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1808" windowHeight="4296" firstSheet="1" activeTab="5"/>
  </bookViews>
  <sheets>
    <sheet name="Fitness" sheetId="21" r:id="rId1"/>
    <sheet name="Tally Results" sheetId="2" r:id="rId2"/>
    <sheet name="Plottable Flux" sheetId="18" r:id="rId3"/>
    <sheet name="Normed Flux" sheetId="20" r:id="rId4"/>
    <sheet name="Plottable NFlux" sheetId="19" r:id="rId5"/>
    <sheet name="Differential" sheetId="6" r:id="rId6"/>
    <sheet name="Normed Diff" sheetId="10" r:id="rId7"/>
    <sheet name="Plottable NDFlux" sheetId="17" r:id="rId8"/>
  </sheets>
  <definedNames>
    <definedName name="solver_typ" localSheetId="6" hidden="1">2</definedName>
    <definedName name="solver_typ" localSheetId="3" hidden="1">2</definedName>
    <definedName name="solver_typ" localSheetId="4" hidden="1">2</definedName>
    <definedName name="solver_ver" localSheetId="6" hidden="1">16</definedName>
    <definedName name="solver_ver" localSheetId="3" hidden="1">16</definedName>
    <definedName name="solver_ver" localSheetId="4" hidden="1">16</definedName>
    <definedName name="stripTally.results" localSheetId="3">'Normed Flux'!$A$2:$AJI$33</definedName>
    <definedName name="stripTally.results" localSheetId="1">'Tally Results'!$A$2:$AJI$33</definedName>
  </definedNames>
  <calcPr calcId="152511"/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" i="6"/>
  <c r="F4" i="6"/>
  <c r="I4" i="6"/>
  <c r="J4" i="6" s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" i="6"/>
  <c r="M4" i="6"/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T18" i="10" l="1"/>
  <c r="T16" i="10"/>
  <c r="T17" i="10"/>
  <c r="T15" i="10"/>
  <c r="T14" i="10"/>
  <c r="T9" i="10"/>
  <c r="T10" i="10"/>
  <c r="T11" i="10"/>
  <c r="T12" i="10"/>
  <c r="T8" i="10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I7" i="21" l="1"/>
  <c r="I8" i="21" s="1"/>
  <c r="D3" i="2" l="1"/>
  <c r="D4" i="2"/>
  <c r="D5" i="2"/>
  <c r="D6" i="2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I5" i="6" l="1"/>
  <c r="J5" i="6" s="1"/>
  <c r="G5" i="10" l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4" i="10"/>
  <c r="N5" i="10" l="1"/>
  <c r="L7" i="17" s="1"/>
  <c r="N6" i="10"/>
  <c r="L9" i="17" s="1"/>
  <c r="N7" i="10"/>
  <c r="L11" i="17" s="1"/>
  <c r="N8" i="10"/>
  <c r="L13" i="17" s="1"/>
  <c r="N9" i="10"/>
  <c r="L15" i="17" s="1"/>
  <c r="N10" i="10"/>
  <c r="L17" i="17" s="1"/>
  <c r="N11" i="10"/>
  <c r="L18" i="17" s="1"/>
  <c r="N12" i="10"/>
  <c r="L21" i="17" s="1"/>
  <c r="N13" i="10"/>
  <c r="L23" i="17" s="1"/>
  <c r="N14" i="10"/>
  <c r="L25" i="17" s="1"/>
  <c r="N15" i="10"/>
  <c r="L26" i="17" s="1"/>
  <c r="N16" i="10"/>
  <c r="L29" i="17" s="1"/>
  <c r="N17" i="10"/>
  <c r="L31" i="17" s="1"/>
  <c r="N18" i="10"/>
  <c r="L33" i="17" s="1"/>
  <c r="N19" i="10"/>
  <c r="L35" i="17" s="1"/>
  <c r="N20" i="10"/>
  <c r="L37" i="17" s="1"/>
  <c r="N21" i="10"/>
  <c r="L39" i="17" s="1"/>
  <c r="N22" i="10"/>
  <c r="L41" i="17" s="1"/>
  <c r="N23" i="10"/>
  <c r="L43" i="17" s="1"/>
  <c r="N24" i="10"/>
  <c r="L45" i="17" s="1"/>
  <c r="N25" i="10"/>
  <c r="L47" i="17" s="1"/>
  <c r="N26" i="10"/>
  <c r="L49" i="17" s="1"/>
  <c r="N27" i="10"/>
  <c r="L50" i="17" s="1"/>
  <c r="N28" i="10"/>
  <c r="L53" i="17" s="1"/>
  <c r="N29" i="10"/>
  <c r="L55" i="17" s="1"/>
  <c r="N30" i="10"/>
  <c r="L57" i="17" s="1"/>
  <c r="N31" i="10"/>
  <c r="L58" i="17" s="1"/>
  <c r="N32" i="10"/>
  <c r="L61" i="17" s="1"/>
  <c r="N33" i="10"/>
  <c r="L63" i="17" s="1"/>
  <c r="N34" i="10"/>
  <c r="L65" i="17" s="1"/>
  <c r="N35" i="10"/>
  <c r="L67" i="17" s="1"/>
  <c r="N36" i="10"/>
  <c r="L69" i="17" s="1"/>
  <c r="N37" i="10"/>
  <c r="L71" i="17" s="1"/>
  <c r="N38" i="10"/>
  <c r="L73" i="17" s="1"/>
  <c r="N39" i="10"/>
  <c r="L75" i="17" s="1"/>
  <c r="N40" i="10"/>
  <c r="L77" i="17" s="1"/>
  <c r="N41" i="10"/>
  <c r="L79" i="17" s="1"/>
  <c r="N42" i="10"/>
  <c r="L81" i="17" s="1"/>
  <c r="N43" i="10"/>
  <c r="L82" i="17" s="1"/>
  <c r="N44" i="10"/>
  <c r="L85" i="17" s="1"/>
  <c r="N45" i="10"/>
  <c r="L87" i="17" s="1"/>
  <c r="N46" i="10"/>
  <c r="L89" i="17" s="1"/>
  <c r="N47" i="10"/>
  <c r="L90" i="17" s="1"/>
  <c r="N48" i="10"/>
  <c r="L93" i="17" s="1"/>
  <c r="N49" i="10"/>
  <c r="L95" i="17" s="1"/>
  <c r="N4" i="10"/>
  <c r="L5" i="17" s="1"/>
  <c r="K5" i="10"/>
  <c r="I7" i="17" s="1"/>
  <c r="K6" i="10"/>
  <c r="I9" i="17" s="1"/>
  <c r="K7" i="10"/>
  <c r="I11" i="17" s="1"/>
  <c r="K8" i="10"/>
  <c r="I13" i="17" s="1"/>
  <c r="K9" i="10"/>
  <c r="I14" i="17" s="1"/>
  <c r="K10" i="10"/>
  <c r="I17" i="17" s="1"/>
  <c r="K11" i="10"/>
  <c r="I19" i="17" s="1"/>
  <c r="K12" i="10"/>
  <c r="I21" i="17" s="1"/>
  <c r="K13" i="10"/>
  <c r="I22" i="17" s="1"/>
  <c r="K14" i="10"/>
  <c r="I25" i="17" s="1"/>
  <c r="K15" i="10"/>
  <c r="I27" i="17" s="1"/>
  <c r="K16" i="10"/>
  <c r="I29" i="17" s="1"/>
  <c r="K17" i="10"/>
  <c r="I31" i="17" s="1"/>
  <c r="K18" i="10"/>
  <c r="I33" i="17" s="1"/>
  <c r="K19" i="10"/>
  <c r="I35" i="17" s="1"/>
  <c r="K20" i="10"/>
  <c r="I37" i="17" s="1"/>
  <c r="K21" i="10"/>
  <c r="I39" i="17" s="1"/>
  <c r="K22" i="10"/>
  <c r="I41" i="17" s="1"/>
  <c r="K23" i="10"/>
  <c r="I43" i="17" s="1"/>
  <c r="K24" i="10"/>
  <c r="I45" i="17" s="1"/>
  <c r="K25" i="10"/>
  <c r="I46" i="17" s="1"/>
  <c r="K26" i="10"/>
  <c r="I49" i="17" s="1"/>
  <c r="K27" i="10"/>
  <c r="I51" i="17" s="1"/>
  <c r="K28" i="10"/>
  <c r="I53" i="17" s="1"/>
  <c r="K29" i="10"/>
  <c r="I54" i="17" s="1"/>
  <c r="K30" i="10"/>
  <c r="I57" i="17" s="1"/>
  <c r="K31" i="10"/>
  <c r="I59" i="17" s="1"/>
  <c r="K32" i="10"/>
  <c r="I61" i="17" s="1"/>
  <c r="K33" i="10"/>
  <c r="I63" i="17" s="1"/>
  <c r="K34" i="10"/>
  <c r="I65" i="17" s="1"/>
  <c r="K35" i="10"/>
  <c r="I67" i="17" s="1"/>
  <c r="K36" i="10"/>
  <c r="I69" i="17" s="1"/>
  <c r="K37" i="10"/>
  <c r="I71" i="17" s="1"/>
  <c r="K38" i="10"/>
  <c r="I73" i="17" s="1"/>
  <c r="K39" i="10"/>
  <c r="I75" i="17" s="1"/>
  <c r="K40" i="10"/>
  <c r="I77" i="17" s="1"/>
  <c r="K41" i="10"/>
  <c r="I78" i="17" s="1"/>
  <c r="K42" i="10"/>
  <c r="I81" i="17" s="1"/>
  <c r="K43" i="10"/>
  <c r="I83" i="17" s="1"/>
  <c r="K44" i="10"/>
  <c r="I85" i="17" s="1"/>
  <c r="K45" i="10"/>
  <c r="I86" i="17" s="1"/>
  <c r="K46" i="10"/>
  <c r="I89" i="17" s="1"/>
  <c r="K47" i="10"/>
  <c r="I91" i="17" s="1"/>
  <c r="K48" i="10"/>
  <c r="I93" i="17" s="1"/>
  <c r="K49" i="10"/>
  <c r="I95" i="17" s="1"/>
  <c r="K4" i="10"/>
  <c r="I5" i="17" s="1"/>
  <c r="N5" i="6"/>
  <c r="O5" i="6" s="1"/>
  <c r="N6" i="6"/>
  <c r="O6" i="6" s="1"/>
  <c r="N7" i="6"/>
  <c r="N8" i="6"/>
  <c r="N9" i="6"/>
  <c r="N10" i="6"/>
  <c r="O10" i="6" s="1"/>
  <c r="N11" i="6"/>
  <c r="N12" i="6"/>
  <c r="N13" i="6"/>
  <c r="N14" i="6"/>
  <c r="O14" i="6" s="1"/>
  <c r="N15" i="6"/>
  <c r="N16" i="6"/>
  <c r="N17" i="6"/>
  <c r="N18" i="6"/>
  <c r="N19" i="6"/>
  <c r="N20" i="6"/>
  <c r="N21" i="6"/>
  <c r="N22" i="6"/>
  <c r="N23" i="6"/>
  <c r="N24" i="6"/>
  <c r="N25" i="6"/>
  <c r="N26" i="6"/>
  <c r="O26" i="6" s="1"/>
  <c r="N27" i="6"/>
  <c r="N28" i="6"/>
  <c r="N29" i="6"/>
  <c r="N30" i="6"/>
  <c r="O30" i="6" s="1"/>
  <c r="N31" i="6"/>
  <c r="N32" i="6"/>
  <c r="N33" i="6"/>
  <c r="N34" i="6"/>
  <c r="N35" i="6"/>
  <c r="N36" i="6"/>
  <c r="O36" i="6" s="1"/>
  <c r="N37" i="6"/>
  <c r="N38" i="6"/>
  <c r="O38" i="6" s="1"/>
  <c r="N39" i="6"/>
  <c r="N40" i="6"/>
  <c r="N41" i="6"/>
  <c r="N42" i="6"/>
  <c r="O42" i="6" s="1"/>
  <c r="N43" i="6"/>
  <c r="N44" i="6"/>
  <c r="N45" i="6"/>
  <c r="N46" i="6"/>
  <c r="O46" i="6" s="1"/>
  <c r="N47" i="6"/>
  <c r="N48" i="6"/>
  <c r="N49" i="6"/>
  <c r="N4" i="6"/>
  <c r="K5" i="6"/>
  <c r="L5" i="6" s="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4" i="6"/>
  <c r="I6" i="6"/>
  <c r="J6" i="6" s="1"/>
  <c r="I7" i="6"/>
  <c r="J7" i="6" s="1"/>
  <c r="I8" i="6"/>
  <c r="J8" i="6" s="1"/>
  <c r="I9" i="6"/>
  <c r="I10" i="6"/>
  <c r="J10" i="6" s="1"/>
  <c r="I11" i="6"/>
  <c r="J11" i="6" s="1"/>
  <c r="I12" i="6"/>
  <c r="J12" i="6" s="1"/>
  <c r="I13" i="6"/>
  <c r="I14" i="6"/>
  <c r="J14" i="6" s="1"/>
  <c r="I15" i="6"/>
  <c r="J15" i="6" s="1"/>
  <c r="I16" i="6"/>
  <c r="J16" i="6" s="1"/>
  <c r="I17" i="6"/>
  <c r="I18" i="6"/>
  <c r="J18" i="6" s="1"/>
  <c r="I19" i="6"/>
  <c r="J19" i="6" s="1"/>
  <c r="I20" i="6"/>
  <c r="J20" i="6" s="1"/>
  <c r="I21" i="6"/>
  <c r="I22" i="6"/>
  <c r="J22" i="6" s="1"/>
  <c r="I23" i="6"/>
  <c r="J23" i="6" s="1"/>
  <c r="I24" i="6"/>
  <c r="J24" i="6" s="1"/>
  <c r="I25" i="6"/>
  <c r="I26" i="6"/>
  <c r="J26" i="6" s="1"/>
  <c r="I27" i="6"/>
  <c r="J27" i="6" s="1"/>
  <c r="I28" i="6"/>
  <c r="J28" i="6" s="1"/>
  <c r="I29" i="6"/>
  <c r="I30" i="6"/>
  <c r="J30" i="6" s="1"/>
  <c r="I31" i="6"/>
  <c r="J31" i="6" s="1"/>
  <c r="I32" i="6"/>
  <c r="J32" i="6" s="1"/>
  <c r="I33" i="6"/>
  <c r="I34" i="6"/>
  <c r="J34" i="6" s="1"/>
  <c r="I35" i="6"/>
  <c r="J35" i="6" s="1"/>
  <c r="I36" i="6"/>
  <c r="J36" i="6" s="1"/>
  <c r="I37" i="6"/>
  <c r="I38" i="6"/>
  <c r="J38" i="6" s="1"/>
  <c r="I39" i="6"/>
  <c r="J39" i="6" s="1"/>
  <c r="I40" i="6"/>
  <c r="J40" i="6" s="1"/>
  <c r="I41" i="6"/>
  <c r="I42" i="6"/>
  <c r="J42" i="6" s="1"/>
  <c r="I43" i="6"/>
  <c r="J43" i="6" s="1"/>
  <c r="I44" i="6"/>
  <c r="J44" i="6" s="1"/>
  <c r="I45" i="6"/>
  <c r="I46" i="6"/>
  <c r="J46" i="6" s="1"/>
  <c r="I47" i="6"/>
  <c r="J47" i="6" s="1"/>
  <c r="I48" i="6"/>
  <c r="J48" i="6" s="1"/>
  <c r="I49" i="6"/>
  <c r="F4" i="20"/>
  <c r="F5" i="19" s="1"/>
  <c r="F5" i="20"/>
  <c r="F8" i="19" s="1"/>
  <c r="F6" i="20"/>
  <c r="F9" i="19" s="1"/>
  <c r="F7" i="20"/>
  <c r="F12" i="19" s="1"/>
  <c r="F8" i="20"/>
  <c r="F14" i="19" s="1"/>
  <c r="F9" i="20"/>
  <c r="F16" i="19" s="1"/>
  <c r="F10" i="20"/>
  <c r="F17" i="19" s="1"/>
  <c r="F11" i="20"/>
  <c r="F20" i="19" s="1"/>
  <c r="F12" i="20"/>
  <c r="F21" i="19" s="1"/>
  <c r="F13" i="20"/>
  <c r="F24" i="19" s="1"/>
  <c r="F14" i="20"/>
  <c r="F25" i="19" s="1"/>
  <c r="F15" i="20"/>
  <c r="F28" i="19" s="1"/>
  <c r="F16" i="20"/>
  <c r="F29" i="19" s="1"/>
  <c r="F17" i="20"/>
  <c r="F32" i="19" s="1"/>
  <c r="F18" i="20"/>
  <c r="F33" i="19" s="1"/>
  <c r="F19" i="20"/>
  <c r="F36" i="19" s="1"/>
  <c r="F20" i="20"/>
  <c r="F37" i="19" s="1"/>
  <c r="F21" i="20"/>
  <c r="F40" i="19" s="1"/>
  <c r="F22" i="20"/>
  <c r="F41" i="19" s="1"/>
  <c r="F23" i="20"/>
  <c r="F44" i="19" s="1"/>
  <c r="F24" i="20"/>
  <c r="F45" i="19" s="1"/>
  <c r="F25" i="20"/>
  <c r="F48" i="19" s="1"/>
  <c r="F26" i="20"/>
  <c r="F49" i="19" s="1"/>
  <c r="F27" i="20"/>
  <c r="F52" i="19" s="1"/>
  <c r="F28" i="20"/>
  <c r="F53" i="19" s="1"/>
  <c r="F29" i="20"/>
  <c r="F56" i="19" s="1"/>
  <c r="F30" i="20"/>
  <c r="F57" i="19" s="1"/>
  <c r="F31" i="20"/>
  <c r="F60" i="19" s="1"/>
  <c r="F32" i="20"/>
  <c r="F61" i="19" s="1"/>
  <c r="F33" i="20"/>
  <c r="F64" i="19" s="1"/>
  <c r="F34" i="20"/>
  <c r="F66" i="19" s="1"/>
  <c r="F35" i="20"/>
  <c r="F68" i="19" s="1"/>
  <c r="F36" i="20"/>
  <c r="F70" i="19" s="1"/>
  <c r="F37" i="20"/>
  <c r="F72" i="19" s="1"/>
  <c r="F38" i="20"/>
  <c r="F73" i="19" s="1"/>
  <c r="F39" i="20"/>
  <c r="F76" i="19" s="1"/>
  <c r="F40" i="20"/>
  <c r="F77" i="19" s="1"/>
  <c r="F41" i="20"/>
  <c r="F80" i="19" s="1"/>
  <c r="F42" i="20"/>
  <c r="F81" i="19" s="1"/>
  <c r="F43" i="20"/>
  <c r="F84" i="19" s="1"/>
  <c r="F44" i="20"/>
  <c r="F85" i="19" s="1"/>
  <c r="F45" i="20"/>
  <c r="F88" i="19" s="1"/>
  <c r="F46" i="20"/>
  <c r="F89" i="19" s="1"/>
  <c r="F47" i="20"/>
  <c r="F92" i="19" s="1"/>
  <c r="F48" i="20"/>
  <c r="F93" i="19" s="1"/>
  <c r="F3" i="20"/>
  <c r="F4" i="19" s="1"/>
  <c r="E34" i="20"/>
  <c r="E35" i="20"/>
  <c r="E67" i="19" s="1"/>
  <c r="E36" i="20"/>
  <c r="E37" i="20"/>
  <c r="E71" i="19" s="1"/>
  <c r="E38" i="20"/>
  <c r="E39" i="20"/>
  <c r="E75" i="19" s="1"/>
  <c r="E40" i="20"/>
  <c r="E78" i="19" s="1"/>
  <c r="E41" i="20"/>
  <c r="E42" i="20"/>
  <c r="E43" i="20"/>
  <c r="E83" i="19" s="1"/>
  <c r="E44" i="20"/>
  <c r="E86" i="19" s="1"/>
  <c r="E45" i="20"/>
  <c r="E87" i="19" s="1"/>
  <c r="E46" i="20"/>
  <c r="E47" i="20"/>
  <c r="E91" i="19" s="1"/>
  <c r="E48" i="20"/>
  <c r="E94" i="19" s="1"/>
  <c r="E4" i="20"/>
  <c r="E5" i="20"/>
  <c r="E6" i="20"/>
  <c r="E10" i="19" s="1"/>
  <c r="E7" i="20"/>
  <c r="E11" i="19" s="1"/>
  <c r="E8" i="20"/>
  <c r="E14" i="19" s="1"/>
  <c r="E9" i="20"/>
  <c r="E10" i="20"/>
  <c r="E18" i="19" s="1"/>
  <c r="E11" i="20"/>
  <c r="E19" i="19" s="1"/>
  <c r="E12" i="20"/>
  <c r="E22" i="19" s="1"/>
  <c r="E13" i="20"/>
  <c r="E14" i="20"/>
  <c r="E26" i="19" s="1"/>
  <c r="E15" i="20"/>
  <c r="E27" i="19" s="1"/>
  <c r="E16" i="20"/>
  <c r="E30" i="19" s="1"/>
  <c r="E17" i="20"/>
  <c r="E18" i="20"/>
  <c r="E34" i="19" s="1"/>
  <c r="E19" i="20"/>
  <c r="E20" i="20"/>
  <c r="E38" i="19" s="1"/>
  <c r="E21" i="20"/>
  <c r="E22" i="20"/>
  <c r="E42" i="19" s="1"/>
  <c r="E23" i="20"/>
  <c r="E43" i="19" s="1"/>
  <c r="E24" i="20"/>
  <c r="E46" i="19" s="1"/>
  <c r="E25" i="20"/>
  <c r="E26" i="20"/>
  <c r="E50" i="19" s="1"/>
  <c r="E27" i="20"/>
  <c r="E51" i="19" s="1"/>
  <c r="E28" i="20"/>
  <c r="E54" i="19" s="1"/>
  <c r="E29" i="20"/>
  <c r="E30" i="20"/>
  <c r="E58" i="19" s="1"/>
  <c r="E31" i="20"/>
  <c r="E59" i="19" s="1"/>
  <c r="E32" i="20"/>
  <c r="E62" i="19" s="1"/>
  <c r="E33" i="20"/>
  <c r="E63" i="19" s="1"/>
  <c r="E3" i="20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J49" i="6" l="1"/>
  <c r="J45" i="6"/>
  <c r="J41" i="6"/>
  <c r="J37" i="6"/>
  <c r="J33" i="6"/>
  <c r="J29" i="6"/>
  <c r="J25" i="6"/>
  <c r="J21" i="6"/>
  <c r="J17" i="6"/>
  <c r="J13" i="6"/>
  <c r="J9" i="6"/>
  <c r="E6" i="19"/>
  <c r="J2" i="20"/>
  <c r="F26" i="19"/>
  <c r="J3" i="20"/>
  <c r="E35" i="19"/>
  <c r="J4" i="20"/>
  <c r="E70" i="19"/>
  <c r="J5" i="20"/>
  <c r="E3" i="19"/>
  <c r="E79" i="19"/>
  <c r="J6" i="20"/>
  <c r="F90" i="19"/>
  <c r="F46" i="19"/>
  <c r="I70" i="17"/>
  <c r="L42" i="17"/>
  <c r="F13" i="19"/>
  <c r="F58" i="19"/>
  <c r="L39" i="6"/>
  <c r="L19" i="6"/>
  <c r="L7" i="6"/>
  <c r="I6" i="17"/>
  <c r="F86" i="19"/>
  <c r="I15" i="17"/>
  <c r="I79" i="17"/>
  <c r="L51" i="17"/>
  <c r="F69" i="19"/>
  <c r="F42" i="19"/>
  <c r="I38" i="17"/>
  <c r="L10" i="17"/>
  <c r="L74" i="17"/>
  <c r="F62" i="19"/>
  <c r="F30" i="19"/>
  <c r="I47" i="17"/>
  <c r="L19" i="17"/>
  <c r="L83" i="17"/>
  <c r="F74" i="19"/>
  <c r="F65" i="19"/>
  <c r="E49" i="19"/>
  <c r="E41" i="19"/>
  <c r="G41" i="20"/>
  <c r="G79" i="19" s="1"/>
  <c r="G37" i="20"/>
  <c r="G71" i="19" s="1"/>
  <c r="E88" i="19"/>
  <c r="E72" i="19"/>
  <c r="F10" i="19"/>
  <c r="I23" i="17"/>
  <c r="I55" i="17"/>
  <c r="I87" i="17"/>
  <c r="L27" i="17"/>
  <c r="L59" i="17"/>
  <c r="L91" i="17"/>
  <c r="G26" i="20"/>
  <c r="G49" i="19" s="1"/>
  <c r="E33" i="19"/>
  <c r="E25" i="19"/>
  <c r="L43" i="6"/>
  <c r="G18" i="20"/>
  <c r="G33" i="19" s="1"/>
  <c r="E84" i="19"/>
  <c r="E17" i="19"/>
  <c r="E9" i="19"/>
  <c r="L31" i="6"/>
  <c r="G45" i="20"/>
  <c r="G87" i="19" s="1"/>
  <c r="G10" i="20"/>
  <c r="G17" i="19" s="1"/>
  <c r="E57" i="19"/>
  <c r="I34" i="17"/>
  <c r="I66" i="17"/>
  <c r="L6" i="17"/>
  <c r="L38" i="17"/>
  <c r="L70" i="17"/>
  <c r="I26" i="17"/>
  <c r="I58" i="17"/>
  <c r="I90" i="17"/>
  <c r="L30" i="17"/>
  <c r="L62" i="17"/>
  <c r="L94" i="17"/>
  <c r="I18" i="17"/>
  <c r="I30" i="17"/>
  <c r="I50" i="17"/>
  <c r="I62" i="17"/>
  <c r="I82" i="17"/>
  <c r="I94" i="17"/>
  <c r="L22" i="17"/>
  <c r="L34" i="17"/>
  <c r="L54" i="17"/>
  <c r="L66" i="17"/>
  <c r="L86" i="17"/>
  <c r="I10" i="17"/>
  <c r="I42" i="17"/>
  <c r="I74" i="17"/>
  <c r="L14" i="17"/>
  <c r="L46" i="17"/>
  <c r="L78" i="17"/>
  <c r="L11" i="6"/>
  <c r="L4" i="6"/>
  <c r="L6" i="6"/>
  <c r="G31" i="20"/>
  <c r="G60" i="19" s="1"/>
  <c r="G23" i="20"/>
  <c r="G44" i="19" s="1"/>
  <c r="G15" i="20"/>
  <c r="G27" i="19" s="1"/>
  <c r="G7" i="20"/>
  <c r="G11" i="19" s="1"/>
  <c r="E93" i="19"/>
  <c r="F78" i="19"/>
  <c r="G47" i="20"/>
  <c r="G92" i="19" s="1"/>
  <c r="G39" i="20"/>
  <c r="G76" i="19" s="1"/>
  <c r="E92" i="19"/>
  <c r="F82" i="19"/>
  <c r="E69" i="19"/>
  <c r="F54" i="19"/>
  <c r="F50" i="19"/>
  <c r="F38" i="19"/>
  <c r="F34" i="19"/>
  <c r="F22" i="19"/>
  <c r="F18" i="19"/>
  <c r="F6" i="19"/>
  <c r="G30" i="20"/>
  <c r="G27" i="20"/>
  <c r="G52" i="19" s="1"/>
  <c r="G22" i="20"/>
  <c r="G19" i="20"/>
  <c r="G36" i="19" s="1"/>
  <c r="G14" i="20"/>
  <c r="G11" i="20"/>
  <c r="G20" i="19" s="1"/>
  <c r="G6" i="20"/>
  <c r="F94" i="19"/>
  <c r="E77" i="19"/>
  <c r="E68" i="19"/>
  <c r="G43" i="20"/>
  <c r="G84" i="19" s="1"/>
  <c r="G35" i="20"/>
  <c r="G67" i="19" s="1"/>
  <c r="E85" i="19"/>
  <c r="E80" i="19"/>
  <c r="E76" i="19"/>
  <c r="E60" i="19"/>
  <c r="E52" i="19"/>
  <c r="E44" i="19"/>
  <c r="E36" i="19"/>
  <c r="E28" i="19"/>
  <c r="E20" i="19"/>
  <c r="E12" i="19"/>
  <c r="E4" i="19"/>
  <c r="E55" i="19"/>
  <c r="E56" i="19"/>
  <c r="E47" i="19"/>
  <c r="E48" i="19"/>
  <c r="E39" i="19"/>
  <c r="E40" i="19"/>
  <c r="E31" i="19"/>
  <c r="E32" i="19"/>
  <c r="E23" i="19"/>
  <c r="E24" i="19"/>
  <c r="E15" i="19"/>
  <c r="E16" i="19"/>
  <c r="E7" i="19"/>
  <c r="E8" i="19"/>
  <c r="E90" i="19"/>
  <c r="G46" i="20"/>
  <c r="E89" i="19"/>
  <c r="E82" i="19"/>
  <c r="G42" i="20"/>
  <c r="E81" i="19"/>
  <c r="E74" i="19"/>
  <c r="G38" i="20"/>
  <c r="E73" i="19"/>
  <c r="E66" i="19"/>
  <c r="G34" i="20"/>
  <c r="E65" i="19"/>
  <c r="G33" i="20"/>
  <c r="G17" i="20"/>
  <c r="G21" i="20"/>
  <c r="G5" i="20"/>
  <c r="G25" i="20"/>
  <c r="G9" i="20"/>
  <c r="G29" i="20"/>
  <c r="G13" i="20"/>
  <c r="E64" i="19"/>
  <c r="E61" i="19"/>
  <c r="E53" i="19"/>
  <c r="E45" i="19"/>
  <c r="E37" i="19"/>
  <c r="E29" i="19"/>
  <c r="E21" i="19"/>
  <c r="E13" i="19"/>
  <c r="E5" i="19"/>
  <c r="G48" i="20"/>
  <c r="G44" i="20"/>
  <c r="G40" i="20"/>
  <c r="G36" i="20"/>
  <c r="G32" i="20"/>
  <c r="G28" i="20"/>
  <c r="G24" i="20"/>
  <c r="G20" i="20"/>
  <c r="G16" i="20"/>
  <c r="G12" i="20"/>
  <c r="G8" i="20"/>
  <c r="G4" i="20"/>
  <c r="F91" i="19"/>
  <c r="F87" i="19"/>
  <c r="F83" i="19"/>
  <c r="F79" i="19"/>
  <c r="F75" i="19"/>
  <c r="F71" i="19"/>
  <c r="F67" i="19"/>
  <c r="F63" i="19"/>
  <c r="F59" i="19"/>
  <c r="F55" i="19"/>
  <c r="F51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I4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L4" i="17"/>
  <c r="L8" i="17"/>
  <c r="L12" i="17"/>
  <c r="L16" i="17"/>
  <c r="L20" i="17"/>
  <c r="L24" i="17"/>
  <c r="L28" i="17"/>
  <c r="L32" i="17"/>
  <c r="L36" i="17"/>
  <c r="L40" i="17"/>
  <c r="L44" i="17"/>
  <c r="L48" i="17"/>
  <c r="L52" i="17"/>
  <c r="L56" i="17"/>
  <c r="L60" i="17"/>
  <c r="L64" i="17"/>
  <c r="L68" i="17"/>
  <c r="L72" i="17"/>
  <c r="L76" i="17"/>
  <c r="L80" i="17"/>
  <c r="L84" i="17"/>
  <c r="L88" i="17"/>
  <c r="L92" i="17"/>
  <c r="L47" i="6"/>
  <c r="L35" i="6"/>
  <c r="L27" i="6"/>
  <c r="L23" i="6"/>
  <c r="L15" i="6"/>
  <c r="O8" i="6"/>
  <c r="O20" i="6"/>
  <c r="O24" i="6"/>
  <c r="O40" i="6"/>
  <c r="O28" i="6"/>
  <c r="O12" i="6"/>
  <c r="O16" i="6"/>
  <c r="O18" i="6"/>
  <c r="O22" i="6"/>
  <c r="O32" i="6"/>
  <c r="O34" i="6"/>
  <c r="O44" i="6"/>
  <c r="O48" i="6"/>
  <c r="O4" i="6"/>
  <c r="L21" i="6"/>
  <c r="L45" i="6"/>
  <c r="L13" i="6"/>
  <c r="L29" i="6"/>
  <c r="L37" i="6"/>
  <c r="L9" i="6"/>
  <c r="L17" i="6"/>
  <c r="L25" i="6"/>
  <c r="L33" i="6"/>
  <c r="L41" i="6"/>
  <c r="L49" i="6"/>
  <c r="L8" i="6"/>
  <c r="L10" i="6"/>
  <c r="L12" i="6"/>
  <c r="L14" i="6"/>
  <c r="L16" i="6"/>
  <c r="L18" i="6"/>
  <c r="L20" i="6"/>
  <c r="L22" i="6"/>
  <c r="L24" i="6"/>
  <c r="L26" i="6"/>
  <c r="L28" i="6"/>
  <c r="L30" i="6"/>
  <c r="L32" i="6"/>
  <c r="L34" i="6"/>
  <c r="L36" i="6"/>
  <c r="L38" i="6"/>
  <c r="L40" i="6"/>
  <c r="L42" i="6"/>
  <c r="L44" i="6"/>
  <c r="L46" i="6"/>
  <c r="L48" i="6"/>
  <c r="O7" i="6"/>
  <c r="O9" i="6"/>
  <c r="O11" i="6"/>
  <c r="O13" i="6"/>
  <c r="O15" i="6"/>
  <c r="O17" i="6"/>
  <c r="O19" i="6"/>
  <c r="O21" i="6"/>
  <c r="O23" i="6"/>
  <c r="O25" i="6"/>
  <c r="O27" i="6"/>
  <c r="O29" i="6"/>
  <c r="O31" i="6"/>
  <c r="O33" i="6"/>
  <c r="O35" i="6"/>
  <c r="O37" i="6"/>
  <c r="O39" i="6"/>
  <c r="O41" i="6"/>
  <c r="O43" i="6"/>
  <c r="O45" i="6"/>
  <c r="O47" i="6"/>
  <c r="O49" i="6"/>
  <c r="G59" i="19" l="1"/>
  <c r="G88" i="19"/>
  <c r="G35" i="19"/>
  <c r="G72" i="19"/>
  <c r="G68" i="19"/>
  <c r="G80" i="19"/>
  <c r="G51" i="19"/>
  <c r="G91" i="19"/>
  <c r="G34" i="19"/>
  <c r="G50" i="19"/>
  <c r="G43" i="19"/>
  <c r="G28" i="19"/>
  <c r="G75" i="19"/>
  <c r="G19" i="19"/>
  <c r="I8" i="10"/>
  <c r="H12" i="17" s="1"/>
  <c r="G12" i="19"/>
  <c r="G18" i="19"/>
  <c r="I14" i="10"/>
  <c r="H25" i="17" s="1"/>
  <c r="G9" i="19"/>
  <c r="G10" i="19"/>
  <c r="G41" i="19"/>
  <c r="G42" i="19"/>
  <c r="G83" i="19"/>
  <c r="G25" i="19"/>
  <c r="G26" i="19"/>
  <c r="G57" i="19"/>
  <c r="G58" i="19"/>
  <c r="I42" i="10"/>
  <c r="H81" i="17" s="1"/>
  <c r="I24" i="10"/>
  <c r="L24" i="10" s="1"/>
  <c r="J45" i="17" s="1"/>
  <c r="I10" i="10"/>
  <c r="L10" i="10" s="1"/>
  <c r="J17" i="17" s="1"/>
  <c r="I43" i="10"/>
  <c r="H82" i="17" s="1"/>
  <c r="I28" i="10"/>
  <c r="I17" i="10"/>
  <c r="L17" i="10" s="1"/>
  <c r="I38" i="10"/>
  <c r="H73" i="17" s="1"/>
  <c r="I15" i="10"/>
  <c r="H26" i="17" s="1"/>
  <c r="I4" i="10"/>
  <c r="J4" i="10" s="1"/>
  <c r="I33" i="10"/>
  <c r="L33" i="10" s="1"/>
  <c r="J62" i="17" s="1"/>
  <c r="G13" i="19"/>
  <c r="G14" i="19"/>
  <c r="G45" i="19"/>
  <c r="G46" i="19"/>
  <c r="G77" i="19"/>
  <c r="G78" i="19"/>
  <c r="G16" i="19"/>
  <c r="G15" i="19"/>
  <c r="G32" i="19"/>
  <c r="G31" i="19"/>
  <c r="G89" i="19"/>
  <c r="G90" i="19"/>
  <c r="I31" i="10"/>
  <c r="I21" i="10"/>
  <c r="H39" i="17" s="1"/>
  <c r="I7" i="10"/>
  <c r="H10" i="17" s="1"/>
  <c r="I41" i="10"/>
  <c r="L41" i="10" s="1"/>
  <c r="J78" i="17" s="1"/>
  <c r="I25" i="10"/>
  <c r="L25" i="10" s="1"/>
  <c r="J46" i="17" s="1"/>
  <c r="I11" i="10"/>
  <c r="L11" i="10" s="1"/>
  <c r="I36" i="10"/>
  <c r="L36" i="10" s="1"/>
  <c r="J69" i="17" s="1"/>
  <c r="I13" i="10"/>
  <c r="L13" i="10" s="1"/>
  <c r="J22" i="17" s="1"/>
  <c r="I39" i="10"/>
  <c r="L39" i="10" s="1"/>
  <c r="J75" i="17" s="1"/>
  <c r="I27" i="10"/>
  <c r="H51" i="17" s="1"/>
  <c r="G21" i="19"/>
  <c r="G22" i="19"/>
  <c r="G53" i="19"/>
  <c r="G54" i="19"/>
  <c r="G85" i="19"/>
  <c r="G86" i="19"/>
  <c r="G56" i="19"/>
  <c r="G55" i="19"/>
  <c r="G40" i="19"/>
  <c r="G39" i="19"/>
  <c r="G81" i="19"/>
  <c r="G82" i="19"/>
  <c r="I46" i="10"/>
  <c r="H89" i="17" s="1"/>
  <c r="I29" i="10"/>
  <c r="L29" i="10" s="1"/>
  <c r="J55" i="17" s="1"/>
  <c r="I18" i="10"/>
  <c r="L18" i="10" s="1"/>
  <c r="J32" i="17" s="1"/>
  <c r="I47" i="10"/>
  <c r="H90" i="17" s="1"/>
  <c r="I32" i="10"/>
  <c r="L32" i="10" s="1"/>
  <c r="J61" i="17" s="1"/>
  <c r="I22" i="10"/>
  <c r="H40" i="17" s="1"/>
  <c r="I9" i="10"/>
  <c r="H15" i="17" s="1"/>
  <c r="I6" i="10"/>
  <c r="H9" i="17" s="1"/>
  <c r="I49" i="10"/>
  <c r="I34" i="10"/>
  <c r="J34" i="10" s="1"/>
  <c r="I12" i="10"/>
  <c r="I37" i="10"/>
  <c r="I19" i="10"/>
  <c r="G29" i="19"/>
  <c r="G30" i="19"/>
  <c r="G61" i="19"/>
  <c r="G62" i="19"/>
  <c r="G93" i="19"/>
  <c r="G94" i="19"/>
  <c r="G24" i="19"/>
  <c r="G23" i="19"/>
  <c r="G8" i="19"/>
  <c r="G7" i="19"/>
  <c r="G73" i="19"/>
  <c r="G74" i="19"/>
  <c r="I44" i="10"/>
  <c r="L44" i="10" s="1"/>
  <c r="I26" i="10"/>
  <c r="L26" i="10" s="1"/>
  <c r="I16" i="10"/>
  <c r="L16" i="10" s="1"/>
  <c r="J29" i="17" s="1"/>
  <c r="I45" i="10"/>
  <c r="L45" i="10" s="1"/>
  <c r="J87" i="17" s="1"/>
  <c r="I30" i="10"/>
  <c r="J30" i="10" s="1"/>
  <c r="I20" i="10"/>
  <c r="L20" i="10" s="1"/>
  <c r="J36" i="17" s="1"/>
  <c r="I5" i="10"/>
  <c r="L5" i="10" s="1"/>
  <c r="I40" i="10"/>
  <c r="I23" i="10"/>
  <c r="J23" i="10" s="1"/>
  <c r="I48" i="10"/>
  <c r="H92" i="17" s="1"/>
  <c r="I35" i="10"/>
  <c r="G5" i="19"/>
  <c r="G6" i="19"/>
  <c r="G37" i="19"/>
  <c r="G38" i="19"/>
  <c r="G69" i="19"/>
  <c r="G70" i="19"/>
  <c r="G48" i="19"/>
  <c r="G47" i="19"/>
  <c r="G64" i="19"/>
  <c r="G63" i="19"/>
  <c r="G65" i="19"/>
  <c r="G66" i="19"/>
  <c r="K91" i="17"/>
  <c r="K12" i="17"/>
  <c r="O10" i="10"/>
  <c r="O42" i="10"/>
  <c r="K56" i="17"/>
  <c r="O6" i="10"/>
  <c r="M8" i="17" s="1"/>
  <c r="K75" i="17"/>
  <c r="K7" i="17"/>
  <c r="K21" i="17"/>
  <c r="K70" i="17"/>
  <c r="K60" i="17"/>
  <c r="O47" i="10"/>
  <c r="M91" i="17" s="1"/>
  <c r="K72" i="17"/>
  <c r="K51" i="17"/>
  <c r="K19" i="17"/>
  <c r="K48" i="17"/>
  <c r="O7" i="10"/>
  <c r="M11" i="17" s="1"/>
  <c r="K40" i="17"/>
  <c r="K58" i="17"/>
  <c r="K64" i="17"/>
  <c r="K24" i="17"/>
  <c r="J79" i="17"/>
  <c r="K8" i="17" l="1"/>
  <c r="H31" i="17"/>
  <c r="H54" i="17"/>
  <c r="L30" i="10"/>
  <c r="J57" i="17" s="1"/>
  <c r="J44" i="17"/>
  <c r="H85" i="17"/>
  <c r="L23" i="10"/>
  <c r="J43" i="17" s="1"/>
  <c r="J54" i="17"/>
  <c r="H45" i="17"/>
  <c r="L4" i="10"/>
  <c r="J4" i="17" s="1"/>
  <c r="H19" i="17"/>
  <c r="H6" i="17"/>
  <c r="H61" i="17"/>
  <c r="H87" i="17"/>
  <c r="K61" i="17"/>
  <c r="O14" i="10"/>
  <c r="M25" i="17" s="1"/>
  <c r="H24" i="17"/>
  <c r="J9" i="10"/>
  <c r="J74" i="17"/>
  <c r="L48" i="10"/>
  <c r="J92" i="17" s="1"/>
  <c r="H30" i="17"/>
  <c r="L47" i="10"/>
  <c r="J90" i="17" s="1"/>
  <c r="J13" i="10"/>
  <c r="J31" i="10"/>
  <c r="H55" i="17"/>
  <c r="L22" i="10"/>
  <c r="J41" i="17" s="1"/>
  <c r="J28" i="17"/>
  <c r="H56" i="17"/>
  <c r="H44" i="17"/>
  <c r="H41" i="17"/>
  <c r="H84" i="17"/>
  <c r="J47" i="10"/>
  <c r="J28" i="10"/>
  <c r="H52" i="17"/>
  <c r="H13" i="17"/>
  <c r="L6" i="10"/>
  <c r="J9" i="17" s="1"/>
  <c r="J63" i="17"/>
  <c r="J16" i="10"/>
  <c r="L43" i="10"/>
  <c r="J82" i="17" s="1"/>
  <c r="H29" i="17"/>
  <c r="H50" i="17"/>
  <c r="L15" i="10"/>
  <c r="J26" i="17" s="1"/>
  <c r="L14" i="10"/>
  <c r="L8" i="10"/>
  <c r="J13" i="17" s="1"/>
  <c r="H8" i="17"/>
  <c r="J7" i="10"/>
  <c r="H27" i="17"/>
  <c r="J43" i="10"/>
  <c r="J15" i="10"/>
  <c r="K73" i="17"/>
  <c r="J14" i="10"/>
  <c r="H79" i="17"/>
  <c r="J18" i="10"/>
  <c r="J16" i="17"/>
  <c r="J39" i="10"/>
  <c r="J24" i="10"/>
  <c r="K20" i="17"/>
  <c r="H78" i="17"/>
  <c r="H57" i="17"/>
  <c r="J11" i="10"/>
  <c r="J86" i="17"/>
  <c r="J68" i="17"/>
  <c r="H49" i="17"/>
  <c r="O8" i="10"/>
  <c r="M13" i="17" s="1"/>
  <c r="H32" i="17"/>
  <c r="J48" i="10"/>
  <c r="H58" i="17"/>
  <c r="H37" i="17"/>
  <c r="J47" i="17"/>
  <c r="H14" i="17"/>
  <c r="H48" i="17"/>
  <c r="J38" i="10"/>
  <c r="O30" i="10"/>
  <c r="M56" i="17" s="1"/>
  <c r="K71" i="17"/>
  <c r="J21" i="10"/>
  <c r="L9" i="10"/>
  <c r="J14" i="17" s="1"/>
  <c r="K16" i="17"/>
  <c r="K65" i="17"/>
  <c r="K25" i="17"/>
  <c r="J29" i="10"/>
  <c r="J42" i="10"/>
  <c r="H46" i="17"/>
  <c r="L31" i="10"/>
  <c r="J58" i="17" s="1"/>
  <c r="J33" i="17"/>
  <c r="J37" i="17"/>
  <c r="H74" i="17"/>
  <c r="H17" i="17"/>
  <c r="J26" i="10"/>
  <c r="H93" i="17"/>
  <c r="K17" i="17"/>
  <c r="J12" i="10"/>
  <c r="J22" i="10"/>
  <c r="M16" i="17"/>
  <c r="M17" i="17"/>
  <c r="H76" i="17"/>
  <c r="J40" i="10"/>
  <c r="L19" i="10"/>
  <c r="H35" i="17"/>
  <c r="H34" i="17"/>
  <c r="H94" i="17"/>
  <c r="H95" i="17"/>
  <c r="L49" i="10"/>
  <c r="H4" i="17"/>
  <c r="H5" i="17"/>
  <c r="J19" i="10"/>
  <c r="H88" i="17"/>
  <c r="L28" i="10"/>
  <c r="J53" i="17" s="1"/>
  <c r="H11" i="17"/>
  <c r="J5" i="10"/>
  <c r="H86" i="17"/>
  <c r="H80" i="17"/>
  <c r="H60" i="17"/>
  <c r="J20" i="10"/>
  <c r="J37" i="10"/>
  <c r="J8" i="10"/>
  <c r="J36" i="10"/>
  <c r="J41" i="10"/>
  <c r="O5" i="10"/>
  <c r="M7" i="17" s="1"/>
  <c r="K57" i="17"/>
  <c r="K90" i="17"/>
  <c r="H67" i="17"/>
  <c r="H66" i="17"/>
  <c r="H70" i="17"/>
  <c r="L37" i="10"/>
  <c r="L21" i="10"/>
  <c r="J39" i="17" s="1"/>
  <c r="J6" i="10"/>
  <c r="H18" i="17"/>
  <c r="L46" i="10"/>
  <c r="J89" i="17" s="1"/>
  <c r="J32" i="10"/>
  <c r="H83" i="17"/>
  <c r="L7" i="10"/>
  <c r="J11" i="17" s="1"/>
  <c r="H38" i="17"/>
  <c r="H7" i="17"/>
  <c r="L42" i="10"/>
  <c r="J80" i="17" s="1"/>
  <c r="H91" i="17"/>
  <c r="H28" i="17"/>
  <c r="J27" i="10"/>
  <c r="J60" i="17"/>
  <c r="H71" i="17"/>
  <c r="H68" i="17"/>
  <c r="H69" i="17"/>
  <c r="J49" i="10"/>
  <c r="J46" i="10"/>
  <c r="L35" i="10"/>
  <c r="L27" i="10"/>
  <c r="K43" i="17"/>
  <c r="H21" i="17"/>
  <c r="H20" i="17"/>
  <c r="L12" i="10"/>
  <c r="H47" i="17"/>
  <c r="H33" i="17"/>
  <c r="J33" i="10"/>
  <c r="H53" i="17"/>
  <c r="H59" i="17"/>
  <c r="H36" i="17"/>
  <c r="H16" i="17"/>
  <c r="J25" i="10"/>
  <c r="J10" i="10"/>
  <c r="J45" i="10"/>
  <c r="J17" i="10"/>
  <c r="L38" i="10"/>
  <c r="J35" i="10"/>
  <c r="H72" i="17"/>
  <c r="L40" i="10"/>
  <c r="H77" i="17"/>
  <c r="H75" i="17"/>
  <c r="K41" i="17"/>
  <c r="K6" i="17"/>
  <c r="K80" i="17"/>
  <c r="H42" i="17"/>
  <c r="H43" i="17"/>
  <c r="J44" i="10"/>
  <c r="L34" i="10"/>
  <c r="H64" i="17"/>
  <c r="H65" i="17"/>
  <c r="H22" i="17"/>
  <c r="H23" i="17"/>
  <c r="H62" i="17"/>
  <c r="H63" i="17"/>
  <c r="M80" i="17"/>
  <c r="M81" i="17"/>
  <c r="K81" i="17"/>
  <c r="O23" i="10"/>
  <c r="M43" i="17" s="1"/>
  <c r="K9" i="17"/>
  <c r="K42" i="17"/>
  <c r="O37" i="10"/>
  <c r="O39" i="10"/>
  <c r="K74" i="17"/>
  <c r="M9" i="17"/>
  <c r="O31" i="10"/>
  <c r="M59" i="17" s="1"/>
  <c r="O12" i="10"/>
  <c r="M20" i="17" s="1"/>
  <c r="O32" i="10"/>
  <c r="M60" i="17" s="1"/>
  <c r="K13" i="17"/>
  <c r="K49" i="17"/>
  <c r="K59" i="17"/>
  <c r="K82" i="17"/>
  <c r="K83" i="17"/>
  <c r="O43" i="10"/>
  <c r="K55" i="17"/>
  <c r="O9" i="10"/>
  <c r="K15" i="17"/>
  <c r="K14" i="17"/>
  <c r="K44" i="17"/>
  <c r="O24" i="10"/>
  <c r="K66" i="17"/>
  <c r="O35" i="10"/>
  <c r="K67" i="17"/>
  <c r="K34" i="17"/>
  <c r="O19" i="10"/>
  <c r="K35" i="17"/>
  <c r="K89" i="17"/>
  <c r="K88" i="17"/>
  <c r="O46" i="10"/>
  <c r="M90" i="17"/>
  <c r="K95" i="17"/>
  <c r="O26" i="10"/>
  <c r="M49" i="17" s="1"/>
  <c r="O29" i="10"/>
  <c r="K39" i="17"/>
  <c r="K38" i="17"/>
  <c r="O21" i="10"/>
  <c r="K84" i="17"/>
  <c r="K85" i="17"/>
  <c r="O44" i="10"/>
  <c r="K28" i="17"/>
  <c r="K18" i="17"/>
  <c r="O11" i="10"/>
  <c r="K36" i="17"/>
  <c r="O20" i="10"/>
  <c r="K37" i="17"/>
  <c r="K93" i="17"/>
  <c r="O48" i="10"/>
  <c r="K92" i="17"/>
  <c r="K31" i="17"/>
  <c r="K30" i="17"/>
  <c r="O17" i="10"/>
  <c r="O16" i="10"/>
  <c r="K45" i="17"/>
  <c r="O22" i="10"/>
  <c r="M40" i="17" s="1"/>
  <c r="K29" i="17"/>
  <c r="K94" i="17"/>
  <c r="O49" i="10"/>
  <c r="K76" i="17"/>
  <c r="O40" i="10"/>
  <c r="K77" i="17"/>
  <c r="K26" i="17"/>
  <c r="K10" i="17"/>
  <c r="K11" i="17"/>
  <c r="K52" i="17"/>
  <c r="K53" i="17"/>
  <c r="O28" i="10"/>
  <c r="O45" i="10"/>
  <c r="K87" i="17"/>
  <c r="K86" i="17"/>
  <c r="K4" i="17"/>
  <c r="O4" i="10"/>
  <c r="K5" i="17"/>
  <c r="K63" i="17"/>
  <c r="K62" i="17"/>
  <c r="O33" i="10"/>
  <c r="K68" i="17"/>
  <c r="K69" i="17"/>
  <c r="O36" i="10"/>
  <c r="M10" i="17"/>
  <c r="O15" i="10"/>
  <c r="K54" i="17"/>
  <c r="K27" i="17"/>
  <c r="O34" i="10"/>
  <c r="K22" i="17"/>
  <c r="K23" i="17"/>
  <c r="O13" i="10"/>
  <c r="K79" i="17"/>
  <c r="O41" i="10"/>
  <c r="K78" i="17"/>
  <c r="K47" i="17"/>
  <c r="K46" i="17"/>
  <c r="O25" i="10"/>
  <c r="K50" i="17"/>
  <c r="O27" i="10"/>
  <c r="O38" i="10"/>
  <c r="K33" i="17"/>
  <c r="K32" i="17"/>
  <c r="O18" i="10"/>
  <c r="J23" i="17"/>
  <c r="J30" i="17"/>
  <c r="J31" i="17"/>
  <c r="J18" i="17"/>
  <c r="J19" i="17"/>
  <c r="J6" i="17"/>
  <c r="J7" i="17"/>
  <c r="J56" i="17"/>
  <c r="J49" i="17"/>
  <c r="J48" i="17"/>
  <c r="J85" i="17"/>
  <c r="J84" i="17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0" i="17"/>
  <c r="A19" i="17"/>
  <c r="A21" i="17"/>
  <c r="A22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F9" i="17"/>
  <c r="F10" i="17"/>
  <c r="F12" i="17"/>
  <c r="F16" i="17"/>
  <c r="F18" i="17"/>
  <c r="F20" i="17"/>
  <c r="F25" i="17"/>
  <c r="F26" i="17"/>
  <c r="F28" i="17"/>
  <c r="F32" i="17"/>
  <c r="F34" i="17"/>
  <c r="F36" i="17"/>
  <c r="F41" i="17"/>
  <c r="F42" i="17"/>
  <c r="F44" i="17"/>
  <c r="F48" i="17"/>
  <c r="F50" i="17"/>
  <c r="F52" i="17"/>
  <c r="F57" i="17"/>
  <c r="F58" i="17"/>
  <c r="F60" i="17"/>
  <c r="F64" i="17"/>
  <c r="F66" i="17"/>
  <c r="F68" i="17"/>
  <c r="F73" i="17"/>
  <c r="F74" i="17"/>
  <c r="F76" i="17"/>
  <c r="F80" i="17"/>
  <c r="F82" i="17"/>
  <c r="F84" i="17"/>
  <c r="F89" i="17"/>
  <c r="F90" i="17"/>
  <c r="F92" i="17"/>
  <c r="F6" i="17"/>
  <c r="F5" i="17"/>
  <c r="G38" i="6"/>
  <c r="D49" i="6"/>
  <c r="D15" i="10"/>
  <c r="D11" i="6"/>
  <c r="B69" i="18"/>
  <c r="B77" i="18"/>
  <c r="B85" i="18"/>
  <c r="B93" i="18"/>
  <c r="B18" i="18"/>
  <c r="B50" i="18"/>
  <c r="M6" i="17" l="1"/>
  <c r="M58" i="17"/>
  <c r="J93" i="17"/>
  <c r="M24" i="17"/>
  <c r="J27" i="17"/>
  <c r="J42" i="17"/>
  <c r="J8" i="17"/>
  <c r="J83" i="17"/>
  <c r="M42" i="17"/>
  <c r="J5" i="17"/>
  <c r="J15" i="17"/>
  <c r="J59" i="17"/>
  <c r="J88" i="17"/>
  <c r="J91" i="17"/>
  <c r="J40" i="17"/>
  <c r="J81" i="17"/>
  <c r="J38" i="17"/>
  <c r="M21" i="17"/>
  <c r="J24" i="17"/>
  <c r="J25" i="17"/>
  <c r="J10" i="17"/>
  <c r="J52" i="17"/>
  <c r="J12" i="17"/>
  <c r="M12" i="17"/>
  <c r="M57" i="17"/>
  <c r="J65" i="17"/>
  <c r="J64" i="17"/>
  <c r="J73" i="17"/>
  <c r="J72" i="17"/>
  <c r="J50" i="17"/>
  <c r="J51" i="17"/>
  <c r="J77" i="17"/>
  <c r="J76" i="17"/>
  <c r="J21" i="17"/>
  <c r="J20" i="17"/>
  <c r="J66" i="17"/>
  <c r="J67" i="17"/>
  <c r="J70" i="17"/>
  <c r="J71" i="17"/>
  <c r="J94" i="17"/>
  <c r="J95" i="17"/>
  <c r="J34" i="17"/>
  <c r="J35" i="17"/>
  <c r="M75" i="17"/>
  <c r="M74" i="17"/>
  <c r="M61" i="17"/>
  <c r="M71" i="17"/>
  <c r="M70" i="17"/>
  <c r="M41" i="17"/>
  <c r="M73" i="17"/>
  <c r="M72" i="17"/>
  <c r="M47" i="17"/>
  <c r="M46" i="17"/>
  <c r="M78" i="17"/>
  <c r="M79" i="17"/>
  <c r="M22" i="17"/>
  <c r="M23" i="17"/>
  <c r="M65" i="17"/>
  <c r="M64" i="17"/>
  <c r="M5" i="17"/>
  <c r="M4" i="17"/>
  <c r="M87" i="17"/>
  <c r="M86" i="17"/>
  <c r="M77" i="17"/>
  <c r="M76" i="17"/>
  <c r="M30" i="17"/>
  <c r="M31" i="17"/>
  <c r="M82" i="17"/>
  <c r="M83" i="17"/>
  <c r="M68" i="17"/>
  <c r="M69" i="17"/>
  <c r="M62" i="17"/>
  <c r="M63" i="17"/>
  <c r="M53" i="17"/>
  <c r="M52" i="17"/>
  <c r="M48" i="17"/>
  <c r="M32" i="17"/>
  <c r="M33" i="17"/>
  <c r="M95" i="17"/>
  <c r="M94" i="17"/>
  <c r="M28" i="17"/>
  <c r="M29" i="17"/>
  <c r="M19" i="17"/>
  <c r="M18" i="17"/>
  <c r="M85" i="17"/>
  <c r="M84" i="17"/>
  <c r="M39" i="17"/>
  <c r="M38" i="17"/>
  <c r="M55" i="17"/>
  <c r="M54" i="17"/>
  <c r="M34" i="17"/>
  <c r="M35" i="17"/>
  <c r="M45" i="17"/>
  <c r="M44" i="17"/>
  <c r="M50" i="17"/>
  <c r="M51" i="17"/>
  <c r="M27" i="17"/>
  <c r="M26" i="17"/>
  <c r="M92" i="17"/>
  <c r="M93" i="17"/>
  <c r="M37" i="17"/>
  <c r="M36" i="17"/>
  <c r="M89" i="17"/>
  <c r="M88" i="17"/>
  <c r="M67" i="17"/>
  <c r="M66" i="17"/>
  <c r="M15" i="17"/>
  <c r="M14" i="17"/>
  <c r="F7" i="17"/>
  <c r="F65" i="17"/>
  <c r="F56" i="17"/>
  <c r="F33" i="17"/>
  <c r="F88" i="17"/>
  <c r="F24" i="17"/>
  <c r="F81" i="17"/>
  <c r="F49" i="17"/>
  <c r="F17" i="17"/>
  <c r="F72" i="17"/>
  <c r="F40" i="17"/>
  <c r="F8" i="17"/>
  <c r="F4" i="17"/>
  <c r="F94" i="17"/>
  <c r="F95" i="17"/>
  <c r="F86" i="17"/>
  <c r="F87" i="17"/>
  <c r="F78" i="17"/>
  <c r="F79" i="17"/>
  <c r="F70" i="17"/>
  <c r="F71" i="17"/>
  <c r="F62" i="17"/>
  <c r="F63" i="17"/>
  <c r="F54" i="17"/>
  <c r="F55" i="17"/>
  <c r="F46" i="17"/>
  <c r="F47" i="17"/>
  <c r="F38" i="17"/>
  <c r="F39" i="17"/>
  <c r="F30" i="17"/>
  <c r="F31" i="17"/>
  <c r="F22" i="17"/>
  <c r="F23" i="17"/>
  <c r="F14" i="17"/>
  <c r="F15" i="17"/>
  <c r="F93" i="17"/>
  <c r="F85" i="17"/>
  <c r="F77" i="17"/>
  <c r="F69" i="17"/>
  <c r="F61" i="17"/>
  <c r="F53" i="17"/>
  <c r="F45" i="17"/>
  <c r="F37" i="17"/>
  <c r="F29" i="17"/>
  <c r="F21" i="17"/>
  <c r="F13" i="17"/>
  <c r="F91" i="17"/>
  <c r="F83" i="17"/>
  <c r="F75" i="17"/>
  <c r="F67" i="17"/>
  <c r="F59" i="17"/>
  <c r="F51" i="17"/>
  <c r="F43" i="17"/>
  <c r="F35" i="17"/>
  <c r="F27" i="17"/>
  <c r="F19" i="17"/>
  <c r="F11" i="17"/>
  <c r="B28" i="20"/>
  <c r="B54" i="18"/>
  <c r="B53" i="18"/>
  <c r="B12" i="20"/>
  <c r="B22" i="18"/>
  <c r="B21" i="18"/>
  <c r="B41" i="20"/>
  <c r="B80" i="18"/>
  <c r="B79" i="18"/>
  <c r="C11" i="20"/>
  <c r="C19" i="18"/>
  <c r="C20" i="18"/>
  <c r="C23" i="20"/>
  <c r="C43" i="18"/>
  <c r="C44" i="18"/>
  <c r="C47" i="20"/>
  <c r="C91" i="18"/>
  <c r="C92" i="18"/>
  <c r="G40" i="6"/>
  <c r="C39" i="20"/>
  <c r="C76" i="18"/>
  <c r="D40" i="6"/>
  <c r="D40" i="10"/>
  <c r="C75" i="18"/>
  <c r="B24" i="20"/>
  <c r="B46" i="18"/>
  <c r="B26" i="6"/>
  <c r="B45" i="18"/>
  <c r="B16" i="20"/>
  <c r="B30" i="18"/>
  <c r="B29" i="18"/>
  <c r="B45" i="20"/>
  <c r="B88" i="18"/>
  <c r="B87" i="18"/>
  <c r="D4" i="6"/>
  <c r="C3" i="18"/>
  <c r="G4" i="6"/>
  <c r="D16" i="10"/>
  <c r="C15" i="20"/>
  <c r="C27" i="18"/>
  <c r="C28" i="18"/>
  <c r="G32" i="6"/>
  <c r="C31" i="20"/>
  <c r="C59" i="18"/>
  <c r="C60" i="18"/>
  <c r="G36" i="6"/>
  <c r="C35" i="20"/>
  <c r="C67" i="18"/>
  <c r="C68" i="18"/>
  <c r="B32" i="20"/>
  <c r="B62" i="18"/>
  <c r="B61" i="18"/>
  <c r="B20" i="20"/>
  <c r="B38" i="18"/>
  <c r="B37" i="18"/>
  <c r="B8" i="20"/>
  <c r="B14" i="18"/>
  <c r="B13" i="18"/>
  <c r="B4" i="20"/>
  <c r="B6" i="18"/>
  <c r="B26" i="20"/>
  <c r="B5" i="18"/>
  <c r="B37" i="20"/>
  <c r="B72" i="18"/>
  <c r="B71" i="18"/>
  <c r="C7" i="20"/>
  <c r="C11" i="18"/>
  <c r="C12" i="18"/>
  <c r="C19" i="20"/>
  <c r="C35" i="18"/>
  <c r="C36" i="18"/>
  <c r="C27" i="20"/>
  <c r="C51" i="18"/>
  <c r="C52" i="18"/>
  <c r="C43" i="20"/>
  <c r="C83" i="18"/>
  <c r="C84" i="18"/>
  <c r="C26" i="17"/>
  <c r="C27" i="17"/>
  <c r="B34" i="18"/>
  <c r="B18" i="20"/>
  <c r="B6" i="20"/>
  <c r="B10" i="18"/>
  <c r="B47" i="20"/>
  <c r="B92" i="18"/>
  <c r="B91" i="18"/>
  <c r="B43" i="20"/>
  <c r="B84" i="18"/>
  <c r="B83" i="18"/>
  <c r="B39" i="20"/>
  <c r="B76" i="18"/>
  <c r="B75" i="18"/>
  <c r="B35" i="20"/>
  <c r="B68" i="18"/>
  <c r="B67" i="18"/>
  <c r="D6" i="6"/>
  <c r="C5" i="20"/>
  <c r="C7" i="18"/>
  <c r="G10" i="6"/>
  <c r="C15" i="18"/>
  <c r="C9" i="20"/>
  <c r="D14" i="10"/>
  <c r="C13" i="20"/>
  <c r="C23" i="18"/>
  <c r="C24" i="18"/>
  <c r="G18" i="6"/>
  <c r="C31" i="18"/>
  <c r="C32" i="18"/>
  <c r="C17" i="20"/>
  <c r="D22" i="10"/>
  <c r="C21" i="20"/>
  <c r="C39" i="18"/>
  <c r="C40" i="18"/>
  <c r="D26" i="6"/>
  <c r="C47" i="18"/>
  <c r="C25" i="20"/>
  <c r="C48" i="18"/>
  <c r="D30" i="10"/>
  <c r="C29" i="20"/>
  <c r="C55" i="18"/>
  <c r="C56" i="18"/>
  <c r="D34" i="6"/>
  <c r="C63" i="18"/>
  <c r="C64" i="18"/>
  <c r="D46" i="6"/>
  <c r="C45" i="20"/>
  <c r="C87" i="18"/>
  <c r="C88" i="18"/>
  <c r="G42" i="6"/>
  <c r="C41" i="20"/>
  <c r="C79" i="18"/>
  <c r="C80" i="18"/>
  <c r="D38" i="10"/>
  <c r="C37" i="20"/>
  <c r="C71" i="18"/>
  <c r="C72" i="18"/>
  <c r="D42" i="10"/>
  <c r="C16" i="18"/>
  <c r="C33" i="20"/>
  <c r="B4" i="18"/>
  <c r="B3" i="20"/>
  <c r="B3" i="19" s="1"/>
  <c r="B3" i="18"/>
  <c r="B58" i="18"/>
  <c r="B30" i="20"/>
  <c r="B22" i="20"/>
  <c r="B42" i="18"/>
  <c r="B26" i="18"/>
  <c r="B14" i="20"/>
  <c r="B33" i="20"/>
  <c r="B64" i="18"/>
  <c r="B63" i="18"/>
  <c r="B29" i="20"/>
  <c r="B56" i="18"/>
  <c r="B55" i="18"/>
  <c r="B25" i="20"/>
  <c r="B48" i="18"/>
  <c r="B47" i="18"/>
  <c r="B21" i="20"/>
  <c r="B40" i="18"/>
  <c r="B39" i="18"/>
  <c r="B17" i="20"/>
  <c r="B32" i="18"/>
  <c r="B31" i="18"/>
  <c r="B13" i="20"/>
  <c r="B24" i="18"/>
  <c r="B23" i="18"/>
  <c r="B9" i="20"/>
  <c r="B16" i="18"/>
  <c r="B15" i="18"/>
  <c r="B5" i="20"/>
  <c r="B8" i="18"/>
  <c r="B7" i="18"/>
  <c r="B90" i="18"/>
  <c r="B42" i="20"/>
  <c r="B82" i="18"/>
  <c r="B38" i="20"/>
  <c r="B74" i="18"/>
  <c r="B34" i="20"/>
  <c r="B66" i="18"/>
  <c r="D7" i="6"/>
  <c r="C6" i="20"/>
  <c r="C9" i="18"/>
  <c r="C10" i="18"/>
  <c r="D11" i="10"/>
  <c r="C10" i="20"/>
  <c r="C17" i="18"/>
  <c r="C18" i="18"/>
  <c r="G15" i="6"/>
  <c r="C14" i="20"/>
  <c r="C25" i="18"/>
  <c r="C26" i="18"/>
  <c r="D19" i="6"/>
  <c r="C18" i="20"/>
  <c r="C33" i="18"/>
  <c r="C34" i="18"/>
  <c r="D23" i="10"/>
  <c r="C22" i="20"/>
  <c r="C41" i="18"/>
  <c r="C42" i="18"/>
  <c r="D27" i="10"/>
  <c r="C26" i="20"/>
  <c r="C49" i="18"/>
  <c r="C50" i="18"/>
  <c r="G31" i="6"/>
  <c r="C30" i="20"/>
  <c r="C57" i="18"/>
  <c r="C58" i="18"/>
  <c r="G49" i="6"/>
  <c r="C48" i="20"/>
  <c r="C93" i="18"/>
  <c r="C94" i="18"/>
  <c r="D45" i="6"/>
  <c r="C44" i="20"/>
  <c r="C85" i="18"/>
  <c r="C86" i="18"/>
  <c r="D41" i="10"/>
  <c r="C77" i="18"/>
  <c r="C40" i="20"/>
  <c r="C78" i="18"/>
  <c r="G37" i="6"/>
  <c r="C36" i="20"/>
  <c r="C69" i="18"/>
  <c r="C70" i="18"/>
  <c r="B17" i="18"/>
  <c r="B33" i="18"/>
  <c r="B49" i="18"/>
  <c r="B65" i="18"/>
  <c r="B81" i="18"/>
  <c r="C8" i="18"/>
  <c r="B46" i="20"/>
  <c r="B31" i="20"/>
  <c r="B60" i="18"/>
  <c r="B59" i="18"/>
  <c r="B27" i="20"/>
  <c r="B52" i="18"/>
  <c r="B51" i="18"/>
  <c r="B23" i="20"/>
  <c r="B44" i="18"/>
  <c r="B43" i="18"/>
  <c r="B19" i="20"/>
  <c r="B36" i="18"/>
  <c r="B35" i="18"/>
  <c r="B15" i="20"/>
  <c r="B28" i="18"/>
  <c r="B27" i="18"/>
  <c r="B11" i="20"/>
  <c r="B20" i="18"/>
  <c r="B19" i="18"/>
  <c r="B7" i="20"/>
  <c r="B12" i="18"/>
  <c r="B11" i="18"/>
  <c r="B48" i="20"/>
  <c r="B94" i="18"/>
  <c r="B44" i="20"/>
  <c r="B86" i="18"/>
  <c r="B40" i="20"/>
  <c r="B78" i="18"/>
  <c r="B36" i="20"/>
  <c r="B70" i="18"/>
  <c r="G5" i="6"/>
  <c r="C4" i="20"/>
  <c r="C5" i="18"/>
  <c r="C6" i="18"/>
  <c r="D9" i="6"/>
  <c r="C8" i="20"/>
  <c r="C13" i="18"/>
  <c r="C14" i="18"/>
  <c r="G13" i="6"/>
  <c r="C12" i="20"/>
  <c r="C21" i="18"/>
  <c r="C22" i="18"/>
  <c r="D17" i="10"/>
  <c r="C16" i="20"/>
  <c r="C29" i="18"/>
  <c r="C30" i="18"/>
  <c r="G21" i="6"/>
  <c r="C20" i="20"/>
  <c r="C37" i="18"/>
  <c r="C38" i="18"/>
  <c r="G25" i="6"/>
  <c r="C24" i="20"/>
  <c r="C45" i="18"/>
  <c r="C46" i="18"/>
  <c r="D29" i="6"/>
  <c r="C28" i="20"/>
  <c r="C53" i="18"/>
  <c r="C54" i="18"/>
  <c r="D33" i="6"/>
  <c r="C32" i="20"/>
  <c r="C61" i="18"/>
  <c r="C62" i="18"/>
  <c r="G47" i="6"/>
  <c r="C89" i="18"/>
  <c r="C90" i="18"/>
  <c r="C46" i="20"/>
  <c r="D43" i="10"/>
  <c r="C42" i="20"/>
  <c r="C81" i="18"/>
  <c r="C82" i="18"/>
  <c r="D39" i="6"/>
  <c r="C38" i="20"/>
  <c r="C73" i="18"/>
  <c r="C74" i="18"/>
  <c r="D35" i="10"/>
  <c r="C34" i="20"/>
  <c r="C65" i="18"/>
  <c r="C66" i="18"/>
  <c r="D7" i="10"/>
  <c r="B9" i="18"/>
  <c r="B25" i="18"/>
  <c r="B41" i="18"/>
  <c r="B57" i="18"/>
  <c r="B73" i="18"/>
  <c r="B89" i="18"/>
  <c r="B10" i="20"/>
  <c r="C4" i="18"/>
  <c r="C3" i="20"/>
  <c r="B37" i="6"/>
  <c r="G30" i="6"/>
  <c r="B25" i="6"/>
  <c r="G46" i="6"/>
  <c r="G23" i="6"/>
  <c r="B10" i="6"/>
  <c r="D34" i="10"/>
  <c r="D27" i="6"/>
  <c r="G45" i="6"/>
  <c r="G7" i="6"/>
  <c r="B9" i="6"/>
  <c r="D49" i="10"/>
  <c r="D32" i="10"/>
  <c r="D43" i="6"/>
  <c r="D21" i="6"/>
  <c r="D13" i="6"/>
  <c r="D5" i="6"/>
  <c r="G17" i="6"/>
  <c r="G9" i="6"/>
  <c r="D29" i="10"/>
  <c r="D21" i="10"/>
  <c r="D25" i="6"/>
  <c r="E25" i="6" s="1"/>
  <c r="D18" i="6"/>
  <c r="G35" i="6"/>
  <c r="G29" i="6"/>
  <c r="G14" i="6"/>
  <c r="B47" i="6"/>
  <c r="B35" i="6"/>
  <c r="D47" i="10"/>
  <c r="D33" i="10"/>
  <c r="D26" i="10"/>
  <c r="D18" i="10"/>
  <c r="D13" i="10"/>
  <c r="D5" i="10"/>
  <c r="B18" i="6"/>
  <c r="B43" i="6"/>
  <c r="D47" i="6"/>
  <c r="D35" i="6"/>
  <c r="D23" i="6"/>
  <c r="D17" i="6"/>
  <c r="D10" i="6"/>
  <c r="G43" i="6"/>
  <c r="G34" i="6"/>
  <c r="G27" i="6"/>
  <c r="G19" i="6"/>
  <c r="B46" i="6"/>
  <c r="B31" i="6"/>
  <c r="B21" i="6"/>
  <c r="D45" i="10"/>
  <c r="D39" i="10"/>
  <c r="D25" i="10"/>
  <c r="D10" i="10"/>
  <c r="D31" i="6"/>
  <c r="D22" i="6"/>
  <c r="D14" i="6"/>
  <c r="G39" i="6"/>
  <c r="G33" i="6"/>
  <c r="G11" i="6"/>
  <c r="B42" i="6"/>
  <c r="B30" i="6"/>
  <c r="B14" i="6"/>
  <c r="D4" i="10"/>
  <c r="D36" i="10"/>
  <c r="D31" i="10"/>
  <c r="D9" i="10"/>
  <c r="D37" i="6"/>
  <c r="G41" i="6"/>
  <c r="G8" i="6"/>
  <c r="D8" i="6"/>
  <c r="G12" i="6"/>
  <c r="D12" i="6"/>
  <c r="D12" i="10"/>
  <c r="G16" i="6"/>
  <c r="D16" i="6"/>
  <c r="G20" i="6"/>
  <c r="D20" i="6"/>
  <c r="D20" i="10"/>
  <c r="G24" i="6"/>
  <c r="D24" i="6"/>
  <c r="G28" i="6"/>
  <c r="D28" i="6"/>
  <c r="D28" i="10"/>
  <c r="G48" i="6"/>
  <c r="D48" i="6"/>
  <c r="G44" i="6"/>
  <c r="D44" i="10"/>
  <c r="D44" i="6"/>
  <c r="D24" i="10"/>
  <c r="D8" i="10"/>
  <c r="B5" i="6"/>
  <c r="B4" i="6"/>
  <c r="B32" i="6"/>
  <c r="B28" i="6"/>
  <c r="B27" i="6"/>
  <c r="B24" i="6"/>
  <c r="B23" i="6"/>
  <c r="B20" i="6"/>
  <c r="B19" i="6"/>
  <c r="B16" i="6"/>
  <c r="B12" i="6"/>
  <c r="B11" i="6"/>
  <c r="E11" i="6" s="1"/>
  <c r="B8" i="6"/>
  <c r="B7" i="6"/>
  <c r="B49" i="6"/>
  <c r="B45" i="6"/>
  <c r="B41" i="6"/>
  <c r="D41" i="6"/>
  <c r="D32" i="6"/>
  <c r="B15" i="6"/>
  <c r="D48" i="10"/>
  <c r="D37" i="10"/>
  <c r="D30" i="6"/>
  <c r="G22" i="6"/>
  <c r="G6" i="6"/>
  <c r="B39" i="6"/>
  <c r="B34" i="6"/>
  <c r="B29" i="6"/>
  <c r="B13" i="6"/>
  <c r="D42" i="6"/>
  <c r="D38" i="6"/>
  <c r="D15" i="6"/>
  <c r="G26" i="6"/>
  <c r="B38" i="6"/>
  <c r="B33" i="6"/>
  <c r="B22" i="6"/>
  <c r="B17" i="6"/>
  <c r="B6" i="6"/>
  <c r="D46" i="10"/>
  <c r="D19" i="10"/>
  <c r="D6" i="10"/>
  <c r="D36" i="6"/>
  <c r="B48" i="6"/>
  <c r="B44" i="6"/>
  <c r="B40" i="6"/>
  <c r="B36" i="6"/>
  <c r="F40" i="10" l="1"/>
  <c r="F10" i="10"/>
  <c r="F49" i="10"/>
  <c r="F31" i="10"/>
  <c r="F13" i="10"/>
  <c r="F46" i="10"/>
  <c r="F44" i="10"/>
  <c r="F21" i="10"/>
  <c r="F5" i="10"/>
  <c r="F6" i="10"/>
  <c r="F4" i="10"/>
  <c r="H38" i="6"/>
  <c r="F38" i="10"/>
  <c r="F19" i="10"/>
  <c r="F32" i="10"/>
  <c r="F25" i="10"/>
  <c r="H29" i="6"/>
  <c r="F29" i="10"/>
  <c r="F18" i="10"/>
  <c r="F47" i="10"/>
  <c r="F33" i="10"/>
  <c r="F37" i="10"/>
  <c r="F8" i="10"/>
  <c r="F12" i="10"/>
  <c r="F23" i="10"/>
  <c r="F27" i="10"/>
  <c r="F9" i="10"/>
  <c r="F48" i="10"/>
  <c r="F26" i="10"/>
  <c r="F17" i="10"/>
  <c r="F43" i="10"/>
  <c r="F45" i="10"/>
  <c r="F7" i="10"/>
  <c r="F11" i="10"/>
  <c r="F15" i="10"/>
  <c r="F20" i="10"/>
  <c r="F24" i="10"/>
  <c r="F28" i="10"/>
  <c r="F35" i="10"/>
  <c r="F39" i="10"/>
  <c r="F14" i="10"/>
  <c r="F36" i="10"/>
  <c r="F42" i="10"/>
  <c r="F22" i="10"/>
  <c r="F16" i="10"/>
  <c r="F30" i="10"/>
  <c r="F41" i="10"/>
  <c r="F34" i="10"/>
  <c r="K2" i="20"/>
  <c r="L2" i="20" s="1"/>
  <c r="D22" i="20"/>
  <c r="D41" i="19" s="1"/>
  <c r="D6" i="20"/>
  <c r="D10" i="19" s="1"/>
  <c r="K6" i="20"/>
  <c r="L6" i="20" s="1"/>
  <c r="K4" i="20"/>
  <c r="L4" i="20" s="1"/>
  <c r="K3" i="20"/>
  <c r="L3" i="20" s="1"/>
  <c r="D41" i="20"/>
  <c r="D79" i="19" s="1"/>
  <c r="K5" i="20"/>
  <c r="L5" i="20" s="1"/>
  <c r="D32" i="20"/>
  <c r="D62" i="19" s="1"/>
  <c r="D36" i="20"/>
  <c r="D42" i="20"/>
  <c r="D45" i="20"/>
  <c r="D87" i="19" s="1"/>
  <c r="D46" i="20"/>
  <c r="D89" i="19" s="1"/>
  <c r="D10" i="20"/>
  <c r="D18" i="19" s="1"/>
  <c r="D37" i="20"/>
  <c r="D5" i="20"/>
  <c r="D8" i="19" s="1"/>
  <c r="D21" i="20"/>
  <c r="D40" i="19" s="1"/>
  <c r="D25" i="20"/>
  <c r="D47" i="19" s="1"/>
  <c r="C13" i="6"/>
  <c r="C10" i="6"/>
  <c r="H46" i="6"/>
  <c r="E15" i="6"/>
  <c r="E40" i="6"/>
  <c r="H34" i="6"/>
  <c r="H18" i="6"/>
  <c r="D38" i="20"/>
  <c r="D74" i="19" s="1"/>
  <c r="D24" i="20"/>
  <c r="D45" i="19" s="1"/>
  <c r="D20" i="20"/>
  <c r="D16" i="20"/>
  <c r="D30" i="19" s="1"/>
  <c r="D8" i="20"/>
  <c r="D13" i="19" s="1"/>
  <c r="D4" i="20"/>
  <c r="D6" i="19" s="1"/>
  <c r="D48" i="20"/>
  <c r="E19" i="6"/>
  <c r="D14" i="20"/>
  <c r="D25" i="19" s="1"/>
  <c r="D30" i="20"/>
  <c r="D58" i="19" s="1"/>
  <c r="D9" i="20"/>
  <c r="D15" i="19" s="1"/>
  <c r="D18" i="20"/>
  <c r="D34" i="19" s="1"/>
  <c r="H4" i="6"/>
  <c r="D40" i="20"/>
  <c r="D78" i="19" s="1"/>
  <c r="H40" i="6"/>
  <c r="E42" i="6"/>
  <c r="E27" i="6"/>
  <c r="C15" i="6"/>
  <c r="C25" i="6"/>
  <c r="H13" i="6"/>
  <c r="D43" i="20"/>
  <c r="D84" i="19" s="1"/>
  <c r="E20" i="6"/>
  <c r="C17" i="6"/>
  <c r="E39" i="6"/>
  <c r="H37" i="6"/>
  <c r="H15" i="6"/>
  <c r="H41" i="6"/>
  <c r="C9" i="6"/>
  <c r="H20" i="6"/>
  <c r="C47" i="6"/>
  <c r="E10" i="6"/>
  <c r="E47" i="6"/>
  <c r="C23" i="6"/>
  <c r="E26" i="6"/>
  <c r="D26" i="18"/>
  <c r="D25" i="18"/>
  <c r="C53" i="17"/>
  <c r="C52" i="17"/>
  <c r="C22" i="17"/>
  <c r="C23" i="17"/>
  <c r="C82" i="17"/>
  <c r="C83" i="17"/>
  <c r="B86" i="19"/>
  <c r="B85" i="19"/>
  <c r="D19" i="18"/>
  <c r="D20" i="18"/>
  <c r="D60" i="18"/>
  <c r="D59" i="18"/>
  <c r="D82" i="18"/>
  <c r="D81" i="18"/>
  <c r="C48" i="19"/>
  <c r="C47" i="19"/>
  <c r="C52" i="19"/>
  <c r="C51" i="19"/>
  <c r="B22" i="19"/>
  <c r="B21" i="19"/>
  <c r="C88" i="17"/>
  <c r="C89" i="17"/>
  <c r="D80" i="18"/>
  <c r="D79" i="18"/>
  <c r="C92" i="17"/>
  <c r="C93" i="17"/>
  <c r="D68" i="18"/>
  <c r="D67" i="18"/>
  <c r="D92" i="18"/>
  <c r="D91" i="18"/>
  <c r="D50" i="18"/>
  <c r="D49" i="18"/>
  <c r="D58" i="18"/>
  <c r="D57" i="18"/>
  <c r="H28" i="6"/>
  <c r="C20" i="17"/>
  <c r="C21" i="17"/>
  <c r="C58" i="17"/>
  <c r="C59" i="17"/>
  <c r="C16" i="17"/>
  <c r="C17" i="17"/>
  <c r="C18" i="6"/>
  <c r="C49" i="17"/>
  <c r="C48" i="17"/>
  <c r="H9" i="6"/>
  <c r="E9" i="6"/>
  <c r="C64" i="17"/>
  <c r="C65" i="17"/>
  <c r="D44" i="20"/>
  <c r="B70" i="19"/>
  <c r="B69" i="19"/>
  <c r="D78" i="18"/>
  <c r="D77" i="18"/>
  <c r="C70" i="19"/>
  <c r="C69" i="19"/>
  <c r="C86" i="19"/>
  <c r="C85" i="19"/>
  <c r="C94" i="19"/>
  <c r="C93" i="19"/>
  <c r="C58" i="19"/>
  <c r="C57" i="19"/>
  <c r="C50" i="19"/>
  <c r="C49" i="19"/>
  <c r="C42" i="19"/>
  <c r="C41" i="19"/>
  <c r="C34" i="19"/>
  <c r="C33" i="19"/>
  <c r="C26" i="19"/>
  <c r="C25" i="19"/>
  <c r="C18" i="19"/>
  <c r="C17" i="19"/>
  <c r="C10" i="19"/>
  <c r="C9" i="19"/>
  <c r="D66" i="18"/>
  <c r="D65" i="18"/>
  <c r="D90" i="18"/>
  <c r="D89" i="18"/>
  <c r="D7" i="18"/>
  <c r="D8" i="18"/>
  <c r="D15" i="18"/>
  <c r="D16" i="18"/>
  <c r="D24" i="18"/>
  <c r="D23" i="18"/>
  <c r="D32" i="18"/>
  <c r="D31" i="18"/>
  <c r="D40" i="18"/>
  <c r="D39" i="18"/>
  <c r="D48" i="18"/>
  <c r="D47" i="18"/>
  <c r="D56" i="18"/>
  <c r="D55" i="18"/>
  <c r="D64" i="18"/>
  <c r="D63" i="18"/>
  <c r="B42" i="19"/>
  <c r="B41" i="19"/>
  <c r="B4" i="19"/>
  <c r="C72" i="19"/>
  <c r="C71" i="19"/>
  <c r="C80" i="19"/>
  <c r="C79" i="19"/>
  <c r="C88" i="19"/>
  <c r="C87" i="19"/>
  <c r="C56" i="17"/>
  <c r="C57" i="17"/>
  <c r="C41" i="17"/>
  <c r="C40" i="17"/>
  <c r="C24" i="17"/>
  <c r="C25" i="17"/>
  <c r="B76" i="19"/>
  <c r="B75" i="19"/>
  <c r="B10" i="19"/>
  <c r="B9" i="19"/>
  <c r="D7" i="20"/>
  <c r="C12" i="19"/>
  <c r="C11" i="19"/>
  <c r="D72" i="18"/>
  <c r="D71" i="18"/>
  <c r="B6" i="19"/>
  <c r="B5" i="19"/>
  <c r="B14" i="19"/>
  <c r="B13" i="19"/>
  <c r="B38" i="19"/>
  <c r="B37" i="19"/>
  <c r="B88" i="19"/>
  <c r="B87" i="19"/>
  <c r="B30" i="19"/>
  <c r="B29" i="19"/>
  <c r="B46" i="19"/>
  <c r="B45" i="19"/>
  <c r="C20" i="19"/>
  <c r="C19" i="19"/>
  <c r="D76" i="18"/>
  <c r="D75" i="18"/>
  <c r="D34" i="18"/>
  <c r="D33" i="18"/>
  <c r="C45" i="17"/>
  <c r="C44" i="17"/>
  <c r="C74" i="17"/>
  <c r="C75" i="17"/>
  <c r="C90" i="17"/>
  <c r="C91" i="17"/>
  <c r="C54" i="17"/>
  <c r="C55" i="17"/>
  <c r="C60" i="17"/>
  <c r="C61" i="17"/>
  <c r="C66" i="17"/>
  <c r="C67" i="17"/>
  <c r="D94" i="18"/>
  <c r="D93" i="18"/>
  <c r="D36" i="18"/>
  <c r="D35" i="18"/>
  <c r="D52" i="18"/>
  <c r="D51" i="18"/>
  <c r="B74" i="19"/>
  <c r="B73" i="19"/>
  <c r="B50" i="19"/>
  <c r="B49" i="19"/>
  <c r="D62" i="18"/>
  <c r="D61" i="18"/>
  <c r="C28" i="17"/>
  <c r="C29" i="17"/>
  <c r="B54" i="19"/>
  <c r="B53" i="19"/>
  <c r="C26" i="6"/>
  <c r="E46" i="6"/>
  <c r="D84" i="18"/>
  <c r="D83" i="18"/>
  <c r="D9" i="18"/>
  <c r="D10" i="18"/>
  <c r="C27" i="6"/>
  <c r="H5" i="6"/>
  <c r="C12" i="17"/>
  <c r="C13" i="17"/>
  <c r="C68" i="17"/>
  <c r="C69" i="17"/>
  <c r="E22" i="6"/>
  <c r="C46" i="17"/>
  <c r="C47" i="17"/>
  <c r="E31" i="6"/>
  <c r="E35" i="6"/>
  <c r="C6" i="17"/>
  <c r="C7" i="17"/>
  <c r="C62" i="17"/>
  <c r="C63" i="17"/>
  <c r="C38" i="17"/>
  <c r="C39" i="17"/>
  <c r="D26" i="20"/>
  <c r="C4" i="19"/>
  <c r="C3" i="19"/>
  <c r="D34" i="20"/>
  <c r="C66" i="19"/>
  <c r="C65" i="19"/>
  <c r="C74" i="19"/>
  <c r="C73" i="19"/>
  <c r="C82" i="19"/>
  <c r="C81" i="19"/>
  <c r="C62" i="19"/>
  <c r="C61" i="19"/>
  <c r="D28" i="20"/>
  <c r="C54" i="19"/>
  <c r="C53" i="19"/>
  <c r="C46" i="19"/>
  <c r="C45" i="19"/>
  <c r="C38" i="19"/>
  <c r="C37" i="19"/>
  <c r="C30" i="19"/>
  <c r="C29" i="19"/>
  <c r="D12" i="20"/>
  <c r="C22" i="19"/>
  <c r="C21" i="19"/>
  <c r="C14" i="19"/>
  <c r="C13" i="19"/>
  <c r="C6" i="19"/>
  <c r="C5" i="19"/>
  <c r="D70" i="18"/>
  <c r="D69" i="18"/>
  <c r="B94" i="19"/>
  <c r="B93" i="19"/>
  <c r="B12" i="19"/>
  <c r="B11" i="19"/>
  <c r="D11" i="20"/>
  <c r="B20" i="19"/>
  <c r="B19" i="19"/>
  <c r="D15" i="20"/>
  <c r="B28" i="19"/>
  <c r="B27" i="19"/>
  <c r="D19" i="20"/>
  <c r="B36" i="19"/>
  <c r="B35" i="19"/>
  <c r="B44" i="19"/>
  <c r="B43" i="19"/>
  <c r="D27" i="20"/>
  <c r="B52" i="19"/>
  <c r="B51" i="19"/>
  <c r="D31" i="20"/>
  <c r="B60" i="19"/>
  <c r="B59" i="19"/>
  <c r="C78" i="17"/>
  <c r="C79" i="17"/>
  <c r="C50" i="17"/>
  <c r="C51" i="17"/>
  <c r="C42" i="17"/>
  <c r="C43" i="17"/>
  <c r="C18" i="17"/>
  <c r="C19" i="17"/>
  <c r="B82" i="19"/>
  <c r="B81" i="19"/>
  <c r="B26" i="19"/>
  <c r="B25" i="19"/>
  <c r="B58" i="19"/>
  <c r="B57" i="19"/>
  <c r="C80" i="17"/>
  <c r="C81" i="17"/>
  <c r="C72" i="17"/>
  <c r="C73" i="17"/>
  <c r="C32" i="19"/>
  <c r="C31" i="19"/>
  <c r="C16" i="19"/>
  <c r="C15" i="19"/>
  <c r="C8" i="19"/>
  <c r="C7" i="19"/>
  <c r="B68" i="19"/>
  <c r="B67" i="19"/>
  <c r="B34" i="19"/>
  <c r="B33" i="19"/>
  <c r="C36" i="19"/>
  <c r="C35" i="19"/>
  <c r="D5" i="18"/>
  <c r="D6" i="18"/>
  <c r="D13" i="18"/>
  <c r="D14" i="18"/>
  <c r="D38" i="18"/>
  <c r="D37" i="18"/>
  <c r="B62" i="19"/>
  <c r="B61" i="19"/>
  <c r="D35" i="20"/>
  <c r="C68" i="19"/>
  <c r="C67" i="19"/>
  <c r="C60" i="19"/>
  <c r="C59" i="19"/>
  <c r="C28" i="19"/>
  <c r="C27" i="19"/>
  <c r="D88" i="18"/>
  <c r="D87" i="18"/>
  <c r="D46" i="18"/>
  <c r="D45" i="18"/>
  <c r="D23" i="20"/>
  <c r="C44" i="19"/>
  <c r="C43" i="19"/>
  <c r="C8" i="17"/>
  <c r="C9" i="17"/>
  <c r="D17" i="18"/>
  <c r="D18" i="18"/>
  <c r="C84" i="17"/>
  <c r="C85" i="17"/>
  <c r="C10" i="17"/>
  <c r="C11" i="17"/>
  <c r="C30" i="17"/>
  <c r="C31" i="17"/>
  <c r="D11" i="18"/>
  <c r="D12" i="18"/>
  <c r="D28" i="18"/>
  <c r="D27" i="18"/>
  <c r="D44" i="18"/>
  <c r="D43" i="18"/>
  <c r="D47" i="20"/>
  <c r="B92" i="19"/>
  <c r="B91" i="19"/>
  <c r="D39" i="20"/>
  <c r="C76" i="19"/>
  <c r="C75" i="19"/>
  <c r="C92" i="19"/>
  <c r="C91" i="19"/>
  <c r="C34" i="17"/>
  <c r="C35" i="17"/>
  <c r="H21" i="6"/>
  <c r="C70" i="17"/>
  <c r="C71" i="17"/>
  <c r="D42" i="18"/>
  <c r="D41" i="18"/>
  <c r="C36" i="17"/>
  <c r="C37" i="17"/>
  <c r="C14" i="17"/>
  <c r="C15" i="17"/>
  <c r="H25" i="6"/>
  <c r="D30" i="18"/>
  <c r="D29" i="18"/>
  <c r="C86" i="17"/>
  <c r="C87" i="17"/>
  <c r="C33" i="17"/>
  <c r="C32" i="17"/>
  <c r="C94" i="17"/>
  <c r="C95" i="17"/>
  <c r="D3" i="20"/>
  <c r="B18" i="19"/>
  <c r="B17" i="19"/>
  <c r="C90" i="19"/>
  <c r="C89" i="19"/>
  <c r="B78" i="19"/>
  <c r="B77" i="19"/>
  <c r="D86" i="18"/>
  <c r="D85" i="18"/>
  <c r="B90" i="19"/>
  <c r="B89" i="19"/>
  <c r="C78" i="19"/>
  <c r="C77" i="19"/>
  <c r="B66" i="19"/>
  <c r="B65" i="19"/>
  <c r="D74" i="18"/>
  <c r="D73" i="18"/>
  <c r="B8" i="19"/>
  <c r="B7" i="19"/>
  <c r="B16" i="19"/>
  <c r="B15" i="19"/>
  <c r="B24" i="19"/>
  <c r="B23" i="19"/>
  <c r="D17" i="20"/>
  <c r="B32" i="19"/>
  <c r="B31" i="19"/>
  <c r="B40" i="19"/>
  <c r="B39" i="19"/>
  <c r="B48" i="19"/>
  <c r="B47" i="19"/>
  <c r="B56" i="19"/>
  <c r="B55" i="19"/>
  <c r="D33" i="20"/>
  <c r="B64" i="19"/>
  <c r="B63" i="19"/>
  <c r="C64" i="19"/>
  <c r="C63" i="19"/>
  <c r="D29" i="20"/>
  <c r="C56" i="19"/>
  <c r="C55" i="19"/>
  <c r="C40" i="19"/>
  <c r="C39" i="19"/>
  <c r="D13" i="20"/>
  <c r="C24" i="19"/>
  <c r="C23" i="19"/>
  <c r="B84" i="19"/>
  <c r="B83" i="19"/>
  <c r="C84" i="19"/>
  <c r="C83" i="19"/>
  <c r="B72" i="19"/>
  <c r="B71" i="19"/>
  <c r="C76" i="17"/>
  <c r="C77" i="17"/>
  <c r="B80" i="19"/>
  <c r="B79" i="19"/>
  <c r="D21" i="18"/>
  <c r="D22" i="18"/>
  <c r="D54" i="18"/>
  <c r="D53" i="18"/>
  <c r="C5" i="17"/>
  <c r="C4" i="17"/>
  <c r="D3" i="18"/>
  <c r="D4" i="18"/>
  <c r="E37" i="6"/>
  <c r="H31" i="6"/>
  <c r="C34" i="6"/>
  <c r="C5" i="6"/>
  <c r="H44" i="6"/>
  <c r="H16" i="6"/>
  <c r="E8" i="6"/>
  <c r="E43" i="6"/>
  <c r="C29" i="6"/>
  <c r="E48" i="6"/>
  <c r="H8" i="6"/>
  <c r="C30" i="6"/>
  <c r="E14" i="6"/>
  <c r="C11" i="6"/>
  <c r="H6" i="6"/>
  <c r="E32" i="6"/>
  <c r="C41" i="6"/>
  <c r="C42" i="6"/>
  <c r="H39" i="6"/>
  <c r="H24" i="6"/>
  <c r="E16" i="6"/>
  <c r="E36" i="6"/>
  <c r="C38" i="6"/>
  <c r="C39" i="6"/>
  <c r="H17" i="6"/>
  <c r="H36" i="6"/>
  <c r="H27" i="6"/>
  <c r="E21" i="6"/>
  <c r="C21" i="6"/>
  <c r="C22" i="6"/>
  <c r="E23" i="6"/>
  <c r="E18" i="6"/>
  <c r="H14" i="6"/>
  <c r="C31" i="6"/>
  <c r="H43" i="6"/>
  <c r="C7" i="6"/>
  <c r="H12" i="6"/>
  <c r="H35" i="6"/>
  <c r="C43" i="6"/>
  <c r="H30" i="6"/>
  <c r="H22" i="6"/>
  <c r="E41" i="6"/>
  <c r="H7" i="6"/>
  <c r="H47" i="6"/>
  <c r="E30" i="6"/>
  <c r="H48" i="6"/>
  <c r="E24" i="6"/>
  <c r="E12" i="6"/>
  <c r="C44" i="6"/>
  <c r="E33" i="6"/>
  <c r="C24" i="6"/>
  <c r="C4" i="6"/>
  <c r="C45" i="6"/>
  <c r="H11" i="6"/>
  <c r="E7" i="6"/>
  <c r="E4" i="6"/>
  <c r="E44" i="6"/>
  <c r="C48" i="6"/>
  <c r="E38" i="6"/>
  <c r="C28" i="6"/>
  <c r="C32" i="6"/>
  <c r="H45" i="6"/>
  <c r="C33" i="6"/>
  <c r="C49" i="6"/>
  <c r="H23" i="6"/>
  <c r="H32" i="6"/>
  <c r="C6" i="6"/>
  <c r="C36" i="6"/>
  <c r="E17" i="6"/>
  <c r="E13" i="6"/>
  <c r="E49" i="6"/>
  <c r="E45" i="6"/>
  <c r="C8" i="6"/>
  <c r="E34" i="6"/>
  <c r="E6" i="6"/>
  <c r="C14" i="6"/>
  <c r="C46" i="6"/>
  <c r="H33" i="6"/>
  <c r="H49" i="6"/>
  <c r="C37" i="6"/>
  <c r="H10" i="6"/>
  <c r="H26" i="6"/>
  <c r="H42" i="6"/>
  <c r="E5" i="6"/>
  <c r="C19" i="6"/>
  <c r="C40" i="6"/>
  <c r="E29" i="6"/>
  <c r="C35" i="6"/>
  <c r="C12" i="6"/>
  <c r="C16" i="6"/>
  <c r="C20" i="6"/>
  <c r="E28" i="6"/>
  <c r="H19" i="6"/>
  <c r="M2" i="20" l="1"/>
  <c r="D42" i="19"/>
  <c r="D9" i="19"/>
  <c r="M3" i="20"/>
  <c r="D70" i="19"/>
  <c r="M5" i="20"/>
  <c r="M4" i="20"/>
  <c r="D80" i="19"/>
  <c r="M6" i="20"/>
  <c r="D90" i="19"/>
  <c r="D61" i="19"/>
  <c r="D69" i="19"/>
  <c r="D39" i="19"/>
  <c r="D72" i="19"/>
  <c r="D88" i="19"/>
  <c r="D37" i="19"/>
  <c r="D93" i="19"/>
  <c r="D71" i="19"/>
  <c r="D16" i="19"/>
  <c r="D94" i="19"/>
  <c r="D38" i="19"/>
  <c r="D82" i="19"/>
  <c r="D17" i="19"/>
  <c r="D48" i="19"/>
  <c r="D81" i="19"/>
  <c r="D7" i="19"/>
  <c r="D46" i="19"/>
  <c r="D14" i="19"/>
  <c r="D26" i="19"/>
  <c r="D77" i="19"/>
  <c r="D33" i="19"/>
  <c r="D29" i="19"/>
  <c r="D5" i="19"/>
  <c r="D57" i="19"/>
  <c r="D73" i="19"/>
  <c r="D83" i="19"/>
  <c r="D44" i="19"/>
  <c r="D43" i="19"/>
  <c r="D54" i="19"/>
  <c r="D53" i="19"/>
  <c r="D56" i="19"/>
  <c r="D55" i="19"/>
  <c r="D20" i="19"/>
  <c r="D19" i="19"/>
  <c r="D86" i="19"/>
  <c r="D85" i="19"/>
  <c r="D32" i="19"/>
  <c r="D31" i="19"/>
  <c r="D76" i="19"/>
  <c r="D75" i="19"/>
  <c r="D60" i="19"/>
  <c r="D59" i="19"/>
  <c r="D36" i="19"/>
  <c r="D35" i="19"/>
  <c r="D50" i="19"/>
  <c r="D49" i="19"/>
  <c r="D64" i="19"/>
  <c r="D63" i="19"/>
  <c r="D92" i="19"/>
  <c r="D91" i="19"/>
  <c r="D68" i="19"/>
  <c r="D67" i="19"/>
  <c r="D52" i="19"/>
  <c r="D51" i="19"/>
  <c r="D28" i="19"/>
  <c r="D27" i="19"/>
  <c r="D22" i="19"/>
  <c r="D21" i="19"/>
  <c r="D24" i="19"/>
  <c r="D23" i="19"/>
  <c r="D4" i="19"/>
  <c r="D3" i="19"/>
  <c r="D66" i="19"/>
  <c r="D65" i="19"/>
  <c r="D12" i="19"/>
  <c r="D11" i="19"/>
  <c r="B16" i="10"/>
  <c r="E16" i="10" s="1"/>
  <c r="B27" i="10"/>
  <c r="E27" i="10" s="1"/>
  <c r="D8" i="21"/>
  <c r="B22" i="10"/>
  <c r="B48" i="10"/>
  <c r="E48" i="10" s="1"/>
  <c r="D17" i="21"/>
  <c r="B40" i="10"/>
  <c r="E40" i="10" s="1"/>
  <c r="D18" i="21"/>
  <c r="D30" i="21"/>
  <c r="B23" i="10"/>
  <c r="B8" i="10"/>
  <c r="D40" i="21"/>
  <c r="D36" i="21"/>
  <c r="B5" i="10"/>
  <c r="B11" i="10"/>
  <c r="D38" i="21"/>
  <c r="D34" i="21"/>
  <c r="D26" i="21"/>
  <c r="D33" i="21"/>
  <c r="D12" i="21"/>
  <c r="D10" i="21"/>
  <c r="D27" i="21"/>
  <c r="D45" i="21"/>
  <c r="D25" i="21"/>
  <c r="B41" i="10"/>
  <c r="B29" i="10"/>
  <c r="D21" i="21"/>
  <c r="D47" i="21"/>
  <c r="D7" i="21"/>
  <c r="D48" i="21"/>
  <c r="B17" i="10"/>
  <c r="B32" i="10"/>
  <c r="D24" i="21"/>
  <c r="D9" i="21"/>
  <c r="D20" i="21"/>
  <c r="D19" i="21"/>
  <c r="B39" i="10"/>
  <c r="B38" i="10"/>
  <c r="D49" i="21"/>
  <c r="D29" i="21"/>
  <c r="B7" i="10"/>
  <c r="D35" i="21"/>
  <c r="D23" i="21"/>
  <c r="B44" i="10"/>
  <c r="D6" i="21"/>
  <c r="B20" i="10"/>
  <c r="B12" i="10"/>
  <c r="B45" i="10"/>
  <c r="B15" i="10"/>
  <c r="D11" i="21"/>
  <c r="D37" i="21"/>
  <c r="B19" i="10"/>
  <c r="B49" i="10"/>
  <c r="B6" i="10"/>
  <c r="D42" i="21"/>
  <c r="B21" i="10"/>
  <c r="B42" i="10"/>
  <c r="B10" i="10"/>
  <c r="B26" i="10"/>
  <c r="B25" i="10"/>
  <c r="B46" i="10"/>
  <c r="B37" i="10"/>
  <c r="B30" i="10"/>
  <c r="B18" i="10"/>
  <c r="B31" i="10"/>
  <c r="B35" i="10"/>
  <c r="B43" i="10"/>
  <c r="B9" i="10"/>
  <c r="B14" i="10"/>
  <c r="B47" i="10"/>
  <c r="D50" i="21"/>
  <c r="D14" i="21"/>
  <c r="B33" i="10"/>
  <c r="D32" i="21"/>
  <c r="D44" i="21"/>
  <c r="D22" i="21"/>
  <c r="D41" i="21"/>
  <c r="D31" i="21"/>
  <c r="D28" i="21"/>
  <c r="D13" i="21"/>
  <c r="D39" i="21"/>
  <c r="B13" i="10"/>
  <c r="B36" i="10"/>
  <c r="D15" i="21"/>
  <c r="B28" i="10"/>
  <c r="D16" i="21"/>
  <c r="D46" i="21"/>
  <c r="D43" i="21"/>
  <c r="B4" i="10"/>
  <c r="B24" i="10"/>
  <c r="B34" i="10"/>
  <c r="D5" i="21" l="1"/>
  <c r="E5" i="21"/>
  <c r="C43" i="21"/>
  <c r="B43" i="21"/>
  <c r="C15" i="21"/>
  <c r="B15" i="21"/>
  <c r="B13" i="21"/>
  <c r="C13" i="21"/>
  <c r="B22" i="21"/>
  <c r="C22" i="21"/>
  <c r="B14" i="21"/>
  <c r="C14" i="21"/>
  <c r="B6" i="21"/>
  <c r="C6" i="21"/>
  <c r="C24" i="21"/>
  <c r="B24" i="21"/>
  <c r="C7" i="21"/>
  <c r="B7" i="21"/>
  <c r="B10" i="21"/>
  <c r="C10" i="21"/>
  <c r="B34" i="21"/>
  <c r="C34" i="21"/>
  <c r="C36" i="21"/>
  <c r="B36" i="21"/>
  <c r="H16" i="10"/>
  <c r="G29" i="17" s="1"/>
  <c r="B17" i="21"/>
  <c r="C17" i="21"/>
  <c r="B46" i="21"/>
  <c r="C46" i="21"/>
  <c r="C28" i="21"/>
  <c r="B28" i="21"/>
  <c r="C44" i="21"/>
  <c r="B44" i="21"/>
  <c r="B50" i="21"/>
  <c r="C50" i="21"/>
  <c r="B42" i="21"/>
  <c r="C42" i="21"/>
  <c r="B37" i="21"/>
  <c r="C37" i="21"/>
  <c r="B5" i="21"/>
  <c r="C5" i="21"/>
  <c r="B29" i="21"/>
  <c r="C29" i="21"/>
  <c r="C19" i="21"/>
  <c r="B19" i="21"/>
  <c r="C47" i="21"/>
  <c r="B47" i="21"/>
  <c r="B25" i="21"/>
  <c r="C25" i="21"/>
  <c r="C12" i="21"/>
  <c r="B12" i="21"/>
  <c r="B38" i="21"/>
  <c r="C38" i="21"/>
  <c r="C40" i="21"/>
  <c r="B40" i="21"/>
  <c r="B30" i="21"/>
  <c r="C30" i="21"/>
  <c r="C16" i="21"/>
  <c r="B16" i="21"/>
  <c r="C31" i="21"/>
  <c r="B31" i="21"/>
  <c r="C32" i="21"/>
  <c r="B32" i="21"/>
  <c r="C11" i="21"/>
  <c r="B11" i="21"/>
  <c r="C23" i="21"/>
  <c r="B23" i="21"/>
  <c r="B49" i="21"/>
  <c r="C49" i="21"/>
  <c r="C20" i="21"/>
  <c r="B20" i="21"/>
  <c r="B21" i="21"/>
  <c r="C21" i="21"/>
  <c r="B45" i="21"/>
  <c r="C45" i="21"/>
  <c r="B33" i="21"/>
  <c r="C33" i="21"/>
  <c r="B18" i="21"/>
  <c r="C18" i="21"/>
  <c r="C39" i="21"/>
  <c r="B39" i="21"/>
  <c r="B41" i="21"/>
  <c r="C41" i="21"/>
  <c r="C35" i="21"/>
  <c r="B35" i="21"/>
  <c r="B9" i="21"/>
  <c r="C9" i="21"/>
  <c r="C48" i="21"/>
  <c r="B48" i="21"/>
  <c r="C27" i="21"/>
  <c r="B27" i="21"/>
  <c r="B26" i="21"/>
  <c r="C26" i="21"/>
  <c r="C8" i="21"/>
  <c r="B8" i="21"/>
  <c r="D93" i="17"/>
  <c r="D92" i="17"/>
  <c r="E80" i="17"/>
  <c r="E81" i="17"/>
  <c r="E51" i="17"/>
  <c r="E50" i="17"/>
  <c r="B15" i="17"/>
  <c r="B14" i="17"/>
  <c r="B39" i="17"/>
  <c r="B38" i="17"/>
  <c r="B11" i="17"/>
  <c r="B10" i="17"/>
  <c r="E36" i="17"/>
  <c r="E37" i="17"/>
  <c r="E70" i="17"/>
  <c r="E71" i="17"/>
  <c r="D51" i="17"/>
  <c r="D50" i="17"/>
  <c r="B53" i="17"/>
  <c r="B52" i="17"/>
  <c r="E72" i="17"/>
  <c r="E73" i="17"/>
  <c r="E59" i="17"/>
  <c r="E58" i="17"/>
  <c r="B91" i="17"/>
  <c r="B90" i="17"/>
  <c r="B67" i="17"/>
  <c r="B66" i="17"/>
  <c r="B71" i="17"/>
  <c r="B70" i="17"/>
  <c r="B17" i="17"/>
  <c r="B16" i="17"/>
  <c r="B35" i="17"/>
  <c r="B34" i="17"/>
  <c r="B27" i="17"/>
  <c r="B26" i="17"/>
  <c r="B37" i="17"/>
  <c r="B36" i="17"/>
  <c r="E40" i="17"/>
  <c r="E41" i="17"/>
  <c r="E92" i="17"/>
  <c r="E93" i="17"/>
  <c r="E43" i="17"/>
  <c r="E42" i="17"/>
  <c r="E8" i="17"/>
  <c r="E9" i="17"/>
  <c r="B79" i="17"/>
  <c r="B78" i="17"/>
  <c r="E14" i="17"/>
  <c r="E15" i="17"/>
  <c r="E63" i="17"/>
  <c r="E62" i="17"/>
  <c r="B7" i="17"/>
  <c r="B6" i="17"/>
  <c r="B43" i="17"/>
  <c r="B42" i="17"/>
  <c r="D77" i="17"/>
  <c r="D76" i="17"/>
  <c r="E55" i="17"/>
  <c r="E54" i="17"/>
  <c r="B77" i="17"/>
  <c r="B76" i="17"/>
  <c r="B29" i="17"/>
  <c r="B28" i="17"/>
  <c r="B65" i="17"/>
  <c r="B64" i="17"/>
  <c r="B69" i="17"/>
  <c r="B68" i="17"/>
  <c r="E22" i="17"/>
  <c r="E23" i="17"/>
  <c r="B47" i="17"/>
  <c r="B46" i="17"/>
  <c r="E4" i="17"/>
  <c r="E5" i="17"/>
  <c r="E35" i="17"/>
  <c r="E34" i="17"/>
  <c r="E84" i="17"/>
  <c r="E85" i="17"/>
  <c r="E75" i="17"/>
  <c r="E74" i="17"/>
  <c r="B45" i="17"/>
  <c r="B44" i="17"/>
  <c r="B5" i="17"/>
  <c r="B4" i="17"/>
  <c r="E24" i="17"/>
  <c r="E25" i="17"/>
  <c r="E20" i="17"/>
  <c r="E21" i="17"/>
  <c r="E76" i="17"/>
  <c r="E77" i="17"/>
  <c r="B63" i="17"/>
  <c r="B62" i="17"/>
  <c r="B25" i="17"/>
  <c r="B24" i="17"/>
  <c r="B59" i="17"/>
  <c r="B58" i="17"/>
  <c r="B89" i="17"/>
  <c r="B88" i="17"/>
  <c r="B81" i="17"/>
  <c r="B80" i="17"/>
  <c r="B9" i="17"/>
  <c r="B8" i="17"/>
  <c r="B87" i="17"/>
  <c r="B86" i="17"/>
  <c r="E6" i="17"/>
  <c r="E7" i="17"/>
  <c r="E64" i="17"/>
  <c r="E65" i="17"/>
  <c r="B73" i="17"/>
  <c r="B72" i="17"/>
  <c r="B61" i="17"/>
  <c r="B60" i="17"/>
  <c r="E88" i="17"/>
  <c r="E89" i="17"/>
  <c r="E44" i="17"/>
  <c r="E45" i="17"/>
  <c r="E18" i="17"/>
  <c r="E19" i="17"/>
  <c r="E66" i="17"/>
  <c r="E67" i="17"/>
  <c r="D29" i="17"/>
  <c r="D28" i="17"/>
  <c r="H17" i="10"/>
  <c r="E30" i="17"/>
  <c r="E31" i="17"/>
  <c r="E28" i="17"/>
  <c r="E29" i="17"/>
  <c r="E22" i="10"/>
  <c r="B41" i="17"/>
  <c r="B40" i="17"/>
  <c r="H7" i="10"/>
  <c r="E10" i="17"/>
  <c r="E11" i="17"/>
  <c r="E86" i="17"/>
  <c r="E87" i="17"/>
  <c r="E38" i="17"/>
  <c r="E39" i="17"/>
  <c r="B33" i="17"/>
  <c r="B32" i="17"/>
  <c r="E68" i="17"/>
  <c r="E69" i="17"/>
  <c r="B75" i="17"/>
  <c r="B74" i="17"/>
  <c r="B31" i="17"/>
  <c r="B30" i="17"/>
  <c r="E60" i="17"/>
  <c r="E61" i="17"/>
  <c r="B93" i="17"/>
  <c r="B92" i="17"/>
  <c r="E26" i="17"/>
  <c r="E27" i="17"/>
  <c r="B23" i="17"/>
  <c r="B22" i="17"/>
  <c r="E56" i="17"/>
  <c r="E57" i="17"/>
  <c r="E82" i="17"/>
  <c r="E83" i="17"/>
  <c r="E94" i="17"/>
  <c r="E95" i="17"/>
  <c r="B83" i="17"/>
  <c r="B82" i="17"/>
  <c r="B57" i="17"/>
  <c r="B56" i="17"/>
  <c r="B49" i="17"/>
  <c r="B48" i="17"/>
  <c r="E78" i="17"/>
  <c r="E79" i="17"/>
  <c r="B95" i="17"/>
  <c r="B94" i="17"/>
  <c r="E16" i="17"/>
  <c r="E17" i="17"/>
  <c r="B21" i="17"/>
  <c r="B20" i="17"/>
  <c r="B85" i="17"/>
  <c r="B84" i="17"/>
  <c r="E52" i="17"/>
  <c r="E53" i="17"/>
  <c r="E32" i="17"/>
  <c r="E33" i="17"/>
  <c r="E12" i="17"/>
  <c r="E13" i="17"/>
  <c r="E90" i="17"/>
  <c r="E91" i="17"/>
  <c r="B55" i="17"/>
  <c r="B54" i="17"/>
  <c r="E48" i="17"/>
  <c r="E49" i="17"/>
  <c r="E47" i="17"/>
  <c r="E46" i="17"/>
  <c r="B19" i="17"/>
  <c r="B18" i="17"/>
  <c r="B13" i="17"/>
  <c r="B12" i="17"/>
  <c r="H29" i="10"/>
  <c r="B51" i="17"/>
  <c r="B50" i="17"/>
  <c r="E18" i="21"/>
  <c r="E16" i="21"/>
  <c r="H15" i="10"/>
  <c r="C13" i="10"/>
  <c r="E13" i="10"/>
  <c r="E31" i="21"/>
  <c r="H30" i="10"/>
  <c r="H43" i="10"/>
  <c r="E44" i="21"/>
  <c r="H49" i="10"/>
  <c r="E50" i="21"/>
  <c r="C43" i="10"/>
  <c r="E43" i="10"/>
  <c r="C30" i="10"/>
  <c r="E30" i="10"/>
  <c r="C26" i="10"/>
  <c r="E26" i="10"/>
  <c r="H41" i="10"/>
  <c r="E42" i="21"/>
  <c r="C49" i="10"/>
  <c r="E49" i="10"/>
  <c r="E11" i="21"/>
  <c r="H10" i="10"/>
  <c r="C12" i="10"/>
  <c r="E12" i="10"/>
  <c r="C44" i="10"/>
  <c r="E44" i="10"/>
  <c r="E29" i="21"/>
  <c r="H28" i="10"/>
  <c r="E19" i="21"/>
  <c r="H18" i="10"/>
  <c r="E9" i="21"/>
  <c r="H8" i="10"/>
  <c r="E48" i="21"/>
  <c r="H47" i="10"/>
  <c r="C29" i="10"/>
  <c r="E29" i="10"/>
  <c r="E27" i="21"/>
  <c r="H26" i="10"/>
  <c r="H25" i="10"/>
  <c r="E26" i="21"/>
  <c r="C11" i="10"/>
  <c r="E11" i="10"/>
  <c r="C8" i="10"/>
  <c r="E8" i="10"/>
  <c r="C24" i="10"/>
  <c r="E24" i="10"/>
  <c r="C28" i="10"/>
  <c r="E28" i="10"/>
  <c r="E39" i="21"/>
  <c r="H38" i="10"/>
  <c r="E32" i="21"/>
  <c r="H31" i="10"/>
  <c r="C47" i="10"/>
  <c r="E47" i="10"/>
  <c r="C35" i="10"/>
  <c r="E35" i="10"/>
  <c r="C37" i="10"/>
  <c r="E37" i="10"/>
  <c r="C10" i="10"/>
  <c r="E10" i="10"/>
  <c r="C19" i="10"/>
  <c r="E19" i="10"/>
  <c r="C15" i="10"/>
  <c r="E15" i="10"/>
  <c r="C20" i="10"/>
  <c r="E20" i="10"/>
  <c r="E23" i="21"/>
  <c r="H22" i="10"/>
  <c r="E49" i="21"/>
  <c r="H48" i="10"/>
  <c r="E24" i="21"/>
  <c r="H23" i="10"/>
  <c r="E7" i="21"/>
  <c r="H6" i="10"/>
  <c r="C41" i="10"/>
  <c r="E41" i="10"/>
  <c r="H9" i="10"/>
  <c r="E10" i="21"/>
  <c r="H33" i="10"/>
  <c r="E34" i="21"/>
  <c r="C5" i="10"/>
  <c r="E5" i="10"/>
  <c r="C23" i="10"/>
  <c r="E23" i="10"/>
  <c r="E8" i="21"/>
  <c r="C27" i="10"/>
  <c r="E30" i="21"/>
  <c r="E17" i="21"/>
  <c r="C4" i="10"/>
  <c r="E4" i="10"/>
  <c r="E15" i="21"/>
  <c r="H14" i="10"/>
  <c r="E13" i="21"/>
  <c r="H12" i="10"/>
  <c r="E41" i="21"/>
  <c r="H40" i="10"/>
  <c r="C33" i="10"/>
  <c r="E33" i="10"/>
  <c r="C14" i="10"/>
  <c r="E14" i="10"/>
  <c r="C31" i="10"/>
  <c r="E31" i="10"/>
  <c r="C46" i="10"/>
  <c r="E46" i="10"/>
  <c r="E42" i="10"/>
  <c r="C42" i="10"/>
  <c r="C6" i="10"/>
  <c r="E6" i="10"/>
  <c r="C45" i="10"/>
  <c r="E45" i="10"/>
  <c r="E6" i="21"/>
  <c r="H5" i="10"/>
  <c r="E35" i="21"/>
  <c r="H34" i="10"/>
  <c r="C38" i="10"/>
  <c r="E38" i="10"/>
  <c r="C32" i="10"/>
  <c r="E32" i="10"/>
  <c r="E47" i="21"/>
  <c r="H46" i="10"/>
  <c r="E25" i="21"/>
  <c r="H24" i="10"/>
  <c r="H11" i="10"/>
  <c r="E12" i="21"/>
  <c r="H35" i="10"/>
  <c r="E36" i="21"/>
  <c r="C34" i="10"/>
  <c r="E34" i="10"/>
  <c r="E43" i="21"/>
  <c r="H42" i="10"/>
  <c r="E46" i="21"/>
  <c r="H45" i="10"/>
  <c r="E36" i="10"/>
  <c r="C36" i="10"/>
  <c r="H27" i="10"/>
  <c r="E28" i="21"/>
  <c r="E22" i="21"/>
  <c r="H21" i="10"/>
  <c r="E14" i="21"/>
  <c r="H13" i="10"/>
  <c r="C9" i="10"/>
  <c r="E9" i="10"/>
  <c r="C18" i="10"/>
  <c r="E18" i="10"/>
  <c r="C25" i="10"/>
  <c r="E25" i="10"/>
  <c r="C21" i="10"/>
  <c r="E21" i="10"/>
  <c r="E37" i="21"/>
  <c r="H36" i="10"/>
  <c r="H4" i="10"/>
  <c r="C7" i="10"/>
  <c r="E7" i="10"/>
  <c r="C39" i="10"/>
  <c r="E39" i="10"/>
  <c r="H19" i="10"/>
  <c r="E20" i="21"/>
  <c r="C17" i="10"/>
  <c r="E17" i="10"/>
  <c r="E21" i="21"/>
  <c r="H20" i="10"/>
  <c r="E45" i="21"/>
  <c r="H44" i="10"/>
  <c r="E33" i="21"/>
  <c r="H32" i="10"/>
  <c r="E38" i="21"/>
  <c r="H37" i="10"/>
  <c r="E40" i="21"/>
  <c r="H39" i="10"/>
  <c r="C16" i="10"/>
  <c r="C22" i="10"/>
  <c r="C40" i="10"/>
  <c r="C48" i="10"/>
  <c r="G28" i="17" l="1"/>
  <c r="B4" i="21"/>
  <c r="D4" i="21"/>
  <c r="C4" i="21"/>
  <c r="G34" i="17"/>
  <c r="G35" i="17"/>
  <c r="D69" i="17"/>
  <c r="D68" i="17"/>
  <c r="D81" i="17"/>
  <c r="D80" i="17"/>
  <c r="G54" i="17"/>
  <c r="G55" i="17"/>
  <c r="G18" i="17"/>
  <c r="G19" i="17"/>
  <c r="G62" i="17"/>
  <c r="G63" i="17"/>
  <c r="G46" i="17"/>
  <c r="G47" i="17"/>
  <c r="G82" i="17"/>
  <c r="G83" i="17"/>
  <c r="G30" i="17"/>
  <c r="G31" i="17"/>
  <c r="G14" i="17"/>
  <c r="G15" i="17"/>
  <c r="G10" i="17"/>
  <c r="G11" i="17"/>
  <c r="G50" i="17"/>
  <c r="G51" i="17"/>
  <c r="G74" i="17"/>
  <c r="G75" i="17"/>
  <c r="G61" i="17"/>
  <c r="G60" i="17"/>
  <c r="G36" i="17"/>
  <c r="G37" i="17"/>
  <c r="D11" i="17"/>
  <c r="D10" i="17"/>
  <c r="G68" i="17"/>
  <c r="G69" i="17"/>
  <c r="D47" i="17"/>
  <c r="D46" i="17"/>
  <c r="D15" i="17"/>
  <c r="D14" i="17"/>
  <c r="G38" i="17"/>
  <c r="G39" i="17"/>
  <c r="G81" i="17"/>
  <c r="G80" i="17"/>
  <c r="G44" i="17"/>
  <c r="G45" i="17"/>
  <c r="D61" i="17"/>
  <c r="D60" i="17"/>
  <c r="G65" i="17"/>
  <c r="G64" i="17"/>
  <c r="D87" i="17"/>
  <c r="D86" i="17"/>
  <c r="D59" i="17"/>
  <c r="D58" i="17"/>
  <c r="D63" i="17"/>
  <c r="D62" i="17"/>
  <c r="G20" i="17"/>
  <c r="G21" i="17"/>
  <c r="D7" i="17"/>
  <c r="D6" i="17"/>
  <c r="G8" i="17"/>
  <c r="G9" i="17"/>
  <c r="G92" i="17"/>
  <c r="G93" i="17"/>
  <c r="D37" i="17"/>
  <c r="D36" i="17"/>
  <c r="D35" i="17"/>
  <c r="D34" i="17"/>
  <c r="D71" i="17"/>
  <c r="D70" i="17"/>
  <c r="D91" i="17"/>
  <c r="D90" i="17"/>
  <c r="G73" i="17"/>
  <c r="G72" i="17"/>
  <c r="D45" i="17"/>
  <c r="D44" i="17"/>
  <c r="D19" i="17"/>
  <c r="D18" i="17"/>
  <c r="G48" i="17"/>
  <c r="G49" i="17"/>
  <c r="G90" i="17"/>
  <c r="G91" i="17"/>
  <c r="G32" i="17"/>
  <c r="G33" i="17"/>
  <c r="D85" i="17"/>
  <c r="D84" i="17"/>
  <c r="G16" i="17"/>
  <c r="G17" i="17"/>
  <c r="D57" i="17"/>
  <c r="D56" i="17"/>
  <c r="G57" i="17"/>
  <c r="G56" i="17"/>
  <c r="G26" i="17"/>
  <c r="G27" i="17"/>
  <c r="D41" i="17"/>
  <c r="D40" i="17"/>
  <c r="G66" i="17"/>
  <c r="G67" i="17"/>
  <c r="G78" i="17"/>
  <c r="G79" i="17"/>
  <c r="G94" i="17"/>
  <c r="G95" i="17"/>
  <c r="G70" i="17"/>
  <c r="G71" i="17"/>
  <c r="G84" i="17"/>
  <c r="G85" i="17"/>
  <c r="D31" i="17"/>
  <c r="D30" i="17"/>
  <c r="D75" i="17"/>
  <c r="D74" i="17"/>
  <c r="G4" i="17"/>
  <c r="G5" i="17"/>
  <c r="D39" i="17"/>
  <c r="D38" i="17"/>
  <c r="D33" i="17"/>
  <c r="D32" i="17"/>
  <c r="G22" i="17"/>
  <c r="G23" i="17"/>
  <c r="G86" i="17"/>
  <c r="G87" i="17"/>
  <c r="D65" i="17"/>
  <c r="D64" i="17"/>
  <c r="G88" i="17"/>
  <c r="G89" i="17"/>
  <c r="D73" i="17"/>
  <c r="D72" i="17"/>
  <c r="G6" i="17"/>
  <c r="G7" i="17"/>
  <c r="D9" i="17"/>
  <c r="D8" i="17"/>
  <c r="D89" i="17"/>
  <c r="D88" i="17"/>
  <c r="D25" i="17"/>
  <c r="D24" i="17"/>
  <c r="G77" i="17"/>
  <c r="G76" i="17"/>
  <c r="G25" i="17"/>
  <c r="G24" i="17"/>
  <c r="D43" i="17"/>
  <c r="D42" i="17"/>
  <c r="D79" i="17"/>
  <c r="D78" i="17"/>
  <c r="G42" i="17"/>
  <c r="G43" i="17"/>
  <c r="G40" i="17"/>
  <c r="G41" i="17"/>
  <c r="D27" i="17"/>
  <c r="D26" i="17"/>
  <c r="D17" i="17"/>
  <c r="D16" i="17"/>
  <c r="D67" i="17"/>
  <c r="D66" i="17"/>
  <c r="G58" i="17"/>
  <c r="G59" i="17"/>
  <c r="D53" i="17"/>
  <c r="D52" i="17"/>
  <c r="D13" i="17"/>
  <c r="D12" i="17"/>
  <c r="D55" i="17"/>
  <c r="D54" i="17"/>
  <c r="G12" i="17"/>
  <c r="G13" i="17"/>
  <c r="G52" i="17"/>
  <c r="G53" i="17"/>
  <c r="D21" i="17"/>
  <c r="D20" i="17"/>
  <c r="D95" i="17"/>
  <c r="D94" i="17"/>
  <c r="D49" i="17"/>
  <c r="D48" i="17"/>
  <c r="D83" i="17"/>
  <c r="D82" i="17"/>
  <c r="D23" i="17"/>
  <c r="D22" i="17"/>
  <c r="D5" i="17"/>
  <c r="D4" i="17"/>
  <c r="E4" i="21" l="1"/>
  <c r="I9" i="21" s="1"/>
  <c r="G3" i="20"/>
  <c r="G4" i="19" l="1"/>
  <c r="G3" i="19"/>
</calcChain>
</file>

<file path=xl/connections.xml><?xml version="1.0" encoding="utf-8"?>
<connections xmlns="http://schemas.openxmlformats.org/spreadsheetml/2006/main">
  <connection id="1" name="stripTally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ripTally1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<sst xmlns="http://schemas.openxmlformats.org/spreadsheetml/2006/main" count="124" uniqueCount="39">
  <si>
    <t>Ebins</t>
  </si>
  <si>
    <t>dφ/dLn[E]</t>
  </si>
  <si>
    <t>∫dφ/dLn[E]</t>
  </si>
  <si>
    <t>dφ/dE</t>
  </si>
  <si>
    <t>MCNP</t>
  </si>
  <si>
    <t>φ (n/cm2/src)</t>
  </si>
  <si>
    <t>σ (abs)</t>
  </si>
  <si>
    <t>Lethargy</t>
  </si>
  <si>
    <t>Differential Flux</t>
  </si>
  <si>
    <t>σ (rel)</t>
  </si>
  <si>
    <t>Ndφ/dE</t>
  </si>
  <si>
    <t>∫Ndφ/dLn[E]</t>
  </si>
  <si>
    <t>Ndφ/dLn[E]</t>
  </si>
  <si>
    <t>φ</t>
  </si>
  <si>
    <t>Nφ (n/cm2/src)</t>
  </si>
  <si>
    <t>Objective Spectra</t>
  </si>
  <si>
    <t>Nφ</t>
  </si>
  <si>
    <t>Objective Spectrum</t>
  </si>
  <si>
    <t>Least Squares</t>
  </si>
  <si>
    <t>U-opt</t>
  </si>
  <si>
    <t>TOTAL</t>
  </si>
  <si>
    <t>Normed Differential</t>
  </si>
  <si>
    <t>Relative Least Squares</t>
  </si>
  <si>
    <t>Weighted RLS</t>
  </si>
  <si>
    <t>Fission Rate</t>
  </si>
  <si>
    <t>Volume</t>
  </si>
  <si>
    <t>Num Fissions</t>
  </si>
  <si>
    <t>Fitness Bonus</t>
  </si>
  <si>
    <t>Src</t>
  </si>
  <si>
    <t>Total Fitness</t>
  </si>
  <si>
    <t>Target</t>
  </si>
  <si>
    <t>ETA</t>
  </si>
  <si>
    <t>Energy Range</t>
  </si>
  <si>
    <t>3-100 keV</t>
  </si>
  <si>
    <t>10-16 MeV</t>
  </si>
  <si>
    <t>0.1-5 MeV</t>
  </si>
  <si>
    <t>5-10 MeV</t>
  </si>
  <si>
    <t>σ</t>
  </si>
  <si>
    <t>0eV-3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</si>
</sst>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0000E+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11" fontId="0" fillId="0" borderId="0" xfId="0" applyNumberFormat="1" applyFont="1" applyBorder="1"/>
    <xf numFmtId="0" fontId="0" fillId="0" borderId="5" xfId="0" applyBorder="1"/>
    <xf numFmtId="11" fontId="0" fillId="0" borderId="4" xfId="0" applyNumberFormat="1" applyBorder="1"/>
    <xf numFmtId="11" fontId="0" fillId="0" borderId="0" xfId="0" applyNumberFormat="1" applyFont="1" applyBorder="1" applyAlignment="1"/>
    <xf numFmtId="0" fontId="0" fillId="0" borderId="5" xfId="0" applyBorder="1" applyAlignment="1">
      <alignment horizontal="center"/>
    </xf>
    <xf numFmtId="11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4" xfId="0" applyNumberFormat="1" applyFont="1" applyBorder="1"/>
    <xf numFmtId="11" fontId="0" fillId="0" borderId="6" xfId="0" applyNumberFormat="1" applyFont="1" applyBorder="1"/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1" fontId="0" fillId="0" borderId="10" xfId="0" applyNumberFormat="1" applyBorder="1"/>
    <xf numFmtId="11" fontId="0" fillId="0" borderId="11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1" fontId="0" fillId="0" borderId="7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11" fontId="0" fillId="0" borderId="1" xfId="0" applyNumberFormat="1" applyBorder="1"/>
    <xf numFmtId="11" fontId="0" fillId="0" borderId="3" xfId="0" applyNumberFormat="1" applyBorder="1"/>
    <xf numFmtId="0" fontId="0" fillId="0" borderId="1" xfId="0" applyBorder="1"/>
    <xf numFmtId="11" fontId="2" fillId="0" borderId="1" xfId="0" applyNumberFormat="1" applyFont="1" applyBorder="1"/>
    <xf numFmtId="0" fontId="2" fillId="3" borderId="8" xfId="0" applyFont="1" applyFill="1" applyBorder="1" applyAlignment="1">
      <alignment horizontal="center"/>
    </xf>
    <xf numFmtId="11" fontId="0" fillId="0" borderId="2" xfId="0" applyNumberFormat="1" applyBorder="1"/>
    <xf numFmtId="11" fontId="2" fillId="0" borderId="9" xfId="0" applyNumberFormat="1" applyFont="1" applyBorder="1"/>
    <xf numFmtId="0" fontId="1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1" fontId="2" fillId="2" borderId="9" xfId="0" applyNumberFormat="1" applyFont="1" applyFill="1" applyBorder="1"/>
    <xf numFmtId="164" fontId="2" fillId="3" borderId="3" xfId="0" applyNumberFormat="1" applyFont="1" applyFill="1" applyBorder="1"/>
    <xf numFmtId="165" fontId="0" fillId="0" borderId="0" xfId="0" applyNumberFormat="1"/>
    <xf numFmtId="165" fontId="0" fillId="0" borderId="4" xfId="0" applyNumberFormat="1" applyBorder="1"/>
    <xf numFmtId="11" fontId="0" fillId="0" borderId="2" xfId="0" applyNumberFormat="1" applyFont="1" applyBorder="1"/>
    <xf numFmtId="0" fontId="0" fillId="0" borderId="3" xfId="0" applyBorder="1"/>
    <xf numFmtId="165" fontId="0" fillId="0" borderId="6" xfId="0" applyNumberFormat="1" applyBorder="1"/>
    <xf numFmtId="166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3.6061999999999998E-13</c:v>
                </c:pt>
                <c:pt idx="7">
                  <c:v>3.6061999999999998E-13</c:v>
                </c:pt>
                <c:pt idx="8">
                  <c:v>2.3847899999999998E-10</c:v>
                </c:pt>
                <c:pt idx="9">
                  <c:v>2.3847899999999998E-10</c:v>
                </c:pt>
                <c:pt idx="10">
                  <c:v>4.3573999999999999E-9</c:v>
                </c:pt>
                <c:pt idx="11">
                  <c:v>4.3573999999999999E-9</c:v>
                </c:pt>
                <c:pt idx="12">
                  <c:v>1.21364E-8</c:v>
                </c:pt>
                <c:pt idx="13">
                  <c:v>1.21364E-8</c:v>
                </c:pt>
                <c:pt idx="14">
                  <c:v>1.8334999999999998E-8</c:v>
                </c:pt>
                <c:pt idx="15">
                  <c:v>1.8334999999999998E-8</c:v>
                </c:pt>
                <c:pt idx="16">
                  <c:v>2.5666400000000001E-8</c:v>
                </c:pt>
                <c:pt idx="17">
                  <c:v>2.5666400000000001E-8</c:v>
                </c:pt>
                <c:pt idx="18">
                  <c:v>6.9522900000000001E-8</c:v>
                </c:pt>
                <c:pt idx="19">
                  <c:v>6.9522900000000001E-8</c:v>
                </c:pt>
                <c:pt idx="20">
                  <c:v>3.0769900000000001E-7</c:v>
                </c:pt>
                <c:pt idx="21">
                  <c:v>3.0769900000000001E-7</c:v>
                </c:pt>
                <c:pt idx="22">
                  <c:v>7.8381900000000001E-7</c:v>
                </c:pt>
                <c:pt idx="23">
                  <c:v>7.8381900000000001E-7</c:v>
                </c:pt>
                <c:pt idx="24">
                  <c:v>2.2682399999999999E-7</c:v>
                </c:pt>
                <c:pt idx="25">
                  <c:v>2.2682399999999999E-7</c:v>
                </c:pt>
                <c:pt idx="26">
                  <c:v>1.0480599999999999E-6</c:v>
                </c:pt>
                <c:pt idx="27">
                  <c:v>1.0480599999999999E-6</c:v>
                </c:pt>
                <c:pt idx="28">
                  <c:v>1.46369E-6</c:v>
                </c:pt>
                <c:pt idx="29">
                  <c:v>1.46369E-6</c:v>
                </c:pt>
                <c:pt idx="30">
                  <c:v>6.7236299999999999E-6</c:v>
                </c:pt>
                <c:pt idx="31">
                  <c:v>6.7236299999999999E-6</c:v>
                </c:pt>
                <c:pt idx="32">
                  <c:v>6.1965699999999997E-6</c:v>
                </c:pt>
                <c:pt idx="33">
                  <c:v>6.1965699999999997E-6</c:v>
                </c:pt>
                <c:pt idx="34">
                  <c:v>1.04809E-5</c:v>
                </c:pt>
                <c:pt idx="35">
                  <c:v>1.04809E-5</c:v>
                </c:pt>
                <c:pt idx="36">
                  <c:v>1.4437899999999999E-5</c:v>
                </c:pt>
                <c:pt idx="37">
                  <c:v>1.4437899999999999E-5</c:v>
                </c:pt>
                <c:pt idx="38">
                  <c:v>1.9193499999999998E-5</c:v>
                </c:pt>
                <c:pt idx="39">
                  <c:v>1.9193499999999998E-5</c:v>
                </c:pt>
                <c:pt idx="40">
                  <c:v>8.7234800000000007E-6</c:v>
                </c:pt>
                <c:pt idx="41">
                  <c:v>8.7234800000000007E-6</c:v>
                </c:pt>
                <c:pt idx="42">
                  <c:v>9.6135899999999999E-6</c:v>
                </c:pt>
                <c:pt idx="43">
                  <c:v>9.6135899999999999E-6</c:v>
                </c:pt>
                <c:pt idx="44">
                  <c:v>6.64063E-6</c:v>
                </c:pt>
                <c:pt idx="45">
                  <c:v>6.64063E-6</c:v>
                </c:pt>
                <c:pt idx="46">
                  <c:v>1.09446E-5</c:v>
                </c:pt>
                <c:pt idx="47">
                  <c:v>1.09446E-5</c:v>
                </c:pt>
                <c:pt idx="48">
                  <c:v>9.8084099999999998E-6</c:v>
                </c:pt>
                <c:pt idx="49">
                  <c:v>9.8084099999999998E-6</c:v>
                </c:pt>
                <c:pt idx="50">
                  <c:v>1.5883400000000001E-5</c:v>
                </c:pt>
                <c:pt idx="51">
                  <c:v>1.5883400000000001E-5</c:v>
                </c:pt>
                <c:pt idx="52">
                  <c:v>1.49985E-5</c:v>
                </c:pt>
                <c:pt idx="53">
                  <c:v>1.49985E-5</c:v>
                </c:pt>
                <c:pt idx="54">
                  <c:v>1.1932900000000001E-5</c:v>
                </c:pt>
                <c:pt idx="55">
                  <c:v>1.1932900000000001E-5</c:v>
                </c:pt>
                <c:pt idx="56">
                  <c:v>1.5581899999999999E-6</c:v>
                </c:pt>
                <c:pt idx="57">
                  <c:v>1.5581899999999999E-6</c:v>
                </c:pt>
                <c:pt idx="58">
                  <c:v>8.9562400000000002E-6</c:v>
                </c:pt>
                <c:pt idx="59">
                  <c:v>8.9562400000000002E-6</c:v>
                </c:pt>
                <c:pt idx="60">
                  <c:v>7.7235199999999995E-6</c:v>
                </c:pt>
                <c:pt idx="61">
                  <c:v>7.7235199999999995E-6</c:v>
                </c:pt>
                <c:pt idx="62">
                  <c:v>2.8183300000000002E-6</c:v>
                </c:pt>
                <c:pt idx="63">
                  <c:v>2.8183300000000002E-6</c:v>
                </c:pt>
                <c:pt idx="64">
                  <c:v>8.0221900000000002E-7</c:v>
                </c:pt>
                <c:pt idx="65">
                  <c:v>8.0221900000000002E-7</c:v>
                </c:pt>
                <c:pt idx="66">
                  <c:v>3.4155600000000001E-6</c:v>
                </c:pt>
                <c:pt idx="67">
                  <c:v>3.4155600000000001E-6</c:v>
                </c:pt>
                <c:pt idx="68">
                  <c:v>1.77972E-6</c:v>
                </c:pt>
                <c:pt idx="69">
                  <c:v>1.77972E-6</c:v>
                </c:pt>
                <c:pt idx="70">
                  <c:v>1.0510599999999999E-6</c:v>
                </c:pt>
                <c:pt idx="71">
                  <c:v>1.0510599999999999E-6</c:v>
                </c:pt>
                <c:pt idx="72">
                  <c:v>1.0337500000000001E-6</c:v>
                </c:pt>
                <c:pt idx="73">
                  <c:v>1.0337500000000001E-6</c:v>
                </c:pt>
                <c:pt idx="74">
                  <c:v>1.1576999999999999E-6</c:v>
                </c:pt>
                <c:pt idx="75">
                  <c:v>1.1576999999999999E-6</c:v>
                </c:pt>
                <c:pt idx="76">
                  <c:v>1.33224E-6</c:v>
                </c:pt>
                <c:pt idx="77">
                  <c:v>1.33224E-6</c:v>
                </c:pt>
                <c:pt idx="78">
                  <c:v>1.34523E-6</c:v>
                </c:pt>
                <c:pt idx="79">
                  <c:v>1.34523E-6</c:v>
                </c:pt>
                <c:pt idx="80">
                  <c:v>4.1497999999999997E-7</c:v>
                </c:pt>
                <c:pt idx="81">
                  <c:v>4.1497999999999997E-7</c:v>
                </c:pt>
                <c:pt idx="82">
                  <c:v>5.0422200000000003E-6</c:v>
                </c:pt>
                <c:pt idx="83">
                  <c:v>5.0422200000000003E-6</c:v>
                </c:pt>
                <c:pt idx="84">
                  <c:v>2.13236E-5</c:v>
                </c:pt>
                <c:pt idx="85">
                  <c:v>2.13236E-5</c:v>
                </c:pt>
                <c:pt idx="86">
                  <c:v>8.7714900000000001E-7</c:v>
                </c:pt>
                <c:pt idx="87">
                  <c:v>8.7714900000000001E-7</c:v>
                </c:pt>
                <c:pt idx="88">
                  <c:v>5.8828900000000001E-9</c:v>
                </c:pt>
                <c:pt idx="89">
                  <c:v>5.8828900000000001E-9</c:v>
                </c:pt>
                <c:pt idx="90">
                  <c:v>5.6625899999999996E-10</c:v>
                </c:pt>
                <c:pt idx="91">
                  <c:v>5.6625899999999996E-10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Flux'!$E$3:$E$94</c:f>
              <c:numCache>
                <c:formatCode>0.00E+00</c:formatCode>
                <c:ptCount val="92"/>
                <c:pt idx="0">
                  <c:v>4.6819349999999998E-15</c:v>
                </c:pt>
                <c:pt idx="1">
                  <c:v>4.6819349999999998E-15</c:v>
                </c:pt>
                <c:pt idx="2">
                  <c:v>3.1257539999999999E-13</c:v>
                </c:pt>
                <c:pt idx="3">
                  <c:v>3.1257539999999999E-13</c:v>
                </c:pt>
                <c:pt idx="4">
                  <c:v>7.9914269999999995E-12</c:v>
                </c:pt>
                <c:pt idx="5">
                  <c:v>7.9914269999999995E-12</c:v>
                </c:pt>
                <c:pt idx="6">
                  <c:v>4.4181294999999994E-11</c:v>
                </c:pt>
                <c:pt idx="7">
                  <c:v>4.4181294999999994E-11</c:v>
                </c:pt>
                <c:pt idx="8">
                  <c:v>1.069557E-10</c:v>
                </c:pt>
                <c:pt idx="9">
                  <c:v>1.069557E-10</c:v>
                </c:pt>
                <c:pt idx="10">
                  <c:v>6.6253365000000001E-10</c:v>
                </c:pt>
                <c:pt idx="11">
                  <c:v>6.6253365000000001E-10</c:v>
                </c:pt>
                <c:pt idx="12">
                  <c:v>2.2041665E-9</c:v>
                </c:pt>
                <c:pt idx="13">
                  <c:v>2.2041665E-9</c:v>
                </c:pt>
                <c:pt idx="14">
                  <c:v>6.5942644999999993E-9</c:v>
                </c:pt>
                <c:pt idx="15">
                  <c:v>6.5942644999999993E-9</c:v>
                </c:pt>
                <c:pt idx="16">
                  <c:v>2.0854234999999998E-8</c:v>
                </c:pt>
                <c:pt idx="17">
                  <c:v>2.0854234999999998E-8</c:v>
                </c:pt>
                <c:pt idx="18">
                  <c:v>1.3554648999999999E-7</c:v>
                </c:pt>
                <c:pt idx="19">
                  <c:v>1.3554648999999999E-7</c:v>
                </c:pt>
                <c:pt idx="20">
                  <c:v>1.1498402500000001E-6</c:v>
                </c:pt>
                <c:pt idx="21">
                  <c:v>1.1498402500000001E-6</c:v>
                </c:pt>
                <c:pt idx="22">
                  <c:v>3.9534969999999996E-6</c:v>
                </c:pt>
                <c:pt idx="23">
                  <c:v>3.9534969999999996E-6</c:v>
                </c:pt>
                <c:pt idx="24">
                  <c:v>1.3463322999999998E-6</c:v>
                </c:pt>
                <c:pt idx="25">
                  <c:v>1.3463322999999998E-6</c:v>
                </c:pt>
                <c:pt idx="26">
                  <c:v>5.2885255E-6</c:v>
                </c:pt>
                <c:pt idx="27">
                  <c:v>5.2885255E-6</c:v>
                </c:pt>
                <c:pt idx="28">
                  <c:v>1.3423651000000001E-5</c:v>
                </c:pt>
                <c:pt idx="29">
                  <c:v>1.3423651000000001E-5</c:v>
                </c:pt>
                <c:pt idx="30">
                  <c:v>6.2033215000000002E-5</c:v>
                </c:pt>
                <c:pt idx="31">
                  <c:v>6.2033215000000002E-5</c:v>
                </c:pt>
                <c:pt idx="32">
                  <c:v>6.097536999999999E-5</c:v>
                </c:pt>
                <c:pt idx="33">
                  <c:v>6.097536999999999E-5</c:v>
                </c:pt>
                <c:pt idx="34">
                  <c:v>1.2530267999999998E-4</c:v>
                </c:pt>
                <c:pt idx="35">
                  <c:v>1.2530267999999998E-4</c:v>
                </c:pt>
                <c:pt idx="36">
                  <c:v>1.6439756500000001E-4</c:v>
                </c:pt>
                <c:pt idx="37">
                  <c:v>1.6439756500000001E-4</c:v>
                </c:pt>
                <c:pt idx="38">
                  <c:v>2.1977045000000001E-4</c:v>
                </c:pt>
                <c:pt idx="39">
                  <c:v>2.1977045000000001E-4</c:v>
                </c:pt>
                <c:pt idx="40">
                  <c:v>9.4182474999999986E-5</c:v>
                </c:pt>
                <c:pt idx="41">
                  <c:v>9.4182474999999986E-5</c:v>
                </c:pt>
                <c:pt idx="42">
                  <c:v>9.7272929999999997E-5</c:v>
                </c:pt>
                <c:pt idx="43">
                  <c:v>9.7272929999999997E-5</c:v>
                </c:pt>
                <c:pt idx="44">
                  <c:v>6.6116614999999998E-5</c:v>
                </c:pt>
                <c:pt idx="45">
                  <c:v>6.6116614999999998E-5</c:v>
                </c:pt>
                <c:pt idx="46">
                  <c:v>1.0587116E-4</c:v>
                </c:pt>
                <c:pt idx="47">
                  <c:v>1.0587116E-4</c:v>
                </c:pt>
                <c:pt idx="48">
                  <c:v>9.5036709999999998E-5</c:v>
                </c:pt>
                <c:pt idx="49">
                  <c:v>9.5036709999999998E-5</c:v>
                </c:pt>
                <c:pt idx="50">
                  <c:v>1.6576876499999998E-4</c:v>
                </c:pt>
                <c:pt idx="51">
                  <c:v>1.6576876499999998E-4</c:v>
                </c:pt>
                <c:pt idx="52">
                  <c:v>1.6189407000000001E-4</c:v>
                </c:pt>
                <c:pt idx="53">
                  <c:v>1.6189407000000001E-4</c:v>
                </c:pt>
                <c:pt idx="54">
                  <c:v>1.43304215E-4</c:v>
                </c:pt>
                <c:pt idx="55">
                  <c:v>1.43304215E-4</c:v>
                </c:pt>
                <c:pt idx="56">
                  <c:v>1.9648828500000002E-5</c:v>
                </c:pt>
                <c:pt idx="57">
                  <c:v>1.9648828500000002E-5</c:v>
                </c:pt>
                <c:pt idx="58">
                  <c:v>1.2876766500000001E-4</c:v>
                </c:pt>
                <c:pt idx="59">
                  <c:v>1.2876766500000001E-4</c:v>
                </c:pt>
                <c:pt idx="60">
                  <c:v>1.3331233E-4</c:v>
                </c:pt>
                <c:pt idx="61">
                  <c:v>1.3331233E-4</c:v>
                </c:pt>
                <c:pt idx="62">
                  <c:v>4.8200014999999994E-5</c:v>
                </c:pt>
                <c:pt idx="63">
                  <c:v>4.8200014999999994E-5</c:v>
                </c:pt>
                <c:pt idx="64">
                  <c:v>1.31849115E-5</c:v>
                </c:pt>
                <c:pt idx="65">
                  <c:v>1.31849115E-5</c:v>
                </c:pt>
                <c:pt idx="66">
                  <c:v>4.6408734999999997E-5</c:v>
                </c:pt>
                <c:pt idx="67">
                  <c:v>4.6408734999999997E-5</c:v>
                </c:pt>
                <c:pt idx="68">
                  <c:v>1.5071169999999997E-5</c:v>
                </c:pt>
                <c:pt idx="69">
                  <c:v>1.5071169999999997E-5</c:v>
                </c:pt>
                <c:pt idx="70">
                  <c:v>6.4933054999999994E-6</c:v>
                </c:pt>
                <c:pt idx="71">
                  <c:v>6.4933054999999994E-6</c:v>
                </c:pt>
                <c:pt idx="72">
                  <c:v>4.7481669999999994E-6</c:v>
                </c:pt>
                <c:pt idx="73">
                  <c:v>4.7481669999999994E-6</c:v>
                </c:pt>
                <c:pt idx="74">
                  <c:v>3.6893694999999997E-6</c:v>
                </c:pt>
                <c:pt idx="75">
                  <c:v>3.6893694999999997E-6</c:v>
                </c:pt>
                <c:pt idx="76">
                  <c:v>3.5477017499999997E-6</c:v>
                </c:pt>
                <c:pt idx="77">
                  <c:v>3.5477017499999997E-6</c:v>
                </c:pt>
                <c:pt idx="78">
                  <c:v>4.4301887000000005E-6</c:v>
                </c:pt>
                <c:pt idx="79">
                  <c:v>4.4301887000000005E-6</c:v>
                </c:pt>
                <c:pt idx="80">
                  <c:v>1.3374235200000001E-6</c:v>
                </c:pt>
                <c:pt idx="81">
                  <c:v>1.3374235200000001E-6</c:v>
                </c:pt>
                <c:pt idx="82">
                  <c:v>5.3221584549999995E-5</c:v>
                </c:pt>
                <c:pt idx="83">
                  <c:v>5.3221584549999995E-5</c:v>
                </c:pt>
                <c:pt idx="84">
                  <c:v>1.4448883797500001E-4</c:v>
                </c:pt>
                <c:pt idx="85">
                  <c:v>1.4448883797500001E-4</c:v>
                </c:pt>
                <c:pt idx="86">
                  <c:v>8.1870151979999997E-5</c:v>
                </c:pt>
                <c:pt idx="87">
                  <c:v>8.1870151979999997E-5</c:v>
                </c:pt>
                <c:pt idx="88">
                  <c:v>7.1535759999999989E-8</c:v>
                </c:pt>
                <c:pt idx="89">
                  <c:v>7.1535759999999989E-8</c:v>
                </c:pt>
                <c:pt idx="90">
                  <c:v>4.9141984999999998E-9</c:v>
                </c:pt>
                <c:pt idx="91">
                  <c:v>4.9141984999999998E-9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1560"/>
        <c:axId val="189081952"/>
      </c:scatterChart>
      <c:valAx>
        <c:axId val="189081560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1952"/>
        <c:crossesAt val="1.0000000000000006E-12"/>
        <c:crossBetween val="midCat"/>
      </c:valAx>
      <c:valAx>
        <c:axId val="189081952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1560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5336832895887"/>
          <c:y val="5.0925925925925923E-2"/>
          <c:w val="0.75622440944881886"/>
          <c:h val="0.7512806211723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1.7157958782033768E-9</c:v>
                  </c:pt>
                  <c:pt idx="7">
                    <c:v>1.7157958782033768E-9</c:v>
                  </c:pt>
                  <c:pt idx="8">
                    <c:v>2.1195458954708607E-7</c:v>
                  </c:pt>
                  <c:pt idx="9">
                    <c:v>2.1195458954708607E-7</c:v>
                  </c:pt>
                  <c:pt idx="10">
                    <c:v>6.0475528077745167E-6</c:v>
                  </c:pt>
                  <c:pt idx="11">
                    <c:v>6.0475528077745167E-6</c:v>
                  </c:pt>
                  <c:pt idx="12">
                    <c:v>4.3538858528521735E-6</c:v>
                  </c:pt>
                  <c:pt idx="13">
                    <c:v>4.3538858528521735E-6</c:v>
                  </c:pt>
                  <c:pt idx="14">
                    <c:v>4.527558633614269E-6</c:v>
                  </c:pt>
                  <c:pt idx="15">
                    <c:v>4.527558633614269E-6</c:v>
                  </c:pt>
                  <c:pt idx="16">
                    <c:v>3.5536426899619748E-6</c:v>
                  </c:pt>
                  <c:pt idx="17">
                    <c:v>3.5536426899619748E-6</c:v>
                  </c:pt>
                  <c:pt idx="18">
                    <c:v>3.8701656357127255E-6</c:v>
                  </c:pt>
                  <c:pt idx="19">
                    <c:v>3.8701656357127255E-6</c:v>
                  </c:pt>
                  <c:pt idx="20">
                    <c:v>6.0024113230046409E-6</c:v>
                  </c:pt>
                  <c:pt idx="21">
                    <c:v>6.0024113230046409E-6</c:v>
                  </c:pt>
                  <c:pt idx="22">
                    <c:v>8.2045407930965677E-6</c:v>
                  </c:pt>
                  <c:pt idx="23">
                    <c:v>8.2045407930965677E-6</c:v>
                  </c:pt>
                  <c:pt idx="24">
                    <c:v>4.2089079049488399E-6</c:v>
                  </c:pt>
                  <c:pt idx="25">
                    <c:v>4.2089079049488399E-6</c:v>
                  </c:pt>
                  <c:pt idx="26">
                    <c:v>8.9758267722192204E-6</c:v>
                  </c:pt>
                  <c:pt idx="27">
                    <c:v>8.9758267722192204E-6</c:v>
                  </c:pt>
                  <c:pt idx="28">
                    <c:v>1.1142557901247855E-5</c:v>
                  </c:pt>
                  <c:pt idx="29">
                    <c:v>1.1142557901247855E-5</c:v>
                  </c:pt>
                  <c:pt idx="30">
                    <c:v>2.5592316877742932E-5</c:v>
                  </c:pt>
                  <c:pt idx="31">
                    <c:v>2.5592316877742932E-5</c:v>
                  </c:pt>
                  <c:pt idx="32">
                    <c:v>2.3586155543228218E-5</c:v>
                  </c:pt>
                  <c:pt idx="33">
                    <c:v>2.3586155543228218E-5</c:v>
                  </c:pt>
                  <c:pt idx="34">
                    <c:v>3.4906992163227885E-5</c:v>
                  </c:pt>
                  <c:pt idx="35">
                    <c:v>3.4906992163227885E-5</c:v>
                  </c:pt>
                  <c:pt idx="36">
                    <c:v>4.1216498214041149E-5</c:v>
                  </c:pt>
                  <c:pt idx="37">
                    <c:v>4.1216498214041149E-5</c:v>
                  </c:pt>
                  <c:pt idx="38">
                    <c:v>5.4792515426149149E-5</c:v>
                  </c:pt>
                  <c:pt idx="39">
                    <c:v>5.4792515426149149E-5</c:v>
                  </c:pt>
                  <c:pt idx="40">
                    <c:v>3.3204394714856851E-5</c:v>
                  </c:pt>
                  <c:pt idx="41">
                    <c:v>3.3204394714856851E-5</c:v>
                  </c:pt>
                  <c:pt idx="42">
                    <c:v>3.6592442120208978E-5</c:v>
                  </c:pt>
                  <c:pt idx="43">
                    <c:v>3.6592442120208978E-5</c:v>
                  </c:pt>
                  <c:pt idx="44">
                    <c:v>3.15954899414167E-5</c:v>
                  </c:pt>
                  <c:pt idx="45">
                    <c:v>3.15954899414167E-5</c:v>
                  </c:pt>
                  <c:pt idx="46">
                    <c:v>4.1658697950384743E-5</c:v>
                  </c:pt>
                  <c:pt idx="47">
                    <c:v>4.1658697950384743E-5</c:v>
                  </c:pt>
                  <c:pt idx="48">
                    <c:v>4.2000739018234999E-5</c:v>
                  </c:pt>
                  <c:pt idx="49">
                    <c:v>4.2000739018234999E-5</c:v>
                  </c:pt>
                  <c:pt idx="50">
                    <c:v>5.2900201254225679E-5</c:v>
                  </c:pt>
                  <c:pt idx="51">
                    <c:v>5.2900201254225679E-5</c:v>
                  </c:pt>
                  <c:pt idx="52">
                    <c:v>4.9953011855868623E-5</c:v>
                  </c:pt>
                  <c:pt idx="53">
                    <c:v>4.9953011855868623E-5</c:v>
                  </c:pt>
                  <c:pt idx="54">
                    <c:v>4.5420488347874389E-5</c:v>
                  </c:pt>
                  <c:pt idx="55">
                    <c:v>4.5420488347874389E-5</c:v>
                  </c:pt>
                  <c:pt idx="56">
                    <c:v>1.5568813590098196E-5</c:v>
                  </c:pt>
                  <c:pt idx="57">
                    <c:v>1.5568813590098196E-5</c:v>
                  </c:pt>
                  <c:pt idx="58">
                    <c:v>3.8351649128113226E-5</c:v>
                  </c:pt>
                  <c:pt idx="59">
                    <c:v>3.8351649128113226E-5</c:v>
                  </c:pt>
                  <c:pt idx="60">
                    <c:v>3.6747778218682671E-5</c:v>
                  </c:pt>
                  <c:pt idx="61">
                    <c:v>3.6747778218682671E-5</c:v>
                  </c:pt>
                  <c:pt idx="62">
                    <c:v>2.2795891230682628E-5</c:v>
                  </c:pt>
                  <c:pt idx="63">
                    <c:v>2.2795891230682628E-5</c:v>
                  </c:pt>
                  <c:pt idx="64">
                    <c:v>1.1450646555513573E-5</c:v>
                  </c:pt>
                  <c:pt idx="65">
                    <c:v>1.1450646555513573E-5</c:v>
                  </c:pt>
                  <c:pt idx="66">
                    <c:v>2.4376367518813405E-5</c:v>
                  </c:pt>
                  <c:pt idx="67">
                    <c:v>2.4376367518813405E-5</c:v>
                  </c:pt>
                  <c:pt idx="68">
                    <c:v>1.947580098945999E-5</c:v>
                  </c:pt>
                  <c:pt idx="69">
                    <c:v>1.947580098945999E-5</c:v>
                  </c:pt>
                  <c:pt idx="70">
                    <c:v>1.650278568009721E-5</c:v>
                  </c:pt>
                  <c:pt idx="71">
                    <c:v>1.650278568009721E-5</c:v>
                  </c:pt>
                  <c:pt idx="72">
                    <c:v>1.4263605924155477E-5</c:v>
                  </c:pt>
                  <c:pt idx="73">
                    <c:v>1.4263605924155477E-5</c:v>
                  </c:pt>
                  <c:pt idx="74">
                    <c:v>1.4321390686344984E-5</c:v>
                  </c:pt>
                  <c:pt idx="75">
                    <c:v>1.4321390686344984E-5</c:v>
                  </c:pt>
                  <c:pt idx="76">
                    <c:v>1.4578945626389645E-5</c:v>
                  </c:pt>
                  <c:pt idx="77">
                    <c:v>1.4578945626389645E-5</c:v>
                  </c:pt>
                  <c:pt idx="78">
                    <c:v>1.6001193009508131E-5</c:v>
                  </c:pt>
                  <c:pt idx="79">
                    <c:v>1.6001193009508131E-5</c:v>
                  </c:pt>
                  <c:pt idx="80">
                    <c:v>8.6875167310800404E-6</c:v>
                  </c:pt>
                  <c:pt idx="81">
                    <c:v>8.6875167310800404E-6</c:v>
                  </c:pt>
                  <c:pt idx="82">
                    <c:v>2.8788487470449663E-5</c:v>
                  </c:pt>
                  <c:pt idx="83">
                    <c:v>2.8788487470449663E-5</c:v>
                  </c:pt>
                  <c:pt idx="84">
                    <c:v>6.0873404118114675E-5</c:v>
                  </c:pt>
                  <c:pt idx="85">
                    <c:v>6.0873404118114675E-5</c:v>
                  </c:pt>
                  <c:pt idx="86">
                    <c:v>1.2520176130859747E-5</c:v>
                  </c:pt>
                  <c:pt idx="87">
                    <c:v>1.2520176130859747E-5</c:v>
                  </c:pt>
                  <c:pt idx="88">
                    <c:v>1.0580308691872944E-6</c:v>
                  </c:pt>
                  <c:pt idx="89">
                    <c:v>1.0580308691872944E-6</c:v>
                  </c:pt>
                  <c:pt idx="90">
                    <c:v>3.2276597529762295E-7</c:v>
                  </c:pt>
                  <c:pt idx="91">
                    <c:v>3.2276597529762295E-7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1.7157958782033768E-9</c:v>
                  </c:pt>
                  <c:pt idx="7">
                    <c:v>1.7157958782033768E-9</c:v>
                  </c:pt>
                  <c:pt idx="8">
                    <c:v>2.1195458954708607E-7</c:v>
                  </c:pt>
                  <c:pt idx="9">
                    <c:v>2.1195458954708607E-7</c:v>
                  </c:pt>
                  <c:pt idx="10">
                    <c:v>6.0475528077745167E-6</c:v>
                  </c:pt>
                  <c:pt idx="11">
                    <c:v>6.0475528077745167E-6</c:v>
                  </c:pt>
                  <c:pt idx="12">
                    <c:v>4.3538858528521735E-6</c:v>
                  </c:pt>
                  <c:pt idx="13">
                    <c:v>4.3538858528521735E-6</c:v>
                  </c:pt>
                  <c:pt idx="14">
                    <c:v>4.527558633614269E-6</c:v>
                  </c:pt>
                  <c:pt idx="15">
                    <c:v>4.527558633614269E-6</c:v>
                  </c:pt>
                  <c:pt idx="16">
                    <c:v>3.5536426899619748E-6</c:v>
                  </c:pt>
                  <c:pt idx="17">
                    <c:v>3.5536426899619748E-6</c:v>
                  </c:pt>
                  <c:pt idx="18">
                    <c:v>3.8701656357127255E-6</c:v>
                  </c:pt>
                  <c:pt idx="19">
                    <c:v>3.8701656357127255E-6</c:v>
                  </c:pt>
                  <c:pt idx="20">
                    <c:v>6.0024113230046409E-6</c:v>
                  </c:pt>
                  <c:pt idx="21">
                    <c:v>6.0024113230046409E-6</c:v>
                  </c:pt>
                  <c:pt idx="22">
                    <c:v>8.2045407930965677E-6</c:v>
                  </c:pt>
                  <c:pt idx="23">
                    <c:v>8.2045407930965677E-6</c:v>
                  </c:pt>
                  <c:pt idx="24">
                    <c:v>4.2089079049488399E-6</c:v>
                  </c:pt>
                  <c:pt idx="25">
                    <c:v>4.2089079049488399E-6</c:v>
                  </c:pt>
                  <c:pt idx="26">
                    <c:v>8.9758267722192204E-6</c:v>
                  </c:pt>
                  <c:pt idx="27">
                    <c:v>8.9758267722192204E-6</c:v>
                  </c:pt>
                  <c:pt idx="28">
                    <c:v>1.1142557901247855E-5</c:v>
                  </c:pt>
                  <c:pt idx="29">
                    <c:v>1.1142557901247855E-5</c:v>
                  </c:pt>
                  <c:pt idx="30">
                    <c:v>2.5592316877742932E-5</c:v>
                  </c:pt>
                  <c:pt idx="31">
                    <c:v>2.5592316877742932E-5</c:v>
                  </c:pt>
                  <c:pt idx="32">
                    <c:v>2.3586155543228218E-5</c:v>
                  </c:pt>
                  <c:pt idx="33">
                    <c:v>2.3586155543228218E-5</c:v>
                  </c:pt>
                  <c:pt idx="34">
                    <c:v>3.4906992163227885E-5</c:v>
                  </c:pt>
                  <c:pt idx="35">
                    <c:v>3.4906992163227885E-5</c:v>
                  </c:pt>
                  <c:pt idx="36">
                    <c:v>4.1216498214041149E-5</c:v>
                  </c:pt>
                  <c:pt idx="37">
                    <c:v>4.1216498214041149E-5</c:v>
                  </c:pt>
                  <c:pt idx="38">
                    <c:v>5.4792515426149149E-5</c:v>
                  </c:pt>
                  <c:pt idx="39">
                    <c:v>5.4792515426149149E-5</c:v>
                  </c:pt>
                  <c:pt idx="40">
                    <c:v>3.3204394714856851E-5</c:v>
                  </c:pt>
                  <c:pt idx="41">
                    <c:v>3.3204394714856851E-5</c:v>
                  </c:pt>
                  <c:pt idx="42">
                    <c:v>3.6592442120208978E-5</c:v>
                  </c:pt>
                  <c:pt idx="43">
                    <c:v>3.6592442120208978E-5</c:v>
                  </c:pt>
                  <c:pt idx="44">
                    <c:v>3.15954899414167E-5</c:v>
                  </c:pt>
                  <c:pt idx="45">
                    <c:v>3.15954899414167E-5</c:v>
                  </c:pt>
                  <c:pt idx="46">
                    <c:v>4.1658697950384743E-5</c:v>
                  </c:pt>
                  <c:pt idx="47">
                    <c:v>4.1658697950384743E-5</c:v>
                  </c:pt>
                  <c:pt idx="48">
                    <c:v>4.2000739018234999E-5</c:v>
                  </c:pt>
                  <c:pt idx="49">
                    <c:v>4.2000739018234999E-5</c:v>
                  </c:pt>
                  <c:pt idx="50">
                    <c:v>5.2900201254225679E-5</c:v>
                  </c:pt>
                  <c:pt idx="51">
                    <c:v>5.2900201254225679E-5</c:v>
                  </c:pt>
                  <c:pt idx="52">
                    <c:v>4.9953011855868623E-5</c:v>
                  </c:pt>
                  <c:pt idx="53">
                    <c:v>4.9953011855868623E-5</c:v>
                  </c:pt>
                  <c:pt idx="54">
                    <c:v>4.5420488347874389E-5</c:v>
                  </c:pt>
                  <c:pt idx="55">
                    <c:v>4.5420488347874389E-5</c:v>
                  </c:pt>
                  <c:pt idx="56">
                    <c:v>1.5568813590098196E-5</c:v>
                  </c:pt>
                  <c:pt idx="57">
                    <c:v>1.5568813590098196E-5</c:v>
                  </c:pt>
                  <c:pt idx="58">
                    <c:v>3.8351649128113226E-5</c:v>
                  </c:pt>
                  <c:pt idx="59">
                    <c:v>3.8351649128113226E-5</c:v>
                  </c:pt>
                  <c:pt idx="60">
                    <c:v>3.6747778218682671E-5</c:v>
                  </c:pt>
                  <c:pt idx="61">
                    <c:v>3.6747778218682671E-5</c:v>
                  </c:pt>
                  <c:pt idx="62">
                    <c:v>2.2795891230682628E-5</c:v>
                  </c:pt>
                  <c:pt idx="63">
                    <c:v>2.2795891230682628E-5</c:v>
                  </c:pt>
                  <c:pt idx="64">
                    <c:v>1.1450646555513573E-5</c:v>
                  </c:pt>
                  <c:pt idx="65">
                    <c:v>1.1450646555513573E-5</c:v>
                  </c:pt>
                  <c:pt idx="66">
                    <c:v>2.4376367518813405E-5</c:v>
                  </c:pt>
                  <c:pt idx="67">
                    <c:v>2.4376367518813405E-5</c:v>
                  </c:pt>
                  <c:pt idx="68">
                    <c:v>1.947580098945999E-5</c:v>
                  </c:pt>
                  <c:pt idx="69">
                    <c:v>1.947580098945999E-5</c:v>
                  </c:pt>
                  <c:pt idx="70">
                    <c:v>1.650278568009721E-5</c:v>
                  </c:pt>
                  <c:pt idx="71">
                    <c:v>1.650278568009721E-5</c:v>
                  </c:pt>
                  <c:pt idx="72">
                    <c:v>1.4263605924155477E-5</c:v>
                  </c:pt>
                  <c:pt idx="73">
                    <c:v>1.4263605924155477E-5</c:v>
                  </c:pt>
                  <c:pt idx="74">
                    <c:v>1.4321390686344984E-5</c:v>
                  </c:pt>
                  <c:pt idx="75">
                    <c:v>1.4321390686344984E-5</c:v>
                  </c:pt>
                  <c:pt idx="76">
                    <c:v>1.4578945626389645E-5</c:v>
                  </c:pt>
                  <c:pt idx="77">
                    <c:v>1.4578945626389645E-5</c:v>
                  </c:pt>
                  <c:pt idx="78">
                    <c:v>1.6001193009508131E-5</c:v>
                  </c:pt>
                  <c:pt idx="79">
                    <c:v>1.6001193009508131E-5</c:v>
                  </c:pt>
                  <c:pt idx="80">
                    <c:v>8.6875167310800404E-6</c:v>
                  </c:pt>
                  <c:pt idx="81">
                    <c:v>8.6875167310800404E-6</c:v>
                  </c:pt>
                  <c:pt idx="82">
                    <c:v>2.8788487470449663E-5</c:v>
                  </c:pt>
                  <c:pt idx="83">
                    <c:v>2.8788487470449663E-5</c:v>
                  </c:pt>
                  <c:pt idx="84">
                    <c:v>6.0873404118114675E-5</c:v>
                  </c:pt>
                  <c:pt idx="85">
                    <c:v>6.0873404118114675E-5</c:v>
                  </c:pt>
                  <c:pt idx="86">
                    <c:v>1.2520176130859747E-5</c:v>
                  </c:pt>
                  <c:pt idx="87">
                    <c:v>1.2520176130859747E-5</c:v>
                  </c:pt>
                  <c:pt idx="88">
                    <c:v>1.0580308691872944E-6</c:v>
                  </c:pt>
                  <c:pt idx="89">
                    <c:v>1.0580308691872944E-6</c:v>
                  </c:pt>
                  <c:pt idx="90">
                    <c:v>3.2276597529762295E-7</c:v>
                  </c:pt>
                  <c:pt idx="91">
                    <c:v>3.2276597529762295E-7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1.7157958782033768E-9</c:v>
                </c:pt>
                <c:pt idx="7">
                  <c:v>1.7157958782033768E-9</c:v>
                </c:pt>
                <c:pt idx="8">
                  <c:v>1.1346605436139511E-6</c:v>
                </c:pt>
                <c:pt idx="9">
                  <c:v>1.1346605436139511E-6</c:v>
                </c:pt>
                <c:pt idx="10">
                  <c:v>2.073209738695412E-5</c:v>
                </c:pt>
                <c:pt idx="11">
                  <c:v>2.073209738695412E-5</c:v>
                </c:pt>
                <c:pt idx="12">
                  <c:v>5.774384420228347E-5</c:v>
                </c:pt>
                <c:pt idx="13">
                  <c:v>5.774384420228347E-5</c:v>
                </c:pt>
                <c:pt idx="14">
                  <c:v>8.7236197179465684E-5</c:v>
                </c:pt>
                <c:pt idx="15">
                  <c:v>8.7236197179465684E-5</c:v>
                </c:pt>
                <c:pt idx="16">
                  <c:v>1.2211830549697507E-4</c:v>
                </c:pt>
                <c:pt idx="17">
                  <c:v>1.2211830549697507E-4</c:v>
                </c:pt>
                <c:pt idx="18">
                  <c:v>3.3078338766775431E-4</c:v>
                </c:pt>
                <c:pt idx="19">
                  <c:v>3.3078338766775431E-4</c:v>
                </c:pt>
                <c:pt idx="20">
                  <c:v>1.464002761708449E-3</c:v>
                </c:pt>
                <c:pt idx="21">
                  <c:v>1.464002761708449E-3</c:v>
                </c:pt>
                <c:pt idx="22">
                  <c:v>3.7293367241348031E-3</c:v>
                </c:pt>
                <c:pt idx="23">
                  <c:v>3.7293367241348031E-3</c:v>
                </c:pt>
                <c:pt idx="24">
                  <c:v>1.0792071551150872E-3</c:v>
                </c:pt>
                <c:pt idx="25">
                  <c:v>1.0792071551150872E-3</c:v>
                </c:pt>
                <c:pt idx="26">
                  <c:v>4.9865704290106786E-3</c:v>
                </c:pt>
                <c:pt idx="27">
                  <c:v>4.9865704290106786E-3</c:v>
                </c:pt>
                <c:pt idx="28">
                  <c:v>6.9640986882799089E-3</c:v>
                </c:pt>
                <c:pt idx="29">
                  <c:v>6.9640986882799089E-3</c:v>
                </c:pt>
                <c:pt idx="30">
                  <c:v>3.1990396097178665E-2</c:v>
                </c:pt>
                <c:pt idx="31">
                  <c:v>3.1990396097178665E-2</c:v>
                </c:pt>
                <c:pt idx="32">
                  <c:v>2.9482694429035269E-2</c:v>
                </c:pt>
                <c:pt idx="33">
                  <c:v>2.9482694429035269E-2</c:v>
                </c:pt>
                <c:pt idx="34">
                  <c:v>4.9867131661754126E-2</c:v>
                </c:pt>
                <c:pt idx="35">
                  <c:v>4.9867131661754126E-2</c:v>
                </c:pt>
                <c:pt idx="36">
                  <c:v>6.8694163690068588E-2</c:v>
                </c:pt>
                <c:pt idx="37">
                  <c:v>6.8694163690068588E-2</c:v>
                </c:pt>
                <c:pt idx="38">
                  <c:v>9.132085904358192E-2</c:v>
                </c:pt>
                <c:pt idx="39">
                  <c:v>9.132085904358192E-2</c:v>
                </c:pt>
                <c:pt idx="40">
                  <c:v>4.1505493393571062E-2</c:v>
                </c:pt>
                <c:pt idx="41">
                  <c:v>4.1505493393571062E-2</c:v>
                </c:pt>
                <c:pt idx="42">
                  <c:v>4.5740552650261224E-2</c:v>
                </c:pt>
                <c:pt idx="43">
                  <c:v>4.5740552650261224E-2</c:v>
                </c:pt>
                <c:pt idx="44">
                  <c:v>3.1595489941416699E-2</c:v>
                </c:pt>
                <c:pt idx="45">
                  <c:v>3.1595489941416699E-2</c:v>
                </c:pt>
                <c:pt idx="46">
                  <c:v>5.2073372437980922E-2</c:v>
                </c:pt>
                <c:pt idx="47">
                  <c:v>5.2073372437980922E-2</c:v>
                </c:pt>
                <c:pt idx="48">
                  <c:v>4.6667487798038886E-2</c:v>
                </c:pt>
                <c:pt idx="49">
                  <c:v>4.6667487798038886E-2</c:v>
                </c:pt>
                <c:pt idx="50">
                  <c:v>7.5571716077465254E-2</c:v>
                </c:pt>
                <c:pt idx="51">
                  <c:v>7.5571716077465254E-2</c:v>
                </c:pt>
                <c:pt idx="52">
                  <c:v>7.1361445508383747E-2</c:v>
                </c:pt>
                <c:pt idx="53">
                  <c:v>7.1361445508383747E-2</c:v>
                </c:pt>
                <c:pt idx="54">
                  <c:v>5.6775610434842985E-2</c:v>
                </c:pt>
                <c:pt idx="55">
                  <c:v>5.6775610434842985E-2</c:v>
                </c:pt>
                <c:pt idx="56">
                  <c:v>7.4137207571896169E-3</c:v>
                </c:pt>
                <c:pt idx="57">
                  <c:v>7.4137207571896169E-3</c:v>
                </c:pt>
                <c:pt idx="58">
                  <c:v>4.2612943475681363E-2</c:v>
                </c:pt>
                <c:pt idx="59">
                  <c:v>4.2612943475681363E-2</c:v>
                </c:pt>
                <c:pt idx="60">
                  <c:v>3.6747778218682671E-2</c:v>
                </c:pt>
                <c:pt idx="61">
                  <c:v>3.6747778218682671E-2</c:v>
                </c:pt>
                <c:pt idx="62">
                  <c:v>1.3409347782754488E-2</c:v>
                </c:pt>
                <c:pt idx="63">
                  <c:v>1.3409347782754488E-2</c:v>
                </c:pt>
                <c:pt idx="64">
                  <c:v>3.8168821851711911E-3</c:v>
                </c:pt>
                <c:pt idx="65">
                  <c:v>3.8168821851711911E-3</c:v>
                </c:pt>
                <c:pt idx="66">
                  <c:v>1.6250911679208935E-2</c:v>
                </c:pt>
                <c:pt idx="67">
                  <c:v>1.6250911679208935E-2</c:v>
                </c:pt>
                <c:pt idx="68">
                  <c:v>8.4677395606347784E-3</c:v>
                </c:pt>
                <c:pt idx="69">
                  <c:v>8.4677395606347784E-3</c:v>
                </c:pt>
                <c:pt idx="70">
                  <c:v>5.0008441454840033E-3</c:v>
                </c:pt>
                <c:pt idx="71">
                  <c:v>5.0008441454840033E-3</c:v>
                </c:pt>
                <c:pt idx="72">
                  <c:v>4.9184848014329234E-3</c:v>
                </c:pt>
                <c:pt idx="73">
                  <c:v>4.9184848014329234E-3</c:v>
                </c:pt>
                <c:pt idx="74">
                  <c:v>5.5082271870557633E-3</c:v>
                </c:pt>
                <c:pt idx="75">
                  <c:v>5.5082271870557633E-3</c:v>
                </c:pt>
                <c:pt idx="76">
                  <c:v>6.3386720114737586E-3</c:v>
                </c:pt>
                <c:pt idx="77">
                  <c:v>6.3386720114737586E-3</c:v>
                </c:pt>
                <c:pt idx="78">
                  <c:v>6.400477203803252E-3</c:v>
                </c:pt>
                <c:pt idx="79">
                  <c:v>6.400477203803252E-3</c:v>
                </c:pt>
                <c:pt idx="80">
                  <c:v>1.9744356207000093E-3</c:v>
                </c:pt>
                <c:pt idx="81">
                  <c:v>1.9744356207000093E-3</c:v>
                </c:pt>
                <c:pt idx="82">
                  <c:v>2.3990406225374721E-2</c:v>
                </c:pt>
                <c:pt idx="83">
                  <c:v>2.3990406225374721E-2</c:v>
                </c:pt>
                <c:pt idx="84">
                  <c:v>0.10145567353019114</c:v>
                </c:pt>
                <c:pt idx="85">
                  <c:v>0.10145567353019114</c:v>
                </c:pt>
                <c:pt idx="86">
                  <c:v>4.1733920436199156E-3</c:v>
                </c:pt>
                <c:pt idx="87">
                  <c:v>4.1733920436199156E-3</c:v>
                </c:pt>
                <c:pt idx="88">
                  <c:v>2.7990234634584505E-5</c:v>
                </c:pt>
                <c:pt idx="89">
                  <c:v>2.7990234634584505E-5</c:v>
                </c:pt>
                <c:pt idx="90">
                  <c:v>2.6942068054893402E-6</c:v>
                </c:pt>
                <c:pt idx="91">
                  <c:v>2.6942068054893402E-6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2936"/>
        <c:axId val="189066664"/>
      </c:scatterChart>
      <c:valAx>
        <c:axId val="189072936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 (MeV)</a:t>
                </a:r>
              </a:p>
            </c:rich>
          </c:tx>
          <c:layout>
            <c:manualLayout>
              <c:xMode val="edge"/>
              <c:yMode val="edge"/>
              <c:x val="0.51661679790026249"/>
              <c:y val="0.8679392680081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6664"/>
        <c:crossesAt val="1.0000000000000006E-12"/>
        <c:crossBetween val="midCat"/>
      </c:valAx>
      <c:valAx>
        <c:axId val="189066664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solidFill>
                      <a:sysClr val="windowText" lastClr="000000"/>
                    </a:solidFill>
                  </a:rPr>
                  <a:t>Normalized Flux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37419801691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2936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7716535433072"/>
          <c:y val="7.4652230971128622E-2"/>
          <c:w val="0.45120122484689412"/>
          <c:h val="7.8125546806649168E-2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5336832895887"/>
          <c:y val="5.0925925925925923E-2"/>
          <c:w val="0.75622440944881886"/>
          <c:h val="0.7512806211723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1.7157958782033768E-9</c:v>
                  </c:pt>
                  <c:pt idx="7">
                    <c:v>1.7157958782033768E-9</c:v>
                  </c:pt>
                  <c:pt idx="8">
                    <c:v>2.1195458954708607E-7</c:v>
                  </c:pt>
                  <c:pt idx="9">
                    <c:v>2.1195458954708607E-7</c:v>
                  </c:pt>
                  <c:pt idx="10">
                    <c:v>6.0475528077745167E-6</c:v>
                  </c:pt>
                  <c:pt idx="11">
                    <c:v>6.0475528077745167E-6</c:v>
                  </c:pt>
                  <c:pt idx="12">
                    <c:v>4.3538858528521735E-6</c:v>
                  </c:pt>
                  <c:pt idx="13">
                    <c:v>4.3538858528521735E-6</c:v>
                  </c:pt>
                  <c:pt idx="14">
                    <c:v>4.527558633614269E-6</c:v>
                  </c:pt>
                  <c:pt idx="15">
                    <c:v>4.527558633614269E-6</c:v>
                  </c:pt>
                  <c:pt idx="16">
                    <c:v>3.5536426899619748E-6</c:v>
                  </c:pt>
                  <c:pt idx="17">
                    <c:v>3.5536426899619748E-6</c:v>
                  </c:pt>
                  <c:pt idx="18">
                    <c:v>3.8701656357127255E-6</c:v>
                  </c:pt>
                  <c:pt idx="19">
                    <c:v>3.8701656357127255E-6</c:v>
                  </c:pt>
                  <c:pt idx="20">
                    <c:v>6.0024113230046409E-6</c:v>
                  </c:pt>
                  <c:pt idx="21">
                    <c:v>6.0024113230046409E-6</c:v>
                  </c:pt>
                  <c:pt idx="22">
                    <c:v>8.2045407930965677E-6</c:v>
                  </c:pt>
                  <c:pt idx="23">
                    <c:v>8.2045407930965677E-6</c:v>
                  </c:pt>
                  <c:pt idx="24">
                    <c:v>4.2089079049488399E-6</c:v>
                  </c:pt>
                  <c:pt idx="25">
                    <c:v>4.2089079049488399E-6</c:v>
                  </c:pt>
                  <c:pt idx="26">
                    <c:v>8.9758267722192204E-6</c:v>
                  </c:pt>
                  <c:pt idx="27">
                    <c:v>8.9758267722192204E-6</c:v>
                  </c:pt>
                  <c:pt idx="28">
                    <c:v>1.1142557901247855E-5</c:v>
                  </c:pt>
                  <c:pt idx="29">
                    <c:v>1.1142557901247855E-5</c:v>
                  </c:pt>
                  <c:pt idx="30">
                    <c:v>2.5592316877742932E-5</c:v>
                  </c:pt>
                  <c:pt idx="31">
                    <c:v>2.5592316877742932E-5</c:v>
                  </c:pt>
                  <c:pt idx="32">
                    <c:v>2.3586155543228218E-5</c:v>
                  </c:pt>
                  <c:pt idx="33">
                    <c:v>2.3586155543228218E-5</c:v>
                  </c:pt>
                  <c:pt idx="34">
                    <c:v>3.4906992163227885E-5</c:v>
                  </c:pt>
                  <c:pt idx="35">
                    <c:v>3.4906992163227885E-5</c:v>
                  </c:pt>
                  <c:pt idx="36">
                    <c:v>4.1216498214041149E-5</c:v>
                  </c:pt>
                  <c:pt idx="37">
                    <c:v>4.1216498214041149E-5</c:v>
                  </c:pt>
                  <c:pt idx="38">
                    <c:v>5.4792515426149149E-5</c:v>
                  </c:pt>
                  <c:pt idx="39">
                    <c:v>5.4792515426149149E-5</c:v>
                  </c:pt>
                  <c:pt idx="40">
                    <c:v>3.3204394714856851E-5</c:v>
                  </c:pt>
                  <c:pt idx="41">
                    <c:v>3.3204394714856851E-5</c:v>
                  </c:pt>
                  <c:pt idx="42">
                    <c:v>3.6592442120208978E-5</c:v>
                  </c:pt>
                  <c:pt idx="43">
                    <c:v>3.6592442120208978E-5</c:v>
                  </c:pt>
                  <c:pt idx="44">
                    <c:v>3.15954899414167E-5</c:v>
                  </c:pt>
                  <c:pt idx="45">
                    <c:v>3.15954899414167E-5</c:v>
                  </c:pt>
                  <c:pt idx="46">
                    <c:v>4.1658697950384743E-5</c:v>
                  </c:pt>
                  <c:pt idx="47">
                    <c:v>4.1658697950384743E-5</c:v>
                  </c:pt>
                  <c:pt idx="48">
                    <c:v>4.2000739018234999E-5</c:v>
                  </c:pt>
                  <c:pt idx="49">
                    <c:v>4.2000739018234999E-5</c:v>
                  </c:pt>
                  <c:pt idx="50">
                    <c:v>5.2900201254225679E-5</c:v>
                  </c:pt>
                  <c:pt idx="51">
                    <c:v>5.2900201254225679E-5</c:v>
                  </c:pt>
                  <c:pt idx="52">
                    <c:v>4.9953011855868623E-5</c:v>
                  </c:pt>
                  <c:pt idx="53">
                    <c:v>4.9953011855868623E-5</c:v>
                  </c:pt>
                  <c:pt idx="54">
                    <c:v>4.5420488347874389E-5</c:v>
                  </c:pt>
                  <c:pt idx="55">
                    <c:v>4.5420488347874389E-5</c:v>
                  </c:pt>
                  <c:pt idx="56">
                    <c:v>1.5568813590098196E-5</c:v>
                  </c:pt>
                  <c:pt idx="57">
                    <c:v>1.5568813590098196E-5</c:v>
                  </c:pt>
                  <c:pt idx="58">
                    <c:v>3.8351649128113226E-5</c:v>
                  </c:pt>
                  <c:pt idx="59">
                    <c:v>3.8351649128113226E-5</c:v>
                  </c:pt>
                  <c:pt idx="60">
                    <c:v>3.6747778218682671E-5</c:v>
                  </c:pt>
                  <c:pt idx="61">
                    <c:v>3.6747778218682671E-5</c:v>
                  </c:pt>
                  <c:pt idx="62">
                    <c:v>2.2795891230682628E-5</c:v>
                  </c:pt>
                  <c:pt idx="63">
                    <c:v>2.2795891230682628E-5</c:v>
                  </c:pt>
                  <c:pt idx="64">
                    <c:v>1.1450646555513573E-5</c:v>
                  </c:pt>
                  <c:pt idx="65">
                    <c:v>1.1450646555513573E-5</c:v>
                  </c:pt>
                  <c:pt idx="66">
                    <c:v>2.4376367518813405E-5</c:v>
                  </c:pt>
                  <c:pt idx="67">
                    <c:v>2.4376367518813405E-5</c:v>
                  </c:pt>
                  <c:pt idx="68">
                    <c:v>1.947580098945999E-5</c:v>
                  </c:pt>
                  <c:pt idx="69">
                    <c:v>1.947580098945999E-5</c:v>
                  </c:pt>
                  <c:pt idx="70">
                    <c:v>1.650278568009721E-5</c:v>
                  </c:pt>
                  <c:pt idx="71">
                    <c:v>1.650278568009721E-5</c:v>
                  </c:pt>
                  <c:pt idx="72">
                    <c:v>1.4263605924155477E-5</c:v>
                  </c:pt>
                  <c:pt idx="73">
                    <c:v>1.4263605924155477E-5</c:v>
                  </c:pt>
                  <c:pt idx="74">
                    <c:v>1.4321390686344984E-5</c:v>
                  </c:pt>
                  <c:pt idx="75">
                    <c:v>1.4321390686344984E-5</c:v>
                  </c:pt>
                  <c:pt idx="76">
                    <c:v>1.4578945626389645E-5</c:v>
                  </c:pt>
                  <c:pt idx="77">
                    <c:v>1.4578945626389645E-5</c:v>
                  </c:pt>
                  <c:pt idx="78">
                    <c:v>1.6001193009508131E-5</c:v>
                  </c:pt>
                  <c:pt idx="79">
                    <c:v>1.6001193009508131E-5</c:v>
                  </c:pt>
                  <c:pt idx="80">
                    <c:v>8.6875167310800404E-6</c:v>
                  </c:pt>
                  <c:pt idx="81">
                    <c:v>8.6875167310800404E-6</c:v>
                  </c:pt>
                  <c:pt idx="82">
                    <c:v>2.8788487470449663E-5</c:v>
                  </c:pt>
                  <c:pt idx="83">
                    <c:v>2.8788487470449663E-5</c:v>
                  </c:pt>
                  <c:pt idx="84">
                    <c:v>6.0873404118114675E-5</c:v>
                  </c:pt>
                  <c:pt idx="85">
                    <c:v>6.0873404118114675E-5</c:v>
                  </c:pt>
                  <c:pt idx="86">
                    <c:v>1.2520176130859747E-5</c:v>
                  </c:pt>
                  <c:pt idx="87">
                    <c:v>1.2520176130859747E-5</c:v>
                  </c:pt>
                  <c:pt idx="88">
                    <c:v>1.0580308691872944E-6</c:v>
                  </c:pt>
                  <c:pt idx="89">
                    <c:v>1.0580308691872944E-6</c:v>
                  </c:pt>
                  <c:pt idx="90">
                    <c:v>3.2276597529762295E-7</c:v>
                  </c:pt>
                  <c:pt idx="91">
                    <c:v>3.2276597529762295E-7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1.7157958782033768E-9</c:v>
                  </c:pt>
                  <c:pt idx="7">
                    <c:v>1.7157958782033768E-9</c:v>
                  </c:pt>
                  <c:pt idx="8">
                    <c:v>2.1195458954708607E-7</c:v>
                  </c:pt>
                  <c:pt idx="9">
                    <c:v>2.1195458954708607E-7</c:v>
                  </c:pt>
                  <c:pt idx="10">
                    <c:v>6.0475528077745167E-6</c:v>
                  </c:pt>
                  <c:pt idx="11">
                    <c:v>6.0475528077745167E-6</c:v>
                  </c:pt>
                  <c:pt idx="12">
                    <c:v>4.3538858528521735E-6</c:v>
                  </c:pt>
                  <c:pt idx="13">
                    <c:v>4.3538858528521735E-6</c:v>
                  </c:pt>
                  <c:pt idx="14">
                    <c:v>4.527558633614269E-6</c:v>
                  </c:pt>
                  <c:pt idx="15">
                    <c:v>4.527558633614269E-6</c:v>
                  </c:pt>
                  <c:pt idx="16">
                    <c:v>3.5536426899619748E-6</c:v>
                  </c:pt>
                  <c:pt idx="17">
                    <c:v>3.5536426899619748E-6</c:v>
                  </c:pt>
                  <c:pt idx="18">
                    <c:v>3.8701656357127255E-6</c:v>
                  </c:pt>
                  <c:pt idx="19">
                    <c:v>3.8701656357127255E-6</c:v>
                  </c:pt>
                  <c:pt idx="20">
                    <c:v>6.0024113230046409E-6</c:v>
                  </c:pt>
                  <c:pt idx="21">
                    <c:v>6.0024113230046409E-6</c:v>
                  </c:pt>
                  <c:pt idx="22">
                    <c:v>8.2045407930965677E-6</c:v>
                  </c:pt>
                  <c:pt idx="23">
                    <c:v>8.2045407930965677E-6</c:v>
                  </c:pt>
                  <c:pt idx="24">
                    <c:v>4.2089079049488399E-6</c:v>
                  </c:pt>
                  <c:pt idx="25">
                    <c:v>4.2089079049488399E-6</c:v>
                  </c:pt>
                  <c:pt idx="26">
                    <c:v>8.9758267722192204E-6</c:v>
                  </c:pt>
                  <c:pt idx="27">
                    <c:v>8.9758267722192204E-6</c:v>
                  </c:pt>
                  <c:pt idx="28">
                    <c:v>1.1142557901247855E-5</c:v>
                  </c:pt>
                  <c:pt idx="29">
                    <c:v>1.1142557901247855E-5</c:v>
                  </c:pt>
                  <c:pt idx="30">
                    <c:v>2.5592316877742932E-5</c:v>
                  </c:pt>
                  <c:pt idx="31">
                    <c:v>2.5592316877742932E-5</c:v>
                  </c:pt>
                  <c:pt idx="32">
                    <c:v>2.3586155543228218E-5</c:v>
                  </c:pt>
                  <c:pt idx="33">
                    <c:v>2.3586155543228218E-5</c:v>
                  </c:pt>
                  <c:pt idx="34">
                    <c:v>3.4906992163227885E-5</c:v>
                  </c:pt>
                  <c:pt idx="35">
                    <c:v>3.4906992163227885E-5</c:v>
                  </c:pt>
                  <c:pt idx="36">
                    <c:v>4.1216498214041149E-5</c:v>
                  </c:pt>
                  <c:pt idx="37">
                    <c:v>4.1216498214041149E-5</c:v>
                  </c:pt>
                  <c:pt idx="38">
                    <c:v>5.4792515426149149E-5</c:v>
                  </c:pt>
                  <c:pt idx="39">
                    <c:v>5.4792515426149149E-5</c:v>
                  </c:pt>
                  <c:pt idx="40">
                    <c:v>3.3204394714856851E-5</c:v>
                  </c:pt>
                  <c:pt idx="41">
                    <c:v>3.3204394714856851E-5</c:v>
                  </c:pt>
                  <c:pt idx="42">
                    <c:v>3.6592442120208978E-5</c:v>
                  </c:pt>
                  <c:pt idx="43">
                    <c:v>3.6592442120208978E-5</c:v>
                  </c:pt>
                  <c:pt idx="44">
                    <c:v>3.15954899414167E-5</c:v>
                  </c:pt>
                  <c:pt idx="45">
                    <c:v>3.15954899414167E-5</c:v>
                  </c:pt>
                  <c:pt idx="46">
                    <c:v>4.1658697950384743E-5</c:v>
                  </c:pt>
                  <c:pt idx="47">
                    <c:v>4.1658697950384743E-5</c:v>
                  </c:pt>
                  <c:pt idx="48">
                    <c:v>4.2000739018234999E-5</c:v>
                  </c:pt>
                  <c:pt idx="49">
                    <c:v>4.2000739018234999E-5</c:v>
                  </c:pt>
                  <c:pt idx="50">
                    <c:v>5.2900201254225679E-5</c:v>
                  </c:pt>
                  <c:pt idx="51">
                    <c:v>5.2900201254225679E-5</c:v>
                  </c:pt>
                  <c:pt idx="52">
                    <c:v>4.9953011855868623E-5</c:v>
                  </c:pt>
                  <c:pt idx="53">
                    <c:v>4.9953011855868623E-5</c:v>
                  </c:pt>
                  <c:pt idx="54">
                    <c:v>4.5420488347874389E-5</c:v>
                  </c:pt>
                  <c:pt idx="55">
                    <c:v>4.5420488347874389E-5</c:v>
                  </c:pt>
                  <c:pt idx="56">
                    <c:v>1.5568813590098196E-5</c:v>
                  </c:pt>
                  <c:pt idx="57">
                    <c:v>1.5568813590098196E-5</c:v>
                  </c:pt>
                  <c:pt idx="58">
                    <c:v>3.8351649128113226E-5</c:v>
                  </c:pt>
                  <c:pt idx="59">
                    <c:v>3.8351649128113226E-5</c:v>
                  </c:pt>
                  <c:pt idx="60">
                    <c:v>3.6747778218682671E-5</c:v>
                  </c:pt>
                  <c:pt idx="61">
                    <c:v>3.6747778218682671E-5</c:v>
                  </c:pt>
                  <c:pt idx="62">
                    <c:v>2.2795891230682628E-5</c:v>
                  </c:pt>
                  <c:pt idx="63">
                    <c:v>2.2795891230682628E-5</c:v>
                  </c:pt>
                  <c:pt idx="64">
                    <c:v>1.1450646555513573E-5</c:v>
                  </c:pt>
                  <c:pt idx="65">
                    <c:v>1.1450646555513573E-5</c:v>
                  </c:pt>
                  <c:pt idx="66">
                    <c:v>2.4376367518813405E-5</c:v>
                  </c:pt>
                  <c:pt idx="67">
                    <c:v>2.4376367518813405E-5</c:v>
                  </c:pt>
                  <c:pt idx="68">
                    <c:v>1.947580098945999E-5</c:v>
                  </c:pt>
                  <c:pt idx="69">
                    <c:v>1.947580098945999E-5</c:v>
                  </c:pt>
                  <c:pt idx="70">
                    <c:v>1.650278568009721E-5</c:v>
                  </c:pt>
                  <c:pt idx="71">
                    <c:v>1.650278568009721E-5</c:v>
                  </c:pt>
                  <c:pt idx="72">
                    <c:v>1.4263605924155477E-5</c:v>
                  </c:pt>
                  <c:pt idx="73">
                    <c:v>1.4263605924155477E-5</c:v>
                  </c:pt>
                  <c:pt idx="74">
                    <c:v>1.4321390686344984E-5</c:v>
                  </c:pt>
                  <c:pt idx="75">
                    <c:v>1.4321390686344984E-5</c:v>
                  </c:pt>
                  <c:pt idx="76">
                    <c:v>1.4578945626389645E-5</c:v>
                  </c:pt>
                  <c:pt idx="77">
                    <c:v>1.4578945626389645E-5</c:v>
                  </c:pt>
                  <c:pt idx="78">
                    <c:v>1.6001193009508131E-5</c:v>
                  </c:pt>
                  <c:pt idx="79">
                    <c:v>1.6001193009508131E-5</c:v>
                  </c:pt>
                  <c:pt idx="80">
                    <c:v>8.6875167310800404E-6</c:v>
                  </c:pt>
                  <c:pt idx="81">
                    <c:v>8.6875167310800404E-6</c:v>
                  </c:pt>
                  <c:pt idx="82">
                    <c:v>2.8788487470449663E-5</c:v>
                  </c:pt>
                  <c:pt idx="83">
                    <c:v>2.8788487470449663E-5</c:v>
                  </c:pt>
                  <c:pt idx="84">
                    <c:v>6.0873404118114675E-5</c:v>
                  </c:pt>
                  <c:pt idx="85">
                    <c:v>6.0873404118114675E-5</c:v>
                  </c:pt>
                  <c:pt idx="86">
                    <c:v>1.2520176130859747E-5</c:v>
                  </c:pt>
                  <c:pt idx="87">
                    <c:v>1.2520176130859747E-5</c:v>
                  </c:pt>
                  <c:pt idx="88">
                    <c:v>1.0580308691872944E-6</c:v>
                  </c:pt>
                  <c:pt idx="89">
                    <c:v>1.0580308691872944E-6</c:v>
                  </c:pt>
                  <c:pt idx="90">
                    <c:v>3.2276597529762295E-7</c:v>
                  </c:pt>
                  <c:pt idx="91">
                    <c:v>3.2276597529762295E-7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1.7157958782033768E-9</c:v>
                </c:pt>
                <c:pt idx="7">
                  <c:v>1.7157958782033768E-9</c:v>
                </c:pt>
                <c:pt idx="8">
                  <c:v>1.1346605436139511E-6</c:v>
                </c:pt>
                <c:pt idx="9">
                  <c:v>1.1346605436139511E-6</c:v>
                </c:pt>
                <c:pt idx="10">
                  <c:v>2.073209738695412E-5</c:v>
                </c:pt>
                <c:pt idx="11">
                  <c:v>2.073209738695412E-5</c:v>
                </c:pt>
                <c:pt idx="12">
                  <c:v>5.774384420228347E-5</c:v>
                </c:pt>
                <c:pt idx="13">
                  <c:v>5.774384420228347E-5</c:v>
                </c:pt>
                <c:pt idx="14">
                  <c:v>8.7236197179465684E-5</c:v>
                </c:pt>
                <c:pt idx="15">
                  <c:v>8.7236197179465684E-5</c:v>
                </c:pt>
                <c:pt idx="16">
                  <c:v>1.2211830549697507E-4</c:v>
                </c:pt>
                <c:pt idx="17">
                  <c:v>1.2211830549697507E-4</c:v>
                </c:pt>
                <c:pt idx="18">
                  <c:v>3.3078338766775431E-4</c:v>
                </c:pt>
                <c:pt idx="19">
                  <c:v>3.3078338766775431E-4</c:v>
                </c:pt>
                <c:pt idx="20">
                  <c:v>1.464002761708449E-3</c:v>
                </c:pt>
                <c:pt idx="21">
                  <c:v>1.464002761708449E-3</c:v>
                </c:pt>
                <c:pt idx="22">
                  <c:v>3.7293367241348031E-3</c:v>
                </c:pt>
                <c:pt idx="23">
                  <c:v>3.7293367241348031E-3</c:v>
                </c:pt>
                <c:pt idx="24">
                  <c:v>1.0792071551150872E-3</c:v>
                </c:pt>
                <c:pt idx="25">
                  <c:v>1.0792071551150872E-3</c:v>
                </c:pt>
                <c:pt idx="26">
                  <c:v>4.9865704290106786E-3</c:v>
                </c:pt>
                <c:pt idx="27">
                  <c:v>4.9865704290106786E-3</c:v>
                </c:pt>
                <c:pt idx="28">
                  <c:v>6.9640986882799089E-3</c:v>
                </c:pt>
                <c:pt idx="29">
                  <c:v>6.9640986882799089E-3</c:v>
                </c:pt>
                <c:pt idx="30">
                  <c:v>3.1990396097178665E-2</c:v>
                </c:pt>
                <c:pt idx="31">
                  <c:v>3.1990396097178665E-2</c:v>
                </c:pt>
                <c:pt idx="32">
                  <c:v>2.9482694429035269E-2</c:v>
                </c:pt>
                <c:pt idx="33">
                  <c:v>2.9482694429035269E-2</c:v>
                </c:pt>
                <c:pt idx="34">
                  <c:v>4.9867131661754126E-2</c:v>
                </c:pt>
                <c:pt idx="35">
                  <c:v>4.9867131661754126E-2</c:v>
                </c:pt>
                <c:pt idx="36">
                  <c:v>6.8694163690068588E-2</c:v>
                </c:pt>
                <c:pt idx="37">
                  <c:v>6.8694163690068588E-2</c:v>
                </c:pt>
                <c:pt idx="38">
                  <c:v>9.132085904358192E-2</c:v>
                </c:pt>
                <c:pt idx="39">
                  <c:v>9.132085904358192E-2</c:v>
                </c:pt>
                <c:pt idx="40">
                  <c:v>4.1505493393571062E-2</c:v>
                </c:pt>
                <c:pt idx="41">
                  <c:v>4.1505493393571062E-2</c:v>
                </c:pt>
                <c:pt idx="42">
                  <c:v>4.5740552650261224E-2</c:v>
                </c:pt>
                <c:pt idx="43">
                  <c:v>4.5740552650261224E-2</c:v>
                </c:pt>
                <c:pt idx="44">
                  <c:v>3.1595489941416699E-2</c:v>
                </c:pt>
                <c:pt idx="45">
                  <c:v>3.1595489941416699E-2</c:v>
                </c:pt>
                <c:pt idx="46">
                  <c:v>5.2073372437980922E-2</c:v>
                </c:pt>
                <c:pt idx="47">
                  <c:v>5.2073372437980922E-2</c:v>
                </c:pt>
                <c:pt idx="48">
                  <c:v>4.6667487798038886E-2</c:v>
                </c:pt>
                <c:pt idx="49">
                  <c:v>4.6667487798038886E-2</c:v>
                </c:pt>
                <c:pt idx="50">
                  <c:v>7.5571716077465254E-2</c:v>
                </c:pt>
                <c:pt idx="51">
                  <c:v>7.5571716077465254E-2</c:v>
                </c:pt>
                <c:pt idx="52">
                  <c:v>7.1361445508383747E-2</c:v>
                </c:pt>
                <c:pt idx="53">
                  <c:v>7.1361445508383747E-2</c:v>
                </c:pt>
                <c:pt idx="54">
                  <c:v>5.6775610434842985E-2</c:v>
                </c:pt>
                <c:pt idx="55">
                  <c:v>5.6775610434842985E-2</c:v>
                </c:pt>
                <c:pt idx="56">
                  <c:v>7.4137207571896169E-3</c:v>
                </c:pt>
                <c:pt idx="57">
                  <c:v>7.4137207571896169E-3</c:v>
                </c:pt>
                <c:pt idx="58">
                  <c:v>4.2612943475681363E-2</c:v>
                </c:pt>
                <c:pt idx="59">
                  <c:v>4.2612943475681363E-2</c:v>
                </c:pt>
                <c:pt idx="60">
                  <c:v>3.6747778218682671E-2</c:v>
                </c:pt>
                <c:pt idx="61">
                  <c:v>3.6747778218682671E-2</c:v>
                </c:pt>
                <c:pt idx="62">
                  <c:v>1.3409347782754488E-2</c:v>
                </c:pt>
                <c:pt idx="63">
                  <c:v>1.3409347782754488E-2</c:v>
                </c:pt>
                <c:pt idx="64">
                  <c:v>3.8168821851711911E-3</c:v>
                </c:pt>
                <c:pt idx="65">
                  <c:v>3.8168821851711911E-3</c:v>
                </c:pt>
                <c:pt idx="66">
                  <c:v>1.6250911679208935E-2</c:v>
                </c:pt>
                <c:pt idx="67">
                  <c:v>1.6250911679208935E-2</c:v>
                </c:pt>
                <c:pt idx="68">
                  <c:v>8.4677395606347784E-3</c:v>
                </c:pt>
                <c:pt idx="69">
                  <c:v>8.4677395606347784E-3</c:v>
                </c:pt>
                <c:pt idx="70">
                  <c:v>5.0008441454840033E-3</c:v>
                </c:pt>
                <c:pt idx="71">
                  <c:v>5.0008441454840033E-3</c:v>
                </c:pt>
                <c:pt idx="72">
                  <c:v>4.9184848014329234E-3</c:v>
                </c:pt>
                <c:pt idx="73">
                  <c:v>4.9184848014329234E-3</c:v>
                </c:pt>
                <c:pt idx="74">
                  <c:v>5.5082271870557633E-3</c:v>
                </c:pt>
                <c:pt idx="75">
                  <c:v>5.5082271870557633E-3</c:v>
                </c:pt>
                <c:pt idx="76">
                  <c:v>6.3386720114737586E-3</c:v>
                </c:pt>
                <c:pt idx="77">
                  <c:v>6.3386720114737586E-3</c:v>
                </c:pt>
                <c:pt idx="78">
                  <c:v>6.400477203803252E-3</c:v>
                </c:pt>
                <c:pt idx="79">
                  <c:v>6.400477203803252E-3</c:v>
                </c:pt>
                <c:pt idx="80">
                  <c:v>1.9744356207000093E-3</c:v>
                </c:pt>
                <c:pt idx="81">
                  <c:v>1.9744356207000093E-3</c:v>
                </c:pt>
                <c:pt idx="82">
                  <c:v>2.3990406225374721E-2</c:v>
                </c:pt>
                <c:pt idx="83">
                  <c:v>2.3990406225374721E-2</c:v>
                </c:pt>
                <c:pt idx="84">
                  <c:v>0.10145567353019114</c:v>
                </c:pt>
                <c:pt idx="85">
                  <c:v>0.10145567353019114</c:v>
                </c:pt>
                <c:pt idx="86">
                  <c:v>4.1733920436199156E-3</c:v>
                </c:pt>
                <c:pt idx="87">
                  <c:v>4.1733920436199156E-3</c:v>
                </c:pt>
                <c:pt idx="88">
                  <c:v>2.7990234634584505E-5</c:v>
                </c:pt>
                <c:pt idx="89">
                  <c:v>2.7990234634584505E-5</c:v>
                </c:pt>
                <c:pt idx="90">
                  <c:v>2.6942068054893402E-6</c:v>
                </c:pt>
                <c:pt idx="91">
                  <c:v>2.6942068054893402E-6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56640"/>
        <c:axId val="310449584"/>
      </c:scatterChart>
      <c:valAx>
        <c:axId val="310456640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 (MeV)</a:t>
                </a:r>
              </a:p>
            </c:rich>
          </c:tx>
          <c:layout>
            <c:manualLayout>
              <c:xMode val="edge"/>
              <c:yMode val="edge"/>
              <c:x val="0.51661679790026249"/>
              <c:y val="0.8679392680081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9584"/>
        <c:crossesAt val="1.0000000000000006E-12"/>
        <c:crossBetween val="midCat"/>
      </c:valAx>
      <c:valAx>
        <c:axId val="310449584"/>
        <c:scaling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solidFill>
                      <a:sysClr val="windowText" lastClr="000000"/>
                    </a:solidFill>
                  </a:rPr>
                  <a:t>Normalized Flux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37419801691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56640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7716535433072"/>
          <c:y val="7.4652230971128622E-2"/>
          <c:w val="0.45120122484689412"/>
          <c:h val="7.8125546806649168E-2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NDFlux'!$F$1:$F$2</c:f>
              <c:strCache>
                <c:ptCount val="2"/>
                <c:pt idx="0">
                  <c:v>MCNP</c:v>
                </c:pt>
                <c:pt idx="1">
                  <c:v>Differential 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NDFlux'!$E$4:$E$95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2.4856664704020803E-5</c:v>
                </c:pt>
                <c:pt idx="7">
                  <c:v>2.4856664704020803E-5</c:v>
                </c:pt>
                <c:pt idx="8">
                  <c:v>6.8256303698387335E-3</c:v>
                </c:pt>
                <c:pt idx="9">
                  <c:v>6.8256303698387335E-3</c:v>
                </c:pt>
                <c:pt idx="10">
                  <c:v>3.1656385386954408E-2</c:v>
                </c:pt>
                <c:pt idx="11">
                  <c:v>3.1656385386954408E-2</c:v>
                </c:pt>
                <c:pt idx="12">
                  <c:v>3.6612123273822524E-2</c:v>
                </c:pt>
                <c:pt idx="13">
                  <c:v>3.6612123273822524E-2</c:v>
                </c:pt>
                <c:pt idx="14">
                  <c:v>3.129988310243248E-2</c:v>
                </c:pt>
                <c:pt idx="15">
                  <c:v>3.129988310243248E-2</c:v>
                </c:pt>
                <c:pt idx="16">
                  <c:v>2.0697501690904355E-2</c:v>
                </c:pt>
                <c:pt idx="17">
                  <c:v>2.0697501690904355E-2</c:v>
                </c:pt>
                <c:pt idx="18">
                  <c:v>1.7215657584516045E-2</c:v>
                </c:pt>
                <c:pt idx="19">
                  <c:v>1.7215657584516045E-2</c:v>
                </c:pt>
                <c:pt idx="20">
                  <c:v>2.3152838303144786E-2</c:v>
                </c:pt>
                <c:pt idx="21">
                  <c:v>2.3152838303144786E-2</c:v>
                </c:pt>
                <c:pt idx="22">
                  <c:v>3.5658964707626709E-2</c:v>
                </c:pt>
                <c:pt idx="23">
                  <c:v>3.5658964707626709E-2</c:v>
                </c:pt>
                <c:pt idx="24">
                  <c:v>4.0886744616806622E-2</c:v>
                </c:pt>
                <c:pt idx="25">
                  <c:v>4.0886744616806622E-2</c:v>
                </c:pt>
                <c:pt idx="26">
                  <c:v>5.7813442828159513E-2</c:v>
                </c:pt>
                <c:pt idx="27">
                  <c:v>5.7813442828159513E-2</c:v>
                </c:pt>
                <c:pt idx="28">
                  <c:v>4.2303470529420927E-2</c:v>
                </c:pt>
                <c:pt idx="29">
                  <c:v>4.2303470529420927E-2</c:v>
                </c:pt>
                <c:pt idx="30">
                  <c:v>6.0232244952618245E-2</c:v>
                </c:pt>
                <c:pt idx="31">
                  <c:v>6.0232244952618245E-2</c:v>
                </c:pt>
                <c:pt idx="32">
                  <c:v>6.9898151086641241E-2</c:v>
                </c:pt>
                <c:pt idx="33">
                  <c:v>6.9898151086641241E-2</c:v>
                </c:pt>
                <c:pt idx="34">
                  <c:v>6.1422088726662202E-2</c:v>
                </c:pt>
                <c:pt idx="35">
                  <c:v>6.1422088726662202E-2</c:v>
                </c:pt>
                <c:pt idx="36">
                  <c:v>6.2350535009622447E-2</c:v>
                </c:pt>
                <c:pt idx="37">
                  <c:v>6.2350535009622447E-2</c:v>
                </c:pt>
                <c:pt idx="38">
                  <c:v>5.5558550630802561E-2</c:v>
                </c:pt>
                <c:pt idx="39">
                  <c:v>5.5558550630802561E-2</c:v>
                </c:pt>
                <c:pt idx="40">
                  <c:v>5.1438685201750135E-2</c:v>
                </c:pt>
                <c:pt idx="41">
                  <c:v>5.1438685201750135E-2</c:v>
                </c:pt>
                <c:pt idx="42">
                  <c:v>4.8791833203428642E-2</c:v>
                </c:pt>
                <c:pt idx="43">
                  <c:v>4.8791833203428642E-2</c:v>
                </c:pt>
                <c:pt idx="44">
                  <c:v>4.4641282053754505E-2</c:v>
                </c:pt>
                <c:pt idx="45">
                  <c:v>4.4641282053754505E-2</c:v>
                </c:pt>
                <c:pt idx="46">
                  <c:v>4.0818975296239013E-2</c:v>
                </c:pt>
                <c:pt idx="47">
                  <c:v>4.0818975296239013E-2</c:v>
                </c:pt>
                <c:pt idx="48">
                  <c:v>3.5189267283741027E-2</c:v>
                </c:pt>
                <c:pt idx="49">
                  <c:v>3.5189267283741027E-2</c:v>
                </c:pt>
                <c:pt idx="50">
                  <c:v>2.6502127777094518E-2</c:v>
                </c:pt>
                <c:pt idx="51">
                  <c:v>2.6502127777094518E-2</c:v>
                </c:pt>
                <c:pt idx="52">
                  <c:v>1.9489154135153258E-2</c:v>
                </c:pt>
                <c:pt idx="53">
                  <c:v>1.9489154135153258E-2</c:v>
                </c:pt>
                <c:pt idx="54">
                  <c:v>1.3051135798021028E-2</c:v>
                </c:pt>
                <c:pt idx="55">
                  <c:v>1.3051135798021028E-2</c:v>
                </c:pt>
                <c:pt idx="56">
                  <c:v>1.0449431519207584E-2</c:v>
                </c:pt>
                <c:pt idx="57">
                  <c:v>1.0449431519207584E-2</c:v>
                </c:pt>
                <c:pt idx="58">
                  <c:v>7.5041246855475276E-3</c:v>
                </c:pt>
                <c:pt idx="59">
                  <c:v>7.5041246855475276E-3</c:v>
                </c:pt>
                <c:pt idx="60">
                  <c:v>3.8484964883237168E-3</c:v>
                </c:pt>
                <c:pt idx="61">
                  <c:v>3.8484964883237168E-3</c:v>
                </c:pt>
                <c:pt idx="62">
                  <c:v>2.2490544158126915E-3</c:v>
                </c:pt>
                <c:pt idx="63">
                  <c:v>2.2490544158126915E-3</c:v>
                </c:pt>
                <c:pt idx="64">
                  <c:v>1.7392131815433406E-3</c:v>
                </c:pt>
                <c:pt idx="65">
                  <c:v>1.7392131815433406E-3</c:v>
                </c:pt>
                <c:pt idx="66">
                  <c:v>1.2716091167571512E-3</c:v>
                </c:pt>
                <c:pt idx="67">
                  <c:v>1.2716091167571512E-3</c:v>
                </c:pt>
                <c:pt idx="68">
                  <c:v>9.0562433071135246E-4</c:v>
                </c:pt>
                <c:pt idx="69">
                  <c:v>9.0562433071135246E-4</c:v>
                </c:pt>
                <c:pt idx="70">
                  <c:v>7.0838330541079359E-4</c:v>
                </c:pt>
                <c:pt idx="71">
                  <c:v>7.0838330541079359E-4</c:v>
                </c:pt>
                <c:pt idx="72">
                  <c:v>6.3037059549592535E-4</c:v>
                </c:pt>
                <c:pt idx="73">
                  <c:v>6.3037059549592535E-4</c:v>
                </c:pt>
                <c:pt idx="74">
                  <c:v>6.3881574729212254E-4</c:v>
                </c:pt>
                <c:pt idx="75">
                  <c:v>6.3881574729212254E-4</c:v>
                </c:pt>
                <c:pt idx="76">
                  <c:v>6.6496799413130162E-4</c:v>
                </c:pt>
                <c:pt idx="77">
                  <c:v>6.6496799413130162E-4</c:v>
                </c:pt>
                <c:pt idx="78">
                  <c:v>6.0788920232490999E-4</c:v>
                </c:pt>
                <c:pt idx="79">
                  <c:v>6.0788920232490999E-4</c:v>
                </c:pt>
                <c:pt idx="80">
                  <c:v>7.051844064347515E-4</c:v>
                </c:pt>
                <c:pt idx="81">
                  <c:v>7.051844064347515E-4</c:v>
                </c:pt>
                <c:pt idx="82">
                  <c:v>2.0103423846140988E-3</c:v>
                </c:pt>
                <c:pt idx="83">
                  <c:v>2.0103423846140988E-3</c:v>
                </c:pt>
                <c:pt idx="84">
                  <c:v>3.1899760621402727E-2</c:v>
                </c:pt>
                <c:pt idx="85">
                  <c:v>3.1899760621402727E-2</c:v>
                </c:pt>
                <c:pt idx="86">
                  <c:v>6.3353844615513942E-4</c:v>
                </c:pt>
                <c:pt idx="87">
                  <c:v>6.3353844615513942E-4</c:v>
                </c:pt>
                <c:pt idx="88">
                  <c:v>1.554629391573221E-6</c:v>
                </c:pt>
                <c:pt idx="89">
                  <c:v>1.554629391573221E-6</c:v>
                </c:pt>
                <c:pt idx="90">
                  <c:v>1.0871558329960752E-7</c:v>
                </c:pt>
                <c:pt idx="91">
                  <c:v>1.0871558329960752E-7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NDFlux'!#REF!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NDFlux'!$H$1:$M$1</c:f>
              <c:strCache>
                <c:ptCount val="1"/>
                <c:pt idx="0">
                  <c:v>Objective Spectrum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NDFlux'!$A$4:$A$95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NDFlux'!$K$4:$K$95</c:f>
              <c:numCache>
                <c:formatCode>0.00E+00</c:formatCode>
                <c:ptCount val="92"/>
                <c:pt idx="0">
                  <c:v>7.262044338652429E-7</c:v>
                </c:pt>
                <c:pt idx="1">
                  <c:v>7.262044338652429E-7</c:v>
                </c:pt>
                <c:pt idx="2">
                  <c:v>2.8217546426204592E-5</c:v>
                </c:pt>
                <c:pt idx="3">
                  <c:v>2.8217546426204592E-5</c:v>
                </c:pt>
                <c:pt idx="4">
                  <c:v>2.6537414402347687E-4</c:v>
                </c:pt>
                <c:pt idx="5">
                  <c:v>2.6537414402347687E-4</c:v>
                </c:pt>
                <c:pt idx="6">
                  <c:v>3.7240957619795272E-4</c:v>
                </c:pt>
                <c:pt idx="7">
                  <c:v>3.7240957619795272E-4</c:v>
                </c:pt>
                <c:pt idx="8">
                  <c:v>3.7435696026235586E-4</c:v>
                </c:pt>
                <c:pt idx="9">
                  <c:v>3.7435696026235586E-4</c:v>
                </c:pt>
                <c:pt idx="10">
                  <c:v>5.8861481648240144E-4</c:v>
                </c:pt>
                <c:pt idx="11">
                  <c:v>5.8861481648240144E-4</c:v>
                </c:pt>
                <c:pt idx="12">
                  <c:v>8.1314647795086232E-4</c:v>
                </c:pt>
                <c:pt idx="13">
                  <c:v>8.1314647795086232E-4</c:v>
                </c:pt>
                <c:pt idx="14">
                  <c:v>1.3766309135710367E-3</c:v>
                </c:pt>
                <c:pt idx="15">
                  <c:v>1.3766309135710367E-3</c:v>
                </c:pt>
                <c:pt idx="16">
                  <c:v>2.0565372733739556E-3</c:v>
                </c:pt>
                <c:pt idx="17">
                  <c:v>2.0565372733739556E-3</c:v>
                </c:pt>
                <c:pt idx="18">
                  <c:v>4.1046238669054614E-3</c:v>
                </c:pt>
                <c:pt idx="19">
                  <c:v>4.1046238669054614E-3</c:v>
                </c:pt>
                <c:pt idx="20">
                  <c:v>1.0580471324033067E-2</c:v>
                </c:pt>
                <c:pt idx="21">
                  <c:v>1.0580471324033067E-2</c:v>
                </c:pt>
                <c:pt idx="22">
                  <c:v>2.199498704705052E-2</c:v>
                </c:pt>
                <c:pt idx="23">
                  <c:v>2.199498704705052E-2</c:v>
                </c:pt>
                <c:pt idx="24">
                  <c:v>2.9678035326120702E-2</c:v>
                </c:pt>
                <c:pt idx="25">
                  <c:v>2.9678035326120702E-2</c:v>
                </c:pt>
                <c:pt idx="26">
                  <c:v>3.5675218595776895E-2</c:v>
                </c:pt>
                <c:pt idx="27">
                  <c:v>3.5675218595776895E-2</c:v>
                </c:pt>
                <c:pt idx="28">
                  <c:v>4.7444611874135824E-2</c:v>
                </c:pt>
                <c:pt idx="29">
                  <c:v>4.7444611874135824E-2</c:v>
                </c:pt>
                <c:pt idx="30">
                  <c:v>6.7957733745216548E-2</c:v>
                </c:pt>
                <c:pt idx="31">
                  <c:v>6.7957733745216548E-2</c:v>
                </c:pt>
                <c:pt idx="32">
                  <c:v>8.4112032199916573E-2</c:v>
                </c:pt>
                <c:pt idx="33">
                  <c:v>8.4112032199916573E-2</c:v>
                </c:pt>
                <c:pt idx="34">
                  <c:v>8.9799871903013598E-2</c:v>
                </c:pt>
                <c:pt idx="35">
                  <c:v>8.9799871903013598E-2</c:v>
                </c:pt>
                <c:pt idx="36">
                  <c:v>8.6820221423826324E-2</c:v>
                </c:pt>
                <c:pt idx="37">
                  <c:v>8.6820221423826324E-2</c:v>
                </c:pt>
                <c:pt idx="38">
                  <c:v>7.7795662159708054E-2</c:v>
                </c:pt>
                <c:pt idx="39">
                  <c:v>7.7795662159708054E-2</c:v>
                </c:pt>
                <c:pt idx="40">
                  <c:v>6.7914036252415114E-2</c:v>
                </c:pt>
                <c:pt idx="41">
                  <c:v>6.7914036252415114E-2</c:v>
                </c:pt>
                <c:pt idx="42">
                  <c:v>6.0373018567108597E-2</c:v>
                </c:pt>
                <c:pt idx="43">
                  <c:v>6.0373018567108597E-2</c:v>
                </c:pt>
                <c:pt idx="44">
                  <c:v>5.4353478083729465E-2</c:v>
                </c:pt>
                <c:pt idx="45">
                  <c:v>5.4353478083729465E-2</c:v>
                </c:pt>
                <c:pt idx="46">
                  <c:v>4.8286889415184671E-2</c:v>
                </c:pt>
                <c:pt idx="47">
                  <c:v>4.8286889415184671E-2</c:v>
                </c:pt>
                <c:pt idx="48">
                  <c:v>4.1695804671213171E-2</c:v>
                </c:pt>
                <c:pt idx="49">
                  <c:v>4.1695804671213171E-2</c:v>
                </c:pt>
                <c:pt idx="50">
                  <c:v>3.382433959625953E-2</c:v>
                </c:pt>
                <c:pt idx="51">
                  <c:v>3.382433959625953E-2</c:v>
                </c:pt>
                <c:pt idx="52">
                  <c:v>2.572559675329977E-2</c:v>
                </c:pt>
                <c:pt idx="53">
                  <c:v>2.572559675329977E-2</c:v>
                </c:pt>
                <c:pt idx="54">
                  <c:v>1.9166844764628009E-2</c:v>
                </c:pt>
                <c:pt idx="55">
                  <c:v>1.9166844764628009E-2</c:v>
                </c:pt>
                <c:pt idx="56">
                  <c:v>1.6113811053877426E-2</c:v>
                </c:pt>
                <c:pt idx="57">
                  <c:v>1.6113811053877426E-2</c:v>
                </c:pt>
                <c:pt idx="58">
                  <c:v>1.3193818114867868E-2</c:v>
                </c:pt>
                <c:pt idx="59">
                  <c:v>1.3193818114867868E-2</c:v>
                </c:pt>
                <c:pt idx="60">
                  <c:v>8.1233561011601445E-3</c:v>
                </c:pt>
                <c:pt idx="61">
                  <c:v>8.1233561011601445E-3</c:v>
                </c:pt>
                <c:pt idx="62">
                  <c:v>4.7037544990767028E-3</c:v>
                </c:pt>
                <c:pt idx="63">
                  <c:v>4.7037544990767028E-3</c:v>
                </c:pt>
                <c:pt idx="64">
                  <c:v>3.4956379631118461E-3</c:v>
                </c:pt>
                <c:pt idx="65">
                  <c:v>3.4956379631118461E-3</c:v>
                </c:pt>
                <c:pt idx="66">
                  <c:v>2.1129090258668118E-3</c:v>
                </c:pt>
                <c:pt idx="67">
                  <c:v>2.1129090258668118E-3</c:v>
                </c:pt>
                <c:pt idx="68">
                  <c:v>9.3784857554517177E-4</c:v>
                </c:pt>
                <c:pt idx="69">
                  <c:v>9.3784857554517177E-4</c:v>
                </c:pt>
                <c:pt idx="70">
                  <c:v>5.351752231676168E-4</c:v>
                </c:pt>
                <c:pt idx="71">
                  <c:v>5.351752231676168E-4</c:v>
                </c:pt>
                <c:pt idx="72">
                  <c:v>3.5407540700607644E-4</c:v>
                </c:pt>
                <c:pt idx="73">
                  <c:v>3.5407540700607644E-4</c:v>
                </c:pt>
                <c:pt idx="74">
                  <c:v>2.4895513394643866E-4</c:v>
                </c:pt>
                <c:pt idx="75">
                  <c:v>2.4895513394643866E-4</c:v>
                </c:pt>
                <c:pt idx="76">
                  <c:v>2.1654827539671319E-4</c:v>
                </c:pt>
                <c:pt idx="77">
                  <c:v>2.1654827539671319E-4</c:v>
                </c:pt>
                <c:pt idx="78">
                  <c:v>2.4481581177457172E-4</c:v>
                </c:pt>
                <c:pt idx="79">
                  <c:v>2.4481581177457172E-4</c:v>
                </c:pt>
                <c:pt idx="80">
                  <c:v>2.7792898666460395E-4</c:v>
                </c:pt>
                <c:pt idx="81">
                  <c:v>2.7792898666460395E-4</c:v>
                </c:pt>
                <c:pt idx="82">
                  <c:v>2.5949284796827517E-3</c:v>
                </c:pt>
                <c:pt idx="83">
                  <c:v>2.5949284796827517E-3</c:v>
                </c:pt>
                <c:pt idx="84">
                  <c:v>2.6433249110531794E-2</c:v>
                </c:pt>
                <c:pt idx="85">
                  <c:v>2.6433249110531794E-2</c:v>
                </c:pt>
                <c:pt idx="86">
                  <c:v>7.2312695875206461E-3</c:v>
                </c:pt>
                <c:pt idx="87">
                  <c:v>7.2312695875206461E-3</c:v>
                </c:pt>
                <c:pt idx="88">
                  <c:v>2.3117916742516642E-6</c:v>
                </c:pt>
                <c:pt idx="89">
                  <c:v>2.3117916742516642E-6</c:v>
                </c:pt>
                <c:pt idx="90">
                  <c:v>1.1537686422750382E-7</c:v>
                </c:pt>
                <c:pt idx="91">
                  <c:v>1.1537686422750382E-7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52328"/>
        <c:axId val="310451936"/>
      </c:scatterChart>
      <c:valAx>
        <c:axId val="310452328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51936"/>
        <c:crossesAt val="1.0000000000000004E-5"/>
        <c:crossBetween val="midCat"/>
      </c:valAx>
      <c:valAx>
        <c:axId val="310451936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52328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7620</xdr:rowOff>
    </xdr:from>
    <xdr:to>
      <xdr:col>15</xdr:col>
      <xdr:colOff>327660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53340</xdr:rowOff>
    </xdr:from>
    <xdr:to>
      <xdr:col>14</xdr:col>
      <xdr:colOff>472440</xdr:colOff>
      <xdr:row>16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16</xdr:row>
      <xdr:rowOff>99060</xdr:rowOff>
    </xdr:from>
    <xdr:to>
      <xdr:col>14</xdr:col>
      <xdr:colOff>487680</xdr:colOff>
      <xdr:row>31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13</xdr:row>
      <xdr:rowOff>175260</xdr:rowOff>
    </xdr:from>
    <xdr:to>
      <xdr:col>12</xdr:col>
      <xdr:colOff>502920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ipTally.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ipTally.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workbookViewId="0">
      <selection activeCell="I4" sqref="I4"/>
    </sheetView>
  </sheetViews>
  <sheetFormatPr defaultRowHeight="14.4" x14ac:dyDescent="0.3"/>
  <cols>
    <col min="1" max="1" width="15.5546875" customWidth="1"/>
    <col min="2" max="2" width="8.5546875" bestFit="1" customWidth="1"/>
    <col min="3" max="3" width="12.44140625" bestFit="1" customWidth="1"/>
    <col min="4" max="4" width="19.77734375" bestFit="1" customWidth="1"/>
    <col min="5" max="5" width="12.5546875" bestFit="1" customWidth="1"/>
    <col min="8" max="8" width="12" bestFit="1" customWidth="1"/>
    <col min="9" max="9" width="11.5546875" bestFit="1" customWidth="1"/>
    <col min="10" max="10" width="11.5546875" style="58" bestFit="1" customWidth="1"/>
  </cols>
  <sheetData>
    <row r="1" spans="1:12" ht="15" thickBot="1" x14ac:dyDescent="0.35">
      <c r="A1" s="46"/>
      <c r="B1" s="67" t="s">
        <v>21</v>
      </c>
      <c r="C1" s="68"/>
      <c r="D1" s="68"/>
      <c r="E1" s="68"/>
    </row>
    <row r="2" spans="1:12" x14ac:dyDescent="0.3">
      <c r="A2" s="23"/>
      <c r="B2" s="52" t="s">
        <v>19</v>
      </c>
      <c r="C2" s="30" t="s">
        <v>18</v>
      </c>
      <c r="D2" s="54" t="s">
        <v>22</v>
      </c>
      <c r="E2" s="51" t="s">
        <v>23</v>
      </c>
    </row>
    <row r="3" spans="1:12" ht="15" thickBot="1" x14ac:dyDescent="0.35">
      <c r="A3" s="24" t="s">
        <v>0</v>
      </c>
      <c r="B3" s="24" t="s">
        <v>4</v>
      </c>
      <c r="C3" s="43" t="s">
        <v>4</v>
      </c>
      <c r="D3" s="55" t="s">
        <v>4</v>
      </c>
      <c r="E3" s="48" t="s">
        <v>4</v>
      </c>
    </row>
    <row r="4" spans="1:12" x14ac:dyDescent="0.3">
      <c r="A4" s="29" t="s">
        <v>20</v>
      </c>
      <c r="B4" s="47">
        <f>SUM(B5:B50)</f>
        <v>0.4042423463733672</v>
      </c>
      <c r="C4" s="50">
        <f>SUM(C5:C50)</f>
        <v>7.7455592819130779E-3</v>
      </c>
      <c r="D4" s="56">
        <f t="shared" ref="D4" si="0">SUM(D5:D50)</f>
        <v>5607.1084877077092</v>
      </c>
      <c r="E4" s="57" t="e">
        <f>SUM(E5:E50)</f>
        <v>#REF!</v>
      </c>
      <c r="H4" t="s">
        <v>28</v>
      </c>
      <c r="I4" s="1">
        <v>1500000000000000</v>
      </c>
    </row>
    <row r="5" spans="1:12" x14ac:dyDescent="0.3">
      <c r="A5" s="9">
        <v>4.1399000000000002E-7</v>
      </c>
      <c r="B5" s="9">
        <f>ABS('Normed Diff'!$F4-'Normed Diff'!$M4)</f>
        <v>7.262044338652429E-7</v>
      </c>
      <c r="C5" s="31">
        <f>('Normed Diff'!$F4-'Normed Diff'!$M4)^2</f>
        <v>5.2737287976553791E-13</v>
      </c>
      <c r="D5" s="31">
        <f>(('Normed Diff'!$F4-'Normed Diff'!$M4)/'Normed Diff'!$M4)^2</f>
        <v>1</v>
      </c>
      <c r="E5" s="17" t="e">
        <f>(('Normed Diff'!#REF!-'Normed Diff'!#REF!)/'Normed Diff'!#REF!)^2*('Normed Diff'!#REF!/SUM('Normed Diff'!#REF!:'Normed Diff'!#REF!))</f>
        <v>#REF!</v>
      </c>
      <c r="F5" s="1"/>
      <c r="H5" t="s">
        <v>24</v>
      </c>
      <c r="I5" s="1">
        <v>1.6403299999999999E-5</v>
      </c>
    </row>
    <row r="6" spans="1:12" x14ac:dyDescent="0.3">
      <c r="A6" s="9">
        <v>1.1253000000000001E-6</v>
      </c>
      <c r="B6" s="9">
        <f>ABS('Normed Diff'!$F5-'Normed Diff'!$M5)</f>
        <v>2.8217546426204592E-5</v>
      </c>
      <c r="C6" s="31">
        <f>('Normed Diff'!$F5-'Normed Diff'!$M5)^2</f>
        <v>7.9622992631501154E-10</v>
      </c>
      <c r="D6" s="31">
        <f>(('Normed Diff'!$F5-'Normed Diff'!$M5)/'Normed Diff'!$M5)^2</f>
        <v>1</v>
      </c>
      <c r="E6" s="17" t="e">
        <f>(('Normed Diff'!#REF!-'Normed Diff'!#REF!)/'Normed Diff'!#REF!)^2*('Normed Diff'!#REF!/SUM('Normed Diff'!#REF!:'Normed Diff'!#REF!))</f>
        <v>#REF!</v>
      </c>
      <c r="H6" t="s">
        <v>25</v>
      </c>
      <c r="I6" s="1">
        <v>6.4092800000000005E-2</v>
      </c>
    </row>
    <row r="7" spans="1:12" x14ac:dyDescent="0.3">
      <c r="A7" s="9">
        <v>3.0589999999999998E-6</v>
      </c>
      <c r="B7" s="9">
        <f>ABS('Normed Diff'!$F6-'Normed Diff'!$M6)</f>
        <v>2.6537414402347687E-4</v>
      </c>
      <c r="C7" s="31">
        <f>('Normed Diff'!$F6-'Normed Diff'!$M6)^2</f>
        <v>7.0423436316193046E-8</v>
      </c>
      <c r="D7" s="31">
        <f>(('Normed Diff'!$F6-'Normed Diff'!$M6)/'Normed Diff'!$M6)^2</f>
        <v>1</v>
      </c>
      <c r="E7" s="17" t="e">
        <f>(('Normed Diff'!#REF!-'Normed Diff'!#REF!)/'Normed Diff'!#REF!)^2*('Normed Diff'!#REF!/SUM('Normed Diff'!#REF!:'Normed Diff'!#REF!))</f>
        <v>#REF!</v>
      </c>
      <c r="H7" t="s">
        <v>26</v>
      </c>
      <c r="I7" s="1">
        <f>I4*I5*I6</f>
        <v>1577000139.3600001</v>
      </c>
    </row>
    <row r="8" spans="1:12" x14ac:dyDescent="0.3">
      <c r="A8" s="9">
        <v>1.0677E-5</v>
      </c>
      <c r="B8" s="9">
        <f>ABS('Normed Diff'!$F7-'Normed Diff'!$M7)</f>
        <v>3.4755291149393192E-4</v>
      </c>
      <c r="C8" s="31">
        <f>('Normed Diff'!$F7-'Normed Diff'!$M7)^2</f>
        <v>1.2079302628790888E-7</v>
      </c>
      <c r="D8" s="31">
        <f>(('Normed Diff'!$F7-'Normed Diff'!$M7)/'Normed Diff'!$M7)^2</f>
        <v>0.87096395507474544</v>
      </c>
      <c r="E8" s="17" t="e">
        <f>(('Normed Diff'!#REF!-'Normed Diff'!#REF!)/'Normed Diff'!#REF!)^2*('Normed Diff'!#REF!/SUM('Normed Diff'!#REF!:'Normed Diff'!#REF!))</f>
        <v>#REF!</v>
      </c>
      <c r="H8" t="s">
        <v>27</v>
      </c>
      <c r="I8">
        <f>(I7-1000000000)/1000000000*0.01</f>
        <v>5.7700013936000018E-3</v>
      </c>
    </row>
    <row r="9" spans="1:12" x14ac:dyDescent="0.3">
      <c r="A9" s="9">
        <v>2.9023E-5</v>
      </c>
      <c r="B9" s="9">
        <f>ABS('Normed Diff'!$F8-'Normed Diff'!$M8)</f>
        <v>6.4512734095763776E-3</v>
      </c>
      <c r="C9" s="31">
        <f>('Normed Diff'!$F8-'Normed Diff'!$M8)^2</f>
        <v>4.1618928605107218E-5</v>
      </c>
      <c r="D9" s="31">
        <f>(('Normed Diff'!$F8-'Normed Diff'!$M8)/'Normed Diff'!$M8)^2</f>
        <v>296.97443968342219</v>
      </c>
      <c r="E9" s="17" t="e">
        <f>(('Normed Diff'!#REF!-'Normed Diff'!#REF!)/'Normed Diff'!#REF!)^2*('Normed Diff'!#REF!/SUM('Normed Diff'!#REF!:'Normed Diff'!#REF!))</f>
        <v>#REF!</v>
      </c>
      <c r="H9" t="s">
        <v>29</v>
      </c>
      <c r="I9" s="58" t="e">
        <f>E4-I8</f>
        <v>#REF!</v>
      </c>
      <c r="L9" s="1"/>
    </row>
    <row r="10" spans="1:12" x14ac:dyDescent="0.3">
      <c r="A10" s="9">
        <v>1.013E-4</v>
      </c>
      <c r="B10" s="9">
        <f>ABS('Normed Diff'!$F9-'Normed Diff'!$M9)</f>
        <v>3.1067770570472008E-2</v>
      </c>
      <c r="C10" s="31">
        <f>('Normed Diff'!$F9-'Normed Diff'!$M9)^2</f>
        <v>9.6520636821948661E-4</v>
      </c>
      <c r="D10" s="31">
        <f>(('Normed Diff'!$F9-'Normed Diff'!$M9)/'Normed Diff'!$M9)^2</f>
        <v>2785.8504498231537</v>
      </c>
      <c r="E10" s="17" t="e">
        <f>(('Normed Diff'!#REF!-'Normed Diff'!#REF!)/'Normed Diff'!#REF!)^2*('Normed Diff'!#REF!/SUM('Normed Diff'!#REF!:'Normed Diff'!#REF!))</f>
        <v>#REF!</v>
      </c>
    </row>
    <row r="11" spans="1:12" x14ac:dyDescent="0.3">
      <c r="A11" s="9">
        <v>2.7535999999999999E-4</v>
      </c>
      <c r="B11" s="9">
        <f>ABS('Normed Diff'!$F10-'Normed Diff'!$M10)</f>
        <v>3.5798976795871663E-2</v>
      </c>
      <c r="C11" s="31">
        <f>('Normed Diff'!$F10-'Normed Diff'!$M10)^2</f>
        <v>1.2815667396313577E-3</v>
      </c>
      <c r="D11" s="31">
        <f>(('Normed Diff'!$F10-'Normed Diff'!$M10)/'Normed Diff'!$M10)^2</f>
        <v>1938.2226177969872</v>
      </c>
      <c r="E11" s="17" t="e">
        <f>(('Normed Diff'!#REF!-'Normed Diff'!#REF!)/'Normed Diff'!#REF!)^2*('Normed Diff'!#REF!/SUM('Normed Diff'!#REF!:'Normed Diff'!#REF!))</f>
        <v>#REF!</v>
      </c>
    </row>
    <row r="12" spans="1:12" x14ac:dyDescent="0.3">
      <c r="A12" s="9">
        <v>5.8295000000000005E-4</v>
      </c>
      <c r="B12" s="9">
        <f>ABS('Normed Diff'!$F11-'Normed Diff'!$M11)</f>
        <v>2.9923252188861445E-2</v>
      </c>
      <c r="C12" s="31">
        <f>('Normed Diff'!$F11-'Normed Diff'!$M11)^2</f>
        <v>8.9540102155820128E-4</v>
      </c>
      <c r="D12" s="31">
        <f>(('Normed Diff'!$F11-'Normed Diff'!$M11)/'Normed Diff'!$M11)^2</f>
        <v>472.4790429051472</v>
      </c>
      <c r="E12" s="17" t="e">
        <f>(('Normed Diff'!#REF!-'Normed Diff'!#REF!)/'Normed Diff'!#REF!)^2*('Normed Diff'!#REF!/SUM('Normed Diff'!#REF!:'Normed Diff'!#REF!))</f>
        <v>#REF!</v>
      </c>
    </row>
    <row r="13" spans="1:12" x14ac:dyDescent="0.3">
      <c r="A13" s="9">
        <v>1.2340999999999999E-3</v>
      </c>
      <c r="B13" s="9">
        <f>ABS('Normed Diff'!$F12-'Normed Diff'!$M12)</f>
        <v>1.8640964417530399E-2</v>
      </c>
      <c r="C13" s="31">
        <f>('Normed Diff'!$F12-'Normed Diff'!$M12)^2</f>
        <v>3.4748555441563441E-4</v>
      </c>
      <c r="D13" s="31">
        <f>(('Normed Diff'!$F12-'Normed Diff'!$M12)/'Normed Diff'!$M12)^2</f>
        <v>82.160596657533148</v>
      </c>
      <c r="E13" s="17" t="e">
        <f>(('Normed Diff'!#REF!-'Normed Diff'!#REF!)/'Normed Diff'!#REF!)^2*('Normed Diff'!#REF!/SUM('Normed Diff'!#REF!:'Normed Diff'!#REF!))</f>
        <v>#REF!</v>
      </c>
    </row>
    <row r="14" spans="1:12" x14ac:dyDescent="0.3">
      <c r="A14" s="9">
        <v>3.3546000000000001E-3</v>
      </c>
      <c r="B14" s="9">
        <f>ABS('Normed Diff'!$F13-'Normed Diff'!$M13)</f>
        <v>1.3111033717610583E-2</v>
      </c>
      <c r="C14" s="31">
        <f>('Normed Diff'!$F13-'Normed Diff'!$M13)^2</f>
        <v>1.7189920514432158E-4</v>
      </c>
      <c r="D14" s="31">
        <f>(('Normed Diff'!$F13-'Normed Diff'!$M13)/'Normed Diff'!$M13)^2</f>
        <v>10.202982373367339</v>
      </c>
      <c r="E14" s="17" t="e">
        <f>(('Normed Diff'!#REF!-'Normed Diff'!#REF!)/'Normed Diff'!#REF!)^2*('Normed Diff'!#REF!/SUM('Normed Diff'!#REF!:'Normed Diff'!#REF!))</f>
        <v>#REF!</v>
      </c>
    </row>
    <row r="15" spans="1:12" x14ac:dyDescent="0.3">
      <c r="A15" s="9">
        <v>1.0333E-2</v>
      </c>
      <c r="B15" s="9">
        <f>ABS('Normed Diff'!$F14-'Normed Diff'!$M14)</f>
        <v>1.2572366979111719E-2</v>
      </c>
      <c r="C15" s="31">
        <f>('Normed Diff'!$F14-'Normed Diff'!$M14)^2</f>
        <v>1.5806441145745873E-4</v>
      </c>
      <c r="D15" s="31">
        <f>(('Normed Diff'!$F14-'Normed Diff'!$M14)/'Normed Diff'!$M14)^2</f>
        <v>1.411965449189222</v>
      </c>
      <c r="E15" s="17" t="e">
        <f>(('Normed Diff'!#REF!-'Normed Diff'!#REF!)/'Normed Diff'!#REF!)^2*('Normed Diff'!#REF!/SUM('Normed Diff'!#REF!:'Normed Diff'!#REF!))</f>
        <v>#REF!</v>
      </c>
    </row>
    <row r="16" spans="1:12" x14ac:dyDescent="0.3">
      <c r="A16" s="9">
        <v>2.1874999999999999E-2</v>
      </c>
      <c r="B16" s="9">
        <f>ABS('Normed Diff'!$F15-'Normed Diff'!$M15)</f>
        <v>1.3663977660576188E-2</v>
      </c>
      <c r="C16" s="31">
        <f>('Normed Diff'!$F15-'Normed Diff'!$M15)^2</f>
        <v>1.8670428550872513E-4</v>
      </c>
      <c r="D16" s="31">
        <f>(('Normed Diff'!$F15-'Normed Diff'!$M15)/'Normed Diff'!$M15)^2</f>
        <v>0.38592851246973731</v>
      </c>
      <c r="E16" s="17" t="e">
        <f>(('Normed Diff'!#REF!-'Normed Diff'!#REF!)/'Normed Diff'!#REF!)^2*('Normed Diff'!#REF!/SUM('Normed Diff'!#REF!:'Normed Diff'!#REF!))</f>
        <v>#REF!</v>
      </c>
    </row>
    <row r="17" spans="1:8" x14ac:dyDescent="0.3">
      <c r="A17" s="9">
        <v>2.4788000000000001E-2</v>
      </c>
      <c r="B17" s="9">
        <f>ABS('Normed Diff'!$F16-'Normed Diff'!$M16)</f>
        <v>1.1208709290685921E-2</v>
      </c>
      <c r="C17" s="31">
        <f>('Normed Diff'!$F16-'Normed Diff'!$M16)^2</f>
        <v>1.2563516396310888E-4</v>
      </c>
      <c r="D17" s="31">
        <f>(('Normed Diff'!$F16-'Normed Diff'!$M16)/'Normed Diff'!$M16)^2</f>
        <v>0.14263986397051354</v>
      </c>
      <c r="E17" s="17" t="e">
        <f>(('Normed Diff'!#REF!-'Normed Diff'!#REF!)/'Normed Diff'!#REF!)^2*('Normed Diff'!#REF!/SUM('Normed Diff'!#REF!:'Normed Diff'!#REF!))</f>
        <v>#REF!</v>
      </c>
    </row>
    <row r="18" spans="1:8" x14ac:dyDescent="0.3">
      <c r="A18" s="9">
        <v>3.4306999999999997E-2</v>
      </c>
      <c r="B18" s="9">
        <f>ABS('Normed Diff'!$F17-'Normed Diff'!$M17)</f>
        <v>2.2138224232382618E-2</v>
      </c>
      <c r="C18" s="31">
        <f>('Normed Diff'!$F17-'Normed Diff'!$M17)^2</f>
        <v>4.9010097216325293E-4</v>
      </c>
      <c r="D18" s="31">
        <f>(('Normed Diff'!$F17-'Normed Diff'!$M17)/'Normed Diff'!$M17)^2</f>
        <v>0.38508116604543058</v>
      </c>
      <c r="E18" s="17" t="e">
        <f>(('Normed Diff'!#REF!-'Normed Diff'!#REF!)/'Normed Diff'!#REF!)^2*('Normed Diff'!#REF!/SUM('Normed Diff'!#REF!:'Normed Diff'!#REF!))</f>
        <v>#REF!</v>
      </c>
    </row>
    <row r="19" spans="1:8" x14ac:dyDescent="0.3">
      <c r="A19" s="9">
        <v>5.2475000000000001E-2</v>
      </c>
      <c r="B19" s="9">
        <f>ABS('Normed Diff'!$F18-'Normed Diff'!$M18)</f>
        <v>5.1411413447148974E-3</v>
      </c>
      <c r="C19" s="31">
        <f>('Normed Diff'!$F18-'Normed Diff'!$M18)^2</f>
        <v>2.6431334326336904E-5</v>
      </c>
      <c r="D19" s="31">
        <f>(('Normed Diff'!$F18-'Normed Diff'!$M18)/'Normed Diff'!$M18)^2</f>
        <v>1.1742086941356115E-2</v>
      </c>
      <c r="E19" s="17" t="e">
        <f>(('Normed Diff'!#REF!-'Normed Diff'!#REF!)/'Normed Diff'!#REF!)^2*('Normed Diff'!#REF!/SUM('Normed Diff'!#REF!:'Normed Diff'!#REF!))</f>
        <v>#REF!</v>
      </c>
      <c r="H19" s="1"/>
    </row>
    <row r="20" spans="1:8" x14ac:dyDescent="0.3">
      <c r="A20" s="9">
        <v>0.11108999999999999</v>
      </c>
      <c r="B20" s="9">
        <f>ABS('Normed Diff'!$F19-'Normed Diff'!$M19)</f>
        <v>7.7254887925983021E-3</v>
      </c>
      <c r="C20" s="31">
        <f>('Normed Diff'!$F19-'Normed Diff'!$M19)^2</f>
        <v>5.9683177084561971E-5</v>
      </c>
      <c r="D20" s="31">
        <f>(('Normed Diff'!$F19-'Normed Diff'!$M19)/'Normed Diff'!$M19)^2</f>
        <v>1.2923321793651738E-2</v>
      </c>
      <c r="E20" s="17" t="e">
        <f>(('Normed Diff'!#REF!-'Normed Diff'!#REF!)/'Normed Diff'!#REF!)^2*('Normed Diff'!#REF!/SUM('Normed Diff'!#REF!:'Normed Diff'!#REF!))</f>
        <v>#REF!</v>
      </c>
      <c r="H20" s="1"/>
    </row>
    <row r="21" spans="1:8" x14ac:dyDescent="0.3">
      <c r="A21" s="9">
        <v>0.15764</v>
      </c>
      <c r="B21" s="9">
        <f>ABS('Normed Diff'!$F20-'Normed Diff'!$M20)</f>
        <v>1.4213881113275331E-2</v>
      </c>
      <c r="C21" s="31">
        <f>('Normed Diff'!$F20-'Normed Diff'!$M20)^2</f>
        <v>2.0203441630232516E-4</v>
      </c>
      <c r="D21" s="31">
        <f>(('Normed Diff'!$F20-'Normed Diff'!$M20)/'Normed Diff'!$M20)^2</f>
        <v>2.8556771426970051E-2</v>
      </c>
      <c r="E21" s="17" t="e">
        <f>(('Normed Diff'!#REF!-'Normed Diff'!#REF!)/'Normed Diff'!#REF!)^2*('Normed Diff'!#REF!/SUM('Normed Diff'!#REF!:'Normed Diff'!#REF!))</f>
        <v>#REF!</v>
      </c>
      <c r="H21" s="1"/>
    </row>
    <row r="22" spans="1:8" x14ac:dyDescent="0.3">
      <c r="A22" s="9">
        <v>0.24723999999999999</v>
      </c>
      <c r="B22" s="9">
        <f>ABS('Normed Diff'!$F21-'Normed Diff'!$M21)</f>
        <v>2.8377783176351395E-2</v>
      </c>
      <c r="C22" s="31">
        <f>('Normed Diff'!$F21-'Normed Diff'!$M21)^2</f>
        <v>8.0529857800401225E-4</v>
      </c>
      <c r="D22" s="31">
        <f>(('Normed Diff'!$F21-'Normed Diff'!$M21)/'Normed Diff'!$M21)^2</f>
        <v>9.9863204482753279E-2</v>
      </c>
      <c r="E22" s="17" t="e">
        <f>(('Normed Diff'!#REF!-'Normed Diff'!#REF!)/'Normed Diff'!#REF!)^2*('Normed Diff'!#REF!/SUM('Normed Diff'!#REF!:'Normed Diff'!#REF!))</f>
        <v>#REF!</v>
      </c>
      <c r="H22" s="63"/>
    </row>
    <row r="23" spans="1:8" x14ac:dyDescent="0.3">
      <c r="A23" s="9">
        <v>0.36882999999999999</v>
      </c>
      <c r="B23" s="9">
        <f>ABS('Normed Diff'!$F22-'Normed Diff'!$M22)</f>
        <v>2.4469686414203877E-2</v>
      </c>
      <c r="C23" s="31">
        <f>('Normed Diff'!$F22-'Normed Diff'!$M22)^2</f>
        <v>5.987655532094738E-4</v>
      </c>
      <c r="D23" s="31">
        <f>(('Normed Diff'!$F22-'Normed Diff'!$M22)/'Normed Diff'!$M22)^2</f>
        <v>7.943557239780788E-2</v>
      </c>
      <c r="E23" s="17" t="e">
        <f>(('Normed Diff'!#REF!-'Normed Diff'!#REF!)/'Normed Diff'!#REF!)^2*('Normed Diff'!#REF!/SUM('Normed Diff'!#REF!:'Normed Diff'!#REF!))</f>
        <v>#REF!</v>
      </c>
    </row>
    <row r="24" spans="1:8" x14ac:dyDescent="0.3">
      <c r="A24" s="9">
        <v>0.55023</v>
      </c>
      <c r="B24" s="9">
        <f>ABS('Normed Diff'!$F23-'Normed Diff'!$M23)</f>
        <v>2.2237111528905493E-2</v>
      </c>
      <c r="C24" s="31">
        <f>('Normed Diff'!$F23-'Normed Diff'!$M23)^2</f>
        <v>4.9448912914898163E-4</v>
      </c>
      <c r="D24" s="31">
        <f>(('Normed Diff'!$F23-'Normed Diff'!$M23)/'Normed Diff'!$M23)^2</f>
        <v>8.1704501611057093E-2</v>
      </c>
      <c r="E24" s="17" t="e">
        <f>(('Normed Diff'!#REF!-'Normed Diff'!#REF!)/'Normed Diff'!#REF!)^2*('Normed Diff'!#REF!/SUM('Normed Diff'!#REF!:'Normed Diff'!#REF!))</f>
        <v>#REF!</v>
      </c>
    </row>
    <row r="25" spans="1:8" x14ac:dyDescent="0.3">
      <c r="A25" s="9">
        <v>0.63927999999999996</v>
      </c>
      <c r="B25" s="9">
        <f>ABS('Normed Diff'!$F24-'Normed Diff'!$M24)</f>
        <v>1.6475351050664978E-2</v>
      </c>
      <c r="C25" s="31">
        <f>('Normed Diff'!$F24-'Normed Diff'!$M24)^2</f>
        <v>2.7143719224264761E-4</v>
      </c>
      <c r="D25" s="31">
        <f>(('Normed Diff'!$F24-'Normed Diff'!$M24)/'Normed Diff'!$M24)^2</f>
        <v>5.8850515317018584E-2</v>
      </c>
      <c r="E25" s="17" t="e">
        <f>(('Normed Diff'!#REF!-'Normed Diff'!#REF!)/'Normed Diff'!#REF!)^2*('Normed Diff'!#REF!/SUM('Normed Diff'!#REF!:'Normed Diff'!#REF!))</f>
        <v>#REF!</v>
      </c>
    </row>
    <row r="26" spans="1:8" x14ac:dyDescent="0.3">
      <c r="A26" s="9">
        <v>0.74273999999999996</v>
      </c>
      <c r="B26" s="9">
        <f>ABS('Normed Diff'!$F25-'Normed Diff'!$M25)</f>
        <v>1.1581185363679955E-2</v>
      </c>
      <c r="C26" s="31">
        <f>('Normed Diff'!$F25-'Normed Diff'!$M25)^2</f>
        <v>1.341238544279148E-4</v>
      </c>
      <c r="D26" s="31">
        <f>(('Normed Diff'!$F25-'Normed Diff'!$M25)/'Normed Diff'!$M25)^2</f>
        <v>3.6797663579751012E-2</v>
      </c>
      <c r="E26" s="17" t="e">
        <f>(('Normed Diff'!#REF!-'Normed Diff'!#REF!)/'Normed Diff'!#REF!)^2*('Normed Diff'!#REF!/SUM('Normed Diff'!#REF!:'Normed Diff'!#REF!))</f>
        <v>#REF!</v>
      </c>
    </row>
    <row r="27" spans="1:8" x14ac:dyDescent="0.3">
      <c r="A27" s="9">
        <v>0.82084999999999997</v>
      </c>
      <c r="B27" s="9">
        <f>ABS('Normed Diff'!$F26-'Normed Diff'!$M26)</f>
        <v>9.7121960299749593E-3</v>
      </c>
      <c r="C27" s="31">
        <f>('Normed Diff'!$F26-'Normed Diff'!$M26)^2</f>
        <v>9.4326751724661364E-5</v>
      </c>
      <c r="D27" s="31">
        <f>(('Normed Diff'!$F26-'Normed Diff'!$M26)/'Normed Diff'!$M26)^2</f>
        <v>3.1928623772973119E-2</v>
      </c>
      <c r="E27" s="17" t="e">
        <f>(('Normed Diff'!#REF!-'Normed Diff'!#REF!)/'Normed Diff'!#REF!)^2*('Normed Diff'!#REF!/SUM('Normed Diff'!#REF!:'Normed Diff'!#REF!))</f>
        <v>#REF!</v>
      </c>
    </row>
    <row r="28" spans="1:8" x14ac:dyDescent="0.3">
      <c r="A28" s="9">
        <v>0.96164000000000005</v>
      </c>
      <c r="B28" s="9">
        <f>ABS('Normed Diff'!$F27-'Normed Diff'!$M27)</f>
        <v>7.467914118945658E-3</v>
      </c>
      <c r="C28" s="31">
        <f>('Normed Diff'!$F27-'Normed Diff'!$M27)^2</f>
        <v>5.5769741287947903E-5</v>
      </c>
      <c r="D28" s="31">
        <f>(('Normed Diff'!$F27-'Normed Diff'!$M27)/'Normed Diff'!$M27)^2</f>
        <v>2.3918843139922031E-2</v>
      </c>
      <c r="E28" s="17" t="e">
        <f>(('Normed Diff'!#REF!-'Normed Diff'!#REF!)/'Normed Diff'!#REF!)^2*('Normed Diff'!#REF!/SUM('Normed Diff'!#REF!:'Normed Diff'!#REF!))</f>
        <v>#REF!</v>
      </c>
    </row>
    <row r="29" spans="1:8" x14ac:dyDescent="0.3">
      <c r="A29" s="9">
        <v>1.1080000000000001</v>
      </c>
      <c r="B29" s="9">
        <f>ABS('Normed Diff'!$F28-'Normed Diff'!$M28)</f>
        <v>6.5065373874721444E-3</v>
      </c>
      <c r="C29" s="31">
        <f>('Normed Diff'!$F28-'Normed Diff'!$M28)^2</f>
        <v>4.233502877457284E-5</v>
      </c>
      <c r="D29" s="31">
        <f>(('Normed Diff'!$F28-'Normed Diff'!$M28)/'Normed Diff'!$M28)^2</f>
        <v>2.4350906897526323E-2</v>
      </c>
      <c r="E29" s="17" t="e">
        <f>(('Normed Diff'!#REF!-'Normed Diff'!#REF!)/'Normed Diff'!#REF!)^2*('Normed Diff'!#REF!/SUM('Normed Diff'!#REF!:'Normed Diff'!#REF!))</f>
        <v>#REF!</v>
      </c>
    </row>
    <row r="30" spans="1:8" x14ac:dyDescent="0.3">
      <c r="A30" s="9">
        <v>1.4227000000000001</v>
      </c>
      <c r="B30" s="9">
        <f>ABS('Normed Diff'!$F29-'Normed Diff'!$M29)</f>
        <v>7.3222118191650122E-3</v>
      </c>
      <c r="C30" s="31">
        <f>('Normed Diff'!$F29-'Normed Diff'!$M29)^2</f>
        <v>5.36147859247198E-5</v>
      </c>
      <c r="D30" s="31">
        <f>(('Normed Diff'!$F29-'Normed Diff'!$M29)/'Normed Diff'!$M29)^2</f>
        <v>4.6862550812562666E-2</v>
      </c>
      <c r="E30" s="17" t="e">
        <f>(('Normed Diff'!#REF!-'Normed Diff'!#REF!)/'Normed Diff'!#REF!)^2*('Normed Diff'!#REF!/SUM('Normed Diff'!#REF!:'Normed Diff'!#REF!))</f>
        <v>#REF!</v>
      </c>
    </row>
    <row r="31" spans="1:8" x14ac:dyDescent="0.3">
      <c r="A31" s="9">
        <v>1.8268</v>
      </c>
      <c r="B31" s="9">
        <f>ABS('Normed Diff'!$F30-'Normed Diff'!$M30)</f>
        <v>6.2364426181465114E-3</v>
      </c>
      <c r="C31" s="31">
        <f>('Normed Diff'!$F30-'Normed Diff'!$M30)^2</f>
        <v>3.8893216529434114E-5</v>
      </c>
      <c r="D31" s="31">
        <f>(('Normed Diff'!$F30-'Normed Diff'!$M30)/'Normed Diff'!$M30)^2</f>
        <v>5.8768275348096803E-2</v>
      </c>
      <c r="E31" s="17" t="e">
        <f>(('Normed Diff'!#REF!-'Normed Diff'!#REF!)/'Normed Diff'!#REF!)^2*('Normed Diff'!#REF!/SUM('Normed Diff'!#REF!:'Normed Diff'!#REF!))</f>
        <v>#REF!</v>
      </c>
    </row>
    <row r="32" spans="1:8" x14ac:dyDescent="0.3">
      <c r="A32" s="9">
        <v>2.3069000000000002</v>
      </c>
      <c r="B32" s="9">
        <f>ABS('Normed Diff'!$F31-'Normed Diff'!$M31)</f>
        <v>6.1157089666069812E-3</v>
      </c>
      <c r="C32" s="31">
        <f>('Normed Diff'!$F31-'Normed Diff'!$M31)^2</f>
        <v>3.7401896164237026E-5</v>
      </c>
      <c r="D32" s="31">
        <f>(('Normed Diff'!$F31-'Normed Diff'!$M31)/'Normed Diff'!$M31)^2</f>
        <v>0.10181045287812616</v>
      </c>
      <c r="E32" s="17" t="e">
        <f>(('Normed Diff'!#REF!-'Normed Diff'!#REF!)/'Normed Diff'!#REF!)^2*('Normed Diff'!#REF!/SUM('Normed Diff'!#REF!:'Normed Diff'!#REF!))</f>
        <v>#REF!</v>
      </c>
    </row>
    <row r="33" spans="1:5" x14ac:dyDescent="0.3">
      <c r="A33" s="9">
        <v>2.3852000000000002</v>
      </c>
      <c r="B33" s="9">
        <f>ABS('Normed Diff'!$F32-'Normed Diff'!$M32)</f>
        <v>5.664379534669842E-3</v>
      </c>
      <c r="C33" s="31">
        <f>('Normed Diff'!$F32-'Normed Diff'!$M32)^2</f>
        <v>3.2085195512786538E-5</v>
      </c>
      <c r="D33" s="31">
        <f>(('Normed Diff'!$F32-'Normed Diff'!$M32)/'Normed Diff'!$M32)^2</f>
        <v>0.12356860851592066</v>
      </c>
      <c r="E33" s="17" t="e">
        <f>(('Normed Diff'!#REF!-'Normed Diff'!#REF!)/'Normed Diff'!#REF!)^2*('Normed Diff'!#REF!/SUM('Normed Diff'!#REF!:'Normed Diff'!#REF!))</f>
        <v>#REF!</v>
      </c>
    </row>
    <row r="34" spans="1:5" x14ac:dyDescent="0.3">
      <c r="A34" s="9">
        <v>3.0118999999999998</v>
      </c>
      <c r="B34" s="9">
        <f>ABS('Normed Diff'!$F33-'Normed Diff'!$M33)</f>
        <v>5.6896934293203406E-3</v>
      </c>
      <c r="C34" s="31">
        <f>('Normed Diff'!$F33-'Normed Diff'!$M33)^2</f>
        <v>3.2372611319651057E-5</v>
      </c>
      <c r="D34" s="31">
        <f>(('Normed Diff'!$F33-'Normed Diff'!$M33)/'Normed Diff'!$M33)^2</f>
        <v>0.1859673692385907</v>
      </c>
      <c r="E34" s="17" t="e">
        <f>(('Normed Diff'!#REF!-'Normed Diff'!#REF!)/'Normed Diff'!#REF!)^2*('Normed Diff'!#REF!/SUM('Normed Diff'!#REF!:'Normed Diff'!#REF!))</f>
        <v>#REF!</v>
      </c>
    </row>
    <row r="35" spans="1:5" x14ac:dyDescent="0.3">
      <c r="A35" s="9">
        <v>4.0656999999999996</v>
      </c>
      <c r="B35" s="9">
        <f>ABS('Normed Diff'!$F34-'Normed Diff'!$M34)</f>
        <v>4.2748596128364281E-3</v>
      </c>
      <c r="C35" s="31">
        <f>('Normed Diff'!$F34-'Normed Diff'!$M34)^2</f>
        <v>1.8274424709460016E-5</v>
      </c>
      <c r="D35" s="31">
        <f>(('Normed Diff'!$F34-'Normed Diff'!$M34)/'Normed Diff'!$M34)^2</f>
        <v>0.27693173755777845</v>
      </c>
      <c r="E35" s="17" t="e">
        <f>(('Normed Diff'!#REF!-'Normed Diff'!#REF!)/'Normed Diff'!#REF!)^2*('Normed Diff'!#REF!/SUM('Normed Diff'!#REF!:'Normed Diff'!#REF!))</f>
        <v>#REF!</v>
      </c>
    </row>
    <row r="36" spans="1:5" x14ac:dyDescent="0.3">
      <c r="A36" s="9">
        <v>4.7237</v>
      </c>
      <c r="B36" s="9">
        <f>ABS('Normed Diff'!$F35-'Normed Diff'!$M35)</f>
        <v>2.4547000832640113E-3</v>
      </c>
      <c r="C36" s="31">
        <f>('Normed Diff'!$F35-'Normed Diff'!$M35)^2</f>
        <v>6.0255524987763445E-6</v>
      </c>
      <c r="D36" s="31">
        <f>(('Normed Diff'!$F35-'Normed Diff'!$M35)/'Normed Diff'!$M35)^2</f>
        <v>0.27233758453883372</v>
      </c>
      <c r="E36" s="17" t="e">
        <f>(('Normed Diff'!#REF!-'Normed Diff'!#REF!)/'Normed Diff'!#REF!)^2*('Normed Diff'!#REF!/SUM('Normed Diff'!#REF!:'Normed Diff'!#REF!))</f>
        <v>#REF!</v>
      </c>
    </row>
    <row r="37" spans="1:5" x14ac:dyDescent="0.3">
      <c r="A37" s="9">
        <v>4.9659000000000004</v>
      </c>
      <c r="B37" s="9">
        <f>ABS('Normed Diff'!$F36-'Normed Diff'!$M36)</f>
        <v>1.7564247815685056E-3</v>
      </c>
      <c r="C37" s="31">
        <f>('Normed Diff'!$F36-'Normed Diff'!$M36)^2</f>
        <v>3.0850280133079727E-6</v>
      </c>
      <c r="D37" s="31">
        <f>(('Normed Diff'!$F36-'Normed Diff'!$M36)/'Normed Diff'!$M36)^2</f>
        <v>0.25246792901587206</v>
      </c>
      <c r="E37" s="17" t="e">
        <f>(('Normed Diff'!#REF!-'Normed Diff'!#REF!)/'Normed Diff'!#REF!)^2*('Normed Diff'!#REF!/SUM('Normed Diff'!#REF!:'Normed Diff'!#REF!))</f>
        <v>#REF!</v>
      </c>
    </row>
    <row r="38" spans="1:5" x14ac:dyDescent="0.3">
      <c r="A38" s="9">
        <v>6.3762999999999996</v>
      </c>
      <c r="B38" s="9">
        <f>ABS('Normed Diff'!$F37-'Normed Diff'!$M37)</f>
        <v>8.412999091096606E-4</v>
      </c>
      <c r="C38" s="31">
        <f>('Normed Diff'!$F37-'Normed Diff'!$M37)^2</f>
        <v>7.0778553706792323E-7</v>
      </c>
      <c r="D38" s="31">
        <f>(('Normed Diff'!$F37-'Normed Diff'!$M37)/'Normed Diff'!$M37)^2</f>
        <v>0.1585404502880319</v>
      </c>
      <c r="E38" s="17" t="e">
        <f>(('Normed Diff'!#REF!-'Normed Diff'!#REF!)/'Normed Diff'!#REF!)^2*('Normed Diff'!#REF!/SUM('Normed Diff'!#REF!:'Normed Diff'!#REF!))</f>
        <v>#REF!</v>
      </c>
    </row>
    <row r="39" spans="1:5" x14ac:dyDescent="0.3">
      <c r="A39" s="9">
        <v>7.4081999999999999</v>
      </c>
      <c r="B39" s="9">
        <f>ABS('Normed Diff'!$F38-'Normed Diff'!$M38)</f>
        <v>3.222424483381931E-5</v>
      </c>
      <c r="C39" s="31">
        <f>('Normed Diff'!$F38-'Normed Diff'!$M38)^2</f>
        <v>1.0384019551099304E-9</v>
      </c>
      <c r="D39" s="31">
        <f>(('Normed Diff'!$F38-'Normed Diff'!$M38)/'Normed Diff'!$M38)^2</f>
        <v>1.1805925842122038E-3</v>
      </c>
      <c r="E39" s="17" t="e">
        <f>(('Normed Diff'!#REF!-'Normed Diff'!#REF!)/'Normed Diff'!#REF!)^2*('Normed Diff'!#REF!/SUM('Normed Diff'!#REF!:'Normed Diff'!#REF!))</f>
        <v>#REF!</v>
      </c>
    </row>
    <row r="40" spans="1:5" x14ac:dyDescent="0.3">
      <c r="A40" s="9">
        <v>8.1873000000000005</v>
      </c>
      <c r="B40" s="9">
        <f>ABS('Normed Diff'!$F39-'Normed Diff'!$M39)</f>
        <v>1.7320808224317679E-4</v>
      </c>
      <c r="C40" s="31">
        <f>('Normed Diff'!$F39-'Normed Diff'!$M39)^2</f>
        <v>3.0001039754359093E-8</v>
      </c>
      <c r="D40" s="31">
        <f>(('Normed Diff'!$F39-'Normed Diff'!$M39)/'Normed Diff'!$M39)^2</f>
        <v>0.10474765491228402</v>
      </c>
      <c r="E40" s="17" t="e">
        <f>(('Normed Diff'!#REF!-'Normed Diff'!#REF!)/'Normed Diff'!#REF!)^2*('Normed Diff'!#REF!/SUM('Normed Diff'!#REF!:'Normed Diff'!#REF!))</f>
        <v>#REF!</v>
      </c>
    </row>
    <row r="41" spans="1:5" x14ac:dyDescent="0.3">
      <c r="A41" s="9">
        <v>9.0484000000000009</v>
      </c>
      <c r="B41" s="9">
        <f>ABS('Normed Diff'!$F40-'Normed Diff'!$M40)</f>
        <v>2.7629518848984892E-4</v>
      </c>
      <c r="C41" s="31">
        <f>('Normed Diff'!$F40-'Normed Diff'!$M40)^2</f>
        <v>7.6339031182641135E-8</v>
      </c>
      <c r="D41" s="31">
        <f>(('Normed Diff'!$F40-'Normed Diff'!$M40)/'Normed Diff'!$M40)^2</f>
        <v>0.60891282027013605</v>
      </c>
      <c r="E41" s="17" t="e">
        <f>(('Normed Diff'!#REF!-'Normed Diff'!#REF!)/'Normed Diff'!#REF!)^2*('Normed Diff'!#REF!/SUM('Normed Diff'!#REF!:'Normed Diff'!#REF!))</f>
        <v>#REF!</v>
      </c>
    </row>
    <row r="42" spans="1:5" x14ac:dyDescent="0.3">
      <c r="A42" s="9">
        <v>10</v>
      </c>
      <c r="B42" s="9">
        <f>ABS('Normed Diff'!$F41-'Normed Diff'!$M41)</f>
        <v>3.8986061334568388E-4</v>
      </c>
      <c r="C42" s="31">
        <f>('Normed Diff'!$F41-'Normed Diff'!$M41)^2</f>
        <v>1.5199129783827282E-7</v>
      </c>
      <c r="D42" s="31">
        <f>(('Normed Diff'!$F41-'Normed Diff'!$M41)/'Normed Diff'!$M41)^2</f>
        <v>2.45231666805048</v>
      </c>
      <c r="E42" s="17" t="e">
        <f>(('Normed Diff'!#REF!-'Normed Diff'!#REF!)/'Normed Diff'!#REF!)^2*('Normed Diff'!#REF!/SUM('Normed Diff'!#REF!:'Normed Diff'!#REF!))</f>
        <v>#REF!</v>
      </c>
    </row>
    <row r="43" spans="1:5" x14ac:dyDescent="0.3">
      <c r="A43" s="9">
        <v>11.052</v>
      </c>
      <c r="B43" s="9">
        <f>ABS('Normed Diff'!$F42-'Normed Diff'!$M42)</f>
        <v>4.4841971873458842E-4</v>
      </c>
      <c r="C43" s="31">
        <f>('Normed Diff'!$F42-'Normed Diff'!$M42)^2</f>
        <v>2.010802441500074E-7</v>
      </c>
      <c r="D43" s="31">
        <f>(('Normed Diff'!$F42-'Normed Diff'!$M42)/'Normed Diff'!$M42)^2</f>
        <v>4.2880510316389522</v>
      </c>
      <c r="E43" s="17" t="e">
        <f>(('Normed Diff'!#REF!-'Normed Diff'!#REF!)/'Normed Diff'!#REF!)^2*('Normed Diff'!#REF!/SUM('Normed Diff'!#REF!:'Normed Diff'!#REF!))</f>
        <v>#REF!</v>
      </c>
    </row>
    <row r="44" spans="1:5" x14ac:dyDescent="0.3">
      <c r="A44" s="9">
        <v>12.214</v>
      </c>
      <c r="B44" s="9">
        <f>ABS('Normed Diff'!$F43-'Normed Diff'!$M43)</f>
        <v>3.6307339055033827E-4</v>
      </c>
      <c r="C44" s="31">
        <f>('Normed Diff'!$F43-'Normed Diff'!$M43)^2</f>
        <v>1.3182228692571848E-7</v>
      </c>
      <c r="D44" s="31">
        <f>(('Normed Diff'!$F43-'Normed Diff'!$M43)/'Normed Diff'!$M43)^2</f>
        <v>2.1994288324414124</v>
      </c>
      <c r="E44" s="17" t="e">
        <f>(('Normed Diff'!#REF!-'Normed Diff'!#REF!)/'Normed Diff'!#REF!)^2*('Normed Diff'!#REF!/SUM('Normed Diff'!#REF!:'Normed Diff'!#REF!))</f>
        <v>#REF!</v>
      </c>
    </row>
    <row r="45" spans="1:5" x14ac:dyDescent="0.3">
      <c r="A45" s="9">
        <v>12.523</v>
      </c>
      <c r="B45" s="9">
        <f>ABS('Normed Diff'!$F44-'Normed Diff'!$M44)</f>
        <v>4.2725541977014754E-4</v>
      </c>
      <c r="C45" s="31">
        <f>('Normed Diff'!$F44-'Normed Diff'!$M44)^2</f>
        <v>1.8254719372296497E-7</v>
      </c>
      <c r="D45" s="31">
        <f>(('Normed Diff'!$F44-'Normed Diff'!$M44)/'Normed Diff'!$M44)^2</f>
        <v>2.3632380636792871</v>
      </c>
      <c r="E45" s="17" t="e">
        <f>(('Normed Diff'!#REF!-'Normed Diff'!#REF!)/'Normed Diff'!#REF!)^2*('Normed Diff'!#REF!/SUM('Normed Diff'!#REF!:'Normed Diff'!#REF!))</f>
        <v>#REF!</v>
      </c>
    </row>
    <row r="46" spans="1:5" x14ac:dyDescent="0.3">
      <c r="A46" s="9">
        <v>13.84</v>
      </c>
      <c r="B46" s="9">
        <f>ABS('Normed Diff'!$F45-'Normed Diff'!$M45)</f>
        <v>5.8458609506865282E-4</v>
      </c>
      <c r="C46" s="31">
        <f>('Normed Diff'!$F45-'Normed Diff'!$M45)^2</f>
        <v>3.4174090254761599E-7</v>
      </c>
      <c r="D46" s="31">
        <f>(('Normed Diff'!$F45-'Normed Diff'!$M45)/'Normed Diff'!$M45)^2</f>
        <v>5.0751183822840031E-2</v>
      </c>
      <c r="E46" s="17" t="e">
        <f>(('Normed Diff'!#REF!-'Normed Diff'!#REF!)/'Normed Diff'!#REF!)^2*('Normed Diff'!#REF!/SUM('Normed Diff'!#REF!:'Normed Diff'!#REF!))</f>
        <v>#REF!</v>
      </c>
    </row>
    <row r="47" spans="1:5" x14ac:dyDescent="0.3">
      <c r="A47" s="9">
        <v>14.191000000000001</v>
      </c>
      <c r="B47" s="9">
        <f>ABS('Normed Diff'!$F46-'Normed Diff'!$M46)</f>
        <v>5.4665115108709326E-3</v>
      </c>
      <c r="C47" s="31">
        <f>('Normed Diff'!$F46-'Normed Diff'!$M46)^2</f>
        <v>2.9882748098484408E-5</v>
      </c>
      <c r="D47" s="31">
        <f>(('Normed Diff'!$F46-'Normed Diff'!$M46)/'Normed Diff'!$M46)^2</f>
        <v>4.276804872657558E-2</v>
      </c>
      <c r="E47" s="17" t="e">
        <f>(('Normed Diff'!#REF!-'Normed Diff'!#REF!)/'Normed Diff'!#REF!)^2*('Normed Diff'!#REF!/SUM('Normed Diff'!#REF!:'Normed Diff'!#REF!))</f>
        <v>#REF!</v>
      </c>
    </row>
    <row r="48" spans="1:5" x14ac:dyDescent="0.3">
      <c r="A48" s="9">
        <v>14.917999999999999</v>
      </c>
      <c r="B48" s="9">
        <f>ABS('Normed Diff'!$F47-'Normed Diff'!$M47)</f>
        <v>6.5977311413655069E-3</v>
      </c>
      <c r="C48" s="31">
        <f>('Normed Diff'!$F47-'Normed Diff'!$M47)^2</f>
        <v>4.3530056213744195E-5</v>
      </c>
      <c r="D48" s="31">
        <f>(('Normed Diff'!$F47-'Normed Diff'!$M47)/'Normed Diff'!$M47)^2</f>
        <v>0.83245376647599989</v>
      </c>
      <c r="E48" s="17" t="e">
        <f>(('Normed Diff'!#REF!-'Normed Diff'!#REF!)/'Normed Diff'!#REF!)^2*('Normed Diff'!#REF!/SUM('Normed Diff'!#REF!:'Normed Diff'!#REF!))</f>
        <v>#REF!</v>
      </c>
    </row>
    <row r="49" spans="1:5" x14ac:dyDescent="0.3">
      <c r="A49" s="9">
        <v>16.905000000000001</v>
      </c>
      <c r="B49" s="9">
        <f>ABS('Normed Diff'!$F48-'Normed Diff'!$M48)</f>
        <v>7.5716228267844322E-7</v>
      </c>
      <c r="C49" s="31">
        <f>('Normed Diff'!$F48-'Normed Diff'!$M48)^2</f>
        <v>5.7329472231083075E-13</v>
      </c>
      <c r="D49" s="31">
        <f>(('Normed Diff'!$F48-'Normed Diff'!$M48)/'Normed Diff'!$M48)^2</f>
        <v>0.10727056129603781</v>
      </c>
      <c r="E49" s="17" t="e">
        <f>(('Normed Diff'!#REF!-'Normed Diff'!#REF!)/'Normed Diff'!#REF!)^2*('Normed Diff'!#REF!/SUM('Normed Diff'!#REF!:'Normed Diff'!#REF!))</f>
        <v>#REF!</v>
      </c>
    </row>
    <row r="50" spans="1:5" ht="15" thickBot="1" x14ac:dyDescent="0.35">
      <c r="A50" s="18">
        <v>19.64</v>
      </c>
      <c r="B50" s="18">
        <f>ABS('Normed Diff'!$F49-'Normed Diff'!$M49)</f>
        <v>6.6612809278963033E-9</v>
      </c>
      <c r="C50" s="32">
        <f>('Normed Diff'!$F49-'Normed Diff'!$M49)^2</f>
        <v>4.4372663600355035E-17</v>
      </c>
      <c r="D50" s="32">
        <f>(('Normed Diff'!$F49-'Normed Diff'!$M49)/'Normed Diff'!$M49)^2</f>
        <v>3.3333278948423188E-3</v>
      </c>
      <c r="E50" s="20" t="e">
        <f>(('Normed Diff'!#REF!-'Normed Diff'!#REF!)/'Normed Diff'!#REF!)^2*('Normed Diff'!#REF!/SUM('Normed Diff'!#REF!:'Normed Diff'!#REF!))</f>
        <v>#REF!</v>
      </c>
    </row>
    <row r="51" spans="1:5" x14ac:dyDescent="0.3">
      <c r="A51" s="1"/>
    </row>
    <row r="52" spans="1:5" x14ac:dyDescent="0.3">
      <c r="A52" s="1"/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workbookViewId="0">
      <selection activeCell="J15" sqref="J15"/>
    </sheetView>
  </sheetViews>
  <sheetFormatPr defaultRowHeight="14.4" x14ac:dyDescent="0.3"/>
  <cols>
    <col min="1" max="4" width="15.5546875" customWidth="1"/>
    <col min="5" max="7" width="14.6640625" customWidth="1"/>
  </cols>
  <sheetData>
    <row r="1" spans="1:11" s="2" customFormat="1" x14ac:dyDescent="0.3">
      <c r="A1" s="23"/>
      <c r="B1" s="69" t="s">
        <v>4</v>
      </c>
      <c r="C1" s="70"/>
      <c r="D1" s="71"/>
      <c r="E1" s="69" t="s">
        <v>15</v>
      </c>
      <c r="F1" s="70"/>
      <c r="G1" s="71"/>
      <c r="H1" s="1"/>
      <c r="I1" s="1"/>
    </row>
    <row r="2" spans="1:11" s="2" customFormat="1" ht="15" thickBot="1" x14ac:dyDescent="0.35">
      <c r="A2" s="24" t="s">
        <v>0</v>
      </c>
      <c r="B2" s="25" t="s">
        <v>5</v>
      </c>
      <c r="C2" s="26" t="s">
        <v>9</v>
      </c>
      <c r="D2" s="27" t="s">
        <v>6</v>
      </c>
      <c r="E2" s="25" t="s">
        <v>5</v>
      </c>
      <c r="F2" s="26" t="s">
        <v>9</v>
      </c>
      <c r="G2" s="27" t="s">
        <v>6</v>
      </c>
      <c r="H2" s="1"/>
      <c r="I2" s="1"/>
    </row>
    <row r="3" spans="1:11" x14ac:dyDescent="0.3">
      <c r="A3" s="44">
        <v>4.1399000000000002E-7</v>
      </c>
      <c r="B3" s="1">
        <v>0</v>
      </c>
      <c r="C3">
        <v>0</v>
      </c>
      <c r="D3" s="45">
        <f>C3*B3</f>
        <v>0</v>
      </c>
      <c r="E3" s="46">
        <v>4.6819349999999998E-15</v>
      </c>
      <c r="F3" s="60">
        <v>0.15</v>
      </c>
      <c r="G3" s="61">
        <v>7.0229024999999997E-16</v>
      </c>
      <c r="H3" s="1"/>
      <c r="I3" s="1">
        <v>4.1399000000000002E-7</v>
      </c>
      <c r="J3" s="1">
        <v>0</v>
      </c>
      <c r="K3">
        <v>0</v>
      </c>
    </row>
    <row r="4" spans="1:11" x14ac:dyDescent="0.3">
      <c r="A4" s="9">
        <v>1.1253000000000001E-6</v>
      </c>
      <c r="B4" s="1">
        <v>0</v>
      </c>
      <c r="C4">
        <v>0</v>
      </c>
      <c r="D4" s="17">
        <f>C4*B4</f>
        <v>0</v>
      </c>
      <c r="E4" s="59">
        <v>3.1257539999999999E-13</v>
      </c>
      <c r="F4" s="7">
        <v>0.26859148315797354</v>
      </c>
      <c r="G4" s="8">
        <v>8.3955090284696837E-14</v>
      </c>
      <c r="H4" s="1"/>
      <c r="I4" s="1">
        <v>1.1253000000000001E-6</v>
      </c>
      <c r="J4" s="1">
        <v>0</v>
      </c>
      <c r="K4">
        <v>0</v>
      </c>
    </row>
    <row r="5" spans="1:11" x14ac:dyDescent="0.3">
      <c r="A5" s="9">
        <v>3.0589999999999998E-6</v>
      </c>
      <c r="B5" s="1">
        <v>0</v>
      </c>
      <c r="C5">
        <v>0</v>
      </c>
      <c r="D5" s="17">
        <f t="shared" ref="D5:D48" si="0">C5*B5</f>
        <v>0</v>
      </c>
      <c r="E5" s="59">
        <v>7.9914269999999995E-12</v>
      </c>
      <c r="F5" s="7">
        <v>7.0948974094062839E-2</v>
      </c>
      <c r="G5" s="8">
        <v>5.6698354719759428E-13</v>
      </c>
      <c r="H5" s="1"/>
      <c r="I5" s="1">
        <v>3.0589999999999998E-6</v>
      </c>
      <c r="J5" s="1">
        <v>0</v>
      </c>
      <c r="K5">
        <v>0</v>
      </c>
    </row>
    <row r="6" spans="1:11" x14ac:dyDescent="0.3">
      <c r="A6" s="9">
        <v>1.0677E-5</v>
      </c>
      <c r="B6" s="1">
        <v>3.6061999999999998E-13</v>
      </c>
      <c r="C6">
        <v>1</v>
      </c>
      <c r="D6" s="17">
        <f t="shared" si="0"/>
        <v>3.6061999999999998E-13</v>
      </c>
      <c r="E6" s="59">
        <v>4.4181294999999994E-11</v>
      </c>
      <c r="F6" s="7">
        <v>5.5604895692735551E-2</v>
      </c>
      <c r="G6" s="8">
        <v>2.4566963000449785E-12</v>
      </c>
      <c r="H6" s="1"/>
      <c r="I6" s="1">
        <v>1.0677E-5</v>
      </c>
      <c r="J6" s="1">
        <v>3.6061999999999998E-13</v>
      </c>
      <c r="K6">
        <v>1</v>
      </c>
    </row>
    <row r="7" spans="1:11" x14ac:dyDescent="0.3">
      <c r="A7" s="9">
        <v>2.9023E-5</v>
      </c>
      <c r="B7" s="1">
        <v>2.3847899999999998E-10</v>
      </c>
      <c r="C7">
        <v>0.18679999999999999</v>
      </c>
      <c r="D7" s="17">
        <f t="shared" si="0"/>
        <v>4.4547877199999993E-11</v>
      </c>
      <c r="E7" s="59">
        <v>1.069557E-10</v>
      </c>
      <c r="F7" s="7">
        <v>2.9582388341714397E-2</v>
      </c>
      <c r="G7" s="8">
        <v>3.1640050527599026E-12</v>
      </c>
      <c r="H7" s="1"/>
      <c r="I7" s="1">
        <v>2.9023E-5</v>
      </c>
      <c r="J7" s="1">
        <v>2.3847899999999998E-10</v>
      </c>
      <c r="K7">
        <v>0.18679999999999999</v>
      </c>
    </row>
    <row r="8" spans="1:11" x14ac:dyDescent="0.3">
      <c r="A8" s="9">
        <v>1.013E-4</v>
      </c>
      <c r="B8" s="1">
        <v>4.3573999999999999E-9</v>
      </c>
      <c r="C8">
        <v>0.29170000000000001</v>
      </c>
      <c r="D8" s="17">
        <f t="shared" si="0"/>
        <v>1.2710535800000001E-9</v>
      </c>
      <c r="E8" s="59">
        <v>6.6253365000000001E-10</v>
      </c>
      <c r="F8" s="7">
        <v>1.0592801801223318E-2</v>
      </c>
      <c r="G8" s="8">
        <v>7.0180876410910595E-12</v>
      </c>
      <c r="H8" s="1"/>
      <c r="I8" s="1">
        <v>1.013E-4</v>
      </c>
      <c r="J8" s="1">
        <v>4.3573999999999999E-9</v>
      </c>
      <c r="K8">
        <v>0.29170000000000001</v>
      </c>
    </row>
    <row r="9" spans="1:11" x14ac:dyDescent="0.3">
      <c r="A9" s="9">
        <v>2.7535999999999999E-4</v>
      </c>
      <c r="B9" s="1">
        <v>1.21364E-8</v>
      </c>
      <c r="C9">
        <v>7.5399999999999995E-2</v>
      </c>
      <c r="D9" s="17">
        <f t="shared" si="0"/>
        <v>9.1508455999999995E-10</v>
      </c>
      <c r="E9" s="59">
        <v>2.2041665E-9</v>
      </c>
      <c r="F9" s="7">
        <v>4.3570747067269806E-3</v>
      </c>
      <c r="G9" s="8">
        <v>9.6037181065649354E-12</v>
      </c>
      <c r="H9" s="1"/>
      <c r="I9" s="1">
        <v>2.7535999999999999E-4</v>
      </c>
      <c r="J9" s="1">
        <v>1.21364E-8</v>
      </c>
      <c r="K9">
        <v>7.5399999999999995E-2</v>
      </c>
    </row>
    <row r="10" spans="1:11" x14ac:dyDescent="0.3">
      <c r="A10" s="9">
        <v>5.8295000000000005E-4</v>
      </c>
      <c r="B10" s="1">
        <v>1.8334999999999998E-8</v>
      </c>
      <c r="C10">
        <v>5.1900000000000002E-2</v>
      </c>
      <c r="D10" s="17">
        <f t="shared" si="0"/>
        <v>9.5158649999999994E-10</v>
      </c>
      <c r="E10" s="59">
        <v>6.5942644999999993E-9</v>
      </c>
      <c r="F10" s="7">
        <v>2.2647571613751438E-3</v>
      </c>
      <c r="G10" s="8">
        <v>1.4934407750376881E-11</v>
      </c>
      <c r="H10" s="1"/>
      <c r="I10" s="1">
        <v>5.8295000000000005E-4</v>
      </c>
      <c r="J10" s="1">
        <v>1.8334999999999998E-8</v>
      </c>
      <c r="K10">
        <v>5.1900000000000002E-2</v>
      </c>
    </row>
    <row r="11" spans="1:11" x14ac:dyDescent="0.3">
      <c r="A11" s="9">
        <v>1.2340999999999999E-3</v>
      </c>
      <c r="B11" s="1">
        <v>2.5666400000000001E-8</v>
      </c>
      <c r="C11">
        <v>2.9100000000000001E-2</v>
      </c>
      <c r="D11" s="17">
        <f t="shared" si="0"/>
        <v>7.4689224000000004E-10</v>
      </c>
      <c r="E11" s="59">
        <v>2.0854234999999998E-8</v>
      </c>
      <c r="F11" s="7">
        <v>1.2202458768625279E-3</v>
      </c>
      <c r="G11" s="8">
        <v>2.5447294273872216E-11</v>
      </c>
      <c r="H11" s="1"/>
      <c r="I11" s="1">
        <v>1.2340999999999999E-3</v>
      </c>
      <c r="J11" s="1">
        <v>2.5666400000000001E-8</v>
      </c>
      <c r="K11">
        <v>2.9100000000000001E-2</v>
      </c>
    </row>
    <row r="12" spans="1:11" x14ac:dyDescent="0.3">
      <c r="A12" s="9">
        <v>3.3546000000000001E-3</v>
      </c>
      <c r="B12" s="1">
        <v>6.9522900000000001E-8</v>
      </c>
      <c r="C12">
        <v>1.17E-2</v>
      </c>
      <c r="D12" s="17">
        <f t="shared" si="0"/>
        <v>8.1341793000000005E-10</v>
      </c>
      <c r="E12" s="59">
        <v>1.3554648999999999E-7</v>
      </c>
      <c r="F12" s="7">
        <v>4.3777848279695063E-4</v>
      </c>
      <c r="G12" s="8">
        <v>5.9339336740652044E-11</v>
      </c>
      <c r="H12" s="1"/>
      <c r="I12" s="1">
        <v>3.3546000000000001E-3</v>
      </c>
      <c r="J12" s="1">
        <v>6.9522900000000001E-8</v>
      </c>
      <c r="K12">
        <v>1.17E-2</v>
      </c>
    </row>
    <row r="13" spans="1:11" x14ac:dyDescent="0.3">
      <c r="A13" s="9">
        <v>1.0333E-2</v>
      </c>
      <c r="B13" s="1">
        <v>3.0769900000000001E-7</v>
      </c>
      <c r="C13">
        <v>4.1000000000000003E-3</v>
      </c>
      <c r="D13" s="17">
        <f t="shared" si="0"/>
        <v>1.2615659000000002E-9</v>
      </c>
      <c r="E13" s="59">
        <v>1.1498402500000001E-6</v>
      </c>
      <c r="F13" s="7">
        <v>1.7585505395068974E-4</v>
      </c>
      <c r="G13" s="8">
        <v>2.0220521919842461E-10</v>
      </c>
      <c r="H13" s="1"/>
      <c r="I13" s="1">
        <v>1.0333E-2</v>
      </c>
      <c r="J13" s="1">
        <v>3.0769900000000001E-7</v>
      </c>
      <c r="K13">
        <v>4.1000000000000003E-3</v>
      </c>
    </row>
    <row r="14" spans="1:11" x14ac:dyDescent="0.3">
      <c r="A14" s="9">
        <v>2.1874999999999999E-2</v>
      </c>
      <c r="B14" s="1">
        <v>7.8381900000000001E-7</v>
      </c>
      <c r="C14">
        <v>2.2000000000000001E-3</v>
      </c>
      <c r="D14" s="17">
        <f t="shared" si="0"/>
        <v>1.7244018000000001E-9</v>
      </c>
      <c r="E14" s="59">
        <v>3.9534969999999996E-6</v>
      </c>
      <c r="F14" s="7">
        <v>8.6313382508160358E-5</v>
      </c>
      <c r="G14" s="8">
        <v>3.412396988058644E-10</v>
      </c>
      <c r="H14" s="1"/>
      <c r="I14" s="1">
        <v>2.1874999999999999E-2</v>
      </c>
      <c r="J14" s="1">
        <v>7.8381900000000001E-7</v>
      </c>
      <c r="K14">
        <v>2.2000000000000001E-3</v>
      </c>
    </row>
    <row r="15" spans="1:11" x14ac:dyDescent="0.3">
      <c r="A15" s="9">
        <v>2.4788000000000001E-2</v>
      </c>
      <c r="B15" s="1">
        <v>2.2682399999999999E-7</v>
      </c>
      <c r="C15">
        <v>3.8999999999999998E-3</v>
      </c>
      <c r="D15" s="17">
        <f t="shared" si="0"/>
        <v>8.8461359999999992E-10</v>
      </c>
      <c r="E15" s="59">
        <v>1.3463322999999998E-6</v>
      </c>
      <c r="F15" s="7">
        <v>9.0138781886599746E-5</v>
      </c>
      <c r="G15" s="8">
        <v>1.2135675353658417E-10</v>
      </c>
      <c r="H15" s="1"/>
      <c r="I15" s="1">
        <v>2.4788000000000001E-2</v>
      </c>
      <c r="J15" s="1">
        <v>2.2682399999999999E-7</v>
      </c>
      <c r="K15">
        <v>3.8999999999999998E-3</v>
      </c>
    </row>
    <row r="16" spans="1:11" x14ac:dyDescent="0.3">
      <c r="A16" s="9">
        <v>3.4306999999999997E-2</v>
      </c>
      <c r="B16" s="1">
        <v>1.0480599999999999E-6</v>
      </c>
      <c r="C16">
        <v>1.8E-3</v>
      </c>
      <c r="D16" s="17">
        <f t="shared" si="0"/>
        <v>1.8865079999999997E-9</v>
      </c>
      <c r="E16" s="59">
        <v>5.2885255E-6</v>
      </c>
      <c r="F16" s="7">
        <v>8.6313382508160358E-5</v>
      </c>
      <c r="G16" s="8">
        <v>4.5647052438566003E-10</v>
      </c>
      <c r="H16" s="1"/>
      <c r="I16" s="1">
        <v>3.4306999999999997E-2</v>
      </c>
      <c r="J16" s="1">
        <v>1.0480599999999999E-6</v>
      </c>
      <c r="K16">
        <v>1.8E-3</v>
      </c>
    </row>
    <row r="17" spans="1:11" x14ac:dyDescent="0.3">
      <c r="A17" s="9">
        <v>5.2475000000000001E-2</v>
      </c>
      <c r="B17" s="1">
        <v>1.46369E-6</v>
      </c>
      <c r="C17">
        <v>1.6000000000000001E-3</v>
      </c>
      <c r="D17" s="17">
        <f t="shared" si="0"/>
        <v>2.341904E-9</v>
      </c>
      <c r="E17" s="59">
        <v>1.3423651000000001E-5</v>
      </c>
      <c r="F17" s="7">
        <v>1.5E-5</v>
      </c>
      <c r="G17" s="8">
        <v>2.0135476500000001E-10</v>
      </c>
      <c r="H17" s="1"/>
      <c r="I17" s="1">
        <v>5.2475000000000001E-2</v>
      </c>
      <c r="J17" s="1">
        <v>1.46369E-6</v>
      </c>
      <c r="K17">
        <v>1.6000000000000001E-3</v>
      </c>
    </row>
    <row r="18" spans="1:11" x14ac:dyDescent="0.3">
      <c r="A18" s="9">
        <v>0.11108999999999999</v>
      </c>
      <c r="B18" s="1">
        <v>6.7236299999999999E-6</v>
      </c>
      <c r="C18">
        <v>8.0000000000000004E-4</v>
      </c>
      <c r="D18" s="17">
        <f t="shared" si="0"/>
        <v>5.3789040000000006E-9</v>
      </c>
      <c r="E18" s="59">
        <v>6.2033215000000002E-5</v>
      </c>
      <c r="F18" s="7">
        <v>0</v>
      </c>
      <c r="G18" s="8">
        <v>0</v>
      </c>
      <c r="H18" s="1"/>
      <c r="I18" s="1">
        <v>0.11108999999999999</v>
      </c>
      <c r="J18" s="1">
        <v>6.7236299999999999E-6</v>
      </c>
      <c r="K18">
        <v>8.0000000000000004E-4</v>
      </c>
    </row>
    <row r="19" spans="1:11" x14ac:dyDescent="0.3">
      <c r="A19" s="9">
        <v>0.15764</v>
      </c>
      <c r="B19" s="1">
        <v>6.1965699999999997E-6</v>
      </c>
      <c r="C19">
        <v>8.0000000000000004E-4</v>
      </c>
      <c r="D19" s="17">
        <f t="shared" si="0"/>
        <v>4.9572559999999999E-9</v>
      </c>
      <c r="E19" s="59">
        <v>6.097536999999999E-5</v>
      </c>
      <c r="F19" s="7">
        <v>0</v>
      </c>
      <c r="G19" s="8">
        <v>0</v>
      </c>
      <c r="H19" s="1"/>
      <c r="I19" s="1">
        <v>0.15764</v>
      </c>
      <c r="J19" s="1">
        <v>6.1965699999999997E-6</v>
      </c>
      <c r="K19">
        <v>8.0000000000000004E-4</v>
      </c>
    </row>
    <row r="20" spans="1:11" x14ac:dyDescent="0.3">
      <c r="A20" s="9">
        <v>0.24723999999999999</v>
      </c>
      <c r="B20" s="1">
        <v>1.04809E-5</v>
      </c>
      <c r="C20">
        <v>6.9999999999999999E-4</v>
      </c>
      <c r="D20" s="17">
        <f t="shared" si="0"/>
        <v>7.3366300000000001E-9</v>
      </c>
      <c r="E20" s="59">
        <v>1.2530267999999998E-4</v>
      </c>
      <c r="F20" s="7">
        <v>0</v>
      </c>
      <c r="G20" s="8">
        <v>0</v>
      </c>
      <c r="H20" s="1"/>
      <c r="I20" s="1">
        <v>0.24723999999999999</v>
      </c>
      <c r="J20" s="1">
        <v>1.04809E-5</v>
      </c>
      <c r="K20">
        <v>6.9999999999999999E-4</v>
      </c>
    </row>
    <row r="21" spans="1:11" x14ac:dyDescent="0.3">
      <c r="A21" s="9">
        <v>0.36882999999999999</v>
      </c>
      <c r="B21" s="1">
        <v>1.4437899999999999E-5</v>
      </c>
      <c r="C21">
        <v>5.9999999999999995E-4</v>
      </c>
      <c r="D21" s="17">
        <f t="shared" si="0"/>
        <v>8.6627399999999994E-9</v>
      </c>
      <c r="E21" s="59">
        <v>1.6439756500000001E-4</v>
      </c>
      <c r="F21" s="7">
        <v>0</v>
      </c>
      <c r="G21" s="8">
        <v>0</v>
      </c>
      <c r="H21" s="1"/>
      <c r="I21" s="1">
        <v>0.36882999999999999</v>
      </c>
      <c r="J21" s="1">
        <v>1.4437899999999999E-5</v>
      </c>
      <c r="K21">
        <v>5.9999999999999995E-4</v>
      </c>
    </row>
    <row r="22" spans="1:11" x14ac:dyDescent="0.3">
      <c r="A22" s="9">
        <v>0.55023</v>
      </c>
      <c r="B22" s="1">
        <v>1.9193499999999998E-5</v>
      </c>
      <c r="C22">
        <v>5.9999999999999995E-4</v>
      </c>
      <c r="D22" s="17">
        <f t="shared" si="0"/>
        <v>1.1516099999999997E-8</v>
      </c>
      <c r="E22" s="59">
        <v>2.1977045000000001E-4</v>
      </c>
      <c r="F22" s="7">
        <v>0</v>
      </c>
      <c r="G22" s="8">
        <v>0</v>
      </c>
      <c r="H22" s="1"/>
      <c r="I22" s="1">
        <v>0.55023</v>
      </c>
      <c r="J22" s="1">
        <v>1.9193499999999998E-5</v>
      </c>
      <c r="K22">
        <v>5.9999999999999995E-4</v>
      </c>
    </row>
    <row r="23" spans="1:11" x14ac:dyDescent="0.3">
      <c r="A23" s="9">
        <v>0.63927999999999996</v>
      </c>
      <c r="B23" s="1">
        <v>8.7234800000000007E-6</v>
      </c>
      <c r="C23">
        <v>8.0000000000000004E-4</v>
      </c>
      <c r="D23" s="17">
        <f t="shared" si="0"/>
        <v>6.9787840000000006E-9</v>
      </c>
      <c r="E23" s="59">
        <v>9.4182474999999986E-5</v>
      </c>
      <c r="F23" s="7">
        <v>0</v>
      </c>
      <c r="G23" s="8">
        <v>0</v>
      </c>
      <c r="H23" s="1"/>
      <c r="I23" s="1">
        <v>0.63927999999999996</v>
      </c>
      <c r="J23" s="1">
        <v>8.7234800000000007E-6</v>
      </c>
      <c r="K23">
        <v>8.0000000000000004E-4</v>
      </c>
    </row>
    <row r="24" spans="1:11" x14ac:dyDescent="0.3">
      <c r="A24" s="9">
        <v>0.74273999999999996</v>
      </c>
      <c r="B24" s="1">
        <v>9.6135899999999999E-6</v>
      </c>
      <c r="C24">
        <v>8.0000000000000004E-4</v>
      </c>
      <c r="D24" s="17">
        <f t="shared" si="0"/>
        <v>7.6908719999999997E-9</v>
      </c>
      <c r="E24" s="59">
        <v>9.7272929999999997E-5</v>
      </c>
      <c r="F24" s="7">
        <v>0</v>
      </c>
      <c r="G24" s="8">
        <v>0</v>
      </c>
      <c r="H24" s="1"/>
      <c r="I24" s="1">
        <v>0.74273999999999996</v>
      </c>
      <c r="J24" s="1">
        <v>9.6135899999999999E-6</v>
      </c>
      <c r="K24">
        <v>8.0000000000000004E-4</v>
      </c>
    </row>
    <row r="25" spans="1:11" x14ac:dyDescent="0.3">
      <c r="A25" s="9">
        <v>0.82084999999999997</v>
      </c>
      <c r="B25" s="1">
        <v>6.64063E-6</v>
      </c>
      <c r="C25">
        <v>1E-3</v>
      </c>
      <c r="D25" s="17">
        <f t="shared" si="0"/>
        <v>6.6406300000000001E-9</v>
      </c>
      <c r="E25" s="59">
        <v>6.6116614999999998E-5</v>
      </c>
      <c r="F25" s="7">
        <v>0</v>
      </c>
      <c r="G25" s="8">
        <v>0</v>
      </c>
      <c r="H25" s="1"/>
      <c r="I25" s="1">
        <v>0.82084999999999997</v>
      </c>
      <c r="J25" s="1">
        <v>6.64063E-6</v>
      </c>
      <c r="K25">
        <v>1E-3</v>
      </c>
    </row>
    <row r="26" spans="1:11" x14ac:dyDescent="0.3">
      <c r="A26" s="9">
        <v>0.96164000000000005</v>
      </c>
      <c r="B26" s="1">
        <v>1.09446E-5</v>
      </c>
      <c r="C26">
        <v>8.0000000000000004E-4</v>
      </c>
      <c r="D26" s="17">
        <f t="shared" si="0"/>
        <v>8.7556800000000013E-9</v>
      </c>
      <c r="E26" s="59">
        <v>1.0587116E-4</v>
      </c>
      <c r="F26" s="7">
        <v>0</v>
      </c>
      <c r="G26" s="8">
        <v>0</v>
      </c>
      <c r="H26" s="1"/>
      <c r="I26" s="1">
        <v>0.96164000000000005</v>
      </c>
      <c r="J26" s="1">
        <v>1.09446E-5</v>
      </c>
      <c r="K26">
        <v>8.0000000000000004E-4</v>
      </c>
    </row>
    <row r="27" spans="1:11" x14ac:dyDescent="0.3">
      <c r="A27" s="9">
        <v>1.1080000000000001</v>
      </c>
      <c r="B27" s="1">
        <v>9.8084099999999998E-6</v>
      </c>
      <c r="C27">
        <v>8.9999999999999998E-4</v>
      </c>
      <c r="D27" s="17">
        <f t="shared" si="0"/>
        <v>8.8275689999999996E-9</v>
      </c>
      <c r="E27" s="59">
        <v>9.5036709999999998E-5</v>
      </c>
      <c r="F27" s="7">
        <v>0</v>
      </c>
      <c r="G27" s="8">
        <v>0</v>
      </c>
      <c r="H27" s="1"/>
      <c r="I27" s="1">
        <v>1.1080000000000001</v>
      </c>
      <c r="J27" s="1">
        <v>9.8084099999999998E-6</v>
      </c>
      <c r="K27">
        <v>8.9999999999999998E-4</v>
      </c>
    </row>
    <row r="28" spans="1:11" x14ac:dyDescent="0.3">
      <c r="A28" s="9">
        <v>1.4227000000000001</v>
      </c>
      <c r="B28" s="1">
        <v>1.5883400000000001E-5</v>
      </c>
      <c r="C28">
        <v>6.9999999999999999E-4</v>
      </c>
      <c r="D28" s="17">
        <f t="shared" si="0"/>
        <v>1.1118380000000001E-8</v>
      </c>
      <c r="E28" s="59">
        <v>1.6576876499999998E-4</v>
      </c>
      <c r="F28" s="7">
        <v>0</v>
      </c>
      <c r="G28" s="8">
        <v>0</v>
      </c>
      <c r="H28" s="1"/>
      <c r="I28" s="1">
        <v>1.4227000000000001</v>
      </c>
      <c r="J28" s="1">
        <v>1.5883400000000001E-5</v>
      </c>
      <c r="K28">
        <v>6.9999999999999999E-4</v>
      </c>
    </row>
    <row r="29" spans="1:11" x14ac:dyDescent="0.3">
      <c r="A29" s="9">
        <v>1.8268</v>
      </c>
      <c r="B29" s="1">
        <v>1.49985E-5</v>
      </c>
      <c r="C29">
        <v>6.9999999999999999E-4</v>
      </c>
      <c r="D29" s="17">
        <f t="shared" si="0"/>
        <v>1.0498950000000001E-8</v>
      </c>
      <c r="E29" s="59">
        <v>1.6189407000000001E-4</v>
      </c>
      <c r="F29" s="7">
        <v>0</v>
      </c>
      <c r="G29" s="8">
        <v>0</v>
      </c>
      <c r="H29" s="1"/>
      <c r="I29" s="1">
        <v>1.8268</v>
      </c>
      <c r="J29" s="1">
        <v>1.49985E-5</v>
      </c>
      <c r="K29">
        <v>6.9999999999999999E-4</v>
      </c>
    </row>
    <row r="30" spans="1:11" x14ac:dyDescent="0.3">
      <c r="A30" s="9">
        <v>2.3069000000000002</v>
      </c>
      <c r="B30" s="1">
        <v>1.1932900000000001E-5</v>
      </c>
      <c r="C30">
        <v>8.0000000000000004E-4</v>
      </c>
      <c r="D30" s="17">
        <f t="shared" si="0"/>
        <v>9.546320000000001E-9</v>
      </c>
      <c r="E30" s="59">
        <v>1.43304215E-4</v>
      </c>
      <c r="F30" s="7">
        <v>0</v>
      </c>
      <c r="G30" s="8">
        <v>0</v>
      </c>
      <c r="H30" s="1"/>
      <c r="I30" s="1">
        <v>2.3069000000000002</v>
      </c>
      <c r="J30" s="1">
        <v>1.1932900000000001E-5</v>
      </c>
      <c r="K30">
        <v>8.0000000000000004E-4</v>
      </c>
    </row>
    <row r="31" spans="1:11" x14ac:dyDescent="0.3">
      <c r="A31" s="9">
        <v>2.3852000000000002</v>
      </c>
      <c r="B31" s="1">
        <v>1.5581899999999999E-6</v>
      </c>
      <c r="C31">
        <v>2.0999999999999999E-3</v>
      </c>
      <c r="D31" s="17">
        <f t="shared" si="0"/>
        <v>3.2721989999999996E-9</v>
      </c>
      <c r="E31" s="59">
        <v>1.9648828500000002E-5</v>
      </c>
      <c r="F31" s="7">
        <v>0</v>
      </c>
      <c r="G31" s="8">
        <v>0</v>
      </c>
      <c r="H31" s="1"/>
      <c r="I31" s="1">
        <v>2.3852000000000002</v>
      </c>
      <c r="J31" s="1">
        <v>1.5581899999999999E-6</v>
      </c>
      <c r="K31">
        <v>2.0999999999999999E-3</v>
      </c>
    </row>
    <row r="32" spans="1:11" x14ac:dyDescent="0.3">
      <c r="A32" s="9">
        <v>3.0118999999999998</v>
      </c>
      <c r="B32" s="1">
        <v>8.9562400000000002E-6</v>
      </c>
      <c r="C32">
        <v>8.9999999999999998E-4</v>
      </c>
      <c r="D32" s="17">
        <f t="shared" si="0"/>
        <v>8.0606160000000002E-9</v>
      </c>
      <c r="E32" s="59">
        <v>1.2876766500000001E-4</v>
      </c>
      <c r="F32" s="7">
        <v>0</v>
      </c>
      <c r="G32" s="8">
        <v>0</v>
      </c>
      <c r="H32" s="1"/>
      <c r="I32" s="1">
        <v>3.0118999999999998</v>
      </c>
      <c r="J32" s="1">
        <v>8.9562400000000002E-6</v>
      </c>
      <c r="K32">
        <v>8.9999999999999998E-4</v>
      </c>
    </row>
    <row r="33" spans="1:11" x14ac:dyDescent="0.3">
      <c r="A33" s="9">
        <v>4.0656999999999996</v>
      </c>
      <c r="B33" s="1">
        <v>7.7235199999999995E-6</v>
      </c>
      <c r="C33">
        <v>1E-3</v>
      </c>
      <c r="D33" s="17">
        <f t="shared" si="0"/>
        <v>7.7235199999999994E-9</v>
      </c>
      <c r="E33" s="59">
        <v>1.3331233E-4</v>
      </c>
      <c r="F33" s="7">
        <v>0</v>
      </c>
      <c r="G33" s="8">
        <v>0</v>
      </c>
      <c r="H33" s="1"/>
      <c r="I33" s="1">
        <v>4.0656999999999996</v>
      </c>
      <c r="J33" s="1">
        <v>7.7235199999999995E-6</v>
      </c>
      <c r="K33">
        <v>1E-3</v>
      </c>
    </row>
    <row r="34" spans="1:11" x14ac:dyDescent="0.3">
      <c r="A34" s="9">
        <v>4.7237</v>
      </c>
      <c r="B34" s="1">
        <v>2.8183300000000002E-6</v>
      </c>
      <c r="C34">
        <v>1.6999999999999999E-3</v>
      </c>
      <c r="D34" s="17">
        <f t="shared" si="0"/>
        <v>4.7911609999999997E-9</v>
      </c>
      <c r="E34" s="59">
        <v>4.8200014999999994E-5</v>
      </c>
      <c r="F34" s="7">
        <v>0</v>
      </c>
      <c r="G34" s="8">
        <v>0</v>
      </c>
      <c r="H34" s="1"/>
      <c r="I34" s="1">
        <v>4.7237</v>
      </c>
      <c r="J34" s="1">
        <v>2.8183300000000002E-6</v>
      </c>
      <c r="K34">
        <v>1.6999999999999999E-3</v>
      </c>
    </row>
    <row r="35" spans="1:11" x14ac:dyDescent="0.3">
      <c r="A35" s="9">
        <v>4.9659000000000004</v>
      </c>
      <c r="B35" s="1">
        <v>8.0221900000000002E-7</v>
      </c>
      <c r="C35">
        <v>3.0000000000000001E-3</v>
      </c>
      <c r="D35" s="17">
        <f t="shared" si="0"/>
        <v>2.4066569999999999E-9</v>
      </c>
      <c r="E35" s="59">
        <v>1.31849115E-5</v>
      </c>
      <c r="F35" s="7">
        <v>1.5E-5</v>
      </c>
      <c r="G35" s="8">
        <v>1.977736725E-10</v>
      </c>
      <c r="H35" s="1"/>
      <c r="I35" s="1">
        <v>4.9659000000000004</v>
      </c>
      <c r="J35" s="1">
        <v>8.0221900000000002E-7</v>
      </c>
      <c r="K35">
        <v>3.0000000000000001E-3</v>
      </c>
    </row>
    <row r="36" spans="1:11" x14ac:dyDescent="0.3">
      <c r="A36" s="9">
        <v>6.3762999999999996</v>
      </c>
      <c r="B36" s="1">
        <v>3.4155600000000001E-6</v>
      </c>
      <c r="C36">
        <v>1.5E-3</v>
      </c>
      <c r="D36" s="17">
        <f t="shared" si="0"/>
        <v>5.1233400000000006E-9</v>
      </c>
      <c r="E36" s="59">
        <v>4.6408734999999997E-5</v>
      </c>
      <c r="F36" s="7">
        <v>0</v>
      </c>
      <c r="G36" s="8">
        <v>0</v>
      </c>
      <c r="H36" s="1"/>
      <c r="I36" s="1">
        <v>6.3762999999999996</v>
      </c>
      <c r="J36" s="1">
        <v>3.4155600000000001E-6</v>
      </c>
      <c r="K36">
        <v>1.5E-3</v>
      </c>
    </row>
    <row r="37" spans="1:11" x14ac:dyDescent="0.3">
      <c r="A37" s="9">
        <v>7.4081999999999999</v>
      </c>
      <c r="B37" s="1">
        <v>1.77972E-6</v>
      </c>
      <c r="C37">
        <v>2.3E-3</v>
      </c>
      <c r="D37" s="17">
        <f t="shared" si="0"/>
        <v>4.093356E-9</v>
      </c>
      <c r="E37" s="59">
        <v>1.5071169999999997E-5</v>
      </c>
      <c r="F37" s="7">
        <v>0</v>
      </c>
      <c r="G37" s="8">
        <v>0</v>
      </c>
      <c r="H37" s="1"/>
      <c r="I37" s="1">
        <v>7.4081999999999999</v>
      </c>
      <c r="J37" s="1">
        <v>1.77972E-6</v>
      </c>
      <c r="K37">
        <v>2.3E-3</v>
      </c>
    </row>
    <row r="38" spans="1:11" x14ac:dyDescent="0.3">
      <c r="A38" s="9">
        <v>8.1873000000000005</v>
      </c>
      <c r="B38" s="1">
        <v>1.0510599999999999E-6</v>
      </c>
      <c r="C38">
        <v>3.3E-3</v>
      </c>
      <c r="D38" s="17">
        <f t="shared" si="0"/>
        <v>3.4684979999999999E-9</v>
      </c>
      <c r="E38" s="59">
        <v>6.4933054999999994E-6</v>
      </c>
      <c r="F38" s="7">
        <v>8.5000000000000006E-5</v>
      </c>
      <c r="G38" s="8">
        <v>5.5193096749999999E-10</v>
      </c>
      <c r="H38" s="1"/>
      <c r="I38" s="1">
        <v>8.1873000000000005</v>
      </c>
      <c r="J38" s="1">
        <v>1.0510599999999999E-6</v>
      </c>
      <c r="K38">
        <v>3.3E-3</v>
      </c>
    </row>
    <row r="39" spans="1:11" x14ac:dyDescent="0.3">
      <c r="A39" s="9">
        <v>9.0484000000000009</v>
      </c>
      <c r="B39" s="1">
        <v>1.0337500000000001E-6</v>
      </c>
      <c r="C39">
        <v>2.8999999999999998E-3</v>
      </c>
      <c r="D39" s="17">
        <f t="shared" si="0"/>
        <v>2.9978750000000001E-9</v>
      </c>
      <c r="E39" s="59">
        <v>4.7481669999999994E-6</v>
      </c>
      <c r="F39" s="7">
        <v>8.5000000000000006E-5</v>
      </c>
      <c r="G39" s="8">
        <v>4.0359419499999997E-10</v>
      </c>
      <c r="H39" s="1"/>
      <c r="I39" s="1">
        <v>9.0484000000000009</v>
      </c>
      <c r="J39" s="1">
        <v>1.0337500000000001E-6</v>
      </c>
      <c r="K39">
        <v>2.8999999999999998E-3</v>
      </c>
    </row>
    <row r="40" spans="1:11" x14ac:dyDescent="0.3">
      <c r="A40" s="9">
        <v>10</v>
      </c>
      <c r="B40" s="1">
        <v>1.1576999999999999E-6</v>
      </c>
      <c r="C40">
        <v>2.5999999999999999E-3</v>
      </c>
      <c r="D40" s="17">
        <f t="shared" si="0"/>
        <v>3.0100199999999999E-9</v>
      </c>
      <c r="E40" s="59">
        <v>3.6893694999999997E-6</v>
      </c>
      <c r="F40" s="7">
        <v>8.5000000000000006E-5</v>
      </c>
      <c r="G40" s="8">
        <v>3.1359640750000001E-10</v>
      </c>
      <c r="H40" s="1"/>
      <c r="I40" s="1">
        <v>10</v>
      </c>
      <c r="J40" s="1">
        <v>1.1576999999999999E-6</v>
      </c>
      <c r="K40">
        <v>2.5999999999999999E-3</v>
      </c>
    </row>
    <row r="41" spans="1:11" x14ac:dyDescent="0.3">
      <c r="A41" s="9">
        <v>11.052</v>
      </c>
      <c r="B41" s="1">
        <v>1.33224E-6</v>
      </c>
      <c r="C41">
        <v>2.3E-3</v>
      </c>
      <c r="D41" s="17">
        <f t="shared" si="0"/>
        <v>3.0641519999999998E-9</v>
      </c>
      <c r="E41" s="59">
        <v>3.5477017499999997E-6</v>
      </c>
      <c r="F41" s="7">
        <v>8.5000000000000006E-5</v>
      </c>
      <c r="G41" s="8">
        <v>3.0155464875000001E-10</v>
      </c>
      <c r="H41" s="1"/>
      <c r="I41" s="1">
        <v>11.052</v>
      </c>
      <c r="J41" s="1">
        <v>1.33224E-6</v>
      </c>
      <c r="K41">
        <v>2.3E-3</v>
      </c>
    </row>
    <row r="42" spans="1:11" x14ac:dyDescent="0.3">
      <c r="A42" s="9">
        <v>12.214</v>
      </c>
      <c r="B42" s="1">
        <v>1.34523E-6</v>
      </c>
      <c r="C42">
        <v>2.5000000000000001E-3</v>
      </c>
      <c r="D42" s="17">
        <f t="shared" si="0"/>
        <v>3.363075E-9</v>
      </c>
      <c r="E42" s="59">
        <v>4.4301887000000005E-6</v>
      </c>
      <c r="F42" s="7">
        <v>1.7000000000000001E-4</v>
      </c>
      <c r="G42" s="8">
        <v>7.5313207900000008E-10</v>
      </c>
      <c r="H42" s="1"/>
      <c r="I42" s="1">
        <v>12.214</v>
      </c>
      <c r="J42" s="1">
        <v>1.34523E-6</v>
      </c>
      <c r="K42">
        <v>2.5000000000000001E-3</v>
      </c>
    </row>
    <row r="43" spans="1:11" x14ac:dyDescent="0.3">
      <c r="A43" s="9">
        <v>12.523</v>
      </c>
      <c r="B43" s="1">
        <v>4.1497999999999997E-7</v>
      </c>
      <c r="C43">
        <v>4.4000000000000003E-3</v>
      </c>
      <c r="D43" s="17">
        <f t="shared" si="0"/>
        <v>1.825912E-9</v>
      </c>
      <c r="E43" s="59">
        <v>1.3374235200000001E-6</v>
      </c>
      <c r="F43" s="7">
        <v>5.0999999999999993E-4</v>
      </c>
      <c r="G43" s="8">
        <v>6.8208599519999998E-10</v>
      </c>
      <c r="H43" s="1"/>
      <c r="I43" s="1">
        <v>12.523</v>
      </c>
      <c r="J43" s="1">
        <v>4.1497999999999997E-7</v>
      </c>
      <c r="K43">
        <v>4.4000000000000003E-3</v>
      </c>
    </row>
    <row r="44" spans="1:11" x14ac:dyDescent="0.3">
      <c r="A44" s="9">
        <v>13.84</v>
      </c>
      <c r="B44" s="1">
        <v>5.0422200000000003E-6</v>
      </c>
      <c r="C44">
        <v>1.1999999999999999E-3</v>
      </c>
      <c r="D44" s="17">
        <f t="shared" si="0"/>
        <v>6.0506639999999995E-9</v>
      </c>
      <c r="E44" s="59">
        <v>5.3221584549999995E-5</v>
      </c>
      <c r="F44" s="10">
        <v>3.4000000000000002E-4</v>
      </c>
      <c r="G44" s="8">
        <v>1.8095338747E-8</v>
      </c>
      <c r="H44" s="1"/>
      <c r="I44" s="1">
        <v>13.84</v>
      </c>
      <c r="J44" s="1">
        <v>5.0422200000000003E-6</v>
      </c>
      <c r="K44">
        <v>1.1999999999999999E-3</v>
      </c>
    </row>
    <row r="45" spans="1:11" x14ac:dyDescent="0.3">
      <c r="A45" s="9">
        <v>14.191000000000001</v>
      </c>
      <c r="B45" s="1">
        <v>2.13236E-5</v>
      </c>
      <c r="C45">
        <v>5.9999999999999995E-4</v>
      </c>
      <c r="D45" s="17">
        <f t="shared" si="0"/>
        <v>1.2794159999999998E-8</v>
      </c>
      <c r="E45" s="59">
        <v>1.4448883797500001E-4</v>
      </c>
      <c r="F45" s="7">
        <v>8.4999999999999995E-4</v>
      </c>
      <c r="G45" s="11">
        <v>1.2281551227875E-7</v>
      </c>
      <c r="H45" s="1"/>
      <c r="I45" s="1">
        <v>14.191000000000001</v>
      </c>
      <c r="J45" s="1">
        <v>2.13236E-5</v>
      </c>
      <c r="K45">
        <v>5.9999999999999995E-4</v>
      </c>
    </row>
    <row r="46" spans="1:11" x14ac:dyDescent="0.3">
      <c r="A46" s="9">
        <v>14.917999999999999</v>
      </c>
      <c r="B46" s="1">
        <v>8.7714900000000001E-7</v>
      </c>
      <c r="C46">
        <v>3.0000000000000001E-3</v>
      </c>
      <c r="D46" s="17">
        <f t="shared" si="0"/>
        <v>2.6314469999999999E-9</v>
      </c>
      <c r="E46" s="59">
        <v>8.1870151979999997E-5</v>
      </c>
      <c r="F46" s="12">
        <v>7.6499999999999995E-4</v>
      </c>
      <c r="G46" s="11">
        <v>6.2630666264699999E-8</v>
      </c>
      <c r="H46" s="1"/>
      <c r="I46" s="1">
        <v>14.917999999999999</v>
      </c>
      <c r="J46" s="1">
        <v>8.7714900000000001E-7</v>
      </c>
      <c r="K46">
        <v>3.0000000000000001E-3</v>
      </c>
    </row>
    <row r="47" spans="1:11" x14ac:dyDescent="0.3">
      <c r="A47" s="9">
        <v>16.905000000000001</v>
      </c>
      <c r="B47" s="1">
        <v>5.8828900000000001E-9</v>
      </c>
      <c r="C47">
        <v>3.78E-2</v>
      </c>
      <c r="D47" s="17">
        <f t="shared" si="0"/>
        <v>2.22373242E-10</v>
      </c>
      <c r="E47" s="59">
        <v>7.1535759999999989E-8</v>
      </c>
      <c r="F47" s="14">
        <v>7.6632238646668792E-4</v>
      </c>
      <c r="G47" s="11">
        <v>5.4819454320908227E-11</v>
      </c>
      <c r="H47" s="53"/>
      <c r="I47" s="53">
        <v>16.905000000000001</v>
      </c>
      <c r="J47" s="1">
        <v>5.8828900000000001E-9</v>
      </c>
      <c r="K47">
        <v>3.78E-2</v>
      </c>
    </row>
    <row r="48" spans="1:11" ht="15" thickBot="1" x14ac:dyDescent="0.35">
      <c r="A48" s="18">
        <v>19.64</v>
      </c>
      <c r="B48" s="1">
        <v>5.6625899999999996E-10</v>
      </c>
      <c r="C48">
        <v>0.1198</v>
      </c>
      <c r="D48" s="20">
        <f t="shared" si="0"/>
        <v>6.7837828200000002E-11</v>
      </c>
      <c r="E48" s="62">
        <v>4.9141984999999998E-9</v>
      </c>
      <c r="F48" s="15">
        <v>1.6149999999999999E-3</v>
      </c>
      <c r="G48" s="16">
        <v>7.936430577499999E-12</v>
      </c>
      <c r="H48" s="53"/>
      <c r="I48" s="53">
        <v>19.64</v>
      </c>
      <c r="J48" s="1">
        <v>5.6625899999999996E-10</v>
      </c>
      <c r="K48">
        <v>0.1198</v>
      </c>
    </row>
    <row r="49" spans="1:6" x14ac:dyDescent="0.3">
      <c r="A49" s="1"/>
      <c r="B49" s="1"/>
      <c r="C49" s="1"/>
      <c r="D49" s="1"/>
      <c r="E49" s="2"/>
      <c r="F49" s="2"/>
    </row>
    <row r="50" spans="1:6" x14ac:dyDescent="0.3">
      <c r="A50" s="1"/>
      <c r="B50" s="1"/>
      <c r="C50" s="1"/>
      <c r="D50" s="1"/>
    </row>
    <row r="51" spans="1:6" x14ac:dyDescent="0.3">
      <c r="A51" s="1"/>
      <c r="B51" s="1"/>
      <c r="C51" s="1"/>
      <c r="D51" s="1"/>
    </row>
    <row r="52" spans="1:6" x14ac:dyDescent="0.3">
      <c r="A52" s="1"/>
      <c r="B52" s="1"/>
      <c r="C52" s="1"/>
      <c r="D52" s="1"/>
    </row>
    <row r="53" spans="1:6" x14ac:dyDescent="0.3">
      <c r="A53" s="1"/>
      <c r="B53" s="1"/>
      <c r="C53" s="1"/>
      <c r="D53" s="1"/>
    </row>
    <row r="54" spans="1:6" x14ac:dyDescent="0.3">
      <c r="A54" s="1"/>
      <c r="B54" s="1"/>
      <c r="C54" s="1"/>
      <c r="D54" s="1"/>
    </row>
    <row r="55" spans="1:6" x14ac:dyDescent="0.3">
      <c r="A55" s="1"/>
      <c r="B55" s="1"/>
      <c r="C55" s="1"/>
      <c r="D55" s="1"/>
    </row>
    <row r="56" spans="1:6" x14ac:dyDescent="0.3">
      <c r="A56" s="1"/>
      <c r="B56" s="1"/>
      <c r="C56" s="1"/>
      <c r="D56" s="1"/>
    </row>
    <row r="57" spans="1:6" x14ac:dyDescent="0.3">
      <c r="A57" s="1"/>
      <c r="B57" s="1"/>
      <c r="C57" s="1"/>
      <c r="D57" s="1"/>
    </row>
    <row r="58" spans="1:6" x14ac:dyDescent="0.3">
      <c r="A58" s="1"/>
      <c r="B58" s="1"/>
      <c r="C58" s="1"/>
      <c r="D58" s="1"/>
    </row>
    <row r="59" spans="1:6" x14ac:dyDescent="0.3">
      <c r="A59" s="1"/>
      <c r="B59" s="1"/>
      <c r="C59" s="1"/>
      <c r="D59" s="1"/>
    </row>
    <row r="60" spans="1:6" x14ac:dyDescent="0.3">
      <c r="A60" s="1"/>
      <c r="B60" s="1"/>
      <c r="C60" s="1"/>
      <c r="D60" s="1"/>
    </row>
    <row r="61" spans="1:6" x14ac:dyDescent="0.3">
      <c r="A61" s="1"/>
      <c r="B61" s="1"/>
      <c r="C61" s="1"/>
      <c r="D61" s="1"/>
    </row>
    <row r="62" spans="1:6" x14ac:dyDescent="0.3">
      <c r="A62" s="1"/>
      <c r="B62" s="1"/>
      <c r="C62" s="1"/>
      <c r="D62" s="1"/>
    </row>
    <row r="63" spans="1:6" x14ac:dyDescent="0.3">
      <c r="A63" s="1"/>
      <c r="B63" s="1"/>
      <c r="C63" s="1"/>
      <c r="D63" s="1"/>
    </row>
    <row r="64" spans="1:6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sortState ref="H1:I1004">
    <sortCondition ref="I1:I1004"/>
  </sortState>
  <mergeCells count="2"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N22" sqref="N22"/>
    </sheetView>
  </sheetViews>
  <sheetFormatPr defaultRowHeight="14.4" x14ac:dyDescent="0.3"/>
  <cols>
    <col min="1" max="7" width="10.77734375" customWidth="1"/>
  </cols>
  <sheetData>
    <row r="1" spans="1:7" s="2" customFormat="1" x14ac:dyDescent="0.3">
      <c r="B1" s="5" t="s">
        <v>4</v>
      </c>
      <c r="C1" s="5"/>
      <c r="D1" s="5"/>
      <c r="E1" s="72" t="s">
        <v>15</v>
      </c>
      <c r="F1" s="72"/>
      <c r="G1" s="72"/>
    </row>
    <row r="2" spans="1:7" s="2" customFormat="1" x14ac:dyDescent="0.3">
      <c r="A2" s="5" t="s">
        <v>0</v>
      </c>
      <c r="B2" s="3" t="s">
        <v>13</v>
      </c>
      <c r="C2" s="3" t="s">
        <v>9</v>
      </c>
      <c r="D2" s="3" t="s">
        <v>6</v>
      </c>
      <c r="E2" s="4" t="s">
        <v>13</v>
      </c>
      <c r="F2" s="4" t="s">
        <v>9</v>
      </c>
      <c r="G2" s="4" t="s">
        <v>6</v>
      </c>
    </row>
    <row r="3" spans="1:7" x14ac:dyDescent="0.3">
      <c r="A3">
        <v>0</v>
      </c>
      <c r="B3" s="1">
        <f>'Tally Results'!B3</f>
        <v>0</v>
      </c>
      <c r="C3" s="1">
        <f>'Tally Results'!C3</f>
        <v>0</v>
      </c>
      <c r="D3" s="1">
        <f>'Tally Results'!D3</f>
        <v>0</v>
      </c>
      <c r="E3" s="1">
        <f>'Tally Results'!E3</f>
        <v>4.6819349999999998E-15</v>
      </c>
      <c r="F3" s="1">
        <f>'Tally Results'!F3</f>
        <v>0.15</v>
      </c>
      <c r="G3" s="1">
        <f>'Tally Results'!G3</f>
        <v>7.0229024999999997E-16</v>
      </c>
    </row>
    <row r="4" spans="1:7" x14ac:dyDescent="0.3">
      <c r="A4" s="1">
        <f>'Tally Results'!A3</f>
        <v>4.1399000000000002E-7</v>
      </c>
      <c r="B4" s="1">
        <f>'Tally Results'!B3</f>
        <v>0</v>
      </c>
      <c r="C4" s="1">
        <f>'Tally Results'!C3</f>
        <v>0</v>
      </c>
      <c r="D4" s="1">
        <f>'Tally Results'!D3</f>
        <v>0</v>
      </c>
      <c r="E4" s="1">
        <f>'Tally Results'!E3</f>
        <v>4.6819349999999998E-15</v>
      </c>
      <c r="F4" s="1">
        <f>'Tally Results'!F3</f>
        <v>0.15</v>
      </c>
      <c r="G4" s="1">
        <f>'Tally Results'!G3</f>
        <v>7.0229024999999997E-16</v>
      </c>
    </row>
    <row r="5" spans="1:7" x14ac:dyDescent="0.3">
      <c r="A5" s="1">
        <f>'Tally Results'!A3</f>
        <v>4.1399000000000002E-7</v>
      </c>
      <c r="B5" s="1">
        <f>'Tally Results'!B4</f>
        <v>0</v>
      </c>
      <c r="C5" s="1">
        <f>'Tally Results'!C4</f>
        <v>0</v>
      </c>
      <c r="D5" s="1">
        <f>'Tally Results'!D4</f>
        <v>0</v>
      </c>
      <c r="E5" s="1">
        <f>'Tally Results'!E4</f>
        <v>3.1257539999999999E-13</v>
      </c>
      <c r="F5" s="1">
        <f>'Tally Results'!F4</f>
        <v>0.26859148315797354</v>
      </c>
      <c r="G5" s="1">
        <f>'Tally Results'!G4</f>
        <v>8.3955090284696837E-14</v>
      </c>
    </row>
    <row r="6" spans="1:7" x14ac:dyDescent="0.3">
      <c r="A6" s="1">
        <f>'Tally Results'!A4</f>
        <v>1.1253000000000001E-6</v>
      </c>
      <c r="B6" s="1">
        <f>'Tally Results'!B4</f>
        <v>0</v>
      </c>
      <c r="C6" s="1">
        <f>'Tally Results'!C4</f>
        <v>0</v>
      </c>
      <c r="D6" s="1">
        <f>'Tally Results'!D4</f>
        <v>0</v>
      </c>
      <c r="E6" s="1">
        <f>'Tally Results'!E4</f>
        <v>3.1257539999999999E-13</v>
      </c>
      <c r="F6" s="1">
        <f>'Tally Results'!F4</f>
        <v>0.26859148315797354</v>
      </c>
      <c r="G6" s="1">
        <f>'Tally Results'!G4</f>
        <v>8.3955090284696837E-14</v>
      </c>
    </row>
    <row r="7" spans="1:7" x14ac:dyDescent="0.3">
      <c r="A7" s="1">
        <f>'Tally Results'!A4</f>
        <v>1.1253000000000001E-6</v>
      </c>
      <c r="B7" s="1">
        <f>'Tally Results'!B5</f>
        <v>0</v>
      </c>
      <c r="C7" s="1">
        <f>'Tally Results'!C5</f>
        <v>0</v>
      </c>
      <c r="D7" s="1">
        <f>'Tally Results'!D5</f>
        <v>0</v>
      </c>
      <c r="E7" s="1">
        <f>'Tally Results'!E5</f>
        <v>7.9914269999999995E-12</v>
      </c>
      <c r="F7" s="1">
        <f>'Tally Results'!F5</f>
        <v>7.0948974094062839E-2</v>
      </c>
      <c r="G7" s="1">
        <f>'Tally Results'!G5</f>
        <v>5.6698354719759428E-13</v>
      </c>
    </row>
    <row r="8" spans="1:7" x14ac:dyDescent="0.3">
      <c r="A8" s="1">
        <f>'Tally Results'!A5</f>
        <v>3.0589999999999998E-6</v>
      </c>
      <c r="B8" s="1">
        <f>'Tally Results'!B5</f>
        <v>0</v>
      </c>
      <c r="C8" s="1">
        <f>'Tally Results'!C5</f>
        <v>0</v>
      </c>
      <c r="D8" s="1">
        <f>'Tally Results'!D5</f>
        <v>0</v>
      </c>
      <c r="E8" s="1">
        <f>'Tally Results'!E5</f>
        <v>7.9914269999999995E-12</v>
      </c>
      <c r="F8" s="1">
        <f>'Tally Results'!F5</f>
        <v>7.0948974094062839E-2</v>
      </c>
      <c r="G8" s="1">
        <f>'Tally Results'!G5</f>
        <v>5.6698354719759428E-13</v>
      </c>
    </row>
    <row r="9" spans="1:7" x14ac:dyDescent="0.3">
      <c r="A9" s="1">
        <f>'Tally Results'!A5</f>
        <v>3.0589999999999998E-6</v>
      </c>
      <c r="B9" s="1">
        <f>'Tally Results'!B6</f>
        <v>3.6061999999999998E-13</v>
      </c>
      <c r="C9" s="1">
        <f>'Tally Results'!C6</f>
        <v>1</v>
      </c>
      <c r="D9" s="1">
        <f>'Tally Results'!D6</f>
        <v>3.6061999999999998E-13</v>
      </c>
      <c r="E9" s="1">
        <f>'Tally Results'!E6</f>
        <v>4.4181294999999994E-11</v>
      </c>
      <c r="F9" s="1">
        <f>'Tally Results'!F6</f>
        <v>5.5604895692735551E-2</v>
      </c>
      <c r="G9" s="1">
        <f>'Tally Results'!G6</f>
        <v>2.4566963000449785E-12</v>
      </c>
    </row>
    <row r="10" spans="1:7" x14ac:dyDescent="0.3">
      <c r="A10" s="1">
        <f>'Tally Results'!A6</f>
        <v>1.0677E-5</v>
      </c>
      <c r="B10" s="1">
        <f>'Tally Results'!B6</f>
        <v>3.6061999999999998E-13</v>
      </c>
      <c r="C10" s="1">
        <f>'Tally Results'!C6</f>
        <v>1</v>
      </c>
      <c r="D10" s="1">
        <f>'Tally Results'!D6</f>
        <v>3.6061999999999998E-13</v>
      </c>
      <c r="E10" s="1">
        <f>'Tally Results'!E6</f>
        <v>4.4181294999999994E-11</v>
      </c>
      <c r="F10" s="1">
        <f>'Tally Results'!F6</f>
        <v>5.5604895692735551E-2</v>
      </c>
      <c r="G10" s="1">
        <f>'Tally Results'!G6</f>
        <v>2.4566963000449785E-12</v>
      </c>
    </row>
    <row r="11" spans="1:7" x14ac:dyDescent="0.3">
      <c r="A11" s="1">
        <f>'Tally Results'!A6</f>
        <v>1.0677E-5</v>
      </c>
      <c r="B11" s="1">
        <f>'Tally Results'!B7</f>
        <v>2.3847899999999998E-10</v>
      </c>
      <c r="C11" s="1">
        <f>'Tally Results'!C7</f>
        <v>0.18679999999999999</v>
      </c>
      <c r="D11" s="1">
        <f>'Tally Results'!D7</f>
        <v>4.4547877199999993E-11</v>
      </c>
      <c r="E11" s="1">
        <f>'Tally Results'!E7</f>
        <v>1.069557E-10</v>
      </c>
      <c r="F11" s="1">
        <f>'Tally Results'!F7</f>
        <v>2.9582388341714397E-2</v>
      </c>
      <c r="G11" s="1">
        <f>'Tally Results'!G7</f>
        <v>3.1640050527599026E-12</v>
      </c>
    </row>
    <row r="12" spans="1:7" x14ac:dyDescent="0.3">
      <c r="A12" s="1">
        <f>'Tally Results'!A7</f>
        <v>2.9023E-5</v>
      </c>
      <c r="B12" s="1">
        <f>'Tally Results'!B7</f>
        <v>2.3847899999999998E-10</v>
      </c>
      <c r="C12" s="1">
        <f>'Tally Results'!C7</f>
        <v>0.18679999999999999</v>
      </c>
      <c r="D12" s="1">
        <f>'Tally Results'!D7</f>
        <v>4.4547877199999993E-11</v>
      </c>
      <c r="E12" s="1">
        <f>'Tally Results'!E7</f>
        <v>1.069557E-10</v>
      </c>
      <c r="F12" s="1">
        <f>'Tally Results'!F7</f>
        <v>2.9582388341714397E-2</v>
      </c>
      <c r="G12" s="1">
        <f>'Tally Results'!G7</f>
        <v>3.1640050527599026E-12</v>
      </c>
    </row>
    <row r="13" spans="1:7" x14ac:dyDescent="0.3">
      <c r="A13" s="1">
        <f>'Tally Results'!A7</f>
        <v>2.9023E-5</v>
      </c>
      <c r="B13" s="1">
        <f>'Tally Results'!B8</f>
        <v>4.3573999999999999E-9</v>
      </c>
      <c r="C13" s="1">
        <f>'Tally Results'!C8</f>
        <v>0.29170000000000001</v>
      </c>
      <c r="D13" s="1">
        <f>'Tally Results'!D8</f>
        <v>1.2710535800000001E-9</v>
      </c>
      <c r="E13" s="1">
        <f>'Tally Results'!E8</f>
        <v>6.6253365000000001E-10</v>
      </c>
      <c r="F13" s="1">
        <f>'Tally Results'!F8</f>
        <v>1.0592801801223318E-2</v>
      </c>
      <c r="G13" s="1">
        <f>'Tally Results'!G8</f>
        <v>7.0180876410910595E-12</v>
      </c>
    </row>
    <row r="14" spans="1:7" x14ac:dyDescent="0.3">
      <c r="A14" s="1">
        <f>'Tally Results'!A8</f>
        <v>1.013E-4</v>
      </c>
      <c r="B14" s="1">
        <f>'Tally Results'!B8</f>
        <v>4.3573999999999999E-9</v>
      </c>
      <c r="C14" s="1">
        <f>'Tally Results'!C8</f>
        <v>0.29170000000000001</v>
      </c>
      <c r="D14" s="1">
        <f>'Tally Results'!D8</f>
        <v>1.2710535800000001E-9</v>
      </c>
      <c r="E14" s="1">
        <f>'Tally Results'!E8</f>
        <v>6.6253365000000001E-10</v>
      </c>
      <c r="F14" s="1">
        <f>'Tally Results'!F8</f>
        <v>1.0592801801223318E-2</v>
      </c>
      <c r="G14" s="1">
        <f>'Tally Results'!G8</f>
        <v>7.0180876410910595E-12</v>
      </c>
    </row>
    <row r="15" spans="1:7" x14ac:dyDescent="0.3">
      <c r="A15" s="1">
        <f>'Tally Results'!A8</f>
        <v>1.013E-4</v>
      </c>
      <c r="B15" s="1">
        <f>'Tally Results'!B9</f>
        <v>1.21364E-8</v>
      </c>
      <c r="C15" s="1">
        <f>'Tally Results'!C9</f>
        <v>7.5399999999999995E-2</v>
      </c>
      <c r="D15" s="1">
        <f>'Tally Results'!D9</f>
        <v>9.1508455999999995E-10</v>
      </c>
      <c r="E15" s="1">
        <f>'Tally Results'!E9</f>
        <v>2.2041665E-9</v>
      </c>
      <c r="F15" s="1">
        <f>'Tally Results'!F9</f>
        <v>4.3570747067269806E-3</v>
      </c>
      <c r="G15" s="1">
        <f>'Tally Results'!G9</f>
        <v>9.6037181065649354E-12</v>
      </c>
    </row>
    <row r="16" spans="1:7" x14ac:dyDescent="0.3">
      <c r="A16" s="1">
        <f>'Tally Results'!A9</f>
        <v>2.7535999999999999E-4</v>
      </c>
      <c r="B16" s="1">
        <f>'Tally Results'!B9</f>
        <v>1.21364E-8</v>
      </c>
      <c r="C16" s="1">
        <f>'Tally Results'!C9</f>
        <v>7.5399999999999995E-2</v>
      </c>
      <c r="D16" s="1">
        <f>'Tally Results'!D9</f>
        <v>9.1508455999999995E-10</v>
      </c>
      <c r="E16" s="1">
        <f>'Tally Results'!E9</f>
        <v>2.2041665E-9</v>
      </c>
      <c r="F16" s="1">
        <f>'Tally Results'!F9</f>
        <v>4.3570747067269806E-3</v>
      </c>
      <c r="G16" s="1">
        <f>'Tally Results'!G9</f>
        <v>9.6037181065649354E-12</v>
      </c>
    </row>
    <row r="17" spans="1:7" x14ac:dyDescent="0.3">
      <c r="A17" s="1">
        <f>'Tally Results'!A9</f>
        <v>2.7535999999999999E-4</v>
      </c>
      <c r="B17" s="1">
        <f>'Tally Results'!B10</f>
        <v>1.8334999999999998E-8</v>
      </c>
      <c r="C17" s="1">
        <f>'Tally Results'!C10</f>
        <v>5.1900000000000002E-2</v>
      </c>
      <c r="D17" s="1">
        <f>'Tally Results'!D10</f>
        <v>9.5158649999999994E-10</v>
      </c>
      <c r="E17" s="1">
        <f>'Tally Results'!E10</f>
        <v>6.5942644999999993E-9</v>
      </c>
      <c r="F17" s="1">
        <f>'Tally Results'!F10</f>
        <v>2.2647571613751438E-3</v>
      </c>
      <c r="G17" s="1">
        <f>'Tally Results'!G10</f>
        <v>1.4934407750376881E-11</v>
      </c>
    </row>
    <row r="18" spans="1:7" x14ac:dyDescent="0.3">
      <c r="A18" s="1">
        <f>'Tally Results'!A10</f>
        <v>5.8295000000000005E-4</v>
      </c>
      <c r="B18" s="1">
        <f>'Tally Results'!B10</f>
        <v>1.8334999999999998E-8</v>
      </c>
      <c r="C18" s="1">
        <f>'Tally Results'!C10</f>
        <v>5.1900000000000002E-2</v>
      </c>
      <c r="D18" s="1">
        <f>'Tally Results'!D10</f>
        <v>9.5158649999999994E-10</v>
      </c>
      <c r="E18" s="1">
        <f>'Tally Results'!E10</f>
        <v>6.5942644999999993E-9</v>
      </c>
      <c r="F18" s="1">
        <f>'Tally Results'!F10</f>
        <v>2.2647571613751438E-3</v>
      </c>
      <c r="G18" s="1">
        <f>'Tally Results'!G10</f>
        <v>1.4934407750376881E-11</v>
      </c>
    </row>
    <row r="19" spans="1:7" x14ac:dyDescent="0.3">
      <c r="A19" s="1">
        <f>'Tally Results'!A10</f>
        <v>5.8295000000000005E-4</v>
      </c>
      <c r="B19" s="1">
        <f>'Tally Results'!B11</f>
        <v>2.5666400000000001E-8</v>
      </c>
      <c r="C19" s="1">
        <f>'Tally Results'!C11</f>
        <v>2.9100000000000001E-2</v>
      </c>
      <c r="D19" s="1">
        <f>'Tally Results'!D11</f>
        <v>7.4689224000000004E-10</v>
      </c>
      <c r="E19" s="1">
        <f>'Tally Results'!E11</f>
        <v>2.0854234999999998E-8</v>
      </c>
      <c r="F19" s="1">
        <f>'Tally Results'!F11</f>
        <v>1.2202458768625279E-3</v>
      </c>
      <c r="G19" s="1">
        <f>'Tally Results'!G11</f>
        <v>2.5447294273872216E-11</v>
      </c>
    </row>
    <row r="20" spans="1:7" x14ac:dyDescent="0.3">
      <c r="A20" s="1">
        <f>'Tally Results'!A11</f>
        <v>1.2340999999999999E-3</v>
      </c>
      <c r="B20" s="1">
        <f>'Tally Results'!B11</f>
        <v>2.5666400000000001E-8</v>
      </c>
      <c r="C20" s="1">
        <f>'Tally Results'!C11</f>
        <v>2.9100000000000001E-2</v>
      </c>
      <c r="D20" s="1">
        <f>'Tally Results'!D11</f>
        <v>7.4689224000000004E-10</v>
      </c>
      <c r="E20" s="1">
        <f>'Tally Results'!E11</f>
        <v>2.0854234999999998E-8</v>
      </c>
      <c r="F20" s="1">
        <f>'Tally Results'!F11</f>
        <v>1.2202458768625279E-3</v>
      </c>
      <c r="G20" s="1">
        <f>'Tally Results'!G11</f>
        <v>2.5447294273872216E-11</v>
      </c>
    </row>
    <row r="21" spans="1:7" x14ac:dyDescent="0.3">
      <c r="A21" s="1">
        <f>'Tally Results'!A11</f>
        <v>1.2340999999999999E-3</v>
      </c>
      <c r="B21" s="1">
        <f>'Tally Results'!B12</f>
        <v>6.9522900000000001E-8</v>
      </c>
      <c r="C21" s="1">
        <f>'Tally Results'!C12</f>
        <v>1.17E-2</v>
      </c>
      <c r="D21" s="1">
        <f>'Tally Results'!D12</f>
        <v>8.1341793000000005E-10</v>
      </c>
      <c r="E21" s="1">
        <f>'Tally Results'!E12</f>
        <v>1.3554648999999999E-7</v>
      </c>
      <c r="F21" s="1">
        <f>'Tally Results'!F12</f>
        <v>4.3777848279695063E-4</v>
      </c>
      <c r="G21" s="1">
        <f>'Tally Results'!G12</f>
        <v>5.9339336740652044E-11</v>
      </c>
    </row>
    <row r="22" spans="1:7" x14ac:dyDescent="0.3">
      <c r="A22" s="1">
        <f>'Tally Results'!A12</f>
        <v>3.3546000000000001E-3</v>
      </c>
      <c r="B22" s="1">
        <f>'Tally Results'!B12</f>
        <v>6.9522900000000001E-8</v>
      </c>
      <c r="C22" s="1">
        <f>'Tally Results'!C12</f>
        <v>1.17E-2</v>
      </c>
      <c r="D22" s="1">
        <f>'Tally Results'!D12</f>
        <v>8.1341793000000005E-10</v>
      </c>
      <c r="E22" s="1">
        <f>'Tally Results'!E12</f>
        <v>1.3554648999999999E-7</v>
      </c>
      <c r="F22" s="1">
        <f>'Tally Results'!F12</f>
        <v>4.3777848279695063E-4</v>
      </c>
      <c r="G22" s="1">
        <f>'Tally Results'!G12</f>
        <v>5.9339336740652044E-11</v>
      </c>
    </row>
    <row r="23" spans="1:7" x14ac:dyDescent="0.3">
      <c r="A23" s="1">
        <f>'Tally Results'!A12</f>
        <v>3.3546000000000001E-3</v>
      </c>
      <c r="B23" s="1">
        <f>'Tally Results'!B13</f>
        <v>3.0769900000000001E-7</v>
      </c>
      <c r="C23" s="1">
        <f>'Tally Results'!C13</f>
        <v>4.1000000000000003E-3</v>
      </c>
      <c r="D23" s="1">
        <f>'Tally Results'!D13</f>
        <v>1.2615659000000002E-9</v>
      </c>
      <c r="E23" s="1">
        <f>'Tally Results'!E13</f>
        <v>1.1498402500000001E-6</v>
      </c>
      <c r="F23" s="1">
        <f>'Tally Results'!F13</f>
        <v>1.7585505395068974E-4</v>
      </c>
      <c r="G23" s="1">
        <f>'Tally Results'!G13</f>
        <v>2.0220521919842461E-10</v>
      </c>
    </row>
    <row r="24" spans="1:7" x14ac:dyDescent="0.3">
      <c r="A24" s="1">
        <f>'Tally Results'!A13</f>
        <v>1.0333E-2</v>
      </c>
      <c r="B24" s="1">
        <f>'Tally Results'!B13</f>
        <v>3.0769900000000001E-7</v>
      </c>
      <c r="C24" s="1">
        <f>'Tally Results'!C13</f>
        <v>4.1000000000000003E-3</v>
      </c>
      <c r="D24" s="1">
        <f>'Tally Results'!D13</f>
        <v>1.2615659000000002E-9</v>
      </c>
      <c r="E24" s="1">
        <f>'Tally Results'!E13</f>
        <v>1.1498402500000001E-6</v>
      </c>
      <c r="F24" s="1">
        <f>'Tally Results'!F13</f>
        <v>1.7585505395068974E-4</v>
      </c>
      <c r="G24" s="1">
        <f>'Tally Results'!G13</f>
        <v>2.0220521919842461E-10</v>
      </c>
    </row>
    <row r="25" spans="1:7" x14ac:dyDescent="0.3">
      <c r="A25" s="1">
        <f>'Tally Results'!A13</f>
        <v>1.0333E-2</v>
      </c>
      <c r="B25" s="1">
        <f>'Tally Results'!B14</f>
        <v>7.8381900000000001E-7</v>
      </c>
      <c r="C25" s="1">
        <f>'Tally Results'!C14</f>
        <v>2.2000000000000001E-3</v>
      </c>
      <c r="D25" s="1">
        <f>'Tally Results'!D14</f>
        <v>1.7244018000000001E-9</v>
      </c>
      <c r="E25" s="1">
        <f>'Tally Results'!E14</f>
        <v>3.9534969999999996E-6</v>
      </c>
      <c r="F25" s="1">
        <f>'Tally Results'!F14</f>
        <v>8.6313382508160358E-5</v>
      </c>
      <c r="G25" s="1">
        <f>'Tally Results'!G14</f>
        <v>3.412396988058644E-10</v>
      </c>
    </row>
    <row r="26" spans="1:7" x14ac:dyDescent="0.3">
      <c r="A26" s="1">
        <f>'Tally Results'!A14</f>
        <v>2.1874999999999999E-2</v>
      </c>
      <c r="B26" s="1">
        <f>'Tally Results'!B14</f>
        <v>7.8381900000000001E-7</v>
      </c>
      <c r="C26" s="1">
        <f>'Tally Results'!C14</f>
        <v>2.2000000000000001E-3</v>
      </c>
      <c r="D26" s="1">
        <f>'Tally Results'!D14</f>
        <v>1.7244018000000001E-9</v>
      </c>
      <c r="E26" s="1">
        <f>'Tally Results'!E14</f>
        <v>3.9534969999999996E-6</v>
      </c>
      <c r="F26" s="1">
        <f>'Tally Results'!F14</f>
        <v>8.6313382508160358E-5</v>
      </c>
      <c r="G26" s="1">
        <f>'Tally Results'!G14</f>
        <v>3.412396988058644E-10</v>
      </c>
    </row>
    <row r="27" spans="1:7" x14ac:dyDescent="0.3">
      <c r="A27" s="1">
        <f>'Tally Results'!A14</f>
        <v>2.1874999999999999E-2</v>
      </c>
      <c r="B27" s="1">
        <f>'Tally Results'!B15</f>
        <v>2.2682399999999999E-7</v>
      </c>
      <c r="C27" s="1">
        <f>'Tally Results'!C15</f>
        <v>3.8999999999999998E-3</v>
      </c>
      <c r="D27" s="1">
        <f>'Tally Results'!D15</f>
        <v>8.8461359999999992E-10</v>
      </c>
      <c r="E27" s="1">
        <f>'Tally Results'!E15</f>
        <v>1.3463322999999998E-6</v>
      </c>
      <c r="F27" s="1">
        <f>'Tally Results'!F15</f>
        <v>9.0138781886599746E-5</v>
      </c>
      <c r="G27" s="1">
        <f>'Tally Results'!G15</f>
        <v>1.2135675353658417E-10</v>
      </c>
    </row>
    <row r="28" spans="1:7" x14ac:dyDescent="0.3">
      <c r="A28" s="1">
        <f>'Tally Results'!A15</f>
        <v>2.4788000000000001E-2</v>
      </c>
      <c r="B28" s="1">
        <f>'Tally Results'!B15</f>
        <v>2.2682399999999999E-7</v>
      </c>
      <c r="C28" s="1">
        <f>'Tally Results'!C15</f>
        <v>3.8999999999999998E-3</v>
      </c>
      <c r="D28" s="1">
        <f>'Tally Results'!D15</f>
        <v>8.8461359999999992E-10</v>
      </c>
      <c r="E28" s="1">
        <f>'Tally Results'!E15</f>
        <v>1.3463322999999998E-6</v>
      </c>
      <c r="F28" s="1">
        <f>'Tally Results'!F15</f>
        <v>9.0138781886599746E-5</v>
      </c>
      <c r="G28" s="1">
        <f>'Tally Results'!G15</f>
        <v>1.2135675353658417E-10</v>
      </c>
    </row>
    <row r="29" spans="1:7" x14ac:dyDescent="0.3">
      <c r="A29" s="1">
        <f>'Tally Results'!A15</f>
        <v>2.4788000000000001E-2</v>
      </c>
      <c r="B29" s="1">
        <f>'Tally Results'!B16</f>
        <v>1.0480599999999999E-6</v>
      </c>
      <c r="C29" s="1">
        <f>'Tally Results'!C16</f>
        <v>1.8E-3</v>
      </c>
      <c r="D29" s="1">
        <f>'Tally Results'!D16</f>
        <v>1.8865079999999997E-9</v>
      </c>
      <c r="E29" s="1">
        <f>'Tally Results'!E16</f>
        <v>5.2885255E-6</v>
      </c>
      <c r="F29" s="1">
        <f>'Tally Results'!F16</f>
        <v>8.6313382508160358E-5</v>
      </c>
      <c r="G29" s="1">
        <f>'Tally Results'!G16</f>
        <v>4.5647052438566003E-10</v>
      </c>
    </row>
    <row r="30" spans="1:7" x14ac:dyDescent="0.3">
      <c r="A30" s="1">
        <f>'Tally Results'!A16</f>
        <v>3.4306999999999997E-2</v>
      </c>
      <c r="B30" s="1">
        <f>'Tally Results'!B16</f>
        <v>1.0480599999999999E-6</v>
      </c>
      <c r="C30" s="1">
        <f>'Tally Results'!C16</f>
        <v>1.8E-3</v>
      </c>
      <c r="D30" s="1">
        <f>'Tally Results'!D16</f>
        <v>1.8865079999999997E-9</v>
      </c>
      <c r="E30" s="1">
        <f>'Tally Results'!E16</f>
        <v>5.2885255E-6</v>
      </c>
      <c r="F30" s="1">
        <f>'Tally Results'!F16</f>
        <v>8.6313382508160358E-5</v>
      </c>
      <c r="G30" s="1">
        <f>'Tally Results'!G16</f>
        <v>4.5647052438566003E-10</v>
      </c>
    </row>
    <row r="31" spans="1:7" x14ac:dyDescent="0.3">
      <c r="A31" s="1">
        <f>'Tally Results'!A16</f>
        <v>3.4306999999999997E-2</v>
      </c>
      <c r="B31" s="1">
        <f>'Tally Results'!B17</f>
        <v>1.46369E-6</v>
      </c>
      <c r="C31" s="1">
        <f>'Tally Results'!C17</f>
        <v>1.6000000000000001E-3</v>
      </c>
      <c r="D31" s="1">
        <f>'Tally Results'!D17</f>
        <v>2.341904E-9</v>
      </c>
      <c r="E31" s="1">
        <f>'Tally Results'!E17</f>
        <v>1.3423651000000001E-5</v>
      </c>
      <c r="F31" s="1">
        <f>'Tally Results'!F17</f>
        <v>1.5E-5</v>
      </c>
      <c r="G31" s="1">
        <f>'Tally Results'!G17</f>
        <v>2.0135476500000001E-10</v>
      </c>
    </row>
    <row r="32" spans="1:7" x14ac:dyDescent="0.3">
      <c r="A32" s="1">
        <f>'Tally Results'!A17</f>
        <v>5.2475000000000001E-2</v>
      </c>
      <c r="B32" s="1">
        <f>'Tally Results'!B17</f>
        <v>1.46369E-6</v>
      </c>
      <c r="C32" s="1">
        <f>'Tally Results'!C17</f>
        <v>1.6000000000000001E-3</v>
      </c>
      <c r="D32" s="1">
        <f>'Tally Results'!D17</f>
        <v>2.341904E-9</v>
      </c>
      <c r="E32" s="1">
        <f>'Tally Results'!E17</f>
        <v>1.3423651000000001E-5</v>
      </c>
      <c r="F32" s="1">
        <f>'Tally Results'!F17</f>
        <v>1.5E-5</v>
      </c>
      <c r="G32" s="1">
        <f>'Tally Results'!G17</f>
        <v>2.0135476500000001E-10</v>
      </c>
    </row>
    <row r="33" spans="1:7" x14ac:dyDescent="0.3">
      <c r="A33" s="1">
        <f>'Tally Results'!A17</f>
        <v>5.2475000000000001E-2</v>
      </c>
      <c r="B33" s="1">
        <f>'Tally Results'!B18</f>
        <v>6.7236299999999999E-6</v>
      </c>
      <c r="C33" s="1">
        <f>'Tally Results'!C18</f>
        <v>8.0000000000000004E-4</v>
      </c>
      <c r="D33" s="1">
        <f>'Tally Results'!D18</f>
        <v>5.3789040000000006E-9</v>
      </c>
      <c r="E33" s="1">
        <f>'Tally Results'!E18</f>
        <v>6.2033215000000002E-5</v>
      </c>
      <c r="F33" s="1">
        <f>'Tally Results'!F18</f>
        <v>0</v>
      </c>
      <c r="G33" s="1">
        <f>'Tally Results'!G18</f>
        <v>0</v>
      </c>
    </row>
    <row r="34" spans="1:7" x14ac:dyDescent="0.3">
      <c r="A34" s="1">
        <f>'Tally Results'!A18</f>
        <v>0.11108999999999999</v>
      </c>
      <c r="B34" s="1">
        <f>'Tally Results'!B18</f>
        <v>6.7236299999999999E-6</v>
      </c>
      <c r="C34" s="1">
        <f>'Tally Results'!C18</f>
        <v>8.0000000000000004E-4</v>
      </c>
      <c r="D34" s="1">
        <f>'Tally Results'!D18</f>
        <v>5.3789040000000006E-9</v>
      </c>
      <c r="E34" s="1">
        <f>'Tally Results'!E18</f>
        <v>6.2033215000000002E-5</v>
      </c>
      <c r="F34" s="1">
        <f>'Tally Results'!F18</f>
        <v>0</v>
      </c>
      <c r="G34" s="1">
        <f>'Tally Results'!G18</f>
        <v>0</v>
      </c>
    </row>
    <row r="35" spans="1:7" x14ac:dyDescent="0.3">
      <c r="A35" s="1">
        <f>'Tally Results'!A18</f>
        <v>0.11108999999999999</v>
      </c>
      <c r="B35" s="1">
        <f>'Tally Results'!B19</f>
        <v>6.1965699999999997E-6</v>
      </c>
      <c r="C35" s="1">
        <f>'Tally Results'!C19</f>
        <v>8.0000000000000004E-4</v>
      </c>
      <c r="D35" s="1">
        <f>'Tally Results'!D19</f>
        <v>4.9572559999999999E-9</v>
      </c>
      <c r="E35" s="1">
        <f>'Tally Results'!E19</f>
        <v>6.097536999999999E-5</v>
      </c>
      <c r="F35" s="1">
        <f>'Tally Results'!F19</f>
        <v>0</v>
      </c>
      <c r="G35" s="1">
        <f>'Tally Results'!G19</f>
        <v>0</v>
      </c>
    </row>
    <row r="36" spans="1:7" x14ac:dyDescent="0.3">
      <c r="A36" s="1">
        <f>'Tally Results'!A19</f>
        <v>0.15764</v>
      </c>
      <c r="B36" s="1">
        <f>'Tally Results'!B19</f>
        <v>6.1965699999999997E-6</v>
      </c>
      <c r="C36" s="1">
        <f>'Tally Results'!C19</f>
        <v>8.0000000000000004E-4</v>
      </c>
      <c r="D36" s="1">
        <f>'Tally Results'!D19</f>
        <v>4.9572559999999999E-9</v>
      </c>
      <c r="E36" s="1">
        <f>'Tally Results'!E19</f>
        <v>6.097536999999999E-5</v>
      </c>
      <c r="F36" s="1">
        <f>'Tally Results'!F19</f>
        <v>0</v>
      </c>
      <c r="G36" s="1">
        <f>'Tally Results'!G19</f>
        <v>0</v>
      </c>
    </row>
    <row r="37" spans="1:7" x14ac:dyDescent="0.3">
      <c r="A37" s="1">
        <f>'Tally Results'!A19</f>
        <v>0.15764</v>
      </c>
      <c r="B37" s="1">
        <f>'Tally Results'!B20</f>
        <v>1.04809E-5</v>
      </c>
      <c r="C37" s="1">
        <f>'Tally Results'!C20</f>
        <v>6.9999999999999999E-4</v>
      </c>
      <c r="D37" s="1">
        <f>'Tally Results'!D20</f>
        <v>7.3366300000000001E-9</v>
      </c>
      <c r="E37" s="1">
        <f>'Tally Results'!E20</f>
        <v>1.2530267999999998E-4</v>
      </c>
      <c r="F37" s="1">
        <f>'Tally Results'!F20</f>
        <v>0</v>
      </c>
      <c r="G37" s="1">
        <f>'Tally Results'!G20</f>
        <v>0</v>
      </c>
    </row>
    <row r="38" spans="1:7" x14ac:dyDescent="0.3">
      <c r="A38" s="1">
        <f>'Tally Results'!A20</f>
        <v>0.24723999999999999</v>
      </c>
      <c r="B38" s="1">
        <f>'Tally Results'!B20</f>
        <v>1.04809E-5</v>
      </c>
      <c r="C38" s="1">
        <f>'Tally Results'!C20</f>
        <v>6.9999999999999999E-4</v>
      </c>
      <c r="D38" s="1">
        <f>'Tally Results'!D20</f>
        <v>7.3366300000000001E-9</v>
      </c>
      <c r="E38" s="1">
        <f>'Tally Results'!E20</f>
        <v>1.2530267999999998E-4</v>
      </c>
      <c r="F38" s="1">
        <f>'Tally Results'!F20</f>
        <v>0</v>
      </c>
      <c r="G38" s="1">
        <f>'Tally Results'!G20</f>
        <v>0</v>
      </c>
    </row>
    <row r="39" spans="1:7" x14ac:dyDescent="0.3">
      <c r="A39" s="1">
        <f>'Tally Results'!A20</f>
        <v>0.24723999999999999</v>
      </c>
      <c r="B39" s="1">
        <f>'Tally Results'!B21</f>
        <v>1.4437899999999999E-5</v>
      </c>
      <c r="C39" s="1">
        <f>'Tally Results'!C21</f>
        <v>5.9999999999999995E-4</v>
      </c>
      <c r="D39" s="1">
        <f>'Tally Results'!D21</f>
        <v>8.6627399999999994E-9</v>
      </c>
      <c r="E39" s="1">
        <f>'Tally Results'!E21</f>
        <v>1.6439756500000001E-4</v>
      </c>
      <c r="F39" s="1">
        <f>'Tally Results'!F21</f>
        <v>0</v>
      </c>
      <c r="G39" s="1">
        <f>'Tally Results'!G21</f>
        <v>0</v>
      </c>
    </row>
    <row r="40" spans="1:7" x14ac:dyDescent="0.3">
      <c r="A40" s="1">
        <f>'Tally Results'!A21</f>
        <v>0.36882999999999999</v>
      </c>
      <c r="B40" s="1">
        <f>'Tally Results'!B21</f>
        <v>1.4437899999999999E-5</v>
      </c>
      <c r="C40" s="1">
        <f>'Tally Results'!C21</f>
        <v>5.9999999999999995E-4</v>
      </c>
      <c r="D40" s="1">
        <f>'Tally Results'!D21</f>
        <v>8.6627399999999994E-9</v>
      </c>
      <c r="E40" s="1">
        <f>'Tally Results'!E21</f>
        <v>1.6439756500000001E-4</v>
      </c>
      <c r="F40" s="1">
        <f>'Tally Results'!F21</f>
        <v>0</v>
      </c>
      <c r="G40" s="1">
        <f>'Tally Results'!G21</f>
        <v>0</v>
      </c>
    </row>
    <row r="41" spans="1:7" x14ac:dyDescent="0.3">
      <c r="A41" s="1">
        <f>'Tally Results'!A21</f>
        <v>0.36882999999999999</v>
      </c>
      <c r="B41" s="1">
        <f>'Tally Results'!B22</f>
        <v>1.9193499999999998E-5</v>
      </c>
      <c r="C41" s="1">
        <f>'Tally Results'!C22</f>
        <v>5.9999999999999995E-4</v>
      </c>
      <c r="D41" s="1">
        <f>'Tally Results'!D22</f>
        <v>1.1516099999999997E-8</v>
      </c>
      <c r="E41" s="1">
        <f>'Tally Results'!E22</f>
        <v>2.1977045000000001E-4</v>
      </c>
      <c r="F41" s="1">
        <f>'Tally Results'!F22</f>
        <v>0</v>
      </c>
      <c r="G41" s="1">
        <f>'Tally Results'!G22</f>
        <v>0</v>
      </c>
    </row>
    <row r="42" spans="1:7" x14ac:dyDescent="0.3">
      <c r="A42" s="1">
        <f>'Tally Results'!A22</f>
        <v>0.55023</v>
      </c>
      <c r="B42" s="1">
        <f>'Tally Results'!B22</f>
        <v>1.9193499999999998E-5</v>
      </c>
      <c r="C42" s="1">
        <f>'Tally Results'!C22</f>
        <v>5.9999999999999995E-4</v>
      </c>
      <c r="D42" s="1">
        <f>'Tally Results'!D22</f>
        <v>1.1516099999999997E-8</v>
      </c>
      <c r="E42" s="1">
        <f>'Tally Results'!E22</f>
        <v>2.1977045000000001E-4</v>
      </c>
      <c r="F42" s="1">
        <f>'Tally Results'!F22</f>
        <v>0</v>
      </c>
      <c r="G42" s="1">
        <f>'Tally Results'!G22</f>
        <v>0</v>
      </c>
    </row>
    <row r="43" spans="1:7" x14ac:dyDescent="0.3">
      <c r="A43" s="1">
        <f>'Tally Results'!A22</f>
        <v>0.55023</v>
      </c>
      <c r="B43" s="1">
        <f>'Tally Results'!B23</f>
        <v>8.7234800000000007E-6</v>
      </c>
      <c r="C43" s="1">
        <f>'Tally Results'!C23</f>
        <v>8.0000000000000004E-4</v>
      </c>
      <c r="D43" s="1">
        <f>'Tally Results'!D23</f>
        <v>6.9787840000000006E-9</v>
      </c>
      <c r="E43" s="1">
        <f>'Tally Results'!E23</f>
        <v>9.4182474999999986E-5</v>
      </c>
      <c r="F43" s="1">
        <f>'Tally Results'!F23</f>
        <v>0</v>
      </c>
      <c r="G43" s="1">
        <f>'Tally Results'!G23</f>
        <v>0</v>
      </c>
    </row>
    <row r="44" spans="1:7" x14ac:dyDescent="0.3">
      <c r="A44" s="1">
        <f>'Tally Results'!A23</f>
        <v>0.63927999999999996</v>
      </c>
      <c r="B44" s="1">
        <f>'Tally Results'!B23</f>
        <v>8.7234800000000007E-6</v>
      </c>
      <c r="C44" s="1">
        <f>'Tally Results'!C23</f>
        <v>8.0000000000000004E-4</v>
      </c>
      <c r="D44" s="1">
        <f>'Tally Results'!D23</f>
        <v>6.9787840000000006E-9</v>
      </c>
      <c r="E44" s="1">
        <f>'Tally Results'!E23</f>
        <v>9.4182474999999986E-5</v>
      </c>
      <c r="F44" s="1">
        <f>'Tally Results'!F23</f>
        <v>0</v>
      </c>
      <c r="G44" s="1">
        <f>'Tally Results'!G23</f>
        <v>0</v>
      </c>
    </row>
    <row r="45" spans="1:7" x14ac:dyDescent="0.3">
      <c r="A45" s="1">
        <f>'Tally Results'!A23</f>
        <v>0.63927999999999996</v>
      </c>
      <c r="B45" s="1">
        <f>'Tally Results'!B24</f>
        <v>9.6135899999999999E-6</v>
      </c>
      <c r="C45" s="1">
        <f>'Tally Results'!C24</f>
        <v>8.0000000000000004E-4</v>
      </c>
      <c r="D45" s="1">
        <f>'Tally Results'!D24</f>
        <v>7.6908719999999997E-9</v>
      </c>
      <c r="E45" s="1">
        <f>'Tally Results'!E24</f>
        <v>9.7272929999999997E-5</v>
      </c>
      <c r="F45" s="1">
        <f>'Tally Results'!F24</f>
        <v>0</v>
      </c>
      <c r="G45" s="1">
        <f>'Tally Results'!G24</f>
        <v>0</v>
      </c>
    </row>
    <row r="46" spans="1:7" x14ac:dyDescent="0.3">
      <c r="A46" s="1">
        <f>'Tally Results'!A24</f>
        <v>0.74273999999999996</v>
      </c>
      <c r="B46" s="1">
        <f>'Tally Results'!B24</f>
        <v>9.6135899999999999E-6</v>
      </c>
      <c r="C46" s="1">
        <f>'Tally Results'!C24</f>
        <v>8.0000000000000004E-4</v>
      </c>
      <c r="D46" s="1">
        <f>'Tally Results'!D24</f>
        <v>7.6908719999999997E-9</v>
      </c>
      <c r="E46" s="1">
        <f>'Tally Results'!E24</f>
        <v>9.7272929999999997E-5</v>
      </c>
      <c r="F46" s="1">
        <f>'Tally Results'!F24</f>
        <v>0</v>
      </c>
      <c r="G46" s="1">
        <f>'Tally Results'!G24</f>
        <v>0</v>
      </c>
    </row>
    <row r="47" spans="1:7" x14ac:dyDescent="0.3">
      <c r="A47" s="1">
        <f>'Tally Results'!A24</f>
        <v>0.74273999999999996</v>
      </c>
      <c r="B47" s="1">
        <f>'Tally Results'!B25</f>
        <v>6.64063E-6</v>
      </c>
      <c r="C47" s="1">
        <f>'Tally Results'!C25</f>
        <v>1E-3</v>
      </c>
      <c r="D47" s="1">
        <f>'Tally Results'!D25</f>
        <v>6.6406300000000001E-9</v>
      </c>
      <c r="E47" s="1">
        <f>'Tally Results'!E25</f>
        <v>6.6116614999999998E-5</v>
      </c>
      <c r="F47" s="1">
        <f>'Tally Results'!F25</f>
        <v>0</v>
      </c>
      <c r="G47" s="1">
        <f>'Tally Results'!G25</f>
        <v>0</v>
      </c>
    </row>
    <row r="48" spans="1:7" x14ac:dyDescent="0.3">
      <c r="A48" s="1">
        <f>'Tally Results'!A25</f>
        <v>0.82084999999999997</v>
      </c>
      <c r="B48" s="1">
        <f>'Tally Results'!B25</f>
        <v>6.64063E-6</v>
      </c>
      <c r="C48" s="1">
        <f>'Tally Results'!C25</f>
        <v>1E-3</v>
      </c>
      <c r="D48" s="1">
        <f>'Tally Results'!D25</f>
        <v>6.6406300000000001E-9</v>
      </c>
      <c r="E48" s="1">
        <f>'Tally Results'!E25</f>
        <v>6.6116614999999998E-5</v>
      </c>
      <c r="F48" s="1">
        <f>'Tally Results'!F25</f>
        <v>0</v>
      </c>
      <c r="G48" s="1">
        <f>'Tally Results'!G25</f>
        <v>0</v>
      </c>
    </row>
    <row r="49" spans="1:7" x14ac:dyDescent="0.3">
      <c r="A49" s="1">
        <f>'Tally Results'!A25</f>
        <v>0.82084999999999997</v>
      </c>
      <c r="B49" s="1">
        <f>'Tally Results'!B26</f>
        <v>1.09446E-5</v>
      </c>
      <c r="C49" s="1">
        <f>'Tally Results'!C26</f>
        <v>8.0000000000000004E-4</v>
      </c>
      <c r="D49" s="1">
        <f>'Tally Results'!D26</f>
        <v>8.7556800000000013E-9</v>
      </c>
      <c r="E49" s="1">
        <f>'Tally Results'!E26</f>
        <v>1.0587116E-4</v>
      </c>
      <c r="F49" s="1">
        <f>'Tally Results'!F26</f>
        <v>0</v>
      </c>
      <c r="G49" s="1">
        <f>'Tally Results'!G26</f>
        <v>0</v>
      </c>
    </row>
    <row r="50" spans="1:7" x14ac:dyDescent="0.3">
      <c r="A50" s="1">
        <f>'Tally Results'!A26</f>
        <v>0.96164000000000005</v>
      </c>
      <c r="B50" s="1">
        <f>'Tally Results'!B26</f>
        <v>1.09446E-5</v>
      </c>
      <c r="C50" s="1">
        <f>'Tally Results'!C26</f>
        <v>8.0000000000000004E-4</v>
      </c>
      <c r="D50" s="1">
        <f>'Tally Results'!D26</f>
        <v>8.7556800000000013E-9</v>
      </c>
      <c r="E50" s="1">
        <f>'Tally Results'!E26</f>
        <v>1.0587116E-4</v>
      </c>
      <c r="F50" s="1">
        <f>'Tally Results'!F26</f>
        <v>0</v>
      </c>
      <c r="G50" s="1">
        <f>'Tally Results'!G26</f>
        <v>0</v>
      </c>
    </row>
    <row r="51" spans="1:7" x14ac:dyDescent="0.3">
      <c r="A51" s="1">
        <f>'Tally Results'!A26</f>
        <v>0.96164000000000005</v>
      </c>
      <c r="B51" s="1">
        <f>'Tally Results'!B27</f>
        <v>9.8084099999999998E-6</v>
      </c>
      <c r="C51" s="1">
        <f>'Tally Results'!C27</f>
        <v>8.9999999999999998E-4</v>
      </c>
      <c r="D51" s="1">
        <f>'Tally Results'!D27</f>
        <v>8.8275689999999996E-9</v>
      </c>
      <c r="E51" s="1">
        <f>'Tally Results'!E27</f>
        <v>9.5036709999999998E-5</v>
      </c>
      <c r="F51" s="1">
        <f>'Tally Results'!F27</f>
        <v>0</v>
      </c>
      <c r="G51" s="1">
        <f>'Tally Results'!G27</f>
        <v>0</v>
      </c>
    </row>
    <row r="52" spans="1:7" x14ac:dyDescent="0.3">
      <c r="A52" s="1">
        <f>'Tally Results'!A27</f>
        <v>1.1080000000000001</v>
      </c>
      <c r="B52" s="1">
        <f>'Tally Results'!B27</f>
        <v>9.8084099999999998E-6</v>
      </c>
      <c r="C52" s="1">
        <f>'Tally Results'!C27</f>
        <v>8.9999999999999998E-4</v>
      </c>
      <c r="D52" s="1">
        <f>'Tally Results'!D27</f>
        <v>8.8275689999999996E-9</v>
      </c>
      <c r="E52" s="1">
        <f>'Tally Results'!E27</f>
        <v>9.5036709999999998E-5</v>
      </c>
      <c r="F52" s="1">
        <f>'Tally Results'!F27</f>
        <v>0</v>
      </c>
      <c r="G52" s="1">
        <f>'Tally Results'!G27</f>
        <v>0</v>
      </c>
    </row>
    <row r="53" spans="1:7" x14ac:dyDescent="0.3">
      <c r="A53" s="1">
        <f>'Tally Results'!A27</f>
        <v>1.1080000000000001</v>
      </c>
      <c r="B53" s="1">
        <f>'Tally Results'!B28</f>
        <v>1.5883400000000001E-5</v>
      </c>
      <c r="C53" s="1">
        <f>'Tally Results'!C28</f>
        <v>6.9999999999999999E-4</v>
      </c>
      <c r="D53" s="1">
        <f>'Tally Results'!D28</f>
        <v>1.1118380000000001E-8</v>
      </c>
      <c r="E53" s="1">
        <f>'Tally Results'!E28</f>
        <v>1.6576876499999998E-4</v>
      </c>
      <c r="F53" s="1">
        <f>'Tally Results'!F28</f>
        <v>0</v>
      </c>
      <c r="G53" s="1">
        <f>'Tally Results'!G28</f>
        <v>0</v>
      </c>
    </row>
    <row r="54" spans="1:7" x14ac:dyDescent="0.3">
      <c r="A54" s="1">
        <f>'Tally Results'!A28</f>
        <v>1.4227000000000001</v>
      </c>
      <c r="B54" s="1">
        <f>'Tally Results'!B28</f>
        <v>1.5883400000000001E-5</v>
      </c>
      <c r="C54" s="1">
        <f>'Tally Results'!C28</f>
        <v>6.9999999999999999E-4</v>
      </c>
      <c r="D54" s="1">
        <f>'Tally Results'!D28</f>
        <v>1.1118380000000001E-8</v>
      </c>
      <c r="E54" s="1">
        <f>'Tally Results'!E28</f>
        <v>1.6576876499999998E-4</v>
      </c>
      <c r="F54" s="1">
        <f>'Tally Results'!F28</f>
        <v>0</v>
      </c>
      <c r="G54" s="1">
        <f>'Tally Results'!G28</f>
        <v>0</v>
      </c>
    </row>
    <row r="55" spans="1:7" x14ac:dyDescent="0.3">
      <c r="A55" s="1">
        <f>'Tally Results'!A28</f>
        <v>1.4227000000000001</v>
      </c>
      <c r="B55" s="1">
        <f>'Tally Results'!B29</f>
        <v>1.49985E-5</v>
      </c>
      <c r="C55" s="1">
        <f>'Tally Results'!C29</f>
        <v>6.9999999999999999E-4</v>
      </c>
      <c r="D55" s="1">
        <f>'Tally Results'!D29</f>
        <v>1.0498950000000001E-8</v>
      </c>
      <c r="E55" s="1">
        <f>'Tally Results'!E29</f>
        <v>1.6189407000000001E-4</v>
      </c>
      <c r="F55" s="1">
        <f>'Tally Results'!F29</f>
        <v>0</v>
      </c>
      <c r="G55" s="1">
        <f>'Tally Results'!G29</f>
        <v>0</v>
      </c>
    </row>
    <row r="56" spans="1:7" x14ac:dyDescent="0.3">
      <c r="A56" s="1">
        <f>'Tally Results'!A29</f>
        <v>1.8268</v>
      </c>
      <c r="B56" s="1">
        <f>'Tally Results'!B29</f>
        <v>1.49985E-5</v>
      </c>
      <c r="C56" s="1">
        <f>'Tally Results'!C29</f>
        <v>6.9999999999999999E-4</v>
      </c>
      <c r="D56" s="1">
        <f>'Tally Results'!D29</f>
        <v>1.0498950000000001E-8</v>
      </c>
      <c r="E56" s="1">
        <f>'Tally Results'!E29</f>
        <v>1.6189407000000001E-4</v>
      </c>
      <c r="F56" s="1">
        <f>'Tally Results'!F29</f>
        <v>0</v>
      </c>
      <c r="G56" s="1">
        <f>'Tally Results'!G29</f>
        <v>0</v>
      </c>
    </row>
    <row r="57" spans="1:7" x14ac:dyDescent="0.3">
      <c r="A57" s="1">
        <f>'Tally Results'!A29</f>
        <v>1.8268</v>
      </c>
      <c r="B57" s="1">
        <f>'Tally Results'!B30</f>
        <v>1.1932900000000001E-5</v>
      </c>
      <c r="C57" s="1">
        <f>'Tally Results'!C30</f>
        <v>8.0000000000000004E-4</v>
      </c>
      <c r="D57" s="1">
        <f>'Tally Results'!D30</f>
        <v>9.546320000000001E-9</v>
      </c>
      <c r="E57" s="1">
        <f>'Tally Results'!E30</f>
        <v>1.43304215E-4</v>
      </c>
      <c r="F57" s="1">
        <f>'Tally Results'!F30</f>
        <v>0</v>
      </c>
      <c r="G57" s="1">
        <f>'Tally Results'!G30</f>
        <v>0</v>
      </c>
    </row>
    <row r="58" spans="1:7" x14ac:dyDescent="0.3">
      <c r="A58" s="1">
        <f>'Tally Results'!A30</f>
        <v>2.3069000000000002</v>
      </c>
      <c r="B58" s="1">
        <f>'Tally Results'!B30</f>
        <v>1.1932900000000001E-5</v>
      </c>
      <c r="C58" s="1">
        <f>'Tally Results'!C30</f>
        <v>8.0000000000000004E-4</v>
      </c>
      <c r="D58" s="1">
        <f>'Tally Results'!D30</f>
        <v>9.546320000000001E-9</v>
      </c>
      <c r="E58" s="1">
        <f>'Tally Results'!E30</f>
        <v>1.43304215E-4</v>
      </c>
      <c r="F58" s="1">
        <f>'Tally Results'!F30</f>
        <v>0</v>
      </c>
      <c r="G58" s="1">
        <f>'Tally Results'!G30</f>
        <v>0</v>
      </c>
    </row>
    <row r="59" spans="1:7" x14ac:dyDescent="0.3">
      <c r="A59" s="1">
        <f>'Tally Results'!A30</f>
        <v>2.3069000000000002</v>
      </c>
      <c r="B59" s="1">
        <f>'Tally Results'!B31</f>
        <v>1.5581899999999999E-6</v>
      </c>
      <c r="C59" s="1">
        <f>'Tally Results'!C31</f>
        <v>2.0999999999999999E-3</v>
      </c>
      <c r="D59" s="1">
        <f>'Tally Results'!D31</f>
        <v>3.2721989999999996E-9</v>
      </c>
      <c r="E59" s="1">
        <f>'Tally Results'!E31</f>
        <v>1.9648828500000002E-5</v>
      </c>
      <c r="F59" s="1">
        <f>'Tally Results'!F31</f>
        <v>0</v>
      </c>
      <c r="G59" s="1">
        <f>'Tally Results'!G31</f>
        <v>0</v>
      </c>
    </row>
    <row r="60" spans="1:7" x14ac:dyDescent="0.3">
      <c r="A60" s="1">
        <f>'Tally Results'!A31</f>
        <v>2.3852000000000002</v>
      </c>
      <c r="B60" s="1">
        <f>'Tally Results'!B31</f>
        <v>1.5581899999999999E-6</v>
      </c>
      <c r="C60" s="1">
        <f>'Tally Results'!C31</f>
        <v>2.0999999999999999E-3</v>
      </c>
      <c r="D60" s="1">
        <f>'Tally Results'!D31</f>
        <v>3.2721989999999996E-9</v>
      </c>
      <c r="E60" s="1">
        <f>'Tally Results'!E31</f>
        <v>1.9648828500000002E-5</v>
      </c>
      <c r="F60" s="1">
        <f>'Tally Results'!F31</f>
        <v>0</v>
      </c>
      <c r="G60" s="1">
        <f>'Tally Results'!G31</f>
        <v>0</v>
      </c>
    </row>
    <row r="61" spans="1:7" x14ac:dyDescent="0.3">
      <c r="A61" s="1">
        <f>'Tally Results'!A31</f>
        <v>2.3852000000000002</v>
      </c>
      <c r="B61" s="1">
        <f>'Tally Results'!B32</f>
        <v>8.9562400000000002E-6</v>
      </c>
      <c r="C61" s="1">
        <f>'Tally Results'!C32</f>
        <v>8.9999999999999998E-4</v>
      </c>
      <c r="D61" s="1">
        <f>'Tally Results'!D32</f>
        <v>8.0606160000000002E-9</v>
      </c>
      <c r="E61" s="1">
        <f>'Tally Results'!E32</f>
        <v>1.2876766500000001E-4</v>
      </c>
      <c r="F61" s="1">
        <f>'Tally Results'!F32</f>
        <v>0</v>
      </c>
      <c r="G61" s="1">
        <f>'Tally Results'!G32</f>
        <v>0</v>
      </c>
    </row>
    <row r="62" spans="1:7" x14ac:dyDescent="0.3">
      <c r="A62" s="1">
        <f>'Tally Results'!A32</f>
        <v>3.0118999999999998</v>
      </c>
      <c r="B62" s="1">
        <f>'Tally Results'!B32</f>
        <v>8.9562400000000002E-6</v>
      </c>
      <c r="C62" s="1">
        <f>'Tally Results'!C32</f>
        <v>8.9999999999999998E-4</v>
      </c>
      <c r="D62" s="1">
        <f>'Tally Results'!D32</f>
        <v>8.0606160000000002E-9</v>
      </c>
      <c r="E62" s="1">
        <f>'Tally Results'!E32</f>
        <v>1.2876766500000001E-4</v>
      </c>
      <c r="F62" s="1">
        <f>'Tally Results'!F32</f>
        <v>0</v>
      </c>
      <c r="G62" s="1">
        <f>'Tally Results'!G32</f>
        <v>0</v>
      </c>
    </row>
    <row r="63" spans="1:7" x14ac:dyDescent="0.3">
      <c r="A63" s="1">
        <f>'Tally Results'!A32</f>
        <v>3.0118999999999998</v>
      </c>
      <c r="B63" s="1">
        <f>'Tally Results'!B33</f>
        <v>7.7235199999999995E-6</v>
      </c>
      <c r="C63" s="1">
        <f>'Tally Results'!C33</f>
        <v>1E-3</v>
      </c>
      <c r="D63" s="1">
        <f>'Tally Results'!D33</f>
        <v>7.7235199999999994E-9</v>
      </c>
      <c r="E63" s="1">
        <f>'Tally Results'!E33</f>
        <v>1.3331233E-4</v>
      </c>
      <c r="F63" s="1">
        <f>'Tally Results'!F33</f>
        <v>0</v>
      </c>
      <c r="G63" s="1">
        <f>'Tally Results'!G33</f>
        <v>0</v>
      </c>
    </row>
    <row r="64" spans="1:7" x14ac:dyDescent="0.3">
      <c r="A64" s="1">
        <f>'Tally Results'!A33</f>
        <v>4.0656999999999996</v>
      </c>
      <c r="B64" s="1">
        <f>'Tally Results'!B33</f>
        <v>7.7235199999999995E-6</v>
      </c>
      <c r="C64" s="1">
        <f>'Tally Results'!C33</f>
        <v>1E-3</v>
      </c>
      <c r="D64" s="1">
        <f>'Tally Results'!D33</f>
        <v>7.7235199999999994E-9</v>
      </c>
      <c r="E64" s="1">
        <f>'Tally Results'!E33</f>
        <v>1.3331233E-4</v>
      </c>
      <c r="F64" s="1">
        <f>'Tally Results'!F33</f>
        <v>0</v>
      </c>
      <c r="G64" s="1">
        <f>'Tally Results'!G33</f>
        <v>0</v>
      </c>
    </row>
    <row r="65" spans="1:7" x14ac:dyDescent="0.3">
      <c r="A65" s="1">
        <f>'Tally Results'!A33</f>
        <v>4.0656999999999996</v>
      </c>
      <c r="B65" s="1">
        <f>'Tally Results'!B34</f>
        <v>2.8183300000000002E-6</v>
      </c>
      <c r="C65" s="1">
        <f>'Tally Results'!C34</f>
        <v>1.6999999999999999E-3</v>
      </c>
      <c r="D65" s="1">
        <f>'Tally Results'!D34</f>
        <v>4.7911609999999997E-9</v>
      </c>
      <c r="E65" s="1">
        <f>'Tally Results'!E34</f>
        <v>4.8200014999999994E-5</v>
      </c>
      <c r="F65" s="1">
        <f>'Tally Results'!F34</f>
        <v>0</v>
      </c>
      <c r="G65" s="1">
        <f>'Tally Results'!G34</f>
        <v>0</v>
      </c>
    </row>
    <row r="66" spans="1:7" x14ac:dyDescent="0.3">
      <c r="A66" s="1">
        <f>'Tally Results'!A34</f>
        <v>4.7237</v>
      </c>
      <c r="B66" s="1">
        <f>'Tally Results'!B34</f>
        <v>2.8183300000000002E-6</v>
      </c>
      <c r="C66" s="1">
        <f>'Tally Results'!C34</f>
        <v>1.6999999999999999E-3</v>
      </c>
      <c r="D66" s="1">
        <f>'Tally Results'!D34</f>
        <v>4.7911609999999997E-9</v>
      </c>
      <c r="E66" s="1">
        <f>'Tally Results'!E34</f>
        <v>4.8200014999999994E-5</v>
      </c>
      <c r="F66" s="1">
        <f>'Tally Results'!F34</f>
        <v>0</v>
      </c>
      <c r="G66" s="1">
        <f>'Tally Results'!G34</f>
        <v>0</v>
      </c>
    </row>
    <row r="67" spans="1:7" x14ac:dyDescent="0.3">
      <c r="A67" s="1">
        <f>'Tally Results'!A34</f>
        <v>4.7237</v>
      </c>
      <c r="B67" s="1">
        <f>'Tally Results'!B35</f>
        <v>8.0221900000000002E-7</v>
      </c>
      <c r="C67" s="1">
        <f>'Tally Results'!C35</f>
        <v>3.0000000000000001E-3</v>
      </c>
      <c r="D67" s="1">
        <f>'Tally Results'!D35</f>
        <v>2.4066569999999999E-9</v>
      </c>
      <c r="E67" s="1">
        <f>'Tally Results'!E35</f>
        <v>1.31849115E-5</v>
      </c>
      <c r="F67" s="1">
        <f>'Tally Results'!F35</f>
        <v>1.5E-5</v>
      </c>
      <c r="G67" s="1">
        <f>'Tally Results'!G35</f>
        <v>1.977736725E-10</v>
      </c>
    </row>
    <row r="68" spans="1:7" x14ac:dyDescent="0.3">
      <c r="A68" s="1">
        <f>'Tally Results'!A35</f>
        <v>4.9659000000000004</v>
      </c>
      <c r="B68" s="1">
        <f>'Tally Results'!B35</f>
        <v>8.0221900000000002E-7</v>
      </c>
      <c r="C68" s="1">
        <f>'Tally Results'!C35</f>
        <v>3.0000000000000001E-3</v>
      </c>
      <c r="D68" s="1">
        <f>'Tally Results'!D35</f>
        <v>2.4066569999999999E-9</v>
      </c>
      <c r="E68" s="1">
        <f>'Tally Results'!E35</f>
        <v>1.31849115E-5</v>
      </c>
      <c r="F68" s="1">
        <f>'Tally Results'!F35</f>
        <v>1.5E-5</v>
      </c>
      <c r="G68" s="1">
        <f>'Tally Results'!G35</f>
        <v>1.977736725E-10</v>
      </c>
    </row>
    <row r="69" spans="1:7" x14ac:dyDescent="0.3">
      <c r="A69" s="1">
        <f>'Tally Results'!A35</f>
        <v>4.9659000000000004</v>
      </c>
      <c r="B69" s="1">
        <f>'Tally Results'!B36</f>
        <v>3.4155600000000001E-6</v>
      </c>
      <c r="C69" s="1">
        <f>'Tally Results'!C36</f>
        <v>1.5E-3</v>
      </c>
      <c r="D69" s="1">
        <f>'Tally Results'!D36</f>
        <v>5.1233400000000006E-9</v>
      </c>
      <c r="E69" s="1">
        <f>'Tally Results'!E36</f>
        <v>4.6408734999999997E-5</v>
      </c>
      <c r="F69" s="1">
        <f>'Tally Results'!F36</f>
        <v>0</v>
      </c>
      <c r="G69" s="1">
        <f>'Tally Results'!G36</f>
        <v>0</v>
      </c>
    </row>
    <row r="70" spans="1:7" x14ac:dyDescent="0.3">
      <c r="A70" s="1">
        <f>'Tally Results'!A36</f>
        <v>6.3762999999999996</v>
      </c>
      <c r="B70" s="1">
        <f>'Tally Results'!B36</f>
        <v>3.4155600000000001E-6</v>
      </c>
      <c r="C70" s="1">
        <f>'Tally Results'!C36</f>
        <v>1.5E-3</v>
      </c>
      <c r="D70" s="1">
        <f>'Tally Results'!D36</f>
        <v>5.1233400000000006E-9</v>
      </c>
      <c r="E70" s="1">
        <f>'Tally Results'!E36</f>
        <v>4.6408734999999997E-5</v>
      </c>
      <c r="F70" s="1">
        <f>'Tally Results'!F36</f>
        <v>0</v>
      </c>
      <c r="G70" s="1">
        <f>'Tally Results'!G36</f>
        <v>0</v>
      </c>
    </row>
    <row r="71" spans="1:7" x14ac:dyDescent="0.3">
      <c r="A71" s="1">
        <f>'Tally Results'!A36</f>
        <v>6.3762999999999996</v>
      </c>
      <c r="B71" s="1">
        <f>'Tally Results'!B37</f>
        <v>1.77972E-6</v>
      </c>
      <c r="C71" s="1">
        <f>'Tally Results'!C37</f>
        <v>2.3E-3</v>
      </c>
      <c r="D71" s="1">
        <f>'Tally Results'!D37</f>
        <v>4.093356E-9</v>
      </c>
      <c r="E71" s="1">
        <f>'Tally Results'!E37</f>
        <v>1.5071169999999997E-5</v>
      </c>
      <c r="F71" s="1">
        <f>'Tally Results'!F37</f>
        <v>0</v>
      </c>
      <c r="G71" s="1">
        <f>'Tally Results'!G37</f>
        <v>0</v>
      </c>
    </row>
    <row r="72" spans="1:7" x14ac:dyDescent="0.3">
      <c r="A72" s="1">
        <f>'Tally Results'!A37</f>
        <v>7.4081999999999999</v>
      </c>
      <c r="B72" s="1">
        <f>'Tally Results'!B37</f>
        <v>1.77972E-6</v>
      </c>
      <c r="C72" s="1">
        <f>'Tally Results'!C37</f>
        <v>2.3E-3</v>
      </c>
      <c r="D72" s="1">
        <f>'Tally Results'!D37</f>
        <v>4.093356E-9</v>
      </c>
      <c r="E72" s="1">
        <f>'Tally Results'!E37</f>
        <v>1.5071169999999997E-5</v>
      </c>
      <c r="F72" s="1">
        <f>'Tally Results'!F37</f>
        <v>0</v>
      </c>
      <c r="G72" s="1">
        <f>'Tally Results'!G37</f>
        <v>0</v>
      </c>
    </row>
    <row r="73" spans="1:7" x14ac:dyDescent="0.3">
      <c r="A73" s="1">
        <f>'Tally Results'!A37</f>
        <v>7.4081999999999999</v>
      </c>
      <c r="B73" s="1">
        <f>'Tally Results'!B38</f>
        <v>1.0510599999999999E-6</v>
      </c>
      <c r="C73" s="1">
        <f>'Tally Results'!C38</f>
        <v>3.3E-3</v>
      </c>
      <c r="D73" s="1">
        <f>'Tally Results'!D38</f>
        <v>3.4684979999999999E-9</v>
      </c>
      <c r="E73" s="1">
        <f>'Tally Results'!E38</f>
        <v>6.4933054999999994E-6</v>
      </c>
      <c r="F73" s="1">
        <f>'Tally Results'!F38</f>
        <v>8.5000000000000006E-5</v>
      </c>
      <c r="G73" s="1">
        <f>'Tally Results'!G38</f>
        <v>5.5193096749999999E-10</v>
      </c>
    </row>
    <row r="74" spans="1:7" x14ac:dyDescent="0.3">
      <c r="A74" s="1">
        <f>'Tally Results'!A38</f>
        <v>8.1873000000000005</v>
      </c>
      <c r="B74" s="1">
        <f>'Tally Results'!B38</f>
        <v>1.0510599999999999E-6</v>
      </c>
      <c r="C74" s="1">
        <f>'Tally Results'!C38</f>
        <v>3.3E-3</v>
      </c>
      <c r="D74" s="1">
        <f>'Tally Results'!D38</f>
        <v>3.4684979999999999E-9</v>
      </c>
      <c r="E74" s="1">
        <f>'Tally Results'!E38</f>
        <v>6.4933054999999994E-6</v>
      </c>
      <c r="F74" s="1">
        <f>'Tally Results'!F38</f>
        <v>8.5000000000000006E-5</v>
      </c>
      <c r="G74" s="1">
        <f>'Tally Results'!G38</f>
        <v>5.5193096749999999E-10</v>
      </c>
    </row>
    <row r="75" spans="1:7" x14ac:dyDescent="0.3">
      <c r="A75" s="1">
        <f>'Tally Results'!A38</f>
        <v>8.1873000000000005</v>
      </c>
      <c r="B75" s="1">
        <f>'Tally Results'!B39</f>
        <v>1.0337500000000001E-6</v>
      </c>
      <c r="C75" s="1">
        <f>'Tally Results'!C39</f>
        <v>2.8999999999999998E-3</v>
      </c>
      <c r="D75" s="1">
        <f>'Tally Results'!D39</f>
        <v>2.9978750000000001E-9</v>
      </c>
      <c r="E75" s="1">
        <f>'Tally Results'!E39</f>
        <v>4.7481669999999994E-6</v>
      </c>
      <c r="F75" s="1">
        <f>'Tally Results'!F39</f>
        <v>8.5000000000000006E-5</v>
      </c>
      <c r="G75" s="1">
        <f>'Tally Results'!G39</f>
        <v>4.0359419499999997E-10</v>
      </c>
    </row>
    <row r="76" spans="1:7" x14ac:dyDescent="0.3">
      <c r="A76" s="1">
        <f>'Tally Results'!A39</f>
        <v>9.0484000000000009</v>
      </c>
      <c r="B76" s="1">
        <f>'Tally Results'!B39</f>
        <v>1.0337500000000001E-6</v>
      </c>
      <c r="C76" s="1">
        <f>'Tally Results'!C39</f>
        <v>2.8999999999999998E-3</v>
      </c>
      <c r="D76" s="1">
        <f>'Tally Results'!D39</f>
        <v>2.9978750000000001E-9</v>
      </c>
      <c r="E76" s="1">
        <f>'Tally Results'!E39</f>
        <v>4.7481669999999994E-6</v>
      </c>
      <c r="F76" s="1">
        <f>'Tally Results'!F39</f>
        <v>8.5000000000000006E-5</v>
      </c>
      <c r="G76" s="1">
        <f>'Tally Results'!G39</f>
        <v>4.0359419499999997E-10</v>
      </c>
    </row>
    <row r="77" spans="1:7" x14ac:dyDescent="0.3">
      <c r="A77" s="1">
        <f>'Tally Results'!A39</f>
        <v>9.0484000000000009</v>
      </c>
      <c r="B77" s="1">
        <f>'Tally Results'!B40</f>
        <v>1.1576999999999999E-6</v>
      </c>
      <c r="C77" s="1">
        <f>'Tally Results'!C40</f>
        <v>2.5999999999999999E-3</v>
      </c>
      <c r="D77" s="1">
        <f>'Tally Results'!D40</f>
        <v>3.0100199999999999E-9</v>
      </c>
      <c r="E77" s="1">
        <f>'Tally Results'!E40</f>
        <v>3.6893694999999997E-6</v>
      </c>
      <c r="F77" s="1">
        <f>'Tally Results'!F40</f>
        <v>8.5000000000000006E-5</v>
      </c>
      <c r="G77" s="1">
        <f>'Tally Results'!G40</f>
        <v>3.1359640750000001E-10</v>
      </c>
    </row>
    <row r="78" spans="1:7" x14ac:dyDescent="0.3">
      <c r="A78" s="1">
        <f>'Tally Results'!A40</f>
        <v>10</v>
      </c>
      <c r="B78" s="1">
        <f>'Tally Results'!B40</f>
        <v>1.1576999999999999E-6</v>
      </c>
      <c r="C78" s="1">
        <f>'Tally Results'!C40</f>
        <v>2.5999999999999999E-3</v>
      </c>
      <c r="D78" s="1">
        <f>'Tally Results'!D40</f>
        <v>3.0100199999999999E-9</v>
      </c>
      <c r="E78" s="1">
        <f>'Tally Results'!E40</f>
        <v>3.6893694999999997E-6</v>
      </c>
      <c r="F78" s="1">
        <f>'Tally Results'!F40</f>
        <v>8.5000000000000006E-5</v>
      </c>
      <c r="G78" s="1">
        <f>'Tally Results'!G40</f>
        <v>3.1359640750000001E-10</v>
      </c>
    </row>
    <row r="79" spans="1:7" x14ac:dyDescent="0.3">
      <c r="A79" s="1">
        <f>'Tally Results'!A40</f>
        <v>10</v>
      </c>
      <c r="B79" s="1">
        <f>'Tally Results'!B41</f>
        <v>1.33224E-6</v>
      </c>
      <c r="C79" s="1">
        <f>'Tally Results'!C41</f>
        <v>2.3E-3</v>
      </c>
      <c r="D79" s="1">
        <f>'Tally Results'!D41</f>
        <v>3.0641519999999998E-9</v>
      </c>
      <c r="E79" s="1">
        <f>'Tally Results'!E41</f>
        <v>3.5477017499999997E-6</v>
      </c>
      <c r="F79" s="1">
        <f>'Tally Results'!F41</f>
        <v>8.5000000000000006E-5</v>
      </c>
      <c r="G79" s="1">
        <f>'Tally Results'!G41</f>
        <v>3.0155464875000001E-10</v>
      </c>
    </row>
    <row r="80" spans="1:7" x14ac:dyDescent="0.3">
      <c r="A80" s="1">
        <f>'Tally Results'!A41</f>
        <v>11.052</v>
      </c>
      <c r="B80" s="1">
        <f>'Tally Results'!B41</f>
        <v>1.33224E-6</v>
      </c>
      <c r="C80" s="1">
        <f>'Tally Results'!C41</f>
        <v>2.3E-3</v>
      </c>
      <c r="D80" s="1">
        <f>'Tally Results'!D41</f>
        <v>3.0641519999999998E-9</v>
      </c>
      <c r="E80" s="1">
        <f>'Tally Results'!E41</f>
        <v>3.5477017499999997E-6</v>
      </c>
      <c r="F80" s="1">
        <f>'Tally Results'!F41</f>
        <v>8.5000000000000006E-5</v>
      </c>
      <c r="G80" s="1">
        <f>'Tally Results'!G41</f>
        <v>3.0155464875000001E-10</v>
      </c>
    </row>
    <row r="81" spans="1:7" x14ac:dyDescent="0.3">
      <c r="A81" s="1">
        <f>'Tally Results'!A41</f>
        <v>11.052</v>
      </c>
      <c r="B81" s="1">
        <f>'Tally Results'!B42</f>
        <v>1.34523E-6</v>
      </c>
      <c r="C81" s="1">
        <f>'Tally Results'!C42</f>
        <v>2.5000000000000001E-3</v>
      </c>
      <c r="D81" s="1">
        <f>'Tally Results'!D42</f>
        <v>3.363075E-9</v>
      </c>
      <c r="E81" s="1">
        <f>'Tally Results'!E42</f>
        <v>4.4301887000000005E-6</v>
      </c>
      <c r="F81" s="1">
        <f>'Tally Results'!F42</f>
        <v>1.7000000000000001E-4</v>
      </c>
      <c r="G81" s="1">
        <f>'Tally Results'!G42</f>
        <v>7.5313207900000008E-10</v>
      </c>
    </row>
    <row r="82" spans="1:7" x14ac:dyDescent="0.3">
      <c r="A82" s="1">
        <f>'Tally Results'!A42</f>
        <v>12.214</v>
      </c>
      <c r="B82" s="1">
        <f>'Tally Results'!B42</f>
        <v>1.34523E-6</v>
      </c>
      <c r="C82" s="1">
        <f>'Tally Results'!C42</f>
        <v>2.5000000000000001E-3</v>
      </c>
      <c r="D82" s="1">
        <f>'Tally Results'!D42</f>
        <v>3.363075E-9</v>
      </c>
      <c r="E82" s="1">
        <f>'Tally Results'!E42</f>
        <v>4.4301887000000005E-6</v>
      </c>
      <c r="F82" s="1">
        <f>'Tally Results'!F42</f>
        <v>1.7000000000000001E-4</v>
      </c>
      <c r="G82" s="1">
        <f>'Tally Results'!G42</f>
        <v>7.5313207900000008E-10</v>
      </c>
    </row>
    <row r="83" spans="1:7" x14ac:dyDescent="0.3">
      <c r="A83" s="1">
        <f>'Tally Results'!A42</f>
        <v>12.214</v>
      </c>
      <c r="B83" s="1">
        <f>'Tally Results'!B43</f>
        <v>4.1497999999999997E-7</v>
      </c>
      <c r="C83" s="1">
        <f>'Tally Results'!C43</f>
        <v>4.4000000000000003E-3</v>
      </c>
      <c r="D83" s="1">
        <f>'Tally Results'!D43</f>
        <v>1.825912E-9</v>
      </c>
      <c r="E83" s="1">
        <f>'Tally Results'!E43</f>
        <v>1.3374235200000001E-6</v>
      </c>
      <c r="F83" s="1">
        <f>'Tally Results'!F43</f>
        <v>5.0999999999999993E-4</v>
      </c>
      <c r="G83" s="1">
        <f>'Tally Results'!G43</f>
        <v>6.8208599519999998E-10</v>
      </c>
    </row>
    <row r="84" spans="1:7" x14ac:dyDescent="0.3">
      <c r="A84" s="1">
        <f>'Tally Results'!A43</f>
        <v>12.523</v>
      </c>
      <c r="B84" s="1">
        <f>'Tally Results'!B43</f>
        <v>4.1497999999999997E-7</v>
      </c>
      <c r="C84" s="1">
        <f>'Tally Results'!C43</f>
        <v>4.4000000000000003E-3</v>
      </c>
      <c r="D84" s="1">
        <f>'Tally Results'!D43</f>
        <v>1.825912E-9</v>
      </c>
      <c r="E84" s="1">
        <f>'Tally Results'!E43</f>
        <v>1.3374235200000001E-6</v>
      </c>
      <c r="F84" s="1">
        <f>'Tally Results'!F43</f>
        <v>5.0999999999999993E-4</v>
      </c>
      <c r="G84" s="1">
        <f>'Tally Results'!G43</f>
        <v>6.8208599519999998E-10</v>
      </c>
    </row>
    <row r="85" spans="1:7" x14ac:dyDescent="0.3">
      <c r="A85" s="1">
        <f>'Tally Results'!A43</f>
        <v>12.523</v>
      </c>
      <c r="B85" s="1">
        <f>'Tally Results'!B44</f>
        <v>5.0422200000000003E-6</v>
      </c>
      <c r="C85" s="1">
        <f>'Tally Results'!C44</f>
        <v>1.1999999999999999E-3</v>
      </c>
      <c r="D85" s="1">
        <f>'Tally Results'!D44</f>
        <v>6.0506639999999995E-9</v>
      </c>
      <c r="E85" s="1">
        <f>'Tally Results'!E44</f>
        <v>5.3221584549999995E-5</v>
      </c>
      <c r="F85" s="1">
        <f>'Tally Results'!F44</f>
        <v>3.4000000000000002E-4</v>
      </c>
      <c r="G85" s="1">
        <f>'Tally Results'!G44</f>
        <v>1.8095338747E-8</v>
      </c>
    </row>
    <row r="86" spans="1:7" x14ac:dyDescent="0.3">
      <c r="A86" s="1">
        <f>'Tally Results'!A44</f>
        <v>13.84</v>
      </c>
      <c r="B86" s="1">
        <f>'Tally Results'!B44</f>
        <v>5.0422200000000003E-6</v>
      </c>
      <c r="C86" s="1">
        <f>'Tally Results'!C44</f>
        <v>1.1999999999999999E-3</v>
      </c>
      <c r="D86" s="1">
        <f>'Tally Results'!D44</f>
        <v>6.0506639999999995E-9</v>
      </c>
      <c r="E86" s="1">
        <f>'Tally Results'!E44</f>
        <v>5.3221584549999995E-5</v>
      </c>
      <c r="F86" s="1">
        <f>'Tally Results'!F44</f>
        <v>3.4000000000000002E-4</v>
      </c>
      <c r="G86" s="1">
        <f>'Tally Results'!G44</f>
        <v>1.8095338747E-8</v>
      </c>
    </row>
    <row r="87" spans="1:7" x14ac:dyDescent="0.3">
      <c r="A87" s="1">
        <f>'Tally Results'!A44</f>
        <v>13.84</v>
      </c>
      <c r="B87" s="1">
        <f>'Tally Results'!B45</f>
        <v>2.13236E-5</v>
      </c>
      <c r="C87" s="1">
        <f>'Tally Results'!C45</f>
        <v>5.9999999999999995E-4</v>
      </c>
      <c r="D87" s="1">
        <f>'Tally Results'!D45</f>
        <v>1.2794159999999998E-8</v>
      </c>
      <c r="E87" s="1">
        <f>'Tally Results'!E45</f>
        <v>1.4448883797500001E-4</v>
      </c>
      <c r="F87" s="1">
        <f>'Tally Results'!F45</f>
        <v>8.4999999999999995E-4</v>
      </c>
      <c r="G87" s="1">
        <f>'Tally Results'!G45</f>
        <v>1.2281551227875E-7</v>
      </c>
    </row>
    <row r="88" spans="1:7" x14ac:dyDescent="0.3">
      <c r="A88" s="1">
        <f>'Tally Results'!A45</f>
        <v>14.191000000000001</v>
      </c>
      <c r="B88" s="1">
        <f>'Tally Results'!B45</f>
        <v>2.13236E-5</v>
      </c>
      <c r="C88" s="1">
        <f>'Tally Results'!C45</f>
        <v>5.9999999999999995E-4</v>
      </c>
      <c r="D88" s="1">
        <f>'Tally Results'!D45</f>
        <v>1.2794159999999998E-8</v>
      </c>
      <c r="E88" s="1">
        <f>'Tally Results'!E45</f>
        <v>1.4448883797500001E-4</v>
      </c>
      <c r="F88" s="1">
        <f>'Tally Results'!F45</f>
        <v>8.4999999999999995E-4</v>
      </c>
      <c r="G88" s="1">
        <f>'Tally Results'!G45</f>
        <v>1.2281551227875E-7</v>
      </c>
    </row>
    <row r="89" spans="1:7" x14ac:dyDescent="0.3">
      <c r="A89" s="1">
        <f>'Tally Results'!A45</f>
        <v>14.191000000000001</v>
      </c>
      <c r="B89" s="1">
        <f>'Tally Results'!B46</f>
        <v>8.7714900000000001E-7</v>
      </c>
      <c r="C89" s="1">
        <f>'Tally Results'!C46</f>
        <v>3.0000000000000001E-3</v>
      </c>
      <c r="D89" s="1">
        <f>'Tally Results'!D46</f>
        <v>2.6314469999999999E-9</v>
      </c>
      <c r="E89" s="1">
        <f>'Tally Results'!E46</f>
        <v>8.1870151979999997E-5</v>
      </c>
      <c r="F89" s="1">
        <f>'Tally Results'!F46</f>
        <v>7.6499999999999995E-4</v>
      </c>
      <c r="G89" s="1">
        <f>'Tally Results'!G46</f>
        <v>6.2630666264699999E-8</v>
      </c>
    </row>
    <row r="90" spans="1:7" x14ac:dyDescent="0.3">
      <c r="A90" s="1">
        <f>'Tally Results'!A46</f>
        <v>14.917999999999999</v>
      </c>
      <c r="B90" s="1">
        <f>'Tally Results'!B46</f>
        <v>8.7714900000000001E-7</v>
      </c>
      <c r="C90" s="1">
        <f>'Tally Results'!C46</f>
        <v>3.0000000000000001E-3</v>
      </c>
      <c r="D90" s="1">
        <f>'Tally Results'!D46</f>
        <v>2.6314469999999999E-9</v>
      </c>
      <c r="E90" s="1">
        <f>'Tally Results'!E46</f>
        <v>8.1870151979999997E-5</v>
      </c>
      <c r="F90" s="1">
        <f>'Tally Results'!F46</f>
        <v>7.6499999999999995E-4</v>
      </c>
      <c r="G90" s="1">
        <f>'Tally Results'!G46</f>
        <v>6.2630666264699999E-8</v>
      </c>
    </row>
    <row r="91" spans="1:7" x14ac:dyDescent="0.3">
      <c r="A91" s="1">
        <f>'Tally Results'!A46</f>
        <v>14.917999999999999</v>
      </c>
      <c r="B91" s="1">
        <f>'Tally Results'!B47</f>
        <v>5.8828900000000001E-9</v>
      </c>
      <c r="C91" s="1">
        <f>'Tally Results'!C47</f>
        <v>3.78E-2</v>
      </c>
      <c r="D91" s="1">
        <f>'Tally Results'!D47</f>
        <v>2.22373242E-10</v>
      </c>
      <c r="E91" s="1">
        <f>'Tally Results'!E47</f>
        <v>7.1535759999999989E-8</v>
      </c>
      <c r="F91" s="1">
        <f>'Tally Results'!F47</f>
        <v>7.6632238646668792E-4</v>
      </c>
      <c r="G91" s="1">
        <f>'Tally Results'!G47</f>
        <v>5.4819454320908227E-11</v>
      </c>
    </row>
    <row r="92" spans="1:7" x14ac:dyDescent="0.3">
      <c r="A92" s="1">
        <f>'Tally Results'!A47</f>
        <v>16.905000000000001</v>
      </c>
      <c r="B92" s="1">
        <f>'Tally Results'!B47</f>
        <v>5.8828900000000001E-9</v>
      </c>
      <c r="C92" s="1">
        <f>'Tally Results'!C47</f>
        <v>3.78E-2</v>
      </c>
      <c r="D92" s="1">
        <f>'Tally Results'!D47</f>
        <v>2.22373242E-10</v>
      </c>
      <c r="E92" s="1">
        <f>'Tally Results'!E47</f>
        <v>7.1535759999999989E-8</v>
      </c>
      <c r="F92" s="1">
        <f>'Tally Results'!F47</f>
        <v>7.6632238646668792E-4</v>
      </c>
      <c r="G92" s="1">
        <f>'Tally Results'!G47</f>
        <v>5.4819454320908227E-11</v>
      </c>
    </row>
    <row r="93" spans="1:7" x14ac:dyDescent="0.3">
      <c r="A93" s="1">
        <f>'Tally Results'!A47</f>
        <v>16.905000000000001</v>
      </c>
      <c r="B93" s="1">
        <f>'Tally Results'!B48</f>
        <v>5.6625899999999996E-10</v>
      </c>
      <c r="C93" s="1">
        <f>'Tally Results'!C48</f>
        <v>0.1198</v>
      </c>
      <c r="D93" s="1">
        <f>'Tally Results'!D48</f>
        <v>6.7837828200000002E-11</v>
      </c>
      <c r="E93" s="1">
        <f>'Tally Results'!E48</f>
        <v>4.9141984999999998E-9</v>
      </c>
      <c r="F93" s="1">
        <f>'Tally Results'!F48</f>
        <v>1.6149999999999999E-3</v>
      </c>
      <c r="G93" s="1">
        <f>'Tally Results'!G48</f>
        <v>7.936430577499999E-12</v>
      </c>
    </row>
    <row r="94" spans="1:7" x14ac:dyDescent="0.3">
      <c r="A94" s="1">
        <f>'Tally Results'!A48</f>
        <v>19.64</v>
      </c>
      <c r="B94" s="1">
        <f>'Tally Results'!B48</f>
        <v>5.6625899999999996E-10</v>
      </c>
      <c r="C94" s="1">
        <f>'Tally Results'!C48</f>
        <v>0.1198</v>
      </c>
      <c r="D94" s="1">
        <f>'Tally Results'!D48</f>
        <v>6.7837828200000002E-11</v>
      </c>
      <c r="E94" s="1">
        <f>'Tally Results'!E48</f>
        <v>4.9141984999999998E-9</v>
      </c>
      <c r="F94" s="1">
        <f>'Tally Results'!F48</f>
        <v>1.6149999999999999E-3</v>
      </c>
      <c r="G94" s="1">
        <f>'Tally Results'!G48</f>
        <v>7.936430577499999E-12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activeCell="J14" sqref="J14"/>
    </sheetView>
  </sheetViews>
  <sheetFormatPr defaultRowHeight="14.4" x14ac:dyDescent="0.3"/>
  <cols>
    <col min="1" max="7" width="15.6640625" customWidth="1"/>
    <col min="9" max="9" width="12.33203125" bestFit="1" customWidth="1"/>
    <col min="11" max="11" width="10" customWidth="1"/>
  </cols>
  <sheetData>
    <row r="1" spans="1:13" s="2" customFormat="1" x14ac:dyDescent="0.3">
      <c r="A1" s="23"/>
      <c r="B1" s="69" t="s">
        <v>4</v>
      </c>
      <c r="C1" s="70"/>
      <c r="D1" s="71"/>
      <c r="E1" s="70" t="s">
        <v>15</v>
      </c>
      <c r="F1" s="70"/>
      <c r="G1" s="71"/>
      <c r="H1" s="1"/>
      <c r="I1" s="2" t="s">
        <v>32</v>
      </c>
      <c r="J1" s="2" t="s">
        <v>30</v>
      </c>
      <c r="K1" s="2" t="s">
        <v>31</v>
      </c>
      <c r="L1" s="2" t="s">
        <v>31</v>
      </c>
      <c r="M1" s="66" t="s">
        <v>37</v>
      </c>
    </row>
    <row r="2" spans="1:13" s="2" customFormat="1" ht="15" thickBot="1" x14ac:dyDescent="0.35">
      <c r="A2" s="24" t="s">
        <v>0</v>
      </c>
      <c r="B2" s="25" t="s">
        <v>14</v>
      </c>
      <c r="C2" s="26" t="s">
        <v>9</v>
      </c>
      <c r="D2" s="27" t="s">
        <v>6</v>
      </c>
      <c r="E2" s="26" t="s">
        <v>14</v>
      </c>
      <c r="F2" s="26" t="s">
        <v>9</v>
      </c>
      <c r="G2" s="27" t="s">
        <v>6</v>
      </c>
      <c r="H2"/>
      <c r="I2" s="2" t="s">
        <v>38</v>
      </c>
      <c r="J2" s="53">
        <f>SUM(E4:E12)</f>
        <v>7.2316699957160379E-5</v>
      </c>
      <c r="K2" s="64">
        <f>SUM(B4:B12)/J2</f>
        <v>8.5699459272900729</v>
      </c>
      <c r="L2" s="53">
        <f>J2*K2</f>
        <v>6.1975020827292481E-4</v>
      </c>
      <c r="M2" s="53">
        <f>SUM(D3:D12)</f>
        <v>2.2566476005340948E-5</v>
      </c>
    </row>
    <row r="3" spans="1:13" x14ac:dyDescent="0.3">
      <c r="A3" s="9">
        <v>4.1399000000000002E-7</v>
      </c>
      <c r="B3" s="9">
        <f>'Tally Results'!B3/SUM('Tally Results'!$B$3:$B$48)</f>
        <v>0</v>
      </c>
      <c r="C3" s="12">
        <f>'Tally Results'!C3</f>
        <v>0</v>
      </c>
      <c r="D3" s="17">
        <f t="shared" ref="D3:D48" si="0">C3*B3</f>
        <v>0</v>
      </c>
      <c r="E3" s="12">
        <f>'Tally Results'!E3/SUM('Tally Results'!$E$3:$E$48)</f>
        <v>2.0393915358462236E-12</v>
      </c>
      <c r="F3" s="12">
        <f>'Tally Results'!F3</f>
        <v>0.15</v>
      </c>
      <c r="G3" s="17">
        <f>F3*E3</f>
        <v>3.0590873037693351E-13</v>
      </c>
      <c r="I3" t="s">
        <v>33</v>
      </c>
      <c r="J3" s="1">
        <f>SUM(E13:E18)</f>
        <v>3.7981063272549652E-2</v>
      </c>
      <c r="K3" s="64">
        <f>SUM(B13:B18)/J3</f>
        <v>1.3220696718019178</v>
      </c>
      <c r="L3" s="53">
        <f t="shared" ref="L3:L6" si="1">J3*K3</f>
        <v>5.0213611855427595E-2</v>
      </c>
      <c r="M3" s="53">
        <f>SUM(D13:D18)</f>
        <v>6.4126561572260064E-5</v>
      </c>
    </row>
    <row r="4" spans="1:13" x14ac:dyDescent="0.3">
      <c r="A4" s="9">
        <v>1.1253000000000001E-6</v>
      </c>
      <c r="B4" s="9">
        <f>'Tally Results'!B4/SUM('Tally Results'!$B$3:$B$48)</f>
        <v>0</v>
      </c>
      <c r="C4" s="12">
        <f>'Tally Results'!C4</f>
        <v>0</v>
      </c>
      <c r="D4" s="17">
        <f t="shared" si="0"/>
        <v>0</v>
      </c>
      <c r="E4" s="12">
        <f>'Tally Results'!E4/SUM('Tally Results'!$E$3:$E$48)</f>
        <v>1.3615388190432968E-10</v>
      </c>
      <c r="F4" s="12">
        <f>'Tally Results'!F4</f>
        <v>0.26859148315797354</v>
      </c>
      <c r="G4" s="17">
        <f t="shared" ref="G4:G48" si="2">F4*E4</f>
        <v>3.6569773078399481E-11</v>
      </c>
      <c r="I4" t="s">
        <v>35</v>
      </c>
      <c r="J4" s="1">
        <f>SUM(E19:E35)</f>
        <v>0.80279037975845779</v>
      </c>
      <c r="K4" s="64">
        <f>SUM(B19:B35)/J4</f>
        <v>0.95249857094195445</v>
      </c>
      <c r="L4" s="53">
        <f t="shared" si="1"/>
        <v>0.76465668948587995</v>
      </c>
      <c r="M4" s="53">
        <f>SUM(D19:D35)</f>
        <v>6.1274240527280761E-4</v>
      </c>
    </row>
    <row r="5" spans="1:13" x14ac:dyDescent="0.3">
      <c r="A5" s="9">
        <v>3.0589999999999998E-6</v>
      </c>
      <c r="B5" s="9">
        <f>'Tally Results'!B5/SUM('Tally Results'!$B$3:$B$48)</f>
        <v>0</v>
      </c>
      <c r="C5" s="12">
        <f>'Tally Results'!C5</f>
        <v>0</v>
      </c>
      <c r="D5" s="17">
        <f t="shared" si="0"/>
        <v>0</v>
      </c>
      <c r="E5" s="12">
        <f>'Tally Results'!E5/SUM('Tally Results'!$E$3:$E$48)</f>
        <v>3.4809642985502746E-9</v>
      </c>
      <c r="F5" s="12">
        <f>'Tally Results'!F5</f>
        <v>7.0948974094062839E-2</v>
      </c>
      <c r="G5" s="17">
        <f t="shared" si="2"/>
        <v>2.4697084584020107E-10</v>
      </c>
      <c r="I5" t="s">
        <v>36</v>
      </c>
      <c r="J5" s="1">
        <f>SUM(E36:E40)</f>
        <v>3.3283552778816283E-2</v>
      </c>
      <c r="K5" s="64">
        <f>SUM(B36:B40)/J5</f>
        <v>1.2061875617848086</v>
      </c>
      <c r="L5" s="53">
        <f t="shared" si="1"/>
        <v>4.0146207373816405E-2</v>
      </c>
      <c r="M5" s="53">
        <f>SUM(D36:D40)</f>
        <v>8.8939950798871069E-5</v>
      </c>
    </row>
    <row r="6" spans="1:13" x14ac:dyDescent="0.3">
      <c r="A6" s="9">
        <v>1.0677E-5</v>
      </c>
      <c r="B6" s="9">
        <f>'Tally Results'!B6/SUM('Tally Results'!$B$3:$B$48)</f>
        <v>1.7157958782033768E-9</v>
      </c>
      <c r="C6" s="12">
        <f>'Tally Results'!C6</f>
        <v>1</v>
      </c>
      <c r="D6" s="17">
        <f t="shared" si="0"/>
        <v>1.7157958782033768E-9</v>
      </c>
      <c r="E6" s="12">
        <f>'Tally Results'!E6/SUM('Tally Results'!$E$3:$E$48)</f>
        <v>1.9244812041543738E-8</v>
      </c>
      <c r="F6" s="12">
        <f>'Tally Results'!F6</f>
        <v>5.5604895692735551E-2</v>
      </c>
      <c r="G6" s="17">
        <f t="shared" si="2"/>
        <v>1.0701057661963406E-9</v>
      </c>
      <c r="I6" t="s">
        <v>34</v>
      </c>
      <c r="J6" s="1">
        <f>SUM(E41:E48)</f>
        <v>0.12587268748817965</v>
      </c>
      <c r="K6" s="64">
        <f>SUM(B41:B48)/J6</f>
        <v>1.1469028266371104</v>
      </c>
      <c r="L6" s="53">
        <f t="shared" si="1"/>
        <v>0.14436374107660288</v>
      </c>
      <c r="M6" s="53">
        <f>SUM(D41:D48)</f>
        <v>1.4283051993088682E-4</v>
      </c>
    </row>
    <row r="7" spans="1:13" x14ac:dyDescent="0.3">
      <c r="A7" s="9">
        <v>2.9023E-5</v>
      </c>
      <c r="B7" s="9">
        <f>'Tally Results'!B7/SUM('Tally Results'!$B$3:$B$48)</f>
        <v>1.1346605436139511E-6</v>
      </c>
      <c r="C7" s="12">
        <f>'Tally Results'!C7</f>
        <v>0.18679999999999999</v>
      </c>
      <c r="D7" s="17">
        <f t="shared" si="0"/>
        <v>2.1195458954708607E-7</v>
      </c>
      <c r="E7" s="12">
        <f>'Tally Results'!E7/SUM('Tally Results'!$E$3:$E$48)</f>
        <v>4.6588547105098206E-8</v>
      </c>
      <c r="F7" s="12">
        <f>'Tally Results'!F7</f>
        <v>2.9582388341714397E-2</v>
      </c>
      <c r="G7" s="17">
        <f t="shared" si="2"/>
        <v>1.3782004927392692E-9</v>
      </c>
      <c r="K7" s="65"/>
    </row>
    <row r="8" spans="1:13" x14ac:dyDescent="0.3">
      <c r="A8" s="9">
        <v>1.013E-4</v>
      </c>
      <c r="B8" s="9">
        <f>'Tally Results'!B8/SUM('Tally Results'!$B$3:$B$48)</f>
        <v>2.073209738695412E-5</v>
      </c>
      <c r="C8" s="12">
        <f>'Tally Results'!C8</f>
        <v>0.29170000000000001</v>
      </c>
      <c r="D8" s="17">
        <f t="shared" si="0"/>
        <v>6.0475528077745167E-6</v>
      </c>
      <c r="E8" s="12">
        <f>'Tally Results'!E8/SUM('Tally Results'!$E$3:$E$48)</f>
        <v>2.885912593881172E-7</v>
      </c>
      <c r="F8" s="12">
        <f>'Tally Results'!F8</f>
        <v>1.0592801801223318E-2</v>
      </c>
      <c r="G8" s="17">
        <f t="shared" si="2"/>
        <v>3.0569900122637535E-9</v>
      </c>
    </row>
    <row r="9" spans="1:13" x14ac:dyDescent="0.3">
      <c r="A9" s="9">
        <v>2.7535999999999999E-4</v>
      </c>
      <c r="B9" s="9">
        <f>'Tally Results'!B9/SUM('Tally Results'!$B$3:$B$48)</f>
        <v>5.774384420228347E-5</v>
      </c>
      <c r="C9" s="12">
        <f>'Tally Results'!C9</f>
        <v>7.5399999999999995E-2</v>
      </c>
      <c r="D9" s="17">
        <f t="shared" si="0"/>
        <v>4.3538858528521735E-6</v>
      </c>
      <c r="E9" s="12">
        <f>'Tally Results'!E9/SUM('Tally Results'!$E$3:$E$48)</f>
        <v>9.6010698646943949E-7</v>
      </c>
      <c r="F9" s="12">
        <f>'Tally Results'!F9</f>
        <v>4.3570747067269806E-3</v>
      </c>
      <c r="G9" s="17">
        <f t="shared" si="2"/>
        <v>4.183257866497858E-9</v>
      </c>
    </row>
    <row r="10" spans="1:13" x14ac:dyDescent="0.3">
      <c r="A10" s="9">
        <v>5.8295000000000005E-4</v>
      </c>
      <c r="B10" s="9">
        <f>'Tally Results'!B10/SUM('Tally Results'!$B$3:$B$48)</f>
        <v>8.7236197179465684E-5</v>
      </c>
      <c r="C10" s="12">
        <f>'Tally Results'!C10</f>
        <v>5.1900000000000002E-2</v>
      </c>
      <c r="D10" s="17">
        <f t="shared" si="0"/>
        <v>4.527558633614269E-6</v>
      </c>
      <c r="E10" s="12">
        <f>'Tally Results'!E10/SUM('Tally Results'!$E$3:$E$48)</f>
        <v>2.8723780245627565E-6</v>
      </c>
      <c r="F10" s="12">
        <f>'Tally Results'!F10</f>
        <v>2.2647571613751438E-3</v>
      </c>
      <c r="G10" s="17">
        <f t="shared" si="2"/>
        <v>6.5052387013050918E-9</v>
      </c>
    </row>
    <row r="11" spans="1:13" x14ac:dyDescent="0.3">
      <c r="A11" s="9">
        <v>1.2340999999999999E-3</v>
      </c>
      <c r="B11" s="9">
        <f>'Tally Results'!B11/SUM('Tally Results'!$B$3:$B$48)</f>
        <v>1.2211830549697507E-4</v>
      </c>
      <c r="C11" s="12">
        <f>'Tally Results'!C11</f>
        <v>2.9100000000000001E-2</v>
      </c>
      <c r="D11" s="17">
        <f t="shared" si="0"/>
        <v>3.5536426899619748E-6</v>
      </c>
      <c r="E11" s="12">
        <f>'Tally Results'!E11/SUM('Tally Results'!$E$3:$E$48)</f>
        <v>9.0838404090505472E-6</v>
      </c>
      <c r="F11" s="12">
        <f>'Tally Results'!F11</f>
        <v>1.2202458768625279E-3</v>
      </c>
      <c r="G11" s="17">
        <f t="shared" si="2"/>
        <v>1.1084518805221149E-8</v>
      </c>
    </row>
    <row r="12" spans="1:13" x14ac:dyDescent="0.3">
      <c r="A12" s="9">
        <v>3.3546000000000001E-3</v>
      </c>
      <c r="B12" s="9">
        <f>'Tally Results'!B12/SUM('Tally Results'!$B$3:$B$48)</f>
        <v>3.3078338766775431E-4</v>
      </c>
      <c r="C12" s="12">
        <f>'Tally Results'!C12</f>
        <v>1.17E-2</v>
      </c>
      <c r="D12" s="17">
        <f t="shared" si="0"/>
        <v>3.8701656357127255E-6</v>
      </c>
      <c r="E12" s="12">
        <f>'Tally Results'!E12/SUM('Tally Results'!$E$3:$E$48)</f>
        <v>5.9042332800362418E-5</v>
      </c>
      <c r="F12" s="12">
        <f>'Tally Results'!F12</f>
        <v>4.3777848279695063E-4</v>
      </c>
      <c r="G12" s="17">
        <f t="shared" si="2"/>
        <v>2.5847462874135293E-8</v>
      </c>
    </row>
    <row r="13" spans="1:13" x14ac:dyDescent="0.3">
      <c r="A13" s="9">
        <v>1.0333E-2</v>
      </c>
      <c r="B13" s="9">
        <f>'Tally Results'!B13/SUM('Tally Results'!$B$3:$B$48)</f>
        <v>1.464002761708449E-3</v>
      </c>
      <c r="C13" s="12">
        <f>'Tally Results'!C13</f>
        <v>4.1000000000000003E-3</v>
      </c>
      <c r="D13" s="17">
        <f t="shared" si="0"/>
        <v>6.0024113230046409E-6</v>
      </c>
      <c r="E13" s="12">
        <f>'Tally Results'!E13/SUM('Tally Results'!$E$3:$E$48)</f>
        <v>5.0085583704714105E-4</v>
      </c>
      <c r="F13" s="12">
        <f>'Tally Results'!F13</f>
        <v>1.7585505395068974E-4</v>
      </c>
      <c r="G13" s="17">
        <f t="shared" si="2"/>
        <v>8.8078030245442864E-8</v>
      </c>
    </row>
    <row r="14" spans="1:13" x14ac:dyDescent="0.3">
      <c r="A14" s="9">
        <v>2.1874999999999999E-2</v>
      </c>
      <c r="B14" s="9">
        <f>'Tally Results'!B14/SUM('Tally Results'!$B$3:$B$48)</f>
        <v>3.7293367241348031E-3</v>
      </c>
      <c r="C14" s="12">
        <f>'Tally Results'!C14</f>
        <v>2.2000000000000001E-3</v>
      </c>
      <c r="D14" s="17">
        <f t="shared" si="0"/>
        <v>8.2045407930965677E-6</v>
      </c>
      <c r="E14" s="12">
        <f>'Tally Results'!E14/SUM('Tally Results'!$E$3:$E$48)</f>
        <v>1.7220931770290356E-3</v>
      </c>
      <c r="F14" s="12">
        <f>'Tally Results'!F14</f>
        <v>8.6313382508160358E-5</v>
      </c>
      <c r="G14" s="17">
        <f t="shared" si="2"/>
        <v>1.4863968710360027E-7</v>
      </c>
    </row>
    <row r="15" spans="1:13" x14ac:dyDescent="0.3">
      <c r="A15" s="9">
        <v>2.4788000000000001E-2</v>
      </c>
      <c r="B15" s="9">
        <f>'Tally Results'!B15/SUM('Tally Results'!$B$3:$B$48)</f>
        <v>1.0792071551150872E-3</v>
      </c>
      <c r="C15" s="12">
        <f>'Tally Results'!C15</f>
        <v>3.8999999999999998E-3</v>
      </c>
      <c r="D15" s="17">
        <f t="shared" si="0"/>
        <v>4.2089079049488399E-6</v>
      </c>
      <c r="E15" s="12">
        <f>'Tally Results'!E15/SUM('Tally Results'!$E$3:$E$48)</f>
        <v>5.8644528321225703E-4</v>
      </c>
      <c r="F15" s="12">
        <f>'Tally Results'!F15</f>
        <v>9.0138781886599746E-5</v>
      </c>
      <c r="G15" s="17">
        <f t="shared" si="2"/>
        <v>5.2861463471894851E-8</v>
      </c>
    </row>
    <row r="16" spans="1:13" x14ac:dyDescent="0.3">
      <c r="A16" s="9">
        <v>3.4306999999999997E-2</v>
      </c>
      <c r="B16" s="9">
        <f>'Tally Results'!B16/SUM('Tally Results'!$B$3:$B$48)</f>
        <v>4.9865704290106786E-3</v>
      </c>
      <c r="C16" s="12">
        <f>'Tally Results'!C16</f>
        <v>1.8E-3</v>
      </c>
      <c r="D16" s="17">
        <f t="shared" si="0"/>
        <v>8.9758267722192204E-6</v>
      </c>
      <c r="E16" s="12">
        <f>'Tally Results'!E16/SUM('Tally Results'!$E$3:$E$48)</f>
        <v>2.3036146682529593E-3</v>
      </c>
      <c r="F16" s="12">
        <f>'Tally Results'!F16</f>
        <v>8.6313382508160358E-5</v>
      </c>
      <c r="G16" s="17">
        <f t="shared" si="2"/>
        <v>1.988327740123266E-7</v>
      </c>
    </row>
    <row r="17" spans="1:7" x14ac:dyDescent="0.3">
      <c r="A17" s="9">
        <v>5.2475000000000001E-2</v>
      </c>
      <c r="B17" s="9">
        <f>'Tally Results'!B17/SUM('Tally Results'!$B$3:$B$48)</f>
        <v>6.9640986882799089E-3</v>
      </c>
      <c r="C17" s="12">
        <f>'Tally Results'!C17</f>
        <v>1.6000000000000001E-3</v>
      </c>
      <c r="D17" s="17">
        <f t="shared" si="0"/>
        <v>1.1142557901247855E-5</v>
      </c>
      <c r="E17" s="12">
        <f>'Tally Results'!E17/SUM('Tally Results'!$E$3:$E$48)</f>
        <v>5.8471722118213307E-3</v>
      </c>
      <c r="F17" s="12">
        <f>'Tally Results'!F17</f>
        <v>1.5E-5</v>
      </c>
      <c r="G17" s="17">
        <f t="shared" si="2"/>
        <v>8.7707583177319958E-8</v>
      </c>
    </row>
    <row r="18" spans="1:7" x14ac:dyDescent="0.3">
      <c r="A18" s="9">
        <v>0.11108999999999999</v>
      </c>
      <c r="B18" s="9">
        <f>'Tally Results'!B18/SUM('Tally Results'!$B$3:$B$48)</f>
        <v>3.1990396097178665E-2</v>
      </c>
      <c r="C18" s="12">
        <f>'Tally Results'!C18</f>
        <v>8.0000000000000004E-4</v>
      </c>
      <c r="D18" s="17">
        <f t="shared" si="0"/>
        <v>2.5592316877742932E-5</v>
      </c>
      <c r="E18" s="12">
        <f>'Tally Results'!E18/SUM('Tally Results'!$E$3:$E$48)</f>
        <v>2.7020882095186927E-2</v>
      </c>
      <c r="F18" s="12">
        <f>'Tally Results'!F18</f>
        <v>0</v>
      </c>
      <c r="G18" s="17">
        <f t="shared" si="2"/>
        <v>0</v>
      </c>
    </row>
    <row r="19" spans="1:7" x14ac:dyDescent="0.3">
      <c r="A19" s="9">
        <v>0.15764</v>
      </c>
      <c r="B19" s="9">
        <f>'Tally Results'!B19/SUM('Tally Results'!$B$3:$B$48)</f>
        <v>2.9482694429035269E-2</v>
      </c>
      <c r="C19" s="12">
        <f>'Tally Results'!C19</f>
        <v>8.0000000000000004E-4</v>
      </c>
      <c r="D19" s="17">
        <f t="shared" si="0"/>
        <v>2.3586155543228218E-5</v>
      </c>
      <c r="E19" s="12">
        <f>'Tally Results'!E19/SUM('Tally Results'!$E$3:$E$48)</f>
        <v>2.6560098222869762E-2</v>
      </c>
      <c r="F19" s="12">
        <f>'Tally Results'!F19</f>
        <v>0</v>
      </c>
      <c r="G19" s="17">
        <f t="shared" si="2"/>
        <v>0</v>
      </c>
    </row>
    <row r="20" spans="1:7" x14ac:dyDescent="0.3">
      <c r="A20" s="9">
        <v>0.24723999999999999</v>
      </c>
      <c r="B20" s="9">
        <f>'Tally Results'!B20/SUM('Tally Results'!$B$3:$B$48)</f>
        <v>4.9867131661754126E-2</v>
      </c>
      <c r="C20" s="12">
        <f>'Tally Results'!C20</f>
        <v>6.9999999999999999E-4</v>
      </c>
      <c r="D20" s="17">
        <f t="shared" si="0"/>
        <v>3.4906992163227885E-5</v>
      </c>
      <c r="E20" s="12">
        <f>'Tally Results'!E20/SUM('Tally Results'!$E$3:$E$48)</f>
        <v>5.4580259019155086E-2</v>
      </c>
      <c r="F20" s="12">
        <f>'Tally Results'!F20</f>
        <v>0</v>
      </c>
      <c r="G20" s="17">
        <f t="shared" si="2"/>
        <v>0</v>
      </c>
    </row>
    <row r="21" spans="1:7" x14ac:dyDescent="0.3">
      <c r="A21" s="9">
        <v>0.36882999999999999</v>
      </c>
      <c r="B21" s="9">
        <f>'Tally Results'!B21/SUM('Tally Results'!$B$3:$B$48)</f>
        <v>6.8694163690068588E-2</v>
      </c>
      <c r="C21" s="12">
        <f>'Tally Results'!C21</f>
        <v>5.9999999999999995E-4</v>
      </c>
      <c r="D21" s="17">
        <f t="shared" si="0"/>
        <v>4.1216498214041149E-5</v>
      </c>
      <c r="E21" s="12">
        <f>'Tally Results'!E21/SUM('Tally Results'!$E$3:$E$48)</f>
        <v>7.1609495342145807E-2</v>
      </c>
      <c r="F21" s="12">
        <f>'Tally Results'!F21</f>
        <v>0</v>
      </c>
      <c r="G21" s="17">
        <f t="shared" si="2"/>
        <v>0</v>
      </c>
    </row>
    <row r="22" spans="1:7" x14ac:dyDescent="0.3">
      <c r="A22" s="9">
        <v>0.55023</v>
      </c>
      <c r="B22" s="9">
        <f>'Tally Results'!B22/SUM('Tally Results'!$B$3:$B$48)</f>
        <v>9.132085904358192E-2</v>
      </c>
      <c r="C22" s="12">
        <f>'Tally Results'!C22</f>
        <v>5.9999999999999995E-4</v>
      </c>
      <c r="D22" s="17">
        <f t="shared" si="0"/>
        <v>5.4792515426149149E-5</v>
      </c>
      <c r="E22" s="12">
        <f>'Tally Results'!E22/SUM('Tally Results'!$E$3:$E$48)</f>
        <v>9.5729222118443716E-2</v>
      </c>
      <c r="F22" s="12">
        <f>'Tally Results'!F22</f>
        <v>0</v>
      </c>
      <c r="G22" s="17">
        <f t="shared" si="2"/>
        <v>0</v>
      </c>
    </row>
    <row r="23" spans="1:7" x14ac:dyDescent="0.3">
      <c r="A23" s="9">
        <v>0.63927999999999996</v>
      </c>
      <c r="B23" s="9">
        <f>'Tally Results'!B23/SUM('Tally Results'!$B$3:$B$48)</f>
        <v>4.1505493393571062E-2</v>
      </c>
      <c r="C23" s="12">
        <f>'Tally Results'!C23</f>
        <v>8.0000000000000004E-4</v>
      </c>
      <c r="D23" s="17">
        <f t="shared" si="0"/>
        <v>3.3204394714856851E-5</v>
      </c>
      <c r="E23" s="12">
        <f>'Tally Results'!E23/SUM('Tally Results'!$E$3:$E$48)</f>
        <v>4.1024692213806592E-2</v>
      </c>
      <c r="F23" s="12">
        <f>'Tally Results'!F23</f>
        <v>0</v>
      </c>
      <c r="G23" s="17">
        <f t="shared" si="2"/>
        <v>0</v>
      </c>
    </row>
    <row r="24" spans="1:7" x14ac:dyDescent="0.3">
      <c r="A24" s="9">
        <v>0.74273999999999996</v>
      </c>
      <c r="B24" s="9">
        <f>'Tally Results'!B24/SUM('Tally Results'!$B$3:$B$48)</f>
        <v>4.5740552650261224E-2</v>
      </c>
      <c r="C24" s="12">
        <f>'Tally Results'!C24</f>
        <v>8.0000000000000004E-4</v>
      </c>
      <c r="D24" s="17">
        <f t="shared" si="0"/>
        <v>3.6592442120208978E-5</v>
      </c>
      <c r="E24" s="12">
        <f>'Tally Results'!E24/SUM('Tally Results'!$E$3:$E$48)</f>
        <v>4.2370855235914683E-2</v>
      </c>
      <c r="F24" s="12">
        <f>'Tally Results'!F24</f>
        <v>0</v>
      </c>
      <c r="G24" s="17">
        <f t="shared" si="2"/>
        <v>0</v>
      </c>
    </row>
    <row r="25" spans="1:7" x14ac:dyDescent="0.3">
      <c r="A25" s="9">
        <v>0.82084999999999997</v>
      </c>
      <c r="B25" s="9">
        <f>'Tally Results'!B25/SUM('Tally Results'!$B$3:$B$48)</f>
        <v>3.1595489941416699E-2</v>
      </c>
      <c r="C25" s="12">
        <f>'Tally Results'!C25</f>
        <v>1E-3</v>
      </c>
      <c r="D25" s="17">
        <f t="shared" si="0"/>
        <v>3.15954899414167E-5</v>
      </c>
      <c r="E25" s="12">
        <f>'Tally Results'!E25/SUM('Tally Results'!$E$3:$E$48)</f>
        <v>2.8799559372311549E-2</v>
      </c>
      <c r="F25" s="12">
        <f>'Tally Results'!F25</f>
        <v>0</v>
      </c>
      <c r="G25" s="17">
        <f t="shared" si="2"/>
        <v>0</v>
      </c>
    </row>
    <row r="26" spans="1:7" x14ac:dyDescent="0.3">
      <c r="A26" s="9">
        <v>0.96164000000000005</v>
      </c>
      <c r="B26" s="9">
        <f>'Tally Results'!B26/SUM('Tally Results'!$B$3:$B$48)</f>
        <v>5.2073372437980922E-2</v>
      </c>
      <c r="C26" s="12">
        <f>'Tally Results'!C26</f>
        <v>8.0000000000000004E-4</v>
      </c>
      <c r="D26" s="17">
        <f t="shared" si="0"/>
        <v>4.1658697950384743E-5</v>
      </c>
      <c r="E26" s="12">
        <f>'Tally Results'!E26/SUM('Tally Results'!$E$3:$E$48)</f>
        <v>4.6116135229177957E-2</v>
      </c>
      <c r="F26" s="12">
        <f>'Tally Results'!F26</f>
        <v>0</v>
      </c>
      <c r="G26" s="17">
        <f t="shared" si="2"/>
        <v>0</v>
      </c>
    </row>
    <row r="27" spans="1:7" x14ac:dyDescent="0.3">
      <c r="A27" s="9">
        <v>1.1080000000000001</v>
      </c>
      <c r="B27" s="9">
        <f>'Tally Results'!B27/SUM('Tally Results'!$B$3:$B$48)</f>
        <v>4.6667487798038886E-2</v>
      </c>
      <c r="C27" s="12">
        <f>'Tally Results'!C27</f>
        <v>8.9999999999999998E-4</v>
      </c>
      <c r="D27" s="17">
        <f t="shared" si="0"/>
        <v>4.2000739018234999E-5</v>
      </c>
      <c r="E27" s="12">
        <f>'Tally Results'!E27/SUM('Tally Results'!$E$3:$E$48)</f>
        <v>4.1396786151168728E-2</v>
      </c>
      <c r="F27" s="12">
        <f>'Tally Results'!F27</f>
        <v>0</v>
      </c>
      <c r="G27" s="17">
        <f t="shared" si="2"/>
        <v>0</v>
      </c>
    </row>
    <row r="28" spans="1:7" x14ac:dyDescent="0.3">
      <c r="A28" s="9">
        <v>1.4227000000000001</v>
      </c>
      <c r="B28" s="9">
        <f>'Tally Results'!B28/SUM('Tally Results'!$B$3:$B$48)</f>
        <v>7.5571716077465254E-2</v>
      </c>
      <c r="C28" s="12">
        <f>'Tally Results'!C28</f>
        <v>6.9999999999999999E-4</v>
      </c>
      <c r="D28" s="17">
        <f t="shared" si="0"/>
        <v>5.2900201254225679E-5</v>
      </c>
      <c r="E28" s="12">
        <f>'Tally Results'!E28/SUM('Tally Results'!$E$3:$E$48)</f>
        <v>7.2206772680244752E-2</v>
      </c>
      <c r="F28" s="12">
        <f>'Tally Results'!F28</f>
        <v>0</v>
      </c>
      <c r="G28" s="17">
        <f t="shared" si="2"/>
        <v>0</v>
      </c>
    </row>
    <row r="29" spans="1:7" x14ac:dyDescent="0.3">
      <c r="A29" s="9">
        <v>1.8268</v>
      </c>
      <c r="B29" s="9">
        <f>'Tally Results'!B29/SUM('Tally Results'!$B$3:$B$48)</f>
        <v>7.1361445508383747E-2</v>
      </c>
      <c r="C29" s="12">
        <f>'Tally Results'!C29</f>
        <v>6.9999999999999999E-4</v>
      </c>
      <c r="D29" s="17">
        <f t="shared" si="0"/>
        <v>4.9953011855868623E-5</v>
      </c>
      <c r="E29" s="12">
        <f>'Tally Results'!E29/SUM('Tally Results'!$E$3:$E$48)</f>
        <v>7.0519004655488826E-2</v>
      </c>
      <c r="F29" s="12">
        <f>'Tally Results'!F29</f>
        <v>0</v>
      </c>
      <c r="G29" s="17">
        <f t="shared" si="2"/>
        <v>0</v>
      </c>
    </row>
    <row r="30" spans="1:7" x14ac:dyDescent="0.3">
      <c r="A30" s="9">
        <v>2.3069000000000002</v>
      </c>
      <c r="B30" s="9">
        <f>'Tally Results'!B30/SUM('Tally Results'!$B$3:$B$48)</f>
        <v>5.6775610434842985E-2</v>
      </c>
      <c r="C30" s="12">
        <f>'Tally Results'!C30</f>
        <v>8.0000000000000004E-4</v>
      </c>
      <c r="D30" s="17">
        <f t="shared" si="0"/>
        <v>4.5420488347874389E-5</v>
      </c>
      <c r="E30" s="12">
        <f>'Tally Results'!E30/SUM('Tally Results'!$E$3:$E$48)</f>
        <v>6.2421499470216371E-2</v>
      </c>
      <c r="F30" s="12">
        <f>'Tally Results'!F30</f>
        <v>0</v>
      </c>
      <c r="G30" s="17">
        <f t="shared" si="2"/>
        <v>0</v>
      </c>
    </row>
    <row r="31" spans="1:7" x14ac:dyDescent="0.3">
      <c r="A31" s="9">
        <v>2.3852000000000002</v>
      </c>
      <c r="B31" s="9">
        <f>'Tally Results'!B31/SUM('Tally Results'!$B$3:$B$48)</f>
        <v>7.4137207571896169E-3</v>
      </c>
      <c r="C31" s="12">
        <f>'Tally Results'!C31</f>
        <v>2.0999999999999999E-3</v>
      </c>
      <c r="D31" s="17">
        <f t="shared" si="0"/>
        <v>1.5568813590098196E-5</v>
      </c>
      <c r="E31" s="12">
        <f>'Tally Results'!E31/SUM('Tally Results'!$E$3:$E$48)</f>
        <v>8.5587806178842839E-3</v>
      </c>
      <c r="F31" s="12">
        <f>'Tally Results'!F31</f>
        <v>0</v>
      </c>
      <c r="G31" s="17">
        <f t="shared" si="2"/>
        <v>0</v>
      </c>
    </row>
    <row r="32" spans="1:7" x14ac:dyDescent="0.3">
      <c r="A32" s="9">
        <v>3.0118999999999998</v>
      </c>
      <c r="B32" s="9">
        <f>'Tally Results'!B32/SUM('Tally Results'!$B$3:$B$48)</f>
        <v>4.2612943475681363E-2</v>
      </c>
      <c r="C32" s="12">
        <f>'Tally Results'!C32</f>
        <v>8.9999999999999998E-4</v>
      </c>
      <c r="D32" s="17">
        <f t="shared" si="0"/>
        <v>3.8351649128113226E-5</v>
      </c>
      <c r="E32" s="12">
        <f>'Tally Results'!E32/SUM('Tally Results'!$E$3:$E$48)</f>
        <v>5.6089562561565262E-2</v>
      </c>
      <c r="F32" s="12">
        <f>'Tally Results'!F32</f>
        <v>0</v>
      </c>
      <c r="G32" s="17">
        <f t="shared" si="2"/>
        <v>0</v>
      </c>
    </row>
    <row r="33" spans="1:8" x14ac:dyDescent="0.3">
      <c r="A33" s="9">
        <v>4.0656999999999996</v>
      </c>
      <c r="B33" s="9">
        <f>'Tally Results'!B33/SUM('Tally Results'!$B$3:$B$48)</f>
        <v>3.6747778218682671E-2</v>
      </c>
      <c r="C33" s="12">
        <f>'Tally Results'!C33</f>
        <v>1E-3</v>
      </c>
      <c r="D33" s="17">
        <f t="shared" si="0"/>
        <v>3.6747778218682671E-5</v>
      </c>
      <c r="E33" s="12">
        <f>'Tally Results'!E33/SUM('Tally Results'!$E$3:$E$48)</f>
        <v>5.8069161025503045E-2</v>
      </c>
      <c r="F33" s="12">
        <f>'Tally Results'!F33</f>
        <v>0</v>
      </c>
      <c r="G33" s="17">
        <f t="shared" si="2"/>
        <v>0</v>
      </c>
    </row>
    <row r="34" spans="1:8" x14ac:dyDescent="0.3">
      <c r="A34" s="9">
        <v>4.7237</v>
      </c>
      <c r="B34" s="9">
        <f>'Tally Results'!B34/SUM('Tally Results'!$B$3:$B$48)</f>
        <v>1.3409347782754488E-2</v>
      </c>
      <c r="C34" s="12">
        <f>'Tally Results'!C34</f>
        <v>1.6999999999999999E-3</v>
      </c>
      <c r="D34" s="17">
        <f t="shared" si="0"/>
        <v>2.2795891230682628E-5</v>
      </c>
      <c r="E34" s="12">
        <f>'Tally Results'!E34/SUM('Tally Results'!$E$3:$E$48)</f>
        <v>2.0995315530578918E-2</v>
      </c>
      <c r="F34" s="12">
        <f>'Tally Results'!F34</f>
        <v>0</v>
      </c>
      <c r="G34" s="17">
        <f t="shared" si="2"/>
        <v>0</v>
      </c>
    </row>
    <row r="35" spans="1:8" x14ac:dyDescent="0.3">
      <c r="A35" s="9">
        <v>4.9659000000000004</v>
      </c>
      <c r="B35" s="9">
        <f>'Tally Results'!B35/SUM('Tally Results'!$B$3:$B$48)</f>
        <v>3.8168821851711911E-3</v>
      </c>
      <c r="C35" s="12">
        <f>'Tally Results'!C35</f>
        <v>3.0000000000000001E-3</v>
      </c>
      <c r="D35" s="17">
        <f t="shared" si="0"/>
        <v>1.1450646555513573E-5</v>
      </c>
      <c r="E35" s="12">
        <f>'Tally Results'!E35/SUM('Tally Results'!$E$3:$E$48)</f>
        <v>5.7431803119824473E-3</v>
      </c>
      <c r="F35" s="12">
        <f>'Tally Results'!F35</f>
        <v>1.5E-5</v>
      </c>
      <c r="G35" s="17">
        <f t="shared" si="2"/>
        <v>8.614770467973671E-8</v>
      </c>
    </row>
    <row r="36" spans="1:8" x14ac:dyDescent="0.3">
      <c r="A36" s="9">
        <v>6.3762999999999996</v>
      </c>
      <c r="B36" s="9">
        <f>'Tally Results'!B36/SUM('Tally Results'!$B$3:$B$48)</f>
        <v>1.6250911679208935E-2</v>
      </c>
      <c r="C36" s="12">
        <f>'Tally Results'!C36</f>
        <v>1.5E-3</v>
      </c>
      <c r="D36" s="17">
        <f t="shared" si="0"/>
        <v>2.4376367518813405E-5</v>
      </c>
      <c r="E36" s="12">
        <f>'Tally Results'!E36/SUM('Tally Results'!$E$3:$E$48)</f>
        <v>2.0215056669588619E-2</v>
      </c>
      <c r="F36" s="12">
        <f>'Tally Results'!F36</f>
        <v>0</v>
      </c>
      <c r="G36" s="17">
        <f t="shared" si="2"/>
        <v>0</v>
      </c>
    </row>
    <row r="37" spans="1:8" x14ac:dyDescent="0.3">
      <c r="A37" s="9">
        <v>7.4081999999999999</v>
      </c>
      <c r="B37" s="9">
        <f>'Tally Results'!B37/SUM('Tally Results'!$B$3:$B$48)</f>
        <v>8.4677395606347784E-3</v>
      </c>
      <c r="C37" s="12">
        <f>'Tally Results'!C37</f>
        <v>2.3E-3</v>
      </c>
      <c r="D37" s="17">
        <f t="shared" si="0"/>
        <v>1.947580098945999E-5</v>
      </c>
      <c r="E37" s="12">
        <f>'Tally Results'!E37/SUM('Tally Results'!$E$3:$E$48)</f>
        <v>6.5648106035858097E-3</v>
      </c>
      <c r="F37" s="12">
        <f>'Tally Results'!F37</f>
        <v>0</v>
      </c>
      <c r="G37" s="17">
        <f t="shared" si="2"/>
        <v>0</v>
      </c>
    </row>
    <row r="38" spans="1:8" x14ac:dyDescent="0.3">
      <c r="A38" s="9">
        <v>8.1873000000000005</v>
      </c>
      <c r="B38" s="9">
        <f>'Tally Results'!B38/SUM('Tally Results'!$B$3:$B$48)</f>
        <v>5.0008441454840033E-3</v>
      </c>
      <c r="C38" s="12">
        <f>'Tally Results'!C38</f>
        <v>3.3E-3</v>
      </c>
      <c r="D38" s="17">
        <f t="shared" si="0"/>
        <v>1.650278568009721E-5</v>
      </c>
      <c r="E38" s="12">
        <f>'Tally Results'!E38/SUM('Tally Results'!$E$3:$E$48)</f>
        <v>2.8284015639609972E-3</v>
      </c>
      <c r="F38" s="12">
        <f>'Tally Results'!F38</f>
        <v>8.5000000000000006E-5</v>
      </c>
      <c r="G38" s="17">
        <f t="shared" si="2"/>
        <v>2.4041413293668479E-7</v>
      </c>
    </row>
    <row r="39" spans="1:8" x14ac:dyDescent="0.3">
      <c r="A39" s="9">
        <v>9.0484000000000009</v>
      </c>
      <c r="B39" s="9">
        <f>'Tally Results'!B39/SUM('Tally Results'!$B$3:$B$48)</f>
        <v>4.9184848014329234E-3</v>
      </c>
      <c r="C39" s="12">
        <f>'Tally Results'!C39</f>
        <v>2.8999999999999998E-3</v>
      </c>
      <c r="D39" s="17">
        <f t="shared" si="0"/>
        <v>1.4263605924155477E-5</v>
      </c>
      <c r="E39" s="12">
        <f>'Tally Results'!E39/SUM('Tally Results'!$E$3:$E$48)</f>
        <v>2.0682413554618667E-3</v>
      </c>
      <c r="F39" s="12">
        <f>'Tally Results'!F39</f>
        <v>8.5000000000000006E-5</v>
      </c>
      <c r="G39" s="17">
        <f t="shared" si="2"/>
        <v>1.7580051521425869E-7</v>
      </c>
    </row>
    <row r="40" spans="1:8" x14ac:dyDescent="0.3">
      <c r="A40" s="9">
        <v>10</v>
      </c>
      <c r="B40" s="9">
        <f>'Tally Results'!B40/SUM('Tally Results'!$B$3:$B$48)</f>
        <v>5.5082271870557633E-3</v>
      </c>
      <c r="C40" s="12">
        <f>'Tally Results'!C40</f>
        <v>2.5999999999999999E-3</v>
      </c>
      <c r="D40" s="17">
        <f t="shared" si="0"/>
        <v>1.4321390686344984E-5</v>
      </c>
      <c r="E40" s="12">
        <f>'Tally Results'!E40/SUM('Tally Results'!$E$3:$E$48)</f>
        <v>1.6070425862189915E-3</v>
      </c>
      <c r="F40" s="12">
        <f>'Tally Results'!F40</f>
        <v>8.5000000000000006E-5</v>
      </c>
      <c r="G40" s="17">
        <f t="shared" si="2"/>
        <v>1.3659861982861428E-7</v>
      </c>
    </row>
    <row r="41" spans="1:8" x14ac:dyDescent="0.3">
      <c r="A41" s="9">
        <v>11.052</v>
      </c>
      <c r="B41" s="9">
        <f>'Tally Results'!B41/SUM('Tally Results'!$B$3:$B$48)</f>
        <v>6.3386720114737586E-3</v>
      </c>
      <c r="C41" s="12">
        <f>'Tally Results'!C41</f>
        <v>2.3E-3</v>
      </c>
      <c r="D41" s="17">
        <f t="shared" si="0"/>
        <v>1.4578945626389645E-5</v>
      </c>
      <c r="E41" s="12">
        <f>'Tally Results'!E41/SUM('Tally Results'!$E$3:$E$48)</f>
        <v>1.5453339101582648E-3</v>
      </c>
      <c r="F41" s="12">
        <f>'Tally Results'!F41</f>
        <v>8.5000000000000006E-5</v>
      </c>
      <c r="G41" s="17">
        <f t="shared" si="2"/>
        <v>1.3135338236345253E-7</v>
      </c>
    </row>
    <row r="42" spans="1:8" x14ac:dyDescent="0.3">
      <c r="A42" s="9">
        <v>12.214</v>
      </c>
      <c r="B42" s="9">
        <f>'Tally Results'!B42/SUM('Tally Results'!$B$3:$B$48)</f>
        <v>6.400477203803252E-3</v>
      </c>
      <c r="C42" s="12">
        <f>'Tally Results'!C42</f>
        <v>2.5000000000000001E-3</v>
      </c>
      <c r="D42" s="17">
        <f t="shared" si="0"/>
        <v>1.6001193009508131E-5</v>
      </c>
      <c r="E42" s="12">
        <f>'Tally Results'!E42/SUM('Tally Results'!$E$3:$E$48)</f>
        <v>1.9297340388069433E-3</v>
      </c>
      <c r="F42" s="12">
        <f>'Tally Results'!F42</f>
        <v>1.7000000000000001E-4</v>
      </c>
      <c r="G42" s="17">
        <f t="shared" si="2"/>
        <v>3.2805478659718038E-7</v>
      </c>
    </row>
    <row r="43" spans="1:8" x14ac:dyDescent="0.3">
      <c r="A43" s="9">
        <v>12.523</v>
      </c>
      <c r="B43" s="9">
        <f>'Tally Results'!B43/SUM('Tally Results'!$B$3:$B$48)</f>
        <v>1.9744356207000093E-3</v>
      </c>
      <c r="C43" s="12">
        <f>'Tally Results'!C43</f>
        <v>4.4000000000000003E-3</v>
      </c>
      <c r="D43" s="17">
        <f t="shared" si="0"/>
        <v>8.6875167310800404E-6</v>
      </c>
      <c r="E43" s="12">
        <f>'Tally Results'!E43/SUM('Tally Results'!$E$3:$E$48)</f>
        <v>5.825647315756547E-4</v>
      </c>
      <c r="F43" s="12">
        <f>'Tally Results'!F43</f>
        <v>5.0999999999999993E-4</v>
      </c>
      <c r="G43" s="17">
        <f t="shared" si="2"/>
        <v>2.9710801310358385E-7</v>
      </c>
    </row>
    <row r="44" spans="1:8" x14ac:dyDescent="0.3">
      <c r="A44" s="9">
        <v>13.84</v>
      </c>
      <c r="B44" s="9">
        <f>'Tally Results'!B44/SUM('Tally Results'!$B$3:$B$48)</f>
        <v>2.3990406225374721E-2</v>
      </c>
      <c r="C44" s="12">
        <f>'Tally Results'!C44</f>
        <v>1.1999999999999999E-3</v>
      </c>
      <c r="D44" s="17">
        <f t="shared" si="0"/>
        <v>2.8788487470449663E-5</v>
      </c>
      <c r="E44" s="12">
        <f>'Tally Results'!E44/SUM('Tally Results'!$E$3:$E$48)</f>
        <v>2.3182647571056442E-2</v>
      </c>
      <c r="F44" s="12">
        <f>'Tally Results'!F44</f>
        <v>3.4000000000000002E-4</v>
      </c>
      <c r="G44" s="17">
        <f t="shared" si="2"/>
        <v>7.8821001741591917E-6</v>
      </c>
    </row>
    <row r="45" spans="1:8" x14ac:dyDescent="0.3">
      <c r="A45" s="9">
        <v>14.191000000000001</v>
      </c>
      <c r="B45" s="9">
        <f>'Tally Results'!B45/SUM('Tally Results'!$B$3:$B$48)</f>
        <v>0.10145567353019114</v>
      </c>
      <c r="C45" s="12">
        <f>'Tally Results'!C45</f>
        <v>5.9999999999999995E-4</v>
      </c>
      <c r="D45" s="17">
        <f t="shared" si="0"/>
        <v>6.0873404118114675E-5</v>
      </c>
      <c r="E45" s="12">
        <f>'Tally Results'!E45/SUM('Tally Results'!$E$3:$E$48)</f>
        <v>6.2937506221353232E-2</v>
      </c>
      <c r="F45" s="12">
        <f>'Tally Results'!F45</f>
        <v>8.4999999999999995E-4</v>
      </c>
      <c r="G45" s="17">
        <f t="shared" si="2"/>
        <v>5.3496880288150246E-5</v>
      </c>
    </row>
    <row r="46" spans="1:8" x14ac:dyDescent="0.3">
      <c r="A46" s="9">
        <v>14.917999999999999</v>
      </c>
      <c r="B46" s="9">
        <f>'Tally Results'!B46/SUM('Tally Results'!$B$3:$B$48)</f>
        <v>4.1733920436199156E-3</v>
      </c>
      <c r="C46" s="12">
        <f>'Tally Results'!C46</f>
        <v>3.0000000000000001E-3</v>
      </c>
      <c r="D46" s="17">
        <f t="shared" si="0"/>
        <v>1.2520176130859747E-5</v>
      </c>
      <c r="E46" s="12">
        <f>'Tally Results'!E46/SUM('Tally Results'!$E$3:$E$48)</f>
        <v>3.5661600382417946E-2</v>
      </c>
      <c r="F46" s="12">
        <f>'Tally Results'!F46</f>
        <v>7.6499999999999995E-4</v>
      </c>
      <c r="G46" s="17">
        <f t="shared" si="2"/>
        <v>2.7281124292549728E-5</v>
      </c>
    </row>
    <row r="47" spans="1:8" x14ac:dyDescent="0.3">
      <c r="A47" s="9">
        <v>16.905000000000001</v>
      </c>
      <c r="B47" s="9">
        <f>'Tally Results'!B47/SUM('Tally Results'!$B$3:$B$48)</f>
        <v>2.7990234634584505E-5</v>
      </c>
      <c r="C47" s="12">
        <f>'Tally Results'!C47</f>
        <v>3.78E-2</v>
      </c>
      <c r="D47" s="17">
        <f t="shared" si="0"/>
        <v>1.0580308691872944E-6</v>
      </c>
      <c r="E47" s="12">
        <f>'Tally Results'!E47/SUM('Tally Results'!$E$3:$E$48)</f>
        <v>3.1160070238977442E-5</v>
      </c>
      <c r="F47" s="12">
        <f>'Tally Results'!F47</f>
        <v>7.6632238646668792E-4</v>
      </c>
      <c r="G47" s="17">
        <f t="shared" si="2"/>
        <v>2.3878659388002813E-8</v>
      </c>
      <c r="H47" s="2"/>
    </row>
    <row r="48" spans="1:8" ht="15" thickBot="1" x14ac:dyDescent="0.35">
      <c r="A48" s="18">
        <v>19.64</v>
      </c>
      <c r="B48" s="18">
        <f>'Tally Results'!B48/SUM('Tally Results'!$B$3:$B$48)</f>
        <v>2.6942068054893402E-6</v>
      </c>
      <c r="C48" s="19">
        <f>'Tally Results'!C48</f>
        <v>0.1198</v>
      </c>
      <c r="D48" s="20">
        <f t="shared" si="0"/>
        <v>3.2276597529762295E-7</v>
      </c>
      <c r="E48" s="19">
        <f>'Tally Results'!E48/SUM('Tally Results'!$E$3:$E$48)</f>
        <v>2.1405625721775737E-6</v>
      </c>
      <c r="F48" s="19">
        <f>'Tally Results'!F48</f>
        <v>1.6149999999999999E-3</v>
      </c>
      <c r="G48" s="20">
        <f t="shared" si="2"/>
        <v>3.4570085540667816E-9</v>
      </c>
      <c r="H48" s="2"/>
    </row>
    <row r="49" spans="1:8" x14ac:dyDescent="0.3">
      <c r="A49" s="1"/>
      <c r="B49" s="1"/>
      <c r="C49" s="1"/>
      <c r="D49" s="1"/>
      <c r="E49" s="2"/>
      <c r="G49" s="2"/>
      <c r="H49" s="2"/>
    </row>
    <row r="50" spans="1:8" x14ac:dyDescent="0.3">
      <c r="A50" s="1"/>
      <c r="B50" s="1"/>
      <c r="C50" s="1"/>
      <c r="D50" s="1"/>
    </row>
    <row r="51" spans="1:8" x14ac:dyDescent="0.3">
      <c r="A51" s="1"/>
      <c r="B51" s="1"/>
      <c r="C51" s="1"/>
      <c r="D51" s="1"/>
    </row>
    <row r="52" spans="1:8" x14ac:dyDescent="0.3">
      <c r="A52" s="1"/>
      <c r="B52" s="1"/>
      <c r="C52" s="1"/>
      <c r="D52" s="1"/>
    </row>
    <row r="53" spans="1:8" x14ac:dyDescent="0.3">
      <c r="A53" s="1"/>
      <c r="B53" s="1"/>
      <c r="C53" s="1"/>
      <c r="D53" s="1"/>
    </row>
    <row r="54" spans="1:8" x14ac:dyDescent="0.3">
      <c r="A54" s="1"/>
      <c r="B54" s="1"/>
      <c r="C54" s="1"/>
      <c r="D54" s="1"/>
    </row>
    <row r="55" spans="1:8" x14ac:dyDescent="0.3">
      <c r="A55" s="1"/>
      <c r="B55" s="1"/>
      <c r="C55" s="1"/>
      <c r="D55" s="1"/>
    </row>
    <row r="56" spans="1:8" x14ac:dyDescent="0.3">
      <c r="A56" s="1"/>
      <c r="B56" s="1"/>
      <c r="C56" s="1"/>
      <c r="D56" s="1"/>
    </row>
    <row r="57" spans="1:8" x14ac:dyDescent="0.3">
      <c r="A57" s="1"/>
      <c r="B57" s="1"/>
      <c r="C57" s="1"/>
      <c r="D57" s="1"/>
    </row>
    <row r="58" spans="1:8" x14ac:dyDescent="0.3">
      <c r="A58" s="1"/>
      <c r="B58" s="1"/>
      <c r="C58" s="1"/>
      <c r="D58" s="1"/>
    </row>
    <row r="59" spans="1:8" x14ac:dyDescent="0.3">
      <c r="A59" s="1"/>
      <c r="B59" s="1"/>
      <c r="C59" s="1"/>
      <c r="D59" s="1"/>
    </row>
    <row r="60" spans="1:8" x14ac:dyDescent="0.3">
      <c r="A60" s="1"/>
      <c r="B60" s="1"/>
      <c r="C60" s="1"/>
      <c r="D60" s="1"/>
    </row>
    <row r="61" spans="1:8" x14ac:dyDescent="0.3">
      <c r="A61" s="1"/>
      <c r="B61" s="1"/>
      <c r="C61" s="1"/>
      <c r="D61" s="1"/>
    </row>
    <row r="62" spans="1:8" x14ac:dyDescent="0.3">
      <c r="A62" s="1"/>
      <c r="B62" s="1"/>
      <c r="C62" s="1"/>
      <c r="D62" s="1"/>
    </row>
    <row r="63" spans="1:8" x14ac:dyDescent="0.3">
      <c r="A63" s="1"/>
      <c r="B63" s="1"/>
      <c r="C63" s="1"/>
      <c r="D63" s="1"/>
    </row>
    <row r="64" spans="1:8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58" workbookViewId="0">
      <selection activeCell="B94" sqref="B3:D94"/>
    </sheetView>
  </sheetViews>
  <sheetFormatPr defaultRowHeight="14.4" x14ac:dyDescent="0.3"/>
  <cols>
    <col min="1" max="7" width="15.33203125" customWidth="1"/>
  </cols>
  <sheetData>
    <row r="1" spans="1:7" s="2" customFormat="1" x14ac:dyDescent="0.3">
      <c r="A1" s="23"/>
      <c r="B1" s="33" t="s">
        <v>4</v>
      </c>
      <c r="C1" s="28"/>
      <c r="D1" s="34"/>
      <c r="E1" s="69" t="s">
        <v>15</v>
      </c>
      <c r="F1" s="70"/>
      <c r="G1" s="71"/>
    </row>
    <row r="2" spans="1:7" s="2" customFormat="1" ht="15" thickBot="1" x14ac:dyDescent="0.35">
      <c r="A2" s="24" t="s">
        <v>0</v>
      </c>
      <c r="B2" s="25" t="s">
        <v>16</v>
      </c>
      <c r="C2" s="26" t="s">
        <v>9</v>
      </c>
      <c r="D2" s="27" t="s">
        <v>6</v>
      </c>
      <c r="E2" s="25" t="s">
        <v>14</v>
      </c>
      <c r="F2" s="26" t="s">
        <v>9</v>
      </c>
      <c r="G2" s="27" t="s">
        <v>6</v>
      </c>
    </row>
    <row r="3" spans="1:7" x14ac:dyDescent="0.3">
      <c r="A3" s="6">
        <v>0</v>
      </c>
      <c r="B3" s="9">
        <f>'Normed Flux'!B3</f>
        <v>0</v>
      </c>
      <c r="C3" s="12">
        <f>'Normed Flux'!C3</f>
        <v>0</v>
      </c>
      <c r="D3" s="17">
        <f>'Normed Flux'!D3</f>
        <v>0</v>
      </c>
      <c r="E3" s="9">
        <f>'Normed Flux'!E3</f>
        <v>2.0393915358462236E-12</v>
      </c>
      <c r="F3" s="12">
        <f>'Normed Flux'!F3</f>
        <v>0.15</v>
      </c>
      <c r="G3" s="17">
        <f>'Normed Flux'!G3</f>
        <v>3.0590873037693351E-13</v>
      </c>
    </row>
    <row r="4" spans="1:7" x14ac:dyDescent="0.3">
      <c r="A4" s="9">
        <f>'Normed Flux'!A3</f>
        <v>4.1399000000000002E-7</v>
      </c>
      <c r="B4" s="9">
        <f>'Normed Flux'!B3</f>
        <v>0</v>
      </c>
      <c r="C4" s="12">
        <f>'Normed Flux'!C3</f>
        <v>0</v>
      </c>
      <c r="D4" s="17">
        <f>'Normed Flux'!D3</f>
        <v>0</v>
      </c>
      <c r="E4" s="9">
        <f>'Normed Flux'!E3</f>
        <v>2.0393915358462236E-12</v>
      </c>
      <c r="F4" s="12">
        <f>'Normed Flux'!F3</f>
        <v>0.15</v>
      </c>
      <c r="G4" s="17">
        <f>'Normed Flux'!G3</f>
        <v>3.0590873037693351E-13</v>
      </c>
    </row>
    <row r="5" spans="1:7" x14ac:dyDescent="0.3">
      <c r="A5" s="9">
        <f>'Normed Flux'!A3</f>
        <v>4.1399000000000002E-7</v>
      </c>
      <c r="B5" s="9">
        <f>'Normed Flux'!B4</f>
        <v>0</v>
      </c>
      <c r="C5" s="12">
        <f>'Normed Flux'!C4</f>
        <v>0</v>
      </c>
      <c r="D5" s="17">
        <f>'Normed Flux'!D4</f>
        <v>0</v>
      </c>
      <c r="E5" s="9">
        <f>'Normed Flux'!E4</f>
        <v>1.3615388190432968E-10</v>
      </c>
      <c r="F5" s="12">
        <f>'Normed Flux'!F4</f>
        <v>0.26859148315797354</v>
      </c>
      <c r="G5" s="17">
        <f>'Normed Flux'!G4</f>
        <v>3.6569773078399481E-11</v>
      </c>
    </row>
    <row r="6" spans="1:7" x14ac:dyDescent="0.3">
      <c r="A6" s="9">
        <f>'Normed Flux'!A4</f>
        <v>1.1253000000000001E-6</v>
      </c>
      <c r="B6" s="9">
        <f>'Normed Flux'!B4</f>
        <v>0</v>
      </c>
      <c r="C6" s="12">
        <f>'Normed Flux'!C4</f>
        <v>0</v>
      </c>
      <c r="D6" s="17">
        <f>'Normed Flux'!D4</f>
        <v>0</v>
      </c>
      <c r="E6" s="9">
        <f>'Normed Flux'!E4</f>
        <v>1.3615388190432968E-10</v>
      </c>
      <c r="F6" s="12">
        <f>'Normed Flux'!F4</f>
        <v>0.26859148315797354</v>
      </c>
      <c r="G6" s="17">
        <f>'Normed Flux'!G4</f>
        <v>3.6569773078399481E-11</v>
      </c>
    </row>
    <row r="7" spans="1:7" x14ac:dyDescent="0.3">
      <c r="A7" s="9">
        <f>'Normed Flux'!A4</f>
        <v>1.1253000000000001E-6</v>
      </c>
      <c r="B7" s="9">
        <f>'Normed Flux'!B5</f>
        <v>0</v>
      </c>
      <c r="C7" s="12">
        <f>'Normed Flux'!C5</f>
        <v>0</v>
      </c>
      <c r="D7" s="17">
        <f>'Normed Flux'!D5</f>
        <v>0</v>
      </c>
      <c r="E7" s="9">
        <f>'Normed Flux'!E5</f>
        <v>3.4809642985502746E-9</v>
      </c>
      <c r="F7" s="12">
        <f>'Normed Flux'!F5</f>
        <v>7.0948974094062839E-2</v>
      </c>
      <c r="G7" s="17">
        <f>'Normed Flux'!G5</f>
        <v>2.4697084584020107E-10</v>
      </c>
    </row>
    <row r="8" spans="1:7" x14ac:dyDescent="0.3">
      <c r="A8" s="9">
        <f>'Normed Flux'!A5</f>
        <v>3.0589999999999998E-6</v>
      </c>
      <c r="B8" s="9">
        <f>'Normed Flux'!B5</f>
        <v>0</v>
      </c>
      <c r="C8" s="12">
        <f>'Normed Flux'!C5</f>
        <v>0</v>
      </c>
      <c r="D8" s="17">
        <f>'Normed Flux'!D5</f>
        <v>0</v>
      </c>
      <c r="E8" s="9">
        <f>'Normed Flux'!E5</f>
        <v>3.4809642985502746E-9</v>
      </c>
      <c r="F8" s="12">
        <f>'Normed Flux'!F5</f>
        <v>7.0948974094062839E-2</v>
      </c>
      <c r="G8" s="17">
        <f>'Normed Flux'!G5</f>
        <v>2.4697084584020107E-10</v>
      </c>
    </row>
    <row r="9" spans="1:7" x14ac:dyDescent="0.3">
      <c r="A9" s="9">
        <f>'Normed Flux'!A5</f>
        <v>3.0589999999999998E-6</v>
      </c>
      <c r="B9" s="9">
        <f>'Normed Flux'!B6</f>
        <v>1.7157958782033768E-9</v>
      </c>
      <c r="C9" s="12">
        <f>'Normed Flux'!C6</f>
        <v>1</v>
      </c>
      <c r="D9" s="17">
        <f>'Normed Flux'!D6</f>
        <v>1.7157958782033768E-9</v>
      </c>
      <c r="E9" s="9">
        <f>'Normed Flux'!E6</f>
        <v>1.9244812041543738E-8</v>
      </c>
      <c r="F9" s="12">
        <f>'Normed Flux'!F6</f>
        <v>5.5604895692735551E-2</v>
      </c>
      <c r="G9" s="17">
        <f>'Normed Flux'!G6</f>
        <v>1.0701057661963406E-9</v>
      </c>
    </row>
    <row r="10" spans="1:7" x14ac:dyDescent="0.3">
      <c r="A10" s="9">
        <f>'Normed Flux'!A6</f>
        <v>1.0677E-5</v>
      </c>
      <c r="B10" s="9">
        <f>'Normed Flux'!B6</f>
        <v>1.7157958782033768E-9</v>
      </c>
      <c r="C10" s="12">
        <f>'Normed Flux'!C6</f>
        <v>1</v>
      </c>
      <c r="D10" s="17">
        <f>'Normed Flux'!D6</f>
        <v>1.7157958782033768E-9</v>
      </c>
      <c r="E10" s="9">
        <f>'Normed Flux'!E6</f>
        <v>1.9244812041543738E-8</v>
      </c>
      <c r="F10" s="12">
        <f>'Normed Flux'!F6</f>
        <v>5.5604895692735551E-2</v>
      </c>
      <c r="G10" s="17">
        <f>'Normed Flux'!G6</f>
        <v>1.0701057661963406E-9</v>
      </c>
    </row>
    <row r="11" spans="1:7" x14ac:dyDescent="0.3">
      <c r="A11" s="9">
        <f>'Normed Flux'!A6</f>
        <v>1.0677E-5</v>
      </c>
      <c r="B11" s="9">
        <f>'Normed Flux'!B7</f>
        <v>1.1346605436139511E-6</v>
      </c>
      <c r="C11" s="12">
        <f>'Normed Flux'!C7</f>
        <v>0.18679999999999999</v>
      </c>
      <c r="D11" s="17">
        <f>'Normed Flux'!D7</f>
        <v>2.1195458954708607E-7</v>
      </c>
      <c r="E11" s="9">
        <f>'Normed Flux'!E7</f>
        <v>4.6588547105098206E-8</v>
      </c>
      <c r="F11" s="12">
        <f>'Normed Flux'!F7</f>
        <v>2.9582388341714397E-2</v>
      </c>
      <c r="G11" s="17">
        <f>'Normed Flux'!G7</f>
        <v>1.3782004927392692E-9</v>
      </c>
    </row>
    <row r="12" spans="1:7" x14ac:dyDescent="0.3">
      <c r="A12" s="9">
        <f>'Normed Flux'!A7</f>
        <v>2.9023E-5</v>
      </c>
      <c r="B12" s="9">
        <f>'Normed Flux'!B7</f>
        <v>1.1346605436139511E-6</v>
      </c>
      <c r="C12" s="12">
        <f>'Normed Flux'!C7</f>
        <v>0.18679999999999999</v>
      </c>
      <c r="D12" s="17">
        <f>'Normed Flux'!D7</f>
        <v>2.1195458954708607E-7</v>
      </c>
      <c r="E12" s="9">
        <f>'Normed Flux'!E7</f>
        <v>4.6588547105098206E-8</v>
      </c>
      <c r="F12" s="12">
        <f>'Normed Flux'!F7</f>
        <v>2.9582388341714397E-2</v>
      </c>
      <c r="G12" s="17">
        <f>'Normed Flux'!G7</f>
        <v>1.3782004927392692E-9</v>
      </c>
    </row>
    <row r="13" spans="1:7" x14ac:dyDescent="0.3">
      <c r="A13" s="9">
        <f>'Normed Flux'!A7</f>
        <v>2.9023E-5</v>
      </c>
      <c r="B13" s="9">
        <f>'Normed Flux'!B8</f>
        <v>2.073209738695412E-5</v>
      </c>
      <c r="C13" s="12">
        <f>'Normed Flux'!C8</f>
        <v>0.29170000000000001</v>
      </c>
      <c r="D13" s="17">
        <f>'Normed Flux'!D8</f>
        <v>6.0475528077745167E-6</v>
      </c>
      <c r="E13" s="9">
        <f>'Normed Flux'!E8</f>
        <v>2.885912593881172E-7</v>
      </c>
      <c r="F13" s="12">
        <f>'Normed Flux'!F8</f>
        <v>1.0592801801223318E-2</v>
      </c>
      <c r="G13" s="17">
        <f>'Normed Flux'!G8</f>
        <v>3.0569900122637535E-9</v>
      </c>
    </row>
    <row r="14" spans="1:7" x14ac:dyDescent="0.3">
      <c r="A14" s="9">
        <f>'Normed Flux'!A8</f>
        <v>1.013E-4</v>
      </c>
      <c r="B14" s="9">
        <f>'Normed Flux'!B8</f>
        <v>2.073209738695412E-5</v>
      </c>
      <c r="C14" s="12">
        <f>'Normed Flux'!C8</f>
        <v>0.29170000000000001</v>
      </c>
      <c r="D14" s="17">
        <f>'Normed Flux'!D8</f>
        <v>6.0475528077745167E-6</v>
      </c>
      <c r="E14" s="9">
        <f>'Normed Flux'!E8</f>
        <v>2.885912593881172E-7</v>
      </c>
      <c r="F14" s="12">
        <f>'Normed Flux'!F8</f>
        <v>1.0592801801223318E-2</v>
      </c>
      <c r="G14" s="17">
        <f>'Normed Flux'!G8</f>
        <v>3.0569900122637535E-9</v>
      </c>
    </row>
    <row r="15" spans="1:7" x14ac:dyDescent="0.3">
      <c r="A15" s="9">
        <f>'Normed Flux'!A8</f>
        <v>1.013E-4</v>
      </c>
      <c r="B15" s="9">
        <f>'Normed Flux'!B9</f>
        <v>5.774384420228347E-5</v>
      </c>
      <c r="C15" s="12">
        <f>'Normed Flux'!C9</f>
        <v>7.5399999999999995E-2</v>
      </c>
      <c r="D15" s="17">
        <f>'Normed Flux'!D9</f>
        <v>4.3538858528521735E-6</v>
      </c>
      <c r="E15" s="9">
        <f>'Normed Flux'!E9</f>
        <v>9.6010698646943949E-7</v>
      </c>
      <c r="F15" s="12">
        <f>'Normed Flux'!F9</f>
        <v>4.3570747067269806E-3</v>
      </c>
      <c r="G15" s="17">
        <f>'Normed Flux'!G9</f>
        <v>4.183257866497858E-9</v>
      </c>
    </row>
    <row r="16" spans="1:7" x14ac:dyDescent="0.3">
      <c r="A16" s="9">
        <f>'Normed Flux'!A9</f>
        <v>2.7535999999999999E-4</v>
      </c>
      <c r="B16" s="9">
        <f>'Normed Flux'!B9</f>
        <v>5.774384420228347E-5</v>
      </c>
      <c r="C16" s="12">
        <f>'Normed Flux'!C9</f>
        <v>7.5399999999999995E-2</v>
      </c>
      <c r="D16" s="17">
        <f>'Normed Flux'!D9</f>
        <v>4.3538858528521735E-6</v>
      </c>
      <c r="E16" s="9">
        <f>'Normed Flux'!E9</f>
        <v>9.6010698646943949E-7</v>
      </c>
      <c r="F16" s="12">
        <f>'Normed Flux'!F9</f>
        <v>4.3570747067269806E-3</v>
      </c>
      <c r="G16" s="17">
        <f>'Normed Flux'!G9</f>
        <v>4.183257866497858E-9</v>
      </c>
    </row>
    <row r="17" spans="1:7" x14ac:dyDescent="0.3">
      <c r="A17" s="9">
        <f>'Normed Flux'!A9</f>
        <v>2.7535999999999999E-4</v>
      </c>
      <c r="B17" s="9">
        <f>'Normed Flux'!B10</f>
        <v>8.7236197179465684E-5</v>
      </c>
      <c r="C17" s="12">
        <f>'Normed Flux'!C10</f>
        <v>5.1900000000000002E-2</v>
      </c>
      <c r="D17" s="17">
        <f>'Normed Flux'!D10</f>
        <v>4.527558633614269E-6</v>
      </c>
      <c r="E17" s="9">
        <f>'Normed Flux'!E10</f>
        <v>2.8723780245627565E-6</v>
      </c>
      <c r="F17" s="12">
        <f>'Normed Flux'!F10</f>
        <v>2.2647571613751438E-3</v>
      </c>
      <c r="G17" s="17">
        <f>'Normed Flux'!G10</f>
        <v>6.5052387013050918E-9</v>
      </c>
    </row>
    <row r="18" spans="1:7" x14ac:dyDescent="0.3">
      <c r="A18" s="9">
        <f>'Normed Flux'!A10</f>
        <v>5.8295000000000005E-4</v>
      </c>
      <c r="B18" s="9">
        <f>'Normed Flux'!B10</f>
        <v>8.7236197179465684E-5</v>
      </c>
      <c r="C18" s="12">
        <f>'Normed Flux'!C10</f>
        <v>5.1900000000000002E-2</v>
      </c>
      <c r="D18" s="17">
        <f>'Normed Flux'!D10</f>
        <v>4.527558633614269E-6</v>
      </c>
      <c r="E18" s="9">
        <f>'Normed Flux'!E10</f>
        <v>2.8723780245627565E-6</v>
      </c>
      <c r="F18" s="12">
        <f>'Normed Flux'!F10</f>
        <v>2.2647571613751438E-3</v>
      </c>
      <c r="G18" s="17">
        <f>'Normed Flux'!G10</f>
        <v>6.5052387013050918E-9</v>
      </c>
    </row>
    <row r="19" spans="1:7" x14ac:dyDescent="0.3">
      <c r="A19" s="9">
        <f>'Normed Flux'!A10</f>
        <v>5.8295000000000005E-4</v>
      </c>
      <c r="B19" s="9">
        <f>'Normed Flux'!B11</f>
        <v>1.2211830549697507E-4</v>
      </c>
      <c r="C19" s="12">
        <f>'Normed Flux'!C11</f>
        <v>2.9100000000000001E-2</v>
      </c>
      <c r="D19" s="17">
        <f>'Normed Flux'!D11</f>
        <v>3.5536426899619748E-6</v>
      </c>
      <c r="E19" s="9">
        <f>'Normed Flux'!E11</f>
        <v>9.0838404090505472E-6</v>
      </c>
      <c r="F19" s="12">
        <f>'Normed Flux'!F11</f>
        <v>1.2202458768625279E-3</v>
      </c>
      <c r="G19" s="17">
        <f>'Normed Flux'!G11</f>
        <v>1.1084518805221149E-8</v>
      </c>
    </row>
    <row r="20" spans="1:7" x14ac:dyDescent="0.3">
      <c r="A20" s="9">
        <f>'Normed Flux'!A11</f>
        <v>1.2340999999999999E-3</v>
      </c>
      <c r="B20" s="9">
        <f>'Normed Flux'!B11</f>
        <v>1.2211830549697507E-4</v>
      </c>
      <c r="C20" s="12">
        <f>'Normed Flux'!C11</f>
        <v>2.9100000000000001E-2</v>
      </c>
      <c r="D20" s="17">
        <f>'Normed Flux'!D11</f>
        <v>3.5536426899619748E-6</v>
      </c>
      <c r="E20" s="9">
        <f>'Normed Flux'!E11</f>
        <v>9.0838404090505472E-6</v>
      </c>
      <c r="F20" s="12">
        <f>'Normed Flux'!F11</f>
        <v>1.2202458768625279E-3</v>
      </c>
      <c r="G20" s="17">
        <f>'Normed Flux'!G11</f>
        <v>1.1084518805221149E-8</v>
      </c>
    </row>
    <row r="21" spans="1:7" x14ac:dyDescent="0.3">
      <c r="A21" s="9">
        <f>'Normed Flux'!A11</f>
        <v>1.2340999999999999E-3</v>
      </c>
      <c r="B21" s="9">
        <f>'Normed Flux'!B12</f>
        <v>3.3078338766775431E-4</v>
      </c>
      <c r="C21" s="12">
        <f>'Normed Flux'!C12</f>
        <v>1.17E-2</v>
      </c>
      <c r="D21" s="17">
        <f>'Normed Flux'!D12</f>
        <v>3.8701656357127255E-6</v>
      </c>
      <c r="E21" s="9">
        <f>'Normed Flux'!E12</f>
        <v>5.9042332800362418E-5</v>
      </c>
      <c r="F21" s="12">
        <f>'Normed Flux'!F12</f>
        <v>4.3777848279695063E-4</v>
      </c>
      <c r="G21" s="17">
        <f>'Normed Flux'!G12</f>
        <v>2.5847462874135293E-8</v>
      </c>
    </row>
    <row r="22" spans="1:7" x14ac:dyDescent="0.3">
      <c r="A22" s="9">
        <f>'Normed Flux'!A12</f>
        <v>3.3546000000000001E-3</v>
      </c>
      <c r="B22" s="9">
        <f>'Normed Flux'!B12</f>
        <v>3.3078338766775431E-4</v>
      </c>
      <c r="C22" s="12">
        <f>'Normed Flux'!C12</f>
        <v>1.17E-2</v>
      </c>
      <c r="D22" s="17">
        <f>'Normed Flux'!D12</f>
        <v>3.8701656357127255E-6</v>
      </c>
      <c r="E22" s="9">
        <f>'Normed Flux'!E12</f>
        <v>5.9042332800362418E-5</v>
      </c>
      <c r="F22" s="12">
        <f>'Normed Flux'!F12</f>
        <v>4.3777848279695063E-4</v>
      </c>
      <c r="G22" s="17">
        <f>'Normed Flux'!G12</f>
        <v>2.5847462874135293E-8</v>
      </c>
    </row>
    <row r="23" spans="1:7" x14ac:dyDescent="0.3">
      <c r="A23" s="9">
        <f>'Normed Flux'!A12</f>
        <v>3.3546000000000001E-3</v>
      </c>
      <c r="B23" s="9">
        <f>'Normed Flux'!B13</f>
        <v>1.464002761708449E-3</v>
      </c>
      <c r="C23" s="12">
        <f>'Normed Flux'!C13</f>
        <v>4.1000000000000003E-3</v>
      </c>
      <c r="D23" s="17">
        <f>'Normed Flux'!D13</f>
        <v>6.0024113230046409E-6</v>
      </c>
      <c r="E23" s="9">
        <f>'Normed Flux'!E13</f>
        <v>5.0085583704714105E-4</v>
      </c>
      <c r="F23" s="12">
        <f>'Normed Flux'!F13</f>
        <v>1.7585505395068974E-4</v>
      </c>
      <c r="G23" s="17">
        <f>'Normed Flux'!G13</f>
        <v>8.8078030245442864E-8</v>
      </c>
    </row>
    <row r="24" spans="1:7" x14ac:dyDescent="0.3">
      <c r="A24" s="9">
        <f>'Normed Flux'!A13</f>
        <v>1.0333E-2</v>
      </c>
      <c r="B24" s="9">
        <f>'Normed Flux'!B13</f>
        <v>1.464002761708449E-3</v>
      </c>
      <c r="C24" s="12">
        <f>'Normed Flux'!C13</f>
        <v>4.1000000000000003E-3</v>
      </c>
      <c r="D24" s="17">
        <f>'Normed Flux'!D13</f>
        <v>6.0024113230046409E-6</v>
      </c>
      <c r="E24" s="9">
        <f>'Normed Flux'!E13</f>
        <v>5.0085583704714105E-4</v>
      </c>
      <c r="F24" s="12">
        <f>'Normed Flux'!F13</f>
        <v>1.7585505395068974E-4</v>
      </c>
      <c r="G24" s="17">
        <f>'Normed Flux'!G13</f>
        <v>8.8078030245442864E-8</v>
      </c>
    </row>
    <row r="25" spans="1:7" x14ac:dyDescent="0.3">
      <c r="A25" s="9">
        <f>'Normed Flux'!A13</f>
        <v>1.0333E-2</v>
      </c>
      <c r="B25" s="9">
        <f>'Normed Flux'!B14</f>
        <v>3.7293367241348031E-3</v>
      </c>
      <c r="C25" s="12">
        <f>'Normed Flux'!C14</f>
        <v>2.2000000000000001E-3</v>
      </c>
      <c r="D25" s="17">
        <f>'Normed Flux'!D14</f>
        <v>8.2045407930965677E-6</v>
      </c>
      <c r="E25" s="9">
        <f>'Normed Flux'!E14</f>
        <v>1.7220931770290356E-3</v>
      </c>
      <c r="F25" s="12">
        <f>'Normed Flux'!F14</f>
        <v>8.6313382508160358E-5</v>
      </c>
      <c r="G25" s="17">
        <f>'Normed Flux'!G14</f>
        <v>1.4863968710360027E-7</v>
      </c>
    </row>
    <row r="26" spans="1:7" x14ac:dyDescent="0.3">
      <c r="A26" s="9">
        <f>'Normed Flux'!A14</f>
        <v>2.1874999999999999E-2</v>
      </c>
      <c r="B26" s="9">
        <f>'Normed Flux'!B14</f>
        <v>3.7293367241348031E-3</v>
      </c>
      <c r="C26" s="12">
        <f>'Normed Flux'!C14</f>
        <v>2.2000000000000001E-3</v>
      </c>
      <c r="D26" s="17">
        <f>'Normed Flux'!D14</f>
        <v>8.2045407930965677E-6</v>
      </c>
      <c r="E26" s="9">
        <f>'Normed Flux'!E14</f>
        <v>1.7220931770290356E-3</v>
      </c>
      <c r="F26" s="12">
        <f>'Normed Flux'!F14</f>
        <v>8.6313382508160358E-5</v>
      </c>
      <c r="G26" s="17">
        <f>'Normed Flux'!G14</f>
        <v>1.4863968710360027E-7</v>
      </c>
    </row>
    <row r="27" spans="1:7" x14ac:dyDescent="0.3">
      <c r="A27" s="9">
        <f>'Normed Flux'!A14</f>
        <v>2.1874999999999999E-2</v>
      </c>
      <c r="B27" s="9">
        <f>'Normed Flux'!B15</f>
        <v>1.0792071551150872E-3</v>
      </c>
      <c r="C27" s="12">
        <f>'Normed Flux'!C15</f>
        <v>3.8999999999999998E-3</v>
      </c>
      <c r="D27" s="17">
        <f>'Normed Flux'!D15</f>
        <v>4.2089079049488399E-6</v>
      </c>
      <c r="E27" s="9">
        <f>'Normed Flux'!E15</f>
        <v>5.8644528321225703E-4</v>
      </c>
      <c r="F27" s="12">
        <f>'Normed Flux'!F15</f>
        <v>9.0138781886599746E-5</v>
      </c>
      <c r="G27" s="17">
        <f>'Normed Flux'!G15</f>
        <v>5.2861463471894851E-8</v>
      </c>
    </row>
    <row r="28" spans="1:7" x14ac:dyDescent="0.3">
      <c r="A28" s="9">
        <f>'Normed Flux'!A15</f>
        <v>2.4788000000000001E-2</v>
      </c>
      <c r="B28" s="9">
        <f>'Normed Flux'!B15</f>
        <v>1.0792071551150872E-3</v>
      </c>
      <c r="C28" s="12">
        <f>'Normed Flux'!C15</f>
        <v>3.8999999999999998E-3</v>
      </c>
      <c r="D28" s="17">
        <f>'Normed Flux'!D15</f>
        <v>4.2089079049488399E-6</v>
      </c>
      <c r="E28" s="9">
        <f>'Normed Flux'!E15</f>
        <v>5.8644528321225703E-4</v>
      </c>
      <c r="F28" s="12">
        <f>'Normed Flux'!F15</f>
        <v>9.0138781886599746E-5</v>
      </c>
      <c r="G28" s="17">
        <f>'Normed Flux'!G15</f>
        <v>5.2861463471894851E-8</v>
      </c>
    </row>
    <row r="29" spans="1:7" x14ac:dyDescent="0.3">
      <c r="A29" s="9">
        <f>'Normed Flux'!A15</f>
        <v>2.4788000000000001E-2</v>
      </c>
      <c r="B29" s="9">
        <f>'Normed Flux'!B16</f>
        <v>4.9865704290106786E-3</v>
      </c>
      <c r="C29" s="12">
        <f>'Normed Flux'!C16</f>
        <v>1.8E-3</v>
      </c>
      <c r="D29" s="17">
        <f>'Normed Flux'!D16</f>
        <v>8.9758267722192204E-6</v>
      </c>
      <c r="E29" s="9">
        <f>'Normed Flux'!E16</f>
        <v>2.3036146682529593E-3</v>
      </c>
      <c r="F29" s="12">
        <f>'Normed Flux'!F16</f>
        <v>8.6313382508160358E-5</v>
      </c>
      <c r="G29" s="17">
        <f>'Normed Flux'!G16</f>
        <v>1.988327740123266E-7</v>
      </c>
    </row>
    <row r="30" spans="1:7" x14ac:dyDescent="0.3">
      <c r="A30" s="9">
        <f>'Normed Flux'!A16</f>
        <v>3.4306999999999997E-2</v>
      </c>
      <c r="B30" s="9">
        <f>'Normed Flux'!B16</f>
        <v>4.9865704290106786E-3</v>
      </c>
      <c r="C30" s="12">
        <f>'Normed Flux'!C16</f>
        <v>1.8E-3</v>
      </c>
      <c r="D30" s="17">
        <f>'Normed Flux'!D16</f>
        <v>8.9758267722192204E-6</v>
      </c>
      <c r="E30" s="9">
        <f>'Normed Flux'!E16</f>
        <v>2.3036146682529593E-3</v>
      </c>
      <c r="F30" s="12">
        <f>'Normed Flux'!F16</f>
        <v>8.6313382508160358E-5</v>
      </c>
      <c r="G30" s="17">
        <f>'Normed Flux'!G16</f>
        <v>1.988327740123266E-7</v>
      </c>
    </row>
    <row r="31" spans="1:7" x14ac:dyDescent="0.3">
      <c r="A31" s="9">
        <f>'Normed Flux'!A16</f>
        <v>3.4306999999999997E-2</v>
      </c>
      <c r="B31" s="9">
        <f>'Normed Flux'!B17</f>
        <v>6.9640986882799089E-3</v>
      </c>
      <c r="C31" s="12">
        <f>'Normed Flux'!C17</f>
        <v>1.6000000000000001E-3</v>
      </c>
      <c r="D31" s="17">
        <f>'Normed Flux'!D17</f>
        <v>1.1142557901247855E-5</v>
      </c>
      <c r="E31" s="9">
        <f>'Normed Flux'!E17</f>
        <v>5.8471722118213307E-3</v>
      </c>
      <c r="F31" s="12">
        <f>'Normed Flux'!F17</f>
        <v>1.5E-5</v>
      </c>
      <c r="G31" s="17">
        <f>'Normed Flux'!G17</f>
        <v>8.7707583177319958E-8</v>
      </c>
    </row>
    <row r="32" spans="1:7" x14ac:dyDescent="0.3">
      <c r="A32" s="9">
        <f>'Normed Flux'!A17</f>
        <v>5.2475000000000001E-2</v>
      </c>
      <c r="B32" s="9">
        <f>'Normed Flux'!B17</f>
        <v>6.9640986882799089E-3</v>
      </c>
      <c r="C32" s="12">
        <f>'Normed Flux'!C17</f>
        <v>1.6000000000000001E-3</v>
      </c>
      <c r="D32" s="17">
        <f>'Normed Flux'!D17</f>
        <v>1.1142557901247855E-5</v>
      </c>
      <c r="E32" s="9">
        <f>'Normed Flux'!E17</f>
        <v>5.8471722118213307E-3</v>
      </c>
      <c r="F32" s="12">
        <f>'Normed Flux'!F17</f>
        <v>1.5E-5</v>
      </c>
      <c r="G32" s="17">
        <f>'Normed Flux'!G17</f>
        <v>8.7707583177319958E-8</v>
      </c>
    </row>
    <row r="33" spans="1:7" x14ac:dyDescent="0.3">
      <c r="A33" s="9">
        <f>'Normed Flux'!A17</f>
        <v>5.2475000000000001E-2</v>
      </c>
      <c r="B33" s="9">
        <f>'Normed Flux'!B18</f>
        <v>3.1990396097178665E-2</v>
      </c>
      <c r="C33" s="12">
        <f>'Normed Flux'!C18</f>
        <v>8.0000000000000004E-4</v>
      </c>
      <c r="D33" s="17">
        <f>'Normed Flux'!D18</f>
        <v>2.5592316877742932E-5</v>
      </c>
      <c r="E33" s="9">
        <f>'Normed Flux'!E18</f>
        <v>2.7020882095186927E-2</v>
      </c>
      <c r="F33" s="12">
        <f>'Normed Flux'!F18</f>
        <v>0</v>
      </c>
      <c r="G33" s="17">
        <f>'Normed Flux'!G18</f>
        <v>0</v>
      </c>
    </row>
    <row r="34" spans="1:7" x14ac:dyDescent="0.3">
      <c r="A34" s="9">
        <f>'Normed Flux'!A18</f>
        <v>0.11108999999999999</v>
      </c>
      <c r="B34" s="9">
        <f>'Normed Flux'!B18</f>
        <v>3.1990396097178665E-2</v>
      </c>
      <c r="C34" s="12">
        <f>'Normed Flux'!C18</f>
        <v>8.0000000000000004E-4</v>
      </c>
      <c r="D34" s="17">
        <f>'Normed Flux'!D18</f>
        <v>2.5592316877742932E-5</v>
      </c>
      <c r="E34" s="9">
        <f>'Normed Flux'!E18</f>
        <v>2.7020882095186927E-2</v>
      </c>
      <c r="F34" s="12">
        <f>'Normed Flux'!F18</f>
        <v>0</v>
      </c>
      <c r="G34" s="17">
        <f>'Normed Flux'!G18</f>
        <v>0</v>
      </c>
    </row>
    <row r="35" spans="1:7" x14ac:dyDescent="0.3">
      <c r="A35" s="9">
        <f>'Normed Flux'!A18</f>
        <v>0.11108999999999999</v>
      </c>
      <c r="B35" s="9">
        <f>'Normed Flux'!B19</f>
        <v>2.9482694429035269E-2</v>
      </c>
      <c r="C35" s="12">
        <f>'Normed Flux'!C19</f>
        <v>8.0000000000000004E-4</v>
      </c>
      <c r="D35" s="17">
        <f>'Normed Flux'!D19</f>
        <v>2.3586155543228218E-5</v>
      </c>
      <c r="E35" s="9">
        <f>'Normed Flux'!E19</f>
        <v>2.6560098222869762E-2</v>
      </c>
      <c r="F35" s="12">
        <f>'Normed Flux'!F19</f>
        <v>0</v>
      </c>
      <c r="G35" s="17">
        <f>'Normed Flux'!G19</f>
        <v>0</v>
      </c>
    </row>
    <row r="36" spans="1:7" x14ac:dyDescent="0.3">
      <c r="A36" s="9">
        <f>'Normed Flux'!A19</f>
        <v>0.15764</v>
      </c>
      <c r="B36" s="9">
        <f>'Normed Flux'!B19</f>
        <v>2.9482694429035269E-2</v>
      </c>
      <c r="C36" s="12">
        <f>'Normed Flux'!C19</f>
        <v>8.0000000000000004E-4</v>
      </c>
      <c r="D36" s="17">
        <f>'Normed Flux'!D19</f>
        <v>2.3586155543228218E-5</v>
      </c>
      <c r="E36" s="9">
        <f>'Normed Flux'!E19</f>
        <v>2.6560098222869762E-2</v>
      </c>
      <c r="F36" s="12">
        <f>'Normed Flux'!F19</f>
        <v>0</v>
      </c>
      <c r="G36" s="17">
        <f>'Normed Flux'!G19</f>
        <v>0</v>
      </c>
    </row>
    <row r="37" spans="1:7" x14ac:dyDescent="0.3">
      <c r="A37" s="9">
        <f>'Normed Flux'!A19</f>
        <v>0.15764</v>
      </c>
      <c r="B37" s="9">
        <f>'Normed Flux'!B20</f>
        <v>4.9867131661754126E-2</v>
      </c>
      <c r="C37" s="12">
        <f>'Normed Flux'!C20</f>
        <v>6.9999999999999999E-4</v>
      </c>
      <c r="D37" s="17">
        <f>'Normed Flux'!D20</f>
        <v>3.4906992163227885E-5</v>
      </c>
      <c r="E37" s="9">
        <f>'Normed Flux'!E20</f>
        <v>5.4580259019155086E-2</v>
      </c>
      <c r="F37" s="12">
        <f>'Normed Flux'!F20</f>
        <v>0</v>
      </c>
      <c r="G37" s="17">
        <f>'Normed Flux'!G20</f>
        <v>0</v>
      </c>
    </row>
    <row r="38" spans="1:7" x14ac:dyDescent="0.3">
      <c r="A38" s="9">
        <f>'Normed Flux'!A20</f>
        <v>0.24723999999999999</v>
      </c>
      <c r="B38" s="9">
        <f>'Normed Flux'!B20</f>
        <v>4.9867131661754126E-2</v>
      </c>
      <c r="C38" s="12">
        <f>'Normed Flux'!C20</f>
        <v>6.9999999999999999E-4</v>
      </c>
      <c r="D38" s="17">
        <f>'Normed Flux'!D20</f>
        <v>3.4906992163227885E-5</v>
      </c>
      <c r="E38" s="9">
        <f>'Normed Flux'!E20</f>
        <v>5.4580259019155086E-2</v>
      </c>
      <c r="F38" s="12">
        <f>'Normed Flux'!F20</f>
        <v>0</v>
      </c>
      <c r="G38" s="17">
        <f>'Normed Flux'!G20</f>
        <v>0</v>
      </c>
    </row>
    <row r="39" spans="1:7" x14ac:dyDescent="0.3">
      <c r="A39" s="9">
        <f>'Normed Flux'!A20</f>
        <v>0.24723999999999999</v>
      </c>
      <c r="B39" s="9">
        <f>'Normed Flux'!B21</f>
        <v>6.8694163690068588E-2</v>
      </c>
      <c r="C39" s="12">
        <f>'Normed Flux'!C21</f>
        <v>5.9999999999999995E-4</v>
      </c>
      <c r="D39" s="17">
        <f>'Normed Flux'!D21</f>
        <v>4.1216498214041149E-5</v>
      </c>
      <c r="E39" s="9">
        <f>'Normed Flux'!E21</f>
        <v>7.1609495342145807E-2</v>
      </c>
      <c r="F39" s="12">
        <f>'Normed Flux'!F21</f>
        <v>0</v>
      </c>
      <c r="G39" s="17">
        <f>'Normed Flux'!G21</f>
        <v>0</v>
      </c>
    </row>
    <row r="40" spans="1:7" x14ac:dyDescent="0.3">
      <c r="A40" s="9">
        <f>'Normed Flux'!A21</f>
        <v>0.36882999999999999</v>
      </c>
      <c r="B40" s="9">
        <f>'Normed Flux'!B21</f>
        <v>6.8694163690068588E-2</v>
      </c>
      <c r="C40" s="12">
        <f>'Normed Flux'!C21</f>
        <v>5.9999999999999995E-4</v>
      </c>
      <c r="D40" s="17">
        <f>'Normed Flux'!D21</f>
        <v>4.1216498214041149E-5</v>
      </c>
      <c r="E40" s="9">
        <f>'Normed Flux'!E21</f>
        <v>7.1609495342145807E-2</v>
      </c>
      <c r="F40" s="12">
        <f>'Normed Flux'!F21</f>
        <v>0</v>
      </c>
      <c r="G40" s="17">
        <f>'Normed Flux'!G21</f>
        <v>0</v>
      </c>
    </row>
    <row r="41" spans="1:7" x14ac:dyDescent="0.3">
      <c r="A41" s="9">
        <f>'Normed Flux'!A21</f>
        <v>0.36882999999999999</v>
      </c>
      <c r="B41" s="9">
        <f>'Normed Flux'!B22</f>
        <v>9.132085904358192E-2</v>
      </c>
      <c r="C41" s="12">
        <f>'Normed Flux'!C22</f>
        <v>5.9999999999999995E-4</v>
      </c>
      <c r="D41" s="17">
        <f>'Normed Flux'!D22</f>
        <v>5.4792515426149149E-5</v>
      </c>
      <c r="E41" s="9">
        <f>'Normed Flux'!E22</f>
        <v>9.5729222118443716E-2</v>
      </c>
      <c r="F41" s="12">
        <f>'Normed Flux'!F22</f>
        <v>0</v>
      </c>
      <c r="G41" s="17">
        <f>'Normed Flux'!G22</f>
        <v>0</v>
      </c>
    </row>
    <row r="42" spans="1:7" x14ac:dyDescent="0.3">
      <c r="A42" s="9">
        <f>'Normed Flux'!A22</f>
        <v>0.55023</v>
      </c>
      <c r="B42" s="9">
        <f>'Normed Flux'!B22</f>
        <v>9.132085904358192E-2</v>
      </c>
      <c r="C42" s="12">
        <f>'Normed Flux'!C22</f>
        <v>5.9999999999999995E-4</v>
      </c>
      <c r="D42" s="17">
        <f>'Normed Flux'!D22</f>
        <v>5.4792515426149149E-5</v>
      </c>
      <c r="E42" s="9">
        <f>'Normed Flux'!E22</f>
        <v>9.5729222118443716E-2</v>
      </c>
      <c r="F42" s="12">
        <f>'Normed Flux'!F22</f>
        <v>0</v>
      </c>
      <c r="G42" s="17">
        <f>'Normed Flux'!G22</f>
        <v>0</v>
      </c>
    </row>
    <row r="43" spans="1:7" x14ac:dyDescent="0.3">
      <c r="A43" s="9">
        <f>'Normed Flux'!A22</f>
        <v>0.55023</v>
      </c>
      <c r="B43" s="9">
        <f>'Normed Flux'!B23</f>
        <v>4.1505493393571062E-2</v>
      </c>
      <c r="C43" s="12">
        <f>'Normed Flux'!C23</f>
        <v>8.0000000000000004E-4</v>
      </c>
      <c r="D43" s="17">
        <f>'Normed Flux'!D23</f>
        <v>3.3204394714856851E-5</v>
      </c>
      <c r="E43" s="9">
        <f>'Normed Flux'!E23</f>
        <v>4.1024692213806592E-2</v>
      </c>
      <c r="F43" s="12">
        <f>'Normed Flux'!F23</f>
        <v>0</v>
      </c>
      <c r="G43" s="17">
        <f>'Normed Flux'!G23</f>
        <v>0</v>
      </c>
    </row>
    <row r="44" spans="1:7" x14ac:dyDescent="0.3">
      <c r="A44" s="9">
        <f>'Normed Flux'!A23</f>
        <v>0.63927999999999996</v>
      </c>
      <c r="B44" s="9">
        <f>'Normed Flux'!B23</f>
        <v>4.1505493393571062E-2</v>
      </c>
      <c r="C44" s="12">
        <f>'Normed Flux'!C23</f>
        <v>8.0000000000000004E-4</v>
      </c>
      <c r="D44" s="17">
        <f>'Normed Flux'!D23</f>
        <v>3.3204394714856851E-5</v>
      </c>
      <c r="E44" s="9">
        <f>'Normed Flux'!E23</f>
        <v>4.1024692213806592E-2</v>
      </c>
      <c r="F44" s="12">
        <f>'Normed Flux'!F23</f>
        <v>0</v>
      </c>
      <c r="G44" s="17">
        <f>'Normed Flux'!G23</f>
        <v>0</v>
      </c>
    </row>
    <row r="45" spans="1:7" x14ac:dyDescent="0.3">
      <c r="A45" s="9">
        <f>'Normed Flux'!A23</f>
        <v>0.63927999999999996</v>
      </c>
      <c r="B45" s="9">
        <f>'Normed Flux'!B24</f>
        <v>4.5740552650261224E-2</v>
      </c>
      <c r="C45" s="12">
        <f>'Normed Flux'!C24</f>
        <v>8.0000000000000004E-4</v>
      </c>
      <c r="D45" s="17">
        <f>'Normed Flux'!D24</f>
        <v>3.6592442120208978E-5</v>
      </c>
      <c r="E45" s="9">
        <f>'Normed Flux'!E24</f>
        <v>4.2370855235914683E-2</v>
      </c>
      <c r="F45" s="12">
        <f>'Normed Flux'!F24</f>
        <v>0</v>
      </c>
      <c r="G45" s="17">
        <f>'Normed Flux'!G24</f>
        <v>0</v>
      </c>
    </row>
    <row r="46" spans="1:7" x14ac:dyDescent="0.3">
      <c r="A46" s="9">
        <f>'Normed Flux'!A24</f>
        <v>0.74273999999999996</v>
      </c>
      <c r="B46" s="9">
        <f>'Normed Flux'!B24</f>
        <v>4.5740552650261224E-2</v>
      </c>
      <c r="C46" s="12">
        <f>'Normed Flux'!C24</f>
        <v>8.0000000000000004E-4</v>
      </c>
      <c r="D46" s="17">
        <f>'Normed Flux'!D24</f>
        <v>3.6592442120208978E-5</v>
      </c>
      <c r="E46" s="9">
        <f>'Normed Flux'!E24</f>
        <v>4.2370855235914683E-2</v>
      </c>
      <c r="F46" s="12">
        <f>'Normed Flux'!F24</f>
        <v>0</v>
      </c>
      <c r="G46" s="17">
        <f>'Normed Flux'!G24</f>
        <v>0</v>
      </c>
    </row>
    <row r="47" spans="1:7" x14ac:dyDescent="0.3">
      <c r="A47" s="9">
        <f>'Normed Flux'!A24</f>
        <v>0.74273999999999996</v>
      </c>
      <c r="B47" s="9">
        <f>'Normed Flux'!B25</f>
        <v>3.1595489941416699E-2</v>
      </c>
      <c r="C47" s="12">
        <f>'Normed Flux'!C25</f>
        <v>1E-3</v>
      </c>
      <c r="D47" s="17">
        <f>'Normed Flux'!D25</f>
        <v>3.15954899414167E-5</v>
      </c>
      <c r="E47" s="9">
        <f>'Normed Flux'!E25</f>
        <v>2.8799559372311549E-2</v>
      </c>
      <c r="F47" s="12">
        <f>'Normed Flux'!F25</f>
        <v>0</v>
      </c>
      <c r="G47" s="17">
        <f>'Normed Flux'!G25</f>
        <v>0</v>
      </c>
    </row>
    <row r="48" spans="1:7" x14ac:dyDescent="0.3">
      <c r="A48" s="9">
        <f>'Normed Flux'!A25</f>
        <v>0.82084999999999997</v>
      </c>
      <c r="B48" s="9">
        <f>'Normed Flux'!B25</f>
        <v>3.1595489941416699E-2</v>
      </c>
      <c r="C48" s="12">
        <f>'Normed Flux'!C25</f>
        <v>1E-3</v>
      </c>
      <c r="D48" s="17">
        <f>'Normed Flux'!D25</f>
        <v>3.15954899414167E-5</v>
      </c>
      <c r="E48" s="9">
        <f>'Normed Flux'!E25</f>
        <v>2.8799559372311549E-2</v>
      </c>
      <c r="F48" s="12">
        <f>'Normed Flux'!F25</f>
        <v>0</v>
      </c>
      <c r="G48" s="17">
        <f>'Normed Flux'!G25</f>
        <v>0</v>
      </c>
    </row>
    <row r="49" spans="1:7" x14ac:dyDescent="0.3">
      <c r="A49" s="9">
        <f>'Normed Flux'!A25</f>
        <v>0.82084999999999997</v>
      </c>
      <c r="B49" s="9">
        <f>'Normed Flux'!B26</f>
        <v>5.2073372437980922E-2</v>
      </c>
      <c r="C49" s="12">
        <f>'Normed Flux'!C26</f>
        <v>8.0000000000000004E-4</v>
      </c>
      <c r="D49" s="17">
        <f>'Normed Flux'!D26</f>
        <v>4.1658697950384743E-5</v>
      </c>
      <c r="E49" s="9">
        <f>'Normed Flux'!E26</f>
        <v>4.6116135229177957E-2</v>
      </c>
      <c r="F49" s="12">
        <f>'Normed Flux'!F26</f>
        <v>0</v>
      </c>
      <c r="G49" s="17">
        <f>'Normed Flux'!G26</f>
        <v>0</v>
      </c>
    </row>
    <row r="50" spans="1:7" x14ac:dyDescent="0.3">
      <c r="A50" s="9">
        <f>'Normed Flux'!A26</f>
        <v>0.96164000000000005</v>
      </c>
      <c r="B50" s="9">
        <f>'Normed Flux'!B26</f>
        <v>5.2073372437980922E-2</v>
      </c>
      <c r="C50" s="12">
        <f>'Normed Flux'!C26</f>
        <v>8.0000000000000004E-4</v>
      </c>
      <c r="D50" s="17">
        <f>'Normed Flux'!D26</f>
        <v>4.1658697950384743E-5</v>
      </c>
      <c r="E50" s="9">
        <f>'Normed Flux'!E26</f>
        <v>4.6116135229177957E-2</v>
      </c>
      <c r="F50" s="12">
        <f>'Normed Flux'!F26</f>
        <v>0</v>
      </c>
      <c r="G50" s="17">
        <f>'Normed Flux'!G26</f>
        <v>0</v>
      </c>
    </row>
    <row r="51" spans="1:7" x14ac:dyDescent="0.3">
      <c r="A51" s="9">
        <f>'Normed Flux'!A26</f>
        <v>0.96164000000000005</v>
      </c>
      <c r="B51" s="9">
        <f>'Normed Flux'!B27</f>
        <v>4.6667487798038886E-2</v>
      </c>
      <c r="C51" s="12">
        <f>'Normed Flux'!C27</f>
        <v>8.9999999999999998E-4</v>
      </c>
      <c r="D51" s="17">
        <f>'Normed Flux'!D27</f>
        <v>4.2000739018234999E-5</v>
      </c>
      <c r="E51" s="9">
        <f>'Normed Flux'!E27</f>
        <v>4.1396786151168728E-2</v>
      </c>
      <c r="F51" s="12">
        <f>'Normed Flux'!F27</f>
        <v>0</v>
      </c>
      <c r="G51" s="17">
        <f>'Normed Flux'!G27</f>
        <v>0</v>
      </c>
    </row>
    <row r="52" spans="1:7" x14ac:dyDescent="0.3">
      <c r="A52" s="9">
        <f>'Normed Flux'!A27</f>
        <v>1.1080000000000001</v>
      </c>
      <c r="B52" s="9">
        <f>'Normed Flux'!B27</f>
        <v>4.6667487798038886E-2</v>
      </c>
      <c r="C52" s="12">
        <f>'Normed Flux'!C27</f>
        <v>8.9999999999999998E-4</v>
      </c>
      <c r="D52" s="17">
        <f>'Normed Flux'!D27</f>
        <v>4.2000739018234999E-5</v>
      </c>
      <c r="E52" s="9">
        <f>'Normed Flux'!E27</f>
        <v>4.1396786151168728E-2</v>
      </c>
      <c r="F52" s="12">
        <f>'Normed Flux'!F27</f>
        <v>0</v>
      </c>
      <c r="G52" s="17">
        <f>'Normed Flux'!G27</f>
        <v>0</v>
      </c>
    </row>
    <row r="53" spans="1:7" x14ac:dyDescent="0.3">
      <c r="A53" s="9">
        <f>'Normed Flux'!A27</f>
        <v>1.1080000000000001</v>
      </c>
      <c r="B53" s="9">
        <f>'Normed Flux'!B28</f>
        <v>7.5571716077465254E-2</v>
      </c>
      <c r="C53" s="12">
        <f>'Normed Flux'!C28</f>
        <v>6.9999999999999999E-4</v>
      </c>
      <c r="D53" s="17">
        <f>'Normed Flux'!D28</f>
        <v>5.2900201254225679E-5</v>
      </c>
      <c r="E53" s="9">
        <f>'Normed Flux'!E28</f>
        <v>7.2206772680244752E-2</v>
      </c>
      <c r="F53" s="12">
        <f>'Normed Flux'!F28</f>
        <v>0</v>
      </c>
      <c r="G53" s="17">
        <f>'Normed Flux'!G28</f>
        <v>0</v>
      </c>
    </row>
    <row r="54" spans="1:7" x14ac:dyDescent="0.3">
      <c r="A54" s="9">
        <f>'Normed Flux'!A28</f>
        <v>1.4227000000000001</v>
      </c>
      <c r="B54" s="9">
        <f>'Normed Flux'!B28</f>
        <v>7.5571716077465254E-2</v>
      </c>
      <c r="C54" s="12">
        <f>'Normed Flux'!C28</f>
        <v>6.9999999999999999E-4</v>
      </c>
      <c r="D54" s="17">
        <f>'Normed Flux'!D28</f>
        <v>5.2900201254225679E-5</v>
      </c>
      <c r="E54" s="9">
        <f>'Normed Flux'!E28</f>
        <v>7.2206772680244752E-2</v>
      </c>
      <c r="F54" s="12">
        <f>'Normed Flux'!F28</f>
        <v>0</v>
      </c>
      <c r="G54" s="17">
        <f>'Normed Flux'!G28</f>
        <v>0</v>
      </c>
    </row>
    <row r="55" spans="1:7" x14ac:dyDescent="0.3">
      <c r="A55" s="9">
        <f>'Normed Flux'!A28</f>
        <v>1.4227000000000001</v>
      </c>
      <c r="B55" s="9">
        <f>'Normed Flux'!B29</f>
        <v>7.1361445508383747E-2</v>
      </c>
      <c r="C55" s="12">
        <f>'Normed Flux'!C29</f>
        <v>6.9999999999999999E-4</v>
      </c>
      <c r="D55" s="17">
        <f>'Normed Flux'!D29</f>
        <v>4.9953011855868623E-5</v>
      </c>
      <c r="E55" s="9">
        <f>'Normed Flux'!E29</f>
        <v>7.0519004655488826E-2</v>
      </c>
      <c r="F55" s="12">
        <f>'Normed Flux'!F29</f>
        <v>0</v>
      </c>
      <c r="G55" s="17">
        <f>'Normed Flux'!G29</f>
        <v>0</v>
      </c>
    </row>
    <row r="56" spans="1:7" x14ac:dyDescent="0.3">
      <c r="A56" s="9">
        <f>'Normed Flux'!A29</f>
        <v>1.8268</v>
      </c>
      <c r="B56" s="9">
        <f>'Normed Flux'!B29</f>
        <v>7.1361445508383747E-2</v>
      </c>
      <c r="C56" s="12">
        <f>'Normed Flux'!C29</f>
        <v>6.9999999999999999E-4</v>
      </c>
      <c r="D56" s="17">
        <f>'Normed Flux'!D29</f>
        <v>4.9953011855868623E-5</v>
      </c>
      <c r="E56" s="9">
        <f>'Normed Flux'!E29</f>
        <v>7.0519004655488826E-2</v>
      </c>
      <c r="F56" s="12">
        <f>'Normed Flux'!F29</f>
        <v>0</v>
      </c>
      <c r="G56" s="17">
        <f>'Normed Flux'!G29</f>
        <v>0</v>
      </c>
    </row>
    <row r="57" spans="1:7" x14ac:dyDescent="0.3">
      <c r="A57" s="9">
        <f>'Normed Flux'!A29</f>
        <v>1.8268</v>
      </c>
      <c r="B57" s="9">
        <f>'Normed Flux'!B30</f>
        <v>5.6775610434842985E-2</v>
      </c>
      <c r="C57" s="12">
        <f>'Normed Flux'!C30</f>
        <v>8.0000000000000004E-4</v>
      </c>
      <c r="D57" s="17">
        <f>'Normed Flux'!D30</f>
        <v>4.5420488347874389E-5</v>
      </c>
      <c r="E57" s="9">
        <f>'Normed Flux'!E30</f>
        <v>6.2421499470216371E-2</v>
      </c>
      <c r="F57" s="12">
        <f>'Normed Flux'!F30</f>
        <v>0</v>
      </c>
      <c r="G57" s="17">
        <f>'Normed Flux'!G30</f>
        <v>0</v>
      </c>
    </row>
    <row r="58" spans="1:7" x14ac:dyDescent="0.3">
      <c r="A58" s="9">
        <f>'Normed Flux'!A30</f>
        <v>2.3069000000000002</v>
      </c>
      <c r="B58" s="9">
        <f>'Normed Flux'!B30</f>
        <v>5.6775610434842985E-2</v>
      </c>
      <c r="C58" s="12">
        <f>'Normed Flux'!C30</f>
        <v>8.0000000000000004E-4</v>
      </c>
      <c r="D58" s="17">
        <f>'Normed Flux'!D30</f>
        <v>4.5420488347874389E-5</v>
      </c>
      <c r="E58" s="9">
        <f>'Normed Flux'!E30</f>
        <v>6.2421499470216371E-2</v>
      </c>
      <c r="F58" s="12">
        <f>'Normed Flux'!F30</f>
        <v>0</v>
      </c>
      <c r="G58" s="17">
        <f>'Normed Flux'!G30</f>
        <v>0</v>
      </c>
    </row>
    <row r="59" spans="1:7" x14ac:dyDescent="0.3">
      <c r="A59" s="9">
        <f>'Normed Flux'!A30</f>
        <v>2.3069000000000002</v>
      </c>
      <c r="B59" s="9">
        <f>'Normed Flux'!B31</f>
        <v>7.4137207571896169E-3</v>
      </c>
      <c r="C59" s="12">
        <f>'Normed Flux'!C31</f>
        <v>2.0999999999999999E-3</v>
      </c>
      <c r="D59" s="17">
        <f>'Normed Flux'!D31</f>
        <v>1.5568813590098196E-5</v>
      </c>
      <c r="E59" s="9">
        <f>'Normed Flux'!E31</f>
        <v>8.5587806178842839E-3</v>
      </c>
      <c r="F59" s="12">
        <f>'Normed Flux'!F31</f>
        <v>0</v>
      </c>
      <c r="G59" s="17">
        <f>'Normed Flux'!G31</f>
        <v>0</v>
      </c>
    </row>
    <row r="60" spans="1:7" x14ac:dyDescent="0.3">
      <c r="A60" s="9">
        <f>'Normed Flux'!A31</f>
        <v>2.3852000000000002</v>
      </c>
      <c r="B60" s="9">
        <f>'Normed Flux'!B31</f>
        <v>7.4137207571896169E-3</v>
      </c>
      <c r="C60" s="12">
        <f>'Normed Flux'!C31</f>
        <v>2.0999999999999999E-3</v>
      </c>
      <c r="D60" s="17">
        <f>'Normed Flux'!D31</f>
        <v>1.5568813590098196E-5</v>
      </c>
      <c r="E60" s="9">
        <f>'Normed Flux'!E31</f>
        <v>8.5587806178842839E-3</v>
      </c>
      <c r="F60" s="12">
        <f>'Normed Flux'!F31</f>
        <v>0</v>
      </c>
      <c r="G60" s="17">
        <f>'Normed Flux'!G31</f>
        <v>0</v>
      </c>
    </row>
    <row r="61" spans="1:7" x14ac:dyDescent="0.3">
      <c r="A61" s="9">
        <f>'Normed Flux'!A31</f>
        <v>2.3852000000000002</v>
      </c>
      <c r="B61" s="9">
        <f>'Normed Flux'!B32</f>
        <v>4.2612943475681363E-2</v>
      </c>
      <c r="C61" s="12">
        <f>'Normed Flux'!C32</f>
        <v>8.9999999999999998E-4</v>
      </c>
      <c r="D61" s="17">
        <f>'Normed Flux'!D32</f>
        <v>3.8351649128113226E-5</v>
      </c>
      <c r="E61" s="9">
        <f>'Normed Flux'!E32</f>
        <v>5.6089562561565262E-2</v>
      </c>
      <c r="F61" s="12">
        <f>'Normed Flux'!F32</f>
        <v>0</v>
      </c>
      <c r="G61" s="17">
        <f>'Normed Flux'!G32</f>
        <v>0</v>
      </c>
    </row>
    <row r="62" spans="1:7" x14ac:dyDescent="0.3">
      <c r="A62" s="9">
        <f>'Normed Flux'!A32</f>
        <v>3.0118999999999998</v>
      </c>
      <c r="B62" s="9">
        <f>'Normed Flux'!B32</f>
        <v>4.2612943475681363E-2</v>
      </c>
      <c r="C62" s="12">
        <f>'Normed Flux'!C32</f>
        <v>8.9999999999999998E-4</v>
      </c>
      <c r="D62" s="17">
        <f>'Normed Flux'!D32</f>
        <v>3.8351649128113226E-5</v>
      </c>
      <c r="E62" s="9">
        <f>'Normed Flux'!E32</f>
        <v>5.6089562561565262E-2</v>
      </c>
      <c r="F62" s="12">
        <f>'Normed Flux'!F32</f>
        <v>0</v>
      </c>
      <c r="G62" s="17">
        <f>'Normed Flux'!G32</f>
        <v>0</v>
      </c>
    </row>
    <row r="63" spans="1:7" x14ac:dyDescent="0.3">
      <c r="A63" s="9">
        <f>'Normed Flux'!A32</f>
        <v>3.0118999999999998</v>
      </c>
      <c r="B63" s="9">
        <f>'Normed Flux'!B33</f>
        <v>3.6747778218682671E-2</v>
      </c>
      <c r="C63" s="12">
        <f>'Normed Flux'!C33</f>
        <v>1E-3</v>
      </c>
      <c r="D63" s="17">
        <f>'Normed Flux'!D33</f>
        <v>3.6747778218682671E-5</v>
      </c>
      <c r="E63" s="9">
        <f>'Normed Flux'!E33</f>
        <v>5.8069161025503045E-2</v>
      </c>
      <c r="F63" s="12">
        <f>'Normed Flux'!F33</f>
        <v>0</v>
      </c>
      <c r="G63" s="17">
        <f>'Normed Flux'!G33</f>
        <v>0</v>
      </c>
    </row>
    <row r="64" spans="1:7" x14ac:dyDescent="0.3">
      <c r="A64" s="9">
        <f>'Normed Flux'!A33</f>
        <v>4.0656999999999996</v>
      </c>
      <c r="B64" s="9">
        <f>'Normed Flux'!B33</f>
        <v>3.6747778218682671E-2</v>
      </c>
      <c r="C64" s="12">
        <f>'Normed Flux'!C33</f>
        <v>1E-3</v>
      </c>
      <c r="D64" s="17">
        <f>'Normed Flux'!D33</f>
        <v>3.6747778218682671E-5</v>
      </c>
      <c r="E64" s="9">
        <f>'Normed Flux'!E33</f>
        <v>5.8069161025503045E-2</v>
      </c>
      <c r="F64" s="12">
        <f>'Normed Flux'!F33</f>
        <v>0</v>
      </c>
      <c r="G64" s="17">
        <f>'Normed Flux'!G33</f>
        <v>0</v>
      </c>
    </row>
    <row r="65" spans="1:7" x14ac:dyDescent="0.3">
      <c r="A65" s="9">
        <f>'Normed Flux'!A33</f>
        <v>4.0656999999999996</v>
      </c>
      <c r="B65" s="9">
        <f>'Normed Flux'!B34</f>
        <v>1.3409347782754488E-2</v>
      </c>
      <c r="C65" s="12">
        <f>'Normed Flux'!C34</f>
        <v>1.6999999999999999E-3</v>
      </c>
      <c r="D65" s="17">
        <f>'Normed Flux'!D34</f>
        <v>2.2795891230682628E-5</v>
      </c>
      <c r="E65" s="9">
        <f>'Normed Flux'!E34</f>
        <v>2.0995315530578918E-2</v>
      </c>
      <c r="F65" s="12">
        <f>'Normed Flux'!F34</f>
        <v>0</v>
      </c>
      <c r="G65" s="17">
        <f>'Normed Flux'!G34</f>
        <v>0</v>
      </c>
    </row>
    <row r="66" spans="1:7" x14ac:dyDescent="0.3">
      <c r="A66" s="9">
        <f>'Normed Flux'!A34</f>
        <v>4.7237</v>
      </c>
      <c r="B66" s="9">
        <f>'Normed Flux'!B34</f>
        <v>1.3409347782754488E-2</v>
      </c>
      <c r="C66" s="12">
        <f>'Normed Flux'!C34</f>
        <v>1.6999999999999999E-3</v>
      </c>
      <c r="D66" s="17">
        <f>'Normed Flux'!D34</f>
        <v>2.2795891230682628E-5</v>
      </c>
      <c r="E66" s="9">
        <f>'Normed Flux'!E34</f>
        <v>2.0995315530578918E-2</v>
      </c>
      <c r="F66" s="12">
        <f>'Normed Flux'!F34</f>
        <v>0</v>
      </c>
      <c r="G66" s="17">
        <f>'Normed Flux'!G34</f>
        <v>0</v>
      </c>
    </row>
    <row r="67" spans="1:7" x14ac:dyDescent="0.3">
      <c r="A67" s="9">
        <f>'Normed Flux'!A34</f>
        <v>4.7237</v>
      </c>
      <c r="B67" s="9">
        <f>'Normed Flux'!B35</f>
        <v>3.8168821851711911E-3</v>
      </c>
      <c r="C67" s="12">
        <f>'Normed Flux'!C35</f>
        <v>3.0000000000000001E-3</v>
      </c>
      <c r="D67" s="17">
        <f>'Normed Flux'!D35</f>
        <v>1.1450646555513573E-5</v>
      </c>
      <c r="E67" s="9">
        <f>'Normed Flux'!E35</f>
        <v>5.7431803119824473E-3</v>
      </c>
      <c r="F67" s="12">
        <f>'Normed Flux'!F35</f>
        <v>1.5E-5</v>
      </c>
      <c r="G67" s="17">
        <f>'Normed Flux'!G35</f>
        <v>8.614770467973671E-8</v>
      </c>
    </row>
    <row r="68" spans="1:7" x14ac:dyDescent="0.3">
      <c r="A68" s="9">
        <f>'Normed Flux'!A35</f>
        <v>4.9659000000000004</v>
      </c>
      <c r="B68" s="9">
        <f>'Normed Flux'!B35</f>
        <v>3.8168821851711911E-3</v>
      </c>
      <c r="C68" s="12">
        <f>'Normed Flux'!C35</f>
        <v>3.0000000000000001E-3</v>
      </c>
      <c r="D68" s="17">
        <f>'Normed Flux'!D35</f>
        <v>1.1450646555513573E-5</v>
      </c>
      <c r="E68" s="9">
        <f>'Normed Flux'!E35</f>
        <v>5.7431803119824473E-3</v>
      </c>
      <c r="F68" s="12">
        <f>'Normed Flux'!F35</f>
        <v>1.5E-5</v>
      </c>
      <c r="G68" s="17">
        <f>'Normed Flux'!G35</f>
        <v>8.614770467973671E-8</v>
      </c>
    </row>
    <row r="69" spans="1:7" x14ac:dyDescent="0.3">
      <c r="A69" s="9">
        <f>'Normed Flux'!A35</f>
        <v>4.9659000000000004</v>
      </c>
      <c r="B69" s="9">
        <f>'Normed Flux'!B36</f>
        <v>1.6250911679208935E-2</v>
      </c>
      <c r="C69" s="12">
        <f>'Normed Flux'!C36</f>
        <v>1.5E-3</v>
      </c>
      <c r="D69" s="17">
        <f>'Normed Flux'!D36</f>
        <v>2.4376367518813405E-5</v>
      </c>
      <c r="E69" s="9">
        <f>'Normed Flux'!E36</f>
        <v>2.0215056669588619E-2</v>
      </c>
      <c r="F69" s="12">
        <f>'Normed Flux'!F36</f>
        <v>0</v>
      </c>
      <c r="G69" s="17">
        <f>'Normed Flux'!G36</f>
        <v>0</v>
      </c>
    </row>
    <row r="70" spans="1:7" x14ac:dyDescent="0.3">
      <c r="A70" s="9">
        <f>'Normed Flux'!A36</f>
        <v>6.3762999999999996</v>
      </c>
      <c r="B70" s="9">
        <f>'Normed Flux'!B36</f>
        <v>1.6250911679208935E-2</v>
      </c>
      <c r="C70" s="12">
        <f>'Normed Flux'!C36</f>
        <v>1.5E-3</v>
      </c>
      <c r="D70" s="17">
        <f>'Normed Flux'!D36</f>
        <v>2.4376367518813405E-5</v>
      </c>
      <c r="E70" s="9">
        <f>'Normed Flux'!E36</f>
        <v>2.0215056669588619E-2</v>
      </c>
      <c r="F70" s="12">
        <f>'Normed Flux'!F36</f>
        <v>0</v>
      </c>
      <c r="G70" s="17">
        <f>'Normed Flux'!G36</f>
        <v>0</v>
      </c>
    </row>
    <row r="71" spans="1:7" x14ac:dyDescent="0.3">
      <c r="A71" s="9">
        <f>'Normed Flux'!A36</f>
        <v>6.3762999999999996</v>
      </c>
      <c r="B71" s="9">
        <f>'Normed Flux'!B37</f>
        <v>8.4677395606347784E-3</v>
      </c>
      <c r="C71" s="12">
        <f>'Normed Flux'!C37</f>
        <v>2.3E-3</v>
      </c>
      <c r="D71" s="17">
        <f>'Normed Flux'!D37</f>
        <v>1.947580098945999E-5</v>
      </c>
      <c r="E71" s="9">
        <f>'Normed Flux'!E37</f>
        <v>6.5648106035858097E-3</v>
      </c>
      <c r="F71" s="12">
        <f>'Normed Flux'!F37</f>
        <v>0</v>
      </c>
      <c r="G71" s="17">
        <f>'Normed Flux'!G37</f>
        <v>0</v>
      </c>
    </row>
    <row r="72" spans="1:7" x14ac:dyDescent="0.3">
      <c r="A72" s="9">
        <f>'Normed Flux'!A37</f>
        <v>7.4081999999999999</v>
      </c>
      <c r="B72" s="9">
        <f>'Normed Flux'!B37</f>
        <v>8.4677395606347784E-3</v>
      </c>
      <c r="C72" s="12">
        <f>'Normed Flux'!C37</f>
        <v>2.3E-3</v>
      </c>
      <c r="D72" s="17">
        <f>'Normed Flux'!D37</f>
        <v>1.947580098945999E-5</v>
      </c>
      <c r="E72" s="9">
        <f>'Normed Flux'!E37</f>
        <v>6.5648106035858097E-3</v>
      </c>
      <c r="F72" s="12">
        <f>'Normed Flux'!F37</f>
        <v>0</v>
      </c>
      <c r="G72" s="17">
        <f>'Normed Flux'!G37</f>
        <v>0</v>
      </c>
    </row>
    <row r="73" spans="1:7" x14ac:dyDescent="0.3">
      <c r="A73" s="9">
        <f>'Normed Flux'!A37</f>
        <v>7.4081999999999999</v>
      </c>
      <c r="B73" s="9">
        <f>'Normed Flux'!B38</f>
        <v>5.0008441454840033E-3</v>
      </c>
      <c r="C73" s="12">
        <f>'Normed Flux'!C38</f>
        <v>3.3E-3</v>
      </c>
      <c r="D73" s="17">
        <f>'Normed Flux'!D38</f>
        <v>1.650278568009721E-5</v>
      </c>
      <c r="E73" s="9">
        <f>'Normed Flux'!E38</f>
        <v>2.8284015639609972E-3</v>
      </c>
      <c r="F73" s="12">
        <f>'Normed Flux'!F38</f>
        <v>8.5000000000000006E-5</v>
      </c>
      <c r="G73" s="17">
        <f>'Normed Flux'!G38</f>
        <v>2.4041413293668479E-7</v>
      </c>
    </row>
    <row r="74" spans="1:7" x14ac:dyDescent="0.3">
      <c r="A74" s="9">
        <f>'Normed Flux'!A38</f>
        <v>8.1873000000000005</v>
      </c>
      <c r="B74" s="9">
        <f>'Normed Flux'!B38</f>
        <v>5.0008441454840033E-3</v>
      </c>
      <c r="C74" s="12">
        <f>'Normed Flux'!C38</f>
        <v>3.3E-3</v>
      </c>
      <c r="D74" s="17">
        <f>'Normed Flux'!D38</f>
        <v>1.650278568009721E-5</v>
      </c>
      <c r="E74" s="9">
        <f>'Normed Flux'!E38</f>
        <v>2.8284015639609972E-3</v>
      </c>
      <c r="F74" s="12">
        <f>'Normed Flux'!F38</f>
        <v>8.5000000000000006E-5</v>
      </c>
      <c r="G74" s="17">
        <f>'Normed Flux'!G38</f>
        <v>2.4041413293668479E-7</v>
      </c>
    </row>
    <row r="75" spans="1:7" x14ac:dyDescent="0.3">
      <c r="A75" s="9">
        <f>'Normed Flux'!A38</f>
        <v>8.1873000000000005</v>
      </c>
      <c r="B75" s="9">
        <f>'Normed Flux'!B39</f>
        <v>4.9184848014329234E-3</v>
      </c>
      <c r="C75" s="12">
        <f>'Normed Flux'!C39</f>
        <v>2.8999999999999998E-3</v>
      </c>
      <c r="D75" s="17">
        <f>'Normed Flux'!D39</f>
        <v>1.4263605924155477E-5</v>
      </c>
      <c r="E75" s="9">
        <f>'Normed Flux'!E39</f>
        <v>2.0682413554618667E-3</v>
      </c>
      <c r="F75" s="12">
        <f>'Normed Flux'!F39</f>
        <v>8.5000000000000006E-5</v>
      </c>
      <c r="G75" s="17">
        <f>'Normed Flux'!G39</f>
        <v>1.7580051521425869E-7</v>
      </c>
    </row>
    <row r="76" spans="1:7" x14ac:dyDescent="0.3">
      <c r="A76" s="9">
        <f>'Normed Flux'!A39</f>
        <v>9.0484000000000009</v>
      </c>
      <c r="B76" s="9">
        <f>'Normed Flux'!B39</f>
        <v>4.9184848014329234E-3</v>
      </c>
      <c r="C76" s="12">
        <f>'Normed Flux'!C39</f>
        <v>2.8999999999999998E-3</v>
      </c>
      <c r="D76" s="17">
        <f>'Normed Flux'!D39</f>
        <v>1.4263605924155477E-5</v>
      </c>
      <c r="E76" s="9">
        <f>'Normed Flux'!E39</f>
        <v>2.0682413554618667E-3</v>
      </c>
      <c r="F76" s="12">
        <f>'Normed Flux'!F39</f>
        <v>8.5000000000000006E-5</v>
      </c>
      <c r="G76" s="17">
        <f>'Normed Flux'!G39</f>
        <v>1.7580051521425869E-7</v>
      </c>
    </row>
    <row r="77" spans="1:7" x14ac:dyDescent="0.3">
      <c r="A77" s="9">
        <f>'Normed Flux'!A39</f>
        <v>9.0484000000000009</v>
      </c>
      <c r="B77" s="9">
        <f>'Normed Flux'!B40</f>
        <v>5.5082271870557633E-3</v>
      </c>
      <c r="C77" s="12">
        <f>'Normed Flux'!C40</f>
        <v>2.5999999999999999E-3</v>
      </c>
      <c r="D77" s="17">
        <f>'Normed Flux'!D40</f>
        <v>1.4321390686344984E-5</v>
      </c>
      <c r="E77" s="9">
        <f>'Normed Flux'!E40</f>
        <v>1.6070425862189915E-3</v>
      </c>
      <c r="F77" s="12">
        <f>'Normed Flux'!F40</f>
        <v>8.5000000000000006E-5</v>
      </c>
      <c r="G77" s="17">
        <f>'Normed Flux'!G40</f>
        <v>1.3659861982861428E-7</v>
      </c>
    </row>
    <row r="78" spans="1:7" x14ac:dyDescent="0.3">
      <c r="A78" s="9">
        <f>'Normed Flux'!A40</f>
        <v>10</v>
      </c>
      <c r="B78" s="9">
        <f>'Normed Flux'!B40</f>
        <v>5.5082271870557633E-3</v>
      </c>
      <c r="C78" s="12">
        <f>'Normed Flux'!C40</f>
        <v>2.5999999999999999E-3</v>
      </c>
      <c r="D78" s="17">
        <f>'Normed Flux'!D40</f>
        <v>1.4321390686344984E-5</v>
      </c>
      <c r="E78" s="9">
        <f>'Normed Flux'!E40</f>
        <v>1.6070425862189915E-3</v>
      </c>
      <c r="F78" s="12">
        <f>'Normed Flux'!F40</f>
        <v>8.5000000000000006E-5</v>
      </c>
      <c r="G78" s="17">
        <f>'Normed Flux'!G40</f>
        <v>1.3659861982861428E-7</v>
      </c>
    </row>
    <row r="79" spans="1:7" x14ac:dyDescent="0.3">
      <c r="A79" s="9">
        <f>'Normed Flux'!A40</f>
        <v>10</v>
      </c>
      <c r="B79" s="9">
        <f>'Normed Flux'!B41</f>
        <v>6.3386720114737586E-3</v>
      </c>
      <c r="C79" s="12">
        <f>'Normed Flux'!C41</f>
        <v>2.3E-3</v>
      </c>
      <c r="D79" s="17">
        <f>'Normed Flux'!D41</f>
        <v>1.4578945626389645E-5</v>
      </c>
      <c r="E79" s="9">
        <f>'Normed Flux'!E41</f>
        <v>1.5453339101582648E-3</v>
      </c>
      <c r="F79" s="12">
        <f>'Normed Flux'!F41</f>
        <v>8.5000000000000006E-5</v>
      </c>
      <c r="G79" s="17">
        <f>'Normed Flux'!G41</f>
        <v>1.3135338236345253E-7</v>
      </c>
    </row>
    <row r="80" spans="1:7" x14ac:dyDescent="0.3">
      <c r="A80" s="9">
        <f>'Normed Flux'!A41</f>
        <v>11.052</v>
      </c>
      <c r="B80" s="9">
        <f>'Normed Flux'!B41</f>
        <v>6.3386720114737586E-3</v>
      </c>
      <c r="C80" s="12">
        <f>'Normed Flux'!C41</f>
        <v>2.3E-3</v>
      </c>
      <c r="D80" s="17">
        <f>'Normed Flux'!D41</f>
        <v>1.4578945626389645E-5</v>
      </c>
      <c r="E80" s="9">
        <f>'Normed Flux'!E41</f>
        <v>1.5453339101582648E-3</v>
      </c>
      <c r="F80" s="12">
        <f>'Normed Flux'!F41</f>
        <v>8.5000000000000006E-5</v>
      </c>
      <c r="G80" s="17">
        <f>'Normed Flux'!G41</f>
        <v>1.3135338236345253E-7</v>
      </c>
    </row>
    <row r="81" spans="1:7" x14ac:dyDescent="0.3">
      <c r="A81" s="9">
        <f>'Normed Flux'!A41</f>
        <v>11.052</v>
      </c>
      <c r="B81" s="9">
        <f>'Normed Flux'!B42</f>
        <v>6.400477203803252E-3</v>
      </c>
      <c r="C81" s="12">
        <f>'Normed Flux'!C42</f>
        <v>2.5000000000000001E-3</v>
      </c>
      <c r="D81" s="17">
        <f>'Normed Flux'!D42</f>
        <v>1.6001193009508131E-5</v>
      </c>
      <c r="E81" s="9">
        <f>'Normed Flux'!E42</f>
        <v>1.9297340388069433E-3</v>
      </c>
      <c r="F81" s="12">
        <f>'Normed Flux'!F42</f>
        <v>1.7000000000000001E-4</v>
      </c>
      <c r="G81" s="17">
        <f>'Normed Flux'!G42</f>
        <v>3.2805478659718038E-7</v>
      </c>
    </row>
    <row r="82" spans="1:7" x14ac:dyDescent="0.3">
      <c r="A82" s="9">
        <f>'Normed Flux'!A42</f>
        <v>12.214</v>
      </c>
      <c r="B82" s="9">
        <f>'Normed Flux'!B42</f>
        <v>6.400477203803252E-3</v>
      </c>
      <c r="C82" s="12">
        <f>'Normed Flux'!C42</f>
        <v>2.5000000000000001E-3</v>
      </c>
      <c r="D82" s="17">
        <f>'Normed Flux'!D42</f>
        <v>1.6001193009508131E-5</v>
      </c>
      <c r="E82" s="9">
        <f>'Normed Flux'!E42</f>
        <v>1.9297340388069433E-3</v>
      </c>
      <c r="F82" s="12">
        <f>'Normed Flux'!F42</f>
        <v>1.7000000000000001E-4</v>
      </c>
      <c r="G82" s="17">
        <f>'Normed Flux'!G42</f>
        <v>3.2805478659718038E-7</v>
      </c>
    </row>
    <row r="83" spans="1:7" x14ac:dyDescent="0.3">
      <c r="A83" s="9">
        <f>'Normed Flux'!A42</f>
        <v>12.214</v>
      </c>
      <c r="B83" s="9">
        <f>'Normed Flux'!B43</f>
        <v>1.9744356207000093E-3</v>
      </c>
      <c r="C83" s="12">
        <f>'Normed Flux'!C43</f>
        <v>4.4000000000000003E-3</v>
      </c>
      <c r="D83" s="17">
        <f>'Normed Flux'!D43</f>
        <v>8.6875167310800404E-6</v>
      </c>
      <c r="E83" s="9">
        <f>'Normed Flux'!E43</f>
        <v>5.825647315756547E-4</v>
      </c>
      <c r="F83" s="12">
        <f>'Normed Flux'!F43</f>
        <v>5.0999999999999993E-4</v>
      </c>
      <c r="G83" s="17">
        <f>'Normed Flux'!G43</f>
        <v>2.9710801310358385E-7</v>
      </c>
    </row>
    <row r="84" spans="1:7" x14ac:dyDescent="0.3">
      <c r="A84" s="9">
        <f>'Normed Flux'!A43</f>
        <v>12.523</v>
      </c>
      <c r="B84" s="9">
        <f>'Normed Flux'!B43</f>
        <v>1.9744356207000093E-3</v>
      </c>
      <c r="C84" s="12">
        <f>'Normed Flux'!C43</f>
        <v>4.4000000000000003E-3</v>
      </c>
      <c r="D84" s="17">
        <f>'Normed Flux'!D43</f>
        <v>8.6875167310800404E-6</v>
      </c>
      <c r="E84" s="9">
        <f>'Normed Flux'!E43</f>
        <v>5.825647315756547E-4</v>
      </c>
      <c r="F84" s="12">
        <f>'Normed Flux'!F43</f>
        <v>5.0999999999999993E-4</v>
      </c>
      <c r="G84" s="17">
        <f>'Normed Flux'!G43</f>
        <v>2.9710801310358385E-7</v>
      </c>
    </row>
    <row r="85" spans="1:7" x14ac:dyDescent="0.3">
      <c r="A85" s="9">
        <f>'Normed Flux'!A43</f>
        <v>12.523</v>
      </c>
      <c r="B85" s="9">
        <f>'Normed Flux'!B44</f>
        <v>2.3990406225374721E-2</v>
      </c>
      <c r="C85" s="12">
        <f>'Normed Flux'!C44</f>
        <v>1.1999999999999999E-3</v>
      </c>
      <c r="D85" s="17">
        <f>'Normed Flux'!D44</f>
        <v>2.8788487470449663E-5</v>
      </c>
      <c r="E85" s="9">
        <f>'Normed Flux'!E44</f>
        <v>2.3182647571056442E-2</v>
      </c>
      <c r="F85" s="12">
        <f>'Normed Flux'!F44</f>
        <v>3.4000000000000002E-4</v>
      </c>
      <c r="G85" s="17">
        <f>'Normed Flux'!G44</f>
        <v>7.8821001741591917E-6</v>
      </c>
    </row>
    <row r="86" spans="1:7" x14ac:dyDescent="0.3">
      <c r="A86" s="9">
        <f>'Normed Flux'!A44</f>
        <v>13.84</v>
      </c>
      <c r="B86" s="9">
        <f>'Normed Flux'!B44</f>
        <v>2.3990406225374721E-2</v>
      </c>
      <c r="C86" s="12">
        <f>'Normed Flux'!C44</f>
        <v>1.1999999999999999E-3</v>
      </c>
      <c r="D86" s="17">
        <f>'Normed Flux'!D44</f>
        <v>2.8788487470449663E-5</v>
      </c>
      <c r="E86" s="9">
        <f>'Normed Flux'!E44</f>
        <v>2.3182647571056442E-2</v>
      </c>
      <c r="F86" s="12">
        <f>'Normed Flux'!F44</f>
        <v>3.4000000000000002E-4</v>
      </c>
      <c r="G86" s="17">
        <f>'Normed Flux'!G44</f>
        <v>7.8821001741591917E-6</v>
      </c>
    </row>
    <row r="87" spans="1:7" x14ac:dyDescent="0.3">
      <c r="A87" s="9">
        <f>'Normed Flux'!A44</f>
        <v>13.84</v>
      </c>
      <c r="B87" s="9">
        <f>'Normed Flux'!B45</f>
        <v>0.10145567353019114</v>
      </c>
      <c r="C87" s="12">
        <f>'Normed Flux'!C45</f>
        <v>5.9999999999999995E-4</v>
      </c>
      <c r="D87" s="17">
        <f>'Normed Flux'!D45</f>
        <v>6.0873404118114675E-5</v>
      </c>
      <c r="E87" s="9">
        <f>'Normed Flux'!E45</f>
        <v>6.2937506221353232E-2</v>
      </c>
      <c r="F87" s="12">
        <f>'Normed Flux'!F45</f>
        <v>8.4999999999999995E-4</v>
      </c>
      <c r="G87" s="17">
        <f>'Normed Flux'!G45</f>
        <v>5.3496880288150246E-5</v>
      </c>
    </row>
    <row r="88" spans="1:7" x14ac:dyDescent="0.3">
      <c r="A88" s="9">
        <f>'Normed Flux'!A45</f>
        <v>14.191000000000001</v>
      </c>
      <c r="B88" s="9">
        <f>'Normed Flux'!B45</f>
        <v>0.10145567353019114</v>
      </c>
      <c r="C88" s="12">
        <f>'Normed Flux'!C45</f>
        <v>5.9999999999999995E-4</v>
      </c>
      <c r="D88" s="17">
        <f>'Normed Flux'!D45</f>
        <v>6.0873404118114675E-5</v>
      </c>
      <c r="E88" s="9">
        <f>'Normed Flux'!E45</f>
        <v>6.2937506221353232E-2</v>
      </c>
      <c r="F88" s="12">
        <f>'Normed Flux'!F45</f>
        <v>8.4999999999999995E-4</v>
      </c>
      <c r="G88" s="17">
        <f>'Normed Flux'!G45</f>
        <v>5.3496880288150246E-5</v>
      </c>
    </row>
    <row r="89" spans="1:7" x14ac:dyDescent="0.3">
      <c r="A89" s="9">
        <f>'Normed Flux'!A45</f>
        <v>14.191000000000001</v>
      </c>
      <c r="B89" s="9">
        <f>'Normed Flux'!B46</f>
        <v>4.1733920436199156E-3</v>
      </c>
      <c r="C89" s="12">
        <f>'Normed Flux'!C46</f>
        <v>3.0000000000000001E-3</v>
      </c>
      <c r="D89" s="17">
        <f>'Normed Flux'!D46</f>
        <v>1.2520176130859747E-5</v>
      </c>
      <c r="E89" s="9">
        <f>'Normed Flux'!E46</f>
        <v>3.5661600382417946E-2</v>
      </c>
      <c r="F89" s="12">
        <f>'Normed Flux'!F46</f>
        <v>7.6499999999999995E-4</v>
      </c>
      <c r="G89" s="17">
        <f>'Normed Flux'!G46</f>
        <v>2.7281124292549728E-5</v>
      </c>
    </row>
    <row r="90" spans="1:7" x14ac:dyDescent="0.3">
      <c r="A90" s="9">
        <f>'Normed Flux'!A46</f>
        <v>14.917999999999999</v>
      </c>
      <c r="B90" s="9">
        <f>'Normed Flux'!B46</f>
        <v>4.1733920436199156E-3</v>
      </c>
      <c r="C90" s="12">
        <f>'Normed Flux'!C46</f>
        <v>3.0000000000000001E-3</v>
      </c>
      <c r="D90" s="17">
        <f>'Normed Flux'!D46</f>
        <v>1.2520176130859747E-5</v>
      </c>
      <c r="E90" s="9">
        <f>'Normed Flux'!E46</f>
        <v>3.5661600382417946E-2</v>
      </c>
      <c r="F90" s="12">
        <f>'Normed Flux'!F46</f>
        <v>7.6499999999999995E-4</v>
      </c>
      <c r="G90" s="17">
        <f>'Normed Flux'!G46</f>
        <v>2.7281124292549728E-5</v>
      </c>
    </row>
    <row r="91" spans="1:7" x14ac:dyDescent="0.3">
      <c r="A91" s="9">
        <f>'Normed Flux'!A46</f>
        <v>14.917999999999999</v>
      </c>
      <c r="B91" s="9">
        <f>'Normed Flux'!B47</f>
        <v>2.7990234634584505E-5</v>
      </c>
      <c r="C91" s="12">
        <f>'Normed Flux'!C47</f>
        <v>3.78E-2</v>
      </c>
      <c r="D91" s="17">
        <f>'Normed Flux'!D47</f>
        <v>1.0580308691872944E-6</v>
      </c>
      <c r="E91" s="9">
        <f>'Normed Flux'!E47</f>
        <v>3.1160070238977442E-5</v>
      </c>
      <c r="F91" s="12">
        <f>'Normed Flux'!F47</f>
        <v>7.6632238646668792E-4</v>
      </c>
      <c r="G91" s="17">
        <f>'Normed Flux'!G47</f>
        <v>2.3878659388002813E-8</v>
      </c>
    </row>
    <row r="92" spans="1:7" x14ac:dyDescent="0.3">
      <c r="A92" s="9">
        <f>'Normed Flux'!A47</f>
        <v>16.905000000000001</v>
      </c>
      <c r="B92" s="9">
        <f>'Normed Flux'!B47</f>
        <v>2.7990234634584505E-5</v>
      </c>
      <c r="C92" s="12">
        <f>'Normed Flux'!C47</f>
        <v>3.78E-2</v>
      </c>
      <c r="D92" s="17">
        <f>'Normed Flux'!D47</f>
        <v>1.0580308691872944E-6</v>
      </c>
      <c r="E92" s="9">
        <f>'Normed Flux'!E47</f>
        <v>3.1160070238977442E-5</v>
      </c>
      <c r="F92" s="12">
        <f>'Normed Flux'!F47</f>
        <v>7.6632238646668792E-4</v>
      </c>
      <c r="G92" s="17">
        <f>'Normed Flux'!G47</f>
        <v>2.3878659388002813E-8</v>
      </c>
    </row>
    <row r="93" spans="1:7" x14ac:dyDescent="0.3">
      <c r="A93" s="9">
        <f>'Normed Flux'!A47</f>
        <v>16.905000000000001</v>
      </c>
      <c r="B93" s="9">
        <f>'Normed Flux'!B48</f>
        <v>2.6942068054893402E-6</v>
      </c>
      <c r="C93" s="12">
        <f>'Normed Flux'!C48</f>
        <v>0.1198</v>
      </c>
      <c r="D93" s="17">
        <f>'Normed Flux'!D48</f>
        <v>3.2276597529762295E-7</v>
      </c>
      <c r="E93" s="9">
        <f>'Normed Flux'!E48</f>
        <v>2.1405625721775737E-6</v>
      </c>
      <c r="F93" s="12">
        <f>'Normed Flux'!F48</f>
        <v>1.6149999999999999E-3</v>
      </c>
      <c r="G93" s="17">
        <f>'Normed Flux'!G48</f>
        <v>3.4570085540667816E-9</v>
      </c>
    </row>
    <row r="94" spans="1:7" ht="15" thickBot="1" x14ac:dyDescent="0.35">
      <c r="A94" s="18">
        <f>'Normed Flux'!A48</f>
        <v>19.64</v>
      </c>
      <c r="B94" s="18">
        <f>'Normed Flux'!B48</f>
        <v>2.6942068054893402E-6</v>
      </c>
      <c r="C94" s="19">
        <f>'Normed Flux'!C48</f>
        <v>0.1198</v>
      </c>
      <c r="D94" s="20">
        <f>'Normed Flux'!D48</f>
        <v>3.2276597529762295E-7</v>
      </c>
      <c r="E94" s="18">
        <f>'Normed Flux'!E48</f>
        <v>2.1405625721775737E-6</v>
      </c>
      <c r="F94" s="19">
        <f>'Normed Flux'!F48</f>
        <v>1.6149999999999999E-3</v>
      </c>
      <c r="G94" s="20">
        <f>'Normed Flux'!G48</f>
        <v>3.4570085540667816E-9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tabSelected="1" workbookViewId="0">
      <selection activeCell="M8" sqref="M8"/>
    </sheetView>
  </sheetViews>
  <sheetFormatPr defaultRowHeight="14.4" x14ac:dyDescent="0.3"/>
  <cols>
    <col min="1" max="1" width="8.77734375" customWidth="1"/>
    <col min="2" max="15" width="11.21875" customWidth="1"/>
  </cols>
  <sheetData>
    <row r="1" spans="1:15" x14ac:dyDescent="0.3">
      <c r="A1" s="23"/>
      <c r="B1" s="69" t="s">
        <v>4</v>
      </c>
      <c r="C1" s="70"/>
      <c r="D1" s="70"/>
      <c r="E1" s="70"/>
      <c r="F1" s="70"/>
      <c r="G1" s="70"/>
      <c r="H1" s="71"/>
      <c r="I1" s="70" t="s">
        <v>15</v>
      </c>
      <c r="J1" s="70"/>
      <c r="K1" s="70"/>
      <c r="L1" s="70"/>
      <c r="M1" s="70"/>
      <c r="N1" s="70"/>
      <c r="O1" s="71"/>
    </row>
    <row r="2" spans="1:15" x14ac:dyDescent="0.3">
      <c r="A2" s="13"/>
      <c r="B2" s="73" t="s">
        <v>7</v>
      </c>
      <c r="C2" s="74"/>
      <c r="D2" s="74"/>
      <c r="E2" s="74"/>
      <c r="F2" s="74" t="s">
        <v>8</v>
      </c>
      <c r="G2" s="74"/>
      <c r="H2" s="75"/>
      <c r="I2" s="74" t="s">
        <v>7</v>
      </c>
      <c r="J2" s="74"/>
      <c r="K2" s="74"/>
      <c r="L2" s="74"/>
      <c r="M2" s="74" t="s">
        <v>8</v>
      </c>
      <c r="N2" s="74"/>
      <c r="O2" s="75"/>
    </row>
    <row r="3" spans="1:15" ht="15" thickBot="1" x14ac:dyDescent="0.35">
      <c r="A3" s="24" t="s">
        <v>0</v>
      </c>
      <c r="B3" s="35" t="s">
        <v>1</v>
      </c>
      <c r="C3" s="36" t="s">
        <v>2</v>
      </c>
      <c r="D3" s="26" t="s">
        <v>9</v>
      </c>
      <c r="E3" s="26" t="s">
        <v>6</v>
      </c>
      <c r="F3" s="36" t="s">
        <v>3</v>
      </c>
      <c r="G3" s="26" t="s">
        <v>9</v>
      </c>
      <c r="H3" s="27" t="s">
        <v>6</v>
      </c>
      <c r="I3" s="36" t="s">
        <v>1</v>
      </c>
      <c r="J3" s="36" t="s">
        <v>2</v>
      </c>
      <c r="K3" s="26" t="s">
        <v>9</v>
      </c>
      <c r="L3" s="26" t="s">
        <v>6</v>
      </c>
      <c r="M3" s="36" t="s">
        <v>3</v>
      </c>
      <c r="N3" s="26" t="s">
        <v>9</v>
      </c>
      <c r="O3" s="27" t="s">
        <v>6</v>
      </c>
    </row>
    <row r="4" spans="1:15" x14ac:dyDescent="0.3">
      <c r="A4" s="9">
        <v>4.1399000000000002E-7</v>
      </c>
      <c r="B4" s="44">
        <f>('Tally Results'!B3+0)/LN($A4/0.00000000001)</f>
        <v>0</v>
      </c>
      <c r="C4" s="49">
        <f>1/2*($A4-0.00000000001)*(B4+0)</f>
        <v>0</v>
      </c>
      <c r="D4" s="49">
        <f>'Tally Results'!C3</f>
        <v>0</v>
      </c>
      <c r="E4" s="49">
        <f>D4*B4</f>
        <v>0</v>
      </c>
      <c r="F4" s="49">
        <f>('Tally Results'!B3+0)/($A4-0)</f>
        <v>0</v>
      </c>
      <c r="G4" s="49">
        <f>'Tally Results'!C3</f>
        <v>0</v>
      </c>
      <c r="H4" s="45">
        <f t="shared" ref="H4:H49" si="0">G4*F4</f>
        <v>0</v>
      </c>
      <c r="I4" s="44">
        <f>('Tally Results'!E3+0)/LN($A4/0.00000000001)</f>
        <v>4.4040350982839586E-16</v>
      </c>
      <c r="J4" s="49">
        <f>1/2*($A4-0.00000000001)*(I4+0)</f>
        <v>9.1159122499379665E-23</v>
      </c>
      <c r="K4" s="49">
        <f>'Tally Results'!F3</f>
        <v>0.15</v>
      </c>
      <c r="L4" s="49">
        <f>K4*I4</f>
        <v>6.6060526474259374E-17</v>
      </c>
      <c r="M4" s="49">
        <f>('Tally Results'!E3)/($A4-0)</f>
        <v>1.1309294910505083E-8</v>
      </c>
      <c r="N4" s="49">
        <f>'Tally Results'!F3</f>
        <v>0.15</v>
      </c>
      <c r="O4" s="45">
        <f t="shared" ref="O4:O49" si="1">N4*M4</f>
        <v>1.6963942365757624E-9</v>
      </c>
    </row>
    <row r="5" spans="1:15" x14ac:dyDescent="0.3">
      <c r="A5" s="9">
        <v>1.1253000000000001E-6</v>
      </c>
      <c r="B5" s="9">
        <f>('Tally Results'!B3+'Tally Results'!B4)/LN($A5/$A4)</f>
        <v>0</v>
      </c>
      <c r="C5" s="12">
        <f>1/2*($A5-$A4)*(B5+B4)</f>
        <v>0</v>
      </c>
      <c r="D5" s="12">
        <f>'Tally Results'!C4</f>
        <v>0</v>
      </c>
      <c r="E5" s="12">
        <f t="shared" ref="E5:E49" si="2">D5*B5</f>
        <v>0</v>
      </c>
      <c r="F5" s="12">
        <f>('Tally Results'!B4)/($A5-$A4)</f>
        <v>0</v>
      </c>
      <c r="G5" s="12">
        <f>'Tally Results'!C4</f>
        <v>0</v>
      </c>
      <c r="H5" s="17">
        <f t="shared" si="0"/>
        <v>0</v>
      </c>
      <c r="I5" s="9">
        <f>('Tally Results'!E3+'Tally Results'!E4)/LN($A5/$A4)</f>
        <v>3.1726903372081077E-13</v>
      </c>
      <c r="J5" s="12">
        <f>1/2*($A5-$A4)*(I5+I4)</f>
        <v>1.1299494989826298E-19</v>
      </c>
      <c r="K5" s="12">
        <f>'Tally Results'!F4</f>
        <v>0.26859148315797354</v>
      </c>
      <c r="L5" s="12">
        <f>K5*I5</f>
        <v>8.5215760327169681E-14</v>
      </c>
      <c r="M5" s="12">
        <f>('Tally Results'!E4)/($A5-$A4)</f>
        <v>4.3943625142342995E-7</v>
      </c>
      <c r="N5" s="12">
        <f>'Tally Results'!F4</f>
        <v>0.26859148315797354</v>
      </c>
      <c r="O5" s="17">
        <f t="shared" si="1"/>
        <v>1.1802883452319921E-7</v>
      </c>
    </row>
    <row r="6" spans="1:15" x14ac:dyDescent="0.3">
      <c r="A6" s="9">
        <v>3.0589999999999998E-6</v>
      </c>
      <c r="B6" s="9">
        <f>('Tally Results'!B4+'Tally Results'!B5)/LN($A6/$A5)</f>
        <v>0</v>
      </c>
      <c r="C6" s="12">
        <f t="shared" ref="C6:C49" si="3">1/2*($A6-$A5)*(B6+B5)</f>
        <v>0</v>
      </c>
      <c r="D6" s="12">
        <f>'Tally Results'!C5</f>
        <v>0</v>
      </c>
      <c r="E6" s="12">
        <f t="shared" si="2"/>
        <v>0</v>
      </c>
      <c r="F6" s="12">
        <f>('Tally Results'!B5)/($A6-$A5)</f>
        <v>0</v>
      </c>
      <c r="G6" s="12">
        <f>'Tally Results'!C5</f>
        <v>0</v>
      </c>
      <c r="H6" s="17">
        <f t="shared" si="0"/>
        <v>0</v>
      </c>
      <c r="I6" s="9">
        <f>('Tally Results'!E4+'Tally Results'!E5)/LN($A6/$A5)</f>
        <v>8.3036835518794174E-12</v>
      </c>
      <c r="J6" s="12">
        <f t="shared" ref="J6:J49" si="4">1/2*($A6-$A5)*(I6+I5)</f>
        <v>8.335168007387581E-18</v>
      </c>
      <c r="K6" s="12">
        <f>'Tally Results'!F5</f>
        <v>7.0948974094062839E-2</v>
      </c>
      <c r="L6" s="12">
        <f>K6*I6</f>
        <v>5.8913782920758849E-13</v>
      </c>
      <c r="M6" s="12">
        <f>('Tally Results'!E5)/($A6-$A5)</f>
        <v>4.1327129337539437E-6</v>
      </c>
      <c r="N6" s="12">
        <f>'Tally Results'!F5</f>
        <v>7.0948974094062839E-2</v>
      </c>
      <c r="O6" s="17">
        <f t="shared" si="1"/>
        <v>2.9321174287510699E-7</v>
      </c>
    </row>
    <row r="7" spans="1:15" x14ac:dyDescent="0.3">
      <c r="A7" s="9">
        <v>1.0677E-5</v>
      </c>
      <c r="B7" s="9">
        <f>('Tally Results'!B5+'Tally Results'!B6)/LN($A7/$A6)</f>
        <v>2.8849511604464087E-13</v>
      </c>
      <c r="C7" s="12">
        <f t="shared" si="3"/>
        <v>1.098877897014037E-18</v>
      </c>
      <c r="D7" s="12">
        <f>'Tally Results'!C6</f>
        <v>1</v>
      </c>
      <c r="E7" s="12">
        <f t="shared" si="2"/>
        <v>2.8849511604464087E-13</v>
      </c>
      <c r="F7" s="12">
        <f>('Tally Results'!B6)/($A7-$A6)</f>
        <v>4.7337883959044368E-8</v>
      </c>
      <c r="G7" s="12">
        <f>'Tally Results'!C6</f>
        <v>1</v>
      </c>
      <c r="H7" s="17">
        <f t="shared" si="0"/>
        <v>4.7337883959044368E-8</v>
      </c>
      <c r="I7" s="9">
        <f>('Tally Results'!E5+'Tally Results'!E6)/LN($A7/$A6)</f>
        <v>4.1738049713700817E-11</v>
      </c>
      <c r="J7" s="12">
        <f t="shared" si="4"/>
        <v>1.9060896200859509E-16</v>
      </c>
      <c r="K7" s="12">
        <f>'Tally Results'!F6</f>
        <v>5.5604895692735551E-2</v>
      </c>
      <c r="L7" s="12">
        <f>K7*I7</f>
        <v>2.3208399007485447E-12</v>
      </c>
      <c r="M7" s="12">
        <f>('Tally Results'!E6)/($A7-$A6)</f>
        <v>5.7995924127067468E-6</v>
      </c>
      <c r="N7" s="12">
        <f>'Tally Results'!F6</f>
        <v>5.5604895692735551E-2</v>
      </c>
      <c r="O7" s="17">
        <f t="shared" si="1"/>
        <v>3.2248573116893918E-7</v>
      </c>
    </row>
    <row r="8" spans="1:15" x14ac:dyDescent="0.3">
      <c r="A8" s="9">
        <v>2.9023E-5</v>
      </c>
      <c r="B8" s="9">
        <f>('Tally Results'!B6+'Tally Results'!B7)/LN($A8/$A7)</f>
        <v>2.3884040246546362E-10</v>
      </c>
      <c r="C8" s="12">
        <f t="shared" si="3"/>
        <v>2.193529377515175E-15</v>
      </c>
      <c r="D8" s="12">
        <f>'Tally Results'!C7</f>
        <v>0.18679999999999999</v>
      </c>
      <c r="E8" s="12">
        <f t="shared" si="2"/>
        <v>4.4615387180548599E-11</v>
      </c>
      <c r="F8" s="12">
        <f>('Tally Results'!B7)/($A8-$A7)</f>
        <v>1.299896435190232E-5</v>
      </c>
      <c r="G8" s="12">
        <f>'Tally Results'!C7</f>
        <v>0.18679999999999999</v>
      </c>
      <c r="H8" s="17">
        <f t="shared" si="0"/>
        <v>2.4282065409353534E-6</v>
      </c>
      <c r="I8" s="9">
        <f>('Tally Results'!E6+'Tally Results'!E7)/LN($A8/$A7)</f>
        <v>1.5113749014179793E-10</v>
      </c>
      <c r="J8" s="12">
        <f t="shared" si="4"/>
        <v>1.76924732709449E-15</v>
      </c>
      <c r="K8" s="12">
        <f>'Tally Results'!F7</f>
        <v>2.9582388341714397E-2</v>
      </c>
      <c r="L8" s="12">
        <f>K8*I8</f>
        <v>4.4710079263666974E-12</v>
      </c>
      <c r="M8" s="12">
        <f>('Tally Results'!E7)/($A8-$A7)</f>
        <v>5.8299193284639704E-6</v>
      </c>
      <c r="N8" s="12">
        <f>'Tally Results'!F7</f>
        <v>2.9582388341714397E-2</v>
      </c>
      <c r="O8" s="17">
        <f t="shared" si="1"/>
        <v>1.7246293757548799E-7</v>
      </c>
    </row>
    <row r="9" spans="1:15" x14ac:dyDescent="0.3">
      <c r="A9" s="9">
        <v>1.013E-4</v>
      </c>
      <c r="B9" s="9">
        <f>('Tally Results'!B7+'Tally Results'!B8)/LN($A9/$A8)</f>
        <v>3.6767096940686912E-9</v>
      </c>
      <c r="C9" s="12">
        <f t="shared" si="3"/>
        <v>1.4150210716359956E-13</v>
      </c>
      <c r="D9" s="12">
        <f>'Tally Results'!C8</f>
        <v>0.29170000000000001</v>
      </c>
      <c r="E9" s="12">
        <f t="shared" si="2"/>
        <v>1.0724962177598372E-9</v>
      </c>
      <c r="F9" s="12">
        <f>('Tally Results'!B8)/($A9-$A8)</f>
        <v>6.0287505015426762E-5</v>
      </c>
      <c r="G9" s="12">
        <f>'Tally Results'!C8</f>
        <v>0.29170000000000001</v>
      </c>
      <c r="H9" s="17">
        <f t="shared" si="0"/>
        <v>1.7585865212999989E-5</v>
      </c>
      <c r="I9" s="9">
        <f>('Tally Results'!E7+'Tally Results'!E8)/LN($A9/$A8)</f>
        <v>6.1559256730379902E-10</v>
      </c>
      <c r="J9" s="12">
        <f t="shared" si="4"/>
        <v>2.7708474180997704E-14</v>
      </c>
      <c r="K9" s="12">
        <f>'Tally Results'!F8</f>
        <v>1.0592801801223318E-2</v>
      </c>
      <c r="L9" s="12">
        <f>K9*I9</f>
        <v>6.5208500557553685E-12</v>
      </c>
      <c r="M9" s="12">
        <f>('Tally Results'!E8)/($A9-$A8)</f>
        <v>9.1665903399421677E-6</v>
      </c>
      <c r="N9" s="12">
        <f>'Tally Results'!F8</f>
        <v>1.0592801801223318E-2</v>
      </c>
      <c r="O9" s="17">
        <f t="shared" si="1"/>
        <v>9.7099874664015659E-8</v>
      </c>
    </row>
    <row r="10" spans="1:15" x14ac:dyDescent="0.3">
      <c r="A10" s="9">
        <v>2.7535999999999999E-4</v>
      </c>
      <c r="B10" s="9">
        <f>('Tally Results'!B8+'Tally Results'!B9)/LN($A10/$A9)</f>
        <v>1.6493916756996232E-8</v>
      </c>
      <c r="C10" s="12">
        <f t="shared" si="3"/>
        <v>1.7554496200361802E-12</v>
      </c>
      <c r="D10" s="12">
        <f>'Tally Results'!C9</f>
        <v>7.5399999999999995E-2</v>
      </c>
      <c r="E10" s="12">
        <f t="shared" si="2"/>
        <v>1.2436413234775158E-9</v>
      </c>
      <c r="F10" s="12">
        <f>('Tally Results'!B9)/($A10-$A9)</f>
        <v>6.9725382052165919E-5</v>
      </c>
      <c r="G10" s="12">
        <f>'Tally Results'!C9</f>
        <v>7.5399999999999995E-2</v>
      </c>
      <c r="H10" s="17">
        <f t="shared" si="0"/>
        <v>5.2572938067333097E-6</v>
      </c>
      <c r="I10" s="9">
        <f>('Tally Results'!E8+'Tally Results'!E9)/LN($A10/$A9)</f>
        <v>2.8667204429160417E-9</v>
      </c>
      <c r="J10" s="12">
        <f t="shared" si="4"/>
        <v>3.0306570127943276E-13</v>
      </c>
      <c r="K10" s="12">
        <f>'Tally Results'!F9</f>
        <v>4.3570747067269806E-3</v>
      </c>
      <c r="L10" s="12">
        <f>K10*I10</f>
        <v>1.2490515133086653E-11</v>
      </c>
      <c r="M10" s="12">
        <f>('Tally Results'!E9)/($A10-$A9)</f>
        <v>1.2663256922900149E-5</v>
      </c>
      <c r="N10" s="12">
        <f>'Tally Results'!F9</f>
        <v>4.3570747067269806E-3</v>
      </c>
      <c r="O10" s="17">
        <f t="shared" si="1"/>
        <v>5.5174756443553572E-8</v>
      </c>
    </row>
    <row r="11" spans="1:15" x14ac:dyDescent="0.3">
      <c r="A11" s="9">
        <v>5.8295000000000005E-4</v>
      </c>
      <c r="B11" s="9">
        <f>('Tally Results'!B9+'Tally Results'!B10)/LN($A11/$A10)</f>
        <v>4.0627336889893223E-8</v>
      </c>
      <c r="C11" s="12">
        <f t="shared" si="3"/>
        <v>8.7849632046233661E-12</v>
      </c>
      <c r="D11" s="12">
        <f>'Tally Results'!C10</f>
        <v>5.1900000000000002E-2</v>
      </c>
      <c r="E11" s="12">
        <f t="shared" si="2"/>
        <v>2.1085587845854583E-9</v>
      </c>
      <c r="F11" s="12">
        <f>('Tally Results'!B10)/($A11-$A10)</f>
        <v>5.9608569849474935E-5</v>
      </c>
      <c r="G11" s="12">
        <f>'Tally Results'!C10</f>
        <v>5.1900000000000002E-2</v>
      </c>
      <c r="H11" s="17">
        <f t="shared" si="0"/>
        <v>3.0936847751877491E-6</v>
      </c>
      <c r="I11" s="9">
        <f>('Tally Results'!E9+'Tally Results'!E10)/LN($A11/$A10)</f>
        <v>1.1730895867583377E-8</v>
      </c>
      <c r="J11" s="12">
        <f t="shared" si="4"/>
        <v>2.2450404004732585E-12</v>
      </c>
      <c r="K11" s="12">
        <f>'Tally Results'!F10</f>
        <v>2.2647571613751438E-3</v>
      </c>
      <c r="L11" s="12">
        <f>K11*I11</f>
        <v>2.6567630425455534E-11</v>
      </c>
      <c r="M11" s="12">
        <f>('Tally Results'!E10)/($A11-$A10)</f>
        <v>2.1438487922234138E-5</v>
      </c>
      <c r="N11" s="12">
        <f>'Tally Results'!F10</f>
        <v>2.2647571613751438E-3</v>
      </c>
      <c r="O11" s="17">
        <f t="shared" si="1"/>
        <v>4.8552969050934286E-8</v>
      </c>
    </row>
    <row r="12" spans="1:15" x14ac:dyDescent="0.3">
      <c r="A12" s="9">
        <v>1.2340999999999999E-3</v>
      </c>
      <c r="B12" s="9">
        <f>('Tally Results'!B10+'Tally Results'!B11)/LN($A12/$A11)</f>
        <v>5.8668860386428417E-8</v>
      </c>
      <c r="C12" s="12">
        <f t="shared" si="3"/>
        <v>3.2328359428238411E-11</v>
      </c>
      <c r="D12" s="12">
        <f>'Tally Results'!C11</f>
        <v>2.9100000000000001E-2</v>
      </c>
      <c r="E12" s="12">
        <f t="shared" si="2"/>
        <v>1.707263837245067E-9</v>
      </c>
      <c r="F12" s="12">
        <f>('Tally Results'!B11)/($A12-$A11)</f>
        <v>3.9417031405974059E-5</v>
      </c>
      <c r="G12" s="12">
        <f>'Tally Results'!C11</f>
        <v>2.9100000000000001E-2</v>
      </c>
      <c r="H12" s="17">
        <f t="shared" si="0"/>
        <v>1.1470356139138451E-6</v>
      </c>
      <c r="I12" s="9">
        <f>('Tally Results'!E10+'Tally Results'!E11)/LN($A12/$A11)</f>
        <v>3.6598203352221753E-8</v>
      </c>
      <c r="J12" s="12">
        <f t="shared" si="4"/>
        <v>1.573474647848805E-11</v>
      </c>
      <c r="K12" s="12">
        <f>'Tally Results'!F11</f>
        <v>1.2202458768625279E-3</v>
      </c>
      <c r="L12" s="12">
        <f>K12*I12</f>
        <v>4.4658806741124942E-11</v>
      </c>
      <c r="M12" s="12">
        <f>('Tally Results'!E11)/($A12-$A11)</f>
        <v>3.2026775704522772E-5</v>
      </c>
      <c r="N12" s="12">
        <f>'Tally Results'!F11</f>
        <v>1.2202458768625279E-3</v>
      </c>
      <c r="O12" s="17">
        <f t="shared" si="1"/>
        <v>3.9080541002644894E-8</v>
      </c>
    </row>
    <row r="13" spans="1:15" x14ac:dyDescent="0.3">
      <c r="A13" s="9">
        <v>3.3546000000000001E-3</v>
      </c>
      <c r="B13" s="9">
        <f>('Tally Results'!B11+'Tally Results'!B12)/LN($A13/$A12)</f>
        <v>9.5190196805737739E-8</v>
      </c>
      <c r="C13" s="12">
        <f t="shared" si="3"/>
        <v>1.6312906538799416E-10</v>
      </c>
      <c r="D13" s="12">
        <f>'Tally Results'!C12</f>
        <v>1.17E-2</v>
      </c>
      <c r="E13" s="12">
        <f t="shared" si="2"/>
        <v>1.1137253026271316E-9</v>
      </c>
      <c r="F13" s="12">
        <f>('Tally Results'!B12)/($A13-$A12)</f>
        <v>3.2786088186748412E-5</v>
      </c>
      <c r="G13" s="12">
        <f>'Tally Results'!C12</f>
        <v>1.17E-2</v>
      </c>
      <c r="H13" s="17">
        <f t="shared" si="0"/>
        <v>3.8359723178495643E-7</v>
      </c>
      <c r="I13" s="9">
        <f>('Tally Results'!E11+'Tally Results'!E12)/LN($A13/$A12)</f>
        <v>1.5640219849615519E-7</v>
      </c>
      <c r="J13" s="12">
        <f t="shared" si="4"/>
        <v>2.0462867605974165E-10</v>
      </c>
      <c r="K13" s="12">
        <f>'Tally Results'!F12</f>
        <v>4.3777848279695063E-4</v>
      </c>
      <c r="L13" s="12">
        <f>K13*I13</f>
        <v>6.8469517163754331E-11</v>
      </c>
      <c r="M13" s="12">
        <f>('Tally Results'!E12)/($A13-$A12)</f>
        <v>6.3921947653855222E-5</v>
      </c>
      <c r="N13" s="12">
        <f>'Tally Results'!F12</f>
        <v>4.3777848279695063E-4</v>
      </c>
      <c r="O13" s="17">
        <f t="shared" si="1"/>
        <v>2.7983653261330836E-8</v>
      </c>
    </row>
    <row r="14" spans="1:15" x14ac:dyDescent="0.3">
      <c r="A14" s="9">
        <v>1.0333E-2</v>
      </c>
      <c r="B14" s="9">
        <f>('Tally Results'!B12+'Tally Results'!B13)/LN($A14/$A13)</f>
        <v>3.3530533960959382E-7</v>
      </c>
      <c r="C14" s="12">
        <f t="shared" si="3"/>
        <v>1.5020850256603749E-9</v>
      </c>
      <c r="D14" s="12">
        <f>'Tally Results'!C13</f>
        <v>4.1000000000000003E-3</v>
      </c>
      <c r="E14" s="12">
        <f t="shared" si="2"/>
        <v>1.3747518923993347E-9</v>
      </c>
      <c r="F14" s="12">
        <f>('Tally Results'!B13)/($A14-$A13)</f>
        <v>4.4093058580763497E-5</v>
      </c>
      <c r="G14" s="12">
        <f>'Tally Results'!C13</f>
        <v>4.1000000000000003E-3</v>
      </c>
      <c r="H14" s="17">
        <f t="shared" si="0"/>
        <v>1.8078154018113036E-7</v>
      </c>
      <c r="I14" s="9">
        <f>('Tally Results'!E12+'Tally Results'!E13)/LN($A14/$A13)</f>
        <v>1.1425557142503357E-6</v>
      </c>
      <c r="J14" s="12">
        <f t="shared" si="4"/>
        <v>4.532323949155056E-9</v>
      </c>
      <c r="K14" s="12">
        <f>'Tally Results'!F13</f>
        <v>1.7585505395068974E-4</v>
      </c>
      <c r="L14" s="12">
        <f>K14*I14</f>
        <v>2.0092419677116162E-10</v>
      </c>
      <c r="M14" s="12">
        <f>('Tally Results'!E13)/($A14-$A13)</f>
        <v>1.6477133010432191E-4</v>
      </c>
      <c r="N14" s="12">
        <f>'Tally Results'!F13</f>
        <v>1.7585505395068974E-4</v>
      </c>
      <c r="O14" s="17">
        <f t="shared" si="1"/>
        <v>2.8975871145022439E-8</v>
      </c>
    </row>
    <row r="15" spans="1:15" x14ac:dyDescent="0.3">
      <c r="A15" s="9">
        <v>2.1874999999999999E-2</v>
      </c>
      <c r="B15" s="9">
        <f>('Tally Results'!B13+'Tally Results'!B14)/LN($A15/$A14)</f>
        <v>1.4553538889735582E-6</v>
      </c>
      <c r="C15" s="12">
        <f t="shared" si="3"/>
        <v>1.033389440815337E-8</v>
      </c>
      <c r="D15" s="12">
        <f>'Tally Results'!C14</f>
        <v>2.2000000000000001E-3</v>
      </c>
      <c r="E15" s="12">
        <f t="shared" si="2"/>
        <v>3.2017785557418283E-9</v>
      </c>
      <c r="F15" s="12">
        <f>('Tally Results'!B14)/($A15-$A14)</f>
        <v>6.7910154219372738E-5</v>
      </c>
      <c r="G15" s="12">
        <f>'Tally Results'!C14</f>
        <v>2.2000000000000001E-3</v>
      </c>
      <c r="H15" s="17">
        <f t="shared" si="0"/>
        <v>1.4940233928262002E-7</v>
      </c>
      <c r="I15" s="9">
        <f>('Tally Results'!E13+'Tally Results'!E14)/LN($A15/$A14)</f>
        <v>6.8044335627365943E-6</v>
      </c>
      <c r="J15" s="12">
        <f t="shared" si="4"/>
        <v>4.5862075117491568E-8</v>
      </c>
      <c r="K15" s="12">
        <f>'Tally Results'!F14</f>
        <v>8.6313382508160358E-5</v>
      </c>
      <c r="L15" s="12">
        <f>K15*I15</f>
        <v>5.8731367685184806E-10</v>
      </c>
      <c r="M15" s="12">
        <f>('Tally Results'!E14)/($A15-$A14)</f>
        <v>3.4253136371512738E-4</v>
      </c>
      <c r="N15" s="12">
        <f>'Tally Results'!F14</f>
        <v>8.6313382508160358E-5</v>
      </c>
      <c r="O15" s="17">
        <f t="shared" si="1"/>
        <v>2.956504061738559E-8</v>
      </c>
    </row>
    <row r="16" spans="1:15" x14ac:dyDescent="0.3">
      <c r="A16" s="9">
        <v>2.4788000000000001E-2</v>
      </c>
      <c r="B16" s="9">
        <f>('Tally Results'!B14+'Tally Results'!B15)/LN($A16/$A15)</f>
        <v>8.0841588413680736E-6</v>
      </c>
      <c r="C16" s="12">
        <f t="shared" si="3"/>
        <v>1.3894300291742597E-8</v>
      </c>
      <c r="D16" s="12">
        <f>'Tally Results'!C15</f>
        <v>3.8999999999999998E-3</v>
      </c>
      <c r="E16" s="12">
        <f t="shared" si="2"/>
        <v>3.1528219481335488E-8</v>
      </c>
      <c r="F16" s="12">
        <f>('Tally Results'!B15)/($A16-$A15)</f>
        <v>7.7866117404737316E-5</v>
      </c>
      <c r="G16" s="12">
        <f>'Tally Results'!C15</f>
        <v>3.8999999999999998E-3</v>
      </c>
      <c r="H16" s="17">
        <f t="shared" si="0"/>
        <v>3.0367785787847554E-7</v>
      </c>
      <c r="I16" s="9">
        <f>('Tally Results'!E14+'Tally Results'!E15)/LN($A16/$A15)</f>
        <v>4.2393468211165137E-5</v>
      </c>
      <c r="J16" s="12">
        <f t="shared" si="4"/>
        <v>7.1656743933687924E-8</v>
      </c>
      <c r="K16" s="12">
        <f>'Tally Results'!F15</f>
        <v>9.0138781886599746E-5</v>
      </c>
      <c r="L16" s="12">
        <f>K16*I16</f>
        <v>3.821295584502714E-9</v>
      </c>
      <c r="M16" s="12">
        <f>('Tally Results'!E15)/($A16-$A15)</f>
        <v>4.6218067284586293E-4</v>
      </c>
      <c r="N16" s="12">
        <f>'Tally Results'!F15</f>
        <v>9.0138781886599746E-5</v>
      </c>
      <c r="O16" s="17">
        <f t="shared" si="1"/>
        <v>4.166040286185515E-8</v>
      </c>
    </row>
    <row r="17" spans="1:15" x14ac:dyDescent="0.3">
      <c r="A17" s="9">
        <v>3.4306999999999997E-2</v>
      </c>
      <c r="B17" s="9">
        <f>('Tally Results'!B15+'Tally Results'!B16)/LN($A17/$A16)</f>
        <v>3.9228437218697254E-6</v>
      </c>
      <c r="C17" s="12">
        <f t="shared" si="3"/>
        <v>5.7147328699730279E-8</v>
      </c>
      <c r="D17" s="12">
        <f>'Tally Results'!C16</f>
        <v>1.8E-3</v>
      </c>
      <c r="E17" s="12">
        <f t="shared" si="2"/>
        <v>7.0611186993655054E-9</v>
      </c>
      <c r="F17" s="12">
        <f>('Tally Results'!B16)/($A17-$A16)</f>
        <v>1.1010190146023745E-4</v>
      </c>
      <c r="G17" s="12">
        <f>'Tally Results'!C16</f>
        <v>1.8E-3</v>
      </c>
      <c r="H17" s="17">
        <f t="shared" si="0"/>
        <v>1.9818342262842742E-7</v>
      </c>
      <c r="I17" s="9">
        <f>('Tally Results'!E15+'Tally Results'!E16)/LN($A17/$A16)</f>
        <v>2.0415590960611616E-5</v>
      </c>
      <c r="J17" s="12">
        <f t="shared" si="4"/>
        <v>2.9893971712807136E-7</v>
      </c>
      <c r="K17" s="12">
        <f>'Tally Results'!F16</f>
        <v>8.6313382508160358E-5</v>
      </c>
      <c r="L17" s="12">
        <f>K17*I17</f>
        <v>1.7621387117134113E-9</v>
      </c>
      <c r="M17" s="12">
        <f>('Tally Results'!E16)/($A17-$A16)</f>
        <v>5.5557574325034169E-4</v>
      </c>
      <c r="N17" s="12">
        <f>'Tally Results'!F16</f>
        <v>8.6313382508160358E-5</v>
      </c>
      <c r="O17" s="17">
        <f t="shared" si="1"/>
        <v>4.7953621639422229E-8</v>
      </c>
    </row>
    <row r="18" spans="1:15" x14ac:dyDescent="0.3">
      <c r="A18" s="9">
        <v>5.2475000000000001E-2</v>
      </c>
      <c r="B18" s="9">
        <f>('Tally Results'!B16+'Tally Results'!B17)/LN($A18/$A17)</f>
        <v>5.9101745139090425E-6</v>
      </c>
      <c r="C18" s="12">
        <f t="shared" si="3"/>
        <v>8.9323137653814348E-8</v>
      </c>
      <c r="D18" s="12">
        <f>'Tally Results'!C17</f>
        <v>1.6000000000000001E-3</v>
      </c>
      <c r="E18" s="12">
        <f t="shared" si="2"/>
        <v>9.456279222254469E-9</v>
      </c>
      <c r="F18" s="12">
        <f>('Tally Results'!B17)/($A18-$A17)</f>
        <v>8.0564178775869647E-5</v>
      </c>
      <c r="G18" s="12">
        <f>'Tally Results'!C17</f>
        <v>1.6000000000000001E-3</v>
      </c>
      <c r="H18" s="17">
        <f t="shared" si="0"/>
        <v>1.2890268604139143E-7</v>
      </c>
      <c r="I18" s="9">
        <f>('Tally Results'!E16+'Tally Results'!E17)/LN($A18/$A17)</f>
        <v>4.4029950691775732E-5</v>
      </c>
      <c r="J18" s="12">
        <f t="shared" si="4"/>
        <v>5.8542330037028688E-7</v>
      </c>
      <c r="K18" s="12">
        <f>'Tally Results'!F17</f>
        <v>1.5E-5</v>
      </c>
      <c r="L18" s="12">
        <f>K18*I18</f>
        <v>6.6044926037663595E-10</v>
      </c>
      <c r="M18" s="12">
        <f>('Tally Results'!E17)/($A18-$A17)</f>
        <v>7.3886234037868765E-4</v>
      </c>
      <c r="N18" s="12">
        <f>'Tally Results'!F17</f>
        <v>1.5E-5</v>
      </c>
      <c r="O18" s="17">
        <f t="shared" si="1"/>
        <v>1.1082935105680315E-8</v>
      </c>
    </row>
    <row r="19" spans="1:15" x14ac:dyDescent="0.3">
      <c r="A19" s="9">
        <v>0.11108999999999999</v>
      </c>
      <c r="B19" s="9">
        <f>('Tally Results'!B17+'Tally Results'!B18)/LN($A19/$A18)</f>
        <v>1.0916371096705896E-5</v>
      </c>
      <c r="C19" s="12">
        <f t="shared" si="3"/>
        <v>4.9314398548309718E-7</v>
      </c>
      <c r="D19" s="12">
        <f>'Tally Results'!C18</f>
        <v>8.0000000000000004E-4</v>
      </c>
      <c r="E19" s="12">
        <f t="shared" si="2"/>
        <v>8.7330968773647177E-9</v>
      </c>
      <c r="F19" s="12">
        <f>('Tally Results'!B18)/($A19-$A18)</f>
        <v>1.1470835110466605E-4</v>
      </c>
      <c r="G19" s="12">
        <f>'Tally Results'!C18</f>
        <v>8.0000000000000004E-4</v>
      </c>
      <c r="H19" s="17">
        <f t="shared" si="0"/>
        <v>9.1766680883732841E-8</v>
      </c>
      <c r="I19" s="9">
        <f>('Tally Results'!E17+'Tally Results'!E18)/LN($A19/$A18)</f>
        <v>1.0060864251677103E-4</v>
      </c>
      <c r="J19" s="12">
        <f t="shared" si="4"/>
        <v>4.2389955704594834E-6</v>
      </c>
      <c r="K19" s="12">
        <f>'Tally Results'!F18</f>
        <v>0</v>
      </c>
      <c r="L19" s="12">
        <f>K19*I19</f>
        <v>0</v>
      </c>
      <c r="M19" s="12">
        <f>('Tally Results'!E18)/($A19-$A18)</f>
        <v>1.0583163865904633E-3</v>
      </c>
      <c r="N19" s="12">
        <f>'Tally Results'!F18</f>
        <v>0</v>
      </c>
      <c r="O19" s="17">
        <f t="shared" si="1"/>
        <v>0</v>
      </c>
    </row>
    <row r="20" spans="1:15" x14ac:dyDescent="0.3">
      <c r="A20" s="9">
        <v>0.15764</v>
      </c>
      <c r="B20" s="9">
        <f>('Tally Results'!B18+'Tally Results'!B19)/LN($A20/$A19)</f>
        <v>3.6917676732192561E-5</v>
      </c>
      <c r="C20" s="12">
        <f t="shared" si="3"/>
        <v>1.1133374632176117E-6</v>
      </c>
      <c r="D20" s="12">
        <f>'Tally Results'!C19</f>
        <v>8.0000000000000004E-4</v>
      </c>
      <c r="E20" s="12">
        <f t="shared" si="2"/>
        <v>2.9534141385754051E-8</v>
      </c>
      <c r="F20" s="12">
        <f>('Tally Results'!B19)/($A20-$A19)</f>
        <v>1.3311643394199783E-4</v>
      </c>
      <c r="G20" s="12">
        <f>'Tally Results'!C19</f>
        <v>8.0000000000000004E-4</v>
      </c>
      <c r="H20" s="17">
        <f t="shared" si="0"/>
        <v>1.0649314715359827E-7</v>
      </c>
      <c r="I20" s="9">
        <f>('Tally Results'!E18+'Tally Results'!E19)/LN($A20/$A19)</f>
        <v>3.5147994429764483E-4</v>
      </c>
      <c r="J20" s="12">
        <f t="shared" si="4"/>
        <v>1.0522361858105531E-5</v>
      </c>
      <c r="K20" s="12">
        <f>'Tally Results'!F19</f>
        <v>0</v>
      </c>
      <c r="L20" s="12">
        <f>K20*I20</f>
        <v>0</v>
      </c>
      <c r="M20" s="12">
        <f>('Tally Results'!E19)/($A20-$A19)</f>
        <v>1.3098897959183669E-3</v>
      </c>
      <c r="N20" s="12">
        <f>'Tally Results'!F19</f>
        <v>0</v>
      </c>
      <c r="O20" s="17">
        <f t="shared" si="1"/>
        <v>0</v>
      </c>
    </row>
    <row r="21" spans="1:15" x14ac:dyDescent="0.3">
      <c r="A21" s="9">
        <v>0.24723999999999999</v>
      </c>
      <c r="B21" s="9">
        <f>('Tally Results'!B19+'Tally Results'!B20)/LN($A21/$A20)</f>
        <v>3.7057291573119674E-5</v>
      </c>
      <c r="C21" s="12">
        <f t="shared" si="3"/>
        <v>3.314078580077988E-6</v>
      </c>
      <c r="D21" s="12">
        <f>'Tally Results'!C20</f>
        <v>6.9999999999999999E-4</v>
      </c>
      <c r="E21" s="12">
        <f t="shared" si="2"/>
        <v>2.5940104101183773E-8</v>
      </c>
      <c r="F21" s="12">
        <f>('Tally Results'!B20)/($A21-$A20)</f>
        <v>1.1697433035714288E-4</v>
      </c>
      <c r="G21" s="12">
        <f>'Tally Results'!C20</f>
        <v>6.9999999999999999E-4</v>
      </c>
      <c r="H21" s="17">
        <f t="shared" si="0"/>
        <v>8.1882031250000012E-8</v>
      </c>
      <c r="I21" s="9">
        <f>('Tally Results'!E19+'Tally Results'!E20)/LN($A21/$A20)</f>
        <v>4.1390930473999741E-4</v>
      </c>
      <c r="J21" s="12">
        <f t="shared" si="4"/>
        <v>3.428943835688637E-5</v>
      </c>
      <c r="K21" s="12">
        <f>'Tally Results'!F20</f>
        <v>0</v>
      </c>
      <c r="L21" s="12">
        <f>K21*I21</f>
        <v>0</v>
      </c>
      <c r="M21" s="12">
        <f>('Tally Results'!E20)/($A21-$A20)</f>
        <v>1.3984674107142857E-3</v>
      </c>
      <c r="N21" s="12">
        <f>'Tally Results'!F20</f>
        <v>0</v>
      </c>
      <c r="O21" s="17">
        <f t="shared" si="1"/>
        <v>0</v>
      </c>
    </row>
    <row r="22" spans="1:15" x14ac:dyDescent="0.3">
      <c r="A22" s="9">
        <v>0.36882999999999999</v>
      </c>
      <c r="B22" s="9">
        <f>('Tally Results'!B20+'Tally Results'!B21)/LN($A22/$A21)</f>
        <v>6.2300689994260983E-5</v>
      </c>
      <c r="C22" s="12">
        <f t="shared" si="3"/>
        <v>6.0404684893889071E-6</v>
      </c>
      <c r="D22" s="12">
        <f>'Tally Results'!C21</f>
        <v>5.9999999999999995E-4</v>
      </c>
      <c r="E22" s="12">
        <f t="shared" si="2"/>
        <v>3.7380413996556587E-8</v>
      </c>
      <c r="F22" s="12">
        <f>('Tally Results'!B21)/($A22-$A21)</f>
        <v>1.1874249527099267E-4</v>
      </c>
      <c r="G22" s="12">
        <f>'Tally Results'!C21</f>
        <v>5.9999999999999995E-4</v>
      </c>
      <c r="H22" s="17">
        <f t="shared" si="0"/>
        <v>7.1245497162595601E-8</v>
      </c>
      <c r="I22" s="9">
        <f>('Tally Results'!E20+'Tally Results'!E21)/LN($A22/$A21)</f>
        <v>7.2429351152569375E-4</v>
      </c>
      <c r="J22" s="12">
        <f t="shared" si="4"/>
        <v>6.91970402148727E-5</v>
      </c>
      <c r="K22" s="12">
        <f>'Tally Results'!F21</f>
        <v>0</v>
      </c>
      <c r="L22" s="12">
        <f>K22*I22</f>
        <v>0</v>
      </c>
      <c r="M22" s="12">
        <f>('Tally Results'!E21)/($A22-$A21)</f>
        <v>1.3520648490829839E-3</v>
      </c>
      <c r="N22" s="12">
        <f>'Tally Results'!F21</f>
        <v>0</v>
      </c>
      <c r="O22" s="17">
        <f t="shared" si="1"/>
        <v>0</v>
      </c>
    </row>
    <row r="23" spans="1:15" x14ac:dyDescent="0.3">
      <c r="A23" s="9">
        <v>0.55023</v>
      </c>
      <c r="B23" s="9">
        <f>('Tally Results'!B21+'Tally Results'!B22)/LN($A23/$A22)</f>
        <v>8.407838662985044E-5</v>
      </c>
      <c r="C23" s="12">
        <f t="shared" si="3"/>
        <v>1.3276582249806908E-5</v>
      </c>
      <c r="D23" s="12">
        <f>'Tally Results'!C22</f>
        <v>5.9999999999999995E-4</v>
      </c>
      <c r="E23" s="12">
        <f t="shared" si="2"/>
        <v>5.0447031977910259E-8</v>
      </c>
      <c r="F23" s="12">
        <f>('Tally Results'!B22)/($A23-$A22)</f>
        <v>1.0580760749724364E-4</v>
      </c>
      <c r="G23" s="12">
        <f>'Tally Results'!C22</f>
        <v>5.9999999999999995E-4</v>
      </c>
      <c r="H23" s="17">
        <f t="shared" si="0"/>
        <v>6.3484564498346179E-8</v>
      </c>
      <c r="I23" s="9">
        <f>('Tally Results'!E21+'Tally Results'!E22)/LN($A23/$A22)</f>
        <v>9.6041874248446952E-4</v>
      </c>
      <c r="J23" s="12">
        <f t="shared" si="4"/>
        <v>1.528034014387218E-4</v>
      </c>
      <c r="K23" s="12">
        <f>'Tally Results'!F22</f>
        <v>0</v>
      </c>
      <c r="L23" s="12">
        <f>K23*I23</f>
        <v>0</v>
      </c>
      <c r="M23" s="12">
        <f>('Tally Results'!E22)/($A23-$A22)</f>
        <v>1.211523980154355E-3</v>
      </c>
      <c r="N23" s="12">
        <f>'Tally Results'!F22</f>
        <v>0</v>
      </c>
      <c r="O23" s="17">
        <f t="shared" si="1"/>
        <v>0</v>
      </c>
    </row>
    <row r="24" spans="1:15" x14ac:dyDescent="0.3">
      <c r="A24" s="9">
        <v>0.63927999999999996</v>
      </c>
      <c r="B24" s="9">
        <f>('Tally Results'!B22+'Tally Results'!B23)/LN($A24/$A23)</f>
        <v>1.8610554431871035E-4</v>
      </c>
      <c r="C24" s="12">
        <f t="shared" si="3"/>
        <v>1.2029939525484663E-5</v>
      </c>
      <c r="D24" s="12">
        <f>'Tally Results'!C23</f>
        <v>8.0000000000000004E-4</v>
      </c>
      <c r="E24" s="12">
        <f t="shared" si="2"/>
        <v>1.4888443545496828E-7</v>
      </c>
      <c r="F24" s="12">
        <f>('Tally Results'!B23)/($A24-$A23)</f>
        <v>9.7961594609769848E-5</v>
      </c>
      <c r="G24" s="12">
        <f>'Tally Results'!C23</f>
        <v>8.0000000000000004E-4</v>
      </c>
      <c r="H24" s="17">
        <f t="shared" si="0"/>
        <v>7.8369275687815883E-8</v>
      </c>
      <c r="I24" s="9">
        <f>('Tally Results'!E22+'Tally Results'!E23)/LN($A24/$A23)</f>
        <v>2.0929334046009365E-3</v>
      </c>
      <c r="J24" s="12">
        <f t="shared" si="4"/>
        <v>1.3595050434897765E-4</v>
      </c>
      <c r="K24" s="12">
        <f>'Tally Results'!F23</f>
        <v>0</v>
      </c>
      <c r="L24" s="12">
        <f>K24*I24</f>
        <v>0</v>
      </c>
      <c r="M24" s="12">
        <f>('Tally Results'!E23)/($A24-$A23)</f>
        <v>1.0576358787198206E-3</v>
      </c>
      <c r="N24" s="12">
        <f>'Tally Results'!F23</f>
        <v>0</v>
      </c>
      <c r="O24" s="17">
        <f t="shared" si="1"/>
        <v>0</v>
      </c>
    </row>
    <row r="25" spans="1:15" x14ac:dyDescent="0.3">
      <c r="A25" s="9">
        <v>0.74273999999999996</v>
      </c>
      <c r="B25" s="9">
        <f>('Tally Results'!B23+'Tally Results'!B24)/LN($A25/$A24)</f>
        <v>1.222442746871814E-4</v>
      </c>
      <c r="C25" s="12">
        <f t="shared" si="3"/>
        <v>1.5950936137174779E-5</v>
      </c>
      <c r="D25" s="12">
        <f>'Tally Results'!C24</f>
        <v>8.0000000000000004E-4</v>
      </c>
      <c r="E25" s="12">
        <f t="shared" si="2"/>
        <v>9.779541974974512E-8</v>
      </c>
      <c r="F25" s="12">
        <f>('Tally Results'!B24)/($A25-$A24)</f>
        <v>9.2920838971583217E-5</v>
      </c>
      <c r="G25" s="12">
        <f>'Tally Results'!C24</f>
        <v>8.0000000000000004E-4</v>
      </c>
      <c r="H25" s="17">
        <f t="shared" si="0"/>
        <v>7.4336671177266576E-8</v>
      </c>
      <c r="I25" s="9">
        <f>('Tally Results'!E23+'Tally Results'!E24)/LN($A25/$A24)</f>
        <v>1.2763395198450765E-3</v>
      </c>
      <c r="J25" s="12">
        <f t="shared" si="4"/>
        <v>1.7429248838159227E-4</v>
      </c>
      <c r="K25" s="12">
        <f>'Tally Results'!F24</f>
        <v>0</v>
      </c>
      <c r="L25" s="12">
        <f>K25*I25</f>
        <v>0</v>
      </c>
      <c r="M25" s="12">
        <f>('Tally Results'!E24)/($A25-$A24)</f>
        <v>9.4019843417745988E-4</v>
      </c>
      <c r="N25" s="12">
        <f>'Tally Results'!F24</f>
        <v>0</v>
      </c>
      <c r="O25" s="17">
        <f t="shared" si="1"/>
        <v>0</v>
      </c>
    </row>
    <row r="26" spans="1:15" x14ac:dyDescent="0.3">
      <c r="A26" s="9">
        <v>0.82084999999999997</v>
      </c>
      <c r="B26" s="9">
        <f>('Tally Results'!B24+'Tally Results'!B25)/LN($A26/$A25)</f>
        <v>1.6255140371127004E-4</v>
      </c>
      <c r="C26" s="12">
        <f t="shared" si="3"/>
        <v>1.1122695219851524E-5</v>
      </c>
      <c r="D26" s="12">
        <f>'Tally Results'!C25</f>
        <v>1E-3</v>
      </c>
      <c r="E26" s="12">
        <f t="shared" si="2"/>
        <v>1.6255140371127005E-7</v>
      </c>
      <c r="F26" s="12">
        <f>('Tally Results'!B25)/($A26-$A25)</f>
        <v>8.5016387146332083E-5</v>
      </c>
      <c r="G26" s="12">
        <f>'Tally Results'!C25</f>
        <v>1E-3</v>
      </c>
      <c r="H26" s="17">
        <f t="shared" si="0"/>
        <v>8.5016387146332088E-8</v>
      </c>
      <c r="I26" s="9">
        <f>('Tally Results'!E24+'Tally Results'!E25)/LN($A26/$A25)</f>
        <v>1.6339879669092533E-3</v>
      </c>
      <c r="J26" s="12">
        <f t="shared" si="4"/>
        <v>1.1366283999519037E-4</v>
      </c>
      <c r="K26" s="12">
        <f>'Tally Results'!F25</f>
        <v>0</v>
      </c>
      <c r="L26" s="12">
        <f>K26*I26</f>
        <v>0</v>
      </c>
      <c r="M26" s="12">
        <f>('Tally Results'!E25)/($A26-$A25)</f>
        <v>8.4645519139674803E-4</v>
      </c>
      <c r="N26" s="12">
        <f>'Tally Results'!F25</f>
        <v>0</v>
      </c>
      <c r="O26" s="17">
        <f t="shared" si="1"/>
        <v>0</v>
      </c>
    </row>
    <row r="27" spans="1:15" x14ac:dyDescent="0.3">
      <c r="A27" s="9">
        <v>0.96164000000000005</v>
      </c>
      <c r="B27" s="9">
        <f>('Tally Results'!B25+'Tally Results'!B26)/LN($A27/$A26)</f>
        <v>1.1108815781551075E-4</v>
      </c>
      <c r="C27" s="12">
        <f t="shared" si="3"/>
        <v>1.9262856933677744E-5</v>
      </c>
      <c r="D27" s="12">
        <f>'Tally Results'!C26</f>
        <v>8.0000000000000004E-4</v>
      </c>
      <c r="E27" s="12">
        <f t="shared" si="2"/>
        <v>8.8870526252408595E-8</v>
      </c>
      <c r="F27" s="12">
        <f>('Tally Results'!B26)/($A27-$A26)</f>
        <v>7.7737055188578687E-5</v>
      </c>
      <c r="G27" s="12">
        <f>'Tally Results'!C26</f>
        <v>8.0000000000000004E-4</v>
      </c>
      <c r="H27" s="17">
        <f t="shared" si="0"/>
        <v>6.2189644150862956E-8</v>
      </c>
      <c r="I27" s="9">
        <f>('Tally Results'!E25+'Tally Results'!E26)/LN($A27/$A26)</f>
        <v>1.0864688770939337E-3</v>
      </c>
      <c r="J27" s="12">
        <f t="shared" si="4"/>
        <v>1.9150655953360449E-4</v>
      </c>
      <c r="K27" s="12">
        <f>'Tally Results'!F26</f>
        <v>0</v>
      </c>
      <c r="L27" s="12">
        <f>K27*I27</f>
        <v>0</v>
      </c>
      <c r="M27" s="12">
        <f>('Tally Results'!E26)/($A27-$A26)</f>
        <v>7.5197925989061679E-4</v>
      </c>
      <c r="N27" s="12">
        <f>'Tally Results'!F26</f>
        <v>0</v>
      </c>
      <c r="O27" s="17">
        <f t="shared" si="1"/>
        <v>0</v>
      </c>
    </row>
    <row r="28" spans="1:15" x14ac:dyDescent="0.3">
      <c r="A28" s="9">
        <v>1.1080000000000001</v>
      </c>
      <c r="B28" s="9">
        <f>('Tally Results'!B26+'Tally Results'!B27)/LN($A28/$A27)</f>
        <v>1.4648662341690708E-4</v>
      </c>
      <c r="C28" s="12">
        <f t="shared" si="3"/>
        <v>1.8849322490588343E-5</v>
      </c>
      <c r="D28" s="12">
        <f>'Tally Results'!C27</f>
        <v>8.9999999999999998E-4</v>
      </c>
      <c r="E28" s="12">
        <f t="shared" si="2"/>
        <v>1.3183796107521638E-7</v>
      </c>
      <c r="F28" s="12">
        <f>('Tally Results'!B27)/($A28-$A27)</f>
        <v>6.701564635146212E-5</v>
      </c>
      <c r="G28" s="12">
        <f>'Tally Results'!C27</f>
        <v>8.9999999999999998E-4</v>
      </c>
      <c r="H28" s="17">
        <f t="shared" si="0"/>
        <v>6.0314081716315907E-8</v>
      </c>
      <c r="I28" s="9">
        <f>('Tally Results'!E26+'Tally Results'!E27)/LN($A28/$A27)</f>
        <v>1.4181227443239761E-3</v>
      </c>
      <c r="J28" s="12">
        <f t="shared" si="4"/>
        <v>1.8328601485536269E-4</v>
      </c>
      <c r="K28" s="12">
        <f>'Tally Results'!F27</f>
        <v>0</v>
      </c>
      <c r="L28" s="12">
        <f>K28*I28</f>
        <v>0</v>
      </c>
      <c r="M28" s="12">
        <f>('Tally Results'!E27)/($A28-$A27)</f>
        <v>6.4933526919923453E-4</v>
      </c>
      <c r="N28" s="12">
        <f>'Tally Results'!F27</f>
        <v>0</v>
      </c>
      <c r="O28" s="17">
        <f t="shared" si="1"/>
        <v>0</v>
      </c>
    </row>
    <row r="29" spans="1:15" x14ac:dyDescent="0.3">
      <c r="A29" s="9">
        <v>1.4227000000000001</v>
      </c>
      <c r="B29" s="9">
        <f>('Tally Results'!B27+'Tally Results'!B28)/LN($A29/$A28)</f>
        <v>1.0276728671805285E-4</v>
      </c>
      <c r="C29" s="12">
        <f t="shared" si="3"/>
        <v>3.9220102759735942E-5</v>
      </c>
      <c r="D29" s="12">
        <f>'Tally Results'!C28</f>
        <v>6.9999999999999999E-4</v>
      </c>
      <c r="E29" s="12">
        <f t="shared" si="2"/>
        <v>7.1937100702637E-8</v>
      </c>
      <c r="F29" s="12">
        <f>('Tally Results'!B28)/($A29-$A28)</f>
        <v>5.0471560216078813E-5</v>
      </c>
      <c r="G29" s="12">
        <f>'Tally Results'!C28</f>
        <v>6.9999999999999999E-4</v>
      </c>
      <c r="H29" s="17">
        <f t="shared" si="0"/>
        <v>3.5330092151255172E-8</v>
      </c>
      <c r="I29" s="9">
        <f>('Tally Results'!E27+'Tally Results'!E28)/LN($A29/$A28)</f>
        <v>1.0432223742493408E-3</v>
      </c>
      <c r="J29" s="12">
        <f t="shared" si="4"/>
        <v>3.8729265440751143E-4</v>
      </c>
      <c r="K29" s="12">
        <f>'Tally Results'!F28</f>
        <v>0</v>
      </c>
      <c r="L29" s="12">
        <f>K29*I29</f>
        <v>0</v>
      </c>
      <c r="M29" s="12">
        <f>('Tally Results'!E28)/($A29-$A28)</f>
        <v>5.2675171591992371E-4</v>
      </c>
      <c r="N29" s="12">
        <f>'Tally Results'!F28</f>
        <v>0</v>
      </c>
      <c r="O29" s="17">
        <f t="shared" si="1"/>
        <v>0</v>
      </c>
    </row>
    <row r="30" spans="1:15" x14ac:dyDescent="0.3">
      <c r="A30" s="9">
        <v>1.8268</v>
      </c>
      <c r="B30" s="9">
        <f>('Tally Results'!B28+'Tally Results'!B29)/LN($A30/$A29)</f>
        <v>1.2352299128124225E-4</v>
      </c>
      <c r="C30" s="12">
        <f t="shared" si="3"/>
        <v>4.5721950669757568E-5</v>
      </c>
      <c r="D30" s="12">
        <f>'Tally Results'!C29</f>
        <v>6.9999999999999999E-4</v>
      </c>
      <c r="E30" s="12">
        <f t="shared" si="2"/>
        <v>8.6466093896869568E-8</v>
      </c>
      <c r="F30" s="12">
        <f>('Tally Results'!B29)/($A30-$A29)</f>
        <v>3.7115812917594662E-5</v>
      </c>
      <c r="G30" s="12">
        <f>'Tally Results'!C29</f>
        <v>6.9999999999999999E-4</v>
      </c>
      <c r="H30" s="17">
        <f t="shared" si="0"/>
        <v>2.5981069042316262E-8</v>
      </c>
      <c r="I30" s="9">
        <f>('Tally Results'!E28+'Tally Results'!E29)/LN($A30/$A29)</f>
        <v>1.310602440617064E-3</v>
      </c>
      <c r="J30" s="12">
        <f t="shared" si="4"/>
        <v>4.7559030384375698E-4</v>
      </c>
      <c r="K30" s="12">
        <f>'Tally Results'!F29</f>
        <v>0</v>
      </c>
      <c r="L30" s="12">
        <f>K30*I30</f>
        <v>0</v>
      </c>
      <c r="M30" s="12">
        <f>('Tally Results'!E29)/($A30-$A29)</f>
        <v>4.0062873051224958E-4</v>
      </c>
      <c r="N30" s="12">
        <f>'Tally Results'!F29</f>
        <v>0</v>
      </c>
      <c r="O30" s="17">
        <f t="shared" si="1"/>
        <v>0</v>
      </c>
    </row>
    <row r="31" spans="1:15" x14ac:dyDescent="0.3">
      <c r="A31" s="9">
        <v>2.3069000000000002</v>
      </c>
      <c r="B31" s="9">
        <f>('Tally Results'!B29+'Tally Results'!B30)/LN($A31/$A30)</f>
        <v>1.1541756701085835E-4</v>
      </c>
      <c r="C31" s="12">
        <f t="shared" si="3"/>
        <v>5.7357681018018765E-5</v>
      </c>
      <c r="D31" s="12">
        <f>'Tally Results'!C30</f>
        <v>8.0000000000000004E-4</v>
      </c>
      <c r="E31" s="12">
        <f t="shared" si="2"/>
        <v>9.2334053608686682E-8</v>
      </c>
      <c r="F31" s="12">
        <f>('Tally Results'!B30)/($A31-$A30)</f>
        <v>2.4855030202041231E-5</v>
      </c>
      <c r="G31" s="12">
        <f>'Tally Results'!C30</f>
        <v>8.0000000000000004E-4</v>
      </c>
      <c r="H31" s="17">
        <f t="shared" si="0"/>
        <v>1.9884024161632987E-8</v>
      </c>
      <c r="I31" s="9">
        <f>('Tally Results'!E29+'Tally Results'!E30)/LN($A31/$A30)</f>
        <v>1.3079618404756731E-3</v>
      </c>
      <c r="J31" s="12">
        <f t="shared" si="4"/>
        <v>6.2858635567631174E-4</v>
      </c>
      <c r="K31" s="12">
        <f>'Tally Results'!F30</f>
        <v>0</v>
      </c>
      <c r="L31" s="12">
        <f>K31*I31</f>
        <v>0</v>
      </c>
      <c r="M31" s="12">
        <f>('Tally Results'!E30)/($A31-$A30)</f>
        <v>2.9848826286190365E-4</v>
      </c>
      <c r="N31" s="12">
        <f>'Tally Results'!F30</f>
        <v>0</v>
      </c>
      <c r="O31" s="17">
        <f t="shared" si="1"/>
        <v>0</v>
      </c>
    </row>
    <row r="32" spans="1:15" x14ac:dyDescent="0.3">
      <c r="A32" s="9">
        <v>2.3852000000000002</v>
      </c>
      <c r="B32" s="9">
        <f>('Tally Results'!B30+'Tally Results'!B31)/LN($A32/$A31)</f>
        <v>4.0418688984055921E-4</v>
      </c>
      <c r="C32" s="12">
        <f t="shared" si="3"/>
        <v>2.0342514485733007E-5</v>
      </c>
      <c r="D32" s="12">
        <f>'Tally Results'!C31</f>
        <v>2.0999999999999999E-3</v>
      </c>
      <c r="E32" s="12">
        <f t="shared" si="2"/>
        <v>8.4879246866517426E-7</v>
      </c>
      <c r="F32" s="12">
        <f>('Tally Results'!B31)/($A32-$A31)</f>
        <v>1.9900255427841624E-5</v>
      </c>
      <c r="G32" s="12">
        <f>'Tally Results'!C31</f>
        <v>2.0999999999999999E-3</v>
      </c>
      <c r="H32" s="17">
        <f t="shared" si="0"/>
        <v>4.1790536398467404E-8</v>
      </c>
      <c r="I32" s="9">
        <f>('Tally Results'!E30+'Tally Results'!E31)/LN($A32/$A31)</f>
        <v>4.8819987000545077E-3</v>
      </c>
      <c r="J32" s="12">
        <f t="shared" si="4"/>
        <v>2.4233695516175669E-4</v>
      </c>
      <c r="K32" s="12">
        <f>'Tally Results'!F31</f>
        <v>0</v>
      </c>
      <c r="L32" s="12">
        <f>K32*I32</f>
        <v>0</v>
      </c>
      <c r="M32" s="12">
        <f>('Tally Results'!E31)/($A32-$A31)</f>
        <v>2.5094289272030641E-4</v>
      </c>
      <c r="N32" s="12">
        <f>'Tally Results'!F31</f>
        <v>0</v>
      </c>
      <c r="O32" s="17">
        <f t="shared" si="1"/>
        <v>0</v>
      </c>
    </row>
    <row r="33" spans="1:15" x14ac:dyDescent="0.3">
      <c r="A33" s="9">
        <v>3.0118999999999998</v>
      </c>
      <c r="B33" s="9">
        <f>('Tally Results'!B31+'Tally Results'!B32)/LN($A33/$A32)</f>
        <v>4.507057420142679E-5</v>
      </c>
      <c r="C33" s="12">
        <f t="shared" si="3"/>
        <v>1.4077482635755623E-4</v>
      </c>
      <c r="D33" s="12">
        <f>'Tally Results'!C32</f>
        <v>8.9999999999999998E-4</v>
      </c>
      <c r="E33" s="12">
        <f t="shared" si="2"/>
        <v>4.0563516781284109E-8</v>
      </c>
      <c r="F33" s="12">
        <f>('Tally Results'!B32)/($A33-$A32)</f>
        <v>1.4291112174884325E-5</v>
      </c>
      <c r="G33" s="12">
        <f>'Tally Results'!C32</f>
        <v>8.9999999999999998E-4</v>
      </c>
      <c r="H33" s="17">
        <f t="shared" si="0"/>
        <v>1.2862000957395892E-8</v>
      </c>
      <c r="I33" s="9">
        <f>('Tally Results'!E31+'Tally Results'!E32)/LN($A33/$A32)</f>
        <v>6.3619393376600794E-4</v>
      </c>
      <c r="J33" s="12">
        <f t="shared" si="4"/>
        <v>1.7291256618076575E-3</v>
      </c>
      <c r="K33" s="12">
        <f>'Tally Results'!F32</f>
        <v>0</v>
      </c>
      <c r="L33" s="12">
        <f>K33*I33</f>
        <v>0</v>
      </c>
      <c r="M33" s="12">
        <f>('Tally Results'!E32)/($A33-$A32)</f>
        <v>2.0546938726663489E-4</v>
      </c>
      <c r="N33" s="12">
        <f>'Tally Results'!F32</f>
        <v>0</v>
      </c>
      <c r="O33" s="17">
        <f t="shared" si="1"/>
        <v>0</v>
      </c>
    </row>
    <row r="34" spans="1:15" x14ac:dyDescent="0.3">
      <c r="A34" s="9">
        <v>4.0656999999999996</v>
      </c>
      <c r="B34" s="9">
        <f>('Tally Results'!B32+'Tally Results'!B33)/LN($A34/$A33)</f>
        <v>5.5596453342194833E-5</v>
      </c>
      <c r="C34" s="12">
        <f t="shared" si="3"/>
        <v>5.3041456812734228E-5</v>
      </c>
      <c r="D34" s="12">
        <f>'Tally Results'!C33</f>
        <v>1E-3</v>
      </c>
      <c r="E34" s="12">
        <f t="shared" si="2"/>
        <v>5.5596453342194831E-8</v>
      </c>
      <c r="F34" s="12">
        <f>('Tally Results'!B33)/($A34-$A33)</f>
        <v>7.3292085784778905E-6</v>
      </c>
      <c r="G34" s="12">
        <f>'Tally Results'!C33</f>
        <v>1E-3</v>
      </c>
      <c r="H34" s="17">
        <f t="shared" si="0"/>
        <v>7.3292085784778905E-9</v>
      </c>
      <c r="I34" s="9">
        <f>('Tally Results'!E32+'Tally Results'!E33)/LN($A34/$A33)</f>
        <v>8.7355682659343752E-4</v>
      </c>
      <c r="J34" s="12">
        <f t="shared" si="4"/>
        <v>7.9548767563339168E-4</v>
      </c>
      <c r="K34" s="12">
        <f>'Tally Results'!F33</f>
        <v>0</v>
      </c>
      <c r="L34" s="12">
        <f>K34*I34</f>
        <v>0</v>
      </c>
      <c r="M34" s="12">
        <f>('Tally Results'!E33)/($A34-$A33)</f>
        <v>1.265062915164168E-4</v>
      </c>
      <c r="N34" s="12">
        <f>'Tally Results'!F33</f>
        <v>0</v>
      </c>
      <c r="O34" s="17">
        <f t="shared" si="1"/>
        <v>0</v>
      </c>
    </row>
    <row r="35" spans="1:15" x14ac:dyDescent="0.3">
      <c r="A35" s="9">
        <v>4.7237</v>
      </c>
      <c r="B35" s="9">
        <f>('Tally Results'!B33+'Tally Results'!B34)/LN($A35/$A34)</f>
        <v>7.027597301802077E-5</v>
      </c>
      <c r="C35" s="12">
        <f t="shared" si="3"/>
        <v>4.1412028272510956E-5</v>
      </c>
      <c r="D35" s="12">
        <f>'Tally Results'!C34</f>
        <v>1.6999999999999999E-3</v>
      </c>
      <c r="E35" s="12">
        <f t="shared" si="2"/>
        <v>1.194691541306353E-7</v>
      </c>
      <c r="F35" s="12">
        <f>('Tally Results'!B34)/($A35-$A34)</f>
        <v>4.2831762917933111E-6</v>
      </c>
      <c r="G35" s="12">
        <f>'Tally Results'!C34</f>
        <v>1.6999999999999999E-3</v>
      </c>
      <c r="H35" s="17">
        <f t="shared" si="0"/>
        <v>7.2813996960486285E-9</v>
      </c>
      <c r="I35" s="9">
        <f>('Tally Results'!E33+'Tally Results'!E34)/LN($A35/$A34)</f>
        <v>1.2100301806284171E-3</v>
      </c>
      <c r="J35" s="12">
        <f t="shared" si="4"/>
        <v>6.8550012537599053E-4</v>
      </c>
      <c r="K35" s="12">
        <f>'Tally Results'!F34</f>
        <v>0</v>
      </c>
      <c r="L35" s="12">
        <f>K35*I35</f>
        <v>0</v>
      </c>
      <c r="M35" s="12">
        <f>('Tally Results'!E34)/($A35-$A34)</f>
        <v>7.3252302431610892E-5</v>
      </c>
      <c r="N35" s="12">
        <f>'Tally Results'!F34</f>
        <v>0</v>
      </c>
      <c r="O35" s="17">
        <f t="shared" si="1"/>
        <v>0</v>
      </c>
    </row>
    <row r="36" spans="1:15" x14ac:dyDescent="0.3">
      <c r="A36" s="9">
        <v>4.9659000000000004</v>
      </c>
      <c r="B36" s="9">
        <f>('Tally Results'!B34+'Tally Results'!B35)/LN($A36/$A35)</f>
        <v>7.2407853229997804E-5</v>
      </c>
      <c r="C36" s="12">
        <f t="shared" si="3"/>
        <v>1.727901135863508E-5</v>
      </c>
      <c r="D36" s="12">
        <f>'Tally Results'!C35</f>
        <v>3.0000000000000001E-3</v>
      </c>
      <c r="E36" s="12">
        <f t="shared" si="2"/>
        <v>2.1722355968999341E-7</v>
      </c>
      <c r="F36" s="12">
        <f>('Tally Results'!B35)/($A36-$A35)</f>
        <v>3.3122171758876905E-6</v>
      </c>
      <c r="G36" s="12">
        <f>'Tally Results'!C35</f>
        <v>3.0000000000000001E-3</v>
      </c>
      <c r="H36" s="17">
        <f t="shared" si="0"/>
        <v>9.9366515276630717E-9</v>
      </c>
      <c r="I36" s="9">
        <f>('Tally Results'!E34+'Tally Results'!E35)/LN($A36/$A35)</f>
        <v>1.2276455168943169E-3</v>
      </c>
      <c r="J36" s="12">
        <f t="shared" si="4"/>
        <v>2.952025269700036E-4</v>
      </c>
      <c r="K36" s="12">
        <f>'Tally Results'!F35</f>
        <v>1.5E-5</v>
      </c>
      <c r="L36" s="12">
        <f>K36*I36</f>
        <v>1.8414682753414754E-8</v>
      </c>
      <c r="M36" s="12">
        <f>('Tally Results'!E35)/($A36-$A35)</f>
        <v>5.4438115194054405E-5</v>
      </c>
      <c r="N36" s="12">
        <f>'Tally Results'!F35</f>
        <v>1.5E-5</v>
      </c>
      <c r="O36" s="17">
        <f t="shared" si="1"/>
        <v>8.1657172791081615E-10</v>
      </c>
    </row>
    <row r="37" spans="1:15" x14ac:dyDescent="0.3">
      <c r="A37" s="9">
        <v>6.3762999999999996</v>
      </c>
      <c r="B37" s="9">
        <f>('Tally Results'!B35+'Tally Results'!B36)/LN($A37/$A36)</f>
        <v>1.6871558583373273E-5</v>
      </c>
      <c r="C37" s="12">
        <f t="shared" si="3"/>
        <v>6.295984121078925E-5</v>
      </c>
      <c r="D37" s="12">
        <f>'Tally Results'!C36</f>
        <v>1.5E-3</v>
      </c>
      <c r="E37" s="12">
        <f t="shared" si="2"/>
        <v>2.5307337875059909E-8</v>
      </c>
      <c r="F37" s="12">
        <f>('Tally Results'!B36)/($A37-$A36)</f>
        <v>2.4216959727736827E-6</v>
      </c>
      <c r="G37" s="12">
        <f>'Tally Results'!C36</f>
        <v>1.5E-3</v>
      </c>
      <c r="H37" s="17">
        <f t="shared" si="0"/>
        <v>3.632543959160524E-9</v>
      </c>
      <c r="I37" s="9">
        <f>('Tally Results'!E35+'Tally Results'!E36)/LN($A37/$A36)</f>
        <v>2.3838083932837341E-4</v>
      </c>
      <c r="J37" s="12">
        <f t="shared" si="4"/>
        <v>1.0338417864082406E-3</v>
      </c>
      <c r="K37" s="12">
        <f>'Tally Results'!F36</f>
        <v>0</v>
      </c>
      <c r="L37" s="12">
        <f>K37*I37</f>
        <v>0</v>
      </c>
      <c r="M37" s="12">
        <f>('Tally Results'!E36)/($A37-$A36)</f>
        <v>3.2904661798071485E-5</v>
      </c>
      <c r="N37" s="12">
        <f>'Tally Results'!F36</f>
        <v>0</v>
      </c>
      <c r="O37" s="17">
        <f t="shared" si="1"/>
        <v>0</v>
      </c>
    </row>
    <row r="38" spans="1:15" x14ac:dyDescent="0.3">
      <c r="A38" s="9">
        <v>7.4081999999999999</v>
      </c>
      <c r="B38" s="9">
        <f>('Tally Results'!B36+'Tally Results'!B37)/LN($A38/$A37)</f>
        <v>3.463531475934141E-5</v>
      </c>
      <c r="C38" s="12">
        <f t="shared" si="3"/>
        <v>2.6574971301173646E-5</v>
      </c>
      <c r="D38" s="12">
        <f>'Tally Results'!C37</f>
        <v>2.3E-3</v>
      </c>
      <c r="E38" s="12">
        <f t="shared" si="2"/>
        <v>7.9661223946485246E-8</v>
      </c>
      <c r="F38" s="12">
        <f>('Tally Results'!B37)/($A38-$A37)</f>
        <v>1.7247020060083338E-6</v>
      </c>
      <c r="G38" s="12">
        <f>'Tally Results'!C37</f>
        <v>2.3E-3</v>
      </c>
      <c r="H38" s="17">
        <f t="shared" si="0"/>
        <v>3.9668146138191677E-9</v>
      </c>
      <c r="I38" s="9">
        <f>('Tally Results'!E36+'Tally Results'!E37)/LN($A38/$A37)</f>
        <v>4.0986739137243946E-4</v>
      </c>
      <c r="J38" s="12">
        <f t="shared" si="4"/>
        <v>3.344636746300845E-4</v>
      </c>
      <c r="K38" s="12">
        <f>'Tally Results'!F37</f>
        <v>0</v>
      </c>
      <c r="L38" s="12">
        <f>K38*I38</f>
        <v>0</v>
      </c>
      <c r="M38" s="12">
        <f>('Tally Results'!E37)/($A38-$A37)</f>
        <v>1.4605262137804044E-5</v>
      </c>
      <c r="N38" s="12">
        <f>'Tally Results'!F37</f>
        <v>0</v>
      </c>
      <c r="O38" s="17">
        <f t="shared" si="1"/>
        <v>0</v>
      </c>
    </row>
    <row r="39" spans="1:15" x14ac:dyDescent="0.3">
      <c r="A39" s="9">
        <v>8.1873000000000005</v>
      </c>
      <c r="B39" s="9">
        <f>('Tally Results'!B37+'Tally Results'!B38)/LN($A39/$A38)</f>
        <v>2.8308740313738935E-5</v>
      </c>
      <c r="C39" s="12">
        <f t="shared" si="3"/>
        <v>2.4519856653718465E-5</v>
      </c>
      <c r="D39" s="12">
        <f>'Tally Results'!C38</f>
        <v>3.3E-3</v>
      </c>
      <c r="E39" s="12">
        <f t="shared" si="2"/>
        <v>9.341884303533849E-8</v>
      </c>
      <c r="F39" s="12">
        <f>('Tally Results'!B38)/($A39-$A38)</f>
        <v>1.3490694390963923E-6</v>
      </c>
      <c r="G39" s="12">
        <f>'Tally Results'!C38</f>
        <v>3.3E-3</v>
      </c>
      <c r="H39" s="17">
        <f t="shared" si="0"/>
        <v>4.4519291490180941E-9</v>
      </c>
      <c r="I39" s="9">
        <f>('Tally Results'!E37+'Tally Results'!E38)/LN($A39/$A38)</f>
        <v>2.1565191817502085E-4</v>
      </c>
      <c r="J39" s="12">
        <f t="shared" si="4"/>
        <v>2.4367104703421335E-4</v>
      </c>
      <c r="K39" s="12">
        <f>'Tally Results'!F38</f>
        <v>8.5000000000000006E-5</v>
      </c>
      <c r="L39" s="12">
        <f>K39*I39</f>
        <v>1.8330413044876774E-8</v>
      </c>
      <c r="M39" s="12">
        <f>('Tally Results'!E38)/($A39-$A38)</f>
        <v>8.33436721858554E-6</v>
      </c>
      <c r="N39" s="12">
        <f>'Tally Results'!F38</f>
        <v>8.5000000000000006E-5</v>
      </c>
      <c r="O39" s="17">
        <f t="shared" si="1"/>
        <v>7.0842121357977096E-10</v>
      </c>
    </row>
    <row r="40" spans="1:15" x14ac:dyDescent="0.3">
      <c r="A40" s="9">
        <v>9.0484000000000009</v>
      </c>
      <c r="B40" s="9">
        <f>('Tally Results'!B38+'Tally Results'!B39)/LN($A40/$A39)</f>
        <v>2.0847313364271088E-5</v>
      </c>
      <c r="C40" s="12">
        <f t="shared" si="3"/>
        <v>2.1164138911067225E-5</v>
      </c>
      <c r="D40" s="12">
        <f>'Tally Results'!C39</f>
        <v>2.8999999999999998E-3</v>
      </c>
      <c r="E40" s="12">
        <f t="shared" si="2"/>
        <v>6.0457208756386151E-8</v>
      </c>
      <c r="F40" s="12">
        <f>('Tally Results'!B39)/($A40-$A39)</f>
        <v>1.2004993612820805E-6</v>
      </c>
      <c r="G40" s="12">
        <f>'Tally Results'!C39</f>
        <v>2.8999999999999998E-3</v>
      </c>
      <c r="H40" s="17">
        <f t="shared" si="0"/>
        <v>3.4814481477180333E-9</v>
      </c>
      <c r="I40" s="9">
        <f>('Tally Results'!E38+'Tally Results'!E39)/LN($A40/$A39)</f>
        <v>1.1241048339337202E-4</v>
      </c>
      <c r="J40" s="12">
        <f t="shared" si="4"/>
        <v>1.4124726699527162E-4</v>
      </c>
      <c r="K40" s="12">
        <f>'Tally Results'!F39</f>
        <v>8.5000000000000006E-5</v>
      </c>
      <c r="L40" s="12">
        <f>K40*I40</f>
        <v>9.5548910884366224E-9</v>
      </c>
      <c r="M40" s="12">
        <f>('Tally Results'!E39)/($A40-$A39)</f>
        <v>5.5140715364069184E-6</v>
      </c>
      <c r="N40" s="12">
        <f>'Tally Results'!F39</f>
        <v>8.5000000000000006E-5</v>
      </c>
      <c r="O40" s="17">
        <f t="shared" si="1"/>
        <v>4.6869608059458813E-10</v>
      </c>
    </row>
    <row r="41" spans="1:15" x14ac:dyDescent="0.3">
      <c r="A41" s="9">
        <v>10</v>
      </c>
      <c r="B41" s="9">
        <f>('Tally Results'!B39+'Tally Results'!B40)/LN($A41/$A40)</f>
        <v>2.1915125349745001E-5</v>
      </c>
      <c r="C41" s="12">
        <f t="shared" si="3"/>
        <v>2.0346368340128839E-5</v>
      </c>
      <c r="D41" s="12">
        <f>'Tally Results'!C40</f>
        <v>2.5999999999999999E-3</v>
      </c>
      <c r="E41" s="12">
        <f t="shared" si="2"/>
        <v>5.6979325909337003E-8</v>
      </c>
      <c r="F41" s="12">
        <f>('Tally Results'!B40)/($A41-$A40)</f>
        <v>1.2165825977301399E-6</v>
      </c>
      <c r="G41" s="12">
        <f>'Tally Results'!C40</f>
        <v>2.5999999999999999E-3</v>
      </c>
      <c r="H41" s="17">
        <f t="shared" si="0"/>
        <v>3.1631147540983637E-9</v>
      </c>
      <c r="I41" s="9">
        <f>('Tally Results'!E39+'Tally Results'!E40)/LN($A41/$A40)</f>
        <v>8.4377772726071168E-5</v>
      </c>
      <c r="J41" s="12">
        <f t="shared" si="4"/>
        <v>9.3631852261630977E-5</v>
      </c>
      <c r="K41" s="12">
        <f>'Tally Results'!F40</f>
        <v>8.5000000000000006E-5</v>
      </c>
      <c r="L41" s="12">
        <f>K41*I41</f>
        <v>7.1721106817160496E-9</v>
      </c>
      <c r="M41" s="12">
        <f>('Tally Results'!E40)/($A41-$A40)</f>
        <v>3.8770171290458212E-6</v>
      </c>
      <c r="N41" s="12">
        <f>'Tally Results'!F40</f>
        <v>8.5000000000000006E-5</v>
      </c>
      <c r="O41" s="17">
        <f t="shared" si="1"/>
        <v>3.2954645596889484E-10</v>
      </c>
    </row>
    <row r="42" spans="1:15" x14ac:dyDescent="0.3">
      <c r="A42" s="9">
        <v>11.052</v>
      </c>
      <c r="B42" s="9">
        <f>('Tally Results'!B40+'Tally Results'!B41)/LN($A42/$A41)</f>
        <v>2.4892849678826343E-5</v>
      </c>
      <c r="C42" s="12">
        <f t="shared" si="3"/>
        <v>2.4620994865028518E-5</v>
      </c>
      <c r="D42" s="12">
        <f>'Tally Results'!C41</f>
        <v>2.3E-3</v>
      </c>
      <c r="E42" s="12">
        <f t="shared" si="2"/>
        <v>5.7253554261300586E-8</v>
      </c>
      <c r="F42" s="12">
        <f>('Tally Results'!B41)/($A42-$A41)</f>
        <v>1.2663878326996202E-6</v>
      </c>
      <c r="G42" s="12">
        <f>'Tally Results'!C41</f>
        <v>2.3E-3</v>
      </c>
      <c r="H42" s="17">
        <f t="shared" si="0"/>
        <v>2.9126920152091263E-9</v>
      </c>
      <c r="I42" s="9">
        <f>('Tally Results'!E40+'Tally Results'!E41)/LN($A42/$A41)</f>
        <v>7.2351673831982236E-5</v>
      </c>
      <c r="J42" s="12">
        <f t="shared" si="4"/>
        <v>8.2439688889536061E-5</v>
      </c>
      <c r="K42" s="12">
        <f>'Tally Results'!F41</f>
        <v>8.5000000000000006E-5</v>
      </c>
      <c r="L42" s="12">
        <f>K42*I42</f>
        <v>6.1498922757184904E-9</v>
      </c>
      <c r="M42" s="12">
        <f>('Tally Results'!E41)/($A42-$A41)</f>
        <v>3.3723400665399248E-6</v>
      </c>
      <c r="N42" s="12">
        <f>'Tally Results'!F41</f>
        <v>8.5000000000000006E-5</v>
      </c>
      <c r="O42" s="17">
        <f t="shared" si="1"/>
        <v>2.866489056558936E-10</v>
      </c>
    </row>
    <row r="43" spans="1:15" x14ac:dyDescent="0.3">
      <c r="A43" s="9">
        <v>12.214</v>
      </c>
      <c r="B43" s="9">
        <f>('Tally Results'!B41+'Tally Results'!B42)/LN($A43/$A42)</f>
        <v>2.6782352323400766E-5</v>
      </c>
      <c r="C43" s="12">
        <f t="shared" si="3"/>
        <v>3.0023292363293972E-5</v>
      </c>
      <c r="D43" s="12">
        <f>'Tally Results'!C42</f>
        <v>2.5000000000000001E-3</v>
      </c>
      <c r="E43" s="12">
        <f t="shared" si="2"/>
        <v>6.6955880808501917E-8</v>
      </c>
      <c r="F43" s="12">
        <f>('Tally Results'!B42)/($A43-$A42)</f>
        <v>1.1576850258175551E-6</v>
      </c>
      <c r="G43" s="12">
        <f>'Tally Results'!C42</f>
        <v>2.5000000000000001E-3</v>
      </c>
      <c r="H43" s="17">
        <f t="shared" si="0"/>
        <v>2.8942125645438879E-9</v>
      </c>
      <c r="I43" s="9">
        <f>('Tally Results'!E41+'Tally Results'!E42)/LN($A43/$A42)</f>
        <v>7.9801705651004226E-5</v>
      </c>
      <c r="J43" s="12">
        <f t="shared" si="4"/>
        <v>8.84011134796152E-5</v>
      </c>
      <c r="K43" s="12">
        <f>'Tally Results'!F42</f>
        <v>1.7000000000000001E-4</v>
      </c>
      <c r="L43" s="12">
        <f>K43*I43</f>
        <v>1.3566289960670719E-8</v>
      </c>
      <c r="M43" s="12">
        <f>('Tally Results'!E42)/($A43-$A42)</f>
        <v>3.8125548192771062E-6</v>
      </c>
      <c r="N43" s="12">
        <f>'Tally Results'!F42</f>
        <v>1.7000000000000001E-4</v>
      </c>
      <c r="O43" s="17">
        <f t="shared" si="1"/>
        <v>6.4813431927710807E-10</v>
      </c>
    </row>
    <row r="44" spans="1:15" x14ac:dyDescent="0.3">
      <c r="A44" s="9">
        <v>12.523</v>
      </c>
      <c r="B44" s="9">
        <f>('Tally Results'!B42+'Tally Results'!B43)/LN($A44/$A43)</f>
        <v>7.0453155279663854E-5</v>
      </c>
      <c r="C44" s="12">
        <f t="shared" si="3"/>
        <v>1.5022885924673448E-5</v>
      </c>
      <c r="D44" s="12">
        <f>'Tally Results'!C43</f>
        <v>4.4000000000000003E-3</v>
      </c>
      <c r="E44" s="12">
        <f t="shared" si="2"/>
        <v>3.0999388323052096E-7</v>
      </c>
      <c r="F44" s="12">
        <f>('Tally Results'!B43)/($A44-$A43)</f>
        <v>1.3429773462783203E-6</v>
      </c>
      <c r="G44" s="12">
        <f>'Tally Results'!C43</f>
        <v>4.4000000000000003E-3</v>
      </c>
      <c r="H44" s="17">
        <f t="shared" si="0"/>
        <v>5.9091003236246099E-9</v>
      </c>
      <c r="I44" s="9">
        <f>('Tally Results'!E42+'Tally Results'!E43)/LN($A44/$A43)</f>
        <v>2.3085113669877276E-4</v>
      </c>
      <c r="J44" s="12">
        <f t="shared" si="4"/>
        <v>4.7995864143040433E-5</v>
      </c>
      <c r="K44" s="12">
        <f>'Tally Results'!F43</f>
        <v>5.0999999999999993E-4</v>
      </c>
      <c r="L44" s="12">
        <f>K44*I44</f>
        <v>1.1773407971637409E-7</v>
      </c>
      <c r="M44" s="12">
        <f>('Tally Results'!E43)/($A44-$A43)</f>
        <v>4.3282314563106901E-6</v>
      </c>
      <c r="N44" s="12">
        <f>'Tally Results'!F43</f>
        <v>5.0999999999999993E-4</v>
      </c>
      <c r="O44" s="17">
        <f t="shared" si="1"/>
        <v>2.2073980427184517E-9</v>
      </c>
    </row>
    <row r="45" spans="1:15" x14ac:dyDescent="0.3">
      <c r="A45" s="9">
        <v>13.84</v>
      </c>
      <c r="B45" s="9">
        <f>('Tally Results'!B43+'Tally Results'!B44)/LN($A45/$A44)</f>
        <v>5.4574184818752035E-5</v>
      </c>
      <c r="C45" s="12">
        <f t="shared" si="3"/>
        <v>8.2330503454806876E-5</v>
      </c>
      <c r="D45" s="12">
        <f>'Tally Results'!C44</f>
        <v>1.1999999999999999E-3</v>
      </c>
      <c r="E45" s="12">
        <f t="shared" si="2"/>
        <v>6.5489021782502439E-8</v>
      </c>
      <c r="F45" s="12">
        <f>('Tally Results'!B44)/($A45-$A44)</f>
        <v>3.8285649202733484E-6</v>
      </c>
      <c r="G45" s="12">
        <f>'Tally Results'!C44</f>
        <v>1.1999999999999999E-3</v>
      </c>
      <c r="H45" s="17">
        <f t="shared" si="0"/>
        <v>4.594277904328018E-9</v>
      </c>
      <c r="I45" s="9">
        <f>('Tally Results'!E43+'Tally Results'!E44)/LN($A45/$A44)</f>
        <v>5.4561192368613267E-4</v>
      </c>
      <c r="J45" s="12">
        <f t="shared" si="4"/>
        <v>5.1130092526346026E-4</v>
      </c>
      <c r="K45" s="12">
        <f>'Tally Results'!F44</f>
        <v>3.4000000000000002E-4</v>
      </c>
      <c r="L45" s="12">
        <f>K45*I45</f>
        <v>1.8550805405328513E-7</v>
      </c>
      <c r="M45" s="12">
        <f>('Tally Results'!E44)/($A45-$A44)</f>
        <v>4.0411225930144259E-5</v>
      </c>
      <c r="N45" s="12">
        <f>'Tally Results'!F44</f>
        <v>3.4000000000000002E-4</v>
      </c>
      <c r="O45" s="17">
        <f t="shared" si="1"/>
        <v>1.3739816816249049E-8</v>
      </c>
    </row>
    <row r="46" spans="1:15" x14ac:dyDescent="0.3">
      <c r="A46" s="9">
        <v>14.191000000000001</v>
      </c>
      <c r="B46" s="9">
        <f>('Tally Results'!B44+'Tally Results'!B45)/LN($A46/$A45)</f>
        <v>1.0527374236290854E-3</v>
      </c>
      <c r="C46" s="12">
        <f t="shared" si="3"/>
        <v>1.9433318728259594E-4</v>
      </c>
      <c r="D46" s="12">
        <f>'Tally Results'!C45</f>
        <v>5.9999999999999995E-4</v>
      </c>
      <c r="E46" s="12">
        <f t="shared" si="2"/>
        <v>6.3164245417745114E-7</v>
      </c>
      <c r="F46" s="12">
        <f>('Tally Results'!B45)/($A46-$A45)</f>
        <v>6.0750997150996999E-5</v>
      </c>
      <c r="G46" s="12">
        <f>'Tally Results'!C45</f>
        <v>5.9999999999999995E-4</v>
      </c>
      <c r="H46" s="17">
        <f t="shared" si="0"/>
        <v>3.6450598290598195E-8</v>
      </c>
      <c r="I46" s="9">
        <f>('Tally Results'!E44+'Tally Results'!E45)/LN($A46/$A45)</f>
        <v>7.894203966862641E-3</v>
      </c>
      <c r="J46" s="12">
        <f t="shared" si="4"/>
        <v>1.4811876887913134E-3</v>
      </c>
      <c r="K46" s="12">
        <f>'Tally Results'!F45</f>
        <v>8.4999999999999995E-4</v>
      </c>
      <c r="L46" s="12">
        <f>K46*I46</f>
        <v>6.7100733718332445E-6</v>
      </c>
      <c r="M46" s="12">
        <f>('Tally Results'!E45)/($A46-$A45)</f>
        <v>4.1164911103988507E-4</v>
      </c>
      <c r="N46" s="12">
        <f>'Tally Results'!F45</f>
        <v>8.4999999999999995E-4</v>
      </c>
      <c r="O46" s="17">
        <f t="shared" si="1"/>
        <v>3.4990174438390228E-7</v>
      </c>
    </row>
    <row r="47" spans="1:15" x14ac:dyDescent="0.3">
      <c r="A47" s="9">
        <v>14.917999999999999</v>
      </c>
      <c r="B47" s="9">
        <f>('Tally Results'!B45+'Tally Results'!B46)/LN($A47/$A46)</f>
        <v>4.443653471404698E-4</v>
      </c>
      <c r="C47" s="12">
        <f t="shared" si="3"/>
        <v>5.4419685717473217E-4</v>
      </c>
      <c r="D47" s="12">
        <f>'Tally Results'!C46</f>
        <v>3.0000000000000001E-3</v>
      </c>
      <c r="E47" s="12">
        <f t="shared" si="2"/>
        <v>1.3330960414214094E-6</v>
      </c>
      <c r="F47" s="12">
        <f>('Tally Results'!B46)/($A47-$A46)</f>
        <v>1.2065323246217357E-6</v>
      </c>
      <c r="G47" s="12">
        <f>'Tally Results'!C46</f>
        <v>3.0000000000000001E-3</v>
      </c>
      <c r="H47" s="17">
        <f t="shared" si="0"/>
        <v>3.6195969738652071E-9</v>
      </c>
      <c r="I47" s="9">
        <f>('Tally Results'!E45+'Tally Results'!E46)/LN($A47/$A46)</f>
        <v>4.5307521448812241E-3</v>
      </c>
      <c r="J47" s="12">
        <f t="shared" si="4"/>
        <v>4.5164715466188858E-3</v>
      </c>
      <c r="K47" s="12">
        <f>'Tally Results'!F46</f>
        <v>7.6499999999999995E-4</v>
      </c>
      <c r="L47" s="12">
        <f>K47*I47</f>
        <v>3.4660253908341364E-6</v>
      </c>
      <c r="M47" s="12">
        <f>('Tally Results'!E46)/($A47-$A46)</f>
        <v>1.1261368910591494E-4</v>
      </c>
      <c r="N47" s="12">
        <f>'Tally Results'!F46</f>
        <v>7.6499999999999995E-4</v>
      </c>
      <c r="O47" s="17">
        <f t="shared" si="1"/>
        <v>8.6149472166024921E-8</v>
      </c>
    </row>
    <row r="48" spans="1:15" x14ac:dyDescent="0.3">
      <c r="A48" s="9">
        <v>16.905000000000001</v>
      </c>
      <c r="B48" s="9">
        <f>('Tally Results'!B46+'Tally Results'!B47)/LN($A48/$A47)</f>
        <v>7.0619445293253023E-6</v>
      </c>
      <c r="C48" s="12">
        <f t="shared" si="3"/>
        <v>4.4849301427394184E-4</v>
      </c>
      <c r="D48" s="12">
        <f>'Tally Results'!C47</f>
        <v>3.78E-2</v>
      </c>
      <c r="E48" s="12">
        <f t="shared" si="2"/>
        <v>2.6694150320849645E-7</v>
      </c>
      <c r="F48" s="12">
        <f>('Tally Results'!B47)/($A48-$A47)</f>
        <v>2.9606894816305961E-9</v>
      </c>
      <c r="G48" s="12">
        <f>'Tally Results'!C47</f>
        <v>3.78E-2</v>
      </c>
      <c r="H48" s="17">
        <f t="shared" si="0"/>
        <v>1.1191406240563654E-10</v>
      </c>
      <c r="I48" s="9">
        <f>('Tally Results'!E46+'Tally Results'!E47)/LN($A48/$A47)</f>
        <v>6.5531908871283809E-4</v>
      </c>
      <c r="J48" s="12">
        <f t="shared" si="4"/>
        <v>5.1523617705757059E-3</v>
      </c>
      <c r="K48" s="12">
        <f>'Tally Results'!F47</f>
        <v>7.6632238646668792E-4</v>
      </c>
      <c r="L48" s="12">
        <f>K48*I48</f>
        <v>5.0218568795959727E-7</v>
      </c>
      <c r="M48" s="12">
        <f>('Tally Results'!E47)/($A48-$A47)</f>
        <v>3.6001892299949632E-8</v>
      </c>
      <c r="N48" s="12">
        <f>'Tally Results'!F47</f>
        <v>7.6632238646668792E-4</v>
      </c>
      <c r="O48" s="17">
        <f t="shared" si="1"/>
        <v>2.7589056024614077E-11</v>
      </c>
    </row>
    <row r="49" spans="1:15" ht="15" thickBot="1" x14ac:dyDescent="0.35">
      <c r="A49" s="18">
        <v>19.64</v>
      </c>
      <c r="B49" s="18">
        <f>('Tally Results'!B47+'Tally Results'!B48)/LN($A49/$A48)</f>
        <v>4.3006119871812548E-8</v>
      </c>
      <c r="C49" s="19">
        <f t="shared" si="3"/>
        <v>9.7160200127770528E-6</v>
      </c>
      <c r="D49" s="19">
        <f>'Tally Results'!C48</f>
        <v>0.1198</v>
      </c>
      <c r="E49" s="19">
        <f t="shared" si="2"/>
        <v>5.1521331606431434E-9</v>
      </c>
      <c r="F49" s="19">
        <f>('Tally Results'!B48)/($A49-$A48)</f>
        <v>2.0704168190127973E-10</v>
      </c>
      <c r="G49" s="19">
        <f>'Tally Results'!C48</f>
        <v>0.1198</v>
      </c>
      <c r="H49" s="20">
        <f t="shared" si="0"/>
        <v>2.4803593491773312E-11</v>
      </c>
      <c r="I49" s="18">
        <f>('Tally Results'!E47+'Tally Results'!E48)/LN($A49/$A48)</f>
        <v>5.0980618984707824E-7</v>
      </c>
      <c r="J49" s="19">
        <f t="shared" si="4"/>
        <v>8.968460137794218E-4</v>
      </c>
      <c r="K49" s="19">
        <f>'Tally Results'!F48</f>
        <v>1.6149999999999999E-3</v>
      </c>
      <c r="L49" s="19">
        <f>K49*I49</f>
        <v>8.2333699660303128E-10</v>
      </c>
      <c r="M49" s="19">
        <f>('Tally Results'!E48)/($A49-$A48)</f>
        <v>1.7967819012797078E-9</v>
      </c>
      <c r="N49" s="19">
        <f>'Tally Results'!F48</f>
        <v>1.6149999999999999E-3</v>
      </c>
      <c r="O49" s="20">
        <f t="shared" si="1"/>
        <v>2.9018027705667279E-12</v>
      </c>
    </row>
    <row r="50" spans="1:15" x14ac:dyDescent="0.3">
      <c r="A50" s="1"/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</row>
    <row r="51" spans="1:15" x14ac:dyDescent="0.3">
      <c r="A51" s="1"/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</row>
    <row r="52" spans="1:15" x14ac:dyDescent="0.3">
      <c r="A52" s="1"/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</row>
    <row r="53" spans="1:15" x14ac:dyDescent="0.3">
      <c r="A53" s="1"/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</row>
    <row r="54" spans="1:15" x14ac:dyDescent="0.3">
      <c r="A54" s="1"/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</row>
    <row r="55" spans="1:15" x14ac:dyDescent="0.3">
      <c r="A55" s="1"/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</row>
    <row r="56" spans="1:15" x14ac:dyDescent="0.3">
      <c r="A56" s="1"/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</row>
    <row r="57" spans="1:15" x14ac:dyDescent="0.3">
      <c r="A57" s="1"/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</row>
    <row r="58" spans="1:15" x14ac:dyDescent="0.3">
      <c r="A58" s="1"/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</row>
    <row r="59" spans="1:15" x14ac:dyDescent="0.3">
      <c r="A59" s="1"/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</row>
    <row r="60" spans="1:15" x14ac:dyDescent="0.3">
      <c r="A60" s="1"/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</row>
    <row r="61" spans="1:15" x14ac:dyDescent="0.3">
      <c r="A61" s="1"/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</row>
    <row r="62" spans="1:15" x14ac:dyDescent="0.3">
      <c r="A62" s="1"/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</row>
    <row r="63" spans="1:15" x14ac:dyDescent="0.3">
      <c r="A63" s="1"/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</row>
    <row r="64" spans="1:15" x14ac:dyDescent="0.3">
      <c r="A64" s="1"/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</row>
    <row r="77" spans="1:14" x14ac:dyDescent="0.3">
      <c r="A77" s="1"/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</row>
    <row r="78" spans="1:14" x14ac:dyDescent="0.3">
      <c r="A78" s="1"/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</row>
    <row r="79" spans="1:14" x14ac:dyDescent="0.3">
      <c r="A79" s="1"/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</row>
    <row r="80" spans="1:14" x14ac:dyDescent="0.3">
      <c r="A80" s="1"/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</row>
    <row r="81" spans="1:14" x14ac:dyDescent="0.3">
      <c r="A81" s="1"/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</row>
    <row r="82" spans="1:14" x14ac:dyDescent="0.3">
      <c r="A82" s="1"/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</row>
    <row r="83" spans="1:14" x14ac:dyDescent="0.3">
      <c r="A83" s="1"/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</row>
    <row r="84" spans="1:14" x14ac:dyDescent="0.3">
      <c r="A84" s="1"/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</row>
    <row r="85" spans="1:14" x14ac:dyDescent="0.3">
      <c r="A85" s="1"/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</row>
    <row r="86" spans="1:14" x14ac:dyDescent="0.3">
      <c r="A86" s="1"/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</row>
    <row r="87" spans="1:14" x14ac:dyDescent="0.3">
      <c r="A87" s="1"/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</row>
    <row r="88" spans="1:14" x14ac:dyDescent="0.3">
      <c r="A88" s="1"/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</row>
    <row r="89" spans="1:14" x14ac:dyDescent="0.3">
      <c r="A89" s="1"/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</row>
    <row r="90" spans="1:14" x14ac:dyDescent="0.3">
      <c r="A90" s="1"/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</row>
    <row r="91" spans="1:14" x14ac:dyDescent="0.3">
      <c r="A91" s="1"/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</row>
    <row r="92" spans="1:14" x14ac:dyDescent="0.3">
      <c r="A92" s="1"/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</row>
    <row r="93" spans="1:14" x14ac:dyDescent="0.3">
      <c r="A93" s="1"/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</row>
    <row r="94" spans="1:14" x14ac:dyDescent="0.3">
      <c r="A94" s="1"/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</row>
    <row r="95" spans="1:14" x14ac:dyDescent="0.3">
      <c r="A95" s="1"/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</row>
    <row r="96" spans="1:14" x14ac:dyDescent="0.3">
      <c r="A96" s="1"/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</row>
    <row r="97" spans="1:14" x14ac:dyDescent="0.3">
      <c r="A97" s="1"/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</row>
    <row r="98" spans="1:14" x14ac:dyDescent="0.3">
      <c r="A98" s="1"/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</row>
    <row r="99" spans="1:14" x14ac:dyDescent="0.3">
      <c r="A99" s="1"/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</row>
    <row r="100" spans="1:14" x14ac:dyDescent="0.3">
      <c r="A100" s="1"/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</row>
    <row r="101" spans="1:14" x14ac:dyDescent="0.3">
      <c r="A101" s="1"/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</row>
    <row r="102" spans="1:14" x14ac:dyDescent="0.3">
      <c r="A102" s="1"/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</row>
    <row r="103" spans="1:14" x14ac:dyDescent="0.3">
      <c r="A103" s="1"/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</row>
    <row r="104" spans="1:14" x14ac:dyDescent="0.3">
      <c r="A104" s="1"/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</row>
    <row r="105" spans="1:14" x14ac:dyDescent="0.3">
      <c r="A105" s="1"/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</row>
    <row r="106" spans="1:14" x14ac:dyDescent="0.3">
      <c r="A106" s="1"/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</row>
    <row r="107" spans="1:14" x14ac:dyDescent="0.3">
      <c r="A107" s="1"/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</row>
    <row r="108" spans="1:14" x14ac:dyDescent="0.3">
      <c r="A108" s="1"/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</row>
    <row r="109" spans="1:14" x14ac:dyDescent="0.3">
      <c r="A109" s="1"/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</row>
    <row r="110" spans="1:14" x14ac:dyDescent="0.3">
      <c r="A110" s="1"/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</row>
    <row r="111" spans="1:14" x14ac:dyDescent="0.3">
      <c r="A111" s="1"/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</row>
    <row r="112" spans="1:14" x14ac:dyDescent="0.3">
      <c r="A112" s="1"/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</row>
    <row r="113" spans="1:14" x14ac:dyDescent="0.3">
      <c r="A113" s="1"/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</row>
    <row r="114" spans="1:14" x14ac:dyDescent="0.3">
      <c r="A114" s="1"/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</row>
    <row r="115" spans="1:14" x14ac:dyDescent="0.3">
      <c r="A115" s="1"/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</row>
    <row r="116" spans="1:14" x14ac:dyDescent="0.3">
      <c r="A116" s="1"/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</row>
    <row r="117" spans="1:14" x14ac:dyDescent="0.3">
      <c r="A117" s="1"/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</row>
    <row r="118" spans="1:14" x14ac:dyDescent="0.3">
      <c r="A118" s="1"/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</row>
    <row r="119" spans="1:14" x14ac:dyDescent="0.3">
      <c r="A119" s="1"/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</row>
    <row r="120" spans="1:14" x14ac:dyDescent="0.3">
      <c r="A120" s="1"/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</row>
    <row r="121" spans="1:14" x14ac:dyDescent="0.3">
      <c r="A121" s="1"/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</row>
    <row r="122" spans="1:14" x14ac:dyDescent="0.3">
      <c r="A122" s="1"/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</row>
    <row r="123" spans="1:14" x14ac:dyDescent="0.3">
      <c r="A123" s="1"/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</row>
    <row r="124" spans="1:14" x14ac:dyDescent="0.3">
      <c r="A124" s="1"/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</row>
    <row r="125" spans="1:14" x14ac:dyDescent="0.3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</row>
    <row r="126" spans="1:14" x14ac:dyDescent="0.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</row>
    <row r="127" spans="1:14" x14ac:dyDescent="0.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</row>
    <row r="128" spans="1:14" x14ac:dyDescent="0.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</row>
    <row r="129" spans="1:14" x14ac:dyDescent="0.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</row>
    <row r="130" spans="1:14" x14ac:dyDescent="0.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</row>
    <row r="131" spans="1:14" x14ac:dyDescent="0.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</row>
    <row r="132" spans="1:14" x14ac:dyDescent="0.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</row>
    <row r="133" spans="1:14" x14ac:dyDescent="0.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</row>
    <row r="134" spans="1:14" x14ac:dyDescent="0.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</row>
    <row r="135" spans="1:14" x14ac:dyDescent="0.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</row>
    <row r="136" spans="1:14" x14ac:dyDescent="0.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</row>
    <row r="137" spans="1:14" x14ac:dyDescent="0.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</row>
    <row r="138" spans="1:14" x14ac:dyDescent="0.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</row>
    <row r="139" spans="1:14" x14ac:dyDescent="0.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</row>
    <row r="140" spans="1:14" x14ac:dyDescent="0.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</row>
    <row r="141" spans="1:14" x14ac:dyDescent="0.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</row>
    <row r="142" spans="1:14" x14ac:dyDescent="0.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</row>
    <row r="143" spans="1:14" x14ac:dyDescent="0.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</row>
    <row r="144" spans="1:14" x14ac:dyDescent="0.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</row>
    <row r="145" spans="1:14" x14ac:dyDescent="0.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</row>
    <row r="146" spans="1:14" x14ac:dyDescent="0.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</row>
    <row r="147" spans="1:14" x14ac:dyDescent="0.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</row>
    <row r="148" spans="1:14" x14ac:dyDescent="0.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</row>
    <row r="149" spans="1:14" x14ac:dyDescent="0.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</row>
    <row r="150" spans="1:14" x14ac:dyDescent="0.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</row>
    <row r="151" spans="1:14" x14ac:dyDescent="0.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</row>
    <row r="152" spans="1:14" x14ac:dyDescent="0.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</row>
    <row r="153" spans="1:14" x14ac:dyDescent="0.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</row>
    <row r="154" spans="1:14" x14ac:dyDescent="0.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</row>
    <row r="155" spans="1:14" x14ac:dyDescent="0.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</row>
    <row r="156" spans="1:14" x14ac:dyDescent="0.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</row>
    <row r="157" spans="1:14" x14ac:dyDescent="0.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</row>
    <row r="158" spans="1:14" x14ac:dyDescent="0.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</row>
    <row r="159" spans="1:14" x14ac:dyDescent="0.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</row>
    <row r="160" spans="1:14" x14ac:dyDescent="0.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</row>
    <row r="161" spans="1:14" x14ac:dyDescent="0.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</row>
    <row r="162" spans="1:14" x14ac:dyDescent="0.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</row>
    <row r="163" spans="1:14" x14ac:dyDescent="0.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</row>
    <row r="164" spans="1:14" x14ac:dyDescent="0.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</row>
    <row r="165" spans="1:14" x14ac:dyDescent="0.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</row>
    <row r="166" spans="1:14" x14ac:dyDescent="0.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</row>
    <row r="167" spans="1:14" x14ac:dyDescent="0.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</row>
    <row r="168" spans="1:14" x14ac:dyDescent="0.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</row>
    <row r="169" spans="1:14" x14ac:dyDescent="0.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</row>
    <row r="170" spans="1:14" x14ac:dyDescent="0.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</row>
    <row r="171" spans="1:14" x14ac:dyDescent="0.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</row>
    <row r="172" spans="1:14" x14ac:dyDescent="0.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</row>
    <row r="173" spans="1:14" x14ac:dyDescent="0.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</row>
    <row r="174" spans="1:14" x14ac:dyDescent="0.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</row>
    <row r="175" spans="1:14" x14ac:dyDescent="0.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</row>
    <row r="176" spans="1:14" x14ac:dyDescent="0.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</row>
    <row r="177" spans="1:14" x14ac:dyDescent="0.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</row>
    <row r="178" spans="1:14" x14ac:dyDescent="0.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</row>
    <row r="179" spans="1:14" x14ac:dyDescent="0.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</row>
    <row r="180" spans="1:14" x14ac:dyDescent="0.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</row>
    <row r="181" spans="1:14" x14ac:dyDescent="0.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</row>
    <row r="182" spans="1:14" x14ac:dyDescent="0.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</row>
    <row r="183" spans="1:14" x14ac:dyDescent="0.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</row>
    <row r="184" spans="1:14" x14ac:dyDescent="0.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</row>
    <row r="185" spans="1:14" x14ac:dyDescent="0.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</row>
    <row r="186" spans="1:14" x14ac:dyDescent="0.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</row>
    <row r="187" spans="1:14" x14ac:dyDescent="0.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</row>
    <row r="188" spans="1:14" x14ac:dyDescent="0.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</row>
    <row r="189" spans="1:14" x14ac:dyDescent="0.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</row>
    <row r="190" spans="1:14" x14ac:dyDescent="0.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</row>
    <row r="191" spans="1:14" x14ac:dyDescent="0.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</row>
    <row r="192" spans="1:14" x14ac:dyDescent="0.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</row>
    <row r="193" spans="1:14" x14ac:dyDescent="0.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</row>
    <row r="194" spans="1:14" x14ac:dyDescent="0.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</row>
    <row r="195" spans="1:14" x14ac:dyDescent="0.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</row>
    <row r="196" spans="1:14" x14ac:dyDescent="0.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</row>
    <row r="197" spans="1:14" x14ac:dyDescent="0.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</row>
    <row r="198" spans="1:14" x14ac:dyDescent="0.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</row>
    <row r="199" spans="1:14" x14ac:dyDescent="0.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</row>
    <row r="200" spans="1:14" x14ac:dyDescent="0.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</row>
    <row r="201" spans="1:14" x14ac:dyDescent="0.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</row>
    <row r="202" spans="1:14" x14ac:dyDescent="0.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</row>
    <row r="203" spans="1:14" x14ac:dyDescent="0.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</row>
    <row r="204" spans="1:14" x14ac:dyDescent="0.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</row>
    <row r="205" spans="1:14" x14ac:dyDescent="0.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</row>
    <row r="206" spans="1:14" x14ac:dyDescent="0.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</row>
    <row r="207" spans="1:14" x14ac:dyDescent="0.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</row>
    <row r="208" spans="1:14" x14ac:dyDescent="0.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</row>
    <row r="209" spans="1:14" x14ac:dyDescent="0.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</row>
    <row r="210" spans="1:14" x14ac:dyDescent="0.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</row>
    <row r="211" spans="1:14" x14ac:dyDescent="0.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</row>
    <row r="212" spans="1:14" x14ac:dyDescent="0.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</row>
    <row r="213" spans="1:14" x14ac:dyDescent="0.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</row>
    <row r="214" spans="1:14" x14ac:dyDescent="0.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</row>
    <row r="215" spans="1:14" x14ac:dyDescent="0.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</row>
    <row r="216" spans="1:14" x14ac:dyDescent="0.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</row>
    <row r="217" spans="1:14" x14ac:dyDescent="0.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</row>
    <row r="218" spans="1:14" x14ac:dyDescent="0.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</row>
    <row r="219" spans="1:14" x14ac:dyDescent="0.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</row>
    <row r="220" spans="1:14" x14ac:dyDescent="0.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</row>
    <row r="221" spans="1:14" x14ac:dyDescent="0.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</row>
    <row r="222" spans="1:14" x14ac:dyDescent="0.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</row>
    <row r="223" spans="1:14" x14ac:dyDescent="0.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</row>
    <row r="224" spans="1:14" x14ac:dyDescent="0.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</row>
    <row r="225" spans="1:14" x14ac:dyDescent="0.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</row>
    <row r="226" spans="1:14" x14ac:dyDescent="0.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</row>
    <row r="227" spans="1:14" x14ac:dyDescent="0.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</row>
    <row r="228" spans="1:14" x14ac:dyDescent="0.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</row>
    <row r="229" spans="1:14" x14ac:dyDescent="0.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</row>
    <row r="230" spans="1:14" x14ac:dyDescent="0.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</row>
    <row r="231" spans="1:14" x14ac:dyDescent="0.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</row>
    <row r="232" spans="1:14" x14ac:dyDescent="0.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</row>
    <row r="233" spans="1:14" x14ac:dyDescent="0.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</row>
    <row r="234" spans="1:14" x14ac:dyDescent="0.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</row>
    <row r="235" spans="1:14" x14ac:dyDescent="0.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</row>
    <row r="236" spans="1:14" x14ac:dyDescent="0.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</row>
    <row r="237" spans="1:14" x14ac:dyDescent="0.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</row>
    <row r="238" spans="1:14" x14ac:dyDescent="0.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</row>
    <row r="239" spans="1:14" x14ac:dyDescent="0.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</row>
    <row r="243" spans="1:14" x14ac:dyDescent="0.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</row>
    <row r="244" spans="1:14" x14ac:dyDescent="0.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</row>
    <row r="245" spans="1:14" x14ac:dyDescent="0.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</row>
    <row r="246" spans="1:14" x14ac:dyDescent="0.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</row>
    <row r="247" spans="1:14" x14ac:dyDescent="0.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</row>
    <row r="248" spans="1:14" x14ac:dyDescent="0.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</row>
    <row r="249" spans="1:14" x14ac:dyDescent="0.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</row>
    <row r="250" spans="1:14" x14ac:dyDescent="0.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</row>
    <row r="251" spans="1:14" x14ac:dyDescent="0.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</row>
    <row r="252" spans="1:14" x14ac:dyDescent="0.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</row>
    <row r="253" spans="1:14" x14ac:dyDescent="0.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</row>
    <row r="254" spans="1:14" x14ac:dyDescent="0.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</row>
    <row r="255" spans="1:14" x14ac:dyDescent="0.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</row>
    <row r="256" spans="1:14" x14ac:dyDescent="0.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</row>
    <row r="257" spans="1:14" x14ac:dyDescent="0.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</row>
    <row r="258" spans="1:14" x14ac:dyDescent="0.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</row>
    <row r="259" spans="1:14" x14ac:dyDescent="0.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</row>
    <row r="260" spans="1:14" x14ac:dyDescent="0.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</row>
    <row r="261" spans="1:14" x14ac:dyDescent="0.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</row>
    <row r="262" spans="1:14" x14ac:dyDescent="0.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</row>
    <row r="263" spans="1:14" x14ac:dyDescent="0.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</row>
    <row r="264" spans="1:14" x14ac:dyDescent="0.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</row>
    <row r="265" spans="1:14" x14ac:dyDescent="0.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</row>
    <row r="266" spans="1:14" x14ac:dyDescent="0.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</row>
    <row r="267" spans="1:14" x14ac:dyDescent="0.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</row>
    <row r="268" spans="1:14" x14ac:dyDescent="0.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</row>
    <row r="269" spans="1:14" x14ac:dyDescent="0.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</row>
    <row r="270" spans="1:14" x14ac:dyDescent="0.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</row>
    <row r="271" spans="1:14" x14ac:dyDescent="0.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</row>
    <row r="272" spans="1:14" x14ac:dyDescent="0.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</row>
    <row r="273" spans="1:14" x14ac:dyDescent="0.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</row>
    <row r="274" spans="1:14" x14ac:dyDescent="0.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</row>
    <row r="275" spans="1:14" x14ac:dyDescent="0.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</row>
    <row r="276" spans="1:14" x14ac:dyDescent="0.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</row>
    <row r="277" spans="1:14" x14ac:dyDescent="0.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</row>
    <row r="278" spans="1:14" x14ac:dyDescent="0.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</row>
    <row r="279" spans="1:14" x14ac:dyDescent="0.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</row>
    <row r="280" spans="1:14" x14ac:dyDescent="0.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</row>
    <row r="281" spans="1:14" x14ac:dyDescent="0.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</row>
    <row r="282" spans="1:14" x14ac:dyDescent="0.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</row>
    <row r="283" spans="1:14" x14ac:dyDescent="0.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</row>
    <row r="284" spans="1:14" x14ac:dyDescent="0.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</row>
    <row r="285" spans="1:14" x14ac:dyDescent="0.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</row>
    <row r="286" spans="1:14" x14ac:dyDescent="0.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</row>
    <row r="287" spans="1:14" x14ac:dyDescent="0.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</row>
    <row r="288" spans="1:14" x14ac:dyDescent="0.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</row>
    <row r="289" spans="1:14" x14ac:dyDescent="0.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</row>
    <row r="290" spans="1:14" x14ac:dyDescent="0.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</row>
    <row r="291" spans="1:14" x14ac:dyDescent="0.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</row>
    <row r="292" spans="1:14" x14ac:dyDescent="0.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</row>
    <row r="293" spans="1:14" x14ac:dyDescent="0.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</row>
    <row r="294" spans="1:14" x14ac:dyDescent="0.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</row>
    <row r="295" spans="1:14" x14ac:dyDescent="0.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</row>
    <row r="296" spans="1:14" x14ac:dyDescent="0.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</row>
    <row r="297" spans="1:14" x14ac:dyDescent="0.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</row>
    <row r="298" spans="1:14" x14ac:dyDescent="0.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</row>
    <row r="299" spans="1:14" x14ac:dyDescent="0.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</row>
    <row r="300" spans="1:14" x14ac:dyDescent="0.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</row>
    <row r="301" spans="1:14" x14ac:dyDescent="0.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</row>
    <row r="302" spans="1:14" x14ac:dyDescent="0.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</row>
    <row r="303" spans="1:14" x14ac:dyDescent="0.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</row>
    <row r="304" spans="1:14" x14ac:dyDescent="0.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</row>
    <row r="305" spans="1:14" x14ac:dyDescent="0.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</row>
    <row r="306" spans="1:14" x14ac:dyDescent="0.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</row>
    <row r="307" spans="1:14" x14ac:dyDescent="0.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</row>
    <row r="308" spans="1:14" x14ac:dyDescent="0.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</row>
    <row r="309" spans="1:14" x14ac:dyDescent="0.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</row>
    <row r="310" spans="1:14" x14ac:dyDescent="0.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</row>
    <row r="311" spans="1:14" x14ac:dyDescent="0.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</row>
    <row r="312" spans="1:14" x14ac:dyDescent="0.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</row>
    <row r="313" spans="1:14" x14ac:dyDescent="0.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</row>
    <row r="314" spans="1:14" x14ac:dyDescent="0.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</row>
    <row r="315" spans="1:14" x14ac:dyDescent="0.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</row>
    <row r="316" spans="1:14" x14ac:dyDescent="0.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</row>
    <row r="317" spans="1:14" x14ac:dyDescent="0.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</row>
    <row r="318" spans="1:14" x14ac:dyDescent="0.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</row>
    <row r="319" spans="1:14" x14ac:dyDescent="0.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</row>
    <row r="320" spans="1:14" x14ac:dyDescent="0.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</row>
    <row r="321" spans="1:14" x14ac:dyDescent="0.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</row>
    <row r="322" spans="1:14" x14ac:dyDescent="0.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</row>
    <row r="323" spans="1:14" x14ac:dyDescent="0.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</row>
    <row r="324" spans="1:14" x14ac:dyDescent="0.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</row>
    <row r="325" spans="1:14" x14ac:dyDescent="0.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</row>
    <row r="326" spans="1:14" x14ac:dyDescent="0.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</row>
    <row r="327" spans="1:14" x14ac:dyDescent="0.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</row>
    <row r="328" spans="1:14" x14ac:dyDescent="0.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</row>
    <row r="329" spans="1:14" x14ac:dyDescent="0.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</row>
    <row r="330" spans="1:14" x14ac:dyDescent="0.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</row>
    <row r="331" spans="1:14" x14ac:dyDescent="0.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</row>
    <row r="332" spans="1:14" x14ac:dyDescent="0.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</row>
    <row r="333" spans="1:14" x14ac:dyDescent="0.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</row>
    <row r="334" spans="1:14" x14ac:dyDescent="0.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</row>
    <row r="335" spans="1:14" x14ac:dyDescent="0.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</row>
    <row r="336" spans="1:14" x14ac:dyDescent="0.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</row>
    <row r="337" spans="1:14" x14ac:dyDescent="0.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</row>
    <row r="338" spans="1:14" x14ac:dyDescent="0.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</row>
    <row r="339" spans="1:14" x14ac:dyDescent="0.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</row>
    <row r="340" spans="1:14" x14ac:dyDescent="0.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</row>
    <row r="341" spans="1:14" x14ac:dyDescent="0.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</row>
    <row r="342" spans="1:14" x14ac:dyDescent="0.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</row>
    <row r="343" spans="1:14" x14ac:dyDescent="0.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</row>
    <row r="344" spans="1:14" x14ac:dyDescent="0.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</row>
    <row r="345" spans="1:14" x14ac:dyDescent="0.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</row>
    <row r="346" spans="1:14" x14ac:dyDescent="0.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</row>
    <row r="347" spans="1:14" x14ac:dyDescent="0.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</row>
    <row r="348" spans="1:14" x14ac:dyDescent="0.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</row>
    <row r="349" spans="1:14" x14ac:dyDescent="0.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</row>
    <row r="350" spans="1:14" x14ac:dyDescent="0.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</row>
    <row r="351" spans="1:14" x14ac:dyDescent="0.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</row>
    <row r="352" spans="1:14" x14ac:dyDescent="0.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</row>
    <row r="353" spans="1:14" x14ac:dyDescent="0.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</row>
    <row r="354" spans="1:14" x14ac:dyDescent="0.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</row>
    <row r="355" spans="1:14" x14ac:dyDescent="0.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</row>
    <row r="356" spans="1:14" x14ac:dyDescent="0.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</row>
    <row r="357" spans="1:14" x14ac:dyDescent="0.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</row>
    <row r="358" spans="1:14" x14ac:dyDescent="0.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</row>
    <row r="359" spans="1:14" x14ac:dyDescent="0.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</row>
    <row r="360" spans="1:14" x14ac:dyDescent="0.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</row>
    <row r="361" spans="1:14" x14ac:dyDescent="0.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</row>
    <row r="362" spans="1:14" x14ac:dyDescent="0.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</row>
    <row r="363" spans="1:14" x14ac:dyDescent="0.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</row>
    <row r="364" spans="1:14" x14ac:dyDescent="0.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</row>
    <row r="365" spans="1:14" x14ac:dyDescent="0.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</row>
    <row r="366" spans="1:14" x14ac:dyDescent="0.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</row>
    <row r="367" spans="1:14" x14ac:dyDescent="0.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</row>
    <row r="368" spans="1:14" x14ac:dyDescent="0.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</row>
    <row r="369" spans="1:14" x14ac:dyDescent="0.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</row>
    <row r="370" spans="1:14" x14ac:dyDescent="0.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</row>
    <row r="371" spans="1:14" x14ac:dyDescent="0.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</row>
    <row r="372" spans="1:14" x14ac:dyDescent="0.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</row>
    <row r="373" spans="1:14" x14ac:dyDescent="0.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</row>
    <row r="374" spans="1:14" x14ac:dyDescent="0.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</row>
    <row r="375" spans="1:14" x14ac:dyDescent="0.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</row>
    <row r="376" spans="1:14" x14ac:dyDescent="0.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</row>
    <row r="377" spans="1:14" x14ac:dyDescent="0.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</row>
    <row r="378" spans="1:14" x14ac:dyDescent="0.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</row>
    <row r="379" spans="1:14" x14ac:dyDescent="0.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</row>
    <row r="380" spans="1:14" x14ac:dyDescent="0.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</row>
    <row r="381" spans="1:14" x14ac:dyDescent="0.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</row>
    <row r="382" spans="1:14" x14ac:dyDescent="0.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</row>
    <row r="383" spans="1:14" x14ac:dyDescent="0.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</row>
    <row r="384" spans="1:14" x14ac:dyDescent="0.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</row>
    <row r="385" spans="1:14" x14ac:dyDescent="0.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</row>
    <row r="386" spans="1:14" x14ac:dyDescent="0.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</row>
    <row r="387" spans="1:14" x14ac:dyDescent="0.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</row>
    <row r="388" spans="1:14" x14ac:dyDescent="0.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</row>
    <row r="389" spans="1:14" x14ac:dyDescent="0.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</row>
    <row r="390" spans="1:14" x14ac:dyDescent="0.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</row>
    <row r="391" spans="1:14" x14ac:dyDescent="0.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</row>
    <row r="392" spans="1:14" x14ac:dyDescent="0.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</row>
    <row r="393" spans="1:14" x14ac:dyDescent="0.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</row>
    <row r="394" spans="1:14" x14ac:dyDescent="0.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</row>
    <row r="395" spans="1:14" x14ac:dyDescent="0.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</row>
    <row r="396" spans="1:14" x14ac:dyDescent="0.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</row>
    <row r="397" spans="1:14" x14ac:dyDescent="0.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</row>
    <row r="398" spans="1:14" x14ac:dyDescent="0.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</row>
    <row r="399" spans="1:14" x14ac:dyDescent="0.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</row>
    <row r="400" spans="1:14" x14ac:dyDescent="0.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</row>
    <row r="401" spans="1:14" x14ac:dyDescent="0.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</row>
    <row r="402" spans="1:14" x14ac:dyDescent="0.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</row>
    <row r="403" spans="1:14" x14ac:dyDescent="0.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</row>
    <row r="404" spans="1:14" x14ac:dyDescent="0.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</row>
    <row r="405" spans="1:14" x14ac:dyDescent="0.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</row>
    <row r="406" spans="1:14" x14ac:dyDescent="0.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</row>
    <row r="407" spans="1:14" x14ac:dyDescent="0.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</row>
    <row r="408" spans="1:14" x14ac:dyDescent="0.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</row>
    <row r="409" spans="1:14" x14ac:dyDescent="0.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</row>
    <row r="410" spans="1:14" x14ac:dyDescent="0.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</row>
    <row r="411" spans="1:14" x14ac:dyDescent="0.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</row>
    <row r="412" spans="1:14" x14ac:dyDescent="0.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</row>
    <row r="413" spans="1:14" x14ac:dyDescent="0.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</row>
    <row r="414" spans="1:14" x14ac:dyDescent="0.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</row>
    <row r="415" spans="1:14" x14ac:dyDescent="0.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</row>
    <row r="416" spans="1:14" x14ac:dyDescent="0.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</row>
    <row r="417" spans="1:14" x14ac:dyDescent="0.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</row>
    <row r="418" spans="1:14" x14ac:dyDescent="0.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</row>
    <row r="419" spans="1:14" x14ac:dyDescent="0.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</row>
    <row r="420" spans="1:14" x14ac:dyDescent="0.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</row>
    <row r="421" spans="1:14" x14ac:dyDescent="0.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</row>
    <row r="422" spans="1:14" x14ac:dyDescent="0.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</row>
    <row r="423" spans="1:14" x14ac:dyDescent="0.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</row>
    <row r="424" spans="1:14" x14ac:dyDescent="0.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</row>
    <row r="425" spans="1:14" x14ac:dyDescent="0.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</row>
    <row r="426" spans="1:14" x14ac:dyDescent="0.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</row>
    <row r="427" spans="1:14" x14ac:dyDescent="0.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</row>
    <row r="428" spans="1:14" x14ac:dyDescent="0.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</row>
    <row r="429" spans="1:14" x14ac:dyDescent="0.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</row>
    <row r="430" spans="1:14" x14ac:dyDescent="0.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</row>
    <row r="431" spans="1:14" x14ac:dyDescent="0.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</row>
    <row r="432" spans="1:14" x14ac:dyDescent="0.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</row>
    <row r="433" spans="1:14" x14ac:dyDescent="0.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</row>
    <row r="434" spans="1:14" x14ac:dyDescent="0.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</row>
    <row r="435" spans="1:14" x14ac:dyDescent="0.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</row>
    <row r="436" spans="1:14" x14ac:dyDescent="0.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</row>
    <row r="437" spans="1:14" x14ac:dyDescent="0.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</row>
    <row r="438" spans="1:14" x14ac:dyDescent="0.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</row>
    <row r="439" spans="1:14" x14ac:dyDescent="0.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</row>
    <row r="440" spans="1:14" x14ac:dyDescent="0.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</row>
    <row r="441" spans="1:14" x14ac:dyDescent="0.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</row>
    <row r="442" spans="1:14" x14ac:dyDescent="0.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</row>
    <row r="443" spans="1:14" x14ac:dyDescent="0.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</row>
    <row r="444" spans="1:14" x14ac:dyDescent="0.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</row>
    <row r="445" spans="1:14" x14ac:dyDescent="0.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</row>
    <row r="446" spans="1:14" x14ac:dyDescent="0.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</row>
    <row r="447" spans="1:14" x14ac:dyDescent="0.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</row>
    <row r="448" spans="1:14" x14ac:dyDescent="0.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</row>
    <row r="449" spans="1:14" x14ac:dyDescent="0.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</row>
    <row r="450" spans="1:14" x14ac:dyDescent="0.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</row>
    <row r="451" spans="1:14" x14ac:dyDescent="0.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</row>
    <row r="452" spans="1:14" x14ac:dyDescent="0.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</row>
    <row r="453" spans="1:14" x14ac:dyDescent="0.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</row>
    <row r="454" spans="1:14" x14ac:dyDescent="0.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</row>
    <row r="455" spans="1:14" x14ac:dyDescent="0.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</row>
    <row r="456" spans="1:14" x14ac:dyDescent="0.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</row>
    <row r="457" spans="1:14" x14ac:dyDescent="0.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</row>
    <row r="458" spans="1:14" x14ac:dyDescent="0.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</row>
    <row r="459" spans="1:14" x14ac:dyDescent="0.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</row>
    <row r="460" spans="1:14" x14ac:dyDescent="0.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</row>
    <row r="461" spans="1:14" x14ac:dyDescent="0.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</row>
    <row r="462" spans="1:14" x14ac:dyDescent="0.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</row>
    <row r="463" spans="1:14" x14ac:dyDescent="0.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</row>
    <row r="464" spans="1:14" x14ac:dyDescent="0.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</row>
    <row r="465" spans="1:14" x14ac:dyDescent="0.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</row>
    <row r="466" spans="1:14" x14ac:dyDescent="0.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</row>
    <row r="467" spans="1:14" x14ac:dyDescent="0.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</row>
    <row r="468" spans="1:14" x14ac:dyDescent="0.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</row>
    <row r="469" spans="1:14" x14ac:dyDescent="0.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</row>
    <row r="470" spans="1:14" x14ac:dyDescent="0.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</row>
    <row r="471" spans="1:14" x14ac:dyDescent="0.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</row>
    <row r="472" spans="1:14" x14ac:dyDescent="0.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</row>
    <row r="473" spans="1:14" x14ac:dyDescent="0.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</row>
    <row r="474" spans="1:14" x14ac:dyDescent="0.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</row>
    <row r="475" spans="1:14" x14ac:dyDescent="0.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</row>
    <row r="476" spans="1:14" x14ac:dyDescent="0.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</row>
    <row r="477" spans="1:14" x14ac:dyDescent="0.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</row>
    <row r="478" spans="1:14" x14ac:dyDescent="0.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</row>
    <row r="479" spans="1:14" x14ac:dyDescent="0.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</row>
    <row r="480" spans="1:14" x14ac:dyDescent="0.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</row>
    <row r="481" spans="1:14" x14ac:dyDescent="0.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</row>
    <row r="482" spans="1:14" x14ac:dyDescent="0.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</row>
    <row r="483" spans="1:14" x14ac:dyDescent="0.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</row>
    <row r="484" spans="1:14" x14ac:dyDescent="0.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</row>
    <row r="485" spans="1:14" x14ac:dyDescent="0.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</row>
    <row r="486" spans="1:14" x14ac:dyDescent="0.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</row>
    <row r="487" spans="1:14" x14ac:dyDescent="0.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</row>
    <row r="488" spans="1:14" x14ac:dyDescent="0.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</row>
    <row r="489" spans="1:14" x14ac:dyDescent="0.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</row>
    <row r="490" spans="1:14" x14ac:dyDescent="0.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</row>
    <row r="491" spans="1:14" x14ac:dyDescent="0.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</row>
    <row r="492" spans="1:14" x14ac:dyDescent="0.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</row>
    <row r="493" spans="1:14" x14ac:dyDescent="0.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</row>
    <row r="494" spans="1:14" x14ac:dyDescent="0.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</row>
    <row r="495" spans="1:14" x14ac:dyDescent="0.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</row>
    <row r="496" spans="1:14" x14ac:dyDescent="0.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</row>
    <row r="497" spans="1:14" x14ac:dyDescent="0.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</row>
    <row r="498" spans="1:14" x14ac:dyDescent="0.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</row>
    <row r="499" spans="1:14" x14ac:dyDescent="0.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</row>
    <row r="500" spans="1:14" x14ac:dyDescent="0.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</row>
    <row r="501" spans="1:14" x14ac:dyDescent="0.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</row>
    <row r="502" spans="1:14" x14ac:dyDescent="0.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</row>
    <row r="503" spans="1:14" x14ac:dyDescent="0.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</row>
    <row r="504" spans="1:14" x14ac:dyDescent="0.3">
      <c r="A504" s="1"/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</row>
    <row r="505" spans="1:14" x14ac:dyDescent="0.3">
      <c r="A505" s="1"/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</row>
    <row r="506" spans="1:14" x14ac:dyDescent="0.3">
      <c r="A506" s="1"/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</row>
    <row r="507" spans="1:14" x14ac:dyDescent="0.3">
      <c r="A507" s="1"/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</row>
    <row r="508" spans="1:14" x14ac:dyDescent="0.3">
      <c r="A508" s="1"/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</row>
    <row r="509" spans="1:14" x14ac:dyDescent="0.3">
      <c r="A509" s="1"/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</row>
    <row r="510" spans="1:14" x14ac:dyDescent="0.3">
      <c r="A510" s="1"/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</row>
    <row r="511" spans="1:14" x14ac:dyDescent="0.3">
      <c r="A511" s="1"/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</row>
    <row r="512" spans="1:14" x14ac:dyDescent="0.3">
      <c r="A512" s="1"/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</row>
    <row r="513" spans="1:14" x14ac:dyDescent="0.3">
      <c r="A513" s="1"/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</row>
    <row r="514" spans="1:14" x14ac:dyDescent="0.3">
      <c r="A514" s="1"/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</row>
    <row r="515" spans="1:14" x14ac:dyDescent="0.3">
      <c r="A515" s="1"/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</row>
    <row r="516" spans="1:14" x14ac:dyDescent="0.3">
      <c r="A516" s="1"/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</row>
    <row r="517" spans="1:14" x14ac:dyDescent="0.3">
      <c r="A517" s="1"/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</row>
    <row r="518" spans="1:14" x14ac:dyDescent="0.3">
      <c r="A518" s="1"/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</row>
    <row r="519" spans="1:14" x14ac:dyDescent="0.3">
      <c r="A519" s="1"/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</row>
    <row r="520" spans="1:14" x14ac:dyDescent="0.3">
      <c r="A520" s="1"/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</row>
    <row r="521" spans="1:14" x14ac:dyDescent="0.3">
      <c r="A521" s="1"/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</row>
    <row r="522" spans="1:14" x14ac:dyDescent="0.3">
      <c r="A522" s="1"/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</row>
    <row r="523" spans="1:14" x14ac:dyDescent="0.3">
      <c r="A523" s="1"/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</row>
    <row r="524" spans="1:14" x14ac:dyDescent="0.3">
      <c r="A524" s="1"/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</row>
    <row r="525" spans="1:14" x14ac:dyDescent="0.3">
      <c r="A525" s="1"/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</row>
    <row r="526" spans="1:14" x14ac:dyDescent="0.3">
      <c r="A526" s="1"/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</row>
    <row r="527" spans="1:14" x14ac:dyDescent="0.3">
      <c r="A527" s="1"/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</row>
    <row r="528" spans="1:14" x14ac:dyDescent="0.3">
      <c r="A528" s="1"/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</row>
    <row r="529" spans="1:14" x14ac:dyDescent="0.3">
      <c r="A529" s="1"/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</row>
    <row r="530" spans="1:14" x14ac:dyDescent="0.3">
      <c r="A530" s="1"/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</row>
    <row r="531" spans="1:14" x14ac:dyDescent="0.3">
      <c r="A531" s="1"/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</row>
    <row r="532" spans="1:14" x14ac:dyDescent="0.3">
      <c r="A532" s="1"/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</row>
    <row r="533" spans="1:14" x14ac:dyDescent="0.3">
      <c r="A533" s="1"/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</row>
    <row r="534" spans="1:14" x14ac:dyDescent="0.3">
      <c r="A534" s="1"/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</row>
    <row r="535" spans="1:14" x14ac:dyDescent="0.3">
      <c r="A535" s="1"/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</row>
    <row r="536" spans="1:14" x14ac:dyDescent="0.3">
      <c r="A536" s="1"/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</row>
    <row r="537" spans="1:14" x14ac:dyDescent="0.3">
      <c r="A537" s="1"/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</row>
    <row r="538" spans="1:14" x14ac:dyDescent="0.3">
      <c r="A538" s="1"/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</row>
    <row r="539" spans="1:14" x14ac:dyDescent="0.3">
      <c r="A539" s="1"/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</row>
    <row r="540" spans="1:14" x14ac:dyDescent="0.3">
      <c r="A540" s="1"/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</row>
    <row r="541" spans="1:14" x14ac:dyDescent="0.3">
      <c r="A541" s="1"/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</row>
    <row r="542" spans="1:14" x14ac:dyDescent="0.3">
      <c r="A542" s="1"/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</row>
    <row r="543" spans="1:14" x14ac:dyDescent="0.3">
      <c r="A543" s="1"/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</row>
    <row r="544" spans="1:14" x14ac:dyDescent="0.3">
      <c r="A544" s="1"/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</row>
    <row r="545" spans="1:14" x14ac:dyDescent="0.3">
      <c r="A545" s="1"/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</row>
    <row r="546" spans="1:14" x14ac:dyDescent="0.3">
      <c r="A546" s="1"/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</row>
    <row r="547" spans="1:14" x14ac:dyDescent="0.3">
      <c r="A547" s="1"/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</row>
    <row r="548" spans="1:14" x14ac:dyDescent="0.3">
      <c r="A548" s="1"/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</row>
    <row r="549" spans="1:14" x14ac:dyDescent="0.3">
      <c r="A549" s="1"/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</row>
    <row r="550" spans="1:14" x14ac:dyDescent="0.3">
      <c r="A550" s="1"/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</row>
    <row r="551" spans="1:14" x14ac:dyDescent="0.3">
      <c r="A551" s="1"/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</row>
    <row r="552" spans="1:14" x14ac:dyDescent="0.3">
      <c r="A552" s="1"/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</row>
    <row r="553" spans="1:14" x14ac:dyDescent="0.3">
      <c r="A553" s="1"/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</row>
    <row r="554" spans="1:14" x14ac:dyDescent="0.3">
      <c r="A554" s="1"/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</row>
    <row r="555" spans="1:14" x14ac:dyDescent="0.3">
      <c r="A555" s="1"/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</row>
    <row r="556" spans="1:14" x14ac:dyDescent="0.3">
      <c r="A556" s="1"/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</row>
    <row r="557" spans="1:14" x14ac:dyDescent="0.3">
      <c r="A557" s="1"/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</row>
    <row r="558" spans="1:14" x14ac:dyDescent="0.3">
      <c r="A558" s="1"/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</row>
    <row r="559" spans="1:14" x14ac:dyDescent="0.3">
      <c r="A559" s="1"/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</row>
    <row r="560" spans="1:14" x14ac:dyDescent="0.3">
      <c r="A560" s="1"/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</row>
    <row r="561" spans="1:14" x14ac:dyDescent="0.3">
      <c r="A561" s="1"/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</row>
    <row r="562" spans="1:14" x14ac:dyDescent="0.3">
      <c r="A562" s="1"/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</row>
    <row r="563" spans="1:14" x14ac:dyDescent="0.3">
      <c r="A563" s="1"/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</row>
    <row r="564" spans="1:14" x14ac:dyDescent="0.3">
      <c r="A564" s="1"/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</row>
    <row r="565" spans="1:14" x14ac:dyDescent="0.3">
      <c r="A565" s="1"/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</row>
    <row r="566" spans="1:14" x14ac:dyDescent="0.3">
      <c r="A566" s="1"/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</row>
    <row r="567" spans="1:14" x14ac:dyDescent="0.3">
      <c r="A567" s="1"/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</row>
    <row r="568" spans="1:14" x14ac:dyDescent="0.3">
      <c r="A568" s="1"/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</row>
    <row r="569" spans="1:14" x14ac:dyDescent="0.3">
      <c r="A569" s="1"/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</row>
    <row r="570" spans="1:14" x14ac:dyDescent="0.3">
      <c r="A570" s="1"/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</row>
    <row r="571" spans="1:14" x14ac:dyDescent="0.3">
      <c r="A571" s="1"/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</row>
    <row r="572" spans="1:14" x14ac:dyDescent="0.3">
      <c r="A572" s="1"/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</row>
    <row r="573" spans="1:14" x14ac:dyDescent="0.3">
      <c r="A573" s="1"/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</row>
    <row r="574" spans="1:14" x14ac:dyDescent="0.3">
      <c r="A574" s="1"/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</row>
    <row r="575" spans="1:14" x14ac:dyDescent="0.3">
      <c r="A575" s="1"/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</row>
    <row r="576" spans="1:14" x14ac:dyDescent="0.3">
      <c r="A576" s="1"/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</row>
    <row r="577" spans="1:14" x14ac:dyDescent="0.3">
      <c r="A577" s="1"/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</row>
    <row r="578" spans="1:14" x14ac:dyDescent="0.3">
      <c r="A578" s="1"/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</row>
    <row r="579" spans="1:14" x14ac:dyDescent="0.3">
      <c r="A579" s="1"/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</row>
    <row r="580" spans="1:14" x14ac:dyDescent="0.3">
      <c r="A580" s="1"/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</row>
    <row r="581" spans="1:14" x14ac:dyDescent="0.3">
      <c r="A581" s="1"/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</row>
    <row r="582" spans="1:14" x14ac:dyDescent="0.3">
      <c r="A582" s="1"/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</row>
    <row r="583" spans="1:14" x14ac:dyDescent="0.3">
      <c r="A583" s="1"/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</row>
    <row r="584" spans="1:14" x14ac:dyDescent="0.3">
      <c r="A584" s="1"/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</row>
    <row r="585" spans="1:14" x14ac:dyDescent="0.3">
      <c r="A585" s="1"/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</row>
    <row r="586" spans="1:14" x14ac:dyDescent="0.3">
      <c r="A586" s="1"/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</row>
    <row r="587" spans="1:14" x14ac:dyDescent="0.3">
      <c r="A587" s="1"/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</row>
    <row r="588" spans="1:14" x14ac:dyDescent="0.3">
      <c r="A588" s="1"/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</row>
    <row r="589" spans="1:14" x14ac:dyDescent="0.3">
      <c r="A589" s="1"/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</row>
    <row r="590" spans="1:14" x14ac:dyDescent="0.3">
      <c r="A590" s="1"/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</row>
    <row r="591" spans="1:14" x14ac:dyDescent="0.3">
      <c r="A591" s="1"/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</row>
    <row r="592" spans="1:14" x14ac:dyDescent="0.3">
      <c r="A592" s="1"/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</row>
    <row r="593" spans="1:14" x14ac:dyDescent="0.3">
      <c r="A593" s="1"/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</row>
    <row r="594" spans="1:14" x14ac:dyDescent="0.3">
      <c r="A594" s="1"/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</row>
    <row r="595" spans="1:14" x14ac:dyDescent="0.3">
      <c r="A595" s="1"/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</row>
    <row r="596" spans="1:14" x14ac:dyDescent="0.3">
      <c r="A596" s="1"/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</row>
    <row r="597" spans="1:14" x14ac:dyDescent="0.3">
      <c r="A597" s="1"/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</row>
    <row r="598" spans="1:14" x14ac:dyDescent="0.3">
      <c r="A598" s="1"/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</row>
    <row r="599" spans="1:14" x14ac:dyDescent="0.3">
      <c r="A599" s="1"/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</row>
    <row r="600" spans="1:14" x14ac:dyDescent="0.3">
      <c r="A600" s="1"/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</row>
    <row r="601" spans="1:14" x14ac:dyDescent="0.3">
      <c r="A601" s="1"/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</row>
    <row r="602" spans="1:14" x14ac:dyDescent="0.3">
      <c r="A602" s="1"/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</row>
    <row r="603" spans="1:14" x14ac:dyDescent="0.3">
      <c r="A603" s="1"/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</row>
    <row r="604" spans="1:14" x14ac:dyDescent="0.3">
      <c r="A604" s="1"/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</row>
    <row r="605" spans="1:14" x14ac:dyDescent="0.3">
      <c r="A605" s="1"/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</row>
    <row r="606" spans="1:14" x14ac:dyDescent="0.3">
      <c r="A606" s="1"/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</row>
    <row r="607" spans="1:14" x14ac:dyDescent="0.3">
      <c r="A607" s="1"/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</row>
    <row r="608" spans="1:14" x14ac:dyDescent="0.3">
      <c r="A608" s="1"/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</row>
    <row r="609" spans="1:14" x14ac:dyDescent="0.3">
      <c r="A609" s="1"/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</row>
    <row r="610" spans="1:14" x14ac:dyDescent="0.3">
      <c r="A610" s="1"/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</row>
    <row r="611" spans="1:14" x14ac:dyDescent="0.3">
      <c r="A611" s="1"/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</row>
    <row r="612" spans="1:14" x14ac:dyDescent="0.3">
      <c r="A612" s="1"/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</row>
    <row r="613" spans="1:14" x14ac:dyDescent="0.3">
      <c r="A613" s="1"/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</row>
    <row r="614" spans="1:14" x14ac:dyDescent="0.3">
      <c r="A614" s="1"/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</row>
    <row r="615" spans="1:14" x14ac:dyDescent="0.3">
      <c r="A615" s="1"/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</row>
    <row r="616" spans="1:14" x14ac:dyDescent="0.3">
      <c r="A616" s="1"/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</row>
    <row r="617" spans="1:14" x14ac:dyDescent="0.3">
      <c r="A617" s="1"/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</row>
    <row r="618" spans="1:14" x14ac:dyDescent="0.3">
      <c r="A618" s="1"/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</row>
    <row r="619" spans="1:14" x14ac:dyDescent="0.3">
      <c r="A619" s="1"/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</row>
    <row r="620" spans="1:14" x14ac:dyDescent="0.3">
      <c r="A620" s="1"/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</row>
    <row r="621" spans="1:14" x14ac:dyDescent="0.3">
      <c r="A621" s="1"/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</row>
    <row r="622" spans="1:14" x14ac:dyDescent="0.3">
      <c r="A622" s="1"/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</row>
    <row r="623" spans="1:14" x14ac:dyDescent="0.3">
      <c r="A623" s="1"/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</row>
    <row r="624" spans="1:14" x14ac:dyDescent="0.3">
      <c r="A624" s="1"/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</row>
    <row r="625" spans="1:14" x14ac:dyDescent="0.3">
      <c r="A625" s="1"/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</row>
    <row r="626" spans="1:14" x14ac:dyDescent="0.3">
      <c r="A626" s="1"/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</row>
    <row r="627" spans="1:14" x14ac:dyDescent="0.3">
      <c r="A627" s="1"/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</row>
    <row r="628" spans="1:14" x14ac:dyDescent="0.3">
      <c r="A628" s="1"/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</row>
    <row r="629" spans="1:14" x14ac:dyDescent="0.3">
      <c r="A629" s="1"/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</row>
    <row r="630" spans="1:14" x14ac:dyDescent="0.3">
      <c r="A630" s="1"/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</row>
    <row r="631" spans="1:14" x14ac:dyDescent="0.3">
      <c r="A631" s="1"/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</row>
    <row r="632" spans="1:14" x14ac:dyDescent="0.3">
      <c r="A632" s="1"/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</row>
    <row r="633" spans="1:14" x14ac:dyDescent="0.3">
      <c r="A633" s="1"/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</row>
    <row r="634" spans="1:14" x14ac:dyDescent="0.3">
      <c r="A634" s="1"/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</row>
    <row r="635" spans="1:14" x14ac:dyDescent="0.3">
      <c r="A635" s="1"/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</row>
    <row r="636" spans="1:14" x14ac:dyDescent="0.3">
      <c r="A636" s="1"/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</row>
    <row r="637" spans="1:14" x14ac:dyDescent="0.3">
      <c r="A637" s="1"/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</row>
    <row r="638" spans="1:14" x14ac:dyDescent="0.3">
      <c r="A638" s="1"/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</row>
    <row r="639" spans="1:14" x14ac:dyDescent="0.3">
      <c r="A639" s="1"/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</row>
    <row r="640" spans="1:14" x14ac:dyDescent="0.3">
      <c r="A640" s="1"/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</row>
    <row r="641" spans="1:14" x14ac:dyDescent="0.3">
      <c r="A641" s="1"/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</row>
    <row r="642" spans="1:14" x14ac:dyDescent="0.3">
      <c r="A642" s="1"/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</row>
    <row r="643" spans="1:14" x14ac:dyDescent="0.3">
      <c r="A643" s="1"/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</row>
    <row r="644" spans="1:14" x14ac:dyDescent="0.3">
      <c r="A644" s="1"/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</row>
    <row r="645" spans="1:14" x14ac:dyDescent="0.3">
      <c r="A645" s="1"/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</row>
    <row r="646" spans="1:14" x14ac:dyDescent="0.3">
      <c r="A646" s="1"/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</row>
    <row r="647" spans="1:14" x14ac:dyDescent="0.3">
      <c r="A647" s="1"/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</row>
    <row r="648" spans="1:14" x14ac:dyDescent="0.3">
      <c r="A648" s="1"/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</row>
    <row r="649" spans="1:14" x14ac:dyDescent="0.3">
      <c r="A649" s="1"/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</row>
    <row r="650" spans="1:14" x14ac:dyDescent="0.3">
      <c r="A650" s="1"/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</row>
    <row r="651" spans="1:14" x14ac:dyDescent="0.3">
      <c r="A651" s="1"/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</row>
    <row r="652" spans="1:14" x14ac:dyDescent="0.3">
      <c r="A652" s="1"/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</row>
    <row r="653" spans="1:14" x14ac:dyDescent="0.3">
      <c r="A653" s="1"/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</row>
    <row r="654" spans="1:14" x14ac:dyDescent="0.3">
      <c r="A654" s="1"/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</row>
    <row r="655" spans="1:14" x14ac:dyDescent="0.3">
      <c r="A655" s="1"/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</row>
    <row r="656" spans="1:14" x14ac:dyDescent="0.3">
      <c r="A656" s="1"/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</row>
    <row r="657" spans="1:14" x14ac:dyDescent="0.3">
      <c r="A657" s="1"/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</row>
    <row r="658" spans="1:14" x14ac:dyDescent="0.3">
      <c r="A658" s="1"/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</row>
    <row r="659" spans="1:14" x14ac:dyDescent="0.3">
      <c r="A659" s="1"/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</row>
    <row r="660" spans="1:14" x14ac:dyDescent="0.3">
      <c r="A660" s="1"/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</row>
    <row r="661" spans="1:14" x14ac:dyDescent="0.3">
      <c r="A661" s="1"/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</row>
    <row r="662" spans="1:14" x14ac:dyDescent="0.3">
      <c r="A662" s="1"/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</row>
    <row r="663" spans="1:14" x14ac:dyDescent="0.3">
      <c r="A663" s="1"/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</row>
    <row r="664" spans="1:14" x14ac:dyDescent="0.3">
      <c r="A664" s="1"/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</row>
    <row r="665" spans="1:14" x14ac:dyDescent="0.3">
      <c r="A665" s="1"/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</row>
    <row r="666" spans="1:14" x14ac:dyDescent="0.3">
      <c r="A666" s="1"/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</row>
    <row r="667" spans="1:14" x14ac:dyDescent="0.3">
      <c r="A667" s="1"/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</row>
    <row r="668" spans="1:14" x14ac:dyDescent="0.3">
      <c r="A668" s="1"/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</row>
    <row r="669" spans="1:14" x14ac:dyDescent="0.3">
      <c r="A669" s="1"/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</row>
    <row r="670" spans="1:14" x14ac:dyDescent="0.3">
      <c r="A670" s="1"/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</row>
    <row r="671" spans="1:14" x14ac:dyDescent="0.3">
      <c r="A671" s="1"/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</row>
    <row r="672" spans="1:14" x14ac:dyDescent="0.3">
      <c r="A672" s="1"/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</row>
    <row r="673" spans="1:14" x14ac:dyDescent="0.3">
      <c r="A673" s="1"/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</row>
    <row r="674" spans="1:14" x14ac:dyDescent="0.3">
      <c r="A674" s="1"/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</row>
    <row r="675" spans="1:14" x14ac:dyDescent="0.3">
      <c r="A675" s="1"/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</row>
    <row r="676" spans="1:14" x14ac:dyDescent="0.3">
      <c r="A676" s="1"/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</row>
    <row r="677" spans="1:14" x14ac:dyDescent="0.3">
      <c r="A677" s="1"/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</row>
    <row r="678" spans="1:14" x14ac:dyDescent="0.3">
      <c r="A678" s="1"/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</row>
    <row r="679" spans="1:14" x14ac:dyDescent="0.3">
      <c r="A679" s="1"/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</row>
    <row r="680" spans="1:14" x14ac:dyDescent="0.3">
      <c r="A680" s="1"/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</row>
    <row r="681" spans="1:14" x14ac:dyDescent="0.3">
      <c r="A681" s="1"/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</row>
    <row r="682" spans="1:14" x14ac:dyDescent="0.3">
      <c r="A682" s="1"/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</row>
    <row r="683" spans="1:14" x14ac:dyDescent="0.3">
      <c r="A683" s="1"/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</row>
    <row r="684" spans="1:14" x14ac:dyDescent="0.3">
      <c r="A684" s="1"/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</row>
    <row r="685" spans="1:14" x14ac:dyDescent="0.3">
      <c r="A685" s="1"/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</row>
    <row r="686" spans="1:14" x14ac:dyDescent="0.3">
      <c r="A686" s="1"/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</row>
    <row r="687" spans="1:14" x14ac:dyDescent="0.3">
      <c r="A687" s="1"/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</row>
    <row r="688" spans="1:14" x14ac:dyDescent="0.3">
      <c r="A688" s="1"/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</row>
    <row r="689" spans="1:14" x14ac:dyDescent="0.3">
      <c r="A689" s="1"/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</row>
    <row r="690" spans="1:14" x14ac:dyDescent="0.3">
      <c r="A690" s="1"/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</row>
    <row r="691" spans="1:14" x14ac:dyDescent="0.3">
      <c r="A691" s="1"/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</row>
    <row r="692" spans="1:14" x14ac:dyDescent="0.3">
      <c r="A692" s="1"/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</row>
    <row r="693" spans="1:14" x14ac:dyDescent="0.3">
      <c r="A693" s="1"/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</row>
    <row r="694" spans="1:14" x14ac:dyDescent="0.3">
      <c r="A694" s="1"/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</row>
    <row r="695" spans="1:14" x14ac:dyDescent="0.3">
      <c r="A695" s="1"/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</row>
    <row r="696" spans="1:14" x14ac:dyDescent="0.3">
      <c r="A696" s="1"/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</row>
    <row r="697" spans="1:14" x14ac:dyDescent="0.3">
      <c r="A697" s="1"/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</row>
    <row r="698" spans="1:14" x14ac:dyDescent="0.3">
      <c r="A698" s="1"/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</row>
    <row r="699" spans="1:14" x14ac:dyDescent="0.3">
      <c r="A699" s="1"/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</row>
    <row r="700" spans="1:14" x14ac:dyDescent="0.3">
      <c r="A700" s="1"/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</row>
    <row r="701" spans="1:14" x14ac:dyDescent="0.3">
      <c r="A701" s="1"/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</row>
    <row r="702" spans="1:14" x14ac:dyDescent="0.3">
      <c r="A702" s="1"/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</row>
    <row r="703" spans="1:14" x14ac:dyDescent="0.3">
      <c r="A703" s="1"/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</row>
    <row r="704" spans="1:14" x14ac:dyDescent="0.3">
      <c r="A704" s="1"/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</row>
    <row r="705" spans="1:14" x14ac:dyDescent="0.3">
      <c r="A705" s="1"/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</row>
    <row r="706" spans="1:14" x14ac:dyDescent="0.3">
      <c r="A706" s="1"/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</row>
    <row r="707" spans="1:14" x14ac:dyDescent="0.3">
      <c r="A707" s="1"/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</row>
    <row r="708" spans="1:14" x14ac:dyDescent="0.3">
      <c r="A708" s="1"/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</row>
    <row r="709" spans="1:14" x14ac:dyDescent="0.3">
      <c r="A709" s="1"/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</row>
    <row r="710" spans="1:14" x14ac:dyDescent="0.3">
      <c r="A710" s="1"/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</row>
    <row r="711" spans="1:14" x14ac:dyDescent="0.3">
      <c r="A711" s="1"/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</row>
    <row r="712" spans="1:14" x14ac:dyDescent="0.3">
      <c r="A712" s="1"/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</row>
    <row r="713" spans="1:14" x14ac:dyDescent="0.3">
      <c r="A713" s="1"/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</row>
    <row r="714" spans="1:14" x14ac:dyDescent="0.3">
      <c r="A714" s="1"/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</row>
    <row r="715" spans="1:14" x14ac:dyDescent="0.3">
      <c r="A715" s="1"/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</row>
    <row r="716" spans="1:14" x14ac:dyDescent="0.3">
      <c r="A716" s="1"/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</row>
    <row r="717" spans="1:14" x14ac:dyDescent="0.3">
      <c r="A717" s="1"/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</row>
    <row r="718" spans="1:14" x14ac:dyDescent="0.3">
      <c r="A718" s="1"/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</row>
    <row r="719" spans="1:14" x14ac:dyDescent="0.3">
      <c r="A719" s="1"/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</row>
    <row r="720" spans="1:14" x14ac:dyDescent="0.3">
      <c r="A720" s="1"/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</row>
    <row r="721" spans="1:14" x14ac:dyDescent="0.3">
      <c r="A721" s="1"/>
      <c r="B721" s="1"/>
      <c r="C721" s="1"/>
      <c r="D721" s="1"/>
      <c r="E721" s="1"/>
      <c r="F721" s="1"/>
      <c r="G721" s="1"/>
      <c r="I721" s="1"/>
      <c r="J721" s="1"/>
      <c r="K721" s="1"/>
      <c r="L721" s="1"/>
      <c r="M721" s="1"/>
      <c r="N721" s="1"/>
    </row>
    <row r="722" spans="1:14" x14ac:dyDescent="0.3">
      <c r="A722" s="1"/>
      <c r="B722" s="1"/>
      <c r="C722" s="1"/>
      <c r="D722" s="1"/>
      <c r="E722" s="1"/>
      <c r="F722" s="1"/>
      <c r="G722" s="1"/>
      <c r="I722" s="1"/>
      <c r="J722" s="1"/>
      <c r="K722" s="1"/>
      <c r="L722" s="1"/>
      <c r="M722" s="1"/>
      <c r="N722" s="1"/>
    </row>
    <row r="723" spans="1:14" x14ac:dyDescent="0.3">
      <c r="A723" s="1"/>
      <c r="B723" s="1"/>
      <c r="C723" s="1"/>
      <c r="D723" s="1"/>
      <c r="E723" s="1"/>
      <c r="F723" s="1"/>
      <c r="G723" s="1"/>
      <c r="I723" s="1"/>
      <c r="J723" s="1"/>
      <c r="K723" s="1"/>
      <c r="L723" s="1"/>
      <c r="M723" s="1"/>
      <c r="N723" s="1"/>
    </row>
    <row r="724" spans="1:14" x14ac:dyDescent="0.3">
      <c r="A724" s="1"/>
      <c r="B724" s="1"/>
      <c r="C724" s="1"/>
      <c r="D724" s="1"/>
      <c r="E724" s="1"/>
      <c r="F724" s="1"/>
      <c r="G724" s="1"/>
      <c r="I724" s="1"/>
      <c r="J724" s="1"/>
      <c r="K724" s="1"/>
      <c r="L724" s="1"/>
      <c r="M724" s="1"/>
      <c r="N724" s="1"/>
    </row>
    <row r="725" spans="1:14" x14ac:dyDescent="0.3">
      <c r="A725" s="1"/>
      <c r="B725" s="1"/>
      <c r="C725" s="1"/>
      <c r="D725" s="1"/>
      <c r="E725" s="1"/>
      <c r="F725" s="1"/>
      <c r="G725" s="1"/>
      <c r="I725" s="1"/>
      <c r="J725" s="1"/>
      <c r="K725" s="1"/>
      <c r="L725" s="1"/>
      <c r="M725" s="1"/>
      <c r="N725" s="1"/>
    </row>
    <row r="726" spans="1:14" x14ac:dyDescent="0.3">
      <c r="A726" s="1"/>
      <c r="B726" s="1"/>
      <c r="C726" s="1"/>
      <c r="D726" s="1"/>
      <c r="E726" s="1"/>
      <c r="F726" s="1"/>
      <c r="G726" s="1"/>
      <c r="I726" s="1"/>
      <c r="J726" s="1"/>
      <c r="K726" s="1"/>
      <c r="L726" s="1"/>
      <c r="M726" s="1"/>
      <c r="N726" s="1"/>
    </row>
    <row r="727" spans="1:14" x14ac:dyDescent="0.3">
      <c r="A727" s="1"/>
      <c r="B727" s="1"/>
      <c r="C727" s="1"/>
      <c r="D727" s="1"/>
      <c r="E727" s="1"/>
      <c r="F727" s="1"/>
      <c r="G727" s="1"/>
      <c r="I727" s="1"/>
      <c r="J727" s="1"/>
      <c r="K727" s="1"/>
      <c r="L727" s="1"/>
      <c r="M727" s="1"/>
      <c r="N727" s="1"/>
    </row>
    <row r="728" spans="1:14" x14ac:dyDescent="0.3">
      <c r="A728" s="1"/>
      <c r="B728" s="1"/>
      <c r="C728" s="1"/>
      <c r="D728" s="1"/>
      <c r="E728" s="1"/>
      <c r="F728" s="1"/>
      <c r="G728" s="1"/>
      <c r="I728" s="1"/>
      <c r="J728" s="1"/>
      <c r="K728" s="1"/>
      <c r="L728" s="1"/>
      <c r="M728" s="1"/>
      <c r="N728" s="1"/>
    </row>
    <row r="729" spans="1:14" x14ac:dyDescent="0.3">
      <c r="A729" s="1"/>
      <c r="B729" s="1"/>
      <c r="C729" s="1"/>
      <c r="D729" s="1"/>
      <c r="E729" s="1"/>
      <c r="F729" s="1"/>
      <c r="G729" s="1"/>
      <c r="I729" s="1"/>
      <c r="J729" s="1"/>
      <c r="K729" s="1"/>
      <c r="L729" s="1"/>
      <c r="M729" s="1"/>
      <c r="N729" s="1"/>
    </row>
    <row r="730" spans="1:14" x14ac:dyDescent="0.3">
      <c r="A730" s="1"/>
      <c r="B730" s="1"/>
      <c r="C730" s="1"/>
      <c r="D730" s="1"/>
      <c r="E730" s="1"/>
      <c r="F730" s="1"/>
      <c r="G730" s="1"/>
      <c r="I730" s="1"/>
      <c r="J730" s="1"/>
      <c r="K730" s="1"/>
      <c r="L730" s="1"/>
      <c r="M730" s="1"/>
      <c r="N730" s="1"/>
    </row>
    <row r="731" spans="1:14" x14ac:dyDescent="0.3">
      <c r="A731" s="1"/>
      <c r="B731" s="1"/>
      <c r="C731" s="1"/>
      <c r="D731" s="1"/>
      <c r="E731" s="1"/>
      <c r="F731" s="1"/>
      <c r="G731" s="1"/>
      <c r="I731" s="1"/>
      <c r="J731" s="1"/>
      <c r="K731" s="1"/>
      <c r="L731" s="1"/>
      <c r="M731" s="1"/>
      <c r="N731" s="1"/>
    </row>
    <row r="732" spans="1:14" x14ac:dyDescent="0.3">
      <c r="A732" s="1"/>
      <c r="B732" s="1"/>
      <c r="C732" s="1"/>
      <c r="D732" s="1"/>
      <c r="E732" s="1"/>
      <c r="F732" s="1"/>
      <c r="G732" s="1"/>
      <c r="I732" s="1"/>
      <c r="J732" s="1"/>
      <c r="K732" s="1"/>
      <c r="L732" s="1"/>
      <c r="M732" s="1"/>
      <c r="N732" s="1"/>
    </row>
    <row r="733" spans="1:14" x14ac:dyDescent="0.3">
      <c r="A733" s="1"/>
      <c r="B733" s="1"/>
      <c r="C733" s="1"/>
      <c r="D733" s="1"/>
      <c r="E733" s="1"/>
      <c r="F733" s="1"/>
      <c r="G733" s="1"/>
      <c r="I733" s="1"/>
      <c r="J733" s="1"/>
      <c r="K733" s="1"/>
      <c r="L733" s="1"/>
      <c r="M733" s="1"/>
      <c r="N733" s="1"/>
    </row>
    <row r="734" spans="1:14" x14ac:dyDescent="0.3">
      <c r="A734" s="1"/>
      <c r="B734" s="1"/>
      <c r="C734" s="1"/>
      <c r="D734" s="1"/>
      <c r="E734" s="1"/>
      <c r="F734" s="1"/>
      <c r="G734" s="1"/>
      <c r="I734" s="1"/>
      <c r="J734" s="1"/>
      <c r="K734" s="1"/>
      <c r="L734" s="1"/>
      <c r="M734" s="1"/>
      <c r="N734" s="1"/>
    </row>
    <row r="735" spans="1:14" x14ac:dyDescent="0.3">
      <c r="A735" s="1"/>
      <c r="B735" s="1"/>
      <c r="C735" s="1"/>
      <c r="D735" s="1"/>
      <c r="E735" s="1"/>
      <c r="F735" s="1"/>
      <c r="G735" s="1"/>
      <c r="I735" s="1"/>
      <c r="J735" s="1"/>
      <c r="K735" s="1"/>
      <c r="L735" s="1"/>
      <c r="M735" s="1"/>
      <c r="N735" s="1"/>
    </row>
    <row r="736" spans="1:14" x14ac:dyDescent="0.3">
      <c r="A736" s="1"/>
      <c r="B736" s="1"/>
      <c r="C736" s="1"/>
      <c r="D736" s="1"/>
      <c r="E736" s="1"/>
      <c r="F736" s="1"/>
      <c r="G736" s="1"/>
      <c r="I736" s="1"/>
      <c r="J736" s="1"/>
      <c r="K736" s="1"/>
      <c r="L736" s="1"/>
      <c r="M736" s="1"/>
      <c r="N736" s="1"/>
    </row>
    <row r="737" spans="1:14" x14ac:dyDescent="0.3">
      <c r="A737" s="1"/>
      <c r="B737" s="1"/>
      <c r="C737" s="1"/>
      <c r="D737" s="1"/>
      <c r="E737" s="1"/>
      <c r="F737" s="1"/>
      <c r="G737" s="1"/>
      <c r="I737" s="1"/>
      <c r="J737" s="1"/>
      <c r="K737" s="1"/>
      <c r="L737" s="1"/>
      <c r="M737" s="1"/>
      <c r="N737" s="1"/>
    </row>
    <row r="738" spans="1:14" x14ac:dyDescent="0.3">
      <c r="A738" s="1"/>
      <c r="B738" s="1"/>
      <c r="C738" s="1"/>
      <c r="D738" s="1"/>
      <c r="E738" s="1"/>
      <c r="F738" s="1"/>
      <c r="G738" s="1"/>
      <c r="I738" s="1"/>
      <c r="J738" s="1"/>
      <c r="K738" s="1"/>
      <c r="L738" s="1"/>
      <c r="M738" s="1"/>
      <c r="N738" s="1"/>
    </row>
    <row r="739" spans="1:14" x14ac:dyDescent="0.3">
      <c r="A739" s="1"/>
      <c r="B739" s="1"/>
      <c r="C739" s="1"/>
      <c r="D739" s="1"/>
      <c r="E739" s="1"/>
      <c r="F739" s="1"/>
      <c r="G739" s="1"/>
      <c r="I739" s="1"/>
      <c r="J739" s="1"/>
      <c r="K739" s="1"/>
      <c r="L739" s="1"/>
      <c r="M739" s="1"/>
      <c r="N739" s="1"/>
    </row>
    <row r="740" spans="1:14" x14ac:dyDescent="0.3">
      <c r="A740" s="1"/>
      <c r="B740" s="1"/>
      <c r="C740" s="1"/>
      <c r="D740" s="1"/>
      <c r="E740" s="1"/>
      <c r="F740" s="1"/>
      <c r="G740" s="1"/>
      <c r="I740" s="1"/>
      <c r="J740" s="1"/>
      <c r="K740" s="1"/>
      <c r="L740" s="1"/>
      <c r="M740" s="1"/>
      <c r="N740" s="1"/>
    </row>
    <row r="741" spans="1:14" x14ac:dyDescent="0.3">
      <c r="A741" s="1"/>
      <c r="B741" s="1"/>
      <c r="C741" s="1"/>
      <c r="D741" s="1"/>
      <c r="E741" s="1"/>
      <c r="F741" s="1"/>
      <c r="G741" s="1"/>
      <c r="I741" s="1"/>
      <c r="J741" s="1"/>
      <c r="K741" s="1"/>
      <c r="L741" s="1"/>
      <c r="M741" s="1"/>
      <c r="N741" s="1"/>
    </row>
    <row r="742" spans="1:14" x14ac:dyDescent="0.3">
      <c r="A742" s="1"/>
      <c r="B742" s="1"/>
      <c r="C742" s="1"/>
      <c r="D742" s="1"/>
      <c r="E742" s="1"/>
      <c r="F742" s="1"/>
      <c r="G742" s="1"/>
      <c r="I742" s="1"/>
      <c r="J742" s="1"/>
      <c r="K742" s="1"/>
      <c r="L742" s="1"/>
      <c r="M742" s="1"/>
      <c r="N742" s="1"/>
    </row>
    <row r="743" spans="1:14" x14ac:dyDescent="0.3">
      <c r="A743" s="1"/>
      <c r="B743" s="1"/>
      <c r="C743" s="1"/>
      <c r="D743" s="1"/>
      <c r="E743" s="1"/>
      <c r="F743" s="1"/>
      <c r="G743" s="1"/>
      <c r="I743" s="1"/>
      <c r="J743" s="1"/>
      <c r="K743" s="1"/>
      <c r="L743" s="1"/>
      <c r="M743" s="1"/>
      <c r="N743" s="1"/>
    </row>
    <row r="744" spans="1:14" x14ac:dyDescent="0.3">
      <c r="A744" s="1"/>
      <c r="B744" s="1"/>
      <c r="C744" s="1"/>
      <c r="D744" s="1"/>
      <c r="E744" s="1"/>
      <c r="F744" s="1"/>
      <c r="G744" s="1"/>
      <c r="I744" s="1"/>
      <c r="J744" s="1"/>
      <c r="K744" s="1"/>
      <c r="L744" s="1"/>
      <c r="M744" s="1"/>
      <c r="N744" s="1"/>
    </row>
    <row r="745" spans="1:14" x14ac:dyDescent="0.3">
      <c r="A745" s="1"/>
      <c r="B745" s="1"/>
      <c r="C745" s="1"/>
      <c r="D745" s="1"/>
      <c r="E745" s="1"/>
      <c r="F745" s="1"/>
      <c r="G745" s="1"/>
      <c r="I745" s="1"/>
      <c r="J745" s="1"/>
      <c r="K745" s="1"/>
      <c r="L745" s="1"/>
      <c r="M745" s="1"/>
      <c r="N745" s="1"/>
    </row>
    <row r="746" spans="1:14" x14ac:dyDescent="0.3">
      <c r="A746" s="1"/>
      <c r="B746" s="1"/>
      <c r="C746" s="1"/>
      <c r="D746" s="1"/>
      <c r="E746" s="1"/>
      <c r="F746" s="1"/>
      <c r="G746" s="1"/>
      <c r="I746" s="1"/>
      <c r="J746" s="1"/>
      <c r="K746" s="1"/>
      <c r="L746" s="1"/>
      <c r="M746" s="1"/>
      <c r="N746" s="1"/>
    </row>
    <row r="747" spans="1:14" x14ac:dyDescent="0.3">
      <c r="A747" s="1"/>
      <c r="B747" s="1"/>
      <c r="C747" s="1"/>
      <c r="D747" s="1"/>
      <c r="E747" s="1"/>
      <c r="F747" s="1"/>
      <c r="G747" s="1"/>
      <c r="I747" s="1"/>
      <c r="J747" s="1"/>
      <c r="K747" s="1"/>
      <c r="L747" s="1"/>
      <c r="M747" s="1"/>
      <c r="N747" s="1"/>
    </row>
    <row r="748" spans="1:14" x14ac:dyDescent="0.3">
      <c r="A748" s="1"/>
      <c r="B748" s="1"/>
      <c r="C748" s="1"/>
      <c r="D748" s="1"/>
      <c r="E748" s="1"/>
      <c r="F748" s="1"/>
      <c r="G748" s="1"/>
      <c r="I748" s="1"/>
      <c r="J748" s="1"/>
      <c r="K748" s="1"/>
      <c r="L748" s="1"/>
      <c r="M748" s="1"/>
      <c r="N748" s="1"/>
    </row>
    <row r="749" spans="1:14" x14ac:dyDescent="0.3">
      <c r="A749" s="1"/>
      <c r="B749" s="1"/>
      <c r="C749" s="1"/>
      <c r="D749" s="1"/>
      <c r="E749" s="1"/>
      <c r="F749" s="1"/>
      <c r="G749" s="1"/>
      <c r="I749" s="1"/>
      <c r="J749" s="1"/>
      <c r="K749" s="1"/>
      <c r="L749" s="1"/>
      <c r="M749" s="1"/>
      <c r="N749" s="1"/>
    </row>
    <row r="750" spans="1:14" x14ac:dyDescent="0.3">
      <c r="A750" s="1"/>
      <c r="B750" s="1"/>
      <c r="C750" s="1"/>
      <c r="D750" s="1"/>
      <c r="E750" s="1"/>
      <c r="F750" s="1"/>
      <c r="G750" s="1"/>
      <c r="I750" s="1"/>
      <c r="J750" s="1"/>
      <c r="K750" s="1"/>
      <c r="L750" s="1"/>
      <c r="M750" s="1"/>
      <c r="N750" s="1"/>
    </row>
    <row r="751" spans="1:14" x14ac:dyDescent="0.3">
      <c r="A751" s="1"/>
      <c r="B751" s="1"/>
      <c r="C751" s="1"/>
      <c r="D751" s="1"/>
      <c r="E751" s="1"/>
      <c r="F751" s="1"/>
      <c r="G751" s="1"/>
      <c r="I751" s="1"/>
      <c r="J751" s="1"/>
      <c r="K751" s="1"/>
      <c r="L751" s="1"/>
      <c r="M751" s="1"/>
      <c r="N751" s="1"/>
    </row>
    <row r="752" spans="1:14" x14ac:dyDescent="0.3">
      <c r="A752" s="1"/>
      <c r="B752" s="1"/>
      <c r="C752" s="1"/>
      <c r="D752" s="1"/>
      <c r="E752" s="1"/>
      <c r="F752" s="1"/>
      <c r="G752" s="1"/>
      <c r="I752" s="1"/>
      <c r="J752" s="1"/>
      <c r="K752" s="1"/>
      <c r="L752" s="1"/>
      <c r="M752" s="1"/>
      <c r="N752" s="1"/>
    </row>
    <row r="753" spans="1:14" x14ac:dyDescent="0.3">
      <c r="A753" s="1"/>
      <c r="B753" s="1"/>
      <c r="C753" s="1"/>
      <c r="D753" s="1"/>
      <c r="E753" s="1"/>
      <c r="F753" s="1"/>
      <c r="G753" s="1"/>
      <c r="I753" s="1"/>
      <c r="J753" s="1"/>
      <c r="K753" s="1"/>
      <c r="L753" s="1"/>
      <c r="M753" s="1"/>
      <c r="N753" s="1"/>
    </row>
    <row r="754" spans="1:14" x14ac:dyDescent="0.3">
      <c r="A754" s="1"/>
      <c r="B754" s="1"/>
      <c r="C754" s="1"/>
      <c r="D754" s="1"/>
      <c r="E754" s="1"/>
      <c r="F754" s="1"/>
      <c r="G754" s="1"/>
      <c r="I754" s="1"/>
      <c r="J754" s="1"/>
      <c r="K754" s="1"/>
      <c r="L754" s="1"/>
      <c r="M754" s="1"/>
      <c r="N754" s="1"/>
    </row>
    <row r="755" spans="1:14" x14ac:dyDescent="0.3">
      <c r="A755" s="1"/>
      <c r="B755" s="1"/>
      <c r="C755" s="1"/>
      <c r="D755" s="1"/>
      <c r="E755" s="1"/>
      <c r="F755" s="1"/>
      <c r="G755" s="1"/>
      <c r="I755" s="1"/>
      <c r="J755" s="1"/>
      <c r="K755" s="1"/>
      <c r="L755" s="1"/>
      <c r="M755" s="1"/>
      <c r="N755" s="1"/>
    </row>
    <row r="756" spans="1:14" x14ac:dyDescent="0.3">
      <c r="A756" s="1"/>
      <c r="B756" s="1"/>
      <c r="C756" s="1"/>
      <c r="D756" s="1"/>
      <c r="E756" s="1"/>
      <c r="F756" s="1"/>
      <c r="G756" s="1"/>
      <c r="I756" s="1"/>
      <c r="J756" s="1"/>
      <c r="K756" s="1"/>
      <c r="L756" s="1"/>
      <c r="M756" s="1"/>
      <c r="N756" s="1"/>
    </row>
    <row r="757" spans="1:14" x14ac:dyDescent="0.3">
      <c r="A757" s="1"/>
      <c r="B757" s="1"/>
      <c r="C757" s="1"/>
      <c r="D757" s="1"/>
      <c r="E757" s="1"/>
      <c r="F757" s="1"/>
      <c r="G757" s="1"/>
      <c r="I757" s="1"/>
      <c r="J757" s="1"/>
      <c r="K757" s="1"/>
      <c r="L757" s="1"/>
      <c r="M757" s="1"/>
      <c r="N757" s="1"/>
    </row>
    <row r="758" spans="1:14" x14ac:dyDescent="0.3">
      <c r="A758" s="1"/>
      <c r="B758" s="1"/>
      <c r="C758" s="1"/>
      <c r="D758" s="1"/>
      <c r="E758" s="1"/>
      <c r="F758" s="1"/>
      <c r="G758" s="1"/>
      <c r="I758" s="1"/>
      <c r="J758" s="1"/>
      <c r="K758" s="1"/>
      <c r="L758" s="1"/>
      <c r="M758" s="1"/>
      <c r="N758" s="1"/>
    </row>
    <row r="759" spans="1:14" x14ac:dyDescent="0.3">
      <c r="A759" s="1"/>
      <c r="B759" s="1"/>
      <c r="C759" s="1"/>
      <c r="D759" s="1"/>
      <c r="E759" s="1"/>
      <c r="F759" s="1"/>
      <c r="G759" s="1"/>
      <c r="I759" s="1"/>
      <c r="J759" s="1"/>
      <c r="K759" s="1"/>
      <c r="L759" s="1"/>
      <c r="M759" s="1"/>
      <c r="N759" s="1"/>
    </row>
    <row r="760" spans="1:14" x14ac:dyDescent="0.3">
      <c r="A760" s="1"/>
      <c r="B760" s="1"/>
      <c r="C760" s="1"/>
      <c r="D760" s="1"/>
      <c r="E760" s="1"/>
      <c r="F760" s="1"/>
      <c r="G760" s="1"/>
      <c r="I760" s="1"/>
      <c r="J760" s="1"/>
      <c r="K760" s="1"/>
      <c r="L760" s="1"/>
      <c r="M760" s="1"/>
      <c r="N760" s="1"/>
    </row>
    <row r="761" spans="1:14" x14ac:dyDescent="0.3">
      <c r="A761" s="1"/>
      <c r="B761" s="1"/>
      <c r="C761" s="1"/>
      <c r="D761" s="1"/>
      <c r="E761" s="1"/>
      <c r="F761" s="1"/>
      <c r="G761" s="1"/>
      <c r="I761" s="1"/>
      <c r="J761" s="1"/>
      <c r="K761" s="1"/>
      <c r="L761" s="1"/>
      <c r="M761" s="1"/>
      <c r="N761" s="1"/>
    </row>
    <row r="762" spans="1:14" x14ac:dyDescent="0.3">
      <c r="A762" s="1"/>
      <c r="B762" s="1"/>
      <c r="C762" s="1"/>
      <c r="D762" s="1"/>
      <c r="E762" s="1"/>
      <c r="F762" s="1"/>
      <c r="G762" s="1"/>
      <c r="I762" s="1"/>
      <c r="J762" s="1"/>
      <c r="K762" s="1"/>
      <c r="L762" s="1"/>
      <c r="M762" s="1"/>
      <c r="N762" s="1"/>
    </row>
    <row r="763" spans="1:14" x14ac:dyDescent="0.3">
      <c r="A763" s="1"/>
      <c r="B763" s="1"/>
      <c r="C763" s="1"/>
      <c r="D763" s="1"/>
      <c r="E763" s="1"/>
      <c r="F763" s="1"/>
      <c r="G763" s="1"/>
      <c r="I763" s="1"/>
      <c r="J763" s="1"/>
      <c r="K763" s="1"/>
      <c r="L763" s="1"/>
      <c r="M763" s="1"/>
      <c r="N763" s="1"/>
    </row>
    <row r="764" spans="1:14" x14ac:dyDescent="0.3">
      <c r="A764" s="1"/>
      <c r="B764" s="1"/>
      <c r="C764" s="1"/>
      <c r="D764" s="1"/>
      <c r="E764" s="1"/>
      <c r="F764" s="1"/>
      <c r="G764" s="1"/>
      <c r="I764" s="1"/>
      <c r="J764" s="1"/>
      <c r="K764" s="1"/>
      <c r="L764" s="1"/>
      <c r="M764" s="1"/>
      <c r="N764" s="1"/>
    </row>
    <row r="765" spans="1:14" x14ac:dyDescent="0.3">
      <c r="A765" s="1"/>
      <c r="B765" s="1"/>
      <c r="C765" s="1"/>
      <c r="D765" s="1"/>
      <c r="E765" s="1"/>
      <c r="F765" s="1"/>
      <c r="G765" s="1"/>
      <c r="I765" s="1"/>
      <c r="J765" s="1"/>
      <c r="K765" s="1"/>
      <c r="L765" s="1"/>
      <c r="M765" s="1"/>
      <c r="N765" s="1"/>
    </row>
    <row r="766" spans="1:14" x14ac:dyDescent="0.3">
      <c r="A766" s="1"/>
      <c r="B766" s="1"/>
      <c r="C766" s="1"/>
      <c r="D766" s="1"/>
      <c r="E766" s="1"/>
      <c r="F766" s="1"/>
      <c r="G766" s="1"/>
      <c r="I766" s="1"/>
      <c r="J766" s="1"/>
      <c r="K766" s="1"/>
      <c r="L766" s="1"/>
      <c r="M766" s="1"/>
      <c r="N766" s="1"/>
    </row>
    <row r="767" spans="1:14" x14ac:dyDescent="0.3">
      <c r="A767" s="1"/>
      <c r="B767" s="1"/>
      <c r="C767" s="1"/>
      <c r="D767" s="1"/>
      <c r="E767" s="1"/>
      <c r="F767" s="1"/>
      <c r="G767" s="1"/>
      <c r="I767" s="1"/>
      <c r="J767" s="1"/>
      <c r="K767" s="1"/>
      <c r="L767" s="1"/>
      <c r="M767" s="1"/>
      <c r="N767" s="1"/>
    </row>
    <row r="768" spans="1:14" x14ac:dyDescent="0.3">
      <c r="A768" s="1"/>
      <c r="B768" s="1"/>
      <c r="C768" s="1"/>
      <c r="D768" s="1"/>
      <c r="E768" s="1"/>
      <c r="F768" s="1"/>
      <c r="G768" s="1"/>
      <c r="I768" s="1"/>
      <c r="J768" s="1"/>
      <c r="K768" s="1"/>
      <c r="L768" s="1"/>
      <c r="M768" s="1"/>
      <c r="N768" s="1"/>
    </row>
    <row r="769" spans="1:14" x14ac:dyDescent="0.3">
      <c r="A769" s="1"/>
      <c r="B769" s="1"/>
      <c r="C769" s="1"/>
      <c r="D769" s="1"/>
      <c r="E769" s="1"/>
      <c r="F769" s="1"/>
      <c r="G769" s="1"/>
      <c r="I769" s="1"/>
      <c r="J769" s="1"/>
      <c r="K769" s="1"/>
      <c r="L769" s="1"/>
      <c r="M769" s="1"/>
      <c r="N769" s="1"/>
    </row>
    <row r="770" spans="1:14" x14ac:dyDescent="0.3">
      <c r="A770" s="1"/>
      <c r="B770" s="1"/>
      <c r="C770" s="1"/>
      <c r="D770" s="1"/>
      <c r="E770" s="1"/>
      <c r="F770" s="1"/>
      <c r="G770" s="1"/>
      <c r="I770" s="1"/>
      <c r="J770" s="1"/>
      <c r="K770" s="1"/>
      <c r="L770" s="1"/>
      <c r="M770" s="1"/>
      <c r="N770" s="1"/>
    </row>
    <row r="771" spans="1:14" x14ac:dyDescent="0.3">
      <c r="A771" s="1"/>
      <c r="B771" s="1"/>
      <c r="C771" s="1"/>
      <c r="D771" s="1"/>
      <c r="E771" s="1"/>
      <c r="F771" s="1"/>
      <c r="G771" s="1"/>
      <c r="I771" s="1"/>
      <c r="J771" s="1"/>
      <c r="K771" s="1"/>
      <c r="L771" s="1"/>
      <c r="M771" s="1"/>
      <c r="N771" s="1"/>
    </row>
    <row r="772" spans="1:14" x14ac:dyDescent="0.3">
      <c r="A772" s="1"/>
      <c r="B772" s="1"/>
      <c r="C772" s="1"/>
      <c r="D772" s="1"/>
      <c r="E772" s="1"/>
      <c r="F772" s="1"/>
      <c r="G772" s="1"/>
      <c r="I772" s="1"/>
      <c r="J772" s="1"/>
      <c r="K772" s="1"/>
      <c r="L772" s="1"/>
      <c r="M772" s="1"/>
      <c r="N772" s="1"/>
    </row>
    <row r="773" spans="1:14" x14ac:dyDescent="0.3">
      <c r="A773" s="1"/>
      <c r="B773" s="1"/>
      <c r="C773" s="1"/>
      <c r="D773" s="1"/>
      <c r="E773" s="1"/>
      <c r="F773" s="1"/>
      <c r="G773" s="1"/>
      <c r="I773" s="1"/>
      <c r="J773" s="1"/>
      <c r="K773" s="1"/>
      <c r="L773" s="1"/>
      <c r="M773" s="1"/>
      <c r="N773" s="1"/>
    </row>
    <row r="774" spans="1:14" x14ac:dyDescent="0.3">
      <c r="A774" s="1"/>
      <c r="B774" s="1"/>
      <c r="C774" s="1"/>
      <c r="D774" s="1"/>
      <c r="E774" s="1"/>
      <c r="F774" s="1"/>
      <c r="G774" s="1"/>
      <c r="I774" s="1"/>
      <c r="J774" s="1"/>
      <c r="K774" s="1"/>
      <c r="L774" s="1"/>
      <c r="M774" s="1"/>
      <c r="N774" s="1"/>
    </row>
    <row r="775" spans="1:14" x14ac:dyDescent="0.3">
      <c r="A775" s="1"/>
      <c r="B775" s="1"/>
      <c r="C775" s="1"/>
      <c r="D775" s="1"/>
      <c r="E775" s="1"/>
      <c r="F775" s="1"/>
      <c r="G775" s="1"/>
      <c r="I775" s="1"/>
      <c r="J775" s="1"/>
      <c r="K775" s="1"/>
      <c r="L775" s="1"/>
      <c r="M775" s="1"/>
      <c r="N775" s="1"/>
    </row>
    <row r="776" spans="1:14" x14ac:dyDescent="0.3">
      <c r="A776" s="1"/>
      <c r="B776" s="1"/>
      <c r="C776" s="1"/>
      <c r="D776" s="1"/>
      <c r="E776" s="1"/>
      <c r="F776" s="1"/>
      <c r="G776" s="1"/>
      <c r="I776" s="1"/>
      <c r="J776" s="1"/>
      <c r="K776" s="1"/>
      <c r="L776" s="1"/>
      <c r="M776" s="1"/>
      <c r="N776" s="1"/>
    </row>
    <row r="777" spans="1:14" x14ac:dyDescent="0.3">
      <c r="A777" s="1"/>
      <c r="B777" s="1"/>
      <c r="C777" s="1"/>
      <c r="D777" s="1"/>
      <c r="E777" s="1"/>
      <c r="F777" s="1"/>
      <c r="G777" s="1"/>
      <c r="I777" s="1"/>
      <c r="J777" s="1"/>
      <c r="K777" s="1"/>
      <c r="L777" s="1"/>
      <c r="M777" s="1"/>
      <c r="N777" s="1"/>
    </row>
    <row r="778" spans="1:14" x14ac:dyDescent="0.3">
      <c r="A778" s="1"/>
      <c r="B778" s="1"/>
      <c r="C778" s="1"/>
      <c r="D778" s="1"/>
      <c r="E778" s="1"/>
      <c r="F778" s="1"/>
      <c r="G778" s="1"/>
      <c r="I778" s="1"/>
      <c r="J778" s="1"/>
      <c r="K778" s="1"/>
      <c r="L778" s="1"/>
      <c r="M778" s="1"/>
      <c r="N778" s="1"/>
    </row>
    <row r="779" spans="1:14" x14ac:dyDescent="0.3">
      <c r="A779" s="1"/>
      <c r="B779" s="1"/>
      <c r="C779" s="1"/>
      <c r="D779" s="1"/>
      <c r="E779" s="1"/>
      <c r="F779" s="1"/>
      <c r="G779" s="1"/>
      <c r="I779" s="1"/>
      <c r="J779" s="1"/>
      <c r="K779" s="1"/>
      <c r="L779" s="1"/>
      <c r="M779" s="1"/>
      <c r="N779" s="1"/>
    </row>
    <row r="780" spans="1:14" x14ac:dyDescent="0.3">
      <c r="A780" s="1"/>
      <c r="B780" s="1"/>
      <c r="C780" s="1"/>
      <c r="D780" s="1"/>
      <c r="E780" s="1"/>
      <c r="F780" s="1"/>
      <c r="G780" s="1"/>
      <c r="I780" s="1"/>
      <c r="J780" s="1"/>
      <c r="K780" s="1"/>
      <c r="L780" s="1"/>
      <c r="M780" s="1"/>
      <c r="N780" s="1"/>
    </row>
    <row r="781" spans="1:14" x14ac:dyDescent="0.3">
      <c r="A781" s="1"/>
      <c r="B781" s="1"/>
      <c r="C781" s="1"/>
      <c r="D781" s="1"/>
      <c r="E781" s="1"/>
      <c r="F781" s="1"/>
      <c r="G781" s="1"/>
      <c r="I781" s="1"/>
      <c r="J781" s="1"/>
      <c r="K781" s="1"/>
      <c r="L781" s="1"/>
      <c r="M781" s="1"/>
      <c r="N781" s="1"/>
    </row>
    <row r="782" spans="1:14" x14ac:dyDescent="0.3">
      <c r="A782" s="1"/>
      <c r="B782" s="1"/>
      <c r="C782" s="1"/>
      <c r="D782" s="1"/>
      <c r="E782" s="1"/>
      <c r="F782" s="1"/>
      <c r="G782" s="1"/>
      <c r="I782" s="1"/>
      <c r="J782" s="1"/>
      <c r="K782" s="1"/>
      <c r="L782" s="1"/>
      <c r="M782" s="1"/>
      <c r="N782" s="1"/>
    </row>
    <row r="783" spans="1:14" x14ac:dyDescent="0.3">
      <c r="A783" s="1"/>
      <c r="B783" s="1"/>
      <c r="C783" s="1"/>
      <c r="D783" s="1"/>
      <c r="E783" s="1"/>
      <c r="F783" s="1"/>
      <c r="G783" s="1"/>
      <c r="I783" s="1"/>
      <c r="J783" s="1"/>
      <c r="K783" s="1"/>
      <c r="L783" s="1"/>
      <c r="M783" s="1"/>
      <c r="N783" s="1"/>
    </row>
    <row r="784" spans="1:14" x14ac:dyDescent="0.3">
      <c r="A784" s="1"/>
      <c r="B784" s="1"/>
      <c r="C784" s="1"/>
      <c r="D784" s="1"/>
      <c r="E784" s="1"/>
      <c r="F784" s="1"/>
      <c r="G784" s="1"/>
      <c r="I784" s="1"/>
      <c r="J784" s="1"/>
      <c r="K784" s="1"/>
      <c r="L784" s="1"/>
      <c r="M784" s="1"/>
      <c r="N784" s="1"/>
    </row>
    <row r="785" spans="1:14" x14ac:dyDescent="0.3">
      <c r="A785" s="1"/>
      <c r="B785" s="1"/>
      <c r="C785" s="1"/>
      <c r="D785" s="1"/>
      <c r="E785" s="1"/>
      <c r="F785" s="1"/>
      <c r="G785" s="1"/>
      <c r="I785" s="1"/>
      <c r="J785" s="1"/>
      <c r="K785" s="1"/>
      <c r="L785" s="1"/>
      <c r="M785" s="1"/>
      <c r="N785" s="1"/>
    </row>
    <row r="786" spans="1:14" x14ac:dyDescent="0.3">
      <c r="A786" s="1"/>
      <c r="B786" s="1"/>
      <c r="C786" s="1"/>
      <c r="D786" s="1"/>
      <c r="E786" s="1"/>
      <c r="F786" s="1"/>
      <c r="G786" s="1"/>
      <c r="I786" s="1"/>
      <c r="J786" s="1"/>
      <c r="K786" s="1"/>
      <c r="L786" s="1"/>
      <c r="M786" s="1"/>
      <c r="N786" s="1"/>
    </row>
    <row r="787" spans="1:14" x14ac:dyDescent="0.3">
      <c r="A787" s="1"/>
      <c r="B787" s="1"/>
      <c r="C787" s="1"/>
      <c r="D787" s="1"/>
      <c r="E787" s="1"/>
      <c r="F787" s="1"/>
      <c r="G787" s="1"/>
      <c r="I787" s="1"/>
      <c r="J787" s="1"/>
      <c r="K787" s="1"/>
      <c r="L787" s="1"/>
      <c r="M787" s="1"/>
      <c r="N787" s="1"/>
    </row>
    <row r="788" spans="1:14" x14ac:dyDescent="0.3">
      <c r="A788" s="1"/>
      <c r="B788" s="1"/>
      <c r="C788" s="1"/>
      <c r="D788" s="1"/>
      <c r="E788" s="1"/>
      <c r="F788" s="1"/>
      <c r="G788" s="1"/>
      <c r="I788" s="1"/>
      <c r="J788" s="1"/>
      <c r="K788" s="1"/>
      <c r="L788" s="1"/>
      <c r="M788" s="1"/>
      <c r="N788" s="1"/>
    </row>
    <row r="789" spans="1:14" x14ac:dyDescent="0.3">
      <c r="A789" s="1"/>
      <c r="B789" s="1"/>
      <c r="C789" s="1"/>
      <c r="D789" s="1"/>
      <c r="E789" s="1"/>
      <c r="F789" s="1"/>
      <c r="G789" s="1"/>
      <c r="I789" s="1"/>
      <c r="J789" s="1"/>
      <c r="K789" s="1"/>
      <c r="L789" s="1"/>
      <c r="M789" s="1"/>
      <c r="N789" s="1"/>
    </row>
    <row r="790" spans="1:14" x14ac:dyDescent="0.3">
      <c r="A790" s="1"/>
      <c r="B790" s="1"/>
      <c r="C790" s="1"/>
      <c r="D790" s="1"/>
      <c r="E790" s="1"/>
      <c r="F790" s="1"/>
      <c r="G790" s="1"/>
      <c r="I790" s="1"/>
      <c r="J790" s="1"/>
      <c r="K790" s="1"/>
      <c r="L790" s="1"/>
      <c r="M790" s="1"/>
      <c r="N790" s="1"/>
    </row>
    <row r="791" spans="1:14" x14ac:dyDescent="0.3">
      <c r="A791" s="1"/>
      <c r="B791" s="1"/>
      <c r="C791" s="1"/>
      <c r="D791" s="1"/>
      <c r="E791" s="1"/>
      <c r="F791" s="1"/>
      <c r="G791" s="1"/>
      <c r="I791" s="1"/>
      <c r="J791" s="1"/>
      <c r="K791" s="1"/>
      <c r="L791" s="1"/>
      <c r="M791" s="1"/>
      <c r="N791" s="1"/>
    </row>
    <row r="792" spans="1:14" x14ac:dyDescent="0.3">
      <c r="A792" s="1"/>
      <c r="B792" s="1"/>
      <c r="C792" s="1"/>
      <c r="D792" s="1"/>
      <c r="E792" s="1"/>
      <c r="F792" s="1"/>
      <c r="G792" s="1"/>
      <c r="I792" s="1"/>
      <c r="J792" s="1"/>
      <c r="K792" s="1"/>
      <c r="L792" s="1"/>
      <c r="M792" s="1"/>
      <c r="N792" s="1"/>
    </row>
    <row r="793" spans="1:14" x14ac:dyDescent="0.3">
      <c r="A793" s="1"/>
      <c r="B793" s="1"/>
      <c r="C793" s="1"/>
      <c r="D793" s="1"/>
      <c r="E793" s="1"/>
      <c r="F793" s="1"/>
      <c r="G793" s="1"/>
      <c r="I793" s="1"/>
      <c r="J793" s="1"/>
      <c r="K793" s="1"/>
      <c r="L793" s="1"/>
      <c r="M793" s="1"/>
      <c r="N793" s="1"/>
    </row>
    <row r="794" spans="1:14" x14ac:dyDescent="0.3">
      <c r="A794" s="1"/>
      <c r="B794" s="1"/>
      <c r="C794" s="1"/>
      <c r="D794" s="1"/>
      <c r="E794" s="1"/>
      <c r="F794" s="1"/>
      <c r="G794" s="1"/>
      <c r="I794" s="1"/>
      <c r="J794" s="1"/>
      <c r="K794" s="1"/>
      <c r="L794" s="1"/>
      <c r="M794" s="1"/>
      <c r="N794" s="1"/>
    </row>
    <row r="795" spans="1:14" x14ac:dyDescent="0.3">
      <c r="A795" s="1"/>
      <c r="B795" s="1"/>
      <c r="C795" s="1"/>
      <c r="D795" s="1"/>
      <c r="E795" s="1"/>
      <c r="F795" s="1"/>
      <c r="G795" s="1"/>
      <c r="I795" s="1"/>
      <c r="J795" s="1"/>
      <c r="K795" s="1"/>
      <c r="L795" s="1"/>
      <c r="M795" s="1"/>
      <c r="N795" s="1"/>
    </row>
    <row r="796" spans="1:14" x14ac:dyDescent="0.3">
      <c r="A796" s="1"/>
      <c r="B796" s="1"/>
      <c r="C796" s="1"/>
      <c r="D796" s="1"/>
      <c r="E796" s="1"/>
      <c r="F796" s="1"/>
      <c r="G796" s="1"/>
      <c r="I796" s="1"/>
      <c r="J796" s="1"/>
      <c r="K796" s="1"/>
      <c r="L796" s="1"/>
      <c r="M796" s="1"/>
      <c r="N796" s="1"/>
    </row>
    <row r="797" spans="1:14" x14ac:dyDescent="0.3">
      <c r="A797" s="1"/>
      <c r="B797" s="1"/>
      <c r="C797" s="1"/>
      <c r="D797" s="1"/>
      <c r="E797" s="1"/>
      <c r="F797" s="1"/>
      <c r="G797" s="1"/>
      <c r="I797" s="1"/>
      <c r="J797" s="1"/>
      <c r="K797" s="1"/>
      <c r="L797" s="1"/>
      <c r="M797" s="1"/>
      <c r="N797" s="1"/>
    </row>
    <row r="798" spans="1:14" x14ac:dyDescent="0.3">
      <c r="A798" s="1"/>
      <c r="B798" s="1"/>
      <c r="C798" s="1"/>
      <c r="D798" s="1"/>
      <c r="E798" s="1"/>
      <c r="F798" s="1"/>
      <c r="G798" s="1"/>
      <c r="I798" s="1"/>
      <c r="J798" s="1"/>
      <c r="K798" s="1"/>
      <c r="L798" s="1"/>
      <c r="M798" s="1"/>
      <c r="N798" s="1"/>
    </row>
    <row r="799" spans="1:14" x14ac:dyDescent="0.3">
      <c r="A799" s="1"/>
      <c r="B799" s="1"/>
      <c r="C799" s="1"/>
      <c r="D799" s="1"/>
      <c r="E799" s="1"/>
      <c r="F799" s="1"/>
      <c r="G799" s="1"/>
      <c r="I799" s="1"/>
      <c r="J799" s="1"/>
      <c r="K799" s="1"/>
      <c r="L799" s="1"/>
      <c r="M799" s="1"/>
      <c r="N799" s="1"/>
    </row>
    <row r="800" spans="1:14" x14ac:dyDescent="0.3">
      <c r="A800" s="1"/>
      <c r="B800" s="1"/>
      <c r="C800" s="1"/>
      <c r="D800" s="1"/>
      <c r="E800" s="1"/>
      <c r="F800" s="1"/>
      <c r="G800" s="1"/>
      <c r="I800" s="1"/>
      <c r="J800" s="1"/>
      <c r="K800" s="1"/>
      <c r="L800" s="1"/>
      <c r="M800" s="1"/>
      <c r="N800" s="1"/>
    </row>
    <row r="801" spans="1:14" x14ac:dyDescent="0.3">
      <c r="A801" s="1"/>
      <c r="B801" s="1"/>
      <c r="C801" s="1"/>
      <c r="D801" s="1"/>
      <c r="E801" s="1"/>
      <c r="F801" s="1"/>
      <c r="G801" s="1"/>
      <c r="I801" s="1"/>
      <c r="J801" s="1"/>
      <c r="K801" s="1"/>
      <c r="L801" s="1"/>
      <c r="M801" s="1"/>
      <c r="N801" s="1"/>
    </row>
    <row r="802" spans="1:14" x14ac:dyDescent="0.3">
      <c r="A802" s="1"/>
      <c r="B802" s="1"/>
      <c r="C802" s="1"/>
      <c r="D802" s="1"/>
      <c r="E802" s="1"/>
      <c r="F802" s="1"/>
      <c r="G802" s="1"/>
      <c r="I802" s="1"/>
      <c r="J802" s="1"/>
      <c r="K802" s="1"/>
      <c r="L802" s="1"/>
      <c r="M802" s="1"/>
      <c r="N802" s="1"/>
    </row>
    <row r="803" spans="1:14" x14ac:dyDescent="0.3">
      <c r="A803" s="1"/>
      <c r="B803" s="1"/>
      <c r="C803" s="1"/>
      <c r="D803" s="1"/>
      <c r="E803" s="1"/>
      <c r="F803" s="1"/>
      <c r="G803" s="1"/>
      <c r="I803" s="1"/>
      <c r="J803" s="1"/>
      <c r="K803" s="1"/>
      <c r="L803" s="1"/>
      <c r="M803" s="1"/>
      <c r="N803" s="1"/>
    </row>
    <row r="804" spans="1:14" x14ac:dyDescent="0.3">
      <c r="A804" s="1"/>
      <c r="B804" s="1"/>
      <c r="C804" s="1"/>
      <c r="D804" s="1"/>
      <c r="E804" s="1"/>
      <c r="F804" s="1"/>
      <c r="G804" s="1"/>
      <c r="I804" s="1"/>
      <c r="J804" s="1"/>
      <c r="K804" s="1"/>
      <c r="L804" s="1"/>
      <c r="M804" s="1"/>
      <c r="N804" s="1"/>
    </row>
    <row r="805" spans="1:14" x14ac:dyDescent="0.3">
      <c r="A805" s="1"/>
      <c r="B805" s="1"/>
      <c r="C805" s="1"/>
      <c r="D805" s="1"/>
      <c r="E805" s="1"/>
      <c r="F805" s="1"/>
      <c r="G805" s="1"/>
      <c r="I805" s="1"/>
      <c r="J805" s="1"/>
      <c r="K805" s="1"/>
      <c r="L805" s="1"/>
      <c r="M805" s="1"/>
      <c r="N805" s="1"/>
    </row>
    <row r="806" spans="1:14" x14ac:dyDescent="0.3">
      <c r="A806" s="1"/>
      <c r="B806" s="1"/>
      <c r="C806" s="1"/>
      <c r="D806" s="1"/>
      <c r="E806" s="1"/>
      <c r="F806" s="1"/>
      <c r="G806" s="1"/>
      <c r="I806" s="1"/>
      <c r="J806" s="1"/>
      <c r="K806" s="1"/>
      <c r="L806" s="1"/>
      <c r="M806" s="1"/>
      <c r="N806" s="1"/>
    </row>
    <row r="807" spans="1:14" x14ac:dyDescent="0.3">
      <c r="A807" s="1"/>
      <c r="B807" s="1"/>
      <c r="C807" s="1"/>
      <c r="D807" s="1"/>
      <c r="E807" s="1"/>
      <c r="F807" s="1"/>
      <c r="G807" s="1"/>
      <c r="I807" s="1"/>
      <c r="J807" s="1"/>
      <c r="K807" s="1"/>
      <c r="L807" s="1"/>
      <c r="M807" s="1"/>
      <c r="N807" s="1"/>
    </row>
    <row r="808" spans="1:14" x14ac:dyDescent="0.3">
      <c r="A808" s="1"/>
      <c r="B808" s="1"/>
      <c r="C808" s="1"/>
      <c r="D808" s="1"/>
      <c r="E808" s="1"/>
      <c r="F808" s="1"/>
      <c r="G808" s="1"/>
      <c r="I808" s="1"/>
      <c r="J808" s="1"/>
      <c r="K808" s="1"/>
      <c r="L808" s="1"/>
      <c r="M808" s="1"/>
      <c r="N808" s="1"/>
    </row>
    <row r="809" spans="1:14" x14ac:dyDescent="0.3">
      <c r="A809" s="1"/>
      <c r="B809" s="1"/>
      <c r="C809" s="1"/>
      <c r="D809" s="1"/>
      <c r="E809" s="1"/>
      <c r="F809" s="1"/>
      <c r="G809" s="1"/>
      <c r="I809" s="1"/>
      <c r="J809" s="1"/>
      <c r="K809" s="1"/>
      <c r="L809" s="1"/>
      <c r="M809" s="1"/>
      <c r="N809" s="1"/>
    </row>
    <row r="810" spans="1:14" x14ac:dyDescent="0.3">
      <c r="A810" s="1"/>
      <c r="B810" s="1"/>
      <c r="C810" s="1"/>
      <c r="D810" s="1"/>
      <c r="E810" s="1"/>
      <c r="F810" s="1"/>
      <c r="G810" s="1"/>
      <c r="I810" s="1"/>
      <c r="J810" s="1"/>
      <c r="K810" s="1"/>
      <c r="L810" s="1"/>
      <c r="M810" s="1"/>
      <c r="N810" s="1"/>
    </row>
    <row r="811" spans="1:14" x14ac:dyDescent="0.3">
      <c r="A811" s="1"/>
      <c r="B811" s="1"/>
      <c r="C811" s="1"/>
      <c r="D811" s="1"/>
      <c r="E811" s="1"/>
      <c r="F811" s="1"/>
      <c r="G811" s="1"/>
      <c r="I811" s="1"/>
      <c r="J811" s="1"/>
      <c r="K811" s="1"/>
      <c r="L811" s="1"/>
      <c r="M811" s="1"/>
      <c r="N811" s="1"/>
    </row>
    <row r="812" spans="1:14" x14ac:dyDescent="0.3">
      <c r="A812" s="1"/>
      <c r="B812" s="1"/>
      <c r="C812" s="1"/>
      <c r="D812" s="1"/>
      <c r="E812" s="1"/>
      <c r="F812" s="1"/>
      <c r="G812" s="1"/>
      <c r="I812" s="1"/>
      <c r="J812" s="1"/>
      <c r="K812" s="1"/>
      <c r="L812" s="1"/>
      <c r="M812" s="1"/>
      <c r="N812" s="1"/>
    </row>
    <row r="813" spans="1:14" x14ac:dyDescent="0.3">
      <c r="A813" s="1"/>
      <c r="B813" s="1"/>
      <c r="C813" s="1"/>
      <c r="D813" s="1"/>
      <c r="E813" s="1"/>
      <c r="F813" s="1"/>
      <c r="G813" s="1"/>
      <c r="I813" s="1"/>
      <c r="J813" s="1"/>
      <c r="K813" s="1"/>
      <c r="L813" s="1"/>
      <c r="M813" s="1"/>
      <c r="N813" s="1"/>
    </row>
    <row r="814" spans="1:14" x14ac:dyDescent="0.3">
      <c r="A814" s="1"/>
      <c r="B814" s="1"/>
      <c r="C814" s="1"/>
      <c r="D814" s="1"/>
      <c r="E814" s="1"/>
      <c r="F814" s="1"/>
      <c r="G814" s="1"/>
      <c r="I814" s="1"/>
      <c r="J814" s="1"/>
      <c r="K814" s="1"/>
      <c r="L814" s="1"/>
      <c r="M814" s="1"/>
      <c r="N814" s="1"/>
    </row>
    <row r="815" spans="1:14" x14ac:dyDescent="0.3">
      <c r="A815" s="1"/>
      <c r="B815" s="1"/>
      <c r="C815" s="1"/>
      <c r="D815" s="1"/>
      <c r="E815" s="1"/>
      <c r="F815" s="1"/>
      <c r="G815" s="1"/>
      <c r="I815" s="1"/>
      <c r="J815" s="1"/>
      <c r="K815" s="1"/>
      <c r="L815" s="1"/>
      <c r="M815" s="1"/>
      <c r="N815" s="1"/>
    </row>
    <row r="816" spans="1:14" x14ac:dyDescent="0.3">
      <c r="A816" s="1"/>
      <c r="B816" s="1"/>
      <c r="C816" s="1"/>
      <c r="D816" s="1"/>
      <c r="E816" s="1"/>
      <c r="F816" s="1"/>
      <c r="G816" s="1"/>
      <c r="I816" s="1"/>
      <c r="J816" s="1"/>
      <c r="K816" s="1"/>
      <c r="L816" s="1"/>
      <c r="M816" s="1"/>
      <c r="N816" s="1"/>
    </row>
    <row r="817" spans="1:14" x14ac:dyDescent="0.3">
      <c r="A817" s="1"/>
      <c r="B817" s="1"/>
      <c r="C817" s="1"/>
      <c r="D817" s="1"/>
      <c r="E817" s="1"/>
      <c r="F817" s="1"/>
      <c r="G817" s="1"/>
      <c r="I817" s="1"/>
      <c r="J817" s="1"/>
      <c r="K817" s="1"/>
      <c r="L817" s="1"/>
      <c r="M817" s="1"/>
      <c r="N817" s="1"/>
    </row>
    <row r="818" spans="1:14" x14ac:dyDescent="0.3">
      <c r="A818" s="1"/>
      <c r="B818" s="1"/>
      <c r="C818" s="1"/>
      <c r="D818" s="1"/>
      <c r="E818" s="1"/>
      <c r="F818" s="1"/>
      <c r="G818" s="1"/>
      <c r="I818" s="1"/>
      <c r="J818" s="1"/>
      <c r="K818" s="1"/>
      <c r="L818" s="1"/>
      <c r="M818" s="1"/>
      <c r="N818" s="1"/>
    </row>
    <row r="819" spans="1:14" x14ac:dyDescent="0.3">
      <c r="A819" s="1"/>
      <c r="B819" s="1"/>
      <c r="C819" s="1"/>
      <c r="D819" s="1"/>
      <c r="E819" s="1"/>
      <c r="F819" s="1"/>
      <c r="G819" s="1"/>
      <c r="I819" s="1"/>
      <c r="J819" s="1"/>
      <c r="K819" s="1"/>
      <c r="L819" s="1"/>
      <c r="M819" s="1"/>
      <c r="N819" s="1"/>
    </row>
    <row r="820" spans="1:14" x14ac:dyDescent="0.3">
      <c r="A820" s="1"/>
      <c r="B820" s="1"/>
      <c r="C820" s="1"/>
      <c r="D820" s="1"/>
      <c r="E820" s="1"/>
      <c r="F820" s="1"/>
      <c r="G820" s="1"/>
      <c r="I820" s="1"/>
      <c r="J820" s="1"/>
      <c r="K820" s="1"/>
      <c r="L820" s="1"/>
      <c r="M820" s="1"/>
      <c r="N820" s="1"/>
    </row>
    <row r="821" spans="1:14" x14ac:dyDescent="0.3">
      <c r="A821" s="1"/>
      <c r="B821" s="1"/>
      <c r="C821" s="1"/>
      <c r="D821" s="1"/>
      <c r="E821" s="1"/>
      <c r="F821" s="1"/>
      <c r="G821" s="1"/>
      <c r="I821" s="1"/>
      <c r="J821" s="1"/>
      <c r="K821" s="1"/>
      <c r="L821" s="1"/>
      <c r="M821" s="1"/>
      <c r="N821" s="1"/>
    </row>
    <row r="822" spans="1:14" x14ac:dyDescent="0.3">
      <c r="A822" s="1"/>
      <c r="B822" s="1"/>
      <c r="C822" s="1"/>
      <c r="D822" s="1"/>
      <c r="E822" s="1"/>
      <c r="F822" s="1"/>
      <c r="G822" s="1"/>
      <c r="I822" s="1"/>
      <c r="J822" s="1"/>
      <c r="K822" s="1"/>
      <c r="L822" s="1"/>
      <c r="M822" s="1"/>
      <c r="N822" s="1"/>
    </row>
    <row r="823" spans="1:14" x14ac:dyDescent="0.3">
      <c r="A823" s="1"/>
      <c r="B823" s="1"/>
      <c r="C823" s="1"/>
      <c r="D823" s="1"/>
      <c r="E823" s="1"/>
      <c r="F823" s="1"/>
      <c r="G823" s="1"/>
      <c r="I823" s="1"/>
      <c r="J823" s="1"/>
      <c r="K823" s="1"/>
      <c r="L823" s="1"/>
      <c r="M823" s="1"/>
      <c r="N823" s="1"/>
    </row>
    <row r="824" spans="1:14" x14ac:dyDescent="0.3">
      <c r="A824" s="1"/>
      <c r="B824" s="1"/>
      <c r="C824" s="1"/>
      <c r="D824" s="1"/>
      <c r="E824" s="1"/>
      <c r="F824" s="1"/>
      <c r="G824" s="1"/>
      <c r="I824" s="1"/>
      <c r="J824" s="1"/>
      <c r="K824" s="1"/>
      <c r="L824" s="1"/>
      <c r="M824" s="1"/>
      <c r="N824" s="1"/>
    </row>
    <row r="825" spans="1:14" x14ac:dyDescent="0.3">
      <c r="A825" s="1"/>
      <c r="B825" s="1"/>
      <c r="C825" s="1"/>
      <c r="D825" s="1"/>
      <c r="E825" s="1"/>
      <c r="F825" s="1"/>
      <c r="G825" s="1"/>
      <c r="I825" s="1"/>
      <c r="J825" s="1"/>
      <c r="K825" s="1"/>
      <c r="L825" s="1"/>
      <c r="M825" s="1"/>
      <c r="N825" s="1"/>
    </row>
    <row r="826" spans="1:14" x14ac:dyDescent="0.3">
      <c r="A826" s="1"/>
      <c r="B826" s="1"/>
      <c r="C826" s="1"/>
      <c r="D826" s="1"/>
      <c r="E826" s="1"/>
      <c r="F826" s="1"/>
      <c r="G826" s="1"/>
      <c r="I826" s="1"/>
      <c r="J826" s="1"/>
      <c r="K826" s="1"/>
      <c r="L826" s="1"/>
      <c r="M826" s="1"/>
      <c r="N826" s="1"/>
    </row>
    <row r="827" spans="1:14" x14ac:dyDescent="0.3">
      <c r="A827" s="1"/>
      <c r="B827" s="1"/>
      <c r="C827" s="1"/>
      <c r="D827" s="1"/>
      <c r="E827" s="1"/>
      <c r="F827" s="1"/>
      <c r="G827" s="1"/>
      <c r="I827" s="1"/>
      <c r="J827" s="1"/>
      <c r="K827" s="1"/>
      <c r="L827" s="1"/>
      <c r="M827" s="1"/>
      <c r="N827" s="1"/>
    </row>
    <row r="828" spans="1:14" x14ac:dyDescent="0.3">
      <c r="A828" s="1"/>
      <c r="B828" s="1"/>
      <c r="C828" s="1"/>
      <c r="D828" s="1"/>
      <c r="E828" s="1"/>
      <c r="F828" s="1"/>
      <c r="G828" s="1"/>
      <c r="I828" s="1"/>
      <c r="J828" s="1"/>
      <c r="K828" s="1"/>
      <c r="L828" s="1"/>
      <c r="M828" s="1"/>
      <c r="N828" s="1"/>
    </row>
    <row r="829" spans="1:14" x14ac:dyDescent="0.3">
      <c r="A829" s="1"/>
      <c r="B829" s="1"/>
      <c r="C829" s="1"/>
      <c r="D829" s="1"/>
      <c r="E829" s="1"/>
      <c r="F829" s="1"/>
      <c r="G829" s="1"/>
      <c r="I829" s="1"/>
      <c r="J829" s="1"/>
      <c r="K829" s="1"/>
      <c r="L829" s="1"/>
      <c r="M829" s="1"/>
      <c r="N829" s="1"/>
    </row>
    <row r="830" spans="1:14" x14ac:dyDescent="0.3">
      <c r="A830" s="1"/>
      <c r="B830" s="1"/>
      <c r="C830" s="1"/>
      <c r="D830" s="1"/>
      <c r="E830" s="1"/>
      <c r="F830" s="1"/>
      <c r="G830" s="1"/>
      <c r="I830" s="1"/>
      <c r="J830" s="1"/>
      <c r="K830" s="1"/>
      <c r="L830" s="1"/>
      <c r="M830" s="1"/>
      <c r="N830" s="1"/>
    </row>
    <row r="831" spans="1:14" x14ac:dyDescent="0.3">
      <c r="A831" s="1"/>
      <c r="B831" s="1"/>
      <c r="C831" s="1"/>
      <c r="D831" s="1"/>
      <c r="E831" s="1"/>
      <c r="F831" s="1"/>
      <c r="G831" s="1"/>
      <c r="I831" s="1"/>
      <c r="J831" s="1"/>
      <c r="K831" s="1"/>
      <c r="L831" s="1"/>
      <c r="M831" s="1"/>
      <c r="N831" s="1"/>
    </row>
    <row r="832" spans="1:14" x14ac:dyDescent="0.3">
      <c r="A832" s="1"/>
      <c r="B832" s="1"/>
      <c r="C832" s="1"/>
      <c r="D832" s="1"/>
      <c r="E832" s="1"/>
      <c r="F832" s="1"/>
      <c r="G832" s="1"/>
      <c r="I832" s="1"/>
      <c r="J832" s="1"/>
      <c r="K832" s="1"/>
      <c r="L832" s="1"/>
      <c r="M832" s="1"/>
      <c r="N832" s="1"/>
    </row>
    <row r="833" spans="1:14" x14ac:dyDescent="0.3">
      <c r="A833" s="1"/>
      <c r="B833" s="1"/>
      <c r="C833" s="1"/>
      <c r="D833" s="1"/>
      <c r="E833" s="1"/>
      <c r="F833" s="1"/>
      <c r="G833" s="1"/>
      <c r="I833" s="1"/>
      <c r="J833" s="1"/>
      <c r="K833" s="1"/>
      <c r="L833" s="1"/>
      <c r="M833" s="1"/>
      <c r="N833" s="1"/>
    </row>
    <row r="834" spans="1:14" x14ac:dyDescent="0.3">
      <c r="A834" s="1"/>
      <c r="B834" s="1"/>
      <c r="C834" s="1"/>
      <c r="D834" s="1"/>
      <c r="E834" s="1"/>
      <c r="F834" s="1"/>
      <c r="G834" s="1"/>
      <c r="I834" s="1"/>
      <c r="J834" s="1"/>
      <c r="K834" s="1"/>
      <c r="L834" s="1"/>
      <c r="M834" s="1"/>
      <c r="N834" s="1"/>
    </row>
    <row r="835" spans="1:14" x14ac:dyDescent="0.3">
      <c r="A835" s="1"/>
      <c r="B835" s="1"/>
      <c r="C835" s="1"/>
      <c r="D835" s="1"/>
      <c r="E835" s="1"/>
      <c r="F835" s="1"/>
      <c r="G835" s="1"/>
      <c r="I835" s="1"/>
      <c r="J835" s="1"/>
      <c r="K835" s="1"/>
      <c r="L835" s="1"/>
      <c r="M835" s="1"/>
      <c r="N835" s="1"/>
    </row>
    <row r="836" spans="1:14" x14ac:dyDescent="0.3">
      <c r="A836" s="1"/>
      <c r="B836" s="1"/>
      <c r="C836" s="1"/>
      <c r="D836" s="1"/>
      <c r="E836" s="1"/>
      <c r="F836" s="1"/>
      <c r="G836" s="1"/>
      <c r="I836" s="1"/>
      <c r="J836" s="1"/>
      <c r="K836" s="1"/>
      <c r="L836" s="1"/>
      <c r="M836" s="1"/>
      <c r="N836" s="1"/>
    </row>
    <row r="837" spans="1:14" x14ac:dyDescent="0.3">
      <c r="A837" s="1"/>
      <c r="B837" s="1"/>
      <c r="C837" s="1"/>
      <c r="D837" s="1"/>
      <c r="E837" s="1"/>
      <c r="F837" s="1"/>
      <c r="G837" s="1"/>
      <c r="I837" s="1"/>
      <c r="J837" s="1"/>
      <c r="K837" s="1"/>
      <c r="L837" s="1"/>
      <c r="M837" s="1"/>
      <c r="N837" s="1"/>
    </row>
    <row r="838" spans="1:14" x14ac:dyDescent="0.3">
      <c r="A838" s="1"/>
      <c r="B838" s="1"/>
      <c r="C838" s="1"/>
      <c r="D838" s="1"/>
      <c r="E838" s="1"/>
      <c r="F838" s="1"/>
      <c r="G838" s="1"/>
      <c r="I838" s="1"/>
      <c r="J838" s="1"/>
      <c r="K838" s="1"/>
      <c r="L838" s="1"/>
      <c r="M838" s="1"/>
      <c r="N838" s="1"/>
    </row>
    <row r="839" spans="1:14" x14ac:dyDescent="0.3">
      <c r="A839" s="1"/>
      <c r="B839" s="1"/>
      <c r="C839" s="1"/>
      <c r="D839" s="1"/>
      <c r="E839" s="1"/>
      <c r="F839" s="1"/>
      <c r="G839" s="1"/>
      <c r="I839" s="1"/>
      <c r="J839" s="1"/>
      <c r="K839" s="1"/>
      <c r="L839" s="1"/>
      <c r="M839" s="1"/>
      <c r="N839" s="1"/>
    </row>
    <row r="840" spans="1:14" x14ac:dyDescent="0.3">
      <c r="A840" s="1"/>
      <c r="B840" s="1"/>
      <c r="C840" s="1"/>
      <c r="D840" s="1"/>
      <c r="E840" s="1"/>
      <c r="F840" s="1"/>
      <c r="G840" s="1"/>
      <c r="I840" s="1"/>
      <c r="J840" s="1"/>
      <c r="K840" s="1"/>
      <c r="L840" s="1"/>
      <c r="M840" s="1"/>
      <c r="N840" s="1"/>
    </row>
    <row r="841" spans="1:14" x14ac:dyDescent="0.3">
      <c r="A841" s="1"/>
      <c r="B841" s="1"/>
      <c r="C841" s="1"/>
      <c r="D841" s="1"/>
      <c r="E841" s="1"/>
      <c r="F841" s="1"/>
      <c r="G841" s="1"/>
      <c r="I841" s="1"/>
      <c r="J841" s="1"/>
      <c r="K841" s="1"/>
      <c r="L841" s="1"/>
      <c r="M841" s="1"/>
      <c r="N841" s="1"/>
    </row>
    <row r="842" spans="1:14" x14ac:dyDescent="0.3">
      <c r="A842" s="1"/>
      <c r="B842" s="1"/>
      <c r="C842" s="1"/>
      <c r="D842" s="1"/>
      <c r="E842" s="1"/>
      <c r="F842" s="1"/>
      <c r="G842" s="1"/>
      <c r="I842" s="1"/>
      <c r="J842" s="1"/>
      <c r="K842" s="1"/>
      <c r="L842" s="1"/>
      <c r="M842" s="1"/>
      <c r="N842" s="1"/>
    </row>
    <row r="843" spans="1:14" x14ac:dyDescent="0.3">
      <c r="A843" s="1"/>
      <c r="B843" s="1"/>
      <c r="C843" s="1"/>
      <c r="D843" s="1"/>
      <c r="E843" s="1"/>
      <c r="F843" s="1"/>
      <c r="G843" s="1"/>
      <c r="I843" s="1"/>
      <c r="J843" s="1"/>
      <c r="K843" s="1"/>
      <c r="L843" s="1"/>
      <c r="M843" s="1"/>
      <c r="N843" s="1"/>
    </row>
    <row r="844" spans="1:14" x14ac:dyDescent="0.3">
      <c r="A844" s="1"/>
      <c r="B844" s="1"/>
      <c r="C844" s="1"/>
      <c r="D844" s="1"/>
      <c r="E844" s="1"/>
      <c r="F844" s="1"/>
      <c r="G844" s="1"/>
      <c r="I844" s="1"/>
      <c r="J844" s="1"/>
      <c r="K844" s="1"/>
      <c r="L844" s="1"/>
      <c r="M844" s="1"/>
      <c r="N844" s="1"/>
    </row>
    <row r="845" spans="1:14" x14ac:dyDescent="0.3">
      <c r="A845" s="1"/>
      <c r="B845" s="1"/>
      <c r="C845" s="1"/>
      <c r="D845" s="1"/>
      <c r="E845" s="1"/>
      <c r="F845" s="1"/>
      <c r="G845" s="1"/>
      <c r="I845" s="1"/>
      <c r="J845" s="1"/>
      <c r="K845" s="1"/>
      <c r="L845" s="1"/>
      <c r="M845" s="1"/>
      <c r="N845" s="1"/>
    </row>
    <row r="846" spans="1:14" x14ac:dyDescent="0.3">
      <c r="A846" s="1"/>
      <c r="B846" s="1"/>
      <c r="C846" s="1"/>
      <c r="D846" s="1"/>
      <c r="E846" s="1"/>
      <c r="F846" s="1"/>
      <c r="G846" s="1"/>
      <c r="I846" s="1"/>
      <c r="J846" s="1"/>
      <c r="K846" s="1"/>
      <c r="L846" s="1"/>
      <c r="M846" s="1"/>
      <c r="N846" s="1"/>
    </row>
    <row r="847" spans="1:14" x14ac:dyDescent="0.3">
      <c r="A847" s="1"/>
      <c r="B847" s="1"/>
      <c r="C847" s="1"/>
      <c r="D847" s="1"/>
      <c r="E847" s="1"/>
      <c r="F847" s="1"/>
      <c r="G847" s="1"/>
      <c r="I847" s="1"/>
      <c r="J847" s="1"/>
      <c r="K847" s="1"/>
      <c r="L847" s="1"/>
      <c r="M847" s="1"/>
      <c r="N847" s="1"/>
    </row>
    <row r="848" spans="1:14" x14ac:dyDescent="0.3">
      <c r="A848" s="1"/>
      <c r="B848" s="1"/>
      <c r="C848" s="1"/>
      <c r="D848" s="1"/>
      <c r="E848" s="1"/>
      <c r="F848" s="1"/>
      <c r="G848" s="1"/>
      <c r="I848" s="1"/>
      <c r="J848" s="1"/>
      <c r="K848" s="1"/>
      <c r="L848" s="1"/>
      <c r="M848" s="1"/>
      <c r="N848" s="1"/>
    </row>
    <row r="849" spans="1:14" x14ac:dyDescent="0.3">
      <c r="A849" s="1"/>
      <c r="B849" s="1"/>
      <c r="C849" s="1"/>
      <c r="D849" s="1"/>
      <c r="E849" s="1"/>
      <c r="F849" s="1"/>
      <c r="G849" s="1"/>
      <c r="I849" s="1"/>
      <c r="J849" s="1"/>
      <c r="K849" s="1"/>
      <c r="L849" s="1"/>
      <c r="M849" s="1"/>
      <c r="N849" s="1"/>
    </row>
    <row r="850" spans="1:14" x14ac:dyDescent="0.3">
      <c r="A850" s="1"/>
      <c r="B850" s="1"/>
      <c r="C850" s="1"/>
      <c r="D850" s="1"/>
      <c r="E850" s="1"/>
      <c r="F850" s="1"/>
      <c r="G850" s="1"/>
      <c r="I850" s="1"/>
      <c r="J850" s="1"/>
      <c r="K850" s="1"/>
      <c r="L850" s="1"/>
      <c r="M850" s="1"/>
      <c r="N850" s="1"/>
    </row>
    <row r="851" spans="1:14" x14ac:dyDescent="0.3">
      <c r="A851" s="1"/>
      <c r="B851" s="1"/>
      <c r="C851" s="1"/>
      <c r="D851" s="1"/>
      <c r="E851" s="1"/>
      <c r="F851" s="1"/>
      <c r="G851" s="1"/>
      <c r="I851" s="1"/>
      <c r="J851" s="1"/>
      <c r="K851" s="1"/>
      <c r="L851" s="1"/>
      <c r="M851" s="1"/>
      <c r="N851" s="1"/>
    </row>
    <row r="852" spans="1:14" x14ac:dyDescent="0.3">
      <c r="A852" s="1"/>
      <c r="B852" s="1"/>
      <c r="C852" s="1"/>
      <c r="D852" s="1"/>
      <c r="E852" s="1"/>
      <c r="F852" s="1"/>
      <c r="G852" s="1"/>
      <c r="I852" s="1"/>
      <c r="J852" s="1"/>
      <c r="K852" s="1"/>
      <c r="L852" s="1"/>
      <c r="M852" s="1"/>
      <c r="N852" s="1"/>
    </row>
    <row r="853" spans="1:14" x14ac:dyDescent="0.3">
      <c r="A853" s="1"/>
      <c r="B853" s="1"/>
      <c r="C853" s="1"/>
      <c r="D853" s="1"/>
      <c r="E853" s="1"/>
      <c r="F853" s="1"/>
      <c r="G853" s="1"/>
      <c r="I853" s="1"/>
      <c r="J853" s="1"/>
      <c r="K853" s="1"/>
      <c r="L853" s="1"/>
      <c r="M853" s="1"/>
      <c r="N853" s="1"/>
    </row>
    <row r="854" spans="1:14" x14ac:dyDescent="0.3">
      <c r="A854" s="1"/>
      <c r="B854" s="1"/>
      <c r="C854" s="1"/>
      <c r="D854" s="1"/>
      <c r="E854" s="1"/>
      <c r="F854" s="1"/>
      <c r="G854" s="1"/>
      <c r="I854" s="1"/>
      <c r="J854" s="1"/>
      <c r="K854" s="1"/>
      <c r="L854" s="1"/>
      <c r="M854" s="1"/>
      <c r="N854" s="1"/>
    </row>
    <row r="855" spans="1:14" x14ac:dyDescent="0.3">
      <c r="A855" s="1"/>
      <c r="B855" s="1"/>
      <c r="C855" s="1"/>
      <c r="D855" s="1"/>
      <c r="E855" s="1"/>
      <c r="F855" s="1"/>
      <c r="G855" s="1"/>
      <c r="I855" s="1"/>
      <c r="J855" s="1"/>
      <c r="K855" s="1"/>
      <c r="L855" s="1"/>
      <c r="M855" s="1"/>
      <c r="N855" s="1"/>
    </row>
    <row r="856" spans="1:14" x14ac:dyDescent="0.3">
      <c r="A856" s="1"/>
      <c r="B856" s="1"/>
      <c r="C856" s="1"/>
      <c r="D856" s="1"/>
      <c r="E856" s="1"/>
      <c r="F856" s="1"/>
      <c r="G856" s="1"/>
      <c r="I856" s="1"/>
      <c r="J856" s="1"/>
      <c r="K856" s="1"/>
      <c r="L856" s="1"/>
      <c r="M856" s="1"/>
      <c r="N856" s="1"/>
    </row>
    <row r="857" spans="1:14" x14ac:dyDescent="0.3">
      <c r="A857" s="1"/>
      <c r="B857" s="1"/>
      <c r="C857" s="1"/>
      <c r="D857" s="1"/>
      <c r="E857" s="1"/>
      <c r="F857" s="1"/>
      <c r="G857" s="1"/>
      <c r="I857" s="1"/>
      <c r="J857" s="1"/>
      <c r="K857" s="1"/>
      <c r="L857" s="1"/>
      <c r="M857" s="1"/>
      <c r="N857" s="1"/>
    </row>
    <row r="858" spans="1:14" x14ac:dyDescent="0.3">
      <c r="A858" s="1"/>
      <c r="B858" s="1"/>
      <c r="C858" s="1"/>
      <c r="D858" s="1"/>
      <c r="E858" s="1"/>
      <c r="F858" s="1"/>
      <c r="G858" s="1"/>
      <c r="I858" s="1"/>
      <c r="J858" s="1"/>
      <c r="K858" s="1"/>
      <c r="L858" s="1"/>
      <c r="M858" s="1"/>
      <c r="N858" s="1"/>
    </row>
    <row r="859" spans="1:14" x14ac:dyDescent="0.3">
      <c r="A859" s="1"/>
      <c r="B859" s="1"/>
      <c r="C859" s="1"/>
      <c r="D859" s="1"/>
      <c r="E859" s="1"/>
      <c r="F859" s="1"/>
      <c r="G859" s="1"/>
      <c r="I859" s="1"/>
      <c r="J859" s="1"/>
      <c r="K859" s="1"/>
      <c r="L859" s="1"/>
      <c r="M859" s="1"/>
      <c r="N859" s="1"/>
    </row>
    <row r="860" spans="1:14" x14ac:dyDescent="0.3">
      <c r="A860" s="1"/>
      <c r="B860" s="1"/>
      <c r="C860" s="1"/>
      <c r="D860" s="1"/>
      <c r="E860" s="1"/>
      <c r="F860" s="1"/>
      <c r="G860" s="1"/>
      <c r="I860" s="1"/>
      <c r="J860" s="1"/>
      <c r="K860" s="1"/>
      <c r="L860" s="1"/>
      <c r="M860" s="1"/>
      <c r="N860" s="1"/>
    </row>
    <row r="861" spans="1:14" x14ac:dyDescent="0.3">
      <c r="A861" s="1"/>
      <c r="B861" s="1"/>
      <c r="C861" s="1"/>
      <c r="D861" s="1"/>
      <c r="E861" s="1"/>
      <c r="F861" s="1"/>
      <c r="G861" s="1"/>
      <c r="I861" s="1"/>
      <c r="J861" s="1"/>
      <c r="K861" s="1"/>
      <c r="L861" s="1"/>
      <c r="M861" s="1"/>
      <c r="N861" s="1"/>
    </row>
    <row r="862" spans="1:14" x14ac:dyDescent="0.3">
      <c r="A862" s="1"/>
      <c r="B862" s="1"/>
      <c r="C862" s="1"/>
      <c r="D862" s="1"/>
      <c r="E862" s="1"/>
      <c r="F862" s="1"/>
      <c r="G862" s="1"/>
      <c r="I862" s="1"/>
      <c r="J862" s="1"/>
      <c r="K862" s="1"/>
      <c r="L862" s="1"/>
      <c r="M862" s="1"/>
      <c r="N862" s="1"/>
    </row>
    <row r="863" spans="1:14" x14ac:dyDescent="0.3">
      <c r="A863" s="1"/>
      <c r="B863" s="1"/>
      <c r="C863" s="1"/>
      <c r="D863" s="1"/>
      <c r="E863" s="1"/>
      <c r="F863" s="1"/>
      <c r="G863" s="1"/>
      <c r="I863" s="1"/>
      <c r="J863" s="1"/>
      <c r="K863" s="1"/>
      <c r="L863" s="1"/>
      <c r="M863" s="1"/>
      <c r="N863" s="1"/>
    </row>
    <row r="864" spans="1:14" x14ac:dyDescent="0.3">
      <c r="A864" s="1"/>
      <c r="B864" s="1"/>
      <c r="C864" s="1"/>
      <c r="D864" s="1"/>
      <c r="E864" s="1"/>
      <c r="F864" s="1"/>
      <c r="G864" s="1"/>
      <c r="I864" s="1"/>
      <c r="J864" s="1"/>
      <c r="K864" s="1"/>
      <c r="L864" s="1"/>
      <c r="M864" s="1"/>
      <c r="N864" s="1"/>
    </row>
    <row r="865" spans="1:14" x14ac:dyDescent="0.3">
      <c r="A865" s="1"/>
      <c r="B865" s="1"/>
      <c r="C865" s="1"/>
      <c r="D865" s="1"/>
      <c r="E865" s="1"/>
      <c r="F865" s="1"/>
      <c r="G865" s="1"/>
      <c r="I865" s="1"/>
      <c r="J865" s="1"/>
      <c r="K865" s="1"/>
      <c r="L865" s="1"/>
      <c r="M865" s="1"/>
      <c r="N865" s="1"/>
    </row>
    <row r="866" spans="1:14" x14ac:dyDescent="0.3">
      <c r="A866" s="1"/>
      <c r="B866" s="1"/>
      <c r="C866" s="1"/>
      <c r="D866" s="1"/>
      <c r="E866" s="1"/>
      <c r="F866" s="1"/>
      <c r="G866" s="1"/>
      <c r="I866" s="1"/>
      <c r="J866" s="1"/>
      <c r="K866" s="1"/>
      <c r="L866" s="1"/>
      <c r="M866" s="1"/>
      <c r="N866" s="1"/>
    </row>
    <row r="867" spans="1:14" x14ac:dyDescent="0.3">
      <c r="A867" s="1"/>
      <c r="B867" s="1"/>
      <c r="C867" s="1"/>
      <c r="D867" s="1"/>
      <c r="E867" s="1"/>
      <c r="F867" s="1"/>
      <c r="G867" s="1"/>
      <c r="I867" s="1"/>
      <c r="J867" s="1"/>
      <c r="K867" s="1"/>
      <c r="L867" s="1"/>
      <c r="M867" s="1"/>
      <c r="N867" s="1"/>
    </row>
    <row r="868" spans="1:14" x14ac:dyDescent="0.3">
      <c r="A868" s="1"/>
      <c r="B868" s="1"/>
      <c r="C868" s="1"/>
      <c r="D868" s="1"/>
      <c r="E868" s="1"/>
      <c r="F868" s="1"/>
      <c r="G868" s="1"/>
      <c r="I868" s="1"/>
      <c r="J868" s="1"/>
      <c r="K868" s="1"/>
      <c r="L868" s="1"/>
      <c r="M868" s="1"/>
      <c r="N868" s="1"/>
    </row>
    <row r="869" spans="1:14" x14ac:dyDescent="0.3">
      <c r="A869" s="1"/>
      <c r="B869" s="1"/>
      <c r="C869" s="1"/>
      <c r="D869" s="1"/>
      <c r="E869" s="1"/>
      <c r="F869" s="1"/>
      <c r="G869" s="1"/>
      <c r="I869" s="1"/>
      <c r="J869" s="1"/>
      <c r="K869" s="1"/>
      <c r="L869" s="1"/>
      <c r="M869" s="1"/>
      <c r="N869" s="1"/>
    </row>
    <row r="870" spans="1:14" x14ac:dyDescent="0.3">
      <c r="A870" s="1"/>
      <c r="B870" s="1"/>
      <c r="C870" s="1"/>
      <c r="D870" s="1"/>
      <c r="E870" s="1"/>
      <c r="F870" s="1"/>
      <c r="G870" s="1"/>
      <c r="I870" s="1"/>
      <c r="J870" s="1"/>
      <c r="K870" s="1"/>
      <c r="L870" s="1"/>
      <c r="M870" s="1"/>
      <c r="N870" s="1"/>
    </row>
    <row r="871" spans="1:14" x14ac:dyDescent="0.3">
      <c r="A871" s="1"/>
      <c r="B871" s="1"/>
      <c r="C871" s="1"/>
      <c r="D871" s="1"/>
      <c r="E871" s="1"/>
      <c r="F871" s="1"/>
      <c r="G871" s="1"/>
      <c r="I871" s="1"/>
      <c r="J871" s="1"/>
      <c r="K871" s="1"/>
      <c r="L871" s="1"/>
      <c r="M871" s="1"/>
      <c r="N871" s="1"/>
    </row>
    <row r="872" spans="1:14" x14ac:dyDescent="0.3">
      <c r="A872" s="1"/>
      <c r="B872" s="1"/>
      <c r="C872" s="1"/>
      <c r="D872" s="1"/>
      <c r="E872" s="1"/>
      <c r="F872" s="1"/>
      <c r="G872" s="1"/>
      <c r="I872" s="1"/>
      <c r="J872" s="1"/>
      <c r="K872" s="1"/>
      <c r="L872" s="1"/>
      <c r="M872" s="1"/>
      <c r="N872" s="1"/>
    </row>
    <row r="873" spans="1:14" x14ac:dyDescent="0.3">
      <c r="A873" s="1"/>
      <c r="B873" s="1"/>
      <c r="C873" s="1"/>
      <c r="D873" s="1"/>
      <c r="E873" s="1"/>
      <c r="F873" s="1"/>
      <c r="G873" s="1"/>
      <c r="I873" s="1"/>
      <c r="J873" s="1"/>
      <c r="K873" s="1"/>
      <c r="L873" s="1"/>
      <c r="M873" s="1"/>
      <c r="N873" s="1"/>
    </row>
    <row r="874" spans="1:14" x14ac:dyDescent="0.3">
      <c r="A874" s="1"/>
      <c r="B874" s="1"/>
      <c r="C874" s="1"/>
      <c r="D874" s="1"/>
      <c r="E874" s="1"/>
      <c r="F874" s="1"/>
      <c r="G874" s="1"/>
      <c r="I874" s="1"/>
      <c r="J874" s="1"/>
      <c r="K874" s="1"/>
      <c r="L874" s="1"/>
      <c r="M874" s="1"/>
      <c r="N874" s="1"/>
    </row>
    <row r="875" spans="1:14" x14ac:dyDescent="0.3">
      <c r="A875" s="1"/>
      <c r="B875" s="1"/>
      <c r="C875" s="1"/>
      <c r="D875" s="1"/>
      <c r="E875" s="1"/>
      <c r="F875" s="1"/>
      <c r="G875" s="1"/>
      <c r="I875" s="1"/>
      <c r="J875" s="1"/>
      <c r="K875" s="1"/>
      <c r="L875" s="1"/>
      <c r="M875" s="1"/>
      <c r="N875" s="1"/>
    </row>
    <row r="876" spans="1:14" x14ac:dyDescent="0.3">
      <c r="A876" s="1"/>
      <c r="B876" s="1"/>
      <c r="C876" s="1"/>
      <c r="D876" s="1"/>
      <c r="E876" s="1"/>
      <c r="F876" s="1"/>
      <c r="G876" s="1"/>
      <c r="I876" s="1"/>
      <c r="J876" s="1"/>
      <c r="K876" s="1"/>
      <c r="L876" s="1"/>
      <c r="M876" s="1"/>
      <c r="N876" s="1"/>
    </row>
    <row r="877" spans="1:14" x14ac:dyDescent="0.3">
      <c r="A877" s="1"/>
      <c r="B877" s="1"/>
      <c r="C877" s="1"/>
      <c r="D877" s="1"/>
      <c r="E877" s="1"/>
      <c r="F877" s="1"/>
      <c r="G877" s="1"/>
      <c r="I877" s="1"/>
      <c r="J877" s="1"/>
      <c r="K877" s="1"/>
      <c r="L877" s="1"/>
      <c r="M877" s="1"/>
      <c r="N877" s="1"/>
    </row>
    <row r="878" spans="1:14" x14ac:dyDescent="0.3">
      <c r="A878" s="1"/>
      <c r="B878" s="1"/>
      <c r="C878" s="1"/>
      <c r="D878" s="1"/>
      <c r="E878" s="1"/>
      <c r="F878" s="1"/>
      <c r="G878" s="1"/>
      <c r="I878" s="1"/>
      <c r="J878" s="1"/>
      <c r="K878" s="1"/>
      <c r="L878" s="1"/>
      <c r="M878" s="1"/>
      <c r="N878" s="1"/>
    </row>
    <row r="879" spans="1:14" x14ac:dyDescent="0.3">
      <c r="A879" s="1"/>
      <c r="B879" s="1"/>
      <c r="C879" s="1"/>
      <c r="D879" s="1"/>
      <c r="E879" s="1"/>
      <c r="F879" s="1"/>
      <c r="G879" s="1"/>
      <c r="I879" s="1"/>
      <c r="J879" s="1"/>
      <c r="K879" s="1"/>
      <c r="L879" s="1"/>
      <c r="M879" s="1"/>
      <c r="N879" s="1"/>
    </row>
    <row r="880" spans="1:14" x14ac:dyDescent="0.3">
      <c r="A880" s="1"/>
      <c r="B880" s="1"/>
      <c r="C880" s="1"/>
      <c r="D880" s="1"/>
      <c r="E880" s="1"/>
      <c r="F880" s="1"/>
      <c r="G880" s="1"/>
      <c r="I880" s="1"/>
      <c r="J880" s="1"/>
      <c r="K880" s="1"/>
      <c r="L880" s="1"/>
      <c r="M880" s="1"/>
      <c r="N880" s="1"/>
    </row>
    <row r="881" spans="1:14" x14ac:dyDescent="0.3">
      <c r="A881" s="1"/>
      <c r="B881" s="1"/>
      <c r="C881" s="1"/>
      <c r="D881" s="1"/>
      <c r="E881" s="1"/>
      <c r="F881" s="1"/>
      <c r="G881" s="1"/>
      <c r="I881" s="1"/>
      <c r="J881" s="1"/>
      <c r="K881" s="1"/>
      <c r="L881" s="1"/>
      <c r="M881" s="1"/>
      <c r="N881" s="1"/>
    </row>
    <row r="882" spans="1:14" x14ac:dyDescent="0.3">
      <c r="A882" s="1"/>
      <c r="B882" s="1"/>
      <c r="C882" s="1"/>
      <c r="D882" s="1"/>
      <c r="E882" s="1"/>
      <c r="F882" s="1"/>
      <c r="G882" s="1"/>
      <c r="I882" s="1"/>
      <c r="J882" s="1"/>
      <c r="K882" s="1"/>
      <c r="L882" s="1"/>
      <c r="M882" s="1"/>
      <c r="N882" s="1"/>
    </row>
    <row r="883" spans="1:14" x14ac:dyDescent="0.3">
      <c r="A883" s="1"/>
      <c r="B883" s="1"/>
      <c r="C883" s="1"/>
      <c r="D883" s="1"/>
      <c r="E883" s="1"/>
      <c r="F883" s="1"/>
      <c r="G883" s="1"/>
      <c r="I883" s="1"/>
      <c r="J883" s="1"/>
      <c r="K883" s="1"/>
      <c r="L883" s="1"/>
      <c r="M883" s="1"/>
      <c r="N883" s="1"/>
    </row>
    <row r="884" spans="1:14" x14ac:dyDescent="0.3">
      <c r="A884" s="1"/>
      <c r="B884" s="1"/>
      <c r="C884" s="1"/>
      <c r="D884" s="1"/>
      <c r="E884" s="1"/>
      <c r="F884" s="1"/>
      <c r="G884" s="1"/>
      <c r="I884" s="1"/>
      <c r="J884" s="1"/>
      <c r="K884" s="1"/>
      <c r="L884" s="1"/>
      <c r="M884" s="1"/>
      <c r="N884" s="1"/>
    </row>
    <row r="885" spans="1:14" x14ac:dyDescent="0.3">
      <c r="A885" s="1"/>
      <c r="B885" s="1"/>
      <c r="C885" s="1"/>
      <c r="D885" s="1"/>
      <c r="E885" s="1"/>
      <c r="F885" s="1"/>
      <c r="G885" s="1"/>
      <c r="I885" s="1"/>
      <c r="J885" s="1"/>
      <c r="K885" s="1"/>
      <c r="L885" s="1"/>
      <c r="M885" s="1"/>
      <c r="N885" s="1"/>
    </row>
    <row r="886" spans="1:14" x14ac:dyDescent="0.3">
      <c r="A886" s="1"/>
      <c r="B886" s="1"/>
      <c r="C886" s="1"/>
      <c r="D886" s="1"/>
      <c r="E886" s="1"/>
      <c r="F886" s="1"/>
      <c r="G886" s="1"/>
      <c r="I886" s="1"/>
      <c r="J886" s="1"/>
      <c r="K886" s="1"/>
      <c r="L886" s="1"/>
      <c r="M886" s="1"/>
      <c r="N886" s="1"/>
    </row>
    <row r="887" spans="1:14" x14ac:dyDescent="0.3">
      <c r="A887" s="1"/>
      <c r="B887" s="1"/>
      <c r="C887" s="1"/>
      <c r="D887" s="1"/>
      <c r="E887" s="1"/>
      <c r="F887" s="1"/>
      <c r="G887" s="1"/>
      <c r="I887" s="1"/>
      <c r="J887" s="1"/>
      <c r="K887" s="1"/>
      <c r="L887" s="1"/>
      <c r="M887" s="1"/>
      <c r="N887" s="1"/>
    </row>
    <row r="888" spans="1:14" x14ac:dyDescent="0.3">
      <c r="A888" s="1"/>
      <c r="B888" s="1"/>
      <c r="C888" s="1"/>
      <c r="D888" s="1"/>
      <c r="E888" s="1"/>
      <c r="F888" s="1"/>
      <c r="G888" s="1"/>
      <c r="I888" s="1"/>
      <c r="J888" s="1"/>
      <c r="K888" s="1"/>
      <c r="L888" s="1"/>
      <c r="M888" s="1"/>
      <c r="N888" s="1"/>
    </row>
    <row r="889" spans="1:14" x14ac:dyDescent="0.3">
      <c r="A889" s="1"/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</row>
    <row r="890" spans="1:14" x14ac:dyDescent="0.3">
      <c r="A890" s="1"/>
      <c r="B890" s="1"/>
      <c r="C890" s="1"/>
      <c r="D890" s="1"/>
      <c r="E890" s="1"/>
      <c r="F890" s="1"/>
      <c r="G890" s="1"/>
      <c r="I890" s="1"/>
      <c r="J890" s="1"/>
      <c r="K890" s="1"/>
      <c r="L890" s="1"/>
      <c r="M890" s="1"/>
      <c r="N890" s="1"/>
    </row>
    <row r="891" spans="1:14" x14ac:dyDescent="0.3">
      <c r="A891" s="1"/>
      <c r="B891" s="1"/>
      <c r="C891" s="1"/>
      <c r="D891" s="1"/>
      <c r="E891" s="1"/>
      <c r="F891" s="1"/>
      <c r="G891" s="1"/>
      <c r="I891" s="1"/>
      <c r="J891" s="1"/>
      <c r="K891" s="1"/>
      <c r="L891" s="1"/>
      <c r="M891" s="1"/>
      <c r="N891" s="1"/>
    </row>
    <row r="892" spans="1:14" x14ac:dyDescent="0.3">
      <c r="A892" s="1"/>
      <c r="B892" s="1"/>
      <c r="C892" s="1"/>
      <c r="D892" s="1"/>
      <c r="E892" s="1"/>
      <c r="F892" s="1"/>
      <c r="G892" s="1"/>
      <c r="I892" s="1"/>
      <c r="J892" s="1"/>
      <c r="K892" s="1"/>
      <c r="L892" s="1"/>
      <c r="M892" s="1"/>
      <c r="N892" s="1"/>
    </row>
    <row r="893" spans="1:14" x14ac:dyDescent="0.3">
      <c r="A893" s="1"/>
      <c r="B893" s="1"/>
      <c r="C893" s="1"/>
      <c r="D893" s="1"/>
      <c r="E893" s="1"/>
      <c r="F893" s="1"/>
      <c r="G893" s="1"/>
      <c r="I893" s="1"/>
      <c r="J893" s="1"/>
      <c r="K893" s="1"/>
      <c r="L893" s="1"/>
      <c r="M893" s="1"/>
      <c r="N893" s="1"/>
    </row>
    <row r="894" spans="1:14" x14ac:dyDescent="0.3">
      <c r="A894" s="1"/>
      <c r="B894" s="1"/>
      <c r="C894" s="1"/>
      <c r="D894" s="1"/>
      <c r="E894" s="1"/>
      <c r="F894" s="1"/>
      <c r="G894" s="1"/>
      <c r="I894" s="1"/>
      <c r="J894" s="1"/>
      <c r="K894" s="1"/>
      <c r="L894" s="1"/>
      <c r="M894" s="1"/>
      <c r="N894" s="1"/>
    </row>
    <row r="895" spans="1:14" x14ac:dyDescent="0.3">
      <c r="A895" s="1"/>
      <c r="B895" s="1"/>
      <c r="C895" s="1"/>
      <c r="D895" s="1"/>
      <c r="E895" s="1"/>
      <c r="F895" s="1"/>
      <c r="G895" s="1"/>
      <c r="I895" s="1"/>
      <c r="J895" s="1"/>
      <c r="K895" s="1"/>
      <c r="L895" s="1"/>
      <c r="M895" s="1"/>
      <c r="N895" s="1"/>
    </row>
    <row r="896" spans="1:14" x14ac:dyDescent="0.3">
      <c r="A896" s="1"/>
      <c r="B896" s="1"/>
      <c r="C896" s="1"/>
      <c r="D896" s="1"/>
      <c r="E896" s="1"/>
      <c r="F896" s="1"/>
      <c r="G896" s="1"/>
      <c r="I896" s="1"/>
      <c r="J896" s="1"/>
      <c r="K896" s="1"/>
      <c r="L896" s="1"/>
      <c r="M896" s="1"/>
      <c r="N896" s="1"/>
    </row>
    <row r="897" spans="1:14" x14ac:dyDescent="0.3">
      <c r="A897" s="1"/>
      <c r="B897" s="1"/>
      <c r="C897" s="1"/>
      <c r="D897" s="1"/>
      <c r="E897" s="1"/>
      <c r="F897" s="1"/>
      <c r="G897" s="1"/>
      <c r="I897" s="1"/>
      <c r="J897" s="1"/>
      <c r="K897" s="1"/>
      <c r="L897" s="1"/>
      <c r="M897" s="1"/>
      <c r="N897" s="1"/>
    </row>
    <row r="898" spans="1:14" x14ac:dyDescent="0.3">
      <c r="A898" s="1"/>
      <c r="B898" s="1"/>
      <c r="C898" s="1"/>
      <c r="D898" s="1"/>
      <c r="E898" s="1"/>
      <c r="F898" s="1"/>
      <c r="G898" s="1"/>
      <c r="I898" s="1"/>
      <c r="J898" s="1"/>
      <c r="K898" s="1"/>
      <c r="L898" s="1"/>
      <c r="M898" s="1"/>
      <c r="N898" s="1"/>
    </row>
    <row r="899" spans="1:14" x14ac:dyDescent="0.3">
      <c r="A899" s="1"/>
      <c r="B899" s="1"/>
      <c r="C899" s="1"/>
      <c r="D899" s="1"/>
      <c r="E899" s="1"/>
      <c r="F899" s="1"/>
      <c r="G899" s="1"/>
      <c r="I899" s="1"/>
      <c r="J899" s="1"/>
      <c r="K899" s="1"/>
      <c r="L899" s="1"/>
      <c r="M899" s="1"/>
      <c r="N899" s="1"/>
    </row>
    <row r="900" spans="1:14" x14ac:dyDescent="0.3">
      <c r="A900" s="1"/>
      <c r="B900" s="1"/>
      <c r="C900" s="1"/>
      <c r="D900" s="1"/>
      <c r="E900" s="1"/>
      <c r="F900" s="1"/>
      <c r="G900" s="1"/>
      <c r="I900" s="1"/>
      <c r="J900" s="1"/>
      <c r="K900" s="1"/>
      <c r="L900" s="1"/>
      <c r="M900" s="1"/>
      <c r="N900" s="1"/>
    </row>
    <row r="901" spans="1:14" x14ac:dyDescent="0.3">
      <c r="A901" s="1"/>
      <c r="B901" s="1"/>
      <c r="C901" s="1"/>
      <c r="D901" s="1"/>
      <c r="E901" s="1"/>
      <c r="F901" s="1"/>
      <c r="G901" s="1"/>
      <c r="I901" s="1"/>
      <c r="J901" s="1"/>
      <c r="K901" s="1"/>
      <c r="L901" s="1"/>
      <c r="M901" s="1"/>
      <c r="N901" s="1"/>
    </row>
    <row r="902" spans="1:14" x14ac:dyDescent="0.3">
      <c r="A902" s="1"/>
      <c r="B902" s="1"/>
      <c r="C902" s="1"/>
      <c r="D902" s="1"/>
      <c r="E902" s="1"/>
      <c r="F902" s="1"/>
      <c r="G902" s="1"/>
      <c r="I902" s="1"/>
      <c r="J902" s="1"/>
      <c r="K902" s="1"/>
      <c r="L902" s="1"/>
      <c r="M902" s="1"/>
      <c r="N902" s="1"/>
    </row>
    <row r="903" spans="1:14" x14ac:dyDescent="0.3">
      <c r="A903" s="1"/>
      <c r="B903" s="1"/>
      <c r="C903" s="1"/>
      <c r="D903" s="1"/>
      <c r="E903" s="1"/>
      <c r="F903" s="1"/>
      <c r="G903" s="1"/>
      <c r="I903" s="1"/>
      <c r="J903" s="1"/>
      <c r="K903" s="1"/>
      <c r="L903" s="1"/>
      <c r="M903" s="1"/>
      <c r="N903" s="1"/>
    </row>
    <row r="904" spans="1:14" x14ac:dyDescent="0.3">
      <c r="A904" s="1"/>
      <c r="B904" s="1"/>
      <c r="C904" s="1"/>
      <c r="D904" s="1"/>
      <c r="E904" s="1"/>
      <c r="F904" s="1"/>
      <c r="G904" s="1"/>
      <c r="I904" s="1"/>
      <c r="J904" s="1"/>
      <c r="K904" s="1"/>
      <c r="L904" s="1"/>
      <c r="M904" s="1"/>
      <c r="N904" s="1"/>
    </row>
    <row r="905" spans="1:14" x14ac:dyDescent="0.3">
      <c r="A905" s="1"/>
      <c r="B905" s="1"/>
      <c r="C905" s="1"/>
      <c r="D905" s="1"/>
      <c r="E905" s="1"/>
      <c r="F905" s="1"/>
      <c r="G905" s="1"/>
      <c r="I905" s="1"/>
      <c r="J905" s="1"/>
      <c r="K905" s="1"/>
      <c r="L905" s="1"/>
      <c r="M905" s="1"/>
      <c r="N905" s="1"/>
    </row>
    <row r="906" spans="1:14" x14ac:dyDescent="0.3">
      <c r="A906" s="1"/>
      <c r="B906" s="1"/>
      <c r="C906" s="1"/>
      <c r="D906" s="1"/>
      <c r="E906" s="1"/>
      <c r="F906" s="1"/>
      <c r="G906" s="1"/>
      <c r="I906" s="1"/>
      <c r="J906" s="1"/>
      <c r="K906" s="1"/>
      <c r="L906" s="1"/>
      <c r="M906" s="1"/>
      <c r="N906" s="1"/>
    </row>
    <row r="907" spans="1:14" x14ac:dyDescent="0.3">
      <c r="A907" s="1"/>
      <c r="B907" s="1"/>
      <c r="C907" s="1"/>
      <c r="D907" s="1"/>
      <c r="E907" s="1"/>
      <c r="F907" s="1"/>
      <c r="G907" s="1"/>
      <c r="I907" s="1"/>
      <c r="J907" s="1"/>
      <c r="K907" s="1"/>
      <c r="L907" s="1"/>
      <c r="M907" s="1"/>
      <c r="N907" s="1"/>
    </row>
    <row r="908" spans="1:14" x14ac:dyDescent="0.3">
      <c r="A908" s="1"/>
      <c r="B908" s="1"/>
      <c r="C908" s="1"/>
      <c r="D908" s="1"/>
      <c r="E908" s="1"/>
      <c r="F908" s="1"/>
      <c r="G908" s="1"/>
      <c r="I908" s="1"/>
      <c r="J908" s="1"/>
      <c r="K908" s="1"/>
      <c r="L908" s="1"/>
      <c r="M908" s="1"/>
      <c r="N908" s="1"/>
    </row>
    <row r="909" spans="1:14" x14ac:dyDescent="0.3">
      <c r="A909" s="1"/>
      <c r="B909" s="1"/>
      <c r="C909" s="1"/>
      <c r="D909" s="1"/>
      <c r="E909" s="1"/>
      <c r="F909" s="1"/>
      <c r="G909" s="1"/>
      <c r="I909" s="1"/>
      <c r="J909" s="1"/>
      <c r="K909" s="1"/>
      <c r="L909" s="1"/>
      <c r="M909" s="1"/>
      <c r="N909" s="1"/>
    </row>
    <row r="910" spans="1:14" x14ac:dyDescent="0.3">
      <c r="A910" s="1"/>
      <c r="B910" s="1"/>
      <c r="C910" s="1"/>
      <c r="D910" s="1"/>
      <c r="E910" s="1"/>
      <c r="F910" s="1"/>
      <c r="G910" s="1"/>
      <c r="I910" s="1"/>
      <c r="J910" s="1"/>
      <c r="K910" s="1"/>
      <c r="L910" s="1"/>
      <c r="M910" s="1"/>
      <c r="N910" s="1"/>
    </row>
    <row r="911" spans="1:14" x14ac:dyDescent="0.3">
      <c r="A911" s="1"/>
      <c r="B911" s="1"/>
      <c r="C911" s="1"/>
      <c r="D911" s="1"/>
      <c r="E911" s="1"/>
      <c r="F911" s="1"/>
      <c r="G911" s="1"/>
      <c r="I911" s="1"/>
      <c r="J911" s="1"/>
      <c r="K911" s="1"/>
      <c r="L911" s="1"/>
      <c r="M911" s="1"/>
      <c r="N911" s="1"/>
    </row>
    <row r="912" spans="1:14" x14ac:dyDescent="0.3">
      <c r="A912" s="1"/>
      <c r="B912" s="1"/>
      <c r="C912" s="1"/>
      <c r="D912" s="1"/>
      <c r="E912" s="1"/>
      <c r="F912" s="1"/>
      <c r="G912" s="1"/>
      <c r="I912" s="1"/>
      <c r="J912" s="1"/>
      <c r="K912" s="1"/>
      <c r="L912" s="1"/>
      <c r="M912" s="1"/>
      <c r="N912" s="1"/>
    </row>
    <row r="913" spans="1:14" x14ac:dyDescent="0.3">
      <c r="A913" s="1"/>
      <c r="B913" s="1"/>
      <c r="C913" s="1"/>
      <c r="D913" s="1"/>
      <c r="E913" s="1"/>
      <c r="F913" s="1"/>
      <c r="G913" s="1"/>
      <c r="I913" s="1"/>
      <c r="J913" s="1"/>
      <c r="K913" s="1"/>
      <c r="L913" s="1"/>
      <c r="M913" s="1"/>
      <c r="N913" s="1"/>
    </row>
    <row r="914" spans="1:14" x14ac:dyDescent="0.3">
      <c r="A914" s="1"/>
      <c r="B914" s="1"/>
      <c r="C914" s="1"/>
      <c r="D914" s="1"/>
      <c r="E914" s="1"/>
      <c r="F914" s="1"/>
      <c r="G914" s="1"/>
      <c r="I914" s="1"/>
      <c r="J914" s="1"/>
      <c r="K914" s="1"/>
      <c r="L914" s="1"/>
      <c r="M914" s="1"/>
      <c r="N914" s="1"/>
    </row>
    <row r="915" spans="1:14" x14ac:dyDescent="0.3">
      <c r="A915" s="1"/>
      <c r="B915" s="1"/>
      <c r="C915" s="1"/>
      <c r="D915" s="1"/>
      <c r="E915" s="1"/>
      <c r="F915" s="1"/>
      <c r="G915" s="1"/>
      <c r="I915" s="1"/>
      <c r="J915" s="1"/>
      <c r="K915" s="1"/>
      <c r="L915" s="1"/>
      <c r="M915" s="1"/>
      <c r="N915" s="1"/>
    </row>
    <row r="916" spans="1:14" x14ac:dyDescent="0.3">
      <c r="A916" s="1"/>
      <c r="B916" s="1"/>
      <c r="C916" s="1"/>
      <c r="D916" s="1"/>
      <c r="E916" s="1"/>
      <c r="F916" s="1"/>
      <c r="G916" s="1"/>
      <c r="I916" s="1"/>
      <c r="J916" s="1"/>
      <c r="K916" s="1"/>
      <c r="L916" s="1"/>
      <c r="M916" s="1"/>
      <c r="N916" s="1"/>
    </row>
    <row r="917" spans="1:14" x14ac:dyDescent="0.3">
      <c r="A917" s="1"/>
      <c r="B917" s="1"/>
      <c r="C917" s="1"/>
      <c r="D917" s="1"/>
      <c r="E917" s="1"/>
      <c r="F917" s="1"/>
      <c r="G917" s="1"/>
      <c r="I917" s="1"/>
      <c r="J917" s="1"/>
      <c r="K917" s="1"/>
      <c r="L917" s="1"/>
      <c r="M917" s="1"/>
      <c r="N917" s="1"/>
    </row>
    <row r="918" spans="1:14" x14ac:dyDescent="0.3">
      <c r="A918" s="1"/>
      <c r="B918" s="1"/>
      <c r="C918" s="1"/>
      <c r="D918" s="1"/>
      <c r="E918" s="1"/>
      <c r="F918" s="1"/>
      <c r="G918" s="1"/>
      <c r="I918" s="1"/>
      <c r="J918" s="1"/>
      <c r="K918" s="1"/>
      <c r="L918" s="1"/>
      <c r="M918" s="1"/>
      <c r="N918" s="1"/>
    </row>
    <row r="919" spans="1:14" x14ac:dyDescent="0.3">
      <c r="A919" s="1"/>
      <c r="B919" s="1"/>
      <c r="C919" s="1"/>
      <c r="D919" s="1"/>
      <c r="E919" s="1"/>
      <c r="F919" s="1"/>
      <c r="G919" s="1"/>
      <c r="I919" s="1"/>
      <c r="J919" s="1"/>
      <c r="K919" s="1"/>
      <c r="L919" s="1"/>
      <c r="M919" s="1"/>
      <c r="N919" s="1"/>
    </row>
    <row r="920" spans="1:14" x14ac:dyDescent="0.3">
      <c r="A920" s="1"/>
      <c r="B920" s="1"/>
      <c r="C920" s="1"/>
      <c r="D920" s="1"/>
      <c r="E920" s="1"/>
      <c r="F920" s="1"/>
      <c r="G920" s="1"/>
      <c r="I920" s="1"/>
      <c r="J920" s="1"/>
      <c r="K920" s="1"/>
      <c r="L920" s="1"/>
      <c r="M920" s="1"/>
      <c r="N920" s="1"/>
    </row>
    <row r="921" spans="1:14" x14ac:dyDescent="0.3">
      <c r="A921" s="1"/>
      <c r="B921" s="1"/>
      <c r="C921" s="1"/>
      <c r="D921" s="1"/>
      <c r="E921" s="1"/>
      <c r="F921" s="1"/>
      <c r="G921" s="1"/>
      <c r="I921" s="1"/>
      <c r="J921" s="1"/>
      <c r="K921" s="1"/>
      <c r="L921" s="1"/>
      <c r="M921" s="1"/>
      <c r="N921" s="1"/>
    </row>
    <row r="922" spans="1:14" x14ac:dyDescent="0.3">
      <c r="A922" s="1"/>
      <c r="B922" s="1"/>
      <c r="C922" s="1"/>
      <c r="D922" s="1"/>
      <c r="E922" s="1"/>
      <c r="F922" s="1"/>
      <c r="G922" s="1"/>
      <c r="I922" s="1"/>
      <c r="J922" s="1"/>
      <c r="K922" s="1"/>
      <c r="L922" s="1"/>
      <c r="M922" s="1"/>
      <c r="N922" s="1"/>
    </row>
    <row r="923" spans="1:14" x14ac:dyDescent="0.3">
      <c r="A923" s="1"/>
      <c r="B923" s="1"/>
      <c r="C923" s="1"/>
      <c r="D923" s="1"/>
      <c r="E923" s="1"/>
      <c r="F923" s="1"/>
      <c r="G923" s="1"/>
      <c r="I923" s="1"/>
      <c r="J923" s="1"/>
      <c r="K923" s="1"/>
      <c r="L923" s="1"/>
      <c r="M923" s="1"/>
      <c r="N923" s="1"/>
    </row>
    <row r="924" spans="1:14" x14ac:dyDescent="0.3">
      <c r="A924" s="1"/>
      <c r="B924" s="1"/>
      <c r="C924" s="1"/>
      <c r="D924" s="1"/>
      <c r="E924" s="1"/>
      <c r="F924" s="1"/>
      <c r="G924" s="1"/>
      <c r="I924" s="1"/>
      <c r="J924" s="1"/>
      <c r="K924" s="1"/>
      <c r="L924" s="1"/>
      <c r="M924" s="1"/>
      <c r="N924" s="1"/>
    </row>
    <row r="925" spans="1:14" x14ac:dyDescent="0.3">
      <c r="A925" s="1"/>
      <c r="B925" s="1"/>
      <c r="C925" s="1"/>
      <c r="D925" s="1"/>
      <c r="E925" s="1"/>
      <c r="F925" s="1"/>
      <c r="G925" s="1"/>
      <c r="I925" s="1"/>
      <c r="J925" s="1"/>
      <c r="K925" s="1"/>
      <c r="L925" s="1"/>
      <c r="M925" s="1"/>
      <c r="N925" s="1"/>
    </row>
    <row r="926" spans="1:14" x14ac:dyDescent="0.3">
      <c r="A926" s="1"/>
      <c r="B926" s="1"/>
      <c r="C926" s="1"/>
      <c r="D926" s="1"/>
      <c r="E926" s="1"/>
      <c r="F926" s="1"/>
      <c r="G926" s="1"/>
      <c r="I926" s="1"/>
      <c r="J926" s="1"/>
      <c r="K926" s="1"/>
      <c r="L926" s="1"/>
      <c r="M926" s="1"/>
      <c r="N926" s="1"/>
    </row>
    <row r="927" spans="1:14" x14ac:dyDescent="0.3">
      <c r="A927" s="1"/>
      <c r="B927" s="1"/>
      <c r="C927" s="1"/>
      <c r="D927" s="1"/>
      <c r="E927" s="1"/>
      <c r="F927" s="1"/>
      <c r="G927" s="1"/>
      <c r="I927" s="1"/>
      <c r="J927" s="1"/>
      <c r="K927" s="1"/>
      <c r="L927" s="1"/>
      <c r="M927" s="1"/>
      <c r="N927" s="1"/>
    </row>
    <row r="928" spans="1:14" x14ac:dyDescent="0.3">
      <c r="A928" s="1"/>
      <c r="B928" s="1"/>
      <c r="C928" s="1"/>
      <c r="D928" s="1"/>
      <c r="E928" s="1"/>
      <c r="F928" s="1"/>
      <c r="G928" s="1"/>
      <c r="I928" s="1"/>
      <c r="J928" s="1"/>
      <c r="K928" s="1"/>
      <c r="L928" s="1"/>
      <c r="M928" s="1"/>
      <c r="N928" s="1"/>
    </row>
    <row r="929" spans="1:14" x14ac:dyDescent="0.3">
      <c r="A929" s="1"/>
      <c r="B929" s="1"/>
      <c r="C929" s="1"/>
      <c r="D929" s="1"/>
      <c r="E929" s="1"/>
      <c r="F929" s="1"/>
      <c r="G929" s="1"/>
      <c r="I929" s="1"/>
      <c r="J929" s="1"/>
      <c r="K929" s="1"/>
      <c r="L929" s="1"/>
      <c r="M929" s="1"/>
      <c r="N929" s="1"/>
    </row>
    <row r="930" spans="1:14" x14ac:dyDescent="0.3">
      <c r="A930" s="1"/>
      <c r="B930" s="1"/>
      <c r="C930" s="1"/>
      <c r="D930" s="1"/>
      <c r="E930" s="1"/>
      <c r="F930" s="1"/>
      <c r="G930" s="1"/>
      <c r="I930" s="1"/>
      <c r="J930" s="1"/>
      <c r="K930" s="1"/>
      <c r="L930" s="1"/>
      <c r="M930" s="1"/>
      <c r="N930" s="1"/>
    </row>
    <row r="931" spans="1:14" x14ac:dyDescent="0.3">
      <c r="A931" s="1"/>
      <c r="B931" s="1"/>
      <c r="C931" s="1"/>
      <c r="D931" s="1"/>
      <c r="E931" s="1"/>
      <c r="F931" s="1"/>
      <c r="G931" s="1"/>
      <c r="I931" s="1"/>
      <c r="J931" s="1"/>
      <c r="K931" s="1"/>
      <c r="L931" s="1"/>
      <c r="M931" s="1"/>
      <c r="N931" s="1"/>
    </row>
    <row r="932" spans="1:14" x14ac:dyDescent="0.3">
      <c r="A932" s="1"/>
      <c r="B932" s="1"/>
      <c r="C932" s="1"/>
      <c r="D932" s="1"/>
      <c r="E932" s="1"/>
      <c r="F932" s="1"/>
      <c r="G932" s="1"/>
      <c r="I932" s="1"/>
      <c r="J932" s="1"/>
      <c r="K932" s="1"/>
      <c r="L932" s="1"/>
      <c r="M932" s="1"/>
      <c r="N932" s="1"/>
    </row>
    <row r="933" spans="1:14" x14ac:dyDescent="0.3">
      <c r="A933" s="1"/>
      <c r="B933" s="1"/>
      <c r="C933" s="1"/>
      <c r="D933" s="1"/>
      <c r="E933" s="1"/>
      <c r="F933" s="1"/>
      <c r="G933" s="1"/>
      <c r="I933" s="1"/>
      <c r="J933" s="1"/>
      <c r="K933" s="1"/>
      <c r="L933" s="1"/>
      <c r="M933" s="1"/>
      <c r="N933" s="1"/>
    </row>
    <row r="934" spans="1:14" x14ac:dyDescent="0.3">
      <c r="A934" s="1"/>
      <c r="B934" s="1"/>
      <c r="C934" s="1"/>
      <c r="D934" s="1"/>
      <c r="E934" s="1"/>
      <c r="F934" s="1"/>
      <c r="G934" s="1"/>
      <c r="I934" s="1"/>
      <c r="J934" s="1"/>
      <c r="K934" s="1"/>
      <c r="L934" s="1"/>
      <c r="M934" s="1"/>
      <c r="N934" s="1"/>
    </row>
    <row r="935" spans="1:14" x14ac:dyDescent="0.3">
      <c r="A935" s="1"/>
      <c r="B935" s="1"/>
      <c r="C935" s="1"/>
      <c r="D935" s="1"/>
      <c r="E935" s="1"/>
      <c r="F935" s="1"/>
      <c r="G935" s="1"/>
      <c r="I935" s="1"/>
      <c r="J935" s="1"/>
      <c r="K935" s="1"/>
      <c r="L935" s="1"/>
      <c r="M935" s="1"/>
      <c r="N935" s="1"/>
    </row>
    <row r="936" spans="1:14" x14ac:dyDescent="0.3">
      <c r="A936" s="1"/>
      <c r="B936" s="1"/>
      <c r="C936" s="1"/>
      <c r="D936" s="1"/>
      <c r="E936" s="1"/>
      <c r="F936" s="1"/>
      <c r="G936" s="1"/>
      <c r="I936" s="1"/>
      <c r="J936" s="1"/>
      <c r="K936" s="1"/>
      <c r="L936" s="1"/>
      <c r="M936" s="1"/>
      <c r="N936" s="1"/>
    </row>
    <row r="937" spans="1:14" x14ac:dyDescent="0.3">
      <c r="A937" s="1"/>
      <c r="B937" s="1"/>
      <c r="C937" s="1"/>
      <c r="D937" s="1"/>
      <c r="E937" s="1"/>
      <c r="F937" s="1"/>
      <c r="G937" s="1"/>
      <c r="I937" s="1"/>
      <c r="J937" s="1"/>
      <c r="K937" s="1"/>
      <c r="L937" s="1"/>
      <c r="M937" s="1"/>
      <c r="N937" s="1"/>
    </row>
    <row r="938" spans="1:14" x14ac:dyDescent="0.3">
      <c r="A938" s="1"/>
      <c r="B938" s="1"/>
      <c r="C938" s="1"/>
      <c r="D938" s="1"/>
      <c r="E938" s="1"/>
      <c r="F938" s="1"/>
      <c r="G938" s="1"/>
      <c r="I938" s="1"/>
      <c r="J938" s="1"/>
      <c r="K938" s="1"/>
      <c r="L938" s="1"/>
      <c r="M938" s="1"/>
      <c r="N938" s="1"/>
    </row>
    <row r="939" spans="1:14" x14ac:dyDescent="0.3">
      <c r="A939" s="1"/>
      <c r="B939" s="1"/>
      <c r="C939" s="1"/>
      <c r="D939" s="1"/>
      <c r="E939" s="1"/>
      <c r="F939" s="1"/>
      <c r="G939" s="1"/>
      <c r="I939" s="1"/>
      <c r="J939" s="1"/>
      <c r="K939" s="1"/>
      <c r="L939" s="1"/>
      <c r="M939" s="1"/>
      <c r="N939" s="1"/>
    </row>
    <row r="940" spans="1:14" x14ac:dyDescent="0.3">
      <c r="A940" s="1"/>
      <c r="B940" s="1"/>
      <c r="C940" s="1"/>
      <c r="D940" s="1"/>
      <c r="E940" s="1"/>
      <c r="F940" s="1"/>
      <c r="G940" s="1"/>
      <c r="I940" s="1"/>
      <c r="J940" s="1"/>
      <c r="K940" s="1"/>
      <c r="L940" s="1"/>
      <c r="M940" s="1"/>
      <c r="N940" s="1"/>
    </row>
    <row r="941" spans="1:14" x14ac:dyDescent="0.3">
      <c r="A941" s="1"/>
      <c r="B941" s="1"/>
      <c r="C941" s="1"/>
      <c r="D941" s="1"/>
      <c r="E941" s="1"/>
      <c r="F941" s="1"/>
      <c r="G941" s="1"/>
      <c r="I941" s="1"/>
      <c r="J941" s="1"/>
      <c r="K941" s="1"/>
      <c r="L941" s="1"/>
      <c r="M941" s="1"/>
      <c r="N941" s="1"/>
    </row>
    <row r="942" spans="1:14" x14ac:dyDescent="0.3">
      <c r="A942" s="1"/>
      <c r="B942" s="1"/>
      <c r="C942" s="1"/>
      <c r="D942" s="1"/>
      <c r="E942" s="1"/>
      <c r="F942" s="1"/>
      <c r="G942" s="1"/>
      <c r="I942" s="1"/>
      <c r="J942" s="1"/>
      <c r="K942" s="1"/>
      <c r="L942" s="1"/>
      <c r="M942" s="1"/>
      <c r="N942" s="1"/>
    </row>
    <row r="943" spans="1:14" x14ac:dyDescent="0.3">
      <c r="A943" s="1"/>
      <c r="B943" s="1"/>
      <c r="C943" s="1"/>
      <c r="D943" s="1"/>
      <c r="E943" s="1"/>
      <c r="F943" s="1"/>
      <c r="G943" s="1"/>
      <c r="I943" s="1"/>
      <c r="J943" s="1"/>
      <c r="K943" s="1"/>
      <c r="L943" s="1"/>
      <c r="M943" s="1"/>
      <c r="N943" s="1"/>
    </row>
    <row r="944" spans="1:14" x14ac:dyDescent="0.3">
      <c r="A944" s="1"/>
      <c r="B944" s="1"/>
      <c r="C944" s="1"/>
      <c r="D944" s="1"/>
      <c r="E944" s="1"/>
      <c r="F944" s="1"/>
      <c r="G944" s="1"/>
      <c r="I944" s="1"/>
      <c r="J944" s="1"/>
      <c r="K944" s="1"/>
      <c r="L944" s="1"/>
      <c r="M944" s="1"/>
      <c r="N944" s="1"/>
    </row>
    <row r="945" spans="1:14" x14ac:dyDescent="0.3">
      <c r="A945" s="1"/>
      <c r="B945" s="1"/>
      <c r="C945" s="1"/>
      <c r="D945" s="1"/>
      <c r="E945" s="1"/>
      <c r="F945" s="1"/>
      <c r="G945" s="1"/>
      <c r="I945" s="1"/>
      <c r="J945" s="1"/>
      <c r="K945" s="1"/>
      <c r="L945" s="1"/>
      <c r="M945" s="1"/>
      <c r="N945" s="1"/>
    </row>
    <row r="946" spans="1:14" x14ac:dyDescent="0.3">
      <c r="A946" s="1"/>
      <c r="B946" s="1"/>
      <c r="C946" s="1"/>
      <c r="D946" s="1"/>
      <c r="E946" s="1"/>
      <c r="F946" s="1"/>
      <c r="G946" s="1"/>
      <c r="I946" s="1"/>
      <c r="J946" s="1"/>
      <c r="K946" s="1"/>
      <c r="L946" s="1"/>
      <c r="M946" s="1"/>
      <c r="N946" s="1"/>
    </row>
    <row r="947" spans="1:14" x14ac:dyDescent="0.3">
      <c r="A947" s="1"/>
      <c r="B947" s="1"/>
      <c r="C947" s="1"/>
      <c r="D947" s="1"/>
      <c r="E947" s="1"/>
      <c r="F947" s="1"/>
      <c r="G947" s="1"/>
      <c r="I947" s="1"/>
      <c r="J947" s="1"/>
      <c r="K947" s="1"/>
      <c r="L947" s="1"/>
      <c r="M947" s="1"/>
      <c r="N947" s="1"/>
    </row>
    <row r="948" spans="1:14" x14ac:dyDescent="0.3">
      <c r="A948" s="1"/>
      <c r="B948" s="1"/>
      <c r="C948" s="1"/>
      <c r="D948" s="1"/>
      <c r="E948" s="1"/>
      <c r="F948" s="1"/>
      <c r="G948" s="1"/>
      <c r="I948" s="1"/>
      <c r="J948" s="1"/>
      <c r="K948" s="1"/>
      <c r="L948" s="1"/>
      <c r="M948" s="1"/>
      <c r="N948" s="1"/>
    </row>
    <row r="949" spans="1:14" x14ac:dyDescent="0.3">
      <c r="A949" s="1"/>
      <c r="B949" s="1"/>
      <c r="C949" s="1"/>
      <c r="D949" s="1"/>
      <c r="E949" s="1"/>
      <c r="F949" s="1"/>
      <c r="G949" s="1"/>
      <c r="I949" s="1"/>
      <c r="J949" s="1"/>
      <c r="K949" s="1"/>
      <c r="L949" s="1"/>
      <c r="M949" s="1"/>
      <c r="N949" s="1"/>
    </row>
    <row r="950" spans="1:14" x14ac:dyDescent="0.3">
      <c r="A950" s="1"/>
      <c r="B950" s="1"/>
      <c r="C950" s="1"/>
      <c r="D950" s="1"/>
      <c r="E950" s="1"/>
      <c r="F950" s="1"/>
      <c r="G950" s="1"/>
      <c r="I950" s="1"/>
      <c r="J950" s="1"/>
      <c r="K950" s="1"/>
      <c r="L950" s="1"/>
      <c r="M950" s="1"/>
      <c r="N950" s="1"/>
    </row>
    <row r="951" spans="1:14" x14ac:dyDescent="0.3">
      <c r="A951" s="1"/>
      <c r="B951" s="1"/>
      <c r="C951" s="1"/>
      <c r="D951" s="1"/>
      <c r="E951" s="1"/>
      <c r="F951" s="1"/>
      <c r="G951" s="1"/>
      <c r="I951" s="1"/>
      <c r="J951" s="1"/>
      <c r="K951" s="1"/>
      <c r="L951" s="1"/>
      <c r="M951" s="1"/>
      <c r="N951" s="1"/>
    </row>
    <row r="952" spans="1:14" x14ac:dyDescent="0.3">
      <c r="A952" s="1"/>
      <c r="B952" s="1"/>
      <c r="C952" s="1"/>
      <c r="D952" s="1"/>
      <c r="E952" s="1"/>
      <c r="F952" s="1"/>
      <c r="G952" s="1"/>
      <c r="I952" s="1"/>
      <c r="J952" s="1"/>
      <c r="K952" s="1"/>
      <c r="L952" s="1"/>
      <c r="M952" s="1"/>
      <c r="N952" s="1"/>
    </row>
    <row r="953" spans="1:14" x14ac:dyDescent="0.3">
      <c r="A953" s="1"/>
      <c r="B953" s="1"/>
      <c r="C953" s="1"/>
      <c r="D953" s="1"/>
      <c r="E953" s="1"/>
      <c r="F953" s="1"/>
      <c r="G953" s="1"/>
      <c r="I953" s="1"/>
      <c r="J953" s="1"/>
      <c r="K953" s="1"/>
      <c r="L953" s="1"/>
      <c r="M953" s="1"/>
      <c r="N953" s="1"/>
    </row>
    <row r="954" spans="1:14" x14ac:dyDescent="0.3">
      <c r="A954" s="1"/>
      <c r="B954" s="1"/>
      <c r="C954" s="1"/>
      <c r="D954" s="1"/>
      <c r="E954" s="1"/>
      <c r="F954" s="1"/>
      <c r="G954" s="1"/>
      <c r="I954" s="1"/>
      <c r="J954" s="1"/>
      <c r="K954" s="1"/>
      <c r="L954" s="1"/>
      <c r="M954" s="1"/>
      <c r="N954" s="1"/>
    </row>
    <row r="955" spans="1:14" x14ac:dyDescent="0.3">
      <c r="A955" s="1"/>
      <c r="B955" s="1"/>
      <c r="C955" s="1"/>
      <c r="D955" s="1"/>
      <c r="E955" s="1"/>
      <c r="F955" s="1"/>
      <c r="G955" s="1"/>
      <c r="I955" s="1"/>
      <c r="J955" s="1"/>
      <c r="K955" s="1"/>
      <c r="L955" s="1"/>
      <c r="M955" s="1"/>
      <c r="N955" s="1"/>
    </row>
    <row r="956" spans="1:14" x14ac:dyDescent="0.3">
      <c r="A956" s="1"/>
      <c r="B956" s="1"/>
      <c r="C956" s="1"/>
      <c r="D956" s="1"/>
      <c r="E956" s="1"/>
      <c r="F956" s="1"/>
      <c r="G956" s="1"/>
      <c r="I956" s="1"/>
      <c r="J956" s="1"/>
      <c r="K956" s="1"/>
      <c r="L956" s="1"/>
      <c r="M956" s="1"/>
      <c r="N956" s="1"/>
    </row>
    <row r="957" spans="1:14" x14ac:dyDescent="0.3">
      <c r="A957" s="1"/>
      <c r="B957" s="1"/>
      <c r="C957" s="1"/>
      <c r="D957" s="1"/>
      <c r="E957" s="1"/>
      <c r="F957" s="1"/>
      <c r="G957" s="1"/>
      <c r="I957" s="1"/>
      <c r="J957" s="1"/>
      <c r="K957" s="1"/>
      <c r="L957" s="1"/>
      <c r="M957" s="1"/>
      <c r="N957" s="1"/>
    </row>
    <row r="958" spans="1:14" x14ac:dyDescent="0.3">
      <c r="A958" s="1"/>
      <c r="B958" s="1"/>
      <c r="C958" s="1"/>
      <c r="D958" s="1"/>
      <c r="E958" s="1"/>
      <c r="F958" s="1"/>
      <c r="G958" s="1"/>
      <c r="I958" s="1"/>
      <c r="J958" s="1"/>
      <c r="K958" s="1"/>
      <c r="L958" s="1"/>
      <c r="M958" s="1"/>
      <c r="N958" s="1"/>
    </row>
    <row r="959" spans="1:14" x14ac:dyDescent="0.3">
      <c r="A959" s="1"/>
      <c r="B959" s="1"/>
      <c r="C959" s="1"/>
      <c r="D959" s="1"/>
      <c r="E959" s="1"/>
      <c r="F959" s="1"/>
      <c r="G959" s="1"/>
      <c r="I959" s="1"/>
      <c r="J959" s="1"/>
      <c r="K959" s="1"/>
      <c r="L959" s="1"/>
      <c r="M959" s="1"/>
      <c r="N959" s="1"/>
    </row>
    <row r="960" spans="1:14" x14ac:dyDescent="0.3">
      <c r="A960" s="1"/>
      <c r="B960" s="1"/>
      <c r="C960" s="1"/>
      <c r="D960" s="1"/>
      <c r="E960" s="1"/>
      <c r="F960" s="1"/>
      <c r="G960" s="1"/>
      <c r="I960" s="1"/>
      <c r="J960" s="1"/>
      <c r="K960" s="1"/>
      <c r="L960" s="1"/>
      <c r="M960" s="1"/>
      <c r="N960" s="1"/>
    </row>
    <row r="961" spans="1:14" x14ac:dyDescent="0.3">
      <c r="A961" s="1"/>
      <c r="B961" s="1"/>
      <c r="C961" s="1"/>
      <c r="D961" s="1"/>
      <c r="E961" s="1"/>
      <c r="F961" s="1"/>
      <c r="G961" s="1"/>
      <c r="I961" s="1"/>
      <c r="J961" s="1"/>
      <c r="K961" s="1"/>
      <c r="L961" s="1"/>
      <c r="M961" s="1"/>
      <c r="N961" s="1"/>
    </row>
    <row r="962" spans="1:14" x14ac:dyDescent="0.3">
      <c r="A962" s="1"/>
      <c r="B962" s="1"/>
      <c r="C962" s="1"/>
      <c r="D962" s="1"/>
      <c r="E962" s="1"/>
      <c r="F962" s="1"/>
      <c r="G962" s="1"/>
      <c r="I962" s="1"/>
      <c r="J962" s="1"/>
      <c r="K962" s="1"/>
      <c r="L962" s="1"/>
      <c r="M962" s="1"/>
      <c r="N962" s="1"/>
    </row>
    <row r="963" spans="1:14" x14ac:dyDescent="0.3">
      <c r="A963" s="1"/>
      <c r="B963" s="1"/>
      <c r="C963" s="1"/>
      <c r="D963" s="1"/>
      <c r="E963" s="1"/>
      <c r="F963" s="1"/>
      <c r="G963" s="1"/>
      <c r="I963" s="1"/>
      <c r="J963" s="1"/>
      <c r="K963" s="1"/>
      <c r="L963" s="1"/>
      <c r="M963" s="1"/>
      <c r="N963" s="1"/>
    </row>
    <row r="964" spans="1:14" x14ac:dyDescent="0.3">
      <c r="A964" s="1"/>
      <c r="B964" s="1"/>
      <c r="C964" s="1"/>
      <c r="D964" s="1"/>
      <c r="E964" s="1"/>
      <c r="F964" s="1"/>
      <c r="G964" s="1"/>
      <c r="I964" s="1"/>
      <c r="J964" s="1"/>
      <c r="K964" s="1"/>
      <c r="L964" s="1"/>
      <c r="M964" s="1"/>
      <c r="N964" s="1"/>
    </row>
    <row r="965" spans="1:14" x14ac:dyDescent="0.3">
      <c r="A965" s="1"/>
      <c r="B965" s="1"/>
      <c r="C965" s="1"/>
      <c r="D965" s="1"/>
      <c r="E965" s="1"/>
      <c r="F965" s="1"/>
      <c r="G965" s="1"/>
      <c r="I965" s="1"/>
      <c r="J965" s="1"/>
      <c r="K965" s="1"/>
      <c r="L965" s="1"/>
      <c r="M965" s="1"/>
      <c r="N965" s="1"/>
    </row>
    <row r="966" spans="1:14" x14ac:dyDescent="0.3">
      <c r="A966" s="1"/>
      <c r="B966" s="1"/>
      <c r="C966" s="1"/>
      <c r="D966" s="1"/>
      <c r="E966" s="1"/>
      <c r="F966" s="1"/>
      <c r="G966" s="1"/>
      <c r="I966" s="1"/>
      <c r="J966" s="1"/>
      <c r="K966" s="1"/>
      <c r="L966" s="1"/>
      <c r="M966" s="1"/>
      <c r="N966" s="1"/>
    </row>
    <row r="967" spans="1:14" x14ac:dyDescent="0.3">
      <c r="A967" s="1"/>
      <c r="B967" s="1"/>
      <c r="C967" s="1"/>
      <c r="D967" s="1"/>
      <c r="E967" s="1"/>
      <c r="F967" s="1"/>
      <c r="G967" s="1"/>
      <c r="I967" s="1"/>
      <c r="J967" s="1"/>
      <c r="K967" s="1"/>
      <c r="L967" s="1"/>
      <c r="M967" s="1"/>
      <c r="N967" s="1"/>
    </row>
    <row r="968" spans="1:14" x14ac:dyDescent="0.3">
      <c r="A968" s="1"/>
      <c r="B968" s="1"/>
      <c r="C968" s="1"/>
      <c r="D968" s="1"/>
      <c r="E968" s="1"/>
      <c r="F968" s="1"/>
      <c r="G968" s="1"/>
      <c r="I968" s="1"/>
      <c r="J968" s="1"/>
      <c r="K968" s="1"/>
      <c r="L968" s="1"/>
      <c r="M968" s="1"/>
      <c r="N968" s="1"/>
    </row>
    <row r="969" spans="1:14" x14ac:dyDescent="0.3">
      <c r="A969" s="1"/>
      <c r="B969" s="1"/>
      <c r="C969" s="1"/>
      <c r="D969" s="1"/>
      <c r="E969" s="1"/>
      <c r="F969" s="1"/>
      <c r="G969" s="1"/>
      <c r="I969" s="1"/>
      <c r="J969" s="1"/>
      <c r="K969" s="1"/>
      <c r="L969" s="1"/>
      <c r="M969" s="1"/>
      <c r="N969" s="1"/>
    </row>
    <row r="970" spans="1:14" x14ac:dyDescent="0.3">
      <c r="A970" s="1"/>
      <c r="B970" s="1"/>
      <c r="C970" s="1"/>
      <c r="D970" s="1"/>
      <c r="E970" s="1"/>
      <c r="F970" s="1"/>
      <c r="G970" s="1"/>
      <c r="I970" s="1"/>
      <c r="J970" s="1"/>
      <c r="K970" s="1"/>
      <c r="L970" s="1"/>
      <c r="M970" s="1"/>
      <c r="N970" s="1"/>
    </row>
    <row r="971" spans="1:14" x14ac:dyDescent="0.3">
      <c r="A971" s="1"/>
      <c r="B971" s="1"/>
      <c r="C971" s="1"/>
      <c r="D971" s="1"/>
      <c r="E971" s="1"/>
      <c r="F971" s="1"/>
      <c r="G971" s="1"/>
      <c r="I971" s="1"/>
      <c r="J971" s="1"/>
      <c r="K971" s="1"/>
      <c r="L971" s="1"/>
      <c r="M971" s="1"/>
      <c r="N971" s="1"/>
    </row>
    <row r="972" spans="1:14" x14ac:dyDescent="0.3">
      <c r="A972" s="1"/>
      <c r="B972" s="1"/>
      <c r="C972" s="1"/>
      <c r="D972" s="1"/>
      <c r="E972" s="1"/>
      <c r="F972" s="1"/>
      <c r="G972" s="1"/>
      <c r="I972" s="1"/>
      <c r="J972" s="1"/>
      <c r="K972" s="1"/>
      <c r="L972" s="1"/>
      <c r="M972" s="1"/>
      <c r="N972" s="1"/>
    </row>
    <row r="973" spans="1:14" x14ac:dyDescent="0.3">
      <c r="A973" s="1"/>
      <c r="B973" s="1"/>
      <c r="C973" s="1"/>
      <c r="D973" s="1"/>
      <c r="E973" s="1"/>
      <c r="F973" s="1"/>
      <c r="G973" s="1"/>
      <c r="I973" s="1"/>
      <c r="J973" s="1"/>
      <c r="K973" s="1"/>
      <c r="L973" s="1"/>
      <c r="M973" s="1"/>
      <c r="N973" s="1"/>
    </row>
    <row r="974" spans="1:14" x14ac:dyDescent="0.3">
      <c r="A974" s="1"/>
      <c r="B974" s="1"/>
      <c r="C974" s="1"/>
      <c r="D974" s="1"/>
      <c r="E974" s="1"/>
      <c r="F974" s="1"/>
      <c r="G974" s="1"/>
      <c r="I974" s="1"/>
      <c r="J974" s="1"/>
      <c r="K974" s="1"/>
      <c r="L974" s="1"/>
      <c r="M974" s="1"/>
      <c r="N974" s="1"/>
    </row>
    <row r="975" spans="1:14" x14ac:dyDescent="0.3">
      <c r="A975" s="1"/>
      <c r="B975" s="1"/>
      <c r="C975" s="1"/>
      <c r="D975" s="1"/>
      <c r="E975" s="1"/>
      <c r="F975" s="1"/>
      <c r="G975" s="1"/>
      <c r="I975" s="1"/>
      <c r="J975" s="1"/>
      <c r="K975" s="1"/>
      <c r="L975" s="1"/>
      <c r="M975" s="1"/>
      <c r="N975" s="1"/>
    </row>
    <row r="976" spans="1:14" x14ac:dyDescent="0.3">
      <c r="A976" s="1"/>
      <c r="B976" s="1"/>
      <c r="C976" s="1"/>
      <c r="D976" s="1"/>
      <c r="E976" s="1"/>
      <c r="F976" s="1"/>
      <c r="G976" s="1"/>
      <c r="I976" s="1"/>
      <c r="J976" s="1"/>
      <c r="K976" s="1"/>
      <c r="L976" s="1"/>
      <c r="M976" s="1"/>
      <c r="N976" s="1"/>
    </row>
    <row r="977" spans="1:14" x14ac:dyDescent="0.3">
      <c r="A977" s="1"/>
      <c r="B977" s="1"/>
      <c r="C977" s="1"/>
      <c r="D977" s="1"/>
      <c r="E977" s="1"/>
      <c r="F977" s="1"/>
      <c r="G977" s="1"/>
      <c r="I977" s="1"/>
      <c r="J977" s="1"/>
      <c r="K977" s="1"/>
      <c r="L977" s="1"/>
      <c r="M977" s="1"/>
      <c r="N977" s="1"/>
    </row>
    <row r="978" spans="1:14" x14ac:dyDescent="0.3">
      <c r="A978" s="1"/>
      <c r="B978" s="1"/>
      <c r="C978" s="1"/>
      <c r="D978" s="1"/>
      <c r="E978" s="1"/>
      <c r="F978" s="1"/>
      <c r="G978" s="1"/>
      <c r="I978" s="1"/>
      <c r="J978" s="1"/>
      <c r="K978" s="1"/>
      <c r="L978" s="1"/>
      <c r="M978" s="1"/>
      <c r="N978" s="1"/>
    </row>
    <row r="979" spans="1:14" x14ac:dyDescent="0.3">
      <c r="A979" s="1"/>
      <c r="B979" s="1"/>
      <c r="C979" s="1"/>
      <c r="D979" s="1"/>
      <c r="E979" s="1"/>
      <c r="F979" s="1"/>
      <c r="G979" s="1"/>
      <c r="I979" s="1"/>
      <c r="J979" s="1"/>
      <c r="K979" s="1"/>
      <c r="L979" s="1"/>
      <c r="M979" s="1"/>
      <c r="N979" s="1"/>
    </row>
    <row r="980" spans="1:14" x14ac:dyDescent="0.3">
      <c r="A980" s="1"/>
      <c r="B980" s="1"/>
      <c r="C980" s="1"/>
      <c r="D980" s="1"/>
      <c r="E980" s="1"/>
      <c r="F980" s="1"/>
      <c r="G980" s="1"/>
      <c r="I980" s="1"/>
      <c r="J980" s="1"/>
      <c r="K980" s="1"/>
      <c r="L980" s="1"/>
      <c r="M980" s="1"/>
      <c r="N980" s="1"/>
    </row>
    <row r="981" spans="1:14" x14ac:dyDescent="0.3">
      <c r="A981" s="1"/>
      <c r="B981" s="1"/>
      <c r="C981" s="1"/>
      <c r="D981" s="1"/>
      <c r="E981" s="1"/>
      <c r="F981" s="1"/>
      <c r="G981" s="1"/>
      <c r="I981" s="1"/>
      <c r="J981" s="1"/>
      <c r="K981" s="1"/>
      <c r="L981" s="1"/>
      <c r="M981" s="1"/>
      <c r="N981" s="1"/>
    </row>
    <row r="982" spans="1:14" x14ac:dyDescent="0.3">
      <c r="A982" s="1"/>
      <c r="B982" s="1"/>
      <c r="C982" s="1"/>
      <c r="D982" s="1"/>
      <c r="E982" s="1"/>
      <c r="F982" s="1"/>
      <c r="G982" s="1"/>
      <c r="I982" s="1"/>
      <c r="J982" s="1"/>
      <c r="K982" s="1"/>
      <c r="L982" s="1"/>
      <c r="M982" s="1"/>
      <c r="N982" s="1"/>
    </row>
    <row r="983" spans="1:14" x14ac:dyDescent="0.3">
      <c r="A983" s="1"/>
      <c r="B983" s="1"/>
      <c r="C983" s="1"/>
      <c r="D983" s="1"/>
      <c r="E983" s="1"/>
      <c r="F983" s="1"/>
      <c r="G983" s="1"/>
      <c r="I983" s="1"/>
      <c r="J983" s="1"/>
      <c r="K983" s="1"/>
      <c r="L983" s="1"/>
      <c r="M983" s="1"/>
      <c r="N983" s="1"/>
    </row>
    <row r="984" spans="1:14" x14ac:dyDescent="0.3">
      <c r="A984" s="1"/>
      <c r="B984" s="1"/>
      <c r="C984" s="1"/>
      <c r="D984" s="1"/>
      <c r="E984" s="1"/>
      <c r="F984" s="1"/>
      <c r="G984" s="1"/>
      <c r="I984" s="1"/>
      <c r="J984" s="1"/>
      <c r="K984" s="1"/>
      <c r="L984" s="1"/>
      <c r="M984" s="1"/>
      <c r="N984" s="1"/>
    </row>
    <row r="985" spans="1:14" x14ac:dyDescent="0.3">
      <c r="A985" s="1"/>
      <c r="B985" s="1"/>
      <c r="C985" s="1"/>
      <c r="D985" s="1"/>
      <c r="E985" s="1"/>
      <c r="F985" s="1"/>
      <c r="G985" s="1"/>
      <c r="I985" s="1"/>
      <c r="J985" s="1"/>
      <c r="K985" s="1"/>
      <c r="L985" s="1"/>
      <c r="M985" s="1"/>
      <c r="N985" s="1"/>
    </row>
    <row r="986" spans="1:14" x14ac:dyDescent="0.3">
      <c r="A986" s="1"/>
      <c r="B986" s="1"/>
      <c r="C986" s="1"/>
      <c r="D986" s="1"/>
      <c r="E986" s="1"/>
      <c r="F986" s="1"/>
      <c r="G986" s="1"/>
      <c r="I986" s="1"/>
      <c r="J986" s="1"/>
      <c r="K986" s="1"/>
      <c r="L986" s="1"/>
      <c r="M986" s="1"/>
      <c r="N986" s="1"/>
    </row>
    <row r="987" spans="1:14" x14ac:dyDescent="0.3">
      <c r="A987" s="1"/>
      <c r="B987" s="1"/>
      <c r="C987" s="1"/>
      <c r="D987" s="1"/>
      <c r="E987" s="1"/>
      <c r="F987" s="1"/>
      <c r="G987" s="1"/>
      <c r="I987" s="1"/>
      <c r="J987" s="1"/>
      <c r="K987" s="1"/>
      <c r="L987" s="1"/>
      <c r="M987" s="1"/>
      <c r="N987" s="1"/>
    </row>
    <row r="988" spans="1:14" x14ac:dyDescent="0.3">
      <c r="A988" s="1"/>
      <c r="B988" s="1"/>
      <c r="C988" s="1"/>
      <c r="D988" s="1"/>
      <c r="E988" s="1"/>
      <c r="F988" s="1"/>
      <c r="G988" s="1"/>
      <c r="I988" s="1"/>
      <c r="J988" s="1"/>
      <c r="K988" s="1"/>
      <c r="L988" s="1"/>
      <c r="M988" s="1"/>
      <c r="N988" s="1"/>
    </row>
    <row r="989" spans="1:14" x14ac:dyDescent="0.3">
      <c r="A989" s="1"/>
      <c r="B989" s="1"/>
      <c r="C989" s="1"/>
      <c r="D989" s="1"/>
      <c r="E989" s="1"/>
      <c r="F989" s="1"/>
      <c r="G989" s="1"/>
      <c r="I989" s="1"/>
      <c r="J989" s="1"/>
      <c r="K989" s="1"/>
      <c r="L989" s="1"/>
      <c r="M989" s="1"/>
      <c r="N989" s="1"/>
    </row>
    <row r="990" spans="1:14" x14ac:dyDescent="0.3">
      <c r="A990" s="1"/>
      <c r="B990" s="1"/>
      <c r="C990" s="1"/>
      <c r="D990" s="1"/>
      <c r="E990" s="1"/>
      <c r="F990" s="1"/>
      <c r="G990" s="1"/>
      <c r="I990" s="1"/>
      <c r="J990" s="1"/>
      <c r="K990" s="1"/>
      <c r="L990" s="1"/>
      <c r="M990" s="1"/>
      <c r="N990" s="1"/>
    </row>
    <row r="991" spans="1:14" x14ac:dyDescent="0.3">
      <c r="A991" s="1"/>
      <c r="B991" s="1"/>
      <c r="C991" s="1"/>
      <c r="D991" s="1"/>
      <c r="E991" s="1"/>
      <c r="F991" s="1"/>
      <c r="G991" s="1"/>
      <c r="I991" s="1"/>
      <c r="J991" s="1"/>
      <c r="K991" s="1"/>
      <c r="L991" s="1"/>
      <c r="M991" s="1"/>
      <c r="N991" s="1"/>
    </row>
    <row r="992" spans="1:14" x14ac:dyDescent="0.3">
      <c r="A992" s="1"/>
      <c r="B992" s="1"/>
      <c r="C992" s="1"/>
      <c r="D992" s="1"/>
      <c r="E992" s="1"/>
      <c r="F992" s="1"/>
      <c r="G992" s="1"/>
      <c r="I992" s="1"/>
      <c r="J992" s="1"/>
      <c r="K992" s="1"/>
      <c r="L992" s="1"/>
      <c r="M992" s="1"/>
      <c r="N992" s="1"/>
    </row>
    <row r="993" spans="1:14" x14ac:dyDescent="0.3">
      <c r="A993" s="1"/>
      <c r="B993" s="1"/>
      <c r="C993" s="1"/>
      <c r="D993" s="1"/>
      <c r="E993" s="1"/>
      <c r="F993" s="1"/>
      <c r="G993" s="1"/>
      <c r="I993" s="1"/>
      <c r="J993" s="1"/>
      <c r="K993" s="1"/>
      <c r="L993" s="1"/>
      <c r="M993" s="1"/>
      <c r="N993" s="1"/>
    </row>
    <row r="994" spans="1:14" x14ac:dyDescent="0.3">
      <c r="A994" s="1"/>
      <c r="B994" s="1"/>
      <c r="C994" s="1"/>
      <c r="D994" s="1"/>
      <c r="E994" s="1"/>
      <c r="F994" s="1"/>
      <c r="G994" s="1"/>
      <c r="I994" s="1"/>
      <c r="J994" s="1"/>
      <c r="K994" s="1"/>
      <c r="L994" s="1"/>
      <c r="M994" s="1"/>
      <c r="N994" s="1"/>
    </row>
    <row r="995" spans="1:14" x14ac:dyDescent="0.3">
      <c r="A995" s="1"/>
      <c r="B995" s="1"/>
      <c r="C995" s="1"/>
      <c r="D995" s="1"/>
      <c r="E995" s="1"/>
      <c r="F995" s="1"/>
      <c r="G995" s="1"/>
      <c r="I995" s="1"/>
      <c r="J995" s="1"/>
      <c r="K995" s="1"/>
      <c r="L995" s="1"/>
      <c r="M995" s="1"/>
      <c r="N995" s="1"/>
    </row>
    <row r="996" spans="1:14" x14ac:dyDescent="0.3">
      <c r="A996" s="1"/>
      <c r="B996" s="1"/>
      <c r="C996" s="1"/>
      <c r="D996" s="1"/>
      <c r="E996" s="1"/>
      <c r="F996" s="1"/>
      <c r="G996" s="1"/>
      <c r="I996" s="1"/>
      <c r="J996" s="1"/>
      <c r="K996" s="1"/>
      <c r="L996" s="1"/>
      <c r="M996" s="1"/>
      <c r="N996" s="1"/>
    </row>
    <row r="997" spans="1:14" x14ac:dyDescent="0.3">
      <c r="A997" s="1"/>
      <c r="B997" s="1"/>
      <c r="C997" s="1"/>
      <c r="D997" s="1"/>
      <c r="E997" s="1"/>
      <c r="F997" s="1"/>
      <c r="G997" s="1"/>
      <c r="I997" s="1"/>
      <c r="J997" s="1"/>
      <c r="K997" s="1"/>
      <c r="L997" s="1"/>
      <c r="M997" s="1"/>
      <c r="N997" s="1"/>
    </row>
    <row r="998" spans="1:14" x14ac:dyDescent="0.3">
      <c r="A998" s="1"/>
      <c r="B998" s="1"/>
      <c r="C998" s="1"/>
      <c r="D998" s="1"/>
      <c r="E998" s="1"/>
      <c r="F998" s="1"/>
      <c r="G998" s="1"/>
      <c r="I998" s="1"/>
      <c r="J998" s="1"/>
      <c r="K998" s="1"/>
      <c r="L998" s="1"/>
      <c r="M998" s="1"/>
      <c r="N998" s="1"/>
    </row>
    <row r="999" spans="1:14" x14ac:dyDescent="0.3">
      <c r="A999" s="1"/>
      <c r="B999" s="1"/>
      <c r="C999" s="1"/>
      <c r="D999" s="1"/>
      <c r="E999" s="1"/>
      <c r="F999" s="1"/>
      <c r="G999" s="1"/>
      <c r="I999" s="1"/>
      <c r="J999" s="1"/>
      <c r="K999" s="1"/>
      <c r="L999" s="1"/>
      <c r="M999" s="1"/>
      <c r="N999" s="1"/>
    </row>
    <row r="1000" spans="1:14" x14ac:dyDescent="0.3">
      <c r="A1000" s="1"/>
      <c r="B1000" s="1"/>
      <c r="C1000" s="1"/>
      <c r="D1000" s="1"/>
      <c r="E1000" s="1"/>
      <c r="F1000" s="1"/>
      <c r="G1000" s="1"/>
      <c r="I1000" s="1"/>
      <c r="J1000" s="1"/>
      <c r="K1000" s="1"/>
      <c r="L1000" s="1"/>
      <c r="M1000" s="1"/>
      <c r="N1000" s="1"/>
    </row>
    <row r="1001" spans="1:14" x14ac:dyDescent="0.3">
      <c r="A1001" s="1"/>
      <c r="B1001" s="1"/>
      <c r="C1001" s="1"/>
      <c r="D1001" s="1"/>
      <c r="E1001" s="1"/>
      <c r="F1001" s="1"/>
      <c r="G1001" s="1"/>
      <c r="I1001" s="1"/>
      <c r="J1001" s="1"/>
      <c r="K1001" s="1"/>
      <c r="L1001" s="1"/>
      <c r="M1001" s="1"/>
      <c r="N1001" s="1"/>
    </row>
    <row r="1002" spans="1:14" x14ac:dyDescent="0.3">
      <c r="A1002" s="1"/>
      <c r="B1002" s="1"/>
      <c r="C1002" s="1"/>
      <c r="D1002" s="1"/>
      <c r="E1002" s="1"/>
      <c r="F1002" s="1"/>
      <c r="G1002" s="1"/>
      <c r="I1002" s="1"/>
      <c r="J1002" s="1"/>
      <c r="K1002" s="1"/>
      <c r="L1002" s="1"/>
      <c r="M1002" s="1"/>
      <c r="N1002" s="1"/>
    </row>
    <row r="1003" spans="1:14" x14ac:dyDescent="0.3">
      <c r="A1003" s="1"/>
      <c r="B1003" s="1"/>
      <c r="C1003" s="1"/>
      <c r="D1003" s="1"/>
      <c r="E1003" s="1"/>
      <c r="F1003" s="1"/>
      <c r="G1003" s="1"/>
      <c r="I1003" s="1"/>
      <c r="J1003" s="1"/>
      <c r="K1003" s="1"/>
      <c r="L1003" s="1"/>
      <c r="M1003" s="1"/>
      <c r="N1003" s="1"/>
    </row>
    <row r="1004" spans="1:14" x14ac:dyDescent="0.3">
      <c r="A1004" s="1"/>
      <c r="B1004" s="1"/>
      <c r="C1004" s="1"/>
      <c r="D1004" s="1"/>
      <c r="E1004" s="1"/>
      <c r="F1004" s="1"/>
      <c r="G1004" s="1"/>
      <c r="I1004" s="1"/>
      <c r="J1004" s="1"/>
      <c r="K1004" s="1"/>
      <c r="L1004" s="1"/>
      <c r="M1004" s="1"/>
      <c r="N1004" s="1"/>
    </row>
    <row r="1005" spans="1:14" x14ac:dyDescent="0.3">
      <c r="A1005" s="1"/>
      <c r="B1005" s="1"/>
      <c r="C1005" s="1"/>
      <c r="D1005" s="1"/>
      <c r="E1005" s="1"/>
      <c r="F1005" s="1"/>
      <c r="G1005" s="1"/>
      <c r="I1005" s="1"/>
      <c r="J1005" s="1"/>
      <c r="K1005" s="1"/>
      <c r="L1005" s="1"/>
      <c r="M1005" s="1"/>
      <c r="N1005" s="1"/>
    </row>
  </sheetData>
  <mergeCells count="6">
    <mergeCell ref="B2:E2"/>
    <mergeCell ref="B1:H1"/>
    <mergeCell ref="I2:L2"/>
    <mergeCell ref="M2:O2"/>
    <mergeCell ref="I1:O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M7" sqref="M7"/>
    </sheetView>
  </sheetViews>
  <sheetFormatPr defaultRowHeight="14.4" x14ac:dyDescent="0.3"/>
  <cols>
    <col min="2" max="15" width="12" customWidth="1"/>
  </cols>
  <sheetData>
    <row r="1" spans="1:20" x14ac:dyDescent="0.3">
      <c r="A1" s="33"/>
      <c r="B1" s="69" t="s">
        <v>4</v>
      </c>
      <c r="C1" s="70"/>
      <c r="D1" s="70"/>
      <c r="E1" s="70"/>
      <c r="F1" s="70"/>
      <c r="G1" s="70"/>
      <c r="H1" s="71"/>
      <c r="I1" s="70" t="s">
        <v>17</v>
      </c>
      <c r="J1" s="70"/>
      <c r="K1" s="70"/>
      <c r="L1" s="70"/>
      <c r="M1" s="70"/>
      <c r="N1" s="70"/>
      <c r="O1" s="71"/>
    </row>
    <row r="2" spans="1:20" x14ac:dyDescent="0.3">
      <c r="A2" s="29"/>
      <c r="B2" s="73" t="s">
        <v>7</v>
      </c>
      <c r="C2" s="74"/>
      <c r="D2" s="74"/>
      <c r="E2" s="74"/>
      <c r="F2" s="74" t="s">
        <v>8</v>
      </c>
      <c r="G2" s="74"/>
      <c r="H2" s="75"/>
      <c r="I2" s="74" t="s">
        <v>7</v>
      </c>
      <c r="J2" s="74"/>
      <c r="K2" s="74"/>
      <c r="L2" s="74"/>
      <c r="M2" s="74" t="s">
        <v>8</v>
      </c>
      <c r="N2" s="74"/>
      <c r="O2" s="75"/>
    </row>
    <row r="3" spans="1:20" ht="15" thickBot="1" x14ac:dyDescent="0.35">
      <c r="A3" s="24" t="s">
        <v>0</v>
      </c>
      <c r="B3" s="35" t="s">
        <v>12</v>
      </c>
      <c r="C3" s="36" t="s">
        <v>11</v>
      </c>
      <c r="D3" s="26" t="s">
        <v>9</v>
      </c>
      <c r="E3" s="26" t="s">
        <v>6</v>
      </c>
      <c r="F3" s="36" t="s">
        <v>10</v>
      </c>
      <c r="G3" s="26" t="s">
        <v>9</v>
      </c>
      <c r="H3" s="27" t="s">
        <v>6</v>
      </c>
      <c r="I3" s="36" t="s">
        <v>12</v>
      </c>
      <c r="J3" s="36" t="s">
        <v>11</v>
      </c>
      <c r="K3" s="26" t="s">
        <v>9</v>
      </c>
      <c r="L3" s="26" t="s">
        <v>6</v>
      </c>
      <c r="M3" s="36" t="s">
        <v>10</v>
      </c>
      <c r="N3" s="26" t="s">
        <v>9</v>
      </c>
      <c r="O3" s="27" t="s">
        <v>6</v>
      </c>
    </row>
    <row r="4" spans="1:20" x14ac:dyDescent="0.3">
      <c r="A4" s="9">
        <v>4.1399000000000002E-7</v>
      </c>
      <c r="B4" s="21">
        <f>Differential!B4/SUM(Differential!C$4:C$49)</f>
        <v>0</v>
      </c>
      <c r="C4" s="7">
        <f>1/2*($A4-0.00000000001)*(B4+0)</f>
        <v>0</v>
      </c>
      <c r="D4" s="7">
        <f>'Tally Results'!C3</f>
        <v>0</v>
      </c>
      <c r="E4" s="7">
        <f>D4*B4</f>
        <v>0</v>
      </c>
      <c r="F4" s="7">
        <f>Differential!F4/SUM(Differential!F$4:F$49)</f>
        <v>0</v>
      </c>
      <c r="G4" s="7">
        <f>'Tally Results'!C3</f>
        <v>0</v>
      </c>
      <c r="H4" s="38">
        <f t="shared" ref="H4:H49" si="0">G4*F4</f>
        <v>0</v>
      </c>
      <c r="I4" s="12">
        <f>Differential!I4/SUM(Differential!J$4:J$49)</f>
        <v>2.1037976754622079E-14</v>
      </c>
      <c r="J4" s="12">
        <f>1/2*($A4-0.00000000001)*(I4+0)</f>
        <v>4.3546508084392245E-21</v>
      </c>
      <c r="K4" s="12">
        <f>'Tally Results'!F3</f>
        <v>0.15</v>
      </c>
      <c r="L4" s="12">
        <f>K4*I4</f>
        <v>3.1556965131933119E-15</v>
      </c>
      <c r="M4" s="12">
        <f>Differential!M4/SUM(Differential!M$4:M$49)</f>
        <v>7.262044338652429E-7</v>
      </c>
      <c r="N4" s="12">
        <f>'Tally Results'!F3</f>
        <v>0.15</v>
      </c>
      <c r="O4" s="17">
        <f t="shared" ref="O4:O49" si="1">N4*M4</f>
        <v>1.0893066507978643E-7</v>
      </c>
    </row>
    <row r="5" spans="1:20" x14ac:dyDescent="0.3">
      <c r="A5" s="9">
        <v>1.1253000000000001E-6</v>
      </c>
      <c r="B5" s="21">
        <f>Differential!B5/SUM(Differential!C$4:C$49)</f>
        <v>0</v>
      </c>
      <c r="C5" s="7">
        <f>1/2*($A5-$A4)*(B5+B4)</f>
        <v>0</v>
      </c>
      <c r="D5" s="7">
        <f>'Tally Results'!C4</f>
        <v>0</v>
      </c>
      <c r="E5" s="7">
        <f t="shared" ref="E5:E49" si="2">D5*B5</f>
        <v>0</v>
      </c>
      <c r="F5" s="7">
        <f>Differential!F5/SUM(Differential!F$4:F$49)</f>
        <v>0</v>
      </c>
      <c r="G5" s="7">
        <f>'Tally Results'!C4</f>
        <v>0</v>
      </c>
      <c r="H5" s="38">
        <f t="shared" si="0"/>
        <v>0</v>
      </c>
      <c r="I5" s="12">
        <f>Differential!I5/SUM(Differential!J$4:J$49)</f>
        <v>1.5155870485638581E-11</v>
      </c>
      <c r="J5" s="12">
        <f>1/2*($A5-$A4)*(I5+I4)</f>
        <v>5.397743379192454E-18</v>
      </c>
      <c r="K5" s="12">
        <f>'Tally Results'!F4</f>
        <v>0.26859148315797354</v>
      </c>
      <c r="L5" s="12">
        <f t="shared" ref="L5:L49" si="3">K5*I5</f>
        <v>4.0707377322878235E-12</v>
      </c>
      <c r="M5" s="12">
        <f>Differential!M5/SUM(Differential!M$4:M$49)</f>
        <v>2.8217546426204592E-5</v>
      </c>
      <c r="N5" s="12">
        <f>'Tally Results'!F4</f>
        <v>0.26859148315797354</v>
      </c>
      <c r="O5" s="17">
        <f t="shared" si="1"/>
        <v>7.5789926456932669E-6</v>
      </c>
    </row>
    <row r="6" spans="1:20" x14ac:dyDescent="0.3">
      <c r="A6" s="9">
        <v>3.0589999999999998E-6</v>
      </c>
      <c r="B6" s="21">
        <f>Differential!B6/SUM(Differential!C$4:C$49)</f>
        <v>0</v>
      </c>
      <c r="C6" s="7">
        <f t="shared" ref="C6:C49" si="4">1/2*($A6-$A5)*(B6+B5)</f>
        <v>0</v>
      </c>
      <c r="D6" s="7">
        <f>'Tally Results'!C5</f>
        <v>0</v>
      </c>
      <c r="E6" s="7">
        <f t="shared" si="2"/>
        <v>0</v>
      </c>
      <c r="F6" s="7">
        <f>Differential!F6/SUM(Differential!F$4:F$49)</f>
        <v>0</v>
      </c>
      <c r="G6" s="7">
        <f>'Tally Results'!C5</f>
        <v>0</v>
      </c>
      <c r="H6" s="38">
        <f t="shared" si="0"/>
        <v>0</v>
      </c>
      <c r="I6" s="12">
        <f>Differential!I6/SUM(Differential!J$4:J$49)</f>
        <v>3.9666509835547465E-10</v>
      </c>
      <c r="J6" s="12">
        <f t="shared" ref="J6:J49" si="5">1/2*($A6-$A5)*(I6+I5)</f>
        <v>3.9816910372403029E-16</v>
      </c>
      <c r="K6" s="12">
        <f>'Tally Results'!F5</f>
        <v>7.0948974094062839E-2</v>
      </c>
      <c r="L6" s="12">
        <f t="shared" si="3"/>
        <v>2.8142981787241458E-11</v>
      </c>
      <c r="M6" s="12">
        <f>Differential!M6/SUM(Differential!M$4:M$49)</f>
        <v>2.6537414402347687E-4</v>
      </c>
      <c r="N6" s="12">
        <f>'Tally Results'!F5</f>
        <v>7.0948974094062839E-2</v>
      </c>
      <c r="O6" s="17">
        <f t="shared" si="1"/>
        <v>1.882802326955576E-5</v>
      </c>
    </row>
    <row r="7" spans="1:20" x14ac:dyDescent="0.3">
      <c r="A7" s="9">
        <v>1.0677E-5</v>
      </c>
      <c r="B7" s="21">
        <f>Differential!B7/SUM(Differential!C$4:C$49)</f>
        <v>1.4274323902292542E-10</v>
      </c>
      <c r="C7" s="7">
        <f t="shared" si="4"/>
        <v>5.4370899743832291E-16</v>
      </c>
      <c r="D7" s="7">
        <f>'Tally Results'!C6</f>
        <v>1</v>
      </c>
      <c r="E7" s="7">
        <f t="shared" si="2"/>
        <v>1.4274323902292542E-10</v>
      </c>
      <c r="F7" s="7">
        <f>Differential!F7/SUM(Differential!F$4:F$49)</f>
        <v>2.4856664704020803E-5</v>
      </c>
      <c r="G7" s="7">
        <f>'Tally Results'!C6</f>
        <v>1</v>
      </c>
      <c r="H7" s="38">
        <f t="shared" si="0"/>
        <v>2.4856664704020803E-5</v>
      </c>
      <c r="I7" s="12">
        <f>Differential!I7/SUM(Differential!J$4:J$49)</f>
        <v>1.9938172609074931E-9</v>
      </c>
      <c r="J7" s="12">
        <f t="shared" si="5"/>
        <v>9.1053473064326432E-15</v>
      </c>
      <c r="K7" s="12">
        <f>'Tally Results'!F6</f>
        <v>5.5604895692735551E-2</v>
      </c>
      <c r="L7" s="12">
        <f t="shared" si="3"/>
        <v>1.1086600082313685E-10</v>
      </c>
      <c r="M7" s="12">
        <f>Differential!M7/SUM(Differential!M$4:M$49)</f>
        <v>3.7240957619795272E-4</v>
      </c>
      <c r="N7" s="12">
        <f>'Tally Results'!F6</f>
        <v>5.5604895692735551E-2</v>
      </c>
      <c r="O7" s="17">
        <f t="shared" si="1"/>
        <v>2.0707795639463012E-5</v>
      </c>
    </row>
    <row r="8" spans="1:20" x14ac:dyDescent="0.3">
      <c r="A8" s="9">
        <v>2.9023E-5</v>
      </c>
      <c r="B8" s="21">
        <f>Differential!B8/SUM(Differential!C$4:C$49)</f>
        <v>1.1817480006207089E-7</v>
      </c>
      <c r="C8" s="7">
        <f t="shared" si="4"/>
        <v>1.0853268247009336E-12</v>
      </c>
      <c r="D8" s="7">
        <f>'Tally Results'!C7</f>
        <v>0.18679999999999999</v>
      </c>
      <c r="E8" s="7">
        <f t="shared" si="2"/>
        <v>2.2075052651594842E-8</v>
      </c>
      <c r="F8" s="7">
        <f>Differential!F8/SUM(Differential!F$4:F$49)</f>
        <v>6.8256303698387335E-3</v>
      </c>
      <c r="G8" s="7">
        <f>'Tally Results'!C7</f>
        <v>0.18679999999999999</v>
      </c>
      <c r="H8" s="38">
        <f t="shared" si="0"/>
        <v>1.2750277530858753E-3</v>
      </c>
      <c r="I8" s="12">
        <f>Differential!I8/SUM(Differential!J$4:J$49)</f>
        <v>7.2198039602227892E-9</v>
      </c>
      <c r="J8" s="12">
        <f t="shared" si="5"/>
        <v>8.4516547461428093E-14</v>
      </c>
      <c r="K8" s="12">
        <f>'Tally Results'!F7</f>
        <v>2.9582388341714397E-2</v>
      </c>
      <c r="L8" s="12">
        <f t="shared" si="3"/>
        <v>2.1357904450235807E-10</v>
      </c>
      <c r="M8" s="12">
        <f>Differential!M8/SUM(Differential!M$4:M$49)</f>
        <v>3.7435696026235586E-4</v>
      </c>
      <c r="N8" s="12">
        <f>'Tally Results'!F7</f>
        <v>2.9582388341714397E-2</v>
      </c>
      <c r="O8" s="17">
        <f t="shared" si="1"/>
        <v>1.1074372976904755E-5</v>
      </c>
      <c r="R8">
        <v>0.5</v>
      </c>
      <c r="S8">
        <v>10</v>
      </c>
      <c r="T8">
        <f>(R9-R8)</f>
        <v>1</v>
      </c>
    </row>
    <row r="9" spans="1:20" x14ac:dyDescent="0.3">
      <c r="A9" s="9">
        <v>1.013E-4</v>
      </c>
      <c r="B9" s="21">
        <f>Differential!B9/SUM(Differential!C$4:C$49)</f>
        <v>1.8191831386051757E-6</v>
      </c>
      <c r="C9" s="7">
        <f t="shared" si="4"/>
        <v>7.0013209866526295E-11</v>
      </c>
      <c r="D9" s="7">
        <f>'Tally Results'!C8</f>
        <v>0.29170000000000001</v>
      </c>
      <c r="E9" s="7">
        <f t="shared" si="2"/>
        <v>5.3065572153112974E-7</v>
      </c>
      <c r="F9" s="7">
        <f>Differential!F9/SUM(Differential!F$4:F$49)</f>
        <v>3.1656385386954408E-2</v>
      </c>
      <c r="G9" s="7">
        <f>'Tally Results'!C8</f>
        <v>0.29170000000000001</v>
      </c>
      <c r="H9" s="38">
        <f t="shared" si="0"/>
        <v>9.2341676173746008E-3</v>
      </c>
      <c r="I9" s="12">
        <f>Differential!I9/SUM(Differential!J$4:J$49)</f>
        <v>2.9406718684648462E-8</v>
      </c>
      <c r="J9" s="12">
        <f t="shared" si="5"/>
        <v>1.3236275886016797E-12</v>
      </c>
      <c r="K9" s="12">
        <f>'Tally Results'!F8</f>
        <v>1.0592801801223318E-2</v>
      </c>
      <c r="L9" s="12">
        <f t="shared" si="3"/>
        <v>3.1149954265081161E-10</v>
      </c>
      <c r="M9" s="12">
        <f>Differential!M9/SUM(Differential!M$4:M$49)</f>
        <v>5.8861481648240144E-4</v>
      </c>
      <c r="N9" s="12">
        <f>'Tally Results'!F8</f>
        <v>1.0592801801223318E-2</v>
      </c>
      <c r="O9" s="17">
        <f t="shared" si="1"/>
        <v>6.2350800882615142E-6</v>
      </c>
      <c r="R9">
        <v>1.5</v>
      </c>
      <c r="S9">
        <v>11</v>
      </c>
      <c r="T9">
        <f t="shared" ref="T9:T12" si="6">(R10-R9)</f>
        <v>1</v>
      </c>
    </row>
    <row r="10" spans="1:20" x14ac:dyDescent="0.3">
      <c r="A10" s="9">
        <v>2.7535999999999999E-4</v>
      </c>
      <c r="B10" s="21">
        <f>Differential!B10/SUM(Differential!C$4:C$49)</f>
        <v>8.1609530668929448E-6</v>
      </c>
      <c r="C10" s="7">
        <f t="shared" si="4"/>
        <v>8.6857125396450143E-10</v>
      </c>
      <c r="D10" s="7">
        <f>'Tally Results'!C9</f>
        <v>7.5399999999999995E-2</v>
      </c>
      <c r="E10" s="7">
        <f t="shared" si="2"/>
        <v>6.1533586124372804E-7</v>
      </c>
      <c r="F10" s="7">
        <f>Differential!F10/SUM(Differential!F$4:F$49)</f>
        <v>3.6612123273822524E-2</v>
      </c>
      <c r="G10" s="7">
        <f>'Tally Results'!C9</f>
        <v>7.5399999999999995E-2</v>
      </c>
      <c r="H10" s="38">
        <f t="shared" si="0"/>
        <v>2.7605540948462183E-3</v>
      </c>
      <c r="I10" s="12">
        <f>Differential!I10/SUM(Differential!J$4:J$49)</f>
        <v>1.3694259172359347E-7</v>
      </c>
      <c r="J10" s="12">
        <f t="shared" si="5"/>
        <v>1.4477380484829294E-11</v>
      </c>
      <c r="K10" s="12">
        <f>'Tally Results'!F9</f>
        <v>4.3570747067269806E-3</v>
      </c>
      <c r="L10" s="12">
        <f t="shared" si="3"/>
        <v>5.9666910267250867E-10</v>
      </c>
      <c r="M10" s="12">
        <f>Differential!M10/SUM(Differential!M$4:M$49)</f>
        <v>8.1314647795086232E-4</v>
      </c>
      <c r="N10" s="12">
        <f>'Tally Results'!F9</f>
        <v>4.3570747067269806E-3</v>
      </c>
      <c r="O10" s="17">
        <f t="shared" si="1"/>
        <v>3.5429399519438308E-6</v>
      </c>
      <c r="R10">
        <v>2.5</v>
      </c>
      <c r="S10">
        <v>12</v>
      </c>
      <c r="T10">
        <f t="shared" si="6"/>
        <v>1</v>
      </c>
    </row>
    <row r="11" spans="1:20" x14ac:dyDescent="0.3">
      <c r="A11" s="9">
        <v>5.8295000000000005E-4</v>
      </c>
      <c r="B11" s="21">
        <f>Differential!B11/SUM(Differential!C$4:C$49)</f>
        <v>2.0101822658382821E-5</v>
      </c>
      <c r="C11" s="7">
        <f t="shared" si="4"/>
        <v>4.3466735926687869E-9</v>
      </c>
      <c r="D11" s="7">
        <f>'Tally Results'!C10</f>
        <v>5.1900000000000002E-2</v>
      </c>
      <c r="E11" s="7">
        <f t="shared" si="2"/>
        <v>1.0432845959700685E-6</v>
      </c>
      <c r="F11" s="7">
        <f>Differential!F11/SUM(Differential!F$4:F$49)</f>
        <v>3.129988310243248E-2</v>
      </c>
      <c r="G11" s="7">
        <f>'Tally Results'!C10</f>
        <v>5.1900000000000002E-2</v>
      </c>
      <c r="H11" s="38">
        <f t="shared" si="0"/>
        <v>1.6244639330162457E-3</v>
      </c>
      <c r="I11" s="12">
        <f>Differential!I11/SUM(Differential!J$4:J$49)</f>
        <v>5.6038226096171484E-7</v>
      </c>
      <c r="J11" s="12">
        <f t="shared" si="5"/>
        <v>1.0724507571873701E-10</v>
      </c>
      <c r="K11" s="12">
        <f>'Tally Results'!F10</f>
        <v>2.2647571613751438E-3</v>
      </c>
      <c r="L11" s="12">
        <f t="shared" si="3"/>
        <v>1.2691297386206383E-9</v>
      </c>
      <c r="M11" s="12">
        <f>Differential!M11/SUM(Differential!M$4:M$49)</f>
        <v>1.3766309135710367E-3</v>
      </c>
      <c r="N11" s="12">
        <f>'Tally Results'!F10</f>
        <v>2.2647571613751438E-3</v>
      </c>
      <c r="O11" s="17">
        <f t="shared" si="1"/>
        <v>3.1177347200804122E-6</v>
      </c>
      <c r="R11">
        <v>3.5</v>
      </c>
      <c r="S11">
        <v>12</v>
      </c>
      <c r="T11">
        <f t="shared" si="6"/>
        <v>1</v>
      </c>
    </row>
    <row r="12" spans="1:20" x14ac:dyDescent="0.3">
      <c r="A12" s="9">
        <v>1.2340999999999999E-3</v>
      </c>
      <c r="B12" s="21">
        <f>Differential!B12/SUM(Differential!C$4:C$49)</f>
        <v>2.9028509307751101E-5</v>
      </c>
      <c r="C12" s="7">
        <f t="shared" si="4"/>
        <v>1.5995607829874049E-8</v>
      </c>
      <c r="D12" s="7">
        <f>'Tally Results'!C11</f>
        <v>2.9100000000000001E-2</v>
      </c>
      <c r="E12" s="7">
        <f t="shared" si="2"/>
        <v>8.4472962085555708E-7</v>
      </c>
      <c r="F12" s="7">
        <f>Differential!F12/SUM(Differential!F$4:F$49)</f>
        <v>2.0697501690904355E-2</v>
      </c>
      <c r="G12" s="7">
        <f>'Tally Results'!C11</f>
        <v>2.9100000000000001E-2</v>
      </c>
      <c r="H12" s="38">
        <f t="shared" si="0"/>
        <v>6.0229729920531678E-4</v>
      </c>
      <c r="I12" s="12">
        <f>Differential!I12/SUM(Differential!J$4:J$49)</f>
        <v>1.7482879545737193E-6</v>
      </c>
      <c r="J12" s="12">
        <f t="shared" si="5"/>
        <v>7.5164530542294878E-10</v>
      </c>
      <c r="K12" s="12">
        <f>'Tally Results'!F11</f>
        <v>1.2202458768625279E-3</v>
      </c>
      <c r="L12" s="12">
        <f t="shared" si="3"/>
        <v>2.1333411681370036E-9</v>
      </c>
      <c r="M12" s="12">
        <f>Differential!M12/SUM(Differential!M$4:M$49)</f>
        <v>2.0565372733739556E-3</v>
      </c>
      <c r="N12" s="12">
        <f>'Tally Results'!F11</f>
        <v>1.2202458768625279E-3</v>
      </c>
      <c r="O12" s="17">
        <f t="shared" si="1"/>
        <v>2.5094811284486746E-6</v>
      </c>
      <c r="R12">
        <v>4.5</v>
      </c>
      <c r="S12">
        <v>13</v>
      </c>
      <c r="T12">
        <f t="shared" si="6"/>
        <v>-4.5</v>
      </c>
    </row>
    <row r="13" spans="1:20" x14ac:dyDescent="0.3">
      <c r="A13" s="9">
        <v>3.3546000000000001E-3</v>
      </c>
      <c r="B13" s="21">
        <f>Differential!B13/SUM(Differential!C$4:C$49)</f>
        <v>4.7098741918314499E-5</v>
      </c>
      <c r="C13" s="7">
        <f t="shared" si="4"/>
        <v>8.0713918112436051E-8</v>
      </c>
      <c r="D13" s="7">
        <f>'Tally Results'!C12</f>
        <v>1.17E-2</v>
      </c>
      <c r="E13" s="7">
        <f t="shared" si="2"/>
        <v>5.5105528044427968E-7</v>
      </c>
      <c r="F13" s="7">
        <f>Differential!F13/SUM(Differential!F$4:F$49)</f>
        <v>1.7215657584516045E-2</v>
      </c>
      <c r="G13" s="7">
        <f>'Tally Results'!C12</f>
        <v>1.17E-2</v>
      </c>
      <c r="H13" s="38">
        <f t="shared" si="0"/>
        <v>2.0142319373883774E-4</v>
      </c>
      <c r="I13" s="12">
        <f>Differential!I13/SUM(Differential!J$4:J$49)</f>
        <v>7.4712978959136974E-6</v>
      </c>
      <c r="J13" s="12">
        <f t="shared" si="5"/>
        <v>9.7750658979792831E-9</v>
      </c>
      <c r="K13" s="12">
        <f>'Tally Results'!F12</f>
        <v>4.3777848279695063E-4</v>
      </c>
      <c r="L13" s="12">
        <f t="shared" si="3"/>
        <v>3.270773457397148E-9</v>
      </c>
      <c r="M13" s="12">
        <f>Differential!M13/SUM(Differential!M$4:M$49)</f>
        <v>4.1046238669054614E-3</v>
      </c>
      <c r="N13" s="12">
        <f>'Tally Results'!F12</f>
        <v>4.3777848279695063E-4</v>
      </c>
      <c r="O13" s="17">
        <f t="shared" si="1"/>
        <v>1.7969160089060256E-6</v>
      </c>
    </row>
    <row r="14" spans="1:20" x14ac:dyDescent="0.3">
      <c r="A14" s="9">
        <v>1.0333E-2</v>
      </c>
      <c r="B14" s="21">
        <f>Differential!B14/SUM(Differential!C$4:C$49)</f>
        <v>1.6590426518745406E-4</v>
      </c>
      <c r="C14" s="7">
        <f t="shared" si="4"/>
        <v>7.4321009239344766E-7</v>
      </c>
      <c r="D14" s="7">
        <f>'Tally Results'!C13</f>
        <v>4.1000000000000003E-3</v>
      </c>
      <c r="E14" s="7">
        <f t="shared" si="2"/>
        <v>6.8020748726856166E-7</v>
      </c>
      <c r="F14" s="7">
        <f>Differential!F14/SUM(Differential!F$4:F$49)</f>
        <v>2.3152838303144786E-2</v>
      </c>
      <c r="G14" s="7">
        <f>'Tally Results'!C13</f>
        <v>4.1000000000000003E-3</v>
      </c>
      <c r="H14" s="38">
        <f t="shared" si="0"/>
        <v>9.4926637042893635E-5</v>
      </c>
      <c r="I14" s="12">
        <f>Differential!I14/SUM(Differential!J$4:J$49)</f>
        <v>5.4579629864042813E-5</v>
      </c>
      <c r="J14" s="12">
        <f t="shared" si="5"/>
        <v>2.1650809714004025E-7</v>
      </c>
      <c r="K14" s="12">
        <f>'Tally Results'!F13</f>
        <v>1.7585505395068974E-4</v>
      </c>
      <c r="L14" s="12">
        <f t="shared" si="3"/>
        <v>9.5981037543499263E-9</v>
      </c>
      <c r="M14" s="12">
        <f>Differential!M14/SUM(Differential!M$4:M$49)</f>
        <v>1.0580471324033067E-2</v>
      </c>
      <c r="N14" s="12">
        <f>'Tally Results'!F13</f>
        <v>1.7585505395068974E-4</v>
      </c>
      <c r="O14" s="17">
        <f t="shared" si="1"/>
        <v>1.8606293555115608E-6</v>
      </c>
      <c r="R14">
        <v>0.5</v>
      </c>
      <c r="S14">
        <v>10</v>
      </c>
      <c r="T14">
        <f>(R15-R14)/2+(R14-R13)</f>
        <v>1</v>
      </c>
    </row>
    <row r="15" spans="1:20" x14ac:dyDescent="0.3">
      <c r="A15" s="9">
        <v>2.1874999999999999E-2</v>
      </c>
      <c r="B15" s="21">
        <f>Differential!B15/SUM(Differential!C$4:C$49)</f>
        <v>7.2008819728009289E-4</v>
      </c>
      <c r="C15" s="7">
        <f t="shared" si="4"/>
        <v>5.1130625009002124E-6</v>
      </c>
      <c r="D15" s="7">
        <f>'Tally Results'!C14</f>
        <v>2.2000000000000001E-3</v>
      </c>
      <c r="E15" s="7">
        <f t="shared" si="2"/>
        <v>1.5841940340162046E-6</v>
      </c>
      <c r="F15" s="7">
        <f>Differential!F15/SUM(Differential!F$4:F$49)</f>
        <v>3.5658964707626709E-2</v>
      </c>
      <c r="G15" s="7">
        <f>'Tally Results'!C14</f>
        <v>2.2000000000000001E-3</v>
      </c>
      <c r="H15" s="38">
        <f t="shared" si="0"/>
        <v>7.844972235677877E-5</v>
      </c>
      <c r="I15" s="12">
        <f>Differential!I15/SUM(Differential!J$4:J$49)</f>
        <v>3.250462630895064E-4</v>
      </c>
      <c r="J15" s="12">
        <f t="shared" si="5"/>
        <v>2.1908210282349325E-6</v>
      </c>
      <c r="K15" s="12">
        <f>'Tally Results'!F14</f>
        <v>8.6313382508160358E-5</v>
      </c>
      <c r="L15" s="12">
        <f t="shared" si="3"/>
        <v>2.8055842438892692E-8</v>
      </c>
      <c r="M15" s="12">
        <f>Differential!M15/SUM(Differential!M$4:M$49)</f>
        <v>2.199498704705052E-2</v>
      </c>
      <c r="N15" s="12">
        <f>'Tally Results'!F14</f>
        <v>8.6313382508160358E-5</v>
      </c>
      <c r="O15" s="17">
        <f t="shared" si="1"/>
        <v>1.898461730254104E-6</v>
      </c>
      <c r="R15">
        <v>1.5</v>
      </c>
      <c r="S15">
        <v>11</v>
      </c>
      <c r="T15">
        <f>(R16-R15)/2+(R15-R14)/2</f>
        <v>1</v>
      </c>
    </row>
    <row r="16" spans="1:20" x14ac:dyDescent="0.3">
      <c r="A16" s="9">
        <v>2.4788000000000001E-2</v>
      </c>
      <c r="B16" s="21">
        <f>Differential!B16/SUM(Differential!C$4:C$49)</f>
        <v>3.9999256611822102E-3</v>
      </c>
      <c r="C16" s="7">
        <f t="shared" si="4"/>
        <v>6.8747001848503502E-6</v>
      </c>
      <c r="D16" s="7">
        <f>'Tally Results'!C15</f>
        <v>3.8999999999999998E-3</v>
      </c>
      <c r="E16" s="7">
        <f t="shared" si="2"/>
        <v>1.559971007861062E-5</v>
      </c>
      <c r="F16" s="7">
        <f>Differential!F16/SUM(Differential!F$4:F$49)</f>
        <v>4.0886744616806622E-2</v>
      </c>
      <c r="G16" s="7">
        <f>'Tally Results'!C15</f>
        <v>3.8999999999999998E-3</v>
      </c>
      <c r="H16" s="38">
        <f t="shared" si="0"/>
        <v>1.5945830400554582E-4</v>
      </c>
      <c r="I16" s="12">
        <f>Differential!I16/SUM(Differential!J$4:J$49)</f>
        <v>2.0251264553314352E-3</v>
      </c>
      <c r="J16" s="12">
        <f t="shared" si="5"/>
        <v>3.4230265643801047E-6</v>
      </c>
      <c r="K16" s="12">
        <f>'Tally Results'!F15</f>
        <v>9.0138781886599746E-5</v>
      </c>
      <c r="L16" s="12">
        <f t="shared" si="3"/>
        <v>1.8254243184990311E-7</v>
      </c>
      <c r="M16" s="12">
        <f>Differential!M16/SUM(Differential!M$4:M$49)</f>
        <v>2.9678035326120702E-2</v>
      </c>
      <c r="N16" s="12">
        <f>'Tally Results'!F15</f>
        <v>9.0138781886599746E-5</v>
      </c>
      <c r="O16" s="17">
        <f t="shared" si="1"/>
        <v>2.6751419530839961E-6</v>
      </c>
      <c r="R16">
        <v>2.5</v>
      </c>
      <c r="S16">
        <v>12</v>
      </c>
      <c r="T16">
        <f>(R17-R16)/2+(R16-R15)/2</f>
        <v>1.25</v>
      </c>
    </row>
    <row r="17" spans="1:20" x14ac:dyDescent="0.3">
      <c r="A17" s="9">
        <v>3.4306999999999997E-2</v>
      </c>
      <c r="B17" s="21">
        <f>Differential!B17/SUM(Differential!C$4:C$49)</f>
        <v>1.9409667197062223E-3</v>
      </c>
      <c r="C17" s="7">
        <f t="shared" si="4"/>
        <v>2.8275677286838483E-5</v>
      </c>
      <c r="D17" s="7">
        <f>'Tally Results'!C16</f>
        <v>1.8E-3</v>
      </c>
      <c r="E17" s="7">
        <f t="shared" si="2"/>
        <v>3.4937400954712002E-6</v>
      </c>
      <c r="F17" s="7">
        <f>Differential!F17/SUM(Differential!F$4:F$49)</f>
        <v>5.7813442828159513E-2</v>
      </c>
      <c r="G17" s="7">
        <f>'Tally Results'!C16</f>
        <v>1.8E-3</v>
      </c>
      <c r="H17" s="38">
        <f t="shared" si="0"/>
        <v>1.0406419709068713E-4</v>
      </c>
      <c r="I17" s="12">
        <f>Differential!I17/SUM(Differential!J$4:J$49)</f>
        <v>9.7524819506678419E-4</v>
      </c>
      <c r="J17" s="12">
        <f t="shared" si="5"/>
        <v>1.4280283148570319E-5</v>
      </c>
      <c r="K17" s="12">
        <f>'Tally Results'!F16</f>
        <v>8.6313382508160358E-5</v>
      </c>
      <c r="L17" s="12">
        <f t="shared" si="3"/>
        <v>8.417697050119233E-8</v>
      </c>
      <c r="M17" s="12">
        <f>Differential!M17/SUM(Differential!M$4:M$49)</f>
        <v>3.5675218595776895E-2</v>
      </c>
      <c r="N17" s="12">
        <f>'Tally Results'!F16</f>
        <v>8.6313382508160358E-5</v>
      </c>
      <c r="O17" s="17">
        <f t="shared" si="1"/>
        <v>3.0792487887195266E-6</v>
      </c>
      <c r="R17">
        <v>4</v>
      </c>
      <c r="S17">
        <v>12</v>
      </c>
      <c r="T17">
        <f t="shared" ref="T17" si="7">(R18-R17)/2+(R17-R16)/2</f>
        <v>1.75</v>
      </c>
    </row>
    <row r="18" spans="1:20" x14ac:dyDescent="0.3">
      <c r="A18" s="9">
        <v>5.2475000000000001E-2</v>
      </c>
      <c r="B18" s="21">
        <f>Differential!B18/SUM(Differential!C$4:C$49)</f>
        <v>2.9242694464733277E-3</v>
      </c>
      <c r="C18" s="7">
        <f t="shared" si="4"/>
        <v>4.4195805333575034E-5</v>
      </c>
      <c r="D18" s="7">
        <f>'Tally Results'!C17</f>
        <v>1.6000000000000001E-3</v>
      </c>
      <c r="E18" s="7">
        <f t="shared" si="2"/>
        <v>4.6788311143573242E-6</v>
      </c>
      <c r="F18" s="7">
        <f>Differential!F18/SUM(Differential!F$4:F$49)</f>
        <v>4.2303470529420927E-2</v>
      </c>
      <c r="G18" s="7">
        <f>'Tally Results'!C17</f>
        <v>1.6000000000000001E-3</v>
      </c>
      <c r="H18" s="38">
        <f t="shared" si="0"/>
        <v>6.7685552847073486E-5</v>
      </c>
      <c r="I18" s="12">
        <f>Differential!I18/SUM(Differential!J$4:J$49)</f>
        <v>2.1033008558938807E-3</v>
      </c>
      <c r="J18" s="12">
        <f t="shared" si="5"/>
        <v>2.7965539578926686E-5</v>
      </c>
      <c r="K18" s="12">
        <f>'Tally Results'!F17</f>
        <v>1.5E-5</v>
      </c>
      <c r="L18" s="12">
        <f t="shared" si="3"/>
        <v>3.1549512838408211E-8</v>
      </c>
      <c r="M18" s="12">
        <f>Differential!M18/SUM(Differential!M$4:M$49)</f>
        <v>4.7444611874135824E-2</v>
      </c>
      <c r="N18" s="12">
        <f>'Tally Results'!F17</f>
        <v>1.5E-5</v>
      </c>
      <c r="O18" s="17">
        <f t="shared" si="1"/>
        <v>7.1166917811203737E-7</v>
      </c>
      <c r="R18">
        <v>6</v>
      </c>
      <c r="S18">
        <v>13</v>
      </c>
      <c r="T18">
        <f>(R19-R18)/2+(R18-R17)/2</f>
        <v>-2</v>
      </c>
    </row>
    <row r="19" spans="1:20" x14ac:dyDescent="0.3">
      <c r="A19" s="9">
        <v>0.11108999999999999</v>
      </c>
      <c r="B19" s="21">
        <f>Differential!B19/SUM(Differential!C$4:C$49)</f>
        <v>5.4012635987880191E-3</v>
      </c>
      <c r="C19" s="7">
        <f t="shared" si="4"/>
        <v>2.4400055972399688E-4</v>
      </c>
      <c r="D19" s="7">
        <f>'Tally Results'!C18</f>
        <v>8.0000000000000004E-4</v>
      </c>
      <c r="E19" s="7">
        <f t="shared" si="2"/>
        <v>4.3210108790304152E-6</v>
      </c>
      <c r="F19" s="7">
        <f>Differential!F19/SUM(Differential!F$4:F$49)</f>
        <v>6.0232244952618245E-2</v>
      </c>
      <c r="G19" s="7">
        <f>'Tally Results'!C18</f>
        <v>8.0000000000000004E-4</v>
      </c>
      <c r="H19" s="38">
        <f t="shared" si="0"/>
        <v>4.8185795962094596E-5</v>
      </c>
      <c r="I19" s="12">
        <f>Differential!I19/SUM(Differential!J$4:J$49)</f>
        <v>4.8060522574096872E-3</v>
      </c>
      <c r="J19" s="12">
        <f t="shared" si="5"/>
        <v>2.0249586636814429E-4</v>
      </c>
      <c r="K19" s="12">
        <f>'Tally Results'!F18</f>
        <v>0</v>
      </c>
      <c r="L19" s="12">
        <f t="shared" si="3"/>
        <v>0</v>
      </c>
      <c r="M19" s="12">
        <f>Differential!M19/SUM(Differential!M$4:M$49)</f>
        <v>6.7957733745216548E-2</v>
      </c>
      <c r="N19" s="12">
        <f>'Tally Results'!F18</f>
        <v>0</v>
      </c>
      <c r="O19" s="17">
        <f t="shared" si="1"/>
        <v>0</v>
      </c>
    </row>
    <row r="20" spans="1:20" x14ac:dyDescent="0.3">
      <c r="A20" s="9">
        <v>0.15764</v>
      </c>
      <c r="B20" s="21">
        <f>Differential!B20/SUM(Differential!C$4:C$49)</f>
        <v>1.8266336103724645E-2</v>
      </c>
      <c r="C20" s="7">
        <f t="shared" si="4"/>
        <v>5.5086338307598235E-4</v>
      </c>
      <c r="D20" s="7">
        <f>'Tally Results'!C19</f>
        <v>8.0000000000000004E-4</v>
      </c>
      <c r="E20" s="7">
        <f t="shared" si="2"/>
        <v>1.4613068882979716E-5</v>
      </c>
      <c r="F20" s="7">
        <f>Differential!F20/SUM(Differential!F$4:F$49)</f>
        <v>6.9898151086641241E-2</v>
      </c>
      <c r="G20" s="7">
        <f>'Tally Results'!C19</f>
        <v>8.0000000000000004E-4</v>
      </c>
      <c r="H20" s="38">
        <f t="shared" si="0"/>
        <v>5.5918520869312995E-5</v>
      </c>
      <c r="I20" s="12">
        <f>Differential!I20/SUM(Differential!J$4:J$49)</f>
        <v>1.6790118000492252E-2</v>
      </c>
      <c r="J20" s="12">
        <f t="shared" si="5"/>
        <v>5.026508627526678E-4</v>
      </c>
      <c r="K20" s="12">
        <f>'Tally Results'!F19</f>
        <v>0</v>
      </c>
      <c r="L20" s="12">
        <f t="shared" si="3"/>
        <v>0</v>
      </c>
      <c r="M20" s="12">
        <f>Differential!M20/SUM(Differential!M$4:M$49)</f>
        <v>8.4112032199916573E-2</v>
      </c>
      <c r="N20" s="12">
        <f>'Tally Results'!F19</f>
        <v>0</v>
      </c>
      <c r="O20" s="17">
        <f t="shared" si="1"/>
        <v>0</v>
      </c>
    </row>
    <row r="21" spans="1:20" x14ac:dyDescent="0.3">
      <c r="A21" s="9">
        <v>0.24723999999999999</v>
      </c>
      <c r="B21" s="21">
        <f>Differential!B21/SUM(Differential!C$4:C$49)</f>
        <v>1.8335415521369008E-2</v>
      </c>
      <c r="C21" s="7">
        <f t="shared" si="4"/>
        <v>1.6397584728041954E-3</v>
      </c>
      <c r="D21" s="7">
        <f>'Tally Results'!C20</f>
        <v>6.9999999999999999E-4</v>
      </c>
      <c r="E21" s="7">
        <f t="shared" si="2"/>
        <v>1.2834790864958305E-5</v>
      </c>
      <c r="F21" s="7">
        <f>Differential!F21/SUM(Differential!F$4:F$49)</f>
        <v>6.1422088726662202E-2</v>
      </c>
      <c r="G21" s="7">
        <f>'Tally Results'!C20</f>
        <v>6.9999999999999999E-4</v>
      </c>
      <c r="H21" s="38">
        <f t="shared" si="0"/>
        <v>4.2995462108663541E-5</v>
      </c>
      <c r="I21" s="12">
        <f>Differential!I21/SUM(Differential!J$4:J$49)</f>
        <v>1.9772354527862118E-2</v>
      </c>
      <c r="J21" s="12">
        <f t="shared" si="5"/>
        <v>1.6379987692702756E-3</v>
      </c>
      <c r="K21" s="12">
        <f>'Tally Results'!F20</f>
        <v>0</v>
      </c>
      <c r="L21" s="12">
        <f t="shared" si="3"/>
        <v>0</v>
      </c>
      <c r="M21" s="12">
        <f>Differential!M21/SUM(Differential!M$4:M$49)</f>
        <v>8.9799871903013598E-2</v>
      </c>
      <c r="N21" s="12">
        <f>'Tally Results'!F20</f>
        <v>0</v>
      </c>
      <c r="O21" s="17">
        <f t="shared" si="1"/>
        <v>0</v>
      </c>
    </row>
    <row r="22" spans="1:20" x14ac:dyDescent="0.3">
      <c r="A22" s="9">
        <v>0.36882999999999999</v>
      </c>
      <c r="B22" s="21">
        <f>Differential!B22/SUM(Differential!C$4:C$49)</f>
        <v>3.0825486424414534E-2</v>
      </c>
      <c r="C22" s="7">
        <f t="shared" si="4"/>
        <v>2.9887370337939104E-3</v>
      </c>
      <c r="D22" s="7">
        <f>'Tally Results'!C21</f>
        <v>5.9999999999999995E-4</v>
      </c>
      <c r="E22" s="7">
        <f t="shared" si="2"/>
        <v>1.849529185464872E-5</v>
      </c>
      <c r="F22" s="7">
        <f>Differential!F22/SUM(Differential!F$4:F$49)</f>
        <v>6.2350535009622447E-2</v>
      </c>
      <c r="G22" s="7">
        <f>'Tally Results'!C21</f>
        <v>5.9999999999999995E-4</v>
      </c>
      <c r="H22" s="38">
        <f t="shared" si="0"/>
        <v>3.7410321005773465E-5</v>
      </c>
      <c r="I22" s="12">
        <f>Differential!I22/SUM(Differential!J$4:J$49)</f>
        <v>3.4599338377068189E-2</v>
      </c>
      <c r="J22" s="12">
        <f t="shared" si="5"/>
        <v>3.3055270701552383E-3</v>
      </c>
      <c r="K22" s="12">
        <f>'Tally Results'!F21</f>
        <v>0</v>
      </c>
      <c r="L22" s="12">
        <f t="shared" si="3"/>
        <v>0</v>
      </c>
      <c r="M22" s="12">
        <f>Differential!M22/SUM(Differential!M$4:M$49)</f>
        <v>8.6820221423826324E-2</v>
      </c>
      <c r="N22" s="12">
        <f>'Tally Results'!F21</f>
        <v>0</v>
      </c>
      <c r="O22" s="17">
        <f t="shared" si="1"/>
        <v>0</v>
      </c>
    </row>
    <row r="23" spans="1:20" x14ac:dyDescent="0.3">
      <c r="A23" s="9">
        <v>0.55023</v>
      </c>
      <c r="B23" s="21">
        <f>Differential!B23/SUM(Differential!C$4:C$49)</f>
        <v>4.1600777870740735E-2</v>
      </c>
      <c r="C23" s="7">
        <f t="shared" si="4"/>
        <v>6.5690621715705829E-3</v>
      </c>
      <c r="D23" s="7">
        <f>'Tally Results'!C22</f>
        <v>5.9999999999999995E-4</v>
      </c>
      <c r="E23" s="7">
        <f t="shared" si="2"/>
        <v>2.4960466722444439E-5</v>
      </c>
      <c r="F23" s="7">
        <f>Differential!F23/SUM(Differential!F$4:F$49)</f>
        <v>5.5558550630802561E-2</v>
      </c>
      <c r="G23" s="7">
        <f>'Tally Results'!C22</f>
        <v>5.9999999999999995E-4</v>
      </c>
      <c r="H23" s="38">
        <f t="shared" si="0"/>
        <v>3.3335130378481535E-5</v>
      </c>
      <c r="I23" s="12">
        <f>Differential!I23/SUM(Differential!J$4:J$49)</f>
        <v>4.5878987628787664E-2</v>
      </c>
      <c r="J23" s="12">
        <f t="shared" si="5"/>
        <v>7.2993841687311271E-3</v>
      </c>
      <c r="K23" s="12">
        <f>'Tally Results'!F22</f>
        <v>0</v>
      </c>
      <c r="L23" s="12">
        <f t="shared" si="3"/>
        <v>0</v>
      </c>
      <c r="M23" s="12">
        <f>Differential!M23/SUM(Differential!M$4:M$49)</f>
        <v>7.7795662159708054E-2</v>
      </c>
      <c r="N23" s="12">
        <f>'Tally Results'!F22</f>
        <v>0</v>
      </c>
      <c r="O23" s="17">
        <f t="shared" si="1"/>
        <v>0</v>
      </c>
    </row>
    <row r="24" spans="1:20" x14ac:dyDescent="0.3">
      <c r="A24" s="9">
        <v>0.63927999999999996</v>
      </c>
      <c r="B24" s="21">
        <f>Differential!B24/SUM(Differential!C$4:C$49)</f>
        <v>9.2082349817203396E-2</v>
      </c>
      <c r="C24" s="7">
        <f t="shared" si="4"/>
        <v>5.9522412603057098E-3</v>
      </c>
      <c r="D24" s="7">
        <f>'Tally Results'!C23</f>
        <v>8.0000000000000004E-4</v>
      </c>
      <c r="E24" s="7">
        <f t="shared" si="2"/>
        <v>7.3665879853762717E-5</v>
      </c>
      <c r="F24" s="7">
        <f>Differential!F24/SUM(Differential!F$4:F$49)</f>
        <v>5.1438685201750135E-2</v>
      </c>
      <c r="G24" s="7">
        <f>'Tally Results'!C23</f>
        <v>8.0000000000000004E-4</v>
      </c>
      <c r="H24" s="38">
        <f t="shared" si="0"/>
        <v>4.1150948161400113E-5</v>
      </c>
      <c r="I24" s="12">
        <f>Differential!I24/SUM(Differential!J$4:J$49)</f>
        <v>9.9978958687507627E-2</v>
      </c>
      <c r="J24" s="12">
        <f t="shared" si="5"/>
        <v>6.4943250597330445E-3</v>
      </c>
      <c r="K24" s="12">
        <f>'Tally Results'!F23</f>
        <v>0</v>
      </c>
      <c r="L24" s="12">
        <f t="shared" si="3"/>
        <v>0</v>
      </c>
      <c r="M24" s="12">
        <f>Differential!M24/SUM(Differential!M$4:M$49)</f>
        <v>6.7914036252415114E-2</v>
      </c>
      <c r="N24" s="12">
        <f>'Tally Results'!F23</f>
        <v>0</v>
      </c>
      <c r="O24" s="17">
        <f t="shared" si="1"/>
        <v>0</v>
      </c>
    </row>
    <row r="25" spans="1:20" x14ac:dyDescent="0.3">
      <c r="A25" s="9">
        <v>0.74273999999999996</v>
      </c>
      <c r="B25" s="21">
        <f>Differential!B25/SUM(Differential!C$4:C$49)</f>
        <v>6.048471100688025E-2</v>
      </c>
      <c r="C25" s="7">
        <f t="shared" si="4"/>
        <v>7.8922940564298463E-3</v>
      </c>
      <c r="D25" s="7">
        <f>'Tally Results'!C24</f>
        <v>8.0000000000000004E-4</v>
      </c>
      <c r="E25" s="7">
        <f t="shared" si="2"/>
        <v>4.8387768805504199E-5</v>
      </c>
      <c r="F25" s="7">
        <f>Differential!F25/SUM(Differential!F$4:F$49)</f>
        <v>4.8791833203428642E-2</v>
      </c>
      <c r="G25" s="7">
        <f>'Tally Results'!C24</f>
        <v>8.0000000000000004E-4</v>
      </c>
      <c r="H25" s="38">
        <f t="shared" si="0"/>
        <v>3.9033466562742919E-5</v>
      </c>
      <c r="I25" s="12">
        <f>Differential!I25/SUM(Differential!J$4:J$49)</f>
        <v>6.097045221090315E-2</v>
      </c>
      <c r="J25" s="12">
        <f t="shared" si="5"/>
        <v>8.3259130257747893E-3</v>
      </c>
      <c r="K25" s="12">
        <f>'Tally Results'!F24</f>
        <v>0</v>
      </c>
      <c r="L25" s="12">
        <f t="shared" si="3"/>
        <v>0</v>
      </c>
      <c r="M25" s="12">
        <f>Differential!M25/SUM(Differential!M$4:M$49)</f>
        <v>6.0373018567108597E-2</v>
      </c>
      <c r="N25" s="12">
        <f>'Tally Results'!F24</f>
        <v>0</v>
      </c>
      <c r="O25" s="17">
        <f t="shared" si="1"/>
        <v>0</v>
      </c>
    </row>
    <row r="26" spans="1:20" x14ac:dyDescent="0.3">
      <c r="A26" s="9">
        <v>0.82084999999999997</v>
      </c>
      <c r="B26" s="21">
        <f>Differential!B26/SUM(Differential!C$4:C$49)</f>
        <v>8.0428099413230564E-2</v>
      </c>
      <c r="C26" s="7">
        <f t="shared" si="4"/>
        <v>5.5033498109574282E-3</v>
      </c>
      <c r="D26" s="7">
        <f>'Tally Results'!C25</f>
        <v>1E-3</v>
      </c>
      <c r="E26" s="7">
        <f t="shared" si="2"/>
        <v>8.042809941323056E-5</v>
      </c>
      <c r="F26" s="7">
        <f>Differential!F26/SUM(Differential!F$4:F$49)</f>
        <v>4.4641282053754505E-2</v>
      </c>
      <c r="G26" s="7">
        <f>'Tally Results'!C25</f>
        <v>1E-3</v>
      </c>
      <c r="H26" s="38">
        <f t="shared" si="0"/>
        <v>4.4641282053754506E-5</v>
      </c>
      <c r="I26" s="12">
        <f>Differential!I26/SUM(Differential!J$4:J$49)</f>
        <v>7.8055238203173422E-2</v>
      </c>
      <c r="J26" s="12">
        <f t="shared" si="5"/>
        <v>5.4296483391217624E-3</v>
      </c>
      <c r="K26" s="12">
        <f>'Tally Results'!F25</f>
        <v>0</v>
      </c>
      <c r="L26" s="12">
        <f t="shared" si="3"/>
        <v>0</v>
      </c>
      <c r="M26" s="12">
        <f>Differential!M26/SUM(Differential!M$4:M$49)</f>
        <v>5.4353478083729465E-2</v>
      </c>
      <c r="N26" s="12">
        <f>'Tally Results'!F25</f>
        <v>0</v>
      </c>
      <c r="O26" s="17">
        <f t="shared" si="1"/>
        <v>0</v>
      </c>
    </row>
    <row r="27" spans="1:20" x14ac:dyDescent="0.3">
      <c r="A27" s="9">
        <v>0.96164000000000005</v>
      </c>
      <c r="B27" s="21">
        <f>Differential!B27/SUM(Differential!C$4:C$49)</f>
        <v>5.4964824642723696E-2</v>
      </c>
      <c r="C27" s="7">
        <f t="shared" si="4"/>
        <v>9.5309848889189065E-3</v>
      </c>
      <c r="D27" s="7">
        <f>'Tally Results'!C26</f>
        <v>8.0000000000000004E-4</v>
      </c>
      <c r="E27" s="7">
        <f t="shared" si="2"/>
        <v>4.397185971417896E-5</v>
      </c>
      <c r="F27" s="7">
        <f>Differential!F27/SUM(Differential!F$4:F$49)</f>
        <v>4.0818975296239013E-2</v>
      </c>
      <c r="G27" s="7">
        <f>'Tally Results'!C26</f>
        <v>8.0000000000000004E-4</v>
      </c>
      <c r="H27" s="38">
        <f t="shared" si="0"/>
        <v>3.265518023699121E-5</v>
      </c>
      <c r="I27" s="12">
        <f>Differential!I27/SUM(Differential!J$4:J$49)</f>
        <v>5.1900374249580453E-2</v>
      </c>
      <c r="J27" s="12">
        <f t="shared" si="5"/>
        <v>9.1482253386116156E-3</v>
      </c>
      <c r="K27" s="12">
        <f>'Tally Results'!F26</f>
        <v>0</v>
      </c>
      <c r="L27" s="12">
        <f t="shared" si="3"/>
        <v>0</v>
      </c>
      <c r="M27" s="12">
        <f>Differential!M27/SUM(Differential!M$4:M$49)</f>
        <v>4.8286889415184671E-2</v>
      </c>
      <c r="N27" s="12">
        <f>'Tally Results'!F26</f>
        <v>0</v>
      </c>
      <c r="O27" s="17">
        <f t="shared" si="1"/>
        <v>0</v>
      </c>
    </row>
    <row r="28" spans="1:20" x14ac:dyDescent="0.3">
      <c r="A28" s="9">
        <v>1.1080000000000001</v>
      </c>
      <c r="B28" s="21">
        <f>Differential!B28/SUM(Differential!C$4:C$49)</f>
        <v>7.2479476903259885E-2</v>
      </c>
      <c r="C28" s="7">
        <f t="shared" si="4"/>
        <v>9.3263739871350809E-3</v>
      </c>
      <c r="D28" s="7">
        <f>'Tally Results'!C27</f>
        <v>8.9999999999999998E-4</v>
      </c>
      <c r="E28" s="7">
        <f t="shared" si="2"/>
        <v>6.5231529212933891E-5</v>
      </c>
      <c r="F28" s="7">
        <f>Differential!F28/SUM(Differential!F$4:F$49)</f>
        <v>3.5189267283741027E-2</v>
      </c>
      <c r="G28" s="7">
        <f>'Tally Results'!C27</f>
        <v>8.9999999999999998E-4</v>
      </c>
      <c r="H28" s="38">
        <f t="shared" si="0"/>
        <v>3.1670340555366927E-5</v>
      </c>
      <c r="I28" s="12">
        <f>Differential!I28/SUM(Differential!J$4:J$49)</f>
        <v>6.7743405001276513E-2</v>
      </c>
      <c r="J28" s="12">
        <f t="shared" si="5"/>
        <v>8.7555317655777162E-3</v>
      </c>
      <c r="K28" s="12">
        <f>'Tally Results'!F27</f>
        <v>0</v>
      </c>
      <c r="L28" s="12">
        <f t="shared" si="3"/>
        <v>0</v>
      </c>
      <c r="M28" s="12">
        <f>Differential!M28/SUM(Differential!M$4:M$49)</f>
        <v>4.1695804671213171E-2</v>
      </c>
      <c r="N28" s="12">
        <f>'Tally Results'!F27</f>
        <v>0</v>
      </c>
      <c r="O28" s="17">
        <f t="shared" si="1"/>
        <v>0</v>
      </c>
    </row>
    <row r="29" spans="1:20" x14ac:dyDescent="0.3">
      <c r="A29" s="9">
        <v>1.4227000000000001</v>
      </c>
      <c r="B29" s="21">
        <f>Differential!B29/SUM(Differential!C$4:C$49)</f>
        <v>5.0847777157734059E-2</v>
      </c>
      <c r="C29" s="7">
        <f t="shared" si="4"/>
        <v>1.9405543426497397E-2</v>
      </c>
      <c r="D29" s="7">
        <f>'Tally Results'!C28</f>
        <v>6.9999999999999999E-4</v>
      </c>
      <c r="E29" s="7">
        <f t="shared" si="2"/>
        <v>3.5593444010413841E-5</v>
      </c>
      <c r="F29" s="7">
        <f>Differential!F29/SUM(Differential!F$4:F$49)</f>
        <v>2.6502127777094518E-2</v>
      </c>
      <c r="G29" s="7">
        <f>'Tally Results'!C28</f>
        <v>6.9999999999999999E-4</v>
      </c>
      <c r="H29" s="38">
        <f t="shared" si="0"/>
        <v>1.8551489443966163E-5</v>
      </c>
      <c r="I29" s="12">
        <f>Differential!I29/SUM(Differential!J$4:J$49)</f>
        <v>4.9834498521392559E-2</v>
      </c>
      <c r="J29" s="12">
        <f t="shared" si="5"/>
        <v>1.8500883119291978E-2</v>
      </c>
      <c r="K29" s="12">
        <f>'Tally Results'!F28</f>
        <v>0</v>
      </c>
      <c r="L29" s="12">
        <f t="shared" si="3"/>
        <v>0</v>
      </c>
      <c r="M29" s="12">
        <f>Differential!M29/SUM(Differential!M$4:M$49)</f>
        <v>3.382433959625953E-2</v>
      </c>
      <c r="N29" s="12">
        <f>'Tally Results'!F28</f>
        <v>0</v>
      </c>
      <c r="O29" s="17">
        <f t="shared" si="1"/>
        <v>0</v>
      </c>
    </row>
    <row r="30" spans="1:20" x14ac:dyDescent="0.3">
      <c r="A30" s="9">
        <v>1.8268</v>
      </c>
      <c r="B30" s="21">
        <f>Differential!B30/SUM(Differential!C$4:C$49)</f>
        <v>6.1117401608132456E-2</v>
      </c>
      <c r="C30" s="7">
        <f t="shared" si="4"/>
        <v>2.2622564369643324E-2</v>
      </c>
      <c r="D30" s="7">
        <f>'Tally Results'!C29</f>
        <v>6.9999999999999999E-4</v>
      </c>
      <c r="E30" s="7">
        <f t="shared" si="2"/>
        <v>4.2782181125692716E-5</v>
      </c>
      <c r="F30" s="7">
        <f>Differential!F30/SUM(Differential!F$4:F$49)</f>
        <v>1.9489154135153258E-2</v>
      </c>
      <c r="G30" s="7">
        <f>'Tally Results'!C29</f>
        <v>6.9999999999999999E-4</v>
      </c>
      <c r="H30" s="38">
        <f t="shared" si="0"/>
        <v>1.364240789460728E-5</v>
      </c>
      <c r="I30" s="12">
        <f>Differential!I30/SUM(Differential!J$4:J$49)</f>
        <v>6.2607184241098374E-2</v>
      </c>
      <c r="J30" s="12">
        <f t="shared" si="5"/>
        <v>2.2718842002161288E-2</v>
      </c>
      <c r="K30" s="12">
        <f>'Tally Results'!F29</f>
        <v>0</v>
      </c>
      <c r="L30" s="12">
        <f t="shared" si="3"/>
        <v>0</v>
      </c>
      <c r="M30" s="12">
        <f>Differential!M30/SUM(Differential!M$4:M$49)</f>
        <v>2.572559675329977E-2</v>
      </c>
      <c r="N30" s="12">
        <f>'Tally Results'!F29</f>
        <v>0</v>
      </c>
      <c r="O30" s="17">
        <f t="shared" si="1"/>
        <v>0</v>
      </c>
    </row>
    <row r="31" spans="1:20" x14ac:dyDescent="0.3">
      <c r="A31" s="9">
        <v>2.3069000000000002</v>
      </c>
      <c r="B31" s="21">
        <f>Differential!B31/SUM(Differential!C$4:C$49)</f>
        <v>5.7106954118163161E-2</v>
      </c>
      <c r="C31" s="7">
        <f t="shared" si="4"/>
        <v>2.8379756592097273E-2</v>
      </c>
      <c r="D31" s="7">
        <f>'Tally Results'!C30</f>
        <v>8.0000000000000004E-4</v>
      </c>
      <c r="E31" s="7">
        <f t="shared" si="2"/>
        <v>4.5685563294530534E-5</v>
      </c>
      <c r="F31" s="7">
        <f>Differential!F31/SUM(Differential!F$4:F$49)</f>
        <v>1.3051135798021028E-2</v>
      </c>
      <c r="G31" s="7">
        <f>'Tally Results'!C30</f>
        <v>8.0000000000000004E-4</v>
      </c>
      <c r="H31" s="38">
        <f t="shared" si="0"/>
        <v>1.0440908638416822E-5</v>
      </c>
      <c r="I31" s="12">
        <f>Differential!I31/SUM(Differential!J$4:J$49)</f>
        <v>6.2481043365394451E-2</v>
      </c>
      <c r="J31" s="12">
        <f t="shared" si="5"/>
        <v>3.0027429036938613E-2</v>
      </c>
      <c r="K31" s="12">
        <f>'Tally Results'!F30</f>
        <v>0</v>
      </c>
      <c r="L31" s="12">
        <f t="shared" si="3"/>
        <v>0</v>
      </c>
      <c r="M31" s="12">
        <f>Differential!M31/SUM(Differential!M$4:M$49)</f>
        <v>1.9166844764628009E-2</v>
      </c>
      <c r="N31" s="12">
        <f>'Tally Results'!F30</f>
        <v>0</v>
      </c>
      <c r="O31" s="17">
        <f t="shared" si="1"/>
        <v>0</v>
      </c>
    </row>
    <row r="32" spans="1:20" x14ac:dyDescent="0.3">
      <c r="A32" s="9">
        <v>2.3852000000000002</v>
      </c>
      <c r="B32" s="21">
        <f>Differential!B32/SUM(Differential!C$4:C$49)</f>
        <v>0.19998586671920027</v>
      </c>
      <c r="C32" s="7">
        <f t="shared" si="4"/>
        <v>1.0065183935782781E-2</v>
      </c>
      <c r="D32" s="7">
        <f>'Tally Results'!C31</f>
        <v>2.0999999999999999E-3</v>
      </c>
      <c r="E32" s="7">
        <f t="shared" si="2"/>
        <v>4.1997032011032055E-4</v>
      </c>
      <c r="F32" s="7">
        <f>Differential!F32/SUM(Differential!F$4:F$49)</f>
        <v>1.0449431519207584E-2</v>
      </c>
      <c r="G32" s="7">
        <f>'Tally Results'!C31</f>
        <v>2.0999999999999999E-3</v>
      </c>
      <c r="H32" s="38">
        <f t="shared" si="0"/>
        <v>2.1943806190335924E-5</v>
      </c>
      <c r="I32" s="12">
        <f>Differential!I32/SUM(Differential!J$4:J$49)</f>
        <v>0.2332119814573278</v>
      </c>
      <c r="J32" s="12">
        <f t="shared" si="5"/>
        <v>1.1576381921809582E-2</v>
      </c>
      <c r="K32" s="12">
        <f>'Tally Results'!F31</f>
        <v>0</v>
      </c>
      <c r="L32" s="12">
        <f t="shared" si="3"/>
        <v>0</v>
      </c>
      <c r="M32" s="12">
        <f>Differential!M32/SUM(Differential!M$4:M$49)</f>
        <v>1.6113811053877426E-2</v>
      </c>
      <c r="N32" s="12">
        <f>'Tally Results'!F31</f>
        <v>0</v>
      </c>
      <c r="O32" s="17">
        <f t="shared" si="1"/>
        <v>0</v>
      </c>
    </row>
    <row r="33" spans="1:15" x14ac:dyDescent="0.3">
      <c r="A33" s="9">
        <v>3.0118999999999998</v>
      </c>
      <c r="B33" s="21">
        <f>Differential!B33/SUM(Differential!C$4:C$49)</f>
        <v>2.2300272650505656E-2</v>
      </c>
      <c r="C33" s="7">
        <f t="shared" si="4"/>
        <v>6.9653361771497307E-2</v>
      </c>
      <c r="D33" s="7">
        <f>'Tally Results'!C32</f>
        <v>8.9999999999999998E-4</v>
      </c>
      <c r="E33" s="7">
        <f t="shared" si="2"/>
        <v>2.0070245385455088E-5</v>
      </c>
      <c r="F33" s="7">
        <f>Differential!F33/SUM(Differential!F$4:F$49)</f>
        <v>7.5041246855475276E-3</v>
      </c>
      <c r="G33" s="7">
        <f>'Tally Results'!C32</f>
        <v>8.9999999999999998E-4</v>
      </c>
      <c r="H33" s="38">
        <f t="shared" si="0"/>
        <v>6.7537122169927748E-6</v>
      </c>
      <c r="I33" s="12">
        <f>Differential!I33/SUM(Differential!J$4:J$49)</f>
        <v>3.0390841333703376E-2</v>
      </c>
      <c r="J33" s="12">
        <f t="shared" si="5"/>
        <v>8.2599944521569574E-2</v>
      </c>
      <c r="K33" s="12">
        <f>'Tally Results'!F32</f>
        <v>0</v>
      </c>
      <c r="L33" s="12">
        <f t="shared" si="3"/>
        <v>0</v>
      </c>
      <c r="M33" s="12">
        <f>Differential!M33/SUM(Differential!M$4:M$49)</f>
        <v>1.3193818114867868E-2</v>
      </c>
      <c r="N33" s="12">
        <f>'Tally Results'!F32</f>
        <v>0</v>
      </c>
      <c r="O33" s="17">
        <f t="shared" si="1"/>
        <v>0</v>
      </c>
    </row>
    <row r="34" spans="1:15" x14ac:dyDescent="0.3">
      <c r="A34" s="9">
        <v>4.0656999999999996</v>
      </c>
      <c r="B34" s="21">
        <f>Differential!B34/SUM(Differential!C$4:C$49)</f>
        <v>2.7508326439134038E-2</v>
      </c>
      <c r="C34" s="7">
        <f t="shared" si="4"/>
        <v>2.6244150860331151E-2</v>
      </c>
      <c r="D34" s="7">
        <f>'Tally Results'!C33</f>
        <v>1E-3</v>
      </c>
      <c r="E34" s="7">
        <f t="shared" si="2"/>
        <v>2.750832643913404E-5</v>
      </c>
      <c r="F34" s="7">
        <f>Differential!F34/SUM(Differential!F$4:F$49)</f>
        <v>3.8484964883237168E-3</v>
      </c>
      <c r="G34" s="7">
        <f>'Tally Results'!C33</f>
        <v>1E-3</v>
      </c>
      <c r="H34" s="38">
        <f t="shared" si="0"/>
        <v>3.848496488323717E-6</v>
      </c>
      <c r="I34" s="12">
        <f>Differential!I34/SUM(Differential!J$4:J$49)</f>
        <v>4.1729613414922928E-2</v>
      </c>
      <c r="J34" s="12">
        <f t="shared" si="5"/>
        <v>3.8000267607051191E-2</v>
      </c>
      <c r="K34" s="12">
        <f>'Tally Results'!F33</f>
        <v>0</v>
      </c>
      <c r="L34" s="12">
        <f t="shared" si="3"/>
        <v>0</v>
      </c>
      <c r="M34" s="12">
        <f>Differential!M34/SUM(Differential!M$4:M$49)</f>
        <v>8.1233561011601445E-3</v>
      </c>
      <c r="N34" s="12">
        <f>'Tally Results'!F33</f>
        <v>0</v>
      </c>
      <c r="O34" s="17">
        <f t="shared" si="1"/>
        <v>0</v>
      </c>
    </row>
    <row r="35" spans="1:15" x14ac:dyDescent="0.3">
      <c r="A35" s="9">
        <v>4.7237</v>
      </c>
      <c r="B35" s="21">
        <f>Differential!B35/SUM(Differential!C$4:C$49)</f>
        <v>3.4771541895107033E-2</v>
      </c>
      <c r="C35" s="7">
        <f t="shared" si="4"/>
        <v>2.0490076681965324E-2</v>
      </c>
      <c r="D35" s="7">
        <f>'Tally Results'!C34</f>
        <v>1.6999999999999999E-3</v>
      </c>
      <c r="E35" s="7">
        <f t="shared" si="2"/>
        <v>5.9111621221681955E-5</v>
      </c>
      <c r="F35" s="7">
        <f>Differential!F35/SUM(Differential!F$4:F$49)</f>
        <v>2.2490544158126915E-3</v>
      </c>
      <c r="G35" s="7">
        <f>'Tally Results'!C34</f>
        <v>1.6999999999999999E-3</v>
      </c>
      <c r="H35" s="38">
        <f t="shared" si="0"/>
        <v>3.8233925068815752E-6</v>
      </c>
      <c r="I35" s="12">
        <f>Differential!I35/SUM(Differential!J$4:J$49)</f>
        <v>5.7802869968886048E-2</v>
      </c>
      <c r="J35" s="12">
        <f t="shared" si="5"/>
        <v>3.2746187033273172E-2</v>
      </c>
      <c r="K35" s="12">
        <f>'Tally Results'!F34</f>
        <v>0</v>
      </c>
      <c r="L35" s="12">
        <f t="shared" si="3"/>
        <v>0</v>
      </c>
      <c r="M35" s="12">
        <f>Differential!M35/SUM(Differential!M$4:M$49)</f>
        <v>4.7037544990767028E-3</v>
      </c>
      <c r="N35" s="12">
        <f>'Tally Results'!F34</f>
        <v>0</v>
      </c>
      <c r="O35" s="17">
        <f t="shared" si="1"/>
        <v>0</v>
      </c>
    </row>
    <row r="36" spans="1:15" x14ac:dyDescent="0.3">
      <c r="A36" s="9">
        <v>4.9659000000000004</v>
      </c>
      <c r="B36" s="21">
        <f>Differential!B36/SUM(Differential!C$4:C$49)</f>
        <v>3.5826365598324923E-2</v>
      </c>
      <c r="C36" s="7">
        <f t="shared" si="4"/>
        <v>8.5494065974546229E-3</v>
      </c>
      <c r="D36" s="7">
        <f>'Tally Results'!C35</f>
        <v>3.0000000000000001E-3</v>
      </c>
      <c r="E36" s="7">
        <f t="shared" si="2"/>
        <v>1.0747909679497478E-4</v>
      </c>
      <c r="F36" s="7">
        <f>Differential!F36/SUM(Differential!F$4:F$49)</f>
        <v>1.7392131815433406E-3</v>
      </c>
      <c r="G36" s="7">
        <f>'Tally Results'!C35</f>
        <v>3.0000000000000001E-3</v>
      </c>
      <c r="H36" s="38">
        <f t="shared" si="0"/>
        <v>5.2176395446300215E-6</v>
      </c>
      <c r="I36" s="12">
        <f>Differential!I36/SUM(Differential!J$4:J$49)</f>
        <v>5.8644350626093467E-2</v>
      </c>
      <c r="J36" s="12">
        <f t="shared" si="5"/>
        <v>1.4101758414052043E-2</v>
      </c>
      <c r="K36" s="12">
        <f>'Tally Results'!F35</f>
        <v>1.5E-5</v>
      </c>
      <c r="L36" s="12">
        <f t="shared" si="3"/>
        <v>8.7966525939140206E-7</v>
      </c>
      <c r="M36" s="12">
        <f>Differential!M36/SUM(Differential!M$4:M$49)</f>
        <v>3.4956379631118461E-3</v>
      </c>
      <c r="N36" s="12">
        <f>'Tally Results'!F35</f>
        <v>1.5E-5</v>
      </c>
      <c r="O36" s="17">
        <f t="shared" si="1"/>
        <v>5.2434569446677694E-8</v>
      </c>
    </row>
    <row r="37" spans="1:15" x14ac:dyDescent="0.3">
      <c r="A37" s="9">
        <v>6.3762999999999996</v>
      </c>
      <c r="B37" s="21">
        <f>Differential!B37/SUM(Differential!C$4:C$49)</f>
        <v>8.347804817545287E-3</v>
      </c>
      <c r="C37" s="7">
        <f t="shared" si="4"/>
        <v>3.1151624977271655E-2</v>
      </c>
      <c r="D37" s="7">
        <f>'Tally Results'!C36</f>
        <v>1.5E-3</v>
      </c>
      <c r="E37" s="7">
        <f t="shared" si="2"/>
        <v>1.252170722631793E-5</v>
      </c>
      <c r="F37" s="7">
        <f>Differential!F37/SUM(Differential!F$4:F$49)</f>
        <v>1.2716091167571512E-3</v>
      </c>
      <c r="G37" s="7">
        <f>'Tally Results'!C36</f>
        <v>1.5E-3</v>
      </c>
      <c r="H37" s="38">
        <f t="shared" si="0"/>
        <v>1.9074136751357268E-6</v>
      </c>
      <c r="I37" s="12">
        <f>Differential!I37/SUM(Differential!J$4:J$49)</f>
        <v>1.1387399156949829E-2</v>
      </c>
      <c r="J37" s="12">
        <f t="shared" si="5"/>
        <v>4.9386389947002111E-2</v>
      </c>
      <c r="K37" s="12">
        <f>'Tally Results'!F36</f>
        <v>0</v>
      </c>
      <c r="L37" s="12">
        <f t="shared" si="3"/>
        <v>0</v>
      </c>
      <c r="M37" s="12">
        <f>Differential!M37/SUM(Differential!M$4:M$49)</f>
        <v>2.1129090258668118E-3</v>
      </c>
      <c r="N37" s="12">
        <f>'Tally Results'!F36</f>
        <v>0</v>
      </c>
      <c r="O37" s="17">
        <f t="shared" si="1"/>
        <v>0</v>
      </c>
    </row>
    <row r="38" spans="1:15" x14ac:dyDescent="0.3">
      <c r="A38" s="9">
        <v>7.4081999999999999</v>
      </c>
      <c r="B38" s="21">
        <f>Differential!B38/SUM(Differential!C$4:C$49)</f>
        <v>1.7137056186982084E-2</v>
      </c>
      <c r="C38" s="7">
        <f t="shared" si="4"/>
        <v>1.3148914035285899E-2</v>
      </c>
      <c r="D38" s="7">
        <f>'Tally Results'!C37</f>
        <v>2.3E-3</v>
      </c>
      <c r="E38" s="7">
        <f t="shared" si="2"/>
        <v>3.9415229230058791E-5</v>
      </c>
      <c r="F38" s="7">
        <f>Differential!F38/SUM(Differential!F$4:F$49)</f>
        <v>9.0562433071135246E-4</v>
      </c>
      <c r="G38" s="7">
        <f>'Tally Results'!C37</f>
        <v>2.3E-3</v>
      </c>
      <c r="H38" s="38">
        <f t="shared" si="0"/>
        <v>2.0829359606361107E-6</v>
      </c>
      <c r="I38" s="12">
        <f>Differential!I38/SUM(Differential!J$4:J$49)</f>
        <v>1.9579273234064044E-2</v>
      </c>
      <c r="J38" s="12">
        <f t="shared" si="5"/>
        <v>1.5977254620143613E-2</v>
      </c>
      <c r="K38" s="12">
        <f>'Tally Results'!F37</f>
        <v>0</v>
      </c>
      <c r="L38" s="12">
        <f t="shared" si="3"/>
        <v>0</v>
      </c>
      <c r="M38" s="12">
        <f>Differential!M38/SUM(Differential!M$4:M$49)</f>
        <v>9.3784857554517177E-4</v>
      </c>
      <c r="N38" s="12">
        <f>'Tally Results'!F37</f>
        <v>0</v>
      </c>
      <c r="O38" s="17">
        <f t="shared" si="1"/>
        <v>0</v>
      </c>
    </row>
    <row r="39" spans="1:15" x14ac:dyDescent="0.3">
      <c r="A39" s="9">
        <v>8.1873000000000005</v>
      </c>
      <c r="B39" s="21">
        <f>Differential!B39/SUM(Differential!C$4:C$49)</f>
        <v>1.4006758036128027E-2</v>
      </c>
      <c r="C39" s="7">
        <f t="shared" si="4"/>
        <v>1.2132072830612553E-2</v>
      </c>
      <c r="D39" s="7">
        <f>'Tally Results'!C38</f>
        <v>3.3E-3</v>
      </c>
      <c r="E39" s="7">
        <f t="shared" si="2"/>
        <v>4.6222301519222492E-5</v>
      </c>
      <c r="F39" s="7">
        <f>Differential!F39/SUM(Differential!F$4:F$49)</f>
        <v>7.0838330541079359E-4</v>
      </c>
      <c r="G39" s="7">
        <f>'Tally Results'!C38</f>
        <v>3.3E-3</v>
      </c>
      <c r="H39" s="38">
        <f t="shared" si="0"/>
        <v>2.3376649078556188E-6</v>
      </c>
      <c r="I39" s="12">
        <f>Differential!I39/SUM(Differential!J$4:J$49)</f>
        <v>1.0301643698124831E-2</v>
      </c>
      <c r="J39" s="12">
        <f t="shared" si="5"/>
        <v>1.1640111190934185E-2</v>
      </c>
      <c r="K39" s="12">
        <f>'Tally Results'!F38</f>
        <v>8.5000000000000006E-5</v>
      </c>
      <c r="L39" s="12">
        <f t="shared" si="3"/>
        <v>8.7563971434061079E-7</v>
      </c>
      <c r="M39" s="12">
        <f>Differential!M39/SUM(Differential!M$4:M$49)</f>
        <v>5.351752231676168E-4</v>
      </c>
      <c r="N39" s="12">
        <f>'Tally Results'!F38</f>
        <v>8.5000000000000006E-5</v>
      </c>
      <c r="O39" s="17">
        <f t="shared" si="1"/>
        <v>4.5489893969247435E-8</v>
      </c>
    </row>
    <row r="40" spans="1:15" x14ac:dyDescent="0.3">
      <c r="A40" s="9">
        <v>9.0484000000000009</v>
      </c>
      <c r="B40" s="21">
        <f>Differential!B40/SUM(Differential!C$4:C$49)</f>
        <v>1.0314951169161236E-2</v>
      </c>
      <c r="C40" s="7">
        <f t="shared" si="4"/>
        <v>1.0471711898337297E-2</v>
      </c>
      <c r="D40" s="7">
        <f>'Tally Results'!C39</f>
        <v>2.8999999999999998E-3</v>
      </c>
      <c r="E40" s="7">
        <f t="shared" si="2"/>
        <v>2.9913358390567582E-5</v>
      </c>
      <c r="F40" s="7">
        <f>Differential!F40/SUM(Differential!F$4:F$49)</f>
        <v>6.3037059549592535E-4</v>
      </c>
      <c r="G40" s="7">
        <f>'Tally Results'!C39</f>
        <v>2.8999999999999998E-3</v>
      </c>
      <c r="H40" s="38">
        <f t="shared" si="0"/>
        <v>1.8280747269381834E-6</v>
      </c>
      <c r="I40" s="12">
        <f>Differential!I40/SUM(Differential!J$4:J$49)</f>
        <v>5.3698235455186902E-3</v>
      </c>
      <c r="J40" s="12">
        <f t="shared" si="5"/>
        <v>6.747350221750722E-3</v>
      </c>
      <c r="K40" s="12">
        <f>'Tally Results'!F39</f>
        <v>8.5000000000000006E-5</v>
      </c>
      <c r="L40" s="12">
        <f t="shared" si="3"/>
        <v>4.5643500136908868E-7</v>
      </c>
      <c r="M40" s="12">
        <f>Differential!M40/SUM(Differential!M$4:M$49)</f>
        <v>3.5407540700607644E-4</v>
      </c>
      <c r="N40" s="12">
        <f>'Tally Results'!F39</f>
        <v>8.5000000000000006E-5</v>
      </c>
      <c r="O40" s="17">
        <f t="shared" si="1"/>
        <v>3.0096409595516501E-8</v>
      </c>
    </row>
    <row r="41" spans="1:15" x14ac:dyDescent="0.3">
      <c r="A41" s="9">
        <v>10</v>
      </c>
      <c r="B41" s="21">
        <f>Differential!B41/SUM(Differential!C$4:C$49)</f>
        <v>1.0843289199848945E-2</v>
      </c>
      <c r="C41" s="7">
        <f t="shared" si="4"/>
        <v>1.0067090767575036E-2</v>
      </c>
      <c r="D41" s="7">
        <f>'Tally Results'!C40</f>
        <v>2.5999999999999999E-3</v>
      </c>
      <c r="E41" s="7">
        <f t="shared" si="2"/>
        <v>2.8192551919607256E-5</v>
      </c>
      <c r="F41" s="7">
        <f>Differential!F41/SUM(Differential!F$4:F$49)</f>
        <v>6.3881574729212254E-4</v>
      </c>
      <c r="G41" s="7">
        <f>'Tally Results'!C40</f>
        <v>2.5999999999999999E-3</v>
      </c>
      <c r="H41" s="38">
        <f t="shared" si="0"/>
        <v>1.6609209429595185E-6</v>
      </c>
      <c r="I41" s="12">
        <f>Differential!I41/SUM(Differential!J$4:J$49)</f>
        <v>4.030707252786328E-3</v>
      </c>
      <c r="J41" s="12">
        <f t="shared" si="5"/>
        <v>4.4727725538335232E-3</v>
      </c>
      <c r="K41" s="12">
        <f>'Tally Results'!F40</f>
        <v>8.5000000000000006E-5</v>
      </c>
      <c r="L41" s="12">
        <f t="shared" si="3"/>
        <v>3.4261011648683792E-7</v>
      </c>
      <c r="M41" s="12">
        <f>Differential!M41/SUM(Differential!M$4:M$49)</f>
        <v>2.4895513394643866E-4</v>
      </c>
      <c r="N41" s="12">
        <f>'Tally Results'!F40</f>
        <v>8.5000000000000006E-5</v>
      </c>
      <c r="O41" s="17">
        <f t="shared" si="1"/>
        <v>2.1161186385447289E-8</v>
      </c>
    </row>
    <row r="42" spans="1:15" x14ac:dyDescent="0.3">
      <c r="A42" s="9">
        <v>11.052</v>
      </c>
      <c r="B42" s="21">
        <f>Differential!B42/SUM(Differential!C$4:C$49)</f>
        <v>1.2316624421179581E-2</v>
      </c>
      <c r="C42" s="7">
        <f t="shared" si="4"/>
        <v>1.2182114564660999E-2</v>
      </c>
      <c r="D42" s="7">
        <f>'Tally Results'!C41</f>
        <v>2.3E-3</v>
      </c>
      <c r="E42" s="7">
        <f t="shared" si="2"/>
        <v>2.8328236168713035E-5</v>
      </c>
      <c r="F42" s="7">
        <f>Differential!F42/SUM(Differential!F$4:F$49)</f>
        <v>6.6496799413130162E-4</v>
      </c>
      <c r="G42" s="7">
        <f>'Tally Results'!C41</f>
        <v>2.3E-3</v>
      </c>
      <c r="H42" s="38">
        <f t="shared" si="0"/>
        <v>1.5294263865019938E-6</v>
      </c>
      <c r="I42" s="12">
        <f>Differential!I42/SUM(Differential!J$4:J$49)</f>
        <v>3.45622320954786E-3</v>
      </c>
      <c r="J42" s="12">
        <f t="shared" si="5"/>
        <v>3.9381254231877815E-3</v>
      </c>
      <c r="K42" s="12">
        <f>'Tally Results'!F41</f>
        <v>8.5000000000000006E-5</v>
      </c>
      <c r="L42" s="12">
        <f t="shared" si="3"/>
        <v>2.9377897281156811E-7</v>
      </c>
      <c r="M42" s="12">
        <f>Differential!M42/SUM(Differential!M$4:M$49)</f>
        <v>2.1654827539671319E-4</v>
      </c>
      <c r="N42" s="12">
        <f>'Tally Results'!F41</f>
        <v>8.5000000000000006E-5</v>
      </c>
      <c r="O42" s="17">
        <f t="shared" si="1"/>
        <v>1.8406603408720624E-8</v>
      </c>
    </row>
    <row r="43" spans="1:15" x14ac:dyDescent="0.3">
      <c r="A43" s="9">
        <v>12.214</v>
      </c>
      <c r="B43" s="21">
        <f>Differential!B43/SUM(Differential!C$4:C$49)</f>
        <v>1.3251523185937877E-2</v>
      </c>
      <c r="C43" s="7">
        <f t="shared" si="4"/>
        <v>1.4855093759735255E-2</v>
      </c>
      <c r="D43" s="7">
        <f>'Tally Results'!C42</f>
        <v>2.5000000000000001E-3</v>
      </c>
      <c r="E43" s="7">
        <f t="shared" si="2"/>
        <v>3.3128807964844693E-5</v>
      </c>
      <c r="F43" s="7">
        <f>Differential!F43/SUM(Differential!F$4:F$49)</f>
        <v>6.0788920232490999E-4</v>
      </c>
      <c r="G43" s="7">
        <f>'Tally Results'!C42</f>
        <v>2.5000000000000001E-3</v>
      </c>
      <c r="H43" s="38">
        <f t="shared" si="0"/>
        <v>1.5197230058122751E-6</v>
      </c>
      <c r="I43" s="12">
        <f>Differential!I43/SUM(Differential!J$4:J$49)</f>
        <v>3.8121095563457114E-3</v>
      </c>
      <c r="J43" s="12">
        <f t="shared" si="5"/>
        <v>4.2229013369841683E-3</v>
      </c>
      <c r="K43" s="12">
        <f>'Tally Results'!F42</f>
        <v>1.7000000000000001E-4</v>
      </c>
      <c r="L43" s="12">
        <f t="shared" si="3"/>
        <v>6.4805862457877097E-7</v>
      </c>
      <c r="M43" s="12">
        <f>Differential!M43/SUM(Differential!M$4:M$49)</f>
        <v>2.4481581177457172E-4</v>
      </c>
      <c r="N43" s="12">
        <f>'Tally Results'!F42</f>
        <v>1.7000000000000001E-4</v>
      </c>
      <c r="O43" s="17">
        <f t="shared" si="1"/>
        <v>4.1618688001677195E-8</v>
      </c>
    </row>
    <row r="44" spans="1:15" x14ac:dyDescent="0.3">
      <c r="A44" s="9">
        <v>12.523</v>
      </c>
      <c r="B44" s="21">
        <f>Differential!B44/SUM(Differential!C$4:C$49)</f>
        <v>3.4859209132844356E-2</v>
      </c>
      <c r="C44" s="7">
        <f t="shared" si="4"/>
        <v>7.4331081432518374E-3</v>
      </c>
      <c r="D44" s="7">
        <f>'Tally Results'!C43</f>
        <v>4.4000000000000003E-3</v>
      </c>
      <c r="E44" s="7">
        <f t="shared" si="2"/>
        <v>1.5338052018451517E-4</v>
      </c>
      <c r="F44" s="7">
        <f>Differential!F44/SUM(Differential!F$4:F$49)</f>
        <v>7.051844064347515E-4</v>
      </c>
      <c r="G44" s="7">
        <f>'Tally Results'!C43</f>
        <v>4.4000000000000003E-3</v>
      </c>
      <c r="H44" s="38">
        <f t="shared" si="0"/>
        <v>3.1028113883129067E-6</v>
      </c>
      <c r="I44" s="12">
        <f>Differential!I44/SUM(Differential!J$4:J$49)</f>
        <v>1.102770695342384E-2</v>
      </c>
      <c r="J44" s="12">
        <f t="shared" si="5"/>
        <v>2.2927516507593904E-3</v>
      </c>
      <c r="K44" s="12">
        <f>'Tally Results'!F43</f>
        <v>5.0999999999999993E-4</v>
      </c>
      <c r="L44" s="12">
        <f t="shared" si="3"/>
        <v>5.6241305462461576E-6</v>
      </c>
      <c r="M44" s="12">
        <f>Differential!M44/SUM(Differential!M$4:M$49)</f>
        <v>2.7792898666460395E-4</v>
      </c>
      <c r="N44" s="12">
        <f>'Tally Results'!F43</f>
        <v>5.0999999999999993E-4</v>
      </c>
      <c r="O44" s="17">
        <f t="shared" si="1"/>
        <v>1.4174378319894798E-7</v>
      </c>
    </row>
    <row r="45" spans="1:15" x14ac:dyDescent="0.3">
      <c r="A45" s="9">
        <v>13.84</v>
      </c>
      <c r="B45" s="21">
        <f>Differential!B45/SUM(Differential!C$4:C$49)</f>
        <v>2.7002522659201663E-2</v>
      </c>
      <c r="C45" s="7">
        <f t="shared" si="4"/>
        <v>4.0735950385062308E-2</v>
      </c>
      <c r="D45" s="7">
        <f>'Tally Results'!C44</f>
        <v>1.1999999999999999E-3</v>
      </c>
      <c r="E45" s="7">
        <f t="shared" si="2"/>
        <v>3.2403027191041995E-5</v>
      </c>
      <c r="F45" s="7">
        <f>Differential!F45/SUM(Differential!F$4:F$49)</f>
        <v>2.0103423846140988E-3</v>
      </c>
      <c r="G45" s="7">
        <f>'Tally Results'!C44</f>
        <v>1.1999999999999999E-3</v>
      </c>
      <c r="H45" s="38">
        <f t="shared" si="0"/>
        <v>2.4124108615369184E-6</v>
      </c>
      <c r="I45" s="12">
        <f>Differential!I45/SUM(Differential!J$4:J$49)</f>
        <v>2.6063759055930648E-2</v>
      </c>
      <c r="J45" s="12">
        <f t="shared" si="5"/>
        <v>2.4424730367159933E-2</v>
      </c>
      <c r="K45" s="12">
        <f>'Tally Results'!F44</f>
        <v>3.4000000000000002E-4</v>
      </c>
      <c r="L45" s="12">
        <f t="shared" si="3"/>
        <v>8.8616780790164206E-6</v>
      </c>
      <c r="M45" s="12">
        <f>Differential!M45/SUM(Differential!M$4:M$49)</f>
        <v>2.5949284796827517E-3</v>
      </c>
      <c r="N45" s="12">
        <f>'Tally Results'!F44</f>
        <v>3.4000000000000002E-4</v>
      </c>
      <c r="O45" s="17">
        <f t="shared" si="1"/>
        <v>8.8227568309213558E-7</v>
      </c>
    </row>
    <row r="46" spans="1:15" x14ac:dyDescent="0.3">
      <c r="A46" s="9">
        <v>14.191000000000001</v>
      </c>
      <c r="B46" s="21">
        <f>Differential!B46/SUM(Differential!C$4:C$49)</f>
        <v>0.52087935404151764</v>
      </c>
      <c r="C46" s="7">
        <f t="shared" si="4"/>
        <v>9.615326936097647E-2</v>
      </c>
      <c r="D46" s="7">
        <f>'Tally Results'!C45</f>
        <v>5.9999999999999995E-4</v>
      </c>
      <c r="E46" s="7">
        <f t="shared" si="2"/>
        <v>3.1252761242491053E-4</v>
      </c>
      <c r="F46" s="7">
        <f>Differential!F46/SUM(Differential!F$4:F$49)</f>
        <v>3.1899760621402727E-2</v>
      </c>
      <c r="G46" s="7">
        <f>'Tally Results'!C45</f>
        <v>5.9999999999999995E-4</v>
      </c>
      <c r="H46" s="38">
        <f t="shared" si="0"/>
        <v>1.9139856372841636E-5</v>
      </c>
      <c r="I46" s="12">
        <f>Differential!I46/SUM(Differential!J$4:J$49)</f>
        <v>0.37710435054392349</v>
      </c>
      <c r="J46" s="12">
        <f t="shared" si="5"/>
        <v>7.0756003234774587E-2</v>
      </c>
      <c r="K46" s="12">
        <f>'Tally Results'!F45</f>
        <v>8.4999999999999995E-4</v>
      </c>
      <c r="L46" s="12">
        <f t="shared" si="3"/>
        <v>3.2053869796233494E-4</v>
      </c>
      <c r="M46" s="12">
        <f>Differential!M46/SUM(Differential!M$4:M$49)</f>
        <v>2.6433249110531794E-2</v>
      </c>
      <c r="N46" s="12">
        <f>'Tally Results'!F45</f>
        <v>8.4999999999999995E-4</v>
      </c>
      <c r="O46" s="17">
        <f t="shared" si="1"/>
        <v>2.2468261743952026E-5</v>
      </c>
    </row>
    <row r="47" spans="1:15" x14ac:dyDescent="0.3">
      <c r="A47" s="9">
        <v>14.917999999999999</v>
      </c>
      <c r="B47" s="21">
        <f>Differential!B47/SUM(Differential!C$4:C$49)</f>
        <v>0.21986559020486959</v>
      </c>
      <c r="C47" s="7">
        <f t="shared" si="4"/>
        <v>0.26926078723356123</v>
      </c>
      <c r="D47" s="7">
        <f>'Tally Results'!C46</f>
        <v>3.0000000000000001E-3</v>
      </c>
      <c r="E47" s="7">
        <f t="shared" si="2"/>
        <v>6.5959677061460883E-4</v>
      </c>
      <c r="F47" s="7">
        <f>Differential!F47/SUM(Differential!F$4:F$49)</f>
        <v>6.3353844615513942E-4</v>
      </c>
      <c r="G47" s="7">
        <f>'Tally Results'!C46</f>
        <v>3.0000000000000001E-3</v>
      </c>
      <c r="H47" s="38">
        <f t="shared" si="0"/>
        <v>1.9006153384654184E-6</v>
      </c>
      <c r="I47" s="12">
        <f>Differential!I47/SUM(Differential!J$4:J$49)</f>
        <v>0.21643301240288962</v>
      </c>
      <c r="J47" s="12">
        <f t="shared" si="5"/>
        <v>0.21575083143116613</v>
      </c>
      <c r="K47" s="12">
        <f>'Tally Results'!F46</f>
        <v>7.6499999999999995E-4</v>
      </c>
      <c r="L47" s="12">
        <f t="shared" si="3"/>
        <v>1.6557125448821055E-4</v>
      </c>
      <c r="M47" s="12">
        <f>Differential!M47/SUM(Differential!M$4:M$49)</f>
        <v>7.2312695875206461E-3</v>
      </c>
      <c r="N47" s="12">
        <f>'Tally Results'!F46</f>
        <v>7.6499999999999995E-4</v>
      </c>
      <c r="O47" s="17">
        <f t="shared" si="1"/>
        <v>5.531921234453294E-6</v>
      </c>
    </row>
    <row r="48" spans="1:15" x14ac:dyDescent="0.3">
      <c r="A48" s="9">
        <v>16.905000000000001</v>
      </c>
      <c r="B48" s="21">
        <f>Differential!B48/SUM(Differential!C$4:C$49)</f>
        <v>3.4941487042717918E-3</v>
      </c>
      <c r="C48" s="7">
        <f t="shared" si="4"/>
        <v>0.22190790060623217</v>
      </c>
      <c r="D48" s="7">
        <f>'Tally Results'!C47</f>
        <v>3.78E-2</v>
      </c>
      <c r="E48" s="7">
        <f t="shared" si="2"/>
        <v>1.3207882102147373E-4</v>
      </c>
      <c r="F48" s="7">
        <f>Differential!F48/SUM(Differential!F$4:F$49)</f>
        <v>1.554629391573221E-6</v>
      </c>
      <c r="G48" s="7">
        <f>'Tally Results'!C47</f>
        <v>3.78E-2</v>
      </c>
      <c r="H48" s="38">
        <f t="shared" si="0"/>
        <v>5.8764991001467753E-8</v>
      </c>
      <c r="I48" s="12">
        <f>Differential!I48/SUM(Differential!J$4:J$49)</f>
        <v>3.1304445690209834E-2</v>
      </c>
      <c r="J48" s="12">
        <f t="shared" si="5"/>
        <v>0.24612716461549453</v>
      </c>
      <c r="K48" s="12">
        <f>'Tally Results'!F47</f>
        <v>7.6632238646668792E-4</v>
      </c>
      <c r="L48" s="12">
        <f t="shared" si="3"/>
        <v>2.3989297528338423E-5</v>
      </c>
      <c r="M48" s="12">
        <f>Differential!M48/SUM(Differential!M$4:M$49)</f>
        <v>2.3117916742516642E-6</v>
      </c>
      <c r="N48" s="12">
        <f>'Tally Results'!F47</f>
        <v>7.6632238646668792E-4</v>
      </c>
      <c r="O48" s="17">
        <f t="shared" si="1"/>
        <v>1.7715777128263553E-9</v>
      </c>
    </row>
    <row r="49" spans="1:15" ht="15" thickBot="1" x14ac:dyDescent="0.35">
      <c r="A49" s="18">
        <v>19.64</v>
      </c>
      <c r="B49" s="22">
        <f>Differential!B49/SUM(Differential!C$4:C$49)</f>
        <v>2.1278810305269835E-5</v>
      </c>
      <c r="C49" s="37">
        <f t="shared" si="4"/>
        <v>4.8073471261841309E-3</v>
      </c>
      <c r="D49" s="37">
        <f>'Tally Results'!C48</f>
        <v>0.1198</v>
      </c>
      <c r="E49" s="37">
        <f t="shared" si="2"/>
        <v>2.5492014745713264E-6</v>
      </c>
      <c r="F49" s="7">
        <f>Differential!F49/SUM(Differential!F$4:F$49)</f>
        <v>1.0871558329960752E-7</v>
      </c>
      <c r="G49" s="7">
        <f>'Tally Results'!C48</f>
        <v>0.1198</v>
      </c>
      <c r="H49" s="39">
        <f t="shared" si="0"/>
        <v>1.3024126879292981E-8</v>
      </c>
      <c r="I49" s="19">
        <f>Differential!I49/SUM(Differential!J$4:J$49)</f>
        <v>2.4353327192020824E-5</v>
      </c>
      <c r="J49" s="19">
        <f t="shared" si="5"/>
        <v>4.2842132656297029E-2</v>
      </c>
      <c r="K49" s="19">
        <f>'Tally Results'!F48</f>
        <v>1.6149999999999999E-3</v>
      </c>
      <c r="L49" s="19">
        <f t="shared" si="3"/>
        <v>3.9330623415113628E-8</v>
      </c>
      <c r="M49" s="12">
        <f>Differential!M49/SUM(Differential!M$4:M$49)</f>
        <v>1.1537686422750382E-7</v>
      </c>
      <c r="N49" s="19">
        <f>'Tally Results'!F48</f>
        <v>1.6149999999999999E-3</v>
      </c>
      <c r="O49" s="20">
        <f t="shared" si="1"/>
        <v>1.8633363572741865E-10</v>
      </c>
    </row>
  </sheetData>
  <mergeCells count="6">
    <mergeCell ref="I1:O1"/>
    <mergeCell ref="I2:L2"/>
    <mergeCell ref="M2:O2"/>
    <mergeCell ref="B2:E2"/>
    <mergeCell ref="F2:H2"/>
    <mergeCell ref="B1:H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H5" sqref="H5"/>
    </sheetView>
  </sheetViews>
  <sheetFormatPr defaultRowHeight="14.4" x14ac:dyDescent="0.3"/>
  <cols>
    <col min="1" max="13" width="11.21875" customWidth="1"/>
  </cols>
  <sheetData>
    <row r="1" spans="1:13" ht="15" thickBot="1" x14ac:dyDescent="0.35">
      <c r="A1" s="40"/>
      <c r="B1" s="70" t="s">
        <v>4</v>
      </c>
      <c r="C1" s="70"/>
      <c r="D1" s="70"/>
      <c r="E1" s="70"/>
      <c r="F1" s="70"/>
      <c r="G1" s="70"/>
      <c r="H1" s="70" t="s">
        <v>17</v>
      </c>
      <c r="I1" s="70"/>
      <c r="J1" s="70"/>
      <c r="K1" s="70"/>
      <c r="L1" s="70"/>
      <c r="M1" s="71"/>
    </row>
    <row r="2" spans="1:13" x14ac:dyDescent="0.3">
      <c r="A2" s="41"/>
      <c r="B2" s="74" t="s">
        <v>7</v>
      </c>
      <c r="C2" s="74"/>
      <c r="D2" s="74"/>
      <c r="E2" s="76" t="s">
        <v>8</v>
      </c>
      <c r="F2" s="77"/>
      <c r="G2" s="78"/>
      <c r="H2" s="76" t="s">
        <v>7</v>
      </c>
      <c r="I2" s="77"/>
      <c r="J2" s="78"/>
      <c r="K2" s="74" t="s">
        <v>8</v>
      </c>
      <c r="L2" s="74"/>
      <c r="M2" s="75"/>
    </row>
    <row r="3" spans="1:13" ht="15" thickBot="1" x14ac:dyDescent="0.35">
      <c r="A3" s="43" t="s">
        <v>0</v>
      </c>
      <c r="B3" s="36" t="s">
        <v>12</v>
      </c>
      <c r="C3" s="26" t="s">
        <v>9</v>
      </c>
      <c r="D3" s="26" t="s">
        <v>6</v>
      </c>
      <c r="E3" s="35" t="s">
        <v>10</v>
      </c>
      <c r="F3" s="26" t="s">
        <v>9</v>
      </c>
      <c r="G3" s="27" t="s">
        <v>6</v>
      </c>
      <c r="H3" s="35" t="s">
        <v>12</v>
      </c>
      <c r="I3" s="26" t="s">
        <v>9</v>
      </c>
      <c r="J3" s="27" t="s">
        <v>6</v>
      </c>
      <c r="K3" s="36" t="s">
        <v>10</v>
      </c>
      <c r="L3" s="26" t="s">
        <v>9</v>
      </c>
      <c r="M3" s="27" t="s">
        <v>6</v>
      </c>
    </row>
    <row r="4" spans="1:13" x14ac:dyDescent="0.3">
      <c r="A4" s="42">
        <v>0</v>
      </c>
      <c r="B4" s="12">
        <f>'Normed Diff'!B4</f>
        <v>0</v>
      </c>
      <c r="C4" s="12">
        <f>'Normed Diff'!D4</f>
        <v>0</v>
      </c>
      <c r="D4" s="12">
        <f>'Normed Diff'!E4</f>
        <v>0</v>
      </c>
      <c r="E4" s="9">
        <f>'Normed Diff'!F4</f>
        <v>0</v>
      </c>
      <c r="F4" s="12">
        <f>'Normed Diff'!G4</f>
        <v>0</v>
      </c>
      <c r="G4" s="17">
        <f>'Normed Diff'!H4</f>
        <v>0</v>
      </c>
      <c r="H4" s="9">
        <f>'Normed Diff'!I4</f>
        <v>2.1037976754622079E-14</v>
      </c>
      <c r="I4" s="12">
        <f>'Normed Diff'!K4</f>
        <v>0.15</v>
      </c>
      <c r="J4" s="17">
        <f>'Normed Diff'!L4</f>
        <v>3.1556965131933119E-15</v>
      </c>
      <c r="K4" s="12">
        <f>'Normed Diff'!M4</f>
        <v>7.262044338652429E-7</v>
      </c>
      <c r="L4" s="12">
        <f>'Normed Diff'!N4</f>
        <v>0.15</v>
      </c>
      <c r="M4" s="17">
        <f>'Normed Diff'!O4</f>
        <v>1.0893066507978643E-7</v>
      </c>
    </row>
    <row r="5" spans="1:13" x14ac:dyDescent="0.3">
      <c r="A5" s="31">
        <f>'Normed Diff'!A4</f>
        <v>4.1399000000000002E-7</v>
      </c>
      <c r="B5" s="12">
        <f>'Normed Diff'!B4</f>
        <v>0</v>
      </c>
      <c r="C5" s="12">
        <f>'Normed Diff'!D4</f>
        <v>0</v>
      </c>
      <c r="D5" s="12">
        <f>'Normed Diff'!E4</f>
        <v>0</v>
      </c>
      <c r="E5" s="9">
        <f>'Normed Diff'!F4</f>
        <v>0</v>
      </c>
      <c r="F5" s="12">
        <f>'Normed Diff'!G4</f>
        <v>0</v>
      </c>
      <c r="G5" s="17">
        <f>'Normed Diff'!H4</f>
        <v>0</v>
      </c>
      <c r="H5" s="9">
        <f>'Normed Diff'!I4</f>
        <v>2.1037976754622079E-14</v>
      </c>
      <c r="I5" s="12">
        <f>'Normed Diff'!K4</f>
        <v>0.15</v>
      </c>
      <c r="J5" s="17">
        <f>'Normed Diff'!L4</f>
        <v>3.1556965131933119E-15</v>
      </c>
      <c r="K5" s="12">
        <f>'Normed Diff'!M4</f>
        <v>7.262044338652429E-7</v>
      </c>
      <c r="L5" s="12">
        <f>'Normed Diff'!N4</f>
        <v>0.15</v>
      </c>
      <c r="M5" s="17">
        <f>'Normed Diff'!O4</f>
        <v>1.0893066507978643E-7</v>
      </c>
    </row>
    <row r="6" spans="1:13" x14ac:dyDescent="0.3">
      <c r="A6" s="31">
        <f>'Normed Diff'!A4</f>
        <v>4.1399000000000002E-7</v>
      </c>
      <c r="B6" s="12">
        <f>'Normed Diff'!B5</f>
        <v>0</v>
      </c>
      <c r="C6" s="12">
        <f>'Normed Diff'!D5</f>
        <v>0</v>
      </c>
      <c r="D6" s="12">
        <f>'Normed Diff'!E5</f>
        <v>0</v>
      </c>
      <c r="E6" s="9">
        <f>'Normed Diff'!F5</f>
        <v>0</v>
      </c>
      <c r="F6" s="12">
        <f>'Normed Diff'!G5</f>
        <v>0</v>
      </c>
      <c r="G6" s="17">
        <f>'Normed Diff'!H5</f>
        <v>0</v>
      </c>
      <c r="H6" s="9">
        <f>'Normed Diff'!I5</f>
        <v>1.5155870485638581E-11</v>
      </c>
      <c r="I6" s="12">
        <f>'Normed Diff'!K5</f>
        <v>0.26859148315797354</v>
      </c>
      <c r="J6" s="17">
        <f>'Normed Diff'!L5</f>
        <v>4.0707377322878235E-12</v>
      </c>
      <c r="K6" s="12">
        <f>'Normed Diff'!M5</f>
        <v>2.8217546426204592E-5</v>
      </c>
      <c r="L6" s="12">
        <f>'Normed Diff'!N5</f>
        <v>0.26859148315797354</v>
      </c>
      <c r="M6" s="17">
        <f>'Normed Diff'!O5</f>
        <v>7.5789926456932669E-6</v>
      </c>
    </row>
    <row r="7" spans="1:13" x14ac:dyDescent="0.3">
      <c r="A7" s="31">
        <f>'Normed Diff'!A5</f>
        <v>1.1253000000000001E-6</v>
      </c>
      <c r="B7" s="12">
        <f>'Normed Diff'!B5</f>
        <v>0</v>
      </c>
      <c r="C7" s="12">
        <f>'Normed Diff'!D5</f>
        <v>0</v>
      </c>
      <c r="D7" s="12">
        <f>'Normed Diff'!E5</f>
        <v>0</v>
      </c>
      <c r="E7" s="9">
        <f>'Normed Diff'!F5</f>
        <v>0</v>
      </c>
      <c r="F7" s="12">
        <f>'Normed Diff'!G5</f>
        <v>0</v>
      </c>
      <c r="G7" s="17">
        <f>'Normed Diff'!H5</f>
        <v>0</v>
      </c>
      <c r="H7" s="9">
        <f>'Normed Diff'!I5</f>
        <v>1.5155870485638581E-11</v>
      </c>
      <c r="I7" s="12">
        <f>'Normed Diff'!K5</f>
        <v>0.26859148315797354</v>
      </c>
      <c r="J7" s="17">
        <f>'Normed Diff'!L5</f>
        <v>4.0707377322878235E-12</v>
      </c>
      <c r="K7" s="12">
        <f>'Normed Diff'!M5</f>
        <v>2.8217546426204592E-5</v>
      </c>
      <c r="L7" s="12">
        <f>'Normed Diff'!N5</f>
        <v>0.26859148315797354</v>
      </c>
      <c r="M7" s="17">
        <f>'Normed Diff'!O5</f>
        <v>7.5789926456932669E-6</v>
      </c>
    </row>
    <row r="8" spans="1:13" x14ac:dyDescent="0.3">
      <c r="A8" s="31">
        <f>'Normed Diff'!A5</f>
        <v>1.1253000000000001E-6</v>
      </c>
      <c r="B8" s="12">
        <f>'Normed Diff'!B6</f>
        <v>0</v>
      </c>
      <c r="C8" s="12">
        <f>'Normed Diff'!D6</f>
        <v>0</v>
      </c>
      <c r="D8" s="12">
        <f>'Normed Diff'!E6</f>
        <v>0</v>
      </c>
      <c r="E8" s="9">
        <f>'Normed Diff'!F6</f>
        <v>0</v>
      </c>
      <c r="F8" s="12">
        <f>'Normed Diff'!G6</f>
        <v>0</v>
      </c>
      <c r="G8" s="17">
        <f>'Normed Diff'!H6</f>
        <v>0</v>
      </c>
      <c r="H8" s="9">
        <f>'Normed Diff'!I6</f>
        <v>3.9666509835547465E-10</v>
      </c>
      <c r="I8" s="12">
        <f>'Normed Diff'!K6</f>
        <v>7.0948974094062839E-2</v>
      </c>
      <c r="J8" s="17">
        <f>'Normed Diff'!L6</f>
        <v>2.8142981787241458E-11</v>
      </c>
      <c r="K8" s="12">
        <f>'Normed Diff'!M6</f>
        <v>2.6537414402347687E-4</v>
      </c>
      <c r="L8" s="12">
        <f>'Normed Diff'!N6</f>
        <v>7.0948974094062839E-2</v>
      </c>
      <c r="M8" s="17">
        <f>'Normed Diff'!O6</f>
        <v>1.882802326955576E-5</v>
      </c>
    </row>
    <row r="9" spans="1:13" x14ac:dyDescent="0.3">
      <c r="A9" s="31">
        <f>'Normed Diff'!A6</f>
        <v>3.0589999999999998E-6</v>
      </c>
      <c r="B9" s="12">
        <f>'Normed Diff'!B6</f>
        <v>0</v>
      </c>
      <c r="C9" s="12">
        <f>'Normed Diff'!D6</f>
        <v>0</v>
      </c>
      <c r="D9" s="12">
        <f>'Normed Diff'!E6</f>
        <v>0</v>
      </c>
      <c r="E9" s="9">
        <f>'Normed Diff'!F6</f>
        <v>0</v>
      </c>
      <c r="F9" s="12">
        <f>'Normed Diff'!G6</f>
        <v>0</v>
      </c>
      <c r="G9" s="17">
        <f>'Normed Diff'!H6</f>
        <v>0</v>
      </c>
      <c r="H9" s="9">
        <f>'Normed Diff'!I6</f>
        <v>3.9666509835547465E-10</v>
      </c>
      <c r="I9" s="12">
        <f>'Normed Diff'!K6</f>
        <v>7.0948974094062839E-2</v>
      </c>
      <c r="J9" s="17">
        <f>'Normed Diff'!L6</f>
        <v>2.8142981787241458E-11</v>
      </c>
      <c r="K9" s="12">
        <f>'Normed Diff'!M6</f>
        <v>2.6537414402347687E-4</v>
      </c>
      <c r="L9" s="12">
        <f>'Normed Diff'!N6</f>
        <v>7.0948974094062839E-2</v>
      </c>
      <c r="M9" s="17">
        <f>'Normed Diff'!O6</f>
        <v>1.882802326955576E-5</v>
      </c>
    </row>
    <row r="10" spans="1:13" x14ac:dyDescent="0.3">
      <c r="A10" s="31">
        <f>'Normed Diff'!A6</f>
        <v>3.0589999999999998E-6</v>
      </c>
      <c r="B10" s="12">
        <f>'Normed Diff'!B7</f>
        <v>1.4274323902292542E-10</v>
      </c>
      <c r="C10" s="12">
        <f>'Normed Diff'!D7</f>
        <v>1</v>
      </c>
      <c r="D10" s="12">
        <f>'Normed Diff'!E7</f>
        <v>1.4274323902292542E-10</v>
      </c>
      <c r="E10" s="9">
        <f>'Normed Diff'!F7</f>
        <v>2.4856664704020803E-5</v>
      </c>
      <c r="F10" s="12">
        <f>'Normed Diff'!G7</f>
        <v>1</v>
      </c>
      <c r="G10" s="17">
        <f>'Normed Diff'!H7</f>
        <v>2.4856664704020803E-5</v>
      </c>
      <c r="H10" s="9">
        <f>'Normed Diff'!I7</f>
        <v>1.9938172609074931E-9</v>
      </c>
      <c r="I10" s="12">
        <f>'Normed Diff'!K7</f>
        <v>5.5604895692735551E-2</v>
      </c>
      <c r="J10" s="17">
        <f>'Normed Diff'!L7</f>
        <v>1.1086600082313685E-10</v>
      </c>
      <c r="K10" s="12">
        <f>'Normed Diff'!M7</f>
        <v>3.7240957619795272E-4</v>
      </c>
      <c r="L10" s="12">
        <f>'Normed Diff'!N7</f>
        <v>5.5604895692735551E-2</v>
      </c>
      <c r="M10" s="17">
        <f>'Normed Diff'!O7</f>
        <v>2.0707795639463012E-5</v>
      </c>
    </row>
    <row r="11" spans="1:13" x14ac:dyDescent="0.3">
      <c r="A11" s="31">
        <f>'Normed Diff'!A7</f>
        <v>1.0677E-5</v>
      </c>
      <c r="B11" s="12">
        <f>'Normed Diff'!B7</f>
        <v>1.4274323902292542E-10</v>
      </c>
      <c r="C11" s="12">
        <f>'Normed Diff'!D7</f>
        <v>1</v>
      </c>
      <c r="D11" s="12">
        <f>'Normed Diff'!E7</f>
        <v>1.4274323902292542E-10</v>
      </c>
      <c r="E11" s="9">
        <f>'Normed Diff'!F7</f>
        <v>2.4856664704020803E-5</v>
      </c>
      <c r="F11" s="12">
        <f>'Normed Diff'!G7</f>
        <v>1</v>
      </c>
      <c r="G11" s="17">
        <f>'Normed Diff'!H7</f>
        <v>2.4856664704020803E-5</v>
      </c>
      <c r="H11" s="9">
        <f>'Normed Diff'!I7</f>
        <v>1.9938172609074931E-9</v>
      </c>
      <c r="I11" s="12">
        <f>'Normed Diff'!K7</f>
        <v>5.5604895692735551E-2</v>
      </c>
      <c r="J11" s="17">
        <f>'Normed Diff'!L7</f>
        <v>1.1086600082313685E-10</v>
      </c>
      <c r="K11" s="12">
        <f>'Normed Diff'!M7</f>
        <v>3.7240957619795272E-4</v>
      </c>
      <c r="L11" s="12">
        <f>'Normed Diff'!N7</f>
        <v>5.5604895692735551E-2</v>
      </c>
      <c r="M11" s="17">
        <f>'Normed Diff'!O7</f>
        <v>2.0707795639463012E-5</v>
      </c>
    </row>
    <row r="12" spans="1:13" x14ac:dyDescent="0.3">
      <c r="A12" s="31">
        <f>'Normed Diff'!A7</f>
        <v>1.0677E-5</v>
      </c>
      <c r="B12" s="12">
        <f>'Normed Diff'!B8</f>
        <v>1.1817480006207089E-7</v>
      </c>
      <c r="C12" s="12">
        <f>'Normed Diff'!D8</f>
        <v>0.18679999999999999</v>
      </c>
      <c r="D12" s="12">
        <f>'Normed Diff'!E8</f>
        <v>2.2075052651594842E-8</v>
      </c>
      <c r="E12" s="9">
        <f>'Normed Diff'!F8</f>
        <v>6.8256303698387335E-3</v>
      </c>
      <c r="F12" s="12">
        <f>'Normed Diff'!G8</f>
        <v>0.18679999999999999</v>
      </c>
      <c r="G12" s="17">
        <f>'Normed Diff'!H8</f>
        <v>1.2750277530858753E-3</v>
      </c>
      <c r="H12" s="9">
        <f>'Normed Diff'!I8</f>
        <v>7.2198039602227892E-9</v>
      </c>
      <c r="I12" s="12">
        <f>'Normed Diff'!K8</f>
        <v>2.9582388341714397E-2</v>
      </c>
      <c r="J12" s="17">
        <f>'Normed Diff'!L8</f>
        <v>2.1357904450235807E-10</v>
      </c>
      <c r="K12" s="12">
        <f>'Normed Diff'!M8</f>
        <v>3.7435696026235586E-4</v>
      </c>
      <c r="L12" s="12">
        <f>'Normed Diff'!N8</f>
        <v>2.9582388341714397E-2</v>
      </c>
      <c r="M12" s="17">
        <f>'Normed Diff'!O8</f>
        <v>1.1074372976904755E-5</v>
      </c>
    </row>
    <row r="13" spans="1:13" x14ac:dyDescent="0.3">
      <c r="A13" s="31">
        <f>'Normed Diff'!A8</f>
        <v>2.9023E-5</v>
      </c>
      <c r="B13" s="12">
        <f>'Normed Diff'!B8</f>
        <v>1.1817480006207089E-7</v>
      </c>
      <c r="C13" s="12">
        <f>'Normed Diff'!D8</f>
        <v>0.18679999999999999</v>
      </c>
      <c r="D13" s="12">
        <f>'Normed Diff'!E8</f>
        <v>2.2075052651594842E-8</v>
      </c>
      <c r="E13" s="9">
        <f>'Normed Diff'!F8</f>
        <v>6.8256303698387335E-3</v>
      </c>
      <c r="F13" s="12">
        <f>'Normed Diff'!G8</f>
        <v>0.18679999999999999</v>
      </c>
      <c r="G13" s="17">
        <f>'Normed Diff'!H8</f>
        <v>1.2750277530858753E-3</v>
      </c>
      <c r="H13" s="9">
        <f>'Normed Diff'!I8</f>
        <v>7.2198039602227892E-9</v>
      </c>
      <c r="I13" s="12">
        <f>'Normed Diff'!K8</f>
        <v>2.9582388341714397E-2</v>
      </c>
      <c r="J13" s="17">
        <f>'Normed Diff'!L8</f>
        <v>2.1357904450235807E-10</v>
      </c>
      <c r="K13" s="12">
        <f>'Normed Diff'!M8</f>
        <v>3.7435696026235586E-4</v>
      </c>
      <c r="L13" s="12">
        <f>'Normed Diff'!N8</f>
        <v>2.9582388341714397E-2</v>
      </c>
      <c r="M13" s="17">
        <f>'Normed Diff'!O8</f>
        <v>1.1074372976904755E-5</v>
      </c>
    </row>
    <row r="14" spans="1:13" x14ac:dyDescent="0.3">
      <c r="A14" s="31">
        <f>'Normed Diff'!A8</f>
        <v>2.9023E-5</v>
      </c>
      <c r="B14" s="12">
        <f>'Normed Diff'!B9</f>
        <v>1.8191831386051757E-6</v>
      </c>
      <c r="C14" s="12">
        <f>'Normed Diff'!D9</f>
        <v>0.29170000000000001</v>
      </c>
      <c r="D14" s="12">
        <f>'Normed Diff'!E9</f>
        <v>5.3065572153112974E-7</v>
      </c>
      <c r="E14" s="9">
        <f>'Normed Diff'!F9</f>
        <v>3.1656385386954408E-2</v>
      </c>
      <c r="F14" s="12">
        <f>'Normed Diff'!G9</f>
        <v>0.29170000000000001</v>
      </c>
      <c r="G14" s="17">
        <f>'Normed Diff'!H9</f>
        <v>9.2341676173746008E-3</v>
      </c>
      <c r="H14" s="9">
        <f>'Normed Diff'!I9</f>
        <v>2.9406718684648462E-8</v>
      </c>
      <c r="I14" s="12">
        <f>'Normed Diff'!K9</f>
        <v>1.0592801801223318E-2</v>
      </c>
      <c r="J14" s="17">
        <f>'Normed Diff'!L9</f>
        <v>3.1149954265081161E-10</v>
      </c>
      <c r="K14" s="12">
        <f>'Normed Diff'!M9</f>
        <v>5.8861481648240144E-4</v>
      </c>
      <c r="L14" s="12">
        <f>'Normed Diff'!N9</f>
        <v>1.0592801801223318E-2</v>
      </c>
      <c r="M14" s="17">
        <f>'Normed Diff'!O9</f>
        <v>6.2350800882615142E-6</v>
      </c>
    </row>
    <row r="15" spans="1:13" x14ac:dyDescent="0.3">
      <c r="A15" s="31">
        <f>'Normed Diff'!A9</f>
        <v>1.013E-4</v>
      </c>
      <c r="B15" s="12">
        <f>'Normed Diff'!B9</f>
        <v>1.8191831386051757E-6</v>
      </c>
      <c r="C15" s="12">
        <f>'Normed Diff'!D9</f>
        <v>0.29170000000000001</v>
      </c>
      <c r="D15" s="12">
        <f>'Normed Diff'!E9</f>
        <v>5.3065572153112974E-7</v>
      </c>
      <c r="E15" s="9">
        <f>'Normed Diff'!F9</f>
        <v>3.1656385386954408E-2</v>
      </c>
      <c r="F15" s="12">
        <f>'Normed Diff'!G9</f>
        <v>0.29170000000000001</v>
      </c>
      <c r="G15" s="17">
        <f>'Normed Diff'!H9</f>
        <v>9.2341676173746008E-3</v>
      </c>
      <c r="H15" s="9">
        <f>'Normed Diff'!I9</f>
        <v>2.9406718684648462E-8</v>
      </c>
      <c r="I15" s="12">
        <f>'Normed Diff'!K9</f>
        <v>1.0592801801223318E-2</v>
      </c>
      <c r="J15" s="17">
        <f>'Normed Diff'!L9</f>
        <v>3.1149954265081161E-10</v>
      </c>
      <c r="K15" s="12">
        <f>'Normed Diff'!M9</f>
        <v>5.8861481648240144E-4</v>
      </c>
      <c r="L15" s="12">
        <f>'Normed Diff'!N9</f>
        <v>1.0592801801223318E-2</v>
      </c>
      <c r="M15" s="17">
        <f>'Normed Diff'!O9</f>
        <v>6.2350800882615142E-6</v>
      </c>
    </row>
    <row r="16" spans="1:13" x14ac:dyDescent="0.3">
      <c r="A16" s="31">
        <f>'Normed Diff'!A9</f>
        <v>1.013E-4</v>
      </c>
      <c r="B16" s="12">
        <f>'Normed Diff'!B10</f>
        <v>8.1609530668929448E-6</v>
      </c>
      <c r="C16" s="12">
        <f>'Normed Diff'!D10</f>
        <v>7.5399999999999995E-2</v>
      </c>
      <c r="D16" s="12">
        <f>'Normed Diff'!E10</f>
        <v>6.1533586124372804E-7</v>
      </c>
      <c r="E16" s="9">
        <f>'Normed Diff'!F10</f>
        <v>3.6612123273822524E-2</v>
      </c>
      <c r="F16" s="12">
        <f>'Normed Diff'!G10</f>
        <v>7.5399999999999995E-2</v>
      </c>
      <c r="G16" s="17">
        <f>'Normed Diff'!H10</f>
        <v>2.7605540948462183E-3</v>
      </c>
      <c r="H16" s="9">
        <f>'Normed Diff'!I10</f>
        <v>1.3694259172359347E-7</v>
      </c>
      <c r="I16" s="12">
        <f>'Normed Diff'!K10</f>
        <v>4.3570747067269806E-3</v>
      </c>
      <c r="J16" s="17">
        <f>'Normed Diff'!L10</f>
        <v>5.9666910267250867E-10</v>
      </c>
      <c r="K16" s="12">
        <f>'Normed Diff'!M10</f>
        <v>8.1314647795086232E-4</v>
      </c>
      <c r="L16" s="12">
        <f>'Normed Diff'!N10</f>
        <v>4.3570747067269806E-3</v>
      </c>
      <c r="M16" s="17">
        <f>'Normed Diff'!O10</f>
        <v>3.5429399519438308E-6</v>
      </c>
    </row>
    <row r="17" spans="1:13" x14ac:dyDescent="0.3">
      <c r="A17" s="31">
        <f>'Normed Diff'!A10</f>
        <v>2.7535999999999999E-4</v>
      </c>
      <c r="B17" s="12">
        <f>'Normed Diff'!B10</f>
        <v>8.1609530668929448E-6</v>
      </c>
      <c r="C17" s="12">
        <f>'Normed Diff'!D10</f>
        <v>7.5399999999999995E-2</v>
      </c>
      <c r="D17" s="12">
        <f>'Normed Diff'!E10</f>
        <v>6.1533586124372804E-7</v>
      </c>
      <c r="E17" s="9">
        <f>'Normed Diff'!F10</f>
        <v>3.6612123273822524E-2</v>
      </c>
      <c r="F17" s="12">
        <f>'Normed Diff'!G10</f>
        <v>7.5399999999999995E-2</v>
      </c>
      <c r="G17" s="17">
        <f>'Normed Diff'!H10</f>
        <v>2.7605540948462183E-3</v>
      </c>
      <c r="H17" s="9">
        <f>'Normed Diff'!I10</f>
        <v>1.3694259172359347E-7</v>
      </c>
      <c r="I17" s="12">
        <f>'Normed Diff'!K10</f>
        <v>4.3570747067269806E-3</v>
      </c>
      <c r="J17" s="17">
        <f>'Normed Diff'!L10</f>
        <v>5.9666910267250867E-10</v>
      </c>
      <c r="K17" s="12">
        <f>'Normed Diff'!M10</f>
        <v>8.1314647795086232E-4</v>
      </c>
      <c r="L17" s="12">
        <f>'Normed Diff'!N10</f>
        <v>4.3570747067269806E-3</v>
      </c>
      <c r="M17" s="17">
        <f>'Normed Diff'!O10</f>
        <v>3.5429399519438308E-6</v>
      </c>
    </row>
    <row r="18" spans="1:13" x14ac:dyDescent="0.3">
      <c r="A18" s="31">
        <f>'Normed Diff'!A10</f>
        <v>2.7535999999999999E-4</v>
      </c>
      <c r="B18" s="12">
        <f>'Normed Diff'!B11</f>
        <v>2.0101822658382821E-5</v>
      </c>
      <c r="C18" s="12">
        <f>'Normed Diff'!D11</f>
        <v>5.1900000000000002E-2</v>
      </c>
      <c r="D18" s="12">
        <f>'Normed Diff'!E11</f>
        <v>1.0432845959700685E-6</v>
      </c>
      <c r="E18" s="9">
        <f>'Normed Diff'!F11</f>
        <v>3.129988310243248E-2</v>
      </c>
      <c r="F18" s="12">
        <f>'Normed Diff'!G11</f>
        <v>5.1900000000000002E-2</v>
      </c>
      <c r="G18" s="17">
        <f>'Normed Diff'!H11</f>
        <v>1.6244639330162457E-3</v>
      </c>
      <c r="H18" s="9">
        <f>'Normed Diff'!I11</f>
        <v>5.6038226096171484E-7</v>
      </c>
      <c r="I18" s="12">
        <f>'Normed Diff'!K11</f>
        <v>2.2647571613751438E-3</v>
      </c>
      <c r="J18" s="17">
        <f>'Normed Diff'!L11</f>
        <v>1.2691297386206383E-9</v>
      </c>
      <c r="K18" s="12">
        <f>'Normed Diff'!M11</f>
        <v>1.3766309135710367E-3</v>
      </c>
      <c r="L18" s="12">
        <f>'Normed Diff'!N11</f>
        <v>2.2647571613751438E-3</v>
      </c>
      <c r="M18" s="17">
        <f>'Normed Diff'!O11</f>
        <v>3.1177347200804122E-6</v>
      </c>
    </row>
    <row r="19" spans="1:13" x14ac:dyDescent="0.3">
      <c r="A19" s="31">
        <f>'Normed Diff'!A11</f>
        <v>5.8295000000000005E-4</v>
      </c>
      <c r="B19" s="12">
        <f>'Normed Diff'!B11</f>
        <v>2.0101822658382821E-5</v>
      </c>
      <c r="C19" s="12">
        <f>'Normed Diff'!D11</f>
        <v>5.1900000000000002E-2</v>
      </c>
      <c r="D19" s="12">
        <f>'Normed Diff'!E11</f>
        <v>1.0432845959700685E-6</v>
      </c>
      <c r="E19" s="9">
        <f>'Normed Diff'!F11</f>
        <v>3.129988310243248E-2</v>
      </c>
      <c r="F19" s="12">
        <f>'Normed Diff'!G11</f>
        <v>5.1900000000000002E-2</v>
      </c>
      <c r="G19" s="17">
        <f>'Normed Diff'!H11</f>
        <v>1.6244639330162457E-3</v>
      </c>
      <c r="H19" s="9">
        <f>'Normed Diff'!I11</f>
        <v>5.6038226096171484E-7</v>
      </c>
      <c r="I19" s="12">
        <f>'Normed Diff'!K11</f>
        <v>2.2647571613751438E-3</v>
      </c>
      <c r="J19" s="17">
        <f>'Normed Diff'!L11</f>
        <v>1.2691297386206383E-9</v>
      </c>
      <c r="K19" s="12">
        <f>'Normed Diff'!M11</f>
        <v>1.3766309135710367E-3</v>
      </c>
      <c r="L19" s="12">
        <f>'Normed Diff'!N11</f>
        <v>2.2647571613751438E-3</v>
      </c>
      <c r="M19" s="17">
        <f>'Normed Diff'!O11</f>
        <v>3.1177347200804122E-6</v>
      </c>
    </row>
    <row r="20" spans="1:13" x14ac:dyDescent="0.3">
      <c r="A20" s="31">
        <f>'Normed Diff'!A11</f>
        <v>5.8295000000000005E-4</v>
      </c>
      <c r="B20" s="12">
        <f>'Normed Diff'!B12</f>
        <v>2.9028509307751101E-5</v>
      </c>
      <c r="C20" s="12">
        <f>'Normed Diff'!D12</f>
        <v>2.9100000000000001E-2</v>
      </c>
      <c r="D20" s="12">
        <f>'Normed Diff'!E12</f>
        <v>8.4472962085555708E-7</v>
      </c>
      <c r="E20" s="9">
        <f>'Normed Diff'!F12</f>
        <v>2.0697501690904355E-2</v>
      </c>
      <c r="F20" s="12">
        <f>'Normed Diff'!G12</f>
        <v>2.9100000000000001E-2</v>
      </c>
      <c r="G20" s="17">
        <f>'Normed Diff'!H12</f>
        <v>6.0229729920531678E-4</v>
      </c>
      <c r="H20" s="9">
        <f>'Normed Diff'!I12</f>
        <v>1.7482879545737193E-6</v>
      </c>
      <c r="I20" s="12">
        <f>'Normed Diff'!K12</f>
        <v>1.2202458768625279E-3</v>
      </c>
      <c r="J20" s="17">
        <f>'Normed Diff'!L12</f>
        <v>2.1333411681370036E-9</v>
      </c>
      <c r="K20" s="12">
        <f>'Normed Diff'!M12</f>
        <v>2.0565372733739556E-3</v>
      </c>
      <c r="L20" s="12">
        <f>'Normed Diff'!N12</f>
        <v>1.2202458768625279E-3</v>
      </c>
      <c r="M20" s="17">
        <f>'Normed Diff'!O12</f>
        <v>2.5094811284486746E-6</v>
      </c>
    </row>
    <row r="21" spans="1:13" x14ac:dyDescent="0.3">
      <c r="A21" s="31">
        <f>'Normed Diff'!A12</f>
        <v>1.2340999999999999E-3</v>
      </c>
      <c r="B21" s="12">
        <f>'Normed Diff'!B12</f>
        <v>2.9028509307751101E-5</v>
      </c>
      <c r="C21" s="12">
        <f>'Normed Diff'!D12</f>
        <v>2.9100000000000001E-2</v>
      </c>
      <c r="D21" s="12">
        <f>'Normed Diff'!E12</f>
        <v>8.4472962085555708E-7</v>
      </c>
      <c r="E21" s="9">
        <f>'Normed Diff'!F12</f>
        <v>2.0697501690904355E-2</v>
      </c>
      <c r="F21" s="12">
        <f>'Normed Diff'!G12</f>
        <v>2.9100000000000001E-2</v>
      </c>
      <c r="G21" s="17">
        <f>'Normed Diff'!H12</f>
        <v>6.0229729920531678E-4</v>
      </c>
      <c r="H21" s="9">
        <f>'Normed Diff'!I12</f>
        <v>1.7482879545737193E-6</v>
      </c>
      <c r="I21" s="12">
        <f>'Normed Diff'!K12</f>
        <v>1.2202458768625279E-3</v>
      </c>
      <c r="J21" s="17">
        <f>'Normed Diff'!L12</f>
        <v>2.1333411681370036E-9</v>
      </c>
      <c r="K21" s="12">
        <f>'Normed Diff'!M12</f>
        <v>2.0565372733739556E-3</v>
      </c>
      <c r="L21" s="12">
        <f>'Normed Diff'!N12</f>
        <v>1.2202458768625279E-3</v>
      </c>
      <c r="M21" s="17">
        <f>'Normed Diff'!O12</f>
        <v>2.5094811284486746E-6</v>
      </c>
    </row>
    <row r="22" spans="1:13" x14ac:dyDescent="0.3">
      <c r="A22" s="31">
        <f>'Normed Diff'!A12</f>
        <v>1.2340999999999999E-3</v>
      </c>
      <c r="B22" s="12">
        <f>'Normed Diff'!B13</f>
        <v>4.7098741918314499E-5</v>
      </c>
      <c r="C22" s="12">
        <f>'Normed Diff'!D13</f>
        <v>1.17E-2</v>
      </c>
      <c r="D22" s="12">
        <f>'Normed Diff'!E13</f>
        <v>5.5105528044427968E-7</v>
      </c>
      <c r="E22" s="9">
        <f>'Normed Diff'!F13</f>
        <v>1.7215657584516045E-2</v>
      </c>
      <c r="F22" s="12">
        <f>'Normed Diff'!G13</f>
        <v>1.17E-2</v>
      </c>
      <c r="G22" s="17">
        <f>'Normed Diff'!H13</f>
        <v>2.0142319373883774E-4</v>
      </c>
      <c r="H22" s="9">
        <f>'Normed Diff'!I13</f>
        <v>7.4712978959136974E-6</v>
      </c>
      <c r="I22" s="12">
        <f>'Normed Diff'!K13</f>
        <v>4.3777848279695063E-4</v>
      </c>
      <c r="J22" s="17">
        <f>'Normed Diff'!L13</f>
        <v>3.270773457397148E-9</v>
      </c>
      <c r="K22" s="12">
        <f>'Normed Diff'!M13</f>
        <v>4.1046238669054614E-3</v>
      </c>
      <c r="L22" s="12">
        <f>'Normed Diff'!N13</f>
        <v>4.3777848279695063E-4</v>
      </c>
      <c r="M22" s="17">
        <f>'Normed Diff'!O13</f>
        <v>1.7969160089060256E-6</v>
      </c>
    </row>
    <row r="23" spans="1:13" x14ac:dyDescent="0.3">
      <c r="A23" s="31">
        <f>'Normed Diff'!A13</f>
        <v>3.3546000000000001E-3</v>
      </c>
      <c r="B23" s="12">
        <f>'Normed Diff'!B13</f>
        <v>4.7098741918314499E-5</v>
      </c>
      <c r="C23" s="12">
        <f>'Normed Diff'!D13</f>
        <v>1.17E-2</v>
      </c>
      <c r="D23" s="12">
        <f>'Normed Diff'!E13</f>
        <v>5.5105528044427968E-7</v>
      </c>
      <c r="E23" s="9">
        <f>'Normed Diff'!F13</f>
        <v>1.7215657584516045E-2</v>
      </c>
      <c r="F23" s="12">
        <f>'Normed Diff'!G13</f>
        <v>1.17E-2</v>
      </c>
      <c r="G23" s="17">
        <f>'Normed Diff'!H13</f>
        <v>2.0142319373883774E-4</v>
      </c>
      <c r="H23" s="9">
        <f>'Normed Diff'!I13</f>
        <v>7.4712978959136974E-6</v>
      </c>
      <c r="I23" s="12">
        <f>'Normed Diff'!K13</f>
        <v>4.3777848279695063E-4</v>
      </c>
      <c r="J23" s="17">
        <f>'Normed Diff'!L13</f>
        <v>3.270773457397148E-9</v>
      </c>
      <c r="K23" s="12">
        <f>'Normed Diff'!M13</f>
        <v>4.1046238669054614E-3</v>
      </c>
      <c r="L23" s="12">
        <f>'Normed Diff'!N13</f>
        <v>4.3777848279695063E-4</v>
      </c>
      <c r="M23" s="17">
        <f>'Normed Diff'!O13</f>
        <v>1.7969160089060256E-6</v>
      </c>
    </row>
    <row r="24" spans="1:13" x14ac:dyDescent="0.3">
      <c r="A24" s="31">
        <f>'Normed Diff'!A13</f>
        <v>3.3546000000000001E-3</v>
      </c>
      <c r="B24" s="12">
        <f>'Normed Diff'!B14</f>
        <v>1.6590426518745406E-4</v>
      </c>
      <c r="C24" s="12">
        <f>'Normed Diff'!D14</f>
        <v>4.1000000000000003E-3</v>
      </c>
      <c r="D24" s="12">
        <f>'Normed Diff'!E14</f>
        <v>6.8020748726856166E-7</v>
      </c>
      <c r="E24" s="9">
        <f>'Normed Diff'!F14</f>
        <v>2.3152838303144786E-2</v>
      </c>
      <c r="F24" s="12">
        <f>'Normed Diff'!G14</f>
        <v>4.1000000000000003E-3</v>
      </c>
      <c r="G24" s="17">
        <f>'Normed Diff'!H14</f>
        <v>9.4926637042893635E-5</v>
      </c>
      <c r="H24" s="9">
        <f>'Normed Diff'!I14</f>
        <v>5.4579629864042813E-5</v>
      </c>
      <c r="I24" s="12">
        <f>'Normed Diff'!K14</f>
        <v>1.7585505395068974E-4</v>
      </c>
      <c r="J24" s="17">
        <f>'Normed Diff'!L14</f>
        <v>9.5981037543499263E-9</v>
      </c>
      <c r="K24" s="12">
        <f>'Normed Diff'!M14</f>
        <v>1.0580471324033067E-2</v>
      </c>
      <c r="L24" s="12">
        <f>'Normed Diff'!N14</f>
        <v>1.7585505395068974E-4</v>
      </c>
      <c r="M24" s="17">
        <f>'Normed Diff'!O14</f>
        <v>1.8606293555115608E-6</v>
      </c>
    </row>
    <row r="25" spans="1:13" x14ac:dyDescent="0.3">
      <c r="A25" s="31">
        <f>'Normed Diff'!A14</f>
        <v>1.0333E-2</v>
      </c>
      <c r="B25" s="12">
        <f>'Normed Diff'!B14</f>
        <v>1.6590426518745406E-4</v>
      </c>
      <c r="C25" s="12">
        <f>'Normed Diff'!D14</f>
        <v>4.1000000000000003E-3</v>
      </c>
      <c r="D25" s="12">
        <f>'Normed Diff'!E14</f>
        <v>6.8020748726856166E-7</v>
      </c>
      <c r="E25" s="9">
        <f>'Normed Diff'!F14</f>
        <v>2.3152838303144786E-2</v>
      </c>
      <c r="F25" s="12">
        <f>'Normed Diff'!G14</f>
        <v>4.1000000000000003E-3</v>
      </c>
      <c r="G25" s="17">
        <f>'Normed Diff'!H14</f>
        <v>9.4926637042893635E-5</v>
      </c>
      <c r="H25" s="9">
        <f>'Normed Diff'!I14</f>
        <v>5.4579629864042813E-5</v>
      </c>
      <c r="I25" s="12">
        <f>'Normed Diff'!K14</f>
        <v>1.7585505395068974E-4</v>
      </c>
      <c r="J25" s="17">
        <f>'Normed Diff'!L14</f>
        <v>9.5981037543499263E-9</v>
      </c>
      <c r="K25" s="12">
        <f>'Normed Diff'!M14</f>
        <v>1.0580471324033067E-2</v>
      </c>
      <c r="L25" s="12">
        <f>'Normed Diff'!N14</f>
        <v>1.7585505395068974E-4</v>
      </c>
      <c r="M25" s="17">
        <f>'Normed Diff'!O14</f>
        <v>1.8606293555115608E-6</v>
      </c>
    </row>
    <row r="26" spans="1:13" x14ac:dyDescent="0.3">
      <c r="A26" s="31">
        <f>'Normed Diff'!A14</f>
        <v>1.0333E-2</v>
      </c>
      <c r="B26" s="12">
        <f>'Normed Diff'!B15</f>
        <v>7.2008819728009289E-4</v>
      </c>
      <c r="C26" s="12">
        <f>'Normed Diff'!D15</f>
        <v>2.2000000000000001E-3</v>
      </c>
      <c r="D26" s="12">
        <f>'Normed Diff'!E15</f>
        <v>1.5841940340162046E-6</v>
      </c>
      <c r="E26" s="9">
        <f>'Normed Diff'!F15</f>
        <v>3.5658964707626709E-2</v>
      </c>
      <c r="F26" s="12">
        <f>'Normed Diff'!G15</f>
        <v>2.2000000000000001E-3</v>
      </c>
      <c r="G26" s="17">
        <f>'Normed Diff'!H15</f>
        <v>7.844972235677877E-5</v>
      </c>
      <c r="H26" s="9">
        <f>'Normed Diff'!I15</f>
        <v>3.250462630895064E-4</v>
      </c>
      <c r="I26" s="12">
        <f>'Normed Diff'!K15</f>
        <v>8.6313382508160358E-5</v>
      </c>
      <c r="J26" s="17">
        <f>'Normed Diff'!L15</f>
        <v>2.8055842438892692E-8</v>
      </c>
      <c r="K26" s="12">
        <f>'Normed Diff'!M15</f>
        <v>2.199498704705052E-2</v>
      </c>
      <c r="L26" s="12">
        <f>'Normed Diff'!N15</f>
        <v>8.6313382508160358E-5</v>
      </c>
      <c r="M26" s="17">
        <f>'Normed Diff'!O15</f>
        <v>1.898461730254104E-6</v>
      </c>
    </row>
    <row r="27" spans="1:13" x14ac:dyDescent="0.3">
      <c r="A27" s="31">
        <f>'Normed Diff'!A15</f>
        <v>2.1874999999999999E-2</v>
      </c>
      <c r="B27" s="12">
        <f>'Normed Diff'!B15</f>
        <v>7.2008819728009289E-4</v>
      </c>
      <c r="C27" s="12">
        <f>'Normed Diff'!D15</f>
        <v>2.2000000000000001E-3</v>
      </c>
      <c r="D27" s="12">
        <f>'Normed Diff'!E15</f>
        <v>1.5841940340162046E-6</v>
      </c>
      <c r="E27" s="9">
        <f>'Normed Diff'!F15</f>
        <v>3.5658964707626709E-2</v>
      </c>
      <c r="F27" s="12">
        <f>'Normed Diff'!G15</f>
        <v>2.2000000000000001E-3</v>
      </c>
      <c r="G27" s="17">
        <f>'Normed Diff'!H15</f>
        <v>7.844972235677877E-5</v>
      </c>
      <c r="H27" s="9">
        <f>'Normed Diff'!I15</f>
        <v>3.250462630895064E-4</v>
      </c>
      <c r="I27" s="12">
        <f>'Normed Diff'!K15</f>
        <v>8.6313382508160358E-5</v>
      </c>
      <c r="J27" s="17">
        <f>'Normed Diff'!L15</f>
        <v>2.8055842438892692E-8</v>
      </c>
      <c r="K27" s="12">
        <f>'Normed Diff'!M15</f>
        <v>2.199498704705052E-2</v>
      </c>
      <c r="L27" s="12">
        <f>'Normed Diff'!N15</f>
        <v>8.6313382508160358E-5</v>
      </c>
      <c r="M27" s="17">
        <f>'Normed Diff'!O15</f>
        <v>1.898461730254104E-6</v>
      </c>
    </row>
    <row r="28" spans="1:13" x14ac:dyDescent="0.3">
      <c r="A28" s="31">
        <f>'Normed Diff'!A15</f>
        <v>2.1874999999999999E-2</v>
      </c>
      <c r="B28" s="12">
        <f>'Normed Diff'!B16</f>
        <v>3.9999256611822102E-3</v>
      </c>
      <c r="C28" s="12">
        <f>'Normed Diff'!D16</f>
        <v>3.8999999999999998E-3</v>
      </c>
      <c r="D28" s="12">
        <f>'Normed Diff'!E16</f>
        <v>1.559971007861062E-5</v>
      </c>
      <c r="E28" s="9">
        <f>'Normed Diff'!F16</f>
        <v>4.0886744616806622E-2</v>
      </c>
      <c r="F28" s="12">
        <f>'Normed Diff'!G16</f>
        <v>3.8999999999999998E-3</v>
      </c>
      <c r="G28" s="17">
        <f>'Normed Diff'!H16</f>
        <v>1.5945830400554582E-4</v>
      </c>
      <c r="H28" s="9">
        <f>'Normed Diff'!I16</f>
        <v>2.0251264553314352E-3</v>
      </c>
      <c r="I28" s="12">
        <f>'Normed Diff'!K16</f>
        <v>9.0138781886599746E-5</v>
      </c>
      <c r="J28" s="17">
        <f>'Normed Diff'!L16</f>
        <v>1.8254243184990311E-7</v>
      </c>
      <c r="K28" s="12">
        <f>'Normed Diff'!M16</f>
        <v>2.9678035326120702E-2</v>
      </c>
      <c r="L28" s="12">
        <f>'Normed Diff'!N16</f>
        <v>9.0138781886599746E-5</v>
      </c>
      <c r="M28" s="17">
        <f>'Normed Diff'!O16</f>
        <v>2.6751419530839961E-6</v>
      </c>
    </row>
    <row r="29" spans="1:13" x14ac:dyDescent="0.3">
      <c r="A29" s="31">
        <f>'Normed Diff'!A16</f>
        <v>2.4788000000000001E-2</v>
      </c>
      <c r="B29" s="12">
        <f>'Normed Diff'!B16</f>
        <v>3.9999256611822102E-3</v>
      </c>
      <c r="C29" s="12">
        <f>'Normed Diff'!D16</f>
        <v>3.8999999999999998E-3</v>
      </c>
      <c r="D29" s="12">
        <f>'Normed Diff'!E16</f>
        <v>1.559971007861062E-5</v>
      </c>
      <c r="E29" s="9">
        <f>'Normed Diff'!F16</f>
        <v>4.0886744616806622E-2</v>
      </c>
      <c r="F29" s="12">
        <f>'Normed Diff'!G16</f>
        <v>3.8999999999999998E-3</v>
      </c>
      <c r="G29" s="17">
        <f>'Normed Diff'!H16</f>
        <v>1.5945830400554582E-4</v>
      </c>
      <c r="H29" s="9">
        <f>'Normed Diff'!I16</f>
        <v>2.0251264553314352E-3</v>
      </c>
      <c r="I29" s="12">
        <f>'Normed Diff'!K16</f>
        <v>9.0138781886599746E-5</v>
      </c>
      <c r="J29" s="17">
        <f>'Normed Diff'!L16</f>
        <v>1.8254243184990311E-7</v>
      </c>
      <c r="K29" s="12">
        <f>'Normed Diff'!M16</f>
        <v>2.9678035326120702E-2</v>
      </c>
      <c r="L29" s="12">
        <f>'Normed Diff'!N16</f>
        <v>9.0138781886599746E-5</v>
      </c>
      <c r="M29" s="17">
        <f>'Normed Diff'!O16</f>
        <v>2.6751419530839961E-6</v>
      </c>
    </row>
    <row r="30" spans="1:13" x14ac:dyDescent="0.3">
      <c r="A30" s="31">
        <f>'Normed Diff'!A16</f>
        <v>2.4788000000000001E-2</v>
      </c>
      <c r="B30" s="12">
        <f>'Normed Diff'!B17</f>
        <v>1.9409667197062223E-3</v>
      </c>
      <c r="C30" s="12">
        <f>'Normed Diff'!D17</f>
        <v>1.8E-3</v>
      </c>
      <c r="D30" s="12">
        <f>'Normed Diff'!E17</f>
        <v>3.4937400954712002E-6</v>
      </c>
      <c r="E30" s="9">
        <f>'Normed Diff'!F17</f>
        <v>5.7813442828159513E-2</v>
      </c>
      <c r="F30" s="12">
        <f>'Normed Diff'!G17</f>
        <v>1.8E-3</v>
      </c>
      <c r="G30" s="17">
        <f>'Normed Diff'!H17</f>
        <v>1.0406419709068713E-4</v>
      </c>
      <c r="H30" s="9">
        <f>'Normed Diff'!I17</f>
        <v>9.7524819506678419E-4</v>
      </c>
      <c r="I30" s="12">
        <f>'Normed Diff'!K17</f>
        <v>8.6313382508160358E-5</v>
      </c>
      <c r="J30" s="17">
        <f>'Normed Diff'!L17</f>
        <v>8.417697050119233E-8</v>
      </c>
      <c r="K30" s="12">
        <f>'Normed Diff'!M17</f>
        <v>3.5675218595776895E-2</v>
      </c>
      <c r="L30" s="12">
        <f>'Normed Diff'!N17</f>
        <v>8.6313382508160358E-5</v>
      </c>
      <c r="M30" s="17">
        <f>'Normed Diff'!O17</f>
        <v>3.0792487887195266E-6</v>
      </c>
    </row>
    <row r="31" spans="1:13" x14ac:dyDescent="0.3">
      <c r="A31" s="31">
        <f>'Normed Diff'!A17</f>
        <v>3.4306999999999997E-2</v>
      </c>
      <c r="B31" s="12">
        <f>'Normed Diff'!B17</f>
        <v>1.9409667197062223E-3</v>
      </c>
      <c r="C31" s="12">
        <f>'Normed Diff'!D17</f>
        <v>1.8E-3</v>
      </c>
      <c r="D31" s="12">
        <f>'Normed Diff'!E17</f>
        <v>3.4937400954712002E-6</v>
      </c>
      <c r="E31" s="9">
        <f>'Normed Diff'!F17</f>
        <v>5.7813442828159513E-2</v>
      </c>
      <c r="F31" s="12">
        <f>'Normed Diff'!G17</f>
        <v>1.8E-3</v>
      </c>
      <c r="G31" s="17">
        <f>'Normed Diff'!H17</f>
        <v>1.0406419709068713E-4</v>
      </c>
      <c r="H31" s="9">
        <f>'Normed Diff'!I17</f>
        <v>9.7524819506678419E-4</v>
      </c>
      <c r="I31" s="12">
        <f>'Normed Diff'!K17</f>
        <v>8.6313382508160358E-5</v>
      </c>
      <c r="J31" s="17">
        <f>'Normed Diff'!L17</f>
        <v>8.417697050119233E-8</v>
      </c>
      <c r="K31" s="12">
        <f>'Normed Diff'!M17</f>
        <v>3.5675218595776895E-2</v>
      </c>
      <c r="L31" s="12">
        <f>'Normed Diff'!N17</f>
        <v>8.6313382508160358E-5</v>
      </c>
      <c r="M31" s="17">
        <f>'Normed Diff'!O17</f>
        <v>3.0792487887195266E-6</v>
      </c>
    </row>
    <row r="32" spans="1:13" x14ac:dyDescent="0.3">
      <c r="A32" s="31">
        <f>'Normed Diff'!A17</f>
        <v>3.4306999999999997E-2</v>
      </c>
      <c r="B32" s="12">
        <f>'Normed Diff'!B18</f>
        <v>2.9242694464733277E-3</v>
      </c>
      <c r="C32" s="12">
        <f>'Normed Diff'!D18</f>
        <v>1.6000000000000001E-3</v>
      </c>
      <c r="D32" s="12">
        <f>'Normed Diff'!E18</f>
        <v>4.6788311143573242E-6</v>
      </c>
      <c r="E32" s="9">
        <f>'Normed Diff'!F18</f>
        <v>4.2303470529420927E-2</v>
      </c>
      <c r="F32" s="12">
        <f>'Normed Diff'!G18</f>
        <v>1.6000000000000001E-3</v>
      </c>
      <c r="G32" s="17">
        <f>'Normed Diff'!H18</f>
        <v>6.7685552847073486E-5</v>
      </c>
      <c r="H32" s="9">
        <f>'Normed Diff'!I18</f>
        <v>2.1033008558938807E-3</v>
      </c>
      <c r="I32" s="12">
        <f>'Normed Diff'!K18</f>
        <v>1.5E-5</v>
      </c>
      <c r="J32" s="17">
        <f>'Normed Diff'!L18</f>
        <v>3.1549512838408211E-8</v>
      </c>
      <c r="K32" s="12">
        <f>'Normed Diff'!M18</f>
        <v>4.7444611874135824E-2</v>
      </c>
      <c r="L32" s="12">
        <f>'Normed Diff'!N18</f>
        <v>1.5E-5</v>
      </c>
      <c r="M32" s="17">
        <f>'Normed Diff'!O18</f>
        <v>7.1166917811203737E-7</v>
      </c>
    </row>
    <row r="33" spans="1:13" x14ac:dyDescent="0.3">
      <c r="A33" s="31">
        <f>'Normed Diff'!A18</f>
        <v>5.2475000000000001E-2</v>
      </c>
      <c r="B33" s="12">
        <f>'Normed Diff'!B18</f>
        <v>2.9242694464733277E-3</v>
      </c>
      <c r="C33" s="12">
        <f>'Normed Diff'!D18</f>
        <v>1.6000000000000001E-3</v>
      </c>
      <c r="D33" s="12">
        <f>'Normed Diff'!E18</f>
        <v>4.6788311143573242E-6</v>
      </c>
      <c r="E33" s="9">
        <f>'Normed Diff'!F18</f>
        <v>4.2303470529420927E-2</v>
      </c>
      <c r="F33" s="12">
        <f>'Normed Diff'!G18</f>
        <v>1.6000000000000001E-3</v>
      </c>
      <c r="G33" s="17">
        <f>'Normed Diff'!H18</f>
        <v>6.7685552847073486E-5</v>
      </c>
      <c r="H33" s="9">
        <f>'Normed Diff'!I18</f>
        <v>2.1033008558938807E-3</v>
      </c>
      <c r="I33" s="12">
        <f>'Normed Diff'!K18</f>
        <v>1.5E-5</v>
      </c>
      <c r="J33" s="17">
        <f>'Normed Diff'!L18</f>
        <v>3.1549512838408211E-8</v>
      </c>
      <c r="K33" s="12">
        <f>'Normed Diff'!M18</f>
        <v>4.7444611874135824E-2</v>
      </c>
      <c r="L33" s="12">
        <f>'Normed Diff'!N18</f>
        <v>1.5E-5</v>
      </c>
      <c r="M33" s="17">
        <f>'Normed Diff'!O18</f>
        <v>7.1166917811203737E-7</v>
      </c>
    </row>
    <row r="34" spans="1:13" x14ac:dyDescent="0.3">
      <c r="A34" s="31">
        <f>'Normed Diff'!A18</f>
        <v>5.2475000000000001E-2</v>
      </c>
      <c r="B34" s="12">
        <f>'Normed Diff'!B19</f>
        <v>5.4012635987880191E-3</v>
      </c>
      <c r="C34" s="12">
        <f>'Normed Diff'!D19</f>
        <v>8.0000000000000004E-4</v>
      </c>
      <c r="D34" s="12">
        <f>'Normed Diff'!E19</f>
        <v>4.3210108790304152E-6</v>
      </c>
      <c r="E34" s="9">
        <f>'Normed Diff'!F19</f>
        <v>6.0232244952618245E-2</v>
      </c>
      <c r="F34" s="12">
        <f>'Normed Diff'!G19</f>
        <v>8.0000000000000004E-4</v>
      </c>
      <c r="G34" s="17">
        <f>'Normed Diff'!H19</f>
        <v>4.8185795962094596E-5</v>
      </c>
      <c r="H34" s="9">
        <f>'Normed Diff'!I19</f>
        <v>4.8060522574096872E-3</v>
      </c>
      <c r="I34" s="12">
        <f>'Normed Diff'!K19</f>
        <v>0</v>
      </c>
      <c r="J34" s="17">
        <f>'Normed Diff'!L19</f>
        <v>0</v>
      </c>
      <c r="K34" s="12">
        <f>'Normed Diff'!M19</f>
        <v>6.7957733745216548E-2</v>
      </c>
      <c r="L34" s="12">
        <f>'Normed Diff'!N19</f>
        <v>0</v>
      </c>
      <c r="M34" s="17">
        <f>'Normed Diff'!O19</f>
        <v>0</v>
      </c>
    </row>
    <row r="35" spans="1:13" x14ac:dyDescent="0.3">
      <c r="A35" s="31">
        <f>'Normed Diff'!A19</f>
        <v>0.11108999999999999</v>
      </c>
      <c r="B35" s="12">
        <f>'Normed Diff'!B19</f>
        <v>5.4012635987880191E-3</v>
      </c>
      <c r="C35" s="12">
        <f>'Normed Diff'!D19</f>
        <v>8.0000000000000004E-4</v>
      </c>
      <c r="D35" s="12">
        <f>'Normed Diff'!E19</f>
        <v>4.3210108790304152E-6</v>
      </c>
      <c r="E35" s="9">
        <f>'Normed Diff'!F19</f>
        <v>6.0232244952618245E-2</v>
      </c>
      <c r="F35" s="12">
        <f>'Normed Diff'!G19</f>
        <v>8.0000000000000004E-4</v>
      </c>
      <c r="G35" s="17">
        <f>'Normed Diff'!H19</f>
        <v>4.8185795962094596E-5</v>
      </c>
      <c r="H35" s="9">
        <f>'Normed Diff'!I19</f>
        <v>4.8060522574096872E-3</v>
      </c>
      <c r="I35" s="12">
        <f>'Normed Diff'!K19</f>
        <v>0</v>
      </c>
      <c r="J35" s="17">
        <f>'Normed Diff'!L19</f>
        <v>0</v>
      </c>
      <c r="K35" s="12">
        <f>'Normed Diff'!M19</f>
        <v>6.7957733745216548E-2</v>
      </c>
      <c r="L35" s="12">
        <f>'Normed Diff'!N19</f>
        <v>0</v>
      </c>
      <c r="M35" s="17">
        <f>'Normed Diff'!O19</f>
        <v>0</v>
      </c>
    </row>
    <row r="36" spans="1:13" x14ac:dyDescent="0.3">
      <c r="A36" s="31">
        <f>'Normed Diff'!A19</f>
        <v>0.11108999999999999</v>
      </c>
      <c r="B36" s="12">
        <f>'Normed Diff'!B20</f>
        <v>1.8266336103724645E-2</v>
      </c>
      <c r="C36" s="12">
        <f>'Normed Diff'!D20</f>
        <v>8.0000000000000004E-4</v>
      </c>
      <c r="D36" s="12">
        <f>'Normed Diff'!E20</f>
        <v>1.4613068882979716E-5</v>
      </c>
      <c r="E36" s="9">
        <f>'Normed Diff'!F20</f>
        <v>6.9898151086641241E-2</v>
      </c>
      <c r="F36" s="12">
        <f>'Normed Diff'!G20</f>
        <v>8.0000000000000004E-4</v>
      </c>
      <c r="G36" s="17">
        <f>'Normed Diff'!H20</f>
        <v>5.5918520869312995E-5</v>
      </c>
      <c r="H36" s="9">
        <f>'Normed Diff'!I20</f>
        <v>1.6790118000492252E-2</v>
      </c>
      <c r="I36" s="12">
        <f>'Normed Diff'!K20</f>
        <v>0</v>
      </c>
      <c r="J36" s="17">
        <f>'Normed Diff'!L20</f>
        <v>0</v>
      </c>
      <c r="K36" s="12">
        <f>'Normed Diff'!M20</f>
        <v>8.4112032199916573E-2</v>
      </c>
      <c r="L36" s="12">
        <f>'Normed Diff'!N20</f>
        <v>0</v>
      </c>
      <c r="M36" s="17">
        <f>'Normed Diff'!O20</f>
        <v>0</v>
      </c>
    </row>
    <row r="37" spans="1:13" x14ac:dyDescent="0.3">
      <c r="A37" s="31">
        <f>'Normed Diff'!A20</f>
        <v>0.15764</v>
      </c>
      <c r="B37" s="12">
        <f>'Normed Diff'!B20</f>
        <v>1.8266336103724645E-2</v>
      </c>
      <c r="C37" s="12">
        <f>'Normed Diff'!D20</f>
        <v>8.0000000000000004E-4</v>
      </c>
      <c r="D37" s="12">
        <f>'Normed Diff'!E20</f>
        <v>1.4613068882979716E-5</v>
      </c>
      <c r="E37" s="9">
        <f>'Normed Diff'!F20</f>
        <v>6.9898151086641241E-2</v>
      </c>
      <c r="F37" s="12">
        <f>'Normed Diff'!G20</f>
        <v>8.0000000000000004E-4</v>
      </c>
      <c r="G37" s="17">
        <f>'Normed Diff'!H20</f>
        <v>5.5918520869312995E-5</v>
      </c>
      <c r="H37" s="9">
        <f>'Normed Diff'!I20</f>
        <v>1.6790118000492252E-2</v>
      </c>
      <c r="I37" s="12">
        <f>'Normed Diff'!K20</f>
        <v>0</v>
      </c>
      <c r="J37" s="17">
        <f>'Normed Diff'!L20</f>
        <v>0</v>
      </c>
      <c r="K37" s="12">
        <f>'Normed Diff'!M20</f>
        <v>8.4112032199916573E-2</v>
      </c>
      <c r="L37" s="12">
        <f>'Normed Diff'!N20</f>
        <v>0</v>
      </c>
      <c r="M37" s="17">
        <f>'Normed Diff'!O20</f>
        <v>0</v>
      </c>
    </row>
    <row r="38" spans="1:13" x14ac:dyDescent="0.3">
      <c r="A38" s="31">
        <f>'Normed Diff'!A20</f>
        <v>0.15764</v>
      </c>
      <c r="B38" s="12">
        <f>'Normed Diff'!B21</f>
        <v>1.8335415521369008E-2</v>
      </c>
      <c r="C38" s="12">
        <f>'Normed Diff'!D21</f>
        <v>6.9999999999999999E-4</v>
      </c>
      <c r="D38" s="12">
        <f>'Normed Diff'!E21</f>
        <v>1.2834790864958305E-5</v>
      </c>
      <c r="E38" s="9">
        <f>'Normed Diff'!F21</f>
        <v>6.1422088726662202E-2</v>
      </c>
      <c r="F38" s="12">
        <f>'Normed Diff'!G21</f>
        <v>6.9999999999999999E-4</v>
      </c>
      <c r="G38" s="17">
        <f>'Normed Diff'!H21</f>
        <v>4.2995462108663541E-5</v>
      </c>
      <c r="H38" s="9">
        <f>'Normed Diff'!I21</f>
        <v>1.9772354527862118E-2</v>
      </c>
      <c r="I38" s="12">
        <f>'Normed Diff'!K21</f>
        <v>0</v>
      </c>
      <c r="J38" s="17">
        <f>'Normed Diff'!L21</f>
        <v>0</v>
      </c>
      <c r="K38" s="12">
        <f>'Normed Diff'!M21</f>
        <v>8.9799871903013598E-2</v>
      </c>
      <c r="L38" s="12">
        <f>'Normed Diff'!N21</f>
        <v>0</v>
      </c>
      <c r="M38" s="17">
        <f>'Normed Diff'!O21</f>
        <v>0</v>
      </c>
    </row>
    <row r="39" spans="1:13" x14ac:dyDescent="0.3">
      <c r="A39" s="31">
        <f>'Normed Diff'!A21</f>
        <v>0.24723999999999999</v>
      </c>
      <c r="B39" s="12">
        <f>'Normed Diff'!B21</f>
        <v>1.8335415521369008E-2</v>
      </c>
      <c r="C39" s="12">
        <f>'Normed Diff'!D21</f>
        <v>6.9999999999999999E-4</v>
      </c>
      <c r="D39" s="12">
        <f>'Normed Diff'!E21</f>
        <v>1.2834790864958305E-5</v>
      </c>
      <c r="E39" s="9">
        <f>'Normed Diff'!F21</f>
        <v>6.1422088726662202E-2</v>
      </c>
      <c r="F39" s="12">
        <f>'Normed Diff'!G21</f>
        <v>6.9999999999999999E-4</v>
      </c>
      <c r="G39" s="17">
        <f>'Normed Diff'!H21</f>
        <v>4.2995462108663541E-5</v>
      </c>
      <c r="H39" s="9">
        <f>'Normed Diff'!I21</f>
        <v>1.9772354527862118E-2</v>
      </c>
      <c r="I39" s="12">
        <f>'Normed Diff'!K21</f>
        <v>0</v>
      </c>
      <c r="J39" s="17">
        <f>'Normed Diff'!L21</f>
        <v>0</v>
      </c>
      <c r="K39" s="12">
        <f>'Normed Diff'!M21</f>
        <v>8.9799871903013598E-2</v>
      </c>
      <c r="L39" s="12">
        <f>'Normed Diff'!N21</f>
        <v>0</v>
      </c>
      <c r="M39" s="17">
        <f>'Normed Diff'!O21</f>
        <v>0</v>
      </c>
    </row>
    <row r="40" spans="1:13" x14ac:dyDescent="0.3">
      <c r="A40" s="31">
        <f>'Normed Diff'!A21</f>
        <v>0.24723999999999999</v>
      </c>
      <c r="B40" s="12">
        <f>'Normed Diff'!B22</f>
        <v>3.0825486424414534E-2</v>
      </c>
      <c r="C40" s="12">
        <f>'Normed Diff'!D22</f>
        <v>5.9999999999999995E-4</v>
      </c>
      <c r="D40" s="12">
        <f>'Normed Diff'!E22</f>
        <v>1.849529185464872E-5</v>
      </c>
      <c r="E40" s="9">
        <f>'Normed Diff'!F22</f>
        <v>6.2350535009622447E-2</v>
      </c>
      <c r="F40" s="12">
        <f>'Normed Diff'!G22</f>
        <v>5.9999999999999995E-4</v>
      </c>
      <c r="G40" s="17">
        <f>'Normed Diff'!H22</f>
        <v>3.7410321005773465E-5</v>
      </c>
      <c r="H40" s="9">
        <f>'Normed Diff'!I22</f>
        <v>3.4599338377068189E-2</v>
      </c>
      <c r="I40" s="12">
        <f>'Normed Diff'!K22</f>
        <v>0</v>
      </c>
      <c r="J40" s="17">
        <f>'Normed Diff'!L22</f>
        <v>0</v>
      </c>
      <c r="K40" s="12">
        <f>'Normed Diff'!M22</f>
        <v>8.6820221423826324E-2</v>
      </c>
      <c r="L40" s="12">
        <f>'Normed Diff'!N22</f>
        <v>0</v>
      </c>
      <c r="M40" s="17">
        <f>'Normed Diff'!O22</f>
        <v>0</v>
      </c>
    </row>
    <row r="41" spans="1:13" x14ac:dyDescent="0.3">
      <c r="A41" s="31">
        <f>'Normed Diff'!A22</f>
        <v>0.36882999999999999</v>
      </c>
      <c r="B41" s="12">
        <f>'Normed Diff'!B22</f>
        <v>3.0825486424414534E-2</v>
      </c>
      <c r="C41" s="12">
        <f>'Normed Diff'!D22</f>
        <v>5.9999999999999995E-4</v>
      </c>
      <c r="D41" s="12">
        <f>'Normed Diff'!E22</f>
        <v>1.849529185464872E-5</v>
      </c>
      <c r="E41" s="9">
        <f>'Normed Diff'!F22</f>
        <v>6.2350535009622447E-2</v>
      </c>
      <c r="F41" s="12">
        <f>'Normed Diff'!G22</f>
        <v>5.9999999999999995E-4</v>
      </c>
      <c r="G41" s="17">
        <f>'Normed Diff'!H22</f>
        <v>3.7410321005773465E-5</v>
      </c>
      <c r="H41" s="9">
        <f>'Normed Diff'!I22</f>
        <v>3.4599338377068189E-2</v>
      </c>
      <c r="I41" s="12">
        <f>'Normed Diff'!K22</f>
        <v>0</v>
      </c>
      <c r="J41" s="17">
        <f>'Normed Diff'!L22</f>
        <v>0</v>
      </c>
      <c r="K41" s="12">
        <f>'Normed Diff'!M22</f>
        <v>8.6820221423826324E-2</v>
      </c>
      <c r="L41" s="12">
        <f>'Normed Diff'!N22</f>
        <v>0</v>
      </c>
      <c r="M41" s="17">
        <f>'Normed Diff'!O22</f>
        <v>0</v>
      </c>
    </row>
    <row r="42" spans="1:13" x14ac:dyDescent="0.3">
      <c r="A42" s="31">
        <f>'Normed Diff'!A22</f>
        <v>0.36882999999999999</v>
      </c>
      <c r="B42" s="12">
        <f>'Normed Diff'!B23</f>
        <v>4.1600777870740735E-2</v>
      </c>
      <c r="C42" s="12">
        <f>'Normed Diff'!D23</f>
        <v>5.9999999999999995E-4</v>
      </c>
      <c r="D42" s="12">
        <f>'Normed Diff'!E23</f>
        <v>2.4960466722444439E-5</v>
      </c>
      <c r="E42" s="9">
        <f>'Normed Diff'!F23</f>
        <v>5.5558550630802561E-2</v>
      </c>
      <c r="F42" s="12">
        <f>'Normed Diff'!G23</f>
        <v>5.9999999999999995E-4</v>
      </c>
      <c r="G42" s="17">
        <f>'Normed Diff'!H23</f>
        <v>3.3335130378481535E-5</v>
      </c>
      <c r="H42" s="9">
        <f>'Normed Diff'!I23</f>
        <v>4.5878987628787664E-2</v>
      </c>
      <c r="I42" s="12">
        <f>'Normed Diff'!K23</f>
        <v>0</v>
      </c>
      <c r="J42" s="17">
        <f>'Normed Diff'!L23</f>
        <v>0</v>
      </c>
      <c r="K42" s="12">
        <f>'Normed Diff'!M23</f>
        <v>7.7795662159708054E-2</v>
      </c>
      <c r="L42" s="12">
        <f>'Normed Diff'!N23</f>
        <v>0</v>
      </c>
      <c r="M42" s="17">
        <f>'Normed Diff'!O23</f>
        <v>0</v>
      </c>
    </row>
    <row r="43" spans="1:13" x14ac:dyDescent="0.3">
      <c r="A43" s="31">
        <f>'Normed Diff'!A23</f>
        <v>0.55023</v>
      </c>
      <c r="B43" s="12">
        <f>'Normed Diff'!B23</f>
        <v>4.1600777870740735E-2</v>
      </c>
      <c r="C43" s="12">
        <f>'Normed Diff'!D23</f>
        <v>5.9999999999999995E-4</v>
      </c>
      <c r="D43" s="12">
        <f>'Normed Diff'!E23</f>
        <v>2.4960466722444439E-5</v>
      </c>
      <c r="E43" s="9">
        <f>'Normed Diff'!F23</f>
        <v>5.5558550630802561E-2</v>
      </c>
      <c r="F43" s="12">
        <f>'Normed Diff'!G23</f>
        <v>5.9999999999999995E-4</v>
      </c>
      <c r="G43" s="17">
        <f>'Normed Diff'!H23</f>
        <v>3.3335130378481535E-5</v>
      </c>
      <c r="H43" s="9">
        <f>'Normed Diff'!I23</f>
        <v>4.5878987628787664E-2</v>
      </c>
      <c r="I43" s="12">
        <f>'Normed Diff'!K23</f>
        <v>0</v>
      </c>
      <c r="J43" s="17">
        <f>'Normed Diff'!L23</f>
        <v>0</v>
      </c>
      <c r="K43" s="12">
        <f>'Normed Diff'!M23</f>
        <v>7.7795662159708054E-2</v>
      </c>
      <c r="L43" s="12">
        <f>'Normed Diff'!N23</f>
        <v>0</v>
      </c>
      <c r="M43" s="17">
        <f>'Normed Diff'!O23</f>
        <v>0</v>
      </c>
    </row>
    <row r="44" spans="1:13" x14ac:dyDescent="0.3">
      <c r="A44" s="31">
        <f>'Normed Diff'!A23</f>
        <v>0.55023</v>
      </c>
      <c r="B44" s="12">
        <f>'Normed Diff'!B24</f>
        <v>9.2082349817203396E-2</v>
      </c>
      <c r="C44" s="12">
        <f>'Normed Diff'!D24</f>
        <v>8.0000000000000004E-4</v>
      </c>
      <c r="D44" s="12">
        <f>'Normed Diff'!E24</f>
        <v>7.3665879853762717E-5</v>
      </c>
      <c r="E44" s="9">
        <f>'Normed Diff'!F24</f>
        <v>5.1438685201750135E-2</v>
      </c>
      <c r="F44" s="12">
        <f>'Normed Diff'!G24</f>
        <v>8.0000000000000004E-4</v>
      </c>
      <c r="G44" s="17">
        <f>'Normed Diff'!H24</f>
        <v>4.1150948161400113E-5</v>
      </c>
      <c r="H44" s="9">
        <f>'Normed Diff'!I24</f>
        <v>9.9978958687507627E-2</v>
      </c>
      <c r="I44" s="12">
        <f>'Normed Diff'!K24</f>
        <v>0</v>
      </c>
      <c r="J44" s="17">
        <f>'Normed Diff'!L24</f>
        <v>0</v>
      </c>
      <c r="K44" s="12">
        <f>'Normed Diff'!M24</f>
        <v>6.7914036252415114E-2</v>
      </c>
      <c r="L44" s="12">
        <f>'Normed Diff'!N24</f>
        <v>0</v>
      </c>
      <c r="M44" s="17">
        <f>'Normed Diff'!O24</f>
        <v>0</v>
      </c>
    </row>
    <row r="45" spans="1:13" x14ac:dyDescent="0.3">
      <c r="A45" s="31">
        <f>'Normed Diff'!A24</f>
        <v>0.63927999999999996</v>
      </c>
      <c r="B45" s="12">
        <f>'Normed Diff'!B24</f>
        <v>9.2082349817203396E-2</v>
      </c>
      <c r="C45" s="12">
        <f>'Normed Diff'!D24</f>
        <v>8.0000000000000004E-4</v>
      </c>
      <c r="D45" s="12">
        <f>'Normed Diff'!E24</f>
        <v>7.3665879853762717E-5</v>
      </c>
      <c r="E45" s="9">
        <f>'Normed Diff'!F24</f>
        <v>5.1438685201750135E-2</v>
      </c>
      <c r="F45" s="12">
        <f>'Normed Diff'!G24</f>
        <v>8.0000000000000004E-4</v>
      </c>
      <c r="G45" s="17">
        <f>'Normed Diff'!H24</f>
        <v>4.1150948161400113E-5</v>
      </c>
      <c r="H45" s="9">
        <f>'Normed Diff'!I24</f>
        <v>9.9978958687507627E-2</v>
      </c>
      <c r="I45" s="12">
        <f>'Normed Diff'!K24</f>
        <v>0</v>
      </c>
      <c r="J45" s="17">
        <f>'Normed Diff'!L24</f>
        <v>0</v>
      </c>
      <c r="K45" s="12">
        <f>'Normed Diff'!M24</f>
        <v>6.7914036252415114E-2</v>
      </c>
      <c r="L45" s="12">
        <f>'Normed Diff'!N24</f>
        <v>0</v>
      </c>
      <c r="M45" s="17">
        <f>'Normed Diff'!O24</f>
        <v>0</v>
      </c>
    </row>
    <row r="46" spans="1:13" x14ac:dyDescent="0.3">
      <c r="A46" s="31">
        <f>'Normed Diff'!A24</f>
        <v>0.63927999999999996</v>
      </c>
      <c r="B46" s="12">
        <f>'Normed Diff'!B25</f>
        <v>6.048471100688025E-2</v>
      </c>
      <c r="C46" s="12">
        <f>'Normed Diff'!D25</f>
        <v>8.0000000000000004E-4</v>
      </c>
      <c r="D46" s="12">
        <f>'Normed Diff'!E25</f>
        <v>4.8387768805504199E-5</v>
      </c>
      <c r="E46" s="9">
        <f>'Normed Diff'!F25</f>
        <v>4.8791833203428642E-2</v>
      </c>
      <c r="F46" s="12">
        <f>'Normed Diff'!G25</f>
        <v>8.0000000000000004E-4</v>
      </c>
      <c r="G46" s="17">
        <f>'Normed Diff'!H25</f>
        <v>3.9033466562742919E-5</v>
      </c>
      <c r="H46" s="9">
        <f>'Normed Diff'!I25</f>
        <v>6.097045221090315E-2</v>
      </c>
      <c r="I46" s="12">
        <f>'Normed Diff'!K25</f>
        <v>0</v>
      </c>
      <c r="J46" s="17">
        <f>'Normed Diff'!L25</f>
        <v>0</v>
      </c>
      <c r="K46" s="12">
        <f>'Normed Diff'!M25</f>
        <v>6.0373018567108597E-2</v>
      </c>
      <c r="L46" s="12">
        <f>'Normed Diff'!N25</f>
        <v>0</v>
      </c>
      <c r="M46" s="17">
        <f>'Normed Diff'!O25</f>
        <v>0</v>
      </c>
    </row>
    <row r="47" spans="1:13" x14ac:dyDescent="0.3">
      <c r="A47" s="31">
        <f>'Normed Diff'!A25</f>
        <v>0.74273999999999996</v>
      </c>
      <c r="B47" s="12">
        <f>'Normed Diff'!B25</f>
        <v>6.048471100688025E-2</v>
      </c>
      <c r="C47" s="12">
        <f>'Normed Diff'!D25</f>
        <v>8.0000000000000004E-4</v>
      </c>
      <c r="D47" s="12">
        <f>'Normed Diff'!E25</f>
        <v>4.8387768805504199E-5</v>
      </c>
      <c r="E47" s="9">
        <f>'Normed Diff'!F25</f>
        <v>4.8791833203428642E-2</v>
      </c>
      <c r="F47" s="12">
        <f>'Normed Diff'!G25</f>
        <v>8.0000000000000004E-4</v>
      </c>
      <c r="G47" s="17">
        <f>'Normed Diff'!H25</f>
        <v>3.9033466562742919E-5</v>
      </c>
      <c r="H47" s="9">
        <f>'Normed Diff'!I25</f>
        <v>6.097045221090315E-2</v>
      </c>
      <c r="I47" s="12">
        <f>'Normed Diff'!K25</f>
        <v>0</v>
      </c>
      <c r="J47" s="17">
        <f>'Normed Diff'!L25</f>
        <v>0</v>
      </c>
      <c r="K47" s="12">
        <f>'Normed Diff'!M25</f>
        <v>6.0373018567108597E-2</v>
      </c>
      <c r="L47" s="12">
        <f>'Normed Diff'!N25</f>
        <v>0</v>
      </c>
      <c r="M47" s="17">
        <f>'Normed Diff'!O25</f>
        <v>0</v>
      </c>
    </row>
    <row r="48" spans="1:13" x14ac:dyDescent="0.3">
      <c r="A48" s="31">
        <f>'Normed Diff'!A25</f>
        <v>0.74273999999999996</v>
      </c>
      <c r="B48" s="12">
        <f>'Normed Diff'!B26</f>
        <v>8.0428099413230564E-2</v>
      </c>
      <c r="C48" s="12">
        <f>'Normed Diff'!D26</f>
        <v>1E-3</v>
      </c>
      <c r="D48" s="12">
        <f>'Normed Diff'!E26</f>
        <v>8.042809941323056E-5</v>
      </c>
      <c r="E48" s="9">
        <f>'Normed Diff'!F26</f>
        <v>4.4641282053754505E-2</v>
      </c>
      <c r="F48" s="12">
        <f>'Normed Diff'!G26</f>
        <v>1E-3</v>
      </c>
      <c r="G48" s="17">
        <f>'Normed Diff'!H26</f>
        <v>4.4641282053754506E-5</v>
      </c>
      <c r="H48" s="9">
        <f>'Normed Diff'!I26</f>
        <v>7.8055238203173422E-2</v>
      </c>
      <c r="I48" s="12">
        <f>'Normed Diff'!K26</f>
        <v>0</v>
      </c>
      <c r="J48" s="17">
        <f>'Normed Diff'!L26</f>
        <v>0</v>
      </c>
      <c r="K48" s="12">
        <f>'Normed Diff'!M26</f>
        <v>5.4353478083729465E-2</v>
      </c>
      <c r="L48" s="12">
        <f>'Normed Diff'!N26</f>
        <v>0</v>
      </c>
      <c r="M48" s="17">
        <f>'Normed Diff'!O26</f>
        <v>0</v>
      </c>
    </row>
    <row r="49" spans="1:13" x14ac:dyDescent="0.3">
      <c r="A49" s="31">
        <f>'Normed Diff'!A26</f>
        <v>0.82084999999999997</v>
      </c>
      <c r="B49" s="12">
        <f>'Normed Diff'!B26</f>
        <v>8.0428099413230564E-2</v>
      </c>
      <c r="C49" s="12">
        <f>'Normed Diff'!D26</f>
        <v>1E-3</v>
      </c>
      <c r="D49" s="12">
        <f>'Normed Diff'!E26</f>
        <v>8.042809941323056E-5</v>
      </c>
      <c r="E49" s="9">
        <f>'Normed Diff'!F26</f>
        <v>4.4641282053754505E-2</v>
      </c>
      <c r="F49" s="12">
        <f>'Normed Diff'!G26</f>
        <v>1E-3</v>
      </c>
      <c r="G49" s="17">
        <f>'Normed Diff'!H26</f>
        <v>4.4641282053754506E-5</v>
      </c>
      <c r="H49" s="9">
        <f>'Normed Diff'!I26</f>
        <v>7.8055238203173422E-2</v>
      </c>
      <c r="I49" s="12">
        <f>'Normed Diff'!K26</f>
        <v>0</v>
      </c>
      <c r="J49" s="17">
        <f>'Normed Diff'!L26</f>
        <v>0</v>
      </c>
      <c r="K49" s="12">
        <f>'Normed Diff'!M26</f>
        <v>5.4353478083729465E-2</v>
      </c>
      <c r="L49" s="12">
        <f>'Normed Diff'!N26</f>
        <v>0</v>
      </c>
      <c r="M49" s="17">
        <f>'Normed Diff'!O26</f>
        <v>0</v>
      </c>
    </row>
    <row r="50" spans="1:13" x14ac:dyDescent="0.3">
      <c r="A50" s="31">
        <f>'Normed Diff'!A26</f>
        <v>0.82084999999999997</v>
      </c>
      <c r="B50" s="12">
        <f>'Normed Diff'!B27</f>
        <v>5.4964824642723696E-2</v>
      </c>
      <c r="C50" s="12">
        <f>'Normed Diff'!D27</f>
        <v>8.0000000000000004E-4</v>
      </c>
      <c r="D50" s="12">
        <f>'Normed Diff'!E27</f>
        <v>4.397185971417896E-5</v>
      </c>
      <c r="E50" s="9">
        <f>'Normed Diff'!F27</f>
        <v>4.0818975296239013E-2</v>
      </c>
      <c r="F50" s="12">
        <f>'Normed Diff'!G27</f>
        <v>8.0000000000000004E-4</v>
      </c>
      <c r="G50" s="17">
        <f>'Normed Diff'!H27</f>
        <v>3.265518023699121E-5</v>
      </c>
      <c r="H50" s="9">
        <f>'Normed Diff'!I27</f>
        <v>5.1900374249580453E-2</v>
      </c>
      <c r="I50" s="12">
        <f>'Normed Diff'!K27</f>
        <v>0</v>
      </c>
      <c r="J50" s="17">
        <f>'Normed Diff'!L27</f>
        <v>0</v>
      </c>
      <c r="K50" s="12">
        <f>'Normed Diff'!M27</f>
        <v>4.8286889415184671E-2</v>
      </c>
      <c r="L50" s="12">
        <f>'Normed Diff'!N27</f>
        <v>0</v>
      </c>
      <c r="M50" s="17">
        <f>'Normed Diff'!O27</f>
        <v>0</v>
      </c>
    </row>
    <row r="51" spans="1:13" x14ac:dyDescent="0.3">
      <c r="A51" s="31">
        <f>'Normed Diff'!A27</f>
        <v>0.96164000000000005</v>
      </c>
      <c r="B51" s="12">
        <f>'Normed Diff'!B27</f>
        <v>5.4964824642723696E-2</v>
      </c>
      <c r="C51" s="12">
        <f>'Normed Diff'!D27</f>
        <v>8.0000000000000004E-4</v>
      </c>
      <c r="D51" s="12">
        <f>'Normed Diff'!E27</f>
        <v>4.397185971417896E-5</v>
      </c>
      <c r="E51" s="9">
        <f>'Normed Diff'!F27</f>
        <v>4.0818975296239013E-2</v>
      </c>
      <c r="F51" s="12">
        <f>'Normed Diff'!G27</f>
        <v>8.0000000000000004E-4</v>
      </c>
      <c r="G51" s="17">
        <f>'Normed Diff'!H27</f>
        <v>3.265518023699121E-5</v>
      </c>
      <c r="H51" s="9">
        <f>'Normed Diff'!I27</f>
        <v>5.1900374249580453E-2</v>
      </c>
      <c r="I51" s="12">
        <f>'Normed Diff'!K27</f>
        <v>0</v>
      </c>
      <c r="J51" s="17">
        <f>'Normed Diff'!L27</f>
        <v>0</v>
      </c>
      <c r="K51" s="12">
        <f>'Normed Diff'!M27</f>
        <v>4.8286889415184671E-2</v>
      </c>
      <c r="L51" s="12">
        <f>'Normed Diff'!N27</f>
        <v>0</v>
      </c>
      <c r="M51" s="17">
        <f>'Normed Diff'!O27</f>
        <v>0</v>
      </c>
    </row>
    <row r="52" spans="1:13" x14ac:dyDescent="0.3">
      <c r="A52" s="31">
        <f>'Normed Diff'!A27</f>
        <v>0.96164000000000005</v>
      </c>
      <c r="B52" s="12">
        <f>'Normed Diff'!B28</f>
        <v>7.2479476903259885E-2</v>
      </c>
      <c r="C52" s="12">
        <f>'Normed Diff'!D28</f>
        <v>8.9999999999999998E-4</v>
      </c>
      <c r="D52" s="12">
        <f>'Normed Diff'!E28</f>
        <v>6.5231529212933891E-5</v>
      </c>
      <c r="E52" s="9">
        <f>'Normed Diff'!F28</f>
        <v>3.5189267283741027E-2</v>
      </c>
      <c r="F52" s="12">
        <f>'Normed Diff'!G28</f>
        <v>8.9999999999999998E-4</v>
      </c>
      <c r="G52" s="17">
        <f>'Normed Diff'!H28</f>
        <v>3.1670340555366927E-5</v>
      </c>
      <c r="H52" s="9">
        <f>'Normed Diff'!I28</f>
        <v>6.7743405001276513E-2</v>
      </c>
      <c r="I52" s="12">
        <f>'Normed Diff'!K28</f>
        <v>0</v>
      </c>
      <c r="J52" s="17">
        <f>'Normed Diff'!L28</f>
        <v>0</v>
      </c>
      <c r="K52" s="12">
        <f>'Normed Diff'!M28</f>
        <v>4.1695804671213171E-2</v>
      </c>
      <c r="L52" s="12">
        <f>'Normed Diff'!N28</f>
        <v>0</v>
      </c>
      <c r="M52" s="17">
        <f>'Normed Diff'!O28</f>
        <v>0</v>
      </c>
    </row>
    <row r="53" spans="1:13" x14ac:dyDescent="0.3">
      <c r="A53" s="31">
        <f>'Normed Diff'!A28</f>
        <v>1.1080000000000001</v>
      </c>
      <c r="B53" s="12">
        <f>'Normed Diff'!B28</f>
        <v>7.2479476903259885E-2</v>
      </c>
      <c r="C53" s="12">
        <f>'Normed Diff'!D28</f>
        <v>8.9999999999999998E-4</v>
      </c>
      <c r="D53" s="12">
        <f>'Normed Diff'!E28</f>
        <v>6.5231529212933891E-5</v>
      </c>
      <c r="E53" s="9">
        <f>'Normed Diff'!F28</f>
        <v>3.5189267283741027E-2</v>
      </c>
      <c r="F53" s="12">
        <f>'Normed Diff'!G28</f>
        <v>8.9999999999999998E-4</v>
      </c>
      <c r="G53" s="17">
        <f>'Normed Diff'!H28</f>
        <v>3.1670340555366927E-5</v>
      </c>
      <c r="H53" s="9">
        <f>'Normed Diff'!I28</f>
        <v>6.7743405001276513E-2</v>
      </c>
      <c r="I53" s="12">
        <f>'Normed Diff'!K28</f>
        <v>0</v>
      </c>
      <c r="J53" s="17">
        <f>'Normed Diff'!L28</f>
        <v>0</v>
      </c>
      <c r="K53" s="12">
        <f>'Normed Diff'!M28</f>
        <v>4.1695804671213171E-2</v>
      </c>
      <c r="L53" s="12">
        <f>'Normed Diff'!N28</f>
        <v>0</v>
      </c>
      <c r="M53" s="17">
        <f>'Normed Diff'!O28</f>
        <v>0</v>
      </c>
    </row>
    <row r="54" spans="1:13" x14ac:dyDescent="0.3">
      <c r="A54" s="31">
        <f>'Normed Diff'!A28</f>
        <v>1.1080000000000001</v>
      </c>
      <c r="B54" s="12">
        <f>'Normed Diff'!B29</f>
        <v>5.0847777157734059E-2</v>
      </c>
      <c r="C54" s="12">
        <f>'Normed Diff'!D29</f>
        <v>6.9999999999999999E-4</v>
      </c>
      <c r="D54" s="12">
        <f>'Normed Diff'!E29</f>
        <v>3.5593444010413841E-5</v>
      </c>
      <c r="E54" s="9">
        <f>'Normed Diff'!F29</f>
        <v>2.6502127777094518E-2</v>
      </c>
      <c r="F54" s="12">
        <f>'Normed Diff'!G29</f>
        <v>6.9999999999999999E-4</v>
      </c>
      <c r="G54" s="17">
        <f>'Normed Diff'!H29</f>
        <v>1.8551489443966163E-5</v>
      </c>
      <c r="H54" s="9">
        <f>'Normed Diff'!I29</f>
        <v>4.9834498521392559E-2</v>
      </c>
      <c r="I54" s="12">
        <f>'Normed Diff'!K29</f>
        <v>0</v>
      </c>
      <c r="J54" s="17">
        <f>'Normed Diff'!L29</f>
        <v>0</v>
      </c>
      <c r="K54" s="12">
        <f>'Normed Diff'!M29</f>
        <v>3.382433959625953E-2</v>
      </c>
      <c r="L54" s="12">
        <f>'Normed Diff'!N29</f>
        <v>0</v>
      </c>
      <c r="M54" s="17">
        <f>'Normed Diff'!O29</f>
        <v>0</v>
      </c>
    </row>
    <row r="55" spans="1:13" x14ac:dyDescent="0.3">
      <c r="A55" s="31">
        <f>'Normed Diff'!A29</f>
        <v>1.4227000000000001</v>
      </c>
      <c r="B55" s="12">
        <f>'Normed Diff'!B29</f>
        <v>5.0847777157734059E-2</v>
      </c>
      <c r="C55" s="12">
        <f>'Normed Diff'!D29</f>
        <v>6.9999999999999999E-4</v>
      </c>
      <c r="D55" s="12">
        <f>'Normed Diff'!E29</f>
        <v>3.5593444010413841E-5</v>
      </c>
      <c r="E55" s="9">
        <f>'Normed Diff'!F29</f>
        <v>2.6502127777094518E-2</v>
      </c>
      <c r="F55" s="12">
        <f>'Normed Diff'!G29</f>
        <v>6.9999999999999999E-4</v>
      </c>
      <c r="G55" s="17">
        <f>'Normed Diff'!H29</f>
        <v>1.8551489443966163E-5</v>
      </c>
      <c r="H55" s="9">
        <f>'Normed Diff'!I29</f>
        <v>4.9834498521392559E-2</v>
      </c>
      <c r="I55" s="12">
        <f>'Normed Diff'!K29</f>
        <v>0</v>
      </c>
      <c r="J55" s="17">
        <f>'Normed Diff'!L29</f>
        <v>0</v>
      </c>
      <c r="K55" s="12">
        <f>'Normed Diff'!M29</f>
        <v>3.382433959625953E-2</v>
      </c>
      <c r="L55" s="12">
        <f>'Normed Diff'!N29</f>
        <v>0</v>
      </c>
      <c r="M55" s="17">
        <f>'Normed Diff'!O29</f>
        <v>0</v>
      </c>
    </row>
    <row r="56" spans="1:13" x14ac:dyDescent="0.3">
      <c r="A56" s="31">
        <f>'Normed Diff'!A29</f>
        <v>1.4227000000000001</v>
      </c>
      <c r="B56" s="12">
        <f>'Normed Diff'!B30</f>
        <v>6.1117401608132456E-2</v>
      </c>
      <c r="C56" s="12">
        <f>'Normed Diff'!D30</f>
        <v>6.9999999999999999E-4</v>
      </c>
      <c r="D56" s="12">
        <f>'Normed Diff'!E30</f>
        <v>4.2782181125692716E-5</v>
      </c>
      <c r="E56" s="9">
        <f>'Normed Diff'!F30</f>
        <v>1.9489154135153258E-2</v>
      </c>
      <c r="F56" s="12">
        <f>'Normed Diff'!G30</f>
        <v>6.9999999999999999E-4</v>
      </c>
      <c r="G56" s="17">
        <f>'Normed Diff'!H30</f>
        <v>1.364240789460728E-5</v>
      </c>
      <c r="H56" s="9">
        <f>'Normed Diff'!I30</f>
        <v>6.2607184241098374E-2</v>
      </c>
      <c r="I56" s="12">
        <f>'Normed Diff'!K30</f>
        <v>0</v>
      </c>
      <c r="J56" s="17">
        <f>'Normed Diff'!L30</f>
        <v>0</v>
      </c>
      <c r="K56" s="12">
        <f>'Normed Diff'!M30</f>
        <v>2.572559675329977E-2</v>
      </c>
      <c r="L56" s="12">
        <f>'Normed Diff'!N30</f>
        <v>0</v>
      </c>
      <c r="M56" s="17">
        <f>'Normed Diff'!O30</f>
        <v>0</v>
      </c>
    </row>
    <row r="57" spans="1:13" x14ac:dyDescent="0.3">
      <c r="A57" s="31">
        <f>'Normed Diff'!A30</f>
        <v>1.8268</v>
      </c>
      <c r="B57" s="12">
        <f>'Normed Diff'!B30</f>
        <v>6.1117401608132456E-2</v>
      </c>
      <c r="C57" s="12">
        <f>'Normed Diff'!D30</f>
        <v>6.9999999999999999E-4</v>
      </c>
      <c r="D57" s="12">
        <f>'Normed Diff'!E30</f>
        <v>4.2782181125692716E-5</v>
      </c>
      <c r="E57" s="9">
        <f>'Normed Diff'!F30</f>
        <v>1.9489154135153258E-2</v>
      </c>
      <c r="F57" s="12">
        <f>'Normed Diff'!G30</f>
        <v>6.9999999999999999E-4</v>
      </c>
      <c r="G57" s="17">
        <f>'Normed Diff'!H30</f>
        <v>1.364240789460728E-5</v>
      </c>
      <c r="H57" s="9">
        <f>'Normed Diff'!I30</f>
        <v>6.2607184241098374E-2</v>
      </c>
      <c r="I57" s="12">
        <f>'Normed Diff'!K30</f>
        <v>0</v>
      </c>
      <c r="J57" s="17">
        <f>'Normed Diff'!L30</f>
        <v>0</v>
      </c>
      <c r="K57" s="12">
        <f>'Normed Diff'!M30</f>
        <v>2.572559675329977E-2</v>
      </c>
      <c r="L57" s="12">
        <f>'Normed Diff'!N30</f>
        <v>0</v>
      </c>
      <c r="M57" s="17">
        <f>'Normed Diff'!O30</f>
        <v>0</v>
      </c>
    </row>
    <row r="58" spans="1:13" x14ac:dyDescent="0.3">
      <c r="A58" s="31">
        <f>'Normed Diff'!A30</f>
        <v>1.8268</v>
      </c>
      <c r="B58" s="12">
        <f>'Normed Diff'!B31</f>
        <v>5.7106954118163161E-2</v>
      </c>
      <c r="C58" s="12">
        <f>'Normed Diff'!D31</f>
        <v>8.0000000000000004E-4</v>
      </c>
      <c r="D58" s="12">
        <f>'Normed Diff'!E31</f>
        <v>4.5685563294530534E-5</v>
      </c>
      <c r="E58" s="9">
        <f>'Normed Diff'!F31</f>
        <v>1.3051135798021028E-2</v>
      </c>
      <c r="F58" s="12">
        <f>'Normed Diff'!G31</f>
        <v>8.0000000000000004E-4</v>
      </c>
      <c r="G58" s="17">
        <f>'Normed Diff'!H31</f>
        <v>1.0440908638416822E-5</v>
      </c>
      <c r="H58" s="9">
        <f>'Normed Diff'!I31</f>
        <v>6.2481043365394451E-2</v>
      </c>
      <c r="I58" s="12">
        <f>'Normed Diff'!K31</f>
        <v>0</v>
      </c>
      <c r="J58" s="17">
        <f>'Normed Diff'!L31</f>
        <v>0</v>
      </c>
      <c r="K58" s="12">
        <f>'Normed Diff'!M31</f>
        <v>1.9166844764628009E-2</v>
      </c>
      <c r="L58" s="12">
        <f>'Normed Diff'!N31</f>
        <v>0</v>
      </c>
      <c r="M58" s="17">
        <f>'Normed Diff'!O31</f>
        <v>0</v>
      </c>
    </row>
    <row r="59" spans="1:13" x14ac:dyDescent="0.3">
      <c r="A59" s="31">
        <f>'Normed Diff'!A31</f>
        <v>2.3069000000000002</v>
      </c>
      <c r="B59" s="12">
        <f>'Normed Diff'!B31</f>
        <v>5.7106954118163161E-2</v>
      </c>
      <c r="C59" s="12">
        <f>'Normed Diff'!D31</f>
        <v>8.0000000000000004E-4</v>
      </c>
      <c r="D59" s="12">
        <f>'Normed Diff'!E31</f>
        <v>4.5685563294530534E-5</v>
      </c>
      <c r="E59" s="9">
        <f>'Normed Diff'!F31</f>
        <v>1.3051135798021028E-2</v>
      </c>
      <c r="F59" s="12">
        <f>'Normed Diff'!G31</f>
        <v>8.0000000000000004E-4</v>
      </c>
      <c r="G59" s="17">
        <f>'Normed Diff'!H31</f>
        <v>1.0440908638416822E-5</v>
      </c>
      <c r="H59" s="9">
        <f>'Normed Diff'!I31</f>
        <v>6.2481043365394451E-2</v>
      </c>
      <c r="I59" s="12">
        <f>'Normed Diff'!K31</f>
        <v>0</v>
      </c>
      <c r="J59" s="17">
        <f>'Normed Diff'!L31</f>
        <v>0</v>
      </c>
      <c r="K59" s="12">
        <f>'Normed Diff'!M31</f>
        <v>1.9166844764628009E-2</v>
      </c>
      <c r="L59" s="12">
        <f>'Normed Diff'!N31</f>
        <v>0</v>
      </c>
      <c r="M59" s="17">
        <f>'Normed Diff'!O31</f>
        <v>0</v>
      </c>
    </row>
    <row r="60" spans="1:13" x14ac:dyDescent="0.3">
      <c r="A60" s="31">
        <f>'Normed Diff'!A31</f>
        <v>2.3069000000000002</v>
      </c>
      <c r="B60" s="12">
        <f>'Normed Diff'!B32</f>
        <v>0.19998586671920027</v>
      </c>
      <c r="C60" s="12">
        <f>'Normed Diff'!D32</f>
        <v>2.0999999999999999E-3</v>
      </c>
      <c r="D60" s="12">
        <f>'Normed Diff'!E32</f>
        <v>4.1997032011032055E-4</v>
      </c>
      <c r="E60" s="9">
        <f>'Normed Diff'!F32</f>
        <v>1.0449431519207584E-2</v>
      </c>
      <c r="F60" s="12">
        <f>'Normed Diff'!G32</f>
        <v>2.0999999999999999E-3</v>
      </c>
      <c r="G60" s="17">
        <f>'Normed Diff'!H32</f>
        <v>2.1943806190335924E-5</v>
      </c>
      <c r="H60" s="9">
        <f>'Normed Diff'!I32</f>
        <v>0.2332119814573278</v>
      </c>
      <c r="I60" s="12">
        <f>'Normed Diff'!K32</f>
        <v>0</v>
      </c>
      <c r="J60" s="17">
        <f>'Normed Diff'!L32</f>
        <v>0</v>
      </c>
      <c r="K60" s="12">
        <f>'Normed Diff'!M32</f>
        <v>1.6113811053877426E-2</v>
      </c>
      <c r="L60" s="12">
        <f>'Normed Diff'!N32</f>
        <v>0</v>
      </c>
      <c r="M60" s="17">
        <f>'Normed Diff'!O32</f>
        <v>0</v>
      </c>
    </row>
    <row r="61" spans="1:13" x14ac:dyDescent="0.3">
      <c r="A61" s="31">
        <f>'Normed Diff'!A32</f>
        <v>2.3852000000000002</v>
      </c>
      <c r="B61" s="12">
        <f>'Normed Diff'!B32</f>
        <v>0.19998586671920027</v>
      </c>
      <c r="C61" s="12">
        <f>'Normed Diff'!D32</f>
        <v>2.0999999999999999E-3</v>
      </c>
      <c r="D61" s="12">
        <f>'Normed Diff'!E32</f>
        <v>4.1997032011032055E-4</v>
      </c>
      <c r="E61" s="9">
        <f>'Normed Diff'!F32</f>
        <v>1.0449431519207584E-2</v>
      </c>
      <c r="F61" s="12">
        <f>'Normed Diff'!G32</f>
        <v>2.0999999999999999E-3</v>
      </c>
      <c r="G61" s="17">
        <f>'Normed Diff'!H32</f>
        <v>2.1943806190335924E-5</v>
      </c>
      <c r="H61" s="9">
        <f>'Normed Diff'!I32</f>
        <v>0.2332119814573278</v>
      </c>
      <c r="I61" s="12">
        <f>'Normed Diff'!K32</f>
        <v>0</v>
      </c>
      <c r="J61" s="17">
        <f>'Normed Diff'!L32</f>
        <v>0</v>
      </c>
      <c r="K61" s="12">
        <f>'Normed Diff'!M32</f>
        <v>1.6113811053877426E-2</v>
      </c>
      <c r="L61" s="12">
        <f>'Normed Diff'!N32</f>
        <v>0</v>
      </c>
      <c r="M61" s="17">
        <f>'Normed Diff'!O32</f>
        <v>0</v>
      </c>
    </row>
    <row r="62" spans="1:13" x14ac:dyDescent="0.3">
      <c r="A62" s="31">
        <f>'Normed Diff'!A32</f>
        <v>2.3852000000000002</v>
      </c>
      <c r="B62" s="12">
        <f>'Normed Diff'!B33</f>
        <v>2.2300272650505656E-2</v>
      </c>
      <c r="C62" s="12">
        <f>'Normed Diff'!D33</f>
        <v>8.9999999999999998E-4</v>
      </c>
      <c r="D62" s="12">
        <f>'Normed Diff'!E33</f>
        <v>2.0070245385455088E-5</v>
      </c>
      <c r="E62" s="9">
        <f>'Normed Diff'!F33</f>
        <v>7.5041246855475276E-3</v>
      </c>
      <c r="F62" s="12">
        <f>'Normed Diff'!G33</f>
        <v>8.9999999999999998E-4</v>
      </c>
      <c r="G62" s="17">
        <f>'Normed Diff'!H33</f>
        <v>6.7537122169927748E-6</v>
      </c>
      <c r="H62" s="9">
        <f>'Normed Diff'!I33</f>
        <v>3.0390841333703376E-2</v>
      </c>
      <c r="I62" s="12">
        <f>'Normed Diff'!K33</f>
        <v>0</v>
      </c>
      <c r="J62" s="17">
        <f>'Normed Diff'!L33</f>
        <v>0</v>
      </c>
      <c r="K62" s="12">
        <f>'Normed Diff'!M33</f>
        <v>1.3193818114867868E-2</v>
      </c>
      <c r="L62" s="12">
        <f>'Normed Diff'!N33</f>
        <v>0</v>
      </c>
      <c r="M62" s="17">
        <f>'Normed Diff'!O33</f>
        <v>0</v>
      </c>
    </row>
    <row r="63" spans="1:13" x14ac:dyDescent="0.3">
      <c r="A63" s="31">
        <f>'Normed Diff'!A33</f>
        <v>3.0118999999999998</v>
      </c>
      <c r="B63" s="12">
        <f>'Normed Diff'!B33</f>
        <v>2.2300272650505656E-2</v>
      </c>
      <c r="C63" s="12">
        <f>'Normed Diff'!D33</f>
        <v>8.9999999999999998E-4</v>
      </c>
      <c r="D63" s="12">
        <f>'Normed Diff'!E33</f>
        <v>2.0070245385455088E-5</v>
      </c>
      <c r="E63" s="9">
        <f>'Normed Diff'!F33</f>
        <v>7.5041246855475276E-3</v>
      </c>
      <c r="F63" s="12">
        <f>'Normed Diff'!G33</f>
        <v>8.9999999999999998E-4</v>
      </c>
      <c r="G63" s="17">
        <f>'Normed Diff'!H33</f>
        <v>6.7537122169927748E-6</v>
      </c>
      <c r="H63" s="9">
        <f>'Normed Diff'!I33</f>
        <v>3.0390841333703376E-2</v>
      </c>
      <c r="I63" s="12">
        <f>'Normed Diff'!K33</f>
        <v>0</v>
      </c>
      <c r="J63" s="17">
        <f>'Normed Diff'!L33</f>
        <v>0</v>
      </c>
      <c r="K63" s="12">
        <f>'Normed Diff'!M33</f>
        <v>1.3193818114867868E-2</v>
      </c>
      <c r="L63" s="12">
        <f>'Normed Diff'!N33</f>
        <v>0</v>
      </c>
      <c r="M63" s="17">
        <f>'Normed Diff'!O33</f>
        <v>0</v>
      </c>
    </row>
    <row r="64" spans="1:13" x14ac:dyDescent="0.3">
      <c r="A64" s="31">
        <f>'Normed Diff'!A33</f>
        <v>3.0118999999999998</v>
      </c>
      <c r="B64" s="12">
        <f>'Normed Diff'!B34</f>
        <v>2.7508326439134038E-2</v>
      </c>
      <c r="C64" s="12">
        <f>'Normed Diff'!D34</f>
        <v>1E-3</v>
      </c>
      <c r="D64" s="12">
        <f>'Normed Diff'!E34</f>
        <v>2.750832643913404E-5</v>
      </c>
      <c r="E64" s="9">
        <f>'Normed Diff'!F34</f>
        <v>3.8484964883237168E-3</v>
      </c>
      <c r="F64" s="12">
        <f>'Normed Diff'!G34</f>
        <v>1E-3</v>
      </c>
      <c r="G64" s="17">
        <f>'Normed Diff'!H34</f>
        <v>3.848496488323717E-6</v>
      </c>
      <c r="H64" s="9">
        <f>'Normed Diff'!I34</f>
        <v>4.1729613414922928E-2</v>
      </c>
      <c r="I64" s="12">
        <f>'Normed Diff'!K34</f>
        <v>0</v>
      </c>
      <c r="J64" s="17">
        <f>'Normed Diff'!L34</f>
        <v>0</v>
      </c>
      <c r="K64" s="12">
        <f>'Normed Diff'!M34</f>
        <v>8.1233561011601445E-3</v>
      </c>
      <c r="L64" s="12">
        <f>'Normed Diff'!N34</f>
        <v>0</v>
      </c>
      <c r="M64" s="17">
        <f>'Normed Diff'!O34</f>
        <v>0</v>
      </c>
    </row>
    <row r="65" spans="1:13" x14ac:dyDescent="0.3">
      <c r="A65" s="31">
        <f>'Normed Diff'!A34</f>
        <v>4.0656999999999996</v>
      </c>
      <c r="B65" s="12">
        <f>'Normed Diff'!B34</f>
        <v>2.7508326439134038E-2</v>
      </c>
      <c r="C65" s="12">
        <f>'Normed Diff'!D34</f>
        <v>1E-3</v>
      </c>
      <c r="D65" s="12">
        <f>'Normed Diff'!E34</f>
        <v>2.750832643913404E-5</v>
      </c>
      <c r="E65" s="9">
        <f>'Normed Diff'!F34</f>
        <v>3.8484964883237168E-3</v>
      </c>
      <c r="F65" s="12">
        <f>'Normed Diff'!G34</f>
        <v>1E-3</v>
      </c>
      <c r="G65" s="17">
        <f>'Normed Diff'!H34</f>
        <v>3.848496488323717E-6</v>
      </c>
      <c r="H65" s="9">
        <f>'Normed Diff'!I34</f>
        <v>4.1729613414922928E-2</v>
      </c>
      <c r="I65" s="12">
        <f>'Normed Diff'!K34</f>
        <v>0</v>
      </c>
      <c r="J65" s="17">
        <f>'Normed Diff'!L34</f>
        <v>0</v>
      </c>
      <c r="K65" s="12">
        <f>'Normed Diff'!M34</f>
        <v>8.1233561011601445E-3</v>
      </c>
      <c r="L65" s="12">
        <f>'Normed Diff'!N34</f>
        <v>0</v>
      </c>
      <c r="M65" s="17">
        <f>'Normed Diff'!O34</f>
        <v>0</v>
      </c>
    </row>
    <row r="66" spans="1:13" x14ac:dyDescent="0.3">
      <c r="A66" s="31">
        <f>'Normed Diff'!A34</f>
        <v>4.0656999999999996</v>
      </c>
      <c r="B66" s="12">
        <f>'Normed Diff'!B35</f>
        <v>3.4771541895107033E-2</v>
      </c>
      <c r="C66" s="12">
        <f>'Normed Diff'!D35</f>
        <v>1.6999999999999999E-3</v>
      </c>
      <c r="D66" s="12">
        <f>'Normed Diff'!E35</f>
        <v>5.9111621221681955E-5</v>
      </c>
      <c r="E66" s="9">
        <f>'Normed Diff'!F35</f>
        <v>2.2490544158126915E-3</v>
      </c>
      <c r="F66" s="12">
        <f>'Normed Diff'!G35</f>
        <v>1.6999999999999999E-3</v>
      </c>
      <c r="G66" s="17">
        <f>'Normed Diff'!H35</f>
        <v>3.8233925068815752E-6</v>
      </c>
      <c r="H66" s="9">
        <f>'Normed Diff'!I35</f>
        <v>5.7802869968886048E-2</v>
      </c>
      <c r="I66" s="12">
        <f>'Normed Diff'!K35</f>
        <v>0</v>
      </c>
      <c r="J66" s="17">
        <f>'Normed Diff'!L35</f>
        <v>0</v>
      </c>
      <c r="K66" s="12">
        <f>'Normed Diff'!M35</f>
        <v>4.7037544990767028E-3</v>
      </c>
      <c r="L66" s="12">
        <f>'Normed Diff'!N35</f>
        <v>0</v>
      </c>
      <c r="M66" s="17">
        <f>'Normed Diff'!O35</f>
        <v>0</v>
      </c>
    </row>
    <row r="67" spans="1:13" x14ac:dyDescent="0.3">
      <c r="A67" s="31">
        <f>'Normed Diff'!A35</f>
        <v>4.7237</v>
      </c>
      <c r="B67" s="12">
        <f>'Normed Diff'!B35</f>
        <v>3.4771541895107033E-2</v>
      </c>
      <c r="C67" s="12">
        <f>'Normed Diff'!D35</f>
        <v>1.6999999999999999E-3</v>
      </c>
      <c r="D67" s="12">
        <f>'Normed Diff'!E35</f>
        <v>5.9111621221681955E-5</v>
      </c>
      <c r="E67" s="9">
        <f>'Normed Diff'!F35</f>
        <v>2.2490544158126915E-3</v>
      </c>
      <c r="F67" s="12">
        <f>'Normed Diff'!G35</f>
        <v>1.6999999999999999E-3</v>
      </c>
      <c r="G67" s="17">
        <f>'Normed Diff'!H35</f>
        <v>3.8233925068815752E-6</v>
      </c>
      <c r="H67" s="9">
        <f>'Normed Diff'!I35</f>
        <v>5.7802869968886048E-2</v>
      </c>
      <c r="I67" s="12">
        <f>'Normed Diff'!K35</f>
        <v>0</v>
      </c>
      <c r="J67" s="17">
        <f>'Normed Diff'!L35</f>
        <v>0</v>
      </c>
      <c r="K67" s="12">
        <f>'Normed Diff'!M35</f>
        <v>4.7037544990767028E-3</v>
      </c>
      <c r="L67" s="12">
        <f>'Normed Diff'!N35</f>
        <v>0</v>
      </c>
      <c r="M67" s="17">
        <f>'Normed Diff'!O35</f>
        <v>0</v>
      </c>
    </row>
    <row r="68" spans="1:13" x14ac:dyDescent="0.3">
      <c r="A68" s="31">
        <f>'Normed Diff'!A35</f>
        <v>4.7237</v>
      </c>
      <c r="B68" s="12">
        <f>'Normed Diff'!B36</f>
        <v>3.5826365598324923E-2</v>
      </c>
      <c r="C68" s="12">
        <f>'Normed Diff'!D36</f>
        <v>3.0000000000000001E-3</v>
      </c>
      <c r="D68" s="12">
        <f>'Normed Diff'!E36</f>
        <v>1.0747909679497478E-4</v>
      </c>
      <c r="E68" s="9">
        <f>'Normed Diff'!F36</f>
        <v>1.7392131815433406E-3</v>
      </c>
      <c r="F68" s="12">
        <f>'Normed Diff'!G36</f>
        <v>3.0000000000000001E-3</v>
      </c>
      <c r="G68" s="17">
        <f>'Normed Diff'!H36</f>
        <v>5.2176395446300215E-6</v>
      </c>
      <c r="H68" s="9">
        <f>'Normed Diff'!I36</f>
        <v>5.8644350626093467E-2</v>
      </c>
      <c r="I68" s="12">
        <f>'Normed Diff'!K36</f>
        <v>1.5E-5</v>
      </c>
      <c r="J68" s="17">
        <f>'Normed Diff'!L36</f>
        <v>8.7966525939140206E-7</v>
      </c>
      <c r="K68" s="12">
        <f>'Normed Diff'!M36</f>
        <v>3.4956379631118461E-3</v>
      </c>
      <c r="L68" s="12">
        <f>'Normed Diff'!N36</f>
        <v>1.5E-5</v>
      </c>
      <c r="M68" s="17">
        <f>'Normed Diff'!O36</f>
        <v>5.2434569446677694E-8</v>
      </c>
    </row>
    <row r="69" spans="1:13" x14ac:dyDescent="0.3">
      <c r="A69" s="31">
        <f>'Normed Diff'!A36</f>
        <v>4.9659000000000004</v>
      </c>
      <c r="B69" s="12">
        <f>'Normed Diff'!B36</f>
        <v>3.5826365598324923E-2</v>
      </c>
      <c r="C69" s="12">
        <f>'Normed Diff'!D36</f>
        <v>3.0000000000000001E-3</v>
      </c>
      <c r="D69" s="12">
        <f>'Normed Diff'!E36</f>
        <v>1.0747909679497478E-4</v>
      </c>
      <c r="E69" s="9">
        <f>'Normed Diff'!F36</f>
        <v>1.7392131815433406E-3</v>
      </c>
      <c r="F69" s="12">
        <f>'Normed Diff'!G36</f>
        <v>3.0000000000000001E-3</v>
      </c>
      <c r="G69" s="17">
        <f>'Normed Diff'!H36</f>
        <v>5.2176395446300215E-6</v>
      </c>
      <c r="H69" s="9">
        <f>'Normed Diff'!I36</f>
        <v>5.8644350626093467E-2</v>
      </c>
      <c r="I69" s="12">
        <f>'Normed Diff'!K36</f>
        <v>1.5E-5</v>
      </c>
      <c r="J69" s="17">
        <f>'Normed Diff'!L36</f>
        <v>8.7966525939140206E-7</v>
      </c>
      <c r="K69" s="12">
        <f>'Normed Diff'!M36</f>
        <v>3.4956379631118461E-3</v>
      </c>
      <c r="L69" s="12">
        <f>'Normed Diff'!N36</f>
        <v>1.5E-5</v>
      </c>
      <c r="M69" s="17">
        <f>'Normed Diff'!O36</f>
        <v>5.2434569446677694E-8</v>
      </c>
    </row>
    <row r="70" spans="1:13" x14ac:dyDescent="0.3">
      <c r="A70" s="31">
        <f>'Normed Diff'!A36</f>
        <v>4.9659000000000004</v>
      </c>
      <c r="B70" s="12">
        <f>'Normed Diff'!B37</f>
        <v>8.347804817545287E-3</v>
      </c>
      <c r="C70" s="12">
        <f>'Normed Diff'!D37</f>
        <v>1.5E-3</v>
      </c>
      <c r="D70" s="12">
        <f>'Normed Diff'!E37</f>
        <v>1.252170722631793E-5</v>
      </c>
      <c r="E70" s="9">
        <f>'Normed Diff'!F37</f>
        <v>1.2716091167571512E-3</v>
      </c>
      <c r="F70" s="12">
        <f>'Normed Diff'!G37</f>
        <v>1.5E-3</v>
      </c>
      <c r="G70" s="17">
        <f>'Normed Diff'!H37</f>
        <v>1.9074136751357268E-6</v>
      </c>
      <c r="H70" s="9">
        <f>'Normed Diff'!I37</f>
        <v>1.1387399156949829E-2</v>
      </c>
      <c r="I70" s="12">
        <f>'Normed Diff'!K37</f>
        <v>0</v>
      </c>
      <c r="J70" s="17">
        <f>'Normed Diff'!L37</f>
        <v>0</v>
      </c>
      <c r="K70" s="12">
        <f>'Normed Diff'!M37</f>
        <v>2.1129090258668118E-3</v>
      </c>
      <c r="L70" s="12">
        <f>'Normed Diff'!N37</f>
        <v>0</v>
      </c>
      <c r="M70" s="17">
        <f>'Normed Diff'!O37</f>
        <v>0</v>
      </c>
    </row>
    <row r="71" spans="1:13" x14ac:dyDescent="0.3">
      <c r="A71" s="31">
        <f>'Normed Diff'!A37</f>
        <v>6.3762999999999996</v>
      </c>
      <c r="B71" s="12">
        <f>'Normed Diff'!B37</f>
        <v>8.347804817545287E-3</v>
      </c>
      <c r="C71" s="12">
        <f>'Normed Diff'!D37</f>
        <v>1.5E-3</v>
      </c>
      <c r="D71" s="12">
        <f>'Normed Diff'!E37</f>
        <v>1.252170722631793E-5</v>
      </c>
      <c r="E71" s="9">
        <f>'Normed Diff'!F37</f>
        <v>1.2716091167571512E-3</v>
      </c>
      <c r="F71" s="12">
        <f>'Normed Diff'!G37</f>
        <v>1.5E-3</v>
      </c>
      <c r="G71" s="17">
        <f>'Normed Diff'!H37</f>
        <v>1.9074136751357268E-6</v>
      </c>
      <c r="H71" s="9">
        <f>'Normed Diff'!I37</f>
        <v>1.1387399156949829E-2</v>
      </c>
      <c r="I71" s="12">
        <f>'Normed Diff'!K37</f>
        <v>0</v>
      </c>
      <c r="J71" s="17">
        <f>'Normed Diff'!L37</f>
        <v>0</v>
      </c>
      <c r="K71" s="12">
        <f>'Normed Diff'!M37</f>
        <v>2.1129090258668118E-3</v>
      </c>
      <c r="L71" s="12">
        <f>'Normed Diff'!N37</f>
        <v>0</v>
      </c>
      <c r="M71" s="17">
        <f>'Normed Diff'!O37</f>
        <v>0</v>
      </c>
    </row>
    <row r="72" spans="1:13" x14ac:dyDescent="0.3">
      <c r="A72" s="31">
        <f>'Normed Diff'!A37</f>
        <v>6.3762999999999996</v>
      </c>
      <c r="B72" s="12">
        <f>'Normed Diff'!B38</f>
        <v>1.7137056186982084E-2</v>
      </c>
      <c r="C72" s="12">
        <f>'Normed Diff'!D38</f>
        <v>2.3E-3</v>
      </c>
      <c r="D72" s="12">
        <f>'Normed Diff'!E38</f>
        <v>3.9415229230058791E-5</v>
      </c>
      <c r="E72" s="9">
        <f>'Normed Diff'!F38</f>
        <v>9.0562433071135246E-4</v>
      </c>
      <c r="F72" s="12">
        <f>'Normed Diff'!G38</f>
        <v>2.3E-3</v>
      </c>
      <c r="G72" s="17">
        <f>'Normed Diff'!H38</f>
        <v>2.0829359606361107E-6</v>
      </c>
      <c r="H72" s="9">
        <f>'Normed Diff'!I38</f>
        <v>1.9579273234064044E-2</v>
      </c>
      <c r="I72" s="12">
        <f>'Normed Diff'!K38</f>
        <v>0</v>
      </c>
      <c r="J72" s="17">
        <f>'Normed Diff'!L38</f>
        <v>0</v>
      </c>
      <c r="K72" s="12">
        <f>'Normed Diff'!M38</f>
        <v>9.3784857554517177E-4</v>
      </c>
      <c r="L72" s="12">
        <f>'Normed Diff'!N38</f>
        <v>0</v>
      </c>
      <c r="M72" s="17">
        <f>'Normed Diff'!O38</f>
        <v>0</v>
      </c>
    </row>
    <row r="73" spans="1:13" x14ac:dyDescent="0.3">
      <c r="A73" s="31">
        <f>'Normed Diff'!A38</f>
        <v>7.4081999999999999</v>
      </c>
      <c r="B73" s="12">
        <f>'Normed Diff'!B38</f>
        <v>1.7137056186982084E-2</v>
      </c>
      <c r="C73" s="12">
        <f>'Normed Diff'!D38</f>
        <v>2.3E-3</v>
      </c>
      <c r="D73" s="12">
        <f>'Normed Diff'!E38</f>
        <v>3.9415229230058791E-5</v>
      </c>
      <c r="E73" s="9">
        <f>'Normed Diff'!F38</f>
        <v>9.0562433071135246E-4</v>
      </c>
      <c r="F73" s="12">
        <f>'Normed Diff'!G38</f>
        <v>2.3E-3</v>
      </c>
      <c r="G73" s="17">
        <f>'Normed Diff'!H38</f>
        <v>2.0829359606361107E-6</v>
      </c>
      <c r="H73" s="9">
        <f>'Normed Diff'!I38</f>
        <v>1.9579273234064044E-2</v>
      </c>
      <c r="I73" s="12">
        <f>'Normed Diff'!K38</f>
        <v>0</v>
      </c>
      <c r="J73" s="17">
        <f>'Normed Diff'!L38</f>
        <v>0</v>
      </c>
      <c r="K73" s="12">
        <f>'Normed Diff'!M38</f>
        <v>9.3784857554517177E-4</v>
      </c>
      <c r="L73" s="12">
        <f>'Normed Diff'!N38</f>
        <v>0</v>
      </c>
      <c r="M73" s="17">
        <f>'Normed Diff'!O38</f>
        <v>0</v>
      </c>
    </row>
    <row r="74" spans="1:13" x14ac:dyDescent="0.3">
      <c r="A74" s="31">
        <f>'Normed Diff'!A38</f>
        <v>7.4081999999999999</v>
      </c>
      <c r="B74" s="12">
        <f>'Normed Diff'!B39</f>
        <v>1.4006758036128027E-2</v>
      </c>
      <c r="C74" s="12">
        <f>'Normed Diff'!D39</f>
        <v>3.3E-3</v>
      </c>
      <c r="D74" s="12">
        <f>'Normed Diff'!E39</f>
        <v>4.6222301519222492E-5</v>
      </c>
      <c r="E74" s="9">
        <f>'Normed Diff'!F39</f>
        <v>7.0838330541079359E-4</v>
      </c>
      <c r="F74" s="12">
        <f>'Normed Diff'!G39</f>
        <v>3.3E-3</v>
      </c>
      <c r="G74" s="17">
        <f>'Normed Diff'!H39</f>
        <v>2.3376649078556188E-6</v>
      </c>
      <c r="H74" s="9">
        <f>'Normed Diff'!I39</f>
        <v>1.0301643698124831E-2</v>
      </c>
      <c r="I74" s="12">
        <f>'Normed Diff'!K39</f>
        <v>8.5000000000000006E-5</v>
      </c>
      <c r="J74" s="17">
        <f>'Normed Diff'!L39</f>
        <v>8.7563971434061079E-7</v>
      </c>
      <c r="K74" s="12">
        <f>'Normed Diff'!M39</f>
        <v>5.351752231676168E-4</v>
      </c>
      <c r="L74" s="12">
        <f>'Normed Diff'!N39</f>
        <v>8.5000000000000006E-5</v>
      </c>
      <c r="M74" s="17">
        <f>'Normed Diff'!O39</f>
        <v>4.5489893969247435E-8</v>
      </c>
    </row>
    <row r="75" spans="1:13" x14ac:dyDescent="0.3">
      <c r="A75" s="31">
        <f>'Normed Diff'!A39</f>
        <v>8.1873000000000005</v>
      </c>
      <c r="B75" s="12">
        <f>'Normed Diff'!B39</f>
        <v>1.4006758036128027E-2</v>
      </c>
      <c r="C75" s="12">
        <f>'Normed Diff'!D39</f>
        <v>3.3E-3</v>
      </c>
      <c r="D75" s="12">
        <f>'Normed Diff'!E39</f>
        <v>4.6222301519222492E-5</v>
      </c>
      <c r="E75" s="9">
        <f>'Normed Diff'!F39</f>
        <v>7.0838330541079359E-4</v>
      </c>
      <c r="F75" s="12">
        <f>'Normed Diff'!G39</f>
        <v>3.3E-3</v>
      </c>
      <c r="G75" s="17">
        <f>'Normed Diff'!H39</f>
        <v>2.3376649078556188E-6</v>
      </c>
      <c r="H75" s="9">
        <f>'Normed Diff'!I39</f>
        <v>1.0301643698124831E-2</v>
      </c>
      <c r="I75" s="12">
        <f>'Normed Diff'!K39</f>
        <v>8.5000000000000006E-5</v>
      </c>
      <c r="J75" s="17">
        <f>'Normed Diff'!L39</f>
        <v>8.7563971434061079E-7</v>
      </c>
      <c r="K75" s="12">
        <f>'Normed Diff'!M39</f>
        <v>5.351752231676168E-4</v>
      </c>
      <c r="L75" s="12">
        <f>'Normed Diff'!N39</f>
        <v>8.5000000000000006E-5</v>
      </c>
      <c r="M75" s="17">
        <f>'Normed Diff'!O39</f>
        <v>4.5489893969247435E-8</v>
      </c>
    </row>
    <row r="76" spans="1:13" x14ac:dyDescent="0.3">
      <c r="A76" s="31">
        <f>'Normed Diff'!A39</f>
        <v>8.1873000000000005</v>
      </c>
      <c r="B76" s="12">
        <f>'Normed Diff'!B40</f>
        <v>1.0314951169161236E-2</v>
      </c>
      <c r="C76" s="12">
        <f>'Normed Diff'!D40</f>
        <v>2.8999999999999998E-3</v>
      </c>
      <c r="D76" s="12">
        <f>'Normed Diff'!E40</f>
        <v>2.9913358390567582E-5</v>
      </c>
      <c r="E76" s="9">
        <f>'Normed Diff'!F40</f>
        <v>6.3037059549592535E-4</v>
      </c>
      <c r="F76" s="12">
        <f>'Normed Diff'!G40</f>
        <v>2.8999999999999998E-3</v>
      </c>
      <c r="G76" s="17">
        <f>'Normed Diff'!H40</f>
        <v>1.8280747269381834E-6</v>
      </c>
      <c r="H76" s="9">
        <f>'Normed Diff'!I40</f>
        <v>5.3698235455186902E-3</v>
      </c>
      <c r="I76" s="12">
        <f>'Normed Diff'!K40</f>
        <v>8.5000000000000006E-5</v>
      </c>
      <c r="J76" s="17">
        <f>'Normed Diff'!L40</f>
        <v>4.5643500136908868E-7</v>
      </c>
      <c r="K76" s="12">
        <f>'Normed Diff'!M40</f>
        <v>3.5407540700607644E-4</v>
      </c>
      <c r="L76" s="12">
        <f>'Normed Diff'!N40</f>
        <v>8.5000000000000006E-5</v>
      </c>
      <c r="M76" s="17">
        <f>'Normed Diff'!O40</f>
        <v>3.0096409595516501E-8</v>
      </c>
    </row>
    <row r="77" spans="1:13" x14ac:dyDescent="0.3">
      <c r="A77" s="31">
        <f>'Normed Diff'!A40</f>
        <v>9.0484000000000009</v>
      </c>
      <c r="B77" s="12">
        <f>'Normed Diff'!B40</f>
        <v>1.0314951169161236E-2</v>
      </c>
      <c r="C77" s="12">
        <f>'Normed Diff'!D40</f>
        <v>2.8999999999999998E-3</v>
      </c>
      <c r="D77" s="12">
        <f>'Normed Diff'!E40</f>
        <v>2.9913358390567582E-5</v>
      </c>
      <c r="E77" s="9">
        <f>'Normed Diff'!F40</f>
        <v>6.3037059549592535E-4</v>
      </c>
      <c r="F77" s="12">
        <f>'Normed Diff'!G40</f>
        <v>2.8999999999999998E-3</v>
      </c>
      <c r="G77" s="17">
        <f>'Normed Diff'!H40</f>
        <v>1.8280747269381834E-6</v>
      </c>
      <c r="H77" s="9">
        <f>'Normed Diff'!I40</f>
        <v>5.3698235455186902E-3</v>
      </c>
      <c r="I77" s="12">
        <f>'Normed Diff'!K40</f>
        <v>8.5000000000000006E-5</v>
      </c>
      <c r="J77" s="17">
        <f>'Normed Diff'!L40</f>
        <v>4.5643500136908868E-7</v>
      </c>
      <c r="K77" s="12">
        <f>'Normed Diff'!M40</f>
        <v>3.5407540700607644E-4</v>
      </c>
      <c r="L77" s="12">
        <f>'Normed Diff'!N40</f>
        <v>8.5000000000000006E-5</v>
      </c>
      <c r="M77" s="17">
        <f>'Normed Diff'!O40</f>
        <v>3.0096409595516501E-8</v>
      </c>
    </row>
    <row r="78" spans="1:13" x14ac:dyDescent="0.3">
      <c r="A78" s="31">
        <f>'Normed Diff'!A40</f>
        <v>9.0484000000000009</v>
      </c>
      <c r="B78" s="12">
        <f>'Normed Diff'!B41</f>
        <v>1.0843289199848945E-2</v>
      </c>
      <c r="C78" s="12">
        <f>'Normed Diff'!D41</f>
        <v>2.5999999999999999E-3</v>
      </c>
      <c r="D78" s="12">
        <f>'Normed Diff'!E41</f>
        <v>2.8192551919607256E-5</v>
      </c>
      <c r="E78" s="9">
        <f>'Normed Diff'!F41</f>
        <v>6.3881574729212254E-4</v>
      </c>
      <c r="F78" s="12">
        <f>'Normed Diff'!G41</f>
        <v>2.5999999999999999E-3</v>
      </c>
      <c r="G78" s="17">
        <f>'Normed Diff'!H41</f>
        <v>1.6609209429595185E-6</v>
      </c>
      <c r="H78" s="9">
        <f>'Normed Diff'!I41</f>
        <v>4.030707252786328E-3</v>
      </c>
      <c r="I78" s="12">
        <f>'Normed Diff'!K41</f>
        <v>8.5000000000000006E-5</v>
      </c>
      <c r="J78" s="17">
        <f>'Normed Diff'!L41</f>
        <v>3.4261011648683792E-7</v>
      </c>
      <c r="K78" s="12">
        <f>'Normed Diff'!M41</f>
        <v>2.4895513394643866E-4</v>
      </c>
      <c r="L78" s="12">
        <f>'Normed Diff'!N41</f>
        <v>8.5000000000000006E-5</v>
      </c>
      <c r="M78" s="17">
        <f>'Normed Diff'!O41</f>
        <v>2.1161186385447289E-8</v>
      </c>
    </row>
    <row r="79" spans="1:13" x14ac:dyDescent="0.3">
      <c r="A79" s="31">
        <f>'Normed Diff'!A41</f>
        <v>10</v>
      </c>
      <c r="B79" s="12">
        <f>'Normed Diff'!B41</f>
        <v>1.0843289199848945E-2</v>
      </c>
      <c r="C79" s="12">
        <f>'Normed Diff'!D41</f>
        <v>2.5999999999999999E-3</v>
      </c>
      <c r="D79" s="12">
        <f>'Normed Diff'!E41</f>
        <v>2.8192551919607256E-5</v>
      </c>
      <c r="E79" s="9">
        <f>'Normed Diff'!F41</f>
        <v>6.3881574729212254E-4</v>
      </c>
      <c r="F79" s="12">
        <f>'Normed Diff'!G41</f>
        <v>2.5999999999999999E-3</v>
      </c>
      <c r="G79" s="17">
        <f>'Normed Diff'!H41</f>
        <v>1.6609209429595185E-6</v>
      </c>
      <c r="H79" s="9">
        <f>'Normed Diff'!I41</f>
        <v>4.030707252786328E-3</v>
      </c>
      <c r="I79" s="12">
        <f>'Normed Diff'!K41</f>
        <v>8.5000000000000006E-5</v>
      </c>
      <c r="J79" s="17">
        <f>'Normed Diff'!L41</f>
        <v>3.4261011648683792E-7</v>
      </c>
      <c r="K79" s="12">
        <f>'Normed Diff'!M41</f>
        <v>2.4895513394643866E-4</v>
      </c>
      <c r="L79" s="12">
        <f>'Normed Diff'!N41</f>
        <v>8.5000000000000006E-5</v>
      </c>
      <c r="M79" s="17">
        <f>'Normed Diff'!O41</f>
        <v>2.1161186385447289E-8</v>
      </c>
    </row>
    <row r="80" spans="1:13" x14ac:dyDescent="0.3">
      <c r="A80" s="31">
        <f>'Normed Diff'!A41</f>
        <v>10</v>
      </c>
      <c r="B80" s="12">
        <f>'Normed Diff'!B42</f>
        <v>1.2316624421179581E-2</v>
      </c>
      <c r="C80" s="12">
        <f>'Normed Diff'!D42</f>
        <v>2.3E-3</v>
      </c>
      <c r="D80" s="12">
        <f>'Normed Diff'!E42</f>
        <v>2.8328236168713035E-5</v>
      </c>
      <c r="E80" s="9">
        <f>'Normed Diff'!F42</f>
        <v>6.6496799413130162E-4</v>
      </c>
      <c r="F80" s="12">
        <f>'Normed Diff'!G42</f>
        <v>2.3E-3</v>
      </c>
      <c r="G80" s="17">
        <f>'Normed Diff'!H42</f>
        <v>1.5294263865019938E-6</v>
      </c>
      <c r="H80" s="9">
        <f>'Normed Diff'!I42</f>
        <v>3.45622320954786E-3</v>
      </c>
      <c r="I80" s="12">
        <f>'Normed Diff'!K42</f>
        <v>8.5000000000000006E-5</v>
      </c>
      <c r="J80" s="17">
        <f>'Normed Diff'!L42</f>
        <v>2.9377897281156811E-7</v>
      </c>
      <c r="K80" s="12">
        <f>'Normed Diff'!M42</f>
        <v>2.1654827539671319E-4</v>
      </c>
      <c r="L80" s="12">
        <f>'Normed Diff'!N42</f>
        <v>8.5000000000000006E-5</v>
      </c>
      <c r="M80" s="17">
        <f>'Normed Diff'!O42</f>
        <v>1.8406603408720624E-8</v>
      </c>
    </row>
    <row r="81" spans="1:13" x14ac:dyDescent="0.3">
      <c r="A81" s="31">
        <f>'Normed Diff'!A42</f>
        <v>11.052</v>
      </c>
      <c r="B81" s="12">
        <f>'Normed Diff'!B42</f>
        <v>1.2316624421179581E-2</v>
      </c>
      <c r="C81" s="12">
        <f>'Normed Diff'!D42</f>
        <v>2.3E-3</v>
      </c>
      <c r="D81" s="12">
        <f>'Normed Diff'!E42</f>
        <v>2.8328236168713035E-5</v>
      </c>
      <c r="E81" s="9">
        <f>'Normed Diff'!F42</f>
        <v>6.6496799413130162E-4</v>
      </c>
      <c r="F81" s="12">
        <f>'Normed Diff'!G42</f>
        <v>2.3E-3</v>
      </c>
      <c r="G81" s="17">
        <f>'Normed Diff'!H42</f>
        <v>1.5294263865019938E-6</v>
      </c>
      <c r="H81" s="9">
        <f>'Normed Diff'!I42</f>
        <v>3.45622320954786E-3</v>
      </c>
      <c r="I81" s="12">
        <f>'Normed Diff'!K42</f>
        <v>8.5000000000000006E-5</v>
      </c>
      <c r="J81" s="17">
        <f>'Normed Diff'!L42</f>
        <v>2.9377897281156811E-7</v>
      </c>
      <c r="K81" s="12">
        <f>'Normed Diff'!M42</f>
        <v>2.1654827539671319E-4</v>
      </c>
      <c r="L81" s="12">
        <f>'Normed Diff'!N42</f>
        <v>8.5000000000000006E-5</v>
      </c>
      <c r="M81" s="17">
        <f>'Normed Diff'!O42</f>
        <v>1.8406603408720624E-8</v>
      </c>
    </row>
    <row r="82" spans="1:13" x14ac:dyDescent="0.3">
      <c r="A82" s="31">
        <f>'Normed Diff'!A42</f>
        <v>11.052</v>
      </c>
      <c r="B82" s="12">
        <f>'Normed Diff'!B43</f>
        <v>1.3251523185937877E-2</v>
      </c>
      <c r="C82" s="12">
        <f>'Normed Diff'!D43</f>
        <v>2.5000000000000001E-3</v>
      </c>
      <c r="D82" s="12">
        <f>'Normed Diff'!E43</f>
        <v>3.3128807964844693E-5</v>
      </c>
      <c r="E82" s="9">
        <f>'Normed Diff'!F43</f>
        <v>6.0788920232490999E-4</v>
      </c>
      <c r="F82" s="12">
        <f>'Normed Diff'!G43</f>
        <v>2.5000000000000001E-3</v>
      </c>
      <c r="G82" s="17">
        <f>'Normed Diff'!H43</f>
        <v>1.5197230058122751E-6</v>
      </c>
      <c r="H82" s="9">
        <f>'Normed Diff'!I43</f>
        <v>3.8121095563457114E-3</v>
      </c>
      <c r="I82" s="12">
        <f>'Normed Diff'!K43</f>
        <v>1.7000000000000001E-4</v>
      </c>
      <c r="J82" s="17">
        <f>'Normed Diff'!L43</f>
        <v>6.4805862457877097E-7</v>
      </c>
      <c r="K82" s="12">
        <f>'Normed Diff'!M43</f>
        <v>2.4481581177457172E-4</v>
      </c>
      <c r="L82" s="12">
        <f>'Normed Diff'!N43</f>
        <v>1.7000000000000001E-4</v>
      </c>
      <c r="M82" s="17">
        <f>'Normed Diff'!O43</f>
        <v>4.1618688001677195E-8</v>
      </c>
    </row>
    <row r="83" spans="1:13" x14ac:dyDescent="0.3">
      <c r="A83" s="31">
        <f>'Normed Diff'!A43</f>
        <v>12.214</v>
      </c>
      <c r="B83" s="12">
        <f>'Normed Diff'!B43</f>
        <v>1.3251523185937877E-2</v>
      </c>
      <c r="C83" s="12">
        <f>'Normed Diff'!D43</f>
        <v>2.5000000000000001E-3</v>
      </c>
      <c r="D83" s="12">
        <f>'Normed Diff'!E43</f>
        <v>3.3128807964844693E-5</v>
      </c>
      <c r="E83" s="9">
        <f>'Normed Diff'!F43</f>
        <v>6.0788920232490999E-4</v>
      </c>
      <c r="F83" s="12">
        <f>'Normed Diff'!G43</f>
        <v>2.5000000000000001E-3</v>
      </c>
      <c r="G83" s="17">
        <f>'Normed Diff'!H43</f>
        <v>1.5197230058122751E-6</v>
      </c>
      <c r="H83" s="9">
        <f>'Normed Diff'!I43</f>
        <v>3.8121095563457114E-3</v>
      </c>
      <c r="I83" s="12">
        <f>'Normed Diff'!K43</f>
        <v>1.7000000000000001E-4</v>
      </c>
      <c r="J83" s="17">
        <f>'Normed Diff'!L43</f>
        <v>6.4805862457877097E-7</v>
      </c>
      <c r="K83" s="12">
        <f>'Normed Diff'!M43</f>
        <v>2.4481581177457172E-4</v>
      </c>
      <c r="L83" s="12">
        <f>'Normed Diff'!N43</f>
        <v>1.7000000000000001E-4</v>
      </c>
      <c r="M83" s="17">
        <f>'Normed Diff'!O43</f>
        <v>4.1618688001677195E-8</v>
      </c>
    </row>
    <row r="84" spans="1:13" x14ac:dyDescent="0.3">
      <c r="A84" s="31">
        <f>'Normed Diff'!A43</f>
        <v>12.214</v>
      </c>
      <c r="B84" s="12">
        <f>'Normed Diff'!B44</f>
        <v>3.4859209132844356E-2</v>
      </c>
      <c r="C84" s="12">
        <f>'Normed Diff'!D44</f>
        <v>4.4000000000000003E-3</v>
      </c>
      <c r="D84" s="12">
        <f>'Normed Diff'!E44</f>
        <v>1.5338052018451517E-4</v>
      </c>
      <c r="E84" s="9">
        <f>'Normed Diff'!F44</f>
        <v>7.051844064347515E-4</v>
      </c>
      <c r="F84" s="12">
        <f>'Normed Diff'!G44</f>
        <v>4.4000000000000003E-3</v>
      </c>
      <c r="G84" s="17">
        <f>'Normed Diff'!H44</f>
        <v>3.1028113883129067E-6</v>
      </c>
      <c r="H84" s="9">
        <f>'Normed Diff'!I44</f>
        <v>1.102770695342384E-2</v>
      </c>
      <c r="I84" s="12">
        <f>'Normed Diff'!K44</f>
        <v>5.0999999999999993E-4</v>
      </c>
      <c r="J84" s="17">
        <f>'Normed Diff'!L44</f>
        <v>5.6241305462461576E-6</v>
      </c>
      <c r="K84" s="12">
        <f>'Normed Diff'!M44</f>
        <v>2.7792898666460395E-4</v>
      </c>
      <c r="L84" s="12">
        <f>'Normed Diff'!N44</f>
        <v>5.0999999999999993E-4</v>
      </c>
      <c r="M84" s="17">
        <f>'Normed Diff'!O44</f>
        <v>1.4174378319894798E-7</v>
      </c>
    </row>
    <row r="85" spans="1:13" x14ac:dyDescent="0.3">
      <c r="A85" s="31">
        <f>'Normed Diff'!A44</f>
        <v>12.523</v>
      </c>
      <c r="B85" s="12">
        <f>'Normed Diff'!B44</f>
        <v>3.4859209132844356E-2</v>
      </c>
      <c r="C85" s="12">
        <f>'Normed Diff'!D44</f>
        <v>4.4000000000000003E-3</v>
      </c>
      <c r="D85" s="12">
        <f>'Normed Diff'!E44</f>
        <v>1.5338052018451517E-4</v>
      </c>
      <c r="E85" s="9">
        <f>'Normed Diff'!F44</f>
        <v>7.051844064347515E-4</v>
      </c>
      <c r="F85" s="12">
        <f>'Normed Diff'!G44</f>
        <v>4.4000000000000003E-3</v>
      </c>
      <c r="G85" s="17">
        <f>'Normed Diff'!H44</f>
        <v>3.1028113883129067E-6</v>
      </c>
      <c r="H85" s="9">
        <f>'Normed Diff'!I44</f>
        <v>1.102770695342384E-2</v>
      </c>
      <c r="I85" s="12">
        <f>'Normed Diff'!K44</f>
        <v>5.0999999999999993E-4</v>
      </c>
      <c r="J85" s="17">
        <f>'Normed Diff'!L44</f>
        <v>5.6241305462461576E-6</v>
      </c>
      <c r="K85" s="12">
        <f>'Normed Diff'!M44</f>
        <v>2.7792898666460395E-4</v>
      </c>
      <c r="L85" s="12">
        <f>'Normed Diff'!N44</f>
        <v>5.0999999999999993E-4</v>
      </c>
      <c r="M85" s="17">
        <f>'Normed Diff'!O44</f>
        <v>1.4174378319894798E-7</v>
      </c>
    </row>
    <row r="86" spans="1:13" x14ac:dyDescent="0.3">
      <c r="A86" s="31">
        <f>'Normed Diff'!A44</f>
        <v>12.523</v>
      </c>
      <c r="B86" s="12">
        <f>'Normed Diff'!B45</f>
        <v>2.7002522659201663E-2</v>
      </c>
      <c r="C86" s="12">
        <f>'Normed Diff'!D45</f>
        <v>1.1999999999999999E-3</v>
      </c>
      <c r="D86" s="12">
        <f>'Normed Diff'!E45</f>
        <v>3.2403027191041995E-5</v>
      </c>
      <c r="E86" s="9">
        <f>'Normed Diff'!F45</f>
        <v>2.0103423846140988E-3</v>
      </c>
      <c r="F86" s="12">
        <f>'Normed Diff'!G45</f>
        <v>1.1999999999999999E-3</v>
      </c>
      <c r="G86" s="17">
        <f>'Normed Diff'!H45</f>
        <v>2.4124108615369184E-6</v>
      </c>
      <c r="H86" s="9">
        <f>'Normed Diff'!I45</f>
        <v>2.6063759055930648E-2</v>
      </c>
      <c r="I86" s="12">
        <f>'Normed Diff'!K45</f>
        <v>3.4000000000000002E-4</v>
      </c>
      <c r="J86" s="17">
        <f>'Normed Diff'!L45</f>
        <v>8.8616780790164206E-6</v>
      </c>
      <c r="K86" s="12">
        <f>'Normed Diff'!M45</f>
        <v>2.5949284796827517E-3</v>
      </c>
      <c r="L86" s="12">
        <f>'Normed Diff'!N45</f>
        <v>3.4000000000000002E-4</v>
      </c>
      <c r="M86" s="17">
        <f>'Normed Diff'!O45</f>
        <v>8.8227568309213558E-7</v>
      </c>
    </row>
    <row r="87" spans="1:13" x14ac:dyDescent="0.3">
      <c r="A87" s="31">
        <f>'Normed Diff'!A45</f>
        <v>13.84</v>
      </c>
      <c r="B87" s="12">
        <f>'Normed Diff'!B45</f>
        <v>2.7002522659201663E-2</v>
      </c>
      <c r="C87" s="12">
        <f>'Normed Diff'!D45</f>
        <v>1.1999999999999999E-3</v>
      </c>
      <c r="D87" s="12">
        <f>'Normed Diff'!E45</f>
        <v>3.2403027191041995E-5</v>
      </c>
      <c r="E87" s="9">
        <f>'Normed Diff'!F45</f>
        <v>2.0103423846140988E-3</v>
      </c>
      <c r="F87" s="12">
        <f>'Normed Diff'!G45</f>
        <v>1.1999999999999999E-3</v>
      </c>
      <c r="G87" s="17">
        <f>'Normed Diff'!H45</f>
        <v>2.4124108615369184E-6</v>
      </c>
      <c r="H87" s="9">
        <f>'Normed Diff'!I45</f>
        <v>2.6063759055930648E-2</v>
      </c>
      <c r="I87" s="12">
        <f>'Normed Diff'!K45</f>
        <v>3.4000000000000002E-4</v>
      </c>
      <c r="J87" s="17">
        <f>'Normed Diff'!L45</f>
        <v>8.8616780790164206E-6</v>
      </c>
      <c r="K87" s="12">
        <f>'Normed Diff'!M45</f>
        <v>2.5949284796827517E-3</v>
      </c>
      <c r="L87" s="12">
        <f>'Normed Diff'!N45</f>
        <v>3.4000000000000002E-4</v>
      </c>
      <c r="M87" s="17">
        <f>'Normed Diff'!O45</f>
        <v>8.8227568309213558E-7</v>
      </c>
    </row>
    <row r="88" spans="1:13" x14ac:dyDescent="0.3">
      <c r="A88" s="31">
        <f>'Normed Diff'!A45</f>
        <v>13.84</v>
      </c>
      <c r="B88" s="12">
        <f>'Normed Diff'!B46</f>
        <v>0.52087935404151764</v>
      </c>
      <c r="C88" s="12">
        <f>'Normed Diff'!D46</f>
        <v>5.9999999999999995E-4</v>
      </c>
      <c r="D88" s="12">
        <f>'Normed Diff'!E46</f>
        <v>3.1252761242491053E-4</v>
      </c>
      <c r="E88" s="9">
        <f>'Normed Diff'!F46</f>
        <v>3.1899760621402727E-2</v>
      </c>
      <c r="F88" s="12">
        <f>'Normed Diff'!G46</f>
        <v>5.9999999999999995E-4</v>
      </c>
      <c r="G88" s="17">
        <f>'Normed Diff'!H46</f>
        <v>1.9139856372841636E-5</v>
      </c>
      <c r="H88" s="9">
        <f>'Normed Diff'!I46</f>
        <v>0.37710435054392349</v>
      </c>
      <c r="I88" s="12">
        <f>'Normed Diff'!K46</f>
        <v>8.4999999999999995E-4</v>
      </c>
      <c r="J88" s="17">
        <f>'Normed Diff'!L46</f>
        <v>3.2053869796233494E-4</v>
      </c>
      <c r="K88" s="12">
        <f>'Normed Diff'!M46</f>
        <v>2.6433249110531794E-2</v>
      </c>
      <c r="L88" s="12">
        <f>'Normed Diff'!N46</f>
        <v>8.4999999999999995E-4</v>
      </c>
      <c r="M88" s="17">
        <f>'Normed Diff'!O46</f>
        <v>2.2468261743952026E-5</v>
      </c>
    </row>
    <row r="89" spans="1:13" x14ac:dyDescent="0.3">
      <c r="A89" s="31">
        <f>'Normed Diff'!A46</f>
        <v>14.191000000000001</v>
      </c>
      <c r="B89" s="12">
        <f>'Normed Diff'!B46</f>
        <v>0.52087935404151764</v>
      </c>
      <c r="C89" s="12">
        <f>'Normed Diff'!D46</f>
        <v>5.9999999999999995E-4</v>
      </c>
      <c r="D89" s="12">
        <f>'Normed Diff'!E46</f>
        <v>3.1252761242491053E-4</v>
      </c>
      <c r="E89" s="9">
        <f>'Normed Diff'!F46</f>
        <v>3.1899760621402727E-2</v>
      </c>
      <c r="F89" s="12">
        <f>'Normed Diff'!G46</f>
        <v>5.9999999999999995E-4</v>
      </c>
      <c r="G89" s="17">
        <f>'Normed Diff'!H46</f>
        <v>1.9139856372841636E-5</v>
      </c>
      <c r="H89" s="9">
        <f>'Normed Diff'!I46</f>
        <v>0.37710435054392349</v>
      </c>
      <c r="I89" s="12">
        <f>'Normed Diff'!K46</f>
        <v>8.4999999999999995E-4</v>
      </c>
      <c r="J89" s="17">
        <f>'Normed Diff'!L46</f>
        <v>3.2053869796233494E-4</v>
      </c>
      <c r="K89" s="12">
        <f>'Normed Diff'!M46</f>
        <v>2.6433249110531794E-2</v>
      </c>
      <c r="L89" s="12">
        <f>'Normed Diff'!N46</f>
        <v>8.4999999999999995E-4</v>
      </c>
      <c r="M89" s="17">
        <f>'Normed Diff'!O46</f>
        <v>2.2468261743952026E-5</v>
      </c>
    </row>
    <row r="90" spans="1:13" x14ac:dyDescent="0.3">
      <c r="A90" s="31">
        <f>'Normed Diff'!A46</f>
        <v>14.191000000000001</v>
      </c>
      <c r="B90" s="12">
        <f>'Normed Diff'!B47</f>
        <v>0.21986559020486959</v>
      </c>
      <c r="C90" s="12">
        <f>'Normed Diff'!D47</f>
        <v>3.0000000000000001E-3</v>
      </c>
      <c r="D90" s="12">
        <f>'Normed Diff'!E47</f>
        <v>6.5959677061460883E-4</v>
      </c>
      <c r="E90" s="9">
        <f>'Normed Diff'!F47</f>
        <v>6.3353844615513942E-4</v>
      </c>
      <c r="F90" s="12">
        <f>'Normed Diff'!G47</f>
        <v>3.0000000000000001E-3</v>
      </c>
      <c r="G90" s="17">
        <f>'Normed Diff'!H47</f>
        <v>1.9006153384654184E-6</v>
      </c>
      <c r="H90" s="9">
        <f>'Normed Diff'!I47</f>
        <v>0.21643301240288962</v>
      </c>
      <c r="I90" s="12">
        <f>'Normed Diff'!K47</f>
        <v>7.6499999999999995E-4</v>
      </c>
      <c r="J90" s="17">
        <f>'Normed Diff'!L47</f>
        <v>1.6557125448821055E-4</v>
      </c>
      <c r="K90" s="12">
        <f>'Normed Diff'!M47</f>
        <v>7.2312695875206461E-3</v>
      </c>
      <c r="L90" s="12">
        <f>'Normed Diff'!N47</f>
        <v>7.6499999999999995E-4</v>
      </c>
      <c r="M90" s="17">
        <f>'Normed Diff'!O47</f>
        <v>5.531921234453294E-6</v>
      </c>
    </row>
    <row r="91" spans="1:13" x14ac:dyDescent="0.3">
      <c r="A91" s="31">
        <f>'Normed Diff'!A47</f>
        <v>14.917999999999999</v>
      </c>
      <c r="B91" s="12">
        <f>'Normed Diff'!B47</f>
        <v>0.21986559020486959</v>
      </c>
      <c r="C91" s="12">
        <f>'Normed Diff'!D47</f>
        <v>3.0000000000000001E-3</v>
      </c>
      <c r="D91" s="12">
        <f>'Normed Diff'!E47</f>
        <v>6.5959677061460883E-4</v>
      </c>
      <c r="E91" s="9">
        <f>'Normed Diff'!F47</f>
        <v>6.3353844615513942E-4</v>
      </c>
      <c r="F91" s="12">
        <f>'Normed Diff'!G47</f>
        <v>3.0000000000000001E-3</v>
      </c>
      <c r="G91" s="17">
        <f>'Normed Diff'!H47</f>
        <v>1.9006153384654184E-6</v>
      </c>
      <c r="H91" s="9">
        <f>'Normed Diff'!I47</f>
        <v>0.21643301240288962</v>
      </c>
      <c r="I91" s="12">
        <f>'Normed Diff'!K47</f>
        <v>7.6499999999999995E-4</v>
      </c>
      <c r="J91" s="17">
        <f>'Normed Diff'!L47</f>
        <v>1.6557125448821055E-4</v>
      </c>
      <c r="K91" s="12">
        <f>'Normed Diff'!M47</f>
        <v>7.2312695875206461E-3</v>
      </c>
      <c r="L91" s="12">
        <f>'Normed Diff'!N47</f>
        <v>7.6499999999999995E-4</v>
      </c>
      <c r="M91" s="17">
        <f>'Normed Diff'!O47</f>
        <v>5.531921234453294E-6</v>
      </c>
    </row>
    <row r="92" spans="1:13" x14ac:dyDescent="0.3">
      <c r="A92" s="31">
        <f>'Normed Diff'!A47</f>
        <v>14.917999999999999</v>
      </c>
      <c r="B92" s="12">
        <f>'Normed Diff'!B48</f>
        <v>3.4941487042717918E-3</v>
      </c>
      <c r="C92" s="12">
        <f>'Normed Diff'!D48</f>
        <v>3.78E-2</v>
      </c>
      <c r="D92" s="12">
        <f>'Normed Diff'!E48</f>
        <v>1.3207882102147373E-4</v>
      </c>
      <c r="E92" s="9">
        <f>'Normed Diff'!F48</f>
        <v>1.554629391573221E-6</v>
      </c>
      <c r="F92" s="12">
        <f>'Normed Diff'!G48</f>
        <v>3.78E-2</v>
      </c>
      <c r="G92" s="17">
        <f>'Normed Diff'!H48</f>
        <v>5.8764991001467753E-8</v>
      </c>
      <c r="H92" s="9">
        <f>'Normed Diff'!I48</f>
        <v>3.1304445690209834E-2</v>
      </c>
      <c r="I92" s="12">
        <f>'Normed Diff'!K48</f>
        <v>7.6632238646668792E-4</v>
      </c>
      <c r="J92" s="17">
        <f>'Normed Diff'!L48</f>
        <v>2.3989297528338423E-5</v>
      </c>
      <c r="K92" s="12">
        <f>'Normed Diff'!M48</f>
        <v>2.3117916742516642E-6</v>
      </c>
      <c r="L92" s="12">
        <f>'Normed Diff'!N48</f>
        <v>7.6632238646668792E-4</v>
      </c>
      <c r="M92" s="17">
        <f>'Normed Diff'!O48</f>
        <v>1.7715777128263553E-9</v>
      </c>
    </row>
    <row r="93" spans="1:13" x14ac:dyDescent="0.3">
      <c r="A93" s="31">
        <f>'Normed Diff'!A48</f>
        <v>16.905000000000001</v>
      </c>
      <c r="B93" s="12">
        <f>'Normed Diff'!B48</f>
        <v>3.4941487042717918E-3</v>
      </c>
      <c r="C93" s="12">
        <f>'Normed Diff'!D48</f>
        <v>3.78E-2</v>
      </c>
      <c r="D93" s="12">
        <f>'Normed Diff'!E48</f>
        <v>1.3207882102147373E-4</v>
      </c>
      <c r="E93" s="9">
        <f>'Normed Diff'!F48</f>
        <v>1.554629391573221E-6</v>
      </c>
      <c r="F93" s="12">
        <f>'Normed Diff'!G48</f>
        <v>3.78E-2</v>
      </c>
      <c r="G93" s="17">
        <f>'Normed Diff'!H48</f>
        <v>5.8764991001467753E-8</v>
      </c>
      <c r="H93" s="9">
        <f>'Normed Diff'!I48</f>
        <v>3.1304445690209834E-2</v>
      </c>
      <c r="I93" s="12">
        <f>'Normed Diff'!K48</f>
        <v>7.6632238646668792E-4</v>
      </c>
      <c r="J93" s="17">
        <f>'Normed Diff'!L48</f>
        <v>2.3989297528338423E-5</v>
      </c>
      <c r="K93" s="12">
        <f>'Normed Diff'!M48</f>
        <v>2.3117916742516642E-6</v>
      </c>
      <c r="L93" s="12">
        <f>'Normed Diff'!N48</f>
        <v>7.6632238646668792E-4</v>
      </c>
      <c r="M93" s="17">
        <f>'Normed Diff'!O48</f>
        <v>1.7715777128263553E-9</v>
      </c>
    </row>
    <row r="94" spans="1:13" x14ac:dyDescent="0.3">
      <c r="A94" s="31">
        <f>'Normed Diff'!A48</f>
        <v>16.905000000000001</v>
      </c>
      <c r="B94" s="12">
        <f>'Normed Diff'!B49</f>
        <v>2.1278810305269835E-5</v>
      </c>
      <c r="C94" s="12">
        <f>'Normed Diff'!D49</f>
        <v>0.1198</v>
      </c>
      <c r="D94" s="12">
        <f>'Normed Diff'!E49</f>
        <v>2.5492014745713264E-6</v>
      </c>
      <c r="E94" s="9">
        <f>'Normed Diff'!F49</f>
        <v>1.0871558329960752E-7</v>
      </c>
      <c r="F94" s="12">
        <f>'Normed Diff'!G49</f>
        <v>0.1198</v>
      </c>
      <c r="G94" s="17">
        <f>'Normed Diff'!H49</f>
        <v>1.3024126879292981E-8</v>
      </c>
      <c r="H94" s="9">
        <f>'Normed Diff'!I49</f>
        <v>2.4353327192020824E-5</v>
      </c>
      <c r="I94" s="12">
        <f>'Normed Diff'!K49</f>
        <v>1.6149999999999999E-3</v>
      </c>
      <c r="J94" s="17">
        <f>'Normed Diff'!L49</f>
        <v>3.9330623415113628E-8</v>
      </c>
      <c r="K94" s="12">
        <f>'Normed Diff'!M49</f>
        <v>1.1537686422750382E-7</v>
      </c>
      <c r="L94" s="12">
        <f>'Normed Diff'!N49</f>
        <v>1.6149999999999999E-3</v>
      </c>
      <c r="M94" s="17">
        <f>'Normed Diff'!O49</f>
        <v>1.8633363572741865E-10</v>
      </c>
    </row>
    <row r="95" spans="1:13" ht="15" thickBot="1" x14ac:dyDescent="0.35">
      <c r="A95" s="32">
        <f>'Normed Diff'!A49</f>
        <v>19.64</v>
      </c>
      <c r="B95" s="19">
        <f>'Normed Diff'!B49</f>
        <v>2.1278810305269835E-5</v>
      </c>
      <c r="C95" s="19">
        <f>'Normed Diff'!D49</f>
        <v>0.1198</v>
      </c>
      <c r="D95" s="19">
        <f>'Normed Diff'!E49</f>
        <v>2.5492014745713264E-6</v>
      </c>
      <c r="E95" s="18">
        <f>'Normed Diff'!F49</f>
        <v>1.0871558329960752E-7</v>
      </c>
      <c r="F95" s="19">
        <f>'Normed Diff'!G49</f>
        <v>0.1198</v>
      </c>
      <c r="G95" s="20">
        <f>'Normed Diff'!H49</f>
        <v>1.3024126879292981E-8</v>
      </c>
      <c r="H95" s="18">
        <f>'Normed Diff'!I49</f>
        <v>2.4353327192020824E-5</v>
      </c>
      <c r="I95" s="19">
        <f>'Normed Diff'!K49</f>
        <v>1.6149999999999999E-3</v>
      </c>
      <c r="J95" s="20">
        <f>'Normed Diff'!L49</f>
        <v>3.9330623415113628E-8</v>
      </c>
      <c r="K95" s="19">
        <f>'Normed Diff'!M49</f>
        <v>1.1537686422750382E-7</v>
      </c>
      <c r="L95" s="19">
        <f>'Normed Diff'!N49</f>
        <v>1.6149999999999999E-3</v>
      </c>
      <c r="M95" s="20">
        <f>'Normed Diff'!O49</f>
        <v>1.8633363572741865E-10</v>
      </c>
    </row>
    <row r="96" spans="1:13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mergeCells count="6">
    <mergeCell ref="B2:D2"/>
    <mergeCell ref="E2:G2"/>
    <mergeCell ref="H2:J2"/>
    <mergeCell ref="K2:M2"/>
    <mergeCell ref="H1:M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Fitness</vt:lpstr>
      <vt:lpstr>Tally Results</vt:lpstr>
      <vt:lpstr>Plottable Flux</vt:lpstr>
      <vt:lpstr>Normed Flux</vt:lpstr>
      <vt:lpstr>Plottable NFlux</vt:lpstr>
      <vt:lpstr>Differential</vt:lpstr>
      <vt:lpstr>Normed Diff</vt:lpstr>
      <vt:lpstr>Plottable NDFlux</vt:lpstr>
      <vt:lpstr>'Normed Flux'!stripTally.results</vt:lpstr>
      <vt:lpstr>'Tally Results'!stripTally.results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2017-06-15T16:59:53Z</dcterms:modified>
</cp:coreProperties>
</file>