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2100" windowWidth="14052" windowHeight="8916" tabRatio="905" activeTab="2"/>
  </bookViews>
  <sheets>
    <sheet name="Informe Histórico" sheetId="21" r:id="rId1"/>
    <sheet name="Informe Semanal" sheetId="25" r:id="rId2"/>
    <sheet name="Dieta" sheetId="23" r:id="rId3"/>
    <sheet name="Cereales" sheetId="2" state="hidden" r:id="rId4"/>
    <sheet name="leguminosas" sheetId="3" state="hidden" r:id="rId5"/>
    <sheet name="tuberculos y hortalizas" sheetId="9" state="hidden" r:id="rId6"/>
    <sheet name="frutos frescos" sheetId="8" state="hidden" r:id="rId7"/>
    <sheet name="frutos secos" sheetId="7" state="hidden" r:id="rId8"/>
    <sheet name="Leche y derivados" sheetId="6" state="hidden" r:id="rId9"/>
    <sheet name="Huevos" sheetId="12" state="hidden" r:id="rId10"/>
    <sheet name="Azucares y dulces varios" sheetId="11" state="hidden" r:id="rId11"/>
    <sheet name="aceites y grasas" sheetId="10" state="hidden" r:id="rId12"/>
    <sheet name="Pescados" sheetId="5" state="hidden" r:id="rId13"/>
    <sheet name="Carne" sheetId="20" state="hidden" r:id="rId14"/>
    <sheet name="Gráficas Dieta" sheetId="26" r:id="rId15"/>
    <sheet name="Cerdo" sheetId="19" state="hidden" r:id="rId16"/>
    <sheet name="Cordero" sheetId="18" state="hidden" r:id="rId17"/>
    <sheet name="Ternera" sheetId="16" state="hidden" r:id="rId18"/>
    <sheet name="Vaca" sheetId="15" state="hidden" r:id="rId19"/>
    <sheet name="Embutidos" sheetId="14" state="hidden" r:id="rId20"/>
    <sheet name="Aves" sheetId="13" state="hidden" r:id="rId21"/>
    <sheet name="Caza" sheetId="4" state="hidden" r:id="rId22"/>
    <sheet name="AlimentosBruto" sheetId="24" state="hidden" r:id="rId23"/>
    <sheet name="Errores" sheetId="27" r:id="rId24"/>
  </sheets>
  <externalReferences>
    <externalReference r:id="rId25"/>
  </externalReferences>
  <definedNames>
    <definedName name="_xlnm._FilterDatabase" localSheetId="2" hidden="1">Dieta!$A$11:$J$50</definedName>
    <definedName name="Abadejo" comment="Tipos de Abadejo">AlimentosBruto!$D$66:$G$66</definedName>
    <definedName name="Acederas" comment="Tipos de Acederas">AlimentosBruto!$P$2:$Q$2</definedName>
    <definedName name="Aceite_Comestible" comment="Tipos de Aceite Comestible">AlimentosBruto!$AC$38</definedName>
    <definedName name="Aceite_higado_bacalao" comment="Tipos de Aceite de Hígados de Bacalao">AlimentosBruto!$AC$39</definedName>
    <definedName name="Aceites_y_Grasas" comment="Lista de Aceites y Grasas">AlimentosBruto!$AB$38:$AB$42</definedName>
    <definedName name="Acelgas" comment="Tipos de Acelgas">AlimentosBruto!$P$3:$Q$3</definedName>
    <definedName name="Achicoria" comment="Tipos de Achicoria">AlimentosBruto!$P$4:$Q$4</definedName>
    <definedName name="Ajo" comment="Tipos de Ajo">AlimentosBruto!$P$5</definedName>
    <definedName name="Albaricoque" comment="Tipos de Albaricoque">AlimentosBruto!$X$3:$Z$3</definedName>
    <definedName name="Albaricoques" comment="Tipos de Albaricoques">AlimentosBruto!$K$15</definedName>
    <definedName name="Alcachofa" comment="Tipos de Alcachofa">AlimentosBruto!$P$6:$Q$6</definedName>
    <definedName name="Almeja" comment="Tipos de Almeja">AlimentosBruto!$D$67:$E$67</definedName>
    <definedName name="Almendras" comment="Tipos de Almentras">AlimentosBruto!$K$16</definedName>
    <definedName name="Almidon_de_arroz" comment="Tipos de Almidón de arroz">AlimentosBruto!$D$8</definedName>
    <definedName name="Almidon_de_maiz" comment="Tipos de Almidón de maiz">AlimentosBruto!$D$9</definedName>
    <definedName name="Almidon_de_trigo" comment="Tipos de Almidón de Trigo">AlimentosBruto!$D$10</definedName>
    <definedName name="Almortas" comment="Tipos de Almortas">AlimentosBruto!$K$2</definedName>
    <definedName name="Ancas_de_rana" comment="Tipos de Ancas de Rana">AlimentosBruto!$D$106:$E$106</definedName>
    <definedName name="Anchoas" comment="Tipos de Anchoas">AlimentosBruto!$D$68:$E$68</definedName>
    <definedName name="Anguila_de_río" comment="Tipos de Anguila de Río">AlimentosBruto!$D$69:$E$69</definedName>
    <definedName name="Apio">AlimentosBruto!$P$7:$Q$7</definedName>
    <definedName name="Arandano" comment="Tipos de Arándano">AlimentosBruto!$X$4</definedName>
    <definedName name="Arenque" comment="Tipos de Arenque">AlimentosBruto!$D$70:$E$70</definedName>
    <definedName name="Arroz" comment="Lista de Arroces">AlimentosBruto!$D$2:$F$2</definedName>
    <definedName name="Atún" comment="Tipos de Atún">AlimentosBruto!$D$71:$E$71</definedName>
    <definedName name="Avellana" comment="Tipos de Avellana">AlimentosBruto!$K$17</definedName>
    <definedName name="Avena" comment="Lista de avena">AlimentosBruto!$D$3</definedName>
    <definedName name="Aves" comment="Lista de Alimentos de Tipo Ave">AlimentosBruto!$Q$77:$Q$90</definedName>
    <definedName name="Azúcar" comment="Tipos de Azúcar">AlimentosBruto!$X$38:$Y$38</definedName>
    <definedName name="Azúcar_de_Uva" comment="Tipos de Azúcar de Uva">AlimentosBruto!$X$39</definedName>
    <definedName name="Azúcares_y_dulces_varios" comment="Lista de Azúcares y dulces varios">AlimentosBruto!$W$38:$W$48</definedName>
    <definedName name="Bacalao" comment="Tipos de Bacalao">AlimentosBruto!$D$72:$G$72</definedName>
    <definedName name="Ballena" comment="Tipos de Carne de Ballena">AlimentosBruto!$X$53</definedName>
    <definedName name="Barbo" comment="Tipos de Barbo">AlimentosBruto!$D$73:$F$73</definedName>
    <definedName name="Batata" comment="Tipos de Batata">AlimentosBruto!$P$8:$Q$8</definedName>
    <definedName name="Berenjena" comment="Tipos de Berenjena">AlimentosBruto!$P$9:$Q$9</definedName>
    <definedName name="Berros" comment="Tipos de Berros">AlimentosBruto!$P$10</definedName>
    <definedName name="Bistec_Vaca" comment="Tipos de Bistec de Vaca">AlimentosBruto!$X$76:$Y$76</definedName>
    <definedName name="Bonito" comment="Tipos de Bonito">AlimentosBruto!$D$74</definedName>
    <definedName name="Boquerón" comment="Tipos de Boquerón">AlimentosBruto!$D$75:$E$75</definedName>
    <definedName name="Breca" comment="Tipos de Breca">AlimentosBruto!$D$76:$E$76</definedName>
    <definedName name="Brocoli" comment="Tipos de Brocoli">AlimentosBruto!$P$11:$Q$11</definedName>
    <definedName name="Buñuelos" comment="Tipos de Buñuelos">AlimentosBruto!$D$26</definedName>
    <definedName name="Butifarra" comment="Tipos de Butifarra">AlimentosBruto!$M$77</definedName>
    <definedName name="Caballo" comment="Tipos de Carne de Caballo">AlimentosBruto!$X$54</definedName>
    <definedName name="Cabra" comment="Tipos de Carne de Cabra">AlimentosBruto!$X$55</definedName>
    <definedName name="Cabrito" comment="Tipos de Carne de Cabrito">AlimentosBruto!$X$56</definedName>
    <definedName name="Cacahuete" comment="Tipos de Cacahuetes">AlimentosBruto!$K$18:$L$18</definedName>
    <definedName name="Cacao" comment="Tipos de Cacao">AlimentosBruto!$K$19</definedName>
    <definedName name="Calabacin" comment="Tipos de Calabacín">AlimentosBruto!$P$13:$Q$13</definedName>
    <definedName name="Calabaza" comment="Tipos de Calabaza">AlimentosBruto!$P$12:$Q$12</definedName>
    <definedName name="Calamar" comment="Tipos de Calamar">AlimentosBruto!$D$77:$G$77</definedName>
    <definedName name="Caldo_en_Cubitos" comment="Tipos de Caldo en Cubitos">AlimentosBruto!$X$40</definedName>
    <definedName name="Camarón" comment="Tipos de Camarón">AlimentosBruto!$D$78:$E$78</definedName>
    <definedName name="Cangrejo" comment="Tipos de Cangrejo">AlimentosBruto!$D$79:$E$79</definedName>
    <definedName name="Capón" comment="Tipos de Capón">AlimentosBruto!$R$77:$S$77</definedName>
    <definedName name="Caramelos" comment="Tipos de Caramelos">AlimentosBruto!$X$41</definedName>
    <definedName name="Cardillo" comment="Tipos de Cardillo">AlimentosBruto!$P$15:$Q$15</definedName>
    <definedName name="Cardo" comment="Tipos de Cardo">AlimentosBruto!$P$14:$Q$14</definedName>
    <definedName name="Carne_Vaca" comment="Tipos de Carne de Vaca">AlimentosBruto!$X$77:$Y$77</definedName>
    <definedName name="Carne_Vaca_Semigrasa" comment="Tipos de Carne de Vaca Semigrasa">AlimentosBruto!$X$78:$Z$78</definedName>
    <definedName name="Carnero" comment="Tipos de Carne de Cabrero">AlimentosBruto!$X$57</definedName>
    <definedName name="Carnes" comment="Lista de Carne">AlimentosBruto!$W$53:$W$58</definedName>
    <definedName name="Carpa" comment="Tipos de Carpa">AlimentosBruto!$D$80:$F$80</definedName>
    <definedName name="Castaña_seca" comment="Tipos de Castaña Seca">AlimentosBruto!$K$20</definedName>
    <definedName name="Castaña_tierna" comment="Tipos de Castaña Tierna">AlimentosBruto!$K$21</definedName>
    <definedName name="Caviar" comment="Tipos de Caviar">AlimentosBruto!$D$81</definedName>
    <definedName name="Caza" comment="Lista de Alimentos de Caza">AlimentosBruto!$L$88:$L$93</definedName>
    <definedName name="Cebada">AlimentosBruto!$D$4:$E$4</definedName>
    <definedName name="Cebolla" comment="Tipos de Cebolla">AlimentosBruto!$P$16:$R$16</definedName>
    <definedName name="Centeno" comment="Tipos de Centeno">AlimentosBruto!$D$5</definedName>
    <definedName name="Centollo" comment="Tipos de Centollo">AlimentosBruto!$D$82:$E$82</definedName>
    <definedName name="Cerdo" comment="Lista de Alimentos de Cerdo">AlimentosBruto!$L$61:$L$73</definedName>
    <definedName name="Cereales" comment="Lista de Cereales">AlimentosBruto!$C$2:$C$33</definedName>
    <definedName name="Cerezas" comment="Tipos de Cerezas">AlimentosBruto!$X$5:$Y$5</definedName>
    <definedName name="Ciervo" comment="Tipos de Ciervo">AlimentosBruto!$M$88:$N$88</definedName>
    <definedName name="Ciruela_pasa" comment="Tipos de Ciruela Pasa">AlimentosBruto!$K$22</definedName>
    <definedName name="Ciruelas" comment="Tipos de Ciruelas">AlimentosBruto!$X$6:$Y$6</definedName>
    <definedName name="Cobaya" comment="Tipos de Cobaya">AlimentosBruto!$M$89</definedName>
    <definedName name="Coco" comment="Tipos de Coco">AlimentosBruto!$K$23:$M$23</definedName>
    <definedName name="Codorniz" comment="Tipos de Codorniz">AlimentosBruto!$R$78:$T$78</definedName>
    <definedName name="Col" comment="Tipos de Col">AlimentosBruto!$P$17:$R$17</definedName>
    <definedName name="Col_de_bruselas" comment="Tipos de Col de bruselas">AlimentosBruto!$P$18:$Q$18</definedName>
    <definedName name="Col_rizada" comment="Tipos de Col Rizada">AlimentosBruto!$P$19</definedName>
    <definedName name="Coliflor" comment="Tipos de Coliflor">AlimentosBruto!$P$20:$Q$20</definedName>
    <definedName name="Colinabo" comment="Tipos de Colinabo">AlimentosBruto!$P$21</definedName>
    <definedName name="Conejo" comment="Tipos de Conejo">AlimentosBruto!$M$90:$O$90</definedName>
    <definedName name="Confituras" comment="Tipos de Confituras">AlimentosBruto!$X$42</definedName>
    <definedName name="Congrio" comment="Tipos de Congrio">AlimentosBruto!$D$83:$F$83</definedName>
    <definedName name="Corazon_Cerdo" comment="Tipos de Corazón de Cerdo">AlimentosBruto!$M$61</definedName>
    <definedName name="Corazón_Cordero" comment="Tipos de Corazón de Cordero">AlimentosBruto!$R$61</definedName>
    <definedName name="Corazón_de_Pollo" comment="Tipos de Corazón de Pollo">AlimentosBruto!$R$89</definedName>
    <definedName name="Corazón_Ternera" comment="Tipos de Corazón de Ternera">AlimentosBruto!$X$61</definedName>
    <definedName name="Corazón_Vaca" comment="Tipos de Corazón de Vaca">AlimentosBruto!$X$79</definedName>
    <definedName name="Cordero" comment="Lista de alimentos de Cordero">AlimentosBruto!$Q$61:$Q$70</definedName>
    <definedName name="Corzo" comment="Tipos de Corzo">AlimentosBruto!$M$91:$N$91</definedName>
    <definedName name="Costilla_Vaca" comment="Tipos de Costilla de Vaca">AlimentosBruto!$X$80</definedName>
    <definedName name="Costillas_Cerdo_Magras" comment="Tipos de Costillas de Cerdo Magras">AlimentosBruto!$M$62:$O$62</definedName>
    <definedName name="Costillas_Cerdo_Semimagr." comment="Tipos de Costillas de Cerdo Semimagras">AlimentosBruto!$M$63:$N$63</definedName>
    <definedName name="Costillas_Cordero_Grasas" comment="Tipos de Costillas de Cordero Grasas">AlimentosBruto!$R$62:$U$62</definedName>
    <definedName name="Costillas_Cordero_Magras" comment="Tipos de Costillas de Cordero Magras">AlimentosBruto!$R$63:$U$63</definedName>
    <definedName name="Costillas_Ternera" comment="Tipos de Costillas de Ternera">AlimentosBruto!$X$62:$Z$62</definedName>
    <definedName name="Cuello_Cordero" comment="Tipos de Cuello de Cordero">AlimentosBruto!$R$64</definedName>
    <definedName name="Champiñon" comment="Tipos de Champiñón">AlimentosBruto!$P$22</definedName>
    <definedName name="Chirivia" comment="Tipos de Chirivia">AlimentosBruto!$P$23:$Q$23</definedName>
    <definedName name="Chirla" comment="Tipos de Chirla">AlimentosBruto!$D$84</definedName>
    <definedName name="Chocolate" comment="Tipos de Chocolates">AlimentosBruto!$X$43:$Y$43</definedName>
    <definedName name="Chorizo" comment="Tipos de Chorizo">AlimentosBruto!$M$78:$N$78</definedName>
    <definedName name="Datiles" comment="Tipos de Dátiles">AlimentosBruto!$K$24</definedName>
    <definedName name="Dorada" comment="Tipos de Dorada">AlimentosBruto!$D$85:$E$85</definedName>
    <definedName name="Embutidos" comment="Lista de Embutidos">AlimentosBruto!$L$77:$L$83</definedName>
    <definedName name="Escarola" comment="Tipos de Escarola">AlimentosBruto!$P$24</definedName>
    <definedName name="Esparragos" comment="Tipos de Espárragos">AlimentosBruto!$P$25:$Q$25</definedName>
    <definedName name="Espinacas" comment="Tipos de Espinacas">AlimentosBruto!$P$26:$Q$26</definedName>
    <definedName name="Estados_Cereales">Cereales!$C$5:$C$51</definedName>
    <definedName name="Factor_Actividad" comment="Factores de Actividad">AlimentosBruto!$M$102:$M$106</definedName>
    <definedName name="Faisán" comment="Tipos de Faisán">AlimentosBruto!$R$79:$T$79</definedName>
    <definedName name="Falda_Vaca" comment="Tipos de Falda de Vaca">AlimentosBruto!$X$81</definedName>
    <definedName name="Faneca" comment="Tipos de Faneca">AlimentosBruto!$D$86:$F$86</definedName>
    <definedName name="Filete_Ternera" comment="Tipos de Filete de Ternera">AlimentosBruto!$X$63:$Y$63</definedName>
    <definedName name="Frambuesas" comment="Tipos de Frambuesas">AlimentosBruto!$X$7:$Y$7</definedName>
    <definedName name="Fresa" comment="Tipos de Fresa">AlimentosBruto!$X$8</definedName>
    <definedName name="Fresón" comment="Tipos de Fresón">AlimentosBruto!$X$9</definedName>
    <definedName name="Frutos_Frescos" comment="Lista de Frutos Frescos">AlimentosBruto!$W$2:$W$33</definedName>
    <definedName name="Frutos_Secos" comment="Lista de Frutos Secos">AlimentosBruto!$J$15:$J$29</definedName>
    <definedName name="Galletas" comment="Tipos de Galletas">AlimentosBruto!$D$27</definedName>
    <definedName name="Gallina_Joven" comment="Tipos de Gallina Joven">AlimentosBruto!$R$80</definedName>
    <definedName name="Gallina_Vieja" comment="Tipos de Gallina Vieja">AlimentosBruto!$R$81:$S$81</definedName>
    <definedName name="Gallo" comment="Tipos de Gallo">AlimentosBruto!$D$87:$F$87</definedName>
    <definedName name="Gambas" comment="Tipos de Gambas">AlimentosBruto!$D$88:$E$88</definedName>
    <definedName name="Ganso" comment="Tipos de Ganso">AlimentosBruto!$R$82:$S$82</definedName>
    <definedName name="Garbanzos" comment="Tipos de Garbanzos">AlimentosBruto!$K$3:$L$3</definedName>
    <definedName name="Glucidos_Aceites" comment="Lista de Glucidos de los Aceites">'aceites y grasas'!$H$6:$H$9</definedName>
    <definedName name="Glucidos_Aves" comment="Lista de Glucidos de las Aves">Aves!$H$5:$H$34</definedName>
    <definedName name="Glucidos_Azucares" comment="Glucidos de los Azucares">'Azucares y dulces varios'!$H$5:$H$18</definedName>
    <definedName name="Glucidos_Carne" comment="Glucidos de la Carne">Carne!$H$5:$H$11</definedName>
    <definedName name="Glucidos_Caza" comment="Lista de Glucidos de Alimentos de Caza">Caza!$H$5:$H$17</definedName>
    <definedName name="Glucidos_Cerdo" comment="Lista de Glúcidos del Cerdo">Cerdo!$H$5:$H$27</definedName>
    <definedName name="Glucidos_Cereales" comment="Glucidos de los Cereales">Cereales!$H$5:$H$51</definedName>
    <definedName name="Glucidos_Cordero" comment="Lista de Glúcidos del Cordero">Cordero!$H$5:$H$24</definedName>
    <definedName name="Glucidos_Embutidos" comment="Lista de Glucidos de los Embutidos">Embutidos!$H$5:$H$18</definedName>
    <definedName name="Glucidos_Frutos_Frescos" comment="Glucidos de los Frutos Frescos">'frutos frescos'!$H$5:$H$55</definedName>
    <definedName name="Glucidos_Frutos_Secos" comment="Glucidos de los Frutos Secos">'frutos secos'!$H$5:$H$22</definedName>
    <definedName name="Glucidos_Huevos" comment="Lipidos de Huevos">Huevos!$H$5:$H$15</definedName>
    <definedName name="Glucidos_Leche_Derivados" comment="Lista de Glucidos de alimentos Leche y Derivados">'Leche y derivados'!$H$5:$H$32</definedName>
    <definedName name="Glucidos_Leguminosas" comment="Glúcidos de los Alimentos Leguminosas">leguminosas!$H$5:$H$22</definedName>
    <definedName name="Glucidos_Pescados" comment="Lista de Glucidos de los Pescados">Pescados!$H$5:$H$119</definedName>
    <definedName name="Glucidos_Ternera" comment="Lista de Glucidos de la Ternera">Ternera!$H$5:$H$24</definedName>
    <definedName name="Glucidos_Tuberculos" comment="Glucidos de Tubérculos y Hortalizas">'tuberculos y hortalizas'!$H$5:$H$87</definedName>
    <definedName name="Glucidos_Vaca" comment="Lista de Glucidos de la Vaca">Vaca!$H$5:$H$30</definedName>
    <definedName name="Granada" comment="Tipos de Granada">AlimentosBruto!$X$10</definedName>
    <definedName name="Grosella" comment="Tipos de Grosella">AlimentosBruto!$X$11</definedName>
    <definedName name="Guindas" comment="Tipos de Guindas">AlimentosBruto!$X$12</definedName>
    <definedName name="Guisantes_frescos" comment="Tipos de Guisantes Frescos">AlimentosBruto!$K$4:$L$4</definedName>
    <definedName name="Guisantes_secos" comment="Tipos de Guisantes secos">AlimentosBruto!$K$5:$M$5</definedName>
    <definedName name="Habas" comment="Tipos de Habas">AlimentosBruto!$K$6:$L$6</definedName>
    <definedName name="Harina_de_arroz" comment="Tipos de Harina de Arroz">AlimentosBruto!$D$11</definedName>
    <definedName name="Harina_de_avena" comment="Tipos de Harina de avena">AlimentosBruto!$D$12:$E$12</definedName>
    <definedName name="Harina_de_cebada">AlimentosBruto!$D$13</definedName>
    <definedName name="Harina_de_centeno">AlimentosBruto!$D$14</definedName>
    <definedName name="Harina_de_maiz" comment="Tipos de Harina de Maiz">AlimentosBruto!$D$15</definedName>
    <definedName name="Harina_de_trigo" comment="Tipos de Harina de Trigo">AlimentosBruto!$D$16:$F$16</definedName>
    <definedName name="Harina_trigo_manitoba" comment="Tipos de Harina de trigo manitoba">AlimentosBruto!$D$17:$H$17</definedName>
    <definedName name="Helado" comment="Tipos de Helado">AlimentosBruto!$D$40</definedName>
    <definedName name="Hígado_Cerdo" comment="Tipos de Hígado de Cerdo">AlimentosBruto!$M$64:$N$64</definedName>
    <definedName name="Hígado_Cordero" comment="Tipos de Hígado de Cordero">AlimentosBruto!$R$65:$S$65</definedName>
    <definedName name="Hígado_de_Pollo" comment="Tipos de Hígado de Pollo">AlimentosBruto!$R$90:$S$90</definedName>
    <definedName name="Higado_Ternera" comment="Tipos de Hígado de Ternera">AlimentosBruto!$X$64:$Z$64</definedName>
    <definedName name="Hígado_Vaca" comment="Tipos de Hígado de Vaca">AlimentosBruto!$X$82:$Z$82</definedName>
    <definedName name="Higo_comun" comment="Tipos de Higo Comun">AlimentosBruto!$X$13</definedName>
    <definedName name="Higos" comment="Tipos de Higos">AlimentosBruto!$K$25</definedName>
    <definedName name="Hipoglomo" comment="Tipos de Hipoglomo">AlimentosBruto!$D$89</definedName>
    <definedName name="Huevo" comment="Tipos de Huevo">AlimentosBruto!$M$53:$R$53</definedName>
    <definedName name="Huevo_Clara" comment="Tipos de Clara de Huevo">AlimentosBruto!$M$51</definedName>
    <definedName name="Huevo_de_pata" comment="Tipos de Huevo de Pata">AlimentosBruto!$M$54</definedName>
    <definedName name="Huevo_de_Pava" comment="Tipos de Huevo de Pava">AlimentosBruto!$M$55</definedName>
    <definedName name="Huevo_entero" comment="Tipos de Huevos enteros">AlimentosBruto!$M$50</definedName>
    <definedName name="Huevo_Yema" comment="Tipos de Yema de Huevo">AlimentosBruto!$M$52</definedName>
    <definedName name="Huevos" comment="Lista de alimentos Huevos">AlimentosBruto!$L$50:$L$55</definedName>
    <definedName name="Jabalí" comment="Tipos de Jabalí">AlimentosBruto!$M$92:$N$92</definedName>
    <definedName name="Jaleas" comment="Tipos de Jaleas">AlimentosBruto!$X$44</definedName>
    <definedName name="Jamón_Cerdo" comment="Tipos de Jamón de Cerdo">AlimentosBruto!$M$65:$N$65</definedName>
    <definedName name="Jamón_York_Cerdo" comment="Tipos de Jamón de York de Cerdo">AlimentosBruto!$M$66:$N$66</definedName>
    <definedName name="Judias_blancas" comment="Tipos de Judias blancas">AlimentosBruto!$K$7:$L$7</definedName>
    <definedName name="Judias_rojas" comment="Tipos de Judias rojas">AlimentosBruto!$K$8:$L$8</definedName>
    <definedName name="Judias_verdes" comment="Tipos de Judias Verdes">AlimentosBruto!$P$27:$Q$27</definedName>
    <definedName name="Kcal_Aceites" comment="Lista de Kcal de los Aceites">'aceites y grasas'!$E$6:$E$9</definedName>
    <definedName name="Kcal_Aves" comment="Lista de Kcal de las Aves">Aves!$E$5:$E$34</definedName>
    <definedName name="Kcal_Azucares" comment="Lista de Kcal de los Azucares">'Azucares y dulces varios'!$E$5:$E$18</definedName>
    <definedName name="Kcal_Carne" comment="Kcal de la Carne">Carne!$E$5:$E$11</definedName>
    <definedName name="Kcal_Caza" comment="Lista de Kcal de alimentos tipo Caza">Caza!$E$5:$E$17</definedName>
    <definedName name="Kcal_Cerdo" comment="Lista de Kcal del Cerdo">Cerdo!$E$5:$E$27</definedName>
    <definedName name="Kcal_Cereales" comment="Kcal de los Cereales">Cereales!$E$5:$E$51</definedName>
    <definedName name="Kcal_Cordero" comment="Lista de Kcal de los Alimentos de Cordero">Cordero!$E$5:$E$24</definedName>
    <definedName name="Kcal_Embutidos" comment="Lista Kcal de los Embutidos">Embutidos!$E$5:$E$18</definedName>
    <definedName name="Kcal_Frutos_Frescos" comment="Kcal de los Frutos Secos">'frutos frescos'!$E$5:$E$55</definedName>
    <definedName name="Kcal_Frutos_Secos" comment="Kcal de Frutos Secos">'frutos secos'!$E$5:$E$22</definedName>
    <definedName name="Kcal_Huevos" comment="Lista de Kcal de Huevos">Huevos!$E$5:$E$15</definedName>
    <definedName name="Kcal_Leche_Derivados" comment="Kcal de los alimentos Leche y Derivados">'Leche y derivados'!$E$5:$E$32</definedName>
    <definedName name="Kcal_Leguminosas" comment="Kcal de los Alimentos Leguminosas">leguminosas!$E$5:$E$22</definedName>
    <definedName name="Kcal_Pescados" comment="Lista de Kcal de los Pescados">Pescados!$E$5:$E$119</definedName>
    <definedName name="Kcal_Ternera" comment="Lista de Kcal de la Ternera">Ternera!$E$5:$E$24</definedName>
    <definedName name="Kcal_Tuberculos" comment="Kcal de Tubérculos y Hortalizas">'tuberculos y hortalizas'!$E$5:$E$87</definedName>
    <definedName name="Kcal_Vaca" comment="Lista de Kcal de los alimentos de la Vaca">Vaca!$E$5:$E$30</definedName>
    <definedName name="Langosta" comment="Tipos de Langosta">AlimentosBruto!$D$90:$E$90</definedName>
    <definedName name="Langostino" comment="Tipos de Langostino">AlimentosBruto!$D$91:$E$91</definedName>
    <definedName name="Leche_de_burra" comment="Tipos de Leche de Burra">AlimentosBruto!$D$41</definedName>
    <definedName name="Leche_de_cabra" comment="Tipos de Leche de Cabra">AlimentosBruto!$D$42</definedName>
    <definedName name="Leche_de_mujer" comment="Tipos de Leche de Mujer">AlimentosBruto!$D$43</definedName>
    <definedName name="Leche_de_oveja" comment="Tipos de Leche de oveja">AlimentosBruto!$D$44</definedName>
    <definedName name="Leche_de_vaca" comment="Tipos de Leche de vaca">AlimentosBruto!$D$45:$J$45</definedName>
    <definedName name="Leche_y_Derivados" comment="Lista de alimentos de tipo Leche y Derivados">AlimentosBruto!$C$40:$C$61</definedName>
    <definedName name="Lechecillas_Ternera" comment="Tipos de Lechecillas de Ternera">AlimentosBruto!$X$65:$Y$65</definedName>
    <definedName name="Lechuga" comment="Tipos de Lechuga">AlimentosBruto!$P$28</definedName>
    <definedName name="Leguminosas" comment="Lista de alimentos Leguminosas">AlimentosBruto!$J$2:$J$11</definedName>
    <definedName name="Lengua_Cordero" comment="Tipos de Lengua de Cordero">AlimentosBruto!$R$66</definedName>
    <definedName name="Lengua_Ternera" comment="Tipos de Lengua de Ternera">AlimentosBruto!$X$66</definedName>
    <definedName name="Lengua_Vaca" comment="Tipos de Lengua de Vaca">AlimentosBruto!$X$83:$Y$83</definedName>
    <definedName name="Lenguado" comment="Tipos de Lenguado">AlimentosBruto!$D$92:$F$92</definedName>
    <definedName name="Lentejas_secas" comment="Tipos de Lentejas secas">AlimentosBruto!$K$9:$L$9</definedName>
    <definedName name="Levadura" comment="Tipos de Levadura">AlimentosBruto!$X$45:$Y$45</definedName>
    <definedName name="Liebre" comment="Tipos de Liebre">AlimentosBruto!$M$93:$O$93</definedName>
    <definedName name="Lija" comment="Tipos de Lija">AlimentosBruto!$D$93:$E$93</definedName>
    <definedName name="Limón" comment="Tipos de Limón">AlimentosBruto!$X$14:$Y$14</definedName>
    <definedName name="Lipidos_Aceites" comment="Lista de Lipidos de los Aceites">'aceites y grasas'!$G$6:$G$9</definedName>
    <definedName name="Lipidos_Aves" comment="Lista de Lípidos de las Aves">Aves!$G$5:$G$34</definedName>
    <definedName name="Lipidos_Azucares" comment="Lipidos de los Azucares">'Azucares y dulces varios'!$G$5:$G$18</definedName>
    <definedName name="Lipidos_Carne" comment="Lipidos de la Carne">Carne!$G$5:$G$11</definedName>
    <definedName name="Lipidos_Caza" comment="Lista de Lípidos de Alimentos de Caza">Caza!$G$5:$G$17</definedName>
    <definedName name="Lipidos_Cerdo" comment="Lista de Lípidos del Cerdo">Cerdo!$G$5:$G$27</definedName>
    <definedName name="Lípidos_Cereales" comment="Lípidos de los Cereales">Cereales!$G$5:$G$51</definedName>
    <definedName name="Lipidos_Cordero" comment="Lista de Lípidos del Cordero">Cordero!$G$5:$G$24</definedName>
    <definedName name="Lipidos_Embutidos" comment="Lista de Lípidos de los Embutidos">Embutidos!$G$5:$G$18</definedName>
    <definedName name="Lipidos_Frutos_frescos" comment="Lipidos de los Frutos Frescos">'frutos frescos'!$G$5:$G$55</definedName>
    <definedName name="Lipidos_Frutos_Secos" comment="Lipidos de los Frutos Secos">'frutos secos'!$G$5:$G$22</definedName>
    <definedName name="Lipidos_Huevos" comment="Lista de Lipidos de Huevos">Huevos!$G$5:$G$15</definedName>
    <definedName name="Lipidos_Leche_Derivados" comment="Lipidos de Leche y Derivados">'Leche y derivados'!$G$5:$G$32</definedName>
    <definedName name="Lipidos_Leguminosas" comment="Lípidos de los Alimentos Leguminosas">leguminosas!$G$5:$G$22</definedName>
    <definedName name="Lipidos_Pescados" comment="Lista de Lipidos de los Pescados">Pescados!$G$5:$G$119</definedName>
    <definedName name="Lipidos_Ternera" comment="Lista de Lipidos de la Ternera">Ternera!$G$5:$G$24</definedName>
    <definedName name="Lipidos_Tuberculos" comment="Lipidos de Tuberculos y Hortalizas">'tuberculos y hortalizas'!$G$5:$G$87</definedName>
    <definedName name="Lipidos_Vaca" comment="Lista de Lípidos de la Vaca">Vaca!$G$5:$G$30</definedName>
    <definedName name="Lista_Cereales" comment="Lista de Cereales">Cereales!$B$5:$B$51</definedName>
    <definedName name="Lombarda" comment="Tipos de Lombarda">AlimentosBruto!$P$29:$Q$29</definedName>
    <definedName name="Lomo_Cerdo_Graso" comment="Tipos de Lomo de Cerdo Graso">AlimentosBruto!$M$67:$O$67</definedName>
    <definedName name="Lomo_Cerdo_Magro" comment="Tipos de Lomo de Cerdo Magro">AlimentosBruto!$M$68:$O$68</definedName>
    <definedName name="Lubina" comment="Tipos de Lubina">AlimentosBruto!$D$94:$E$94</definedName>
    <definedName name="Macarrones_o_fideos" comment="Tipos de Macarrones o Fideos">AlimentosBruto!$D$18:$E$18</definedName>
    <definedName name="Mahonesa" comment="Tipos de Mahonesa">AlimentosBruto!$AC$40</definedName>
    <definedName name="Maiz" comment="Tipos de Maiz">AlimentosBruto!$D$6</definedName>
    <definedName name="Majuela" comment="Tipos de Majuela">AlimentosBruto!$X$15</definedName>
    <definedName name="Malta" comment="Tipos de Malta">AlimentosBruto!$X$46</definedName>
    <definedName name="Mandarina" comment="Tipos de Mandarina">AlimentosBruto!$X$16</definedName>
    <definedName name="Mango" comment="Tipos de Mango">AlimentosBruto!$X$17</definedName>
    <definedName name="Manteca_Cerdo" comment="Tipos de Manteca de Cerdo">AlimentosBruto!$AC$41</definedName>
    <definedName name="Manteca_de_Cerdo" comment="Tipos de Manteca de Cerdo">AlimentosBruto!$M$69</definedName>
    <definedName name="Mantequilla" comment="Tipos de Mantequilla">AlimentosBruto!$D$46</definedName>
    <definedName name="Manzana" comment="Tipos de Manzana">AlimentosBruto!$X$18:$Z$18</definedName>
    <definedName name="Margarina" comment="Tipos de Margarina">AlimentosBruto!$AC$42</definedName>
    <definedName name="Mecarel" comment="Tipos de Mecarel">AlimentosBruto!$D$95:$E$95</definedName>
    <definedName name="Mejillón" comment="Tipos de Mejillón">AlimentosBruto!$D$96:$E$96</definedName>
    <definedName name="Melaza" comment="Tipos de Melaza">AlimentosBruto!$X$47</definedName>
    <definedName name="Melocotón" comment="Tipos de Melocotón">AlimentosBruto!$X$19:$Z$19</definedName>
    <definedName name="Melocotones" comment="Tipos de Melocotones">AlimentosBruto!$K$26</definedName>
    <definedName name="Melón" comment="Tipos de Melón">AlimentosBruto!$X$20</definedName>
    <definedName name="Membrillo" comment="Tipos de Membrillo">AlimentosBruto!$X$21</definedName>
    <definedName name="Merluza" comment="Tipos de Merluza">AlimentosBruto!$D$97:$F$97</definedName>
    <definedName name="Mero" comment="Tipos de Mero">AlimentosBruto!$D$98:$E$98</definedName>
    <definedName name="Miel_de_Abeja" comment="Tipos de Miel de Abeja">AlimentosBruto!$X$48</definedName>
    <definedName name="Mora" comment="Tipos de Mora">AlimentosBruto!$X$22:$Z$22</definedName>
    <definedName name="Morcilla" comment="Tipos de Morcillas">AlimentosBruto!$M$79:$O$79</definedName>
    <definedName name="Mostaza" comment="Tipos de Mostaza">AlimentosBruto!$P$30</definedName>
    <definedName name="Mujol" comment="Tipos de Mujol">AlimentosBruto!$D$99:$E$99</definedName>
    <definedName name="Nabos" comment="Tipos de Nabos">AlimentosBruto!$P$31:$Q$31</definedName>
    <definedName name="Naranja" comment="Tipos de Naranja">AlimentosBruto!$X$23:$Y$23</definedName>
    <definedName name="Nata" comment="Tipos de Nata">AlimentosBruto!$D$47</definedName>
    <definedName name="Navajas" comment="Tipos de Navajas">AlimentosBruto!$D$100</definedName>
    <definedName name="Níspero" comment="Tipos de Níspero">AlimentosBruto!$X$24</definedName>
    <definedName name="Nivel_de_Actividad" comment="Tipos de Nivel de Actividad">AlimentosBruto!$L$102:$L$106</definedName>
    <definedName name="Nuez" comment="Tipos de Nuez">AlimentosBruto!$K$27</definedName>
    <definedName name="Ostras" comment="Tipos de Ostras">AlimentosBruto!$D$101:$E$101</definedName>
    <definedName name="Oveja" comment="Tipos de Carne de Oveja">AlimentosBruto!$X$58:$Y$58</definedName>
    <definedName name="Paletilla_Cordero" comment="Tipos de Paletilla de Cordero">AlimentosBruto!$R$67</definedName>
    <definedName name="Paloma" comment="Tipos de Paloma">AlimentosBruto!$R$83:$T$83</definedName>
    <definedName name="Pan_de_avena" comment="Tipos de Pan de avena">AlimentosBruto!$D$19</definedName>
    <definedName name="Pan_de_cebada" comment="Tipos de Pan de Cebada">AlimentosBruto!$D$20</definedName>
    <definedName name="Pan_de_centeno" comment="Tipos de Pan de Centeno">AlimentosBruto!$D$21</definedName>
    <definedName name="Pan_de_diabeticos" comment="Tipos de Pan de Diabéticos">AlimentosBruto!$D$22</definedName>
    <definedName name="Pan_de_maiz" comment="Tipos de Pan de Maiz">AlimentosBruto!$D$23</definedName>
    <definedName name="Pan_de_trigo" comment="Tipos de Pan de Trigo">AlimentosBruto!$D$24:$H$24</definedName>
    <definedName name="Pan_de_viena" comment="Tipos de Pan de Viena">AlimentosBruto!$D$25</definedName>
    <definedName name="Patata" comment="Tipos de Patata">AlimentosBruto!$P$32:$U$32</definedName>
    <definedName name="Pato" comment="Tipos de Pato">AlimentosBruto!$R$84:$S$84</definedName>
    <definedName name="Pavo" comment="Tipos de Pavo">AlimentosBruto!$R$85:$S$85</definedName>
    <definedName name="Pepino" comment="Tipos de Pepino">AlimentosBruto!$P$33</definedName>
    <definedName name="Peras" comment="Tipos de Peras">AlimentosBruto!$X$25:$AA$25</definedName>
    <definedName name="Percas" comment="Tipos de Percas">AlimentosBruto!$D$102:$E$102</definedName>
    <definedName name="Percebes" comment="Tipos de Percebes">AlimentosBruto!$D$103</definedName>
    <definedName name="Perdiz" comment="Tipos de Perdiz">AlimentosBruto!$R$86:$T$86</definedName>
    <definedName name="Perejil" comment="Tipos de Perejil">AlimentosBruto!$P$34</definedName>
    <definedName name="Pescadilla" comment="Tipos de Pescadilla">AlimentosBruto!$D$104:$F$104</definedName>
    <definedName name="Pescados" comment="Lista de Pescados">AlimentosBruto!$C$66:$C$117</definedName>
    <definedName name="Pierna_Cerdo" comment="Tipos de Pierna de Cerdo">AlimentosBruto!$M$70</definedName>
    <definedName name="Pierna_Cordero" comment="Tipos de Pierna de Cordero">AlimentosBruto!$R$68:$T$68</definedName>
    <definedName name="Pimienta" comment="Tipos de Pimienta">AlimentosBruto!$P$35</definedName>
    <definedName name="Pimiento" comment="Tipos de Pimiento">AlimentosBruto!$P$36:$Q$36</definedName>
    <definedName name="Pintada" comment="Tipos de Pintada">AlimentosBruto!$R$87</definedName>
    <definedName name="Piña" comment="Tipos de Piña">AlimentosBruto!$X$26:$Z$26</definedName>
    <definedName name="Piñones" comment="Tipos de Piñones">AlimentosBruto!$K$28</definedName>
    <definedName name="Platano" comment="Tipos de Plátano">AlimentosBruto!$X$27</definedName>
    <definedName name="Platija" comment="Tipos de Platija">AlimentosBruto!$D$105:$F$105</definedName>
    <definedName name="Polvo_para_flanes" comment="Tipos de Polvo para Flanes">AlimentosBruto!$D$28</definedName>
    <definedName name="Pollo" comment="Tipos de Pollo">AlimentosBruto!$R$88:$T$88</definedName>
    <definedName name="PR_Aceites" comment="Lista de Proteinas de los Aceites">'aceites y grasas'!$F$6:$F$9</definedName>
    <definedName name="PR_Aves" comment="Lista de Proteinas de las Aves">Aves!$F$5:$F$34</definedName>
    <definedName name="PR_Azucares" comment="Proteinas de los Azucares">'Azucares y dulces varios'!$F$5:$F$18</definedName>
    <definedName name="PR_Carne" comment="Proteinas de la Carne">Carne!$F$5:$F$11</definedName>
    <definedName name="PR_Caza" comment="Lista de Proteinas de Alimentos Caza">Caza!$F$5:$F$17</definedName>
    <definedName name="PR_Cerdo" comment="Lista de Proteinas del Cerdo">Cerdo!$F$5:$F$27</definedName>
    <definedName name="PR_Cereales" comment="Proteinas de los Cereales">Cereales!$F$5:$F$51</definedName>
    <definedName name="PR_Cordero" comment="Lista de Proteinas del Cordero">Cordero!$F$5:$F$24</definedName>
    <definedName name="PR_Embutidos" comment="Lista de Proteinas de los Embutidos">Embutidos!$F$5:$F$18</definedName>
    <definedName name="PR_Frutos_Frescos" comment="Proteínas de los Frutos Frescos">'frutos frescos'!$F$5:$F$55</definedName>
    <definedName name="PR_Frutos_Secos" comment="Proteínas de Frutos Secos">'frutos secos'!$F$5:$F$22</definedName>
    <definedName name="PR_Huevos" comment="Lista de Proteinas de Huevos">Huevos!$F$5:$F$15</definedName>
    <definedName name="PR_Leche_Derivados" comment="Lista de Proteinas de los alimentos de Leche y Derivados">'Leche y derivados'!$F$5:$F$32</definedName>
    <definedName name="PR_Leguminosas" comment="Proteínas de los Alimentos Leguminosas">leguminosas!$F$5:$F$22</definedName>
    <definedName name="PR_Pescados" comment="Lista de Proteínas de los Pescados">Pescados!$F$5:$F$119</definedName>
    <definedName name="PR_Ternera" comment="Lista de Proteinas de la Ternera">Ternera!$F$5:$F$24</definedName>
    <definedName name="PR_Tuberculos" comment="Proteinas de Tubérculos y Hortalizas">'tuberculos y hortalizas'!$F$5:$F$87</definedName>
    <definedName name="PR_Vaca" comment="Lista de Proteinas de la Vaca">Vaca!$F$5:$F$30</definedName>
    <definedName name="Promedio_Cerdo" comment="Tipos de Promedio de Cerdo">AlimentosBruto!$M$71</definedName>
    <definedName name="Promedio_Ternera" comment="Tipos Promedio Ternera">AlimentosBruto!$X$67</definedName>
    <definedName name="Promedio_Vaca" comment="Tipos de Promedio de Vaca">AlimentosBruto!$X$84</definedName>
    <definedName name="Puerros" comment="Tipo de Puerros">AlimentosBruto!$P$37:$Q$37</definedName>
    <definedName name="Queso_burgos" comment="Tipos de Queso de Burgos">AlimentosBruto!$D$48</definedName>
    <definedName name="Queso_cabrales" comment="Tipos de Queso Cabrales">AlimentosBruto!$D$49</definedName>
    <definedName name="Queso_emmental" comment="Tipos de Queso Emmental">AlimentosBruto!$D$50</definedName>
    <definedName name="Queso_gervaia" comment="Tipos de Queso Gervaia">AlimentosBruto!$D$51</definedName>
    <definedName name="Queso_gorgonzola" comment="Tipos de Queso Gorgonzola">AlimentosBruto!$D$52</definedName>
    <definedName name="Queso_graso" comment="Tipos de Queso Graso">AlimentosBruto!$D$53</definedName>
    <definedName name="Queso_gruyere" comment="Tipos de Queso Gruyere">AlimentosBruto!$D$54</definedName>
    <definedName name="Queso_magro" comment="Tipos de Queso Magro">AlimentosBruto!$D$55</definedName>
    <definedName name="Queso_manchego" comment="Tipos de Queso Manchego">AlimentosBruto!$D$56</definedName>
    <definedName name="Queso_roquefort" comment="Tipos de Queso Roquefort">AlimentosBruto!$D$57</definedName>
    <definedName name="Queso_semigraso" comment="Tipos de Queso Semigraso">AlimentosBruto!$D$58</definedName>
    <definedName name="Queso_villalon" comment="Tipos de Queso Villalón">AlimentosBruto!$D$59</definedName>
    <definedName name="Rabanos" comment="Tipos de Rabanos">AlimentosBruto!$P$38</definedName>
    <definedName name="Rape" comment="Tipos de Rape">AlimentosBruto!$D$107:$E$107</definedName>
    <definedName name="Raya" comment="Tipos de Raya">AlimentosBruto!$D$108</definedName>
    <definedName name="Remolacha" comment="Tipos de Remolacha">AlimentosBruto!$P$39:$Q$39</definedName>
    <definedName name="Repollo" comment="Tipos de Repollo">AlimentosBruto!$P$40</definedName>
    <definedName name="Requesón_miraflores" comment="Tipos de Requesón miraflores">AlimentosBruto!$D$60</definedName>
    <definedName name="Riñón_Cerdo" comment="Tipos de Riñón de Cerdo">AlimentosBruto!$M$72</definedName>
    <definedName name="Riñón_Cordero" comment="Tipos de Riñon de Cordero">AlimentosBruto!$R$69:$S$69</definedName>
    <definedName name="Riñón_Ternera" comment="Tipos de Riñón de Ternera">AlimentosBruto!$X$68:$Y$68</definedName>
    <definedName name="Riñón_Vaca" comment="Tipos de Riñón de Vaca">AlimentosBruto!$X$85:$Y$85</definedName>
    <definedName name="Rodaballo" comment="Tipos de Rodaballo">AlimentosBruto!$D$109:$E$109</definedName>
    <definedName name="Ruibardo" comment="Tipos de Ruibardo">AlimentosBruto!$X$28</definedName>
    <definedName name="Sagú" comment="Tipos de Sagú">AlimentosBruto!$D$29</definedName>
    <definedName name="Salchicha_de_Cerdo" comment="Tipos de Salchicha de Cerdo">AlimentosBruto!$M$80:$O$80</definedName>
    <definedName name="Salchicha_de_Frankfurt" comment="Tipos de Salchicha de Frankfurt">AlimentosBruto!$M$82</definedName>
    <definedName name="Salchicha_de_Vaca" comment="Tipos de Salchicha de Vaca">AlimentosBruto!$M$81:$O$81</definedName>
    <definedName name="Salchichón" comment="Tipos de Salchichón">AlimentosBruto!$M$83</definedName>
    <definedName name="Salmón" comment="Tipos de Salmón">AlimentosBruto!$D$110:$F$110</definedName>
    <definedName name="Salmonete" comment="Tipos de Salmonete">AlimentosBruto!$D$111:$F$111</definedName>
    <definedName name="Salsifi" comment="Tipos de Salsifi">AlimentosBruto!$P$41</definedName>
    <definedName name="Sandía" comment="Tipos de Sandía">AlimentosBruto!$X$29</definedName>
    <definedName name="Sangre_Vaca" comment="Tipos de Sangre de Vaca">AlimentosBruto!$X$86</definedName>
    <definedName name="Sardina" comment="Tipos de Sardina">AlimentosBruto!$D$112:$G$112</definedName>
    <definedName name="Sémola" comment="Tipos de Sémola">AlimentosBruto!$D$30</definedName>
    <definedName name="Sesos_Cordero" comment="Tipos de Sesos de Cordero">AlimentosBruto!$R$70</definedName>
    <definedName name="Sesos_Ternera" comment="Tipos de Sesos de Ternera">AlimentosBruto!$X$69</definedName>
    <definedName name="Sesos_Vaca" comment="Tipos de Sesos de Vaca">AlimentosBruto!$X$87:$Y$87</definedName>
    <definedName name="Seta" comment="Tipos de Seta">AlimentosBruto!$P$42:$Q$42</definedName>
    <definedName name="Soja" comment="Tipos de Soja">AlimentosBruto!$D$31</definedName>
    <definedName name="Soja_fresca" comment="Tipos de Soja fresca">AlimentosBruto!$K$10</definedName>
    <definedName name="Soja_seca" comment="Tipos de Soja seca">AlimentosBruto!$K$11</definedName>
    <definedName name="Solomillo_Ternera" comment="Tipos de Solomillo de Ternera">AlimentosBruto!$X$70:$Z$70</definedName>
    <definedName name="Solomillo_Vaca" comment="Tipos de Solomillo de Vaca">AlimentosBruto!$X$88:$AA$88</definedName>
    <definedName name="Sollo" comment="Tipos de Sollo">AlimentosBruto!$D$113:$E$113</definedName>
    <definedName name="Tapioca" comment="Tipos de Tapioca">AlimentosBruto!$D$32</definedName>
    <definedName name="Tarta_de_manzana" comment="Tipos de Tarta de Manzana">AlimentosBruto!$D$33</definedName>
    <definedName name="Tenca" comment="Tipos de Tenca">AlimentosBruto!$D$114:$E$114</definedName>
    <definedName name="Ternera" comment="Lista de Alimentos de la Ternera">AlimentosBruto!$W$61:$W$71</definedName>
    <definedName name="Tipo_Alimentos" comment="Tipos de Alimentos">AlimentosBruto!$A$2:$A$19</definedName>
    <definedName name="Tocino_Cerdo" comment="Tipos de Tocino de Cerdo">AlimentosBruto!$M$73</definedName>
    <definedName name="Tomate" comment="Tipos de Tomate">AlimentosBruto!$P$43:$S$43</definedName>
    <definedName name="Toronja" comment="Tipos de Toronja">AlimentosBruto!$X$30</definedName>
    <definedName name="Trigo">AlimentosBruto!$D$7</definedName>
    <definedName name="Tripas_Ternera" comment="Tipos de Tripas de Ternera">AlimentosBruto!$X$71</definedName>
    <definedName name="Tripas_Vaca" comment="Tipos de Tripas de Vaca">AlimentosBruto!$X$89</definedName>
    <definedName name="Trucha" comment="Tipos de Trucha">AlimentosBruto!$D$115:$F$115</definedName>
    <definedName name="Trufa" comment="Tipos de Trufa">AlimentosBruto!$P$44:$Q$44</definedName>
    <definedName name="Tuberculos_y_Hortalizas" comment="Lista de Tubérculos y Hortalizas">AlimentosBruto!$O$2:$O$46</definedName>
    <definedName name="Uva" comment="Tipos de Uva">AlimentosBruto!$X$33:$Y$33</definedName>
    <definedName name="Uva_blanca" comment="Tipos de Uva Blanca">AlimentosBruto!$X$31</definedName>
    <definedName name="Uva_negra" comment="Tipos de Uva Negra">AlimentosBruto!$X$32</definedName>
    <definedName name="Uvas" comment="Tipos de Uvas">AlimentosBruto!$K$29</definedName>
    <definedName name="Vaca" comment="Lista de Alimentos de la Vaca">AlimentosBruto!$W$76:$W$89</definedName>
    <definedName name="Verduras_medio" comment="Tipos de Verduras (medio)">AlimentosBruto!$P$45</definedName>
    <definedName name="Vieira" comment="Tipos de Vieira">AlimentosBruto!$D$116</definedName>
    <definedName name="Volador" comment="Tipos de Volador">AlimentosBruto!$D$117:$E$117</definedName>
    <definedName name="Yogur" comment="Tipos de Yogur">AlimentosBruto!$D$61</definedName>
    <definedName name="Zanahoria" comment="Tipos de Zanahoria">AlimentosBruto!$P$46:$Q$46</definedName>
  </definedNames>
  <calcPr calcId="125725"/>
</workbook>
</file>

<file path=xl/calcChain.xml><?xml version="1.0" encoding="utf-8"?>
<calcChain xmlns="http://schemas.openxmlformats.org/spreadsheetml/2006/main">
  <c r="C8" i="23"/>
  <c r="C7"/>
  <c r="H42"/>
  <c r="I42"/>
  <c r="J42"/>
  <c r="H43"/>
  <c r="I43"/>
  <c r="J43"/>
  <c r="H44"/>
  <c r="I44"/>
  <c r="J44"/>
  <c r="H45"/>
  <c r="I45"/>
  <c r="J45"/>
  <c r="H46"/>
  <c r="I46"/>
  <c r="J46"/>
  <c r="J41"/>
  <c r="I41"/>
  <c r="H41"/>
  <c r="H35"/>
  <c r="I35"/>
  <c r="J35"/>
  <c r="H36"/>
  <c r="I36"/>
  <c r="J36"/>
  <c r="H37"/>
  <c r="I37"/>
  <c r="J37"/>
  <c r="H38"/>
  <c r="I38"/>
  <c r="J38"/>
  <c r="H39"/>
  <c r="I39"/>
  <c r="J39"/>
  <c r="J34"/>
  <c r="I34"/>
  <c r="H34"/>
  <c r="H28"/>
  <c r="I28"/>
  <c r="J28"/>
  <c r="H29"/>
  <c r="I29"/>
  <c r="J29"/>
  <c r="H30"/>
  <c r="I30"/>
  <c r="J30"/>
  <c r="H31"/>
  <c r="I31"/>
  <c r="J31"/>
  <c r="H32"/>
  <c r="I32"/>
  <c r="J32"/>
  <c r="J27"/>
  <c r="I27"/>
  <c r="H27"/>
  <c r="H21"/>
  <c r="I21"/>
  <c r="J21"/>
  <c r="H22"/>
  <c r="I22"/>
  <c r="J22"/>
  <c r="H23"/>
  <c r="I23"/>
  <c r="J23"/>
  <c r="H24"/>
  <c r="I24"/>
  <c r="J24"/>
  <c r="H25"/>
  <c r="I25"/>
  <c r="J25"/>
  <c r="J20"/>
  <c r="I20"/>
  <c r="H20"/>
  <c r="F42"/>
  <c r="F43"/>
  <c r="F44"/>
  <c r="F45"/>
  <c r="F46"/>
  <c r="F41"/>
  <c r="F35"/>
  <c r="F36"/>
  <c r="F37"/>
  <c r="F38"/>
  <c r="F39"/>
  <c r="F34"/>
  <c r="F28"/>
  <c r="F29"/>
  <c r="F30"/>
  <c r="F31"/>
  <c r="F32"/>
  <c r="F27"/>
  <c r="F21"/>
  <c r="F22"/>
  <c r="F23"/>
  <c r="F24"/>
  <c r="F25"/>
  <c r="F20"/>
  <c r="H13"/>
  <c r="I13"/>
  <c r="J13"/>
  <c r="H14"/>
  <c r="I14"/>
  <c r="J14"/>
  <c r="H15"/>
  <c r="I15"/>
  <c r="J15"/>
  <c r="H16"/>
  <c r="I16"/>
  <c r="J16"/>
  <c r="H17"/>
  <c r="I17"/>
  <c r="J17"/>
  <c r="H18"/>
  <c r="I18"/>
  <c r="J18"/>
  <c r="J12"/>
  <c r="I12"/>
  <c r="H12"/>
  <c r="F13"/>
  <c r="F14"/>
  <c r="F15"/>
  <c r="F16"/>
  <c r="F12"/>
  <c r="F18"/>
  <c r="D6" i="1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5"/>
  <c r="D6" i="20"/>
  <c r="D7"/>
  <c r="D8"/>
  <c r="D9"/>
  <c r="D10"/>
  <c r="D11"/>
  <c r="D5"/>
  <c r="D6" i="18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5"/>
  <c r="AI6" i="2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3"/>
  <c r="AI44"/>
  <c r="AI45"/>
  <c r="AI46"/>
  <c r="AI47"/>
  <c r="AI48"/>
  <c r="AI49"/>
  <c r="AI50"/>
  <c r="AI51"/>
  <c r="AI5"/>
  <c r="AI6" i="3"/>
  <c r="AI7"/>
  <c r="AI8"/>
  <c r="AI9"/>
  <c r="AI10"/>
  <c r="AI11"/>
  <c r="AI12"/>
  <c r="AI13"/>
  <c r="AI14"/>
  <c r="AI15"/>
  <c r="AI16"/>
  <c r="AI17"/>
  <c r="AI18"/>
  <c r="AI19"/>
  <c r="AI20"/>
  <c r="AI21"/>
  <c r="AI22"/>
  <c r="AI5"/>
  <c r="D6" i="15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5"/>
  <c r="D6" i="14"/>
  <c r="D7"/>
  <c r="D8"/>
  <c r="D9"/>
  <c r="D10"/>
  <c r="D11"/>
  <c r="D12"/>
  <c r="D13"/>
  <c r="D14"/>
  <c r="D15"/>
  <c r="D16"/>
  <c r="D17"/>
  <c r="D18"/>
  <c r="D5"/>
  <c r="D6" i="13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5"/>
  <c r="D6" i="4"/>
  <c r="D7"/>
  <c r="D8"/>
  <c r="D9"/>
  <c r="D10"/>
  <c r="D11"/>
  <c r="D12"/>
  <c r="D13"/>
  <c r="D14"/>
  <c r="D15"/>
  <c r="D16"/>
  <c r="D17"/>
  <c r="D5"/>
  <c r="D36" i="20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6" i="19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5"/>
  <c r="D119" i="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5"/>
  <c r="D6" i="10"/>
  <c r="D7"/>
  <c r="D8"/>
  <c r="D9"/>
  <c r="D5"/>
  <c r="D6" i="11"/>
  <c r="D7"/>
  <c r="D8"/>
  <c r="D9"/>
  <c r="D10"/>
  <c r="D11"/>
  <c r="D12"/>
  <c r="D13"/>
  <c r="D14"/>
  <c r="D15"/>
  <c r="D16"/>
  <c r="D17"/>
  <c r="D18"/>
  <c r="D5"/>
  <c r="D6" i="12"/>
  <c r="D7"/>
  <c r="D8"/>
  <c r="D9"/>
  <c r="D10"/>
  <c r="D11"/>
  <c r="D12"/>
  <c r="D13"/>
  <c r="D14"/>
  <c r="D15"/>
  <c r="D5"/>
  <c r="D6" i="7"/>
  <c r="D7"/>
  <c r="D8"/>
  <c r="D9"/>
  <c r="D10"/>
  <c r="D11"/>
  <c r="D12"/>
  <c r="D13"/>
  <c r="D14"/>
  <c r="D15"/>
  <c r="D16"/>
  <c r="D17"/>
  <c r="D18"/>
  <c r="D19"/>
  <c r="D20"/>
  <c r="D21"/>
  <c r="D22"/>
  <c r="D5"/>
  <c r="D6" i="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5"/>
  <c r="D6" i="8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"/>
  <c r="F17" i="23" l="1"/>
  <c r="N29"/>
  <c r="N30"/>
  <c r="N31"/>
  <c r="N32"/>
  <c r="N33"/>
  <c r="G46" l="1"/>
  <c r="G45"/>
  <c r="G44"/>
  <c r="G43"/>
  <c r="G42"/>
  <c r="G41"/>
  <c r="G39"/>
  <c r="G38"/>
  <c r="G37"/>
  <c r="G36"/>
  <c r="G35"/>
  <c r="G34"/>
  <c r="G32"/>
  <c r="G31"/>
  <c r="G30"/>
  <c r="G29"/>
  <c r="G28"/>
  <c r="G27"/>
  <c r="G21"/>
  <c r="G22"/>
  <c r="G23"/>
  <c r="G24"/>
  <c r="G25"/>
  <c r="G20"/>
  <c r="G14"/>
  <c r="G16"/>
  <c r="G17"/>
  <c r="G18"/>
  <c r="D6" i="9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5"/>
  <c r="D6" i="3"/>
  <c r="D7"/>
  <c r="D8"/>
  <c r="D9"/>
  <c r="D10"/>
  <c r="D11"/>
  <c r="D12"/>
  <c r="D13"/>
  <c r="D14"/>
  <c r="D15"/>
  <c r="D16"/>
  <c r="D17"/>
  <c r="D18"/>
  <c r="D19"/>
  <c r="D20"/>
  <c r="D21"/>
  <c r="D22"/>
  <c r="D5"/>
  <c r="D6" i="2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"/>
  <c r="J49" i="23"/>
  <c r="I49"/>
  <c r="H49"/>
  <c r="G49"/>
  <c r="B5"/>
  <c r="J19" l="1"/>
  <c r="G15"/>
  <c r="I19"/>
  <c r="G12"/>
  <c r="G13"/>
  <c r="H19"/>
  <c r="H47"/>
  <c r="J47"/>
  <c r="H40"/>
  <c r="H33"/>
  <c r="G33"/>
  <c r="H26"/>
  <c r="J26"/>
  <c r="I26"/>
  <c r="I33"/>
  <c r="G47"/>
  <c r="G40"/>
  <c r="J33"/>
  <c r="I47"/>
  <c r="J40"/>
  <c r="I40"/>
  <c r="G26"/>
  <c r="G19" l="1"/>
  <c r="G48" s="1"/>
  <c r="G50" s="1"/>
  <c r="I48"/>
  <c r="I50" s="1"/>
  <c r="J48"/>
  <c r="J50" s="1"/>
  <c r="H48"/>
  <c r="H50" s="1"/>
</calcChain>
</file>

<file path=xl/sharedStrings.xml><?xml version="1.0" encoding="utf-8"?>
<sst xmlns="http://schemas.openxmlformats.org/spreadsheetml/2006/main" count="2988" uniqueCount="603">
  <si>
    <t>HUEVOS</t>
  </si>
  <si>
    <t>Confituras</t>
  </si>
  <si>
    <t>Chocolate</t>
  </si>
  <si>
    <t>Levadura</t>
  </si>
  <si>
    <t>Melaza</t>
  </si>
  <si>
    <t>Miel de Abeja</t>
  </si>
  <si>
    <t>hervido</t>
  </si>
  <si>
    <t>Tortilla</t>
  </si>
  <si>
    <t>Nº</t>
  </si>
  <si>
    <t>Arroz</t>
  </si>
  <si>
    <t>paella</t>
  </si>
  <si>
    <t>hervida</t>
  </si>
  <si>
    <t>copos</t>
  </si>
  <si>
    <t>ALIMENTOS</t>
  </si>
  <si>
    <t>ESTADO</t>
  </si>
  <si>
    <t>CAL</t>
  </si>
  <si>
    <t>PR</t>
  </si>
  <si>
    <t>GR</t>
  </si>
  <si>
    <t>HC</t>
  </si>
  <si>
    <t>H20</t>
  </si>
  <si>
    <t>VITAMINAS</t>
  </si>
  <si>
    <t>AMINOACIDOS</t>
  </si>
  <si>
    <t>ACID</t>
  </si>
  <si>
    <t>ALCAL</t>
  </si>
  <si>
    <t>A</t>
  </si>
  <si>
    <t>B1</t>
  </si>
  <si>
    <t>B2</t>
  </si>
  <si>
    <t>C</t>
  </si>
  <si>
    <t>Niac</t>
  </si>
  <si>
    <t>Na</t>
  </si>
  <si>
    <t>K</t>
  </si>
  <si>
    <t>Ca</t>
  </si>
  <si>
    <t>Mg</t>
  </si>
  <si>
    <t>Fe</t>
  </si>
  <si>
    <t>Cu</t>
  </si>
  <si>
    <t>P</t>
  </si>
  <si>
    <t>S</t>
  </si>
  <si>
    <t>Cl</t>
  </si>
  <si>
    <t>SUSTANCIAS MINERALES</t>
  </si>
  <si>
    <t>Fen</t>
  </si>
  <si>
    <t>Ileu</t>
  </si>
  <si>
    <t>Leu</t>
  </si>
  <si>
    <t>Lis</t>
  </si>
  <si>
    <t>Met</t>
  </si>
  <si>
    <t>Tre</t>
  </si>
  <si>
    <t>Tri</t>
  </si>
  <si>
    <t>Val</t>
  </si>
  <si>
    <t>cocidos</t>
  </si>
  <si>
    <t>Cebolla</t>
  </si>
  <si>
    <t>cocida</t>
  </si>
  <si>
    <t>(2) 12</t>
  </si>
  <si>
    <t>(1) 4,5</t>
  </si>
  <si>
    <t>(3) 60</t>
  </si>
  <si>
    <t>(4) 18</t>
  </si>
  <si>
    <t>(5) 4,1</t>
  </si>
  <si>
    <t>(6) 4,7</t>
  </si>
  <si>
    <t>(1) 223</t>
  </si>
  <si>
    <t>(2) 34</t>
  </si>
  <si>
    <t>Vitamina D (u.i. %) (1) =300; (2) =500</t>
  </si>
  <si>
    <t>Huevo entero</t>
  </si>
  <si>
    <t>Huevo Clara</t>
  </si>
  <si>
    <t>Huevo Yema</t>
  </si>
  <si>
    <t>Huevo</t>
  </si>
  <si>
    <t>Huevo de pata</t>
  </si>
  <si>
    <t>Huevo de Pava</t>
  </si>
  <si>
    <t>Crudo</t>
  </si>
  <si>
    <t>Escalfado</t>
  </si>
  <si>
    <t>Frito</t>
  </si>
  <si>
    <t>Hervido</t>
  </si>
  <si>
    <t>Revuelto</t>
  </si>
  <si>
    <t>(1) 52</t>
  </si>
  <si>
    <t>(2) 111</t>
  </si>
  <si>
    <t>(3) 519</t>
  </si>
  <si>
    <t>Vitamina D (u.i. %) (1) =30; (2) =54; (3) = 136.</t>
  </si>
  <si>
    <t>Caldo en Cubitos</t>
  </si>
  <si>
    <t xml:space="preserve">Caramelos </t>
  </si>
  <si>
    <t>Jaleas</t>
  </si>
  <si>
    <t>Aceite Comestible</t>
  </si>
  <si>
    <t>Aceite higado bacalao</t>
  </si>
  <si>
    <t>Mahonesa</t>
  </si>
  <si>
    <t>Margarina</t>
  </si>
  <si>
    <t>Abadejo</t>
  </si>
  <si>
    <t>(1) 67,2</t>
  </si>
  <si>
    <t>(2) 110</t>
  </si>
  <si>
    <t>(4) 670</t>
  </si>
  <si>
    <t>(3) 101</t>
  </si>
  <si>
    <t>(5) 4300</t>
  </si>
  <si>
    <t>(6)75</t>
  </si>
  <si>
    <t>(7) 163</t>
  </si>
  <si>
    <t>(8) 102</t>
  </si>
  <si>
    <t>(9) 114</t>
  </si>
  <si>
    <t>(10) 116</t>
  </si>
  <si>
    <t>(11) 137</t>
  </si>
  <si>
    <t>(12) 75</t>
  </si>
  <si>
    <t>Vitamina d (u.i. %) )1) = 2500; (2) = 1300; (3) = 650; (4) = 400; (5) = 500; (6) = 350; (7) = 100; (8) =75; (9) =50; (10) = 137; (11) = 250; (12) = 35</t>
  </si>
  <si>
    <t>CORDERO</t>
  </si>
  <si>
    <t>(1) 93</t>
  </si>
  <si>
    <t>(2) 91</t>
  </si>
  <si>
    <t>Vitamina D (u.i. %) (1) = 42; (2) = 8</t>
  </si>
  <si>
    <t>VACA</t>
  </si>
  <si>
    <t>TERNERA</t>
  </si>
  <si>
    <t>CERDO</t>
  </si>
  <si>
    <t>CARNE</t>
  </si>
  <si>
    <t>ACEITES Y GRASAS</t>
  </si>
  <si>
    <t>DULCES VARIOS</t>
  </si>
  <si>
    <t>FRUTOS</t>
  </si>
  <si>
    <t>SECOS</t>
  </si>
  <si>
    <t>FRESCOS</t>
  </si>
  <si>
    <t>TUBERCULOS</t>
  </si>
  <si>
    <t>HORTALIZAS</t>
  </si>
  <si>
    <t>LEGUMINOSAS</t>
  </si>
  <si>
    <t>CEREALES</t>
  </si>
  <si>
    <t>EMBUTIDOS</t>
  </si>
  <si>
    <t>Butifarra</t>
  </si>
  <si>
    <t>Chorizo</t>
  </si>
  <si>
    <t>Morcilla</t>
  </si>
  <si>
    <t>Natural</t>
  </si>
  <si>
    <t>AVES</t>
  </si>
  <si>
    <t>Gallina Joven</t>
  </si>
  <si>
    <t>Gallina Vieja</t>
  </si>
  <si>
    <t>Ganso</t>
  </si>
  <si>
    <t>Paloma</t>
  </si>
  <si>
    <t>Pato</t>
  </si>
  <si>
    <t>Pavo</t>
  </si>
  <si>
    <t>Perdiz</t>
  </si>
  <si>
    <t>Pintada</t>
  </si>
  <si>
    <t>Pollo</t>
  </si>
  <si>
    <t>Ciervo</t>
  </si>
  <si>
    <t>Cobaya</t>
  </si>
  <si>
    <t>Conejo</t>
  </si>
  <si>
    <t>Corzo</t>
  </si>
  <si>
    <t>Liebre</t>
  </si>
  <si>
    <t>Asado</t>
  </si>
  <si>
    <t>Estofado</t>
  </si>
  <si>
    <t>CAZA</t>
  </si>
  <si>
    <t>Vitamina D (u.i.%): (1) = 110; (2) = 460; (3) = 300; (4) =135; (5) = 45; (6) = 480; (7) = 300; (8 )= 500</t>
  </si>
  <si>
    <t>NE.</t>
  </si>
  <si>
    <t>COMPOSICION</t>
  </si>
  <si>
    <t>u.i x</t>
  </si>
  <si>
    <t>mcg. por 100</t>
  </si>
  <si>
    <t>mg. por 100 gramos</t>
  </si>
  <si>
    <t>AZUCARES</t>
  </si>
  <si>
    <t xml:space="preserve">LECHE Y </t>
  </si>
  <si>
    <t>DERIVADOS</t>
  </si>
  <si>
    <t>PESCADOS</t>
  </si>
  <si>
    <t>IMC &lt; 18,5 = bajo peso</t>
  </si>
  <si>
    <t>IMC entre 18,5 y 24,9 = peso adecuado</t>
  </si>
  <si>
    <t>IMC entre 25,0 y 29,9= sobrepeso</t>
  </si>
  <si>
    <t>IMC &gt; 30 = obesidad en diverso grado</t>
  </si>
  <si>
    <t>COMIDAS DIARIAS</t>
  </si>
  <si>
    <t>Crudo neto</t>
  </si>
  <si>
    <t>Energía</t>
  </si>
  <si>
    <t>Nutrientes orgánicos</t>
  </si>
  <si>
    <t>gr</t>
  </si>
  <si>
    <t>kcal</t>
  </si>
  <si>
    <t>Proteínas gr</t>
  </si>
  <si>
    <t>Lípidos gr</t>
  </si>
  <si>
    <t>Glúcidos gr</t>
  </si>
  <si>
    <t>DESAYUNO</t>
  </si>
  <si>
    <t>TOTAL DESAYUNO</t>
  </si>
  <si>
    <t>ALMUERZO</t>
  </si>
  <si>
    <t>TOTAL ALMUERZO</t>
  </si>
  <si>
    <t>COMIDA</t>
  </si>
  <si>
    <t>TOTAL COMIDA</t>
  </si>
  <si>
    <t>MERIENDA</t>
  </si>
  <si>
    <t>TOTAL MERIENDA</t>
  </si>
  <si>
    <t>CENA</t>
  </si>
  <si>
    <t>TOTAL CENA</t>
  </si>
  <si>
    <t>TOTAL DIETA</t>
  </si>
  <si>
    <t>Energía por 100 gr</t>
  </si>
  <si>
    <t>Tipo Alimento</t>
  </si>
  <si>
    <t>Estado</t>
  </si>
  <si>
    <t>Tipos de Alimentos</t>
  </si>
  <si>
    <t>Cereales</t>
  </si>
  <si>
    <t>Leguminosas</t>
  </si>
  <si>
    <t>Estado Cereales</t>
  </si>
  <si>
    <t>Frutos Frescos</t>
  </si>
  <si>
    <t>Avena</t>
  </si>
  <si>
    <t>Cebada</t>
  </si>
  <si>
    <t>Centeno</t>
  </si>
  <si>
    <t>Maiz</t>
  </si>
  <si>
    <t>Trigo</t>
  </si>
  <si>
    <t>Almidon de arroz</t>
  </si>
  <si>
    <t>Almidon de maiz</t>
  </si>
  <si>
    <t>Almidon de trigo</t>
  </si>
  <si>
    <t>Harina de arroz</t>
  </si>
  <si>
    <t>Harina de avena</t>
  </si>
  <si>
    <t>Harina de cebada</t>
  </si>
  <si>
    <t>Harina de centeno</t>
  </si>
  <si>
    <t>Harina de maiz</t>
  </si>
  <si>
    <t>Harina de trigo</t>
  </si>
  <si>
    <t>Harina trigo manitoba</t>
  </si>
  <si>
    <t>Macarrones o fideos</t>
  </si>
  <si>
    <t>Pan de avena</t>
  </si>
  <si>
    <t>Pan de cebada</t>
  </si>
  <si>
    <t>Pan de centeno</t>
  </si>
  <si>
    <t>Pan de maiz</t>
  </si>
  <si>
    <t>Pan de trigo</t>
  </si>
  <si>
    <t>Pan de viena</t>
  </si>
  <si>
    <t>Buñuelos</t>
  </si>
  <si>
    <t>Galletas</t>
  </si>
  <si>
    <t>Polvo para flanes</t>
  </si>
  <si>
    <t>Sagú</t>
  </si>
  <si>
    <t>Sémola</t>
  </si>
  <si>
    <t>Soja</t>
  </si>
  <si>
    <t>Tapioca</t>
  </si>
  <si>
    <t>Tarta de manzana</t>
  </si>
  <si>
    <t>Pan de debada</t>
  </si>
  <si>
    <t>Frutos Secos</t>
  </si>
  <si>
    <t>Leche y Derivados</t>
  </si>
  <si>
    <t>Huevos</t>
  </si>
  <si>
    <t>Aceites y Grasas</t>
  </si>
  <si>
    <t>Pescados</t>
  </si>
  <si>
    <t>Embutidos</t>
  </si>
  <si>
    <t>Aves</t>
  </si>
  <si>
    <t>Caza</t>
  </si>
  <si>
    <t>º</t>
  </si>
  <si>
    <t>Campo Concatenado para la búsqueda</t>
  </si>
  <si>
    <t>Pan de diabeticos</t>
  </si>
  <si>
    <t>Estado Leguminosas</t>
  </si>
  <si>
    <t>Almortas</t>
  </si>
  <si>
    <t>Garbanzos</t>
  </si>
  <si>
    <t>Guisantes frescos</t>
  </si>
  <si>
    <t>Guisantes secos</t>
  </si>
  <si>
    <t>Habas</t>
  </si>
  <si>
    <t>Judias blancas</t>
  </si>
  <si>
    <t>Judias rojas</t>
  </si>
  <si>
    <t>Lentejas secas</t>
  </si>
  <si>
    <t>Soja fresca</t>
  </si>
  <si>
    <t>Soja seca</t>
  </si>
  <si>
    <t>Acederas</t>
  </si>
  <si>
    <t>Achicoria</t>
  </si>
  <si>
    <t>Ajo</t>
  </si>
  <si>
    <t>Alcachofa</t>
  </si>
  <si>
    <t>Apio</t>
  </si>
  <si>
    <t>Batata</t>
  </si>
  <si>
    <t>Berenjena</t>
  </si>
  <si>
    <t>Berros</t>
  </si>
  <si>
    <t>Brocoli</t>
  </si>
  <si>
    <t>Calabaza</t>
  </si>
  <si>
    <t>Calabacin</t>
  </si>
  <si>
    <t>Cardo</t>
  </si>
  <si>
    <t>Cardillo</t>
  </si>
  <si>
    <t>Col</t>
  </si>
  <si>
    <t>Col de bruselas</t>
  </si>
  <si>
    <t>Col rizada</t>
  </si>
  <si>
    <t>Coliflor</t>
  </si>
  <si>
    <t>Colinabo</t>
  </si>
  <si>
    <t>Champiñon</t>
  </si>
  <si>
    <t>Chirivia</t>
  </si>
  <si>
    <t>Escarola</t>
  </si>
  <si>
    <t>Esparragos</t>
  </si>
  <si>
    <t>Espinacas</t>
  </si>
  <si>
    <t>Kudias verdes</t>
  </si>
  <si>
    <t>Judias verdes</t>
  </si>
  <si>
    <t>Lechuga</t>
  </si>
  <si>
    <t>Lombarda</t>
  </si>
  <si>
    <t>Mostaza</t>
  </si>
  <si>
    <t>Nabos</t>
  </si>
  <si>
    <t>Patata</t>
  </si>
  <si>
    <t>Pepino</t>
  </si>
  <si>
    <t>Perejil</t>
  </si>
  <si>
    <t>Pimienta</t>
  </si>
  <si>
    <t>Pimiento</t>
  </si>
  <si>
    <t>Puerros</t>
  </si>
  <si>
    <t>Rabanos</t>
  </si>
  <si>
    <t>Remolacha</t>
  </si>
  <si>
    <t>Repollo</t>
  </si>
  <si>
    <t>Salsifi</t>
  </si>
  <si>
    <t>Seta</t>
  </si>
  <si>
    <t>Tomate</t>
  </si>
  <si>
    <t>Trufa</t>
  </si>
  <si>
    <t>Zanahoria</t>
  </si>
  <si>
    <t>Tuberculos y Hortalizas</t>
  </si>
  <si>
    <t>Verduras medio</t>
  </si>
  <si>
    <t>Peso corporal</t>
  </si>
  <si>
    <t>Semana</t>
  </si>
  <si>
    <t>AQUÍ ME GUSTARÍA QUE SALIERA UN DESPLEGABLE PUDIENDO ELEGIR DISTINTAS OPCIONES DE MACRONUTRIENTES</t>
  </si>
  <si>
    <t>TOTAL RESTANTE</t>
  </si>
  <si>
    <t>IMC</t>
  </si>
  <si>
    <t>ALTURA</t>
  </si>
  <si>
    <t>EDAD</t>
  </si>
  <si>
    <t xml:space="preserve">NOMBRE: </t>
  </si>
  <si>
    <t>Diferencia</t>
  </si>
  <si>
    <t>METABOLISMO BASAL</t>
  </si>
  <si>
    <t>NIVEL ACTIVIDAD</t>
  </si>
  <si>
    <t>SEXO</t>
  </si>
  <si>
    <t>Descasac.</t>
  </si>
  <si>
    <t>Paella</t>
  </si>
  <si>
    <t>Grano</t>
  </si>
  <si>
    <t xml:space="preserve">Grano </t>
  </si>
  <si>
    <t>Hervida</t>
  </si>
  <si>
    <t>Copos</t>
  </si>
  <si>
    <t>Cruda</t>
  </si>
  <si>
    <t>Integral</t>
  </si>
  <si>
    <t>Primera</t>
  </si>
  <si>
    <t>Segunda</t>
  </si>
  <si>
    <t>Crudos</t>
  </si>
  <si>
    <t>Cocidos</t>
  </si>
  <si>
    <t>Moreno</t>
  </si>
  <si>
    <t>Blanco</t>
  </si>
  <si>
    <t>Blanco tostado</t>
  </si>
  <si>
    <t>Blanco frito</t>
  </si>
  <si>
    <t>Fritos</t>
  </si>
  <si>
    <t>Harina</t>
  </si>
  <si>
    <t>Crudas</t>
  </si>
  <si>
    <t>Hervidos</t>
  </si>
  <si>
    <t xml:space="preserve">Cocidas </t>
  </si>
  <si>
    <t>Conserva</t>
  </si>
  <si>
    <t>Alimento</t>
  </si>
  <si>
    <t>Bulbo</t>
  </si>
  <si>
    <t xml:space="preserve">Crudo </t>
  </si>
  <si>
    <t>Fresca</t>
  </si>
  <si>
    <t>Cocidas</t>
  </si>
  <si>
    <t>Tostada</t>
  </si>
  <si>
    <t>Cocida</t>
  </si>
  <si>
    <t>Seca</t>
  </si>
  <si>
    <t>Cocida crudo</t>
  </si>
  <si>
    <t>Frita</t>
  </si>
  <si>
    <t>Acida</t>
  </si>
  <si>
    <t>Asada</t>
  </si>
  <si>
    <t>Pure</t>
  </si>
  <si>
    <t>Almidon</t>
  </si>
  <si>
    <t>Jugo</t>
  </si>
  <si>
    <t xml:space="preserve">Tostada </t>
  </si>
  <si>
    <t>Acelgas</t>
  </si>
  <si>
    <t>Aceitunas sevillanas</t>
  </si>
  <si>
    <t>Albaricoque</t>
  </si>
  <si>
    <t>Arandano</t>
  </si>
  <si>
    <t>Cerezas</t>
  </si>
  <si>
    <t>Ciruelas</t>
  </si>
  <si>
    <t>Frambuesas</t>
  </si>
  <si>
    <t>Fresa</t>
  </si>
  <si>
    <t>Granada</t>
  </si>
  <si>
    <t>Grosella</t>
  </si>
  <si>
    <t>Fresón</t>
  </si>
  <si>
    <t>Guindas</t>
  </si>
  <si>
    <t>Higo comun</t>
  </si>
  <si>
    <t>Majuela</t>
  </si>
  <si>
    <t>Mandarina</t>
  </si>
  <si>
    <t>Mango</t>
  </si>
  <si>
    <t>Manzana</t>
  </si>
  <si>
    <t>Melocotón</t>
  </si>
  <si>
    <t>Limón</t>
  </si>
  <si>
    <t>Melón</t>
  </si>
  <si>
    <t>Membrillo</t>
  </si>
  <si>
    <t>Mora</t>
  </si>
  <si>
    <t>Naranja</t>
  </si>
  <si>
    <t>Níspero</t>
  </si>
  <si>
    <t>Peras</t>
  </si>
  <si>
    <t>Piña</t>
  </si>
  <si>
    <t>Platano</t>
  </si>
  <si>
    <t>Ruibardo</t>
  </si>
  <si>
    <t>Sandía</t>
  </si>
  <si>
    <t>Toronja</t>
  </si>
  <si>
    <t>Uva blanca</t>
  </si>
  <si>
    <t>Uva negra</t>
  </si>
  <si>
    <t>Uva</t>
  </si>
  <si>
    <t>Jugo fresco</t>
  </si>
  <si>
    <t>Jugo conserva</t>
  </si>
  <si>
    <t>Asadas</t>
  </si>
  <si>
    <t>Néctar</t>
  </si>
  <si>
    <t>Estado de Tubérculos y Hortalizas</t>
  </si>
  <si>
    <t>Estado de Frutos Frescos</t>
  </si>
  <si>
    <t>Helado</t>
  </si>
  <si>
    <t>Leche de burra</t>
  </si>
  <si>
    <t>Leche de cabra</t>
  </si>
  <si>
    <t>Leche de mujer</t>
  </si>
  <si>
    <t>Leche de vaca</t>
  </si>
  <si>
    <t>Condensada Desntada Seca</t>
  </si>
  <si>
    <t>Con cacao</t>
  </si>
  <si>
    <t>Condensada con azucar</t>
  </si>
  <si>
    <t>Mantequilla</t>
  </si>
  <si>
    <t>Nata</t>
  </si>
  <si>
    <t>Queso brugos</t>
  </si>
  <si>
    <t>Queso cabrales</t>
  </si>
  <si>
    <t>Queso gervaia</t>
  </si>
  <si>
    <t>Queso gorgonzola</t>
  </si>
  <si>
    <t>Queso graso</t>
  </si>
  <si>
    <t>Queso gruyere</t>
  </si>
  <si>
    <t>Queso magro</t>
  </si>
  <si>
    <t>Queso manchego</t>
  </si>
  <si>
    <t>Queso roquefort</t>
  </si>
  <si>
    <t>Queso semigraso</t>
  </si>
  <si>
    <t>Queso villalon</t>
  </si>
  <si>
    <t>Yogur</t>
  </si>
  <si>
    <t>Estado Leche y Derivados</t>
  </si>
  <si>
    <t>Desnatada</t>
  </si>
  <si>
    <t>Concent.</t>
  </si>
  <si>
    <t>Total seca</t>
  </si>
  <si>
    <t>Almendras</t>
  </si>
  <si>
    <t>Avellana</t>
  </si>
  <si>
    <t>Cacahuete</t>
  </si>
  <si>
    <t>Cacao</t>
  </si>
  <si>
    <t>Castaña seca</t>
  </si>
  <si>
    <t>Castaña tierna</t>
  </si>
  <si>
    <t>Ciruela pasa</t>
  </si>
  <si>
    <t>Coco</t>
  </si>
  <si>
    <t>Datiles</t>
  </si>
  <si>
    <t>Higos</t>
  </si>
  <si>
    <t>Nuez</t>
  </si>
  <si>
    <t>Piñones</t>
  </si>
  <si>
    <t>Seco</t>
  </si>
  <si>
    <t>Secos</t>
  </si>
  <si>
    <t>Pasa</t>
  </si>
  <si>
    <t>Fresco</t>
  </si>
  <si>
    <t>Leche</t>
  </si>
  <si>
    <t>Polvo</t>
  </si>
  <si>
    <t>Tostado</t>
  </si>
  <si>
    <t>Estado Frutos Secos</t>
  </si>
  <si>
    <t>Albaricoques</t>
  </si>
  <si>
    <t>Uvas</t>
  </si>
  <si>
    <t>Melocotones</t>
  </si>
  <si>
    <t>Refinado</t>
  </si>
  <si>
    <t>Sin refinar</t>
  </si>
  <si>
    <t>Amargo</t>
  </si>
  <si>
    <t>Lacteado</t>
  </si>
  <si>
    <t>Prensada</t>
  </si>
  <si>
    <t>Seco Salado</t>
  </si>
  <si>
    <t>Almeja</t>
  </si>
  <si>
    <t>Anchoas</t>
  </si>
  <si>
    <t>Anguila de río</t>
  </si>
  <si>
    <t>Arenque</t>
  </si>
  <si>
    <t>Atún</t>
  </si>
  <si>
    <t>Bacalao</t>
  </si>
  <si>
    <t>Barbo</t>
  </si>
  <si>
    <t>Bonito</t>
  </si>
  <si>
    <t>Boquerón</t>
  </si>
  <si>
    <t>Breca</t>
  </si>
  <si>
    <t>Calamar</t>
  </si>
  <si>
    <t>Camarón</t>
  </si>
  <si>
    <t>Cangrejo</t>
  </si>
  <si>
    <t>Carpa</t>
  </si>
  <si>
    <t>Caviar</t>
  </si>
  <si>
    <t>Centollo</t>
  </si>
  <si>
    <t>Congrio</t>
  </si>
  <si>
    <t>Chirla</t>
  </si>
  <si>
    <t>Dorada</t>
  </si>
  <si>
    <t>Faneca</t>
  </si>
  <si>
    <t>Gallo</t>
  </si>
  <si>
    <t>Gambas</t>
  </si>
  <si>
    <t>Hipoglomo</t>
  </si>
  <si>
    <t>Langosta</t>
  </si>
  <si>
    <t>Langostino</t>
  </si>
  <si>
    <t>Lenguado</t>
  </si>
  <si>
    <t>Lija</t>
  </si>
  <si>
    <t>Lubina</t>
  </si>
  <si>
    <t>Mecarel</t>
  </si>
  <si>
    <t>Mejillón</t>
  </si>
  <si>
    <t>Merluza</t>
  </si>
  <si>
    <t>Mero</t>
  </si>
  <si>
    <t>Mujol</t>
  </si>
  <si>
    <t>Navajas</t>
  </si>
  <si>
    <t>Ostras</t>
  </si>
  <si>
    <t>Percas</t>
  </si>
  <si>
    <t>Percebes</t>
  </si>
  <si>
    <t>Pescadilla</t>
  </si>
  <si>
    <t>Platija</t>
  </si>
  <si>
    <t>Ancas de rana</t>
  </si>
  <si>
    <t>Rape</t>
  </si>
  <si>
    <t>Raya</t>
  </si>
  <si>
    <t>Rodaballo</t>
  </si>
  <si>
    <t>Salmonete</t>
  </si>
  <si>
    <t>Sardina</t>
  </si>
  <si>
    <t>Sollo</t>
  </si>
  <si>
    <t>Tenca</t>
  </si>
  <si>
    <t>Trucha</t>
  </si>
  <si>
    <t>Vieira</t>
  </si>
  <si>
    <t>Volador</t>
  </si>
  <si>
    <t>Cocido</t>
  </si>
  <si>
    <t xml:space="preserve">Frita </t>
  </si>
  <si>
    <t xml:space="preserve">Fresco </t>
  </si>
  <si>
    <t>Frescas</t>
  </si>
  <si>
    <t xml:space="preserve">Fritas </t>
  </si>
  <si>
    <t xml:space="preserve">Conserva </t>
  </si>
  <si>
    <t>Ballena</t>
  </si>
  <si>
    <t>Caballo</t>
  </si>
  <si>
    <t>Cabra</t>
  </si>
  <si>
    <t>Cabrito</t>
  </si>
  <si>
    <t>Carnero</t>
  </si>
  <si>
    <t>Salado</t>
  </si>
  <si>
    <t>Corazon Cerdo</t>
  </si>
  <si>
    <t>Corazón Cordero</t>
  </si>
  <si>
    <t>Hígado Cordero</t>
  </si>
  <si>
    <t>Cuello Cordero</t>
  </si>
  <si>
    <t>Costillas Grasas Cordero</t>
  </si>
  <si>
    <t>Costillas Magras Cerdo</t>
  </si>
  <si>
    <t>Estofadas</t>
  </si>
  <si>
    <t>Fritas</t>
  </si>
  <si>
    <t>Hígado Cerdo</t>
  </si>
  <si>
    <t>Jamón Cerdo</t>
  </si>
  <si>
    <t>Jamón York Cerdo</t>
  </si>
  <si>
    <t>Lomo Graso Cerdo</t>
  </si>
  <si>
    <t>Lomo Magro Cerdo</t>
  </si>
  <si>
    <t>Manteca Cerdo</t>
  </si>
  <si>
    <t>Pierna Cerdo</t>
  </si>
  <si>
    <t>Promedio Cerdo</t>
  </si>
  <si>
    <t>Riñón Cerdo</t>
  </si>
  <si>
    <t>Tocino Cerdo</t>
  </si>
  <si>
    <t>Costillas Magras Cordero</t>
  </si>
  <si>
    <t>Pierna Cordero</t>
  </si>
  <si>
    <t>Riñón Cordero</t>
  </si>
  <si>
    <t>Sesos Cordero</t>
  </si>
  <si>
    <t>Paletilla Cordero</t>
  </si>
  <si>
    <t>Lengua Cordero</t>
  </si>
  <si>
    <t>Estofada</t>
  </si>
  <si>
    <t>Carne Oveja</t>
  </si>
  <si>
    <t>Corazón Ternera</t>
  </si>
  <si>
    <t>Costillas Ternera</t>
  </si>
  <si>
    <t>Filete Ternera</t>
  </si>
  <si>
    <t>Higado Ternera</t>
  </si>
  <si>
    <t>Lechecillas Ternera</t>
  </si>
  <si>
    <t>Lengua Ternera</t>
  </si>
  <si>
    <t>Promedio Ternera</t>
  </si>
  <si>
    <t>Riñón Ternera</t>
  </si>
  <si>
    <t>Sesos Ternera</t>
  </si>
  <si>
    <t>Solomillo Ternera</t>
  </si>
  <si>
    <t>Tripas Ternera</t>
  </si>
  <si>
    <t>Carnes</t>
  </si>
  <si>
    <t>Bistec Vaca</t>
  </si>
  <si>
    <t>Carne Vaca</t>
  </si>
  <si>
    <t>Congelada</t>
  </si>
  <si>
    <t>Leche de oveja</t>
  </si>
  <si>
    <t>Requesón miraflores</t>
  </si>
  <si>
    <t>Queso emmental</t>
  </si>
  <si>
    <t>Estado Huevos</t>
  </si>
  <si>
    <t>Azúcares y dulces varios</t>
  </si>
  <si>
    <t>Estados Azúcares</t>
  </si>
  <si>
    <t>Azúcar</t>
  </si>
  <si>
    <t>Azúcar de Uva</t>
  </si>
  <si>
    <t>Malta</t>
  </si>
  <si>
    <t>Extracto Seco</t>
  </si>
  <si>
    <t>Estado Aceites</t>
  </si>
  <si>
    <t>Grasa</t>
  </si>
  <si>
    <t>Carne Vaca Semigrasa</t>
  </si>
  <si>
    <t>Costillas Semimagr. Cerdo</t>
  </si>
  <si>
    <t>Estados Pescados</t>
  </si>
  <si>
    <t>Cerdo</t>
  </si>
  <si>
    <t>Cordero</t>
  </si>
  <si>
    <t>Oveja</t>
  </si>
  <si>
    <t>Ternera</t>
  </si>
  <si>
    <t>Vaca</t>
  </si>
  <si>
    <t>Salmón</t>
  </si>
  <si>
    <t>Foto</t>
  </si>
  <si>
    <t>Nombre:</t>
  </si>
  <si>
    <t>Fecha de Nacimiento:</t>
  </si>
  <si>
    <t>Apellidos:</t>
  </si>
  <si>
    <t>Carne</t>
  </si>
  <si>
    <t>Estado Carne</t>
  </si>
  <si>
    <t>Estado Cerdo</t>
  </si>
  <si>
    <t>Costillas Cerdo Semimagr.</t>
  </si>
  <si>
    <t>Costillas Cerdo Magras</t>
  </si>
  <si>
    <t>Lomo Cerdo Graso</t>
  </si>
  <si>
    <t>Lomo Cerdo Magro</t>
  </si>
  <si>
    <t>Manteca de Cerdo</t>
  </si>
  <si>
    <t>Costillas Cordero Grasas</t>
  </si>
  <si>
    <t>Costillas Cordero Magras</t>
  </si>
  <si>
    <t>Estado Cordero</t>
  </si>
  <si>
    <t>Aquí voy a poner gráficas de datos históricos de la persona</t>
  </si>
  <si>
    <t xml:space="preserve">     · Hay que pensar si que quiere guardar algo más que el peso, por ejemplo % de Grasa medido de alguna forma etc</t>
  </si>
  <si>
    <t>Aquí voy a poner gráfica semanales, la idea es hacer graficas de intensidad de entreno por días, diferencias calóricas entre días de entreno y no entreno, etc</t>
  </si>
  <si>
    <t>Aquí la idea es poner las graficas tanto de macronutrientes como de vitaminas, aminoacidos y suplementación.</t>
  </si>
  <si>
    <t>Estado Ternera</t>
  </si>
  <si>
    <t>Costilla Vaca</t>
  </si>
  <si>
    <t>Falda Vaca</t>
  </si>
  <si>
    <t>Hígado Vaca</t>
  </si>
  <si>
    <t>Lengua Vaca</t>
  </si>
  <si>
    <t>Promedio Vaca</t>
  </si>
  <si>
    <t>Riñón Vaca</t>
  </si>
  <si>
    <t>Sangre Vaca</t>
  </si>
  <si>
    <t>Sesos Vaca</t>
  </si>
  <si>
    <t>Solomillo Vaca</t>
  </si>
  <si>
    <t>Tripas Vaca</t>
  </si>
  <si>
    <t>Corazón Vaca</t>
  </si>
  <si>
    <t>Estado Vaca</t>
  </si>
  <si>
    <t>Salchicha de Cerdo</t>
  </si>
  <si>
    <t>Salchicha de Vaca</t>
  </si>
  <si>
    <t>Salchicha de Frankfurt</t>
  </si>
  <si>
    <t>Salchichón</t>
  </si>
  <si>
    <t>Estado Embutidos</t>
  </si>
  <si>
    <t>Capón</t>
  </si>
  <si>
    <t>Codorniz</t>
  </si>
  <si>
    <t>Faisán</t>
  </si>
  <si>
    <t>Corazón de Pollo</t>
  </si>
  <si>
    <t>Hígado de Pollo</t>
  </si>
  <si>
    <t>Estado Aves</t>
  </si>
  <si>
    <t>Jabalí</t>
  </si>
  <si>
    <t>Estado Caza</t>
  </si>
  <si>
    <t>Fecha</t>
  </si>
  <si>
    <t>Descripción error</t>
  </si>
  <si>
    <t>0/00/0000</t>
  </si>
  <si>
    <t>Alimento donde ocurre el error</t>
  </si>
  <si>
    <t>Ejemplo de descripcción error</t>
  </si>
  <si>
    <t>PESO</t>
  </si>
  <si>
    <t>Ejercicio nulo, sedentario</t>
  </si>
  <si>
    <t>Ejercicio ligero, 1-3 días</t>
  </si>
  <si>
    <t>Ejercicio moderao, 3-5 días</t>
  </si>
  <si>
    <t>Ejercicio fuerte, 6-7 días</t>
  </si>
  <si>
    <t>Ejercicio extremo, 2 veces al día</t>
  </si>
  <si>
    <t>Nivel de Actividad</t>
  </si>
  <si>
    <t>Factor</t>
  </si>
  <si>
    <t>MUJER</t>
  </si>
  <si>
    <t>KCAL DIARIAS</t>
  </si>
</sst>
</file>

<file path=xl/styles.xml><?xml version="1.0" encoding="utf-8"?>
<styleSheet xmlns="http://schemas.openxmlformats.org/spreadsheetml/2006/main">
  <numFmts count="2">
    <numFmt numFmtId="164" formatCode="_-* #,##0\ &quot;Pta&quot;_-;\-* #,##0\ &quot;Pta&quot;_-;_-* &quot;-&quot;\ &quot;Pta&quot;_-;_-@_-"/>
    <numFmt numFmtId="165" formatCode="0.0"/>
  </numFmts>
  <fonts count="2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10"/>
      <name val="Arial Rounded MT Bold"/>
      <family val="2"/>
    </font>
    <font>
      <sz val="11"/>
      <name val="Arial Rounded MT Bold"/>
      <family val="2"/>
    </font>
    <font>
      <sz val="12"/>
      <name val="Arial Rounded MT Bold"/>
      <family val="2"/>
    </font>
    <font>
      <sz val="8"/>
      <name val="Arial"/>
      <family val="2"/>
    </font>
    <font>
      <b/>
      <sz val="11"/>
      <color theme="0"/>
      <name val="Calibri"/>
      <family val="2"/>
      <scheme val="minor"/>
    </font>
    <font>
      <u/>
      <sz val="10"/>
      <color theme="10"/>
      <name val="Arial"/>
      <family val="2"/>
    </font>
    <font>
      <sz val="12"/>
      <color theme="1"/>
      <name val="Calibri"/>
      <family val="2"/>
      <scheme val="minor"/>
    </font>
    <font>
      <sz val="8"/>
      <name val="Arial Rounded MT Bold"/>
      <family val="2"/>
    </font>
    <font>
      <sz val="12"/>
      <color theme="0"/>
      <name val="Arial Rounded MT Bold"/>
      <family val="2"/>
    </font>
    <font>
      <b/>
      <sz val="14"/>
      <color theme="0"/>
      <name val="Arial Rounded MT Bold"/>
      <family val="2"/>
    </font>
    <font>
      <sz val="9"/>
      <color theme="0"/>
      <name val="Arial Rounded MT Bold"/>
      <family val="2"/>
    </font>
    <font>
      <sz val="11"/>
      <color theme="0"/>
      <name val="Arial Rounded MT Bold"/>
      <family val="2"/>
    </font>
    <font>
      <b/>
      <u/>
      <sz val="14"/>
      <color theme="0"/>
      <name val="Arial"/>
      <family val="2"/>
    </font>
    <font>
      <sz val="10"/>
      <color theme="0"/>
      <name val="Arial Rounded MT Bold"/>
      <family val="2"/>
    </font>
    <font>
      <b/>
      <sz val="12"/>
      <color rgb="FF0070C0"/>
      <name val="Calibri"/>
      <family val="2"/>
      <scheme val="minor"/>
    </font>
    <font>
      <b/>
      <sz val="12"/>
      <color theme="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00999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81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9" fillId="2" borderId="76" applyNumberFormat="0" applyAlignment="0" applyProtection="0"/>
    <xf numFmtId="0" fontId="10" fillId="0" borderId="0" applyNumberFormat="0" applyFill="0" applyBorder="0" applyAlignment="0" applyProtection="0"/>
  </cellStyleXfs>
  <cellXfs count="263"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0" xfId="0" applyAlignment="1">
      <alignment horizontal="center"/>
    </xf>
    <xf numFmtId="2" fontId="0" fillId="0" borderId="0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2" fontId="0" fillId="0" borderId="4" xfId="0" applyNumberFormat="1" applyFill="1" applyBorder="1"/>
    <xf numFmtId="0" fontId="0" fillId="0" borderId="5" xfId="0" applyBorder="1"/>
    <xf numFmtId="2" fontId="0" fillId="0" borderId="2" xfId="0" applyNumberFormat="1" applyFill="1" applyBorder="1"/>
    <xf numFmtId="0" fontId="2" fillId="0" borderId="0" xfId="0" applyFont="1" applyBorder="1"/>
    <xf numFmtId="2" fontId="0" fillId="0" borderId="1" xfId="0" applyNumberFormat="1" applyFill="1" applyBorder="1"/>
    <xf numFmtId="0" fontId="0" fillId="0" borderId="6" xfId="0" applyBorder="1"/>
    <xf numFmtId="2" fontId="0" fillId="0" borderId="6" xfId="0" applyNumberFormat="1" applyFill="1" applyBorder="1"/>
    <xf numFmtId="0" fontId="0" fillId="0" borderId="6" xfId="0" applyFill="1" applyBorder="1"/>
    <xf numFmtId="2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8" xfId="0" applyFont="1" applyBorder="1"/>
    <xf numFmtId="0" fontId="2" fillId="0" borderId="9" xfId="0" applyFont="1" applyBorder="1"/>
    <xf numFmtId="2" fontId="0" fillId="0" borderId="7" xfId="0" applyNumberFormat="1" applyBorder="1"/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3" xfId="0" applyFont="1" applyBorder="1"/>
    <xf numFmtId="0" fontId="2" fillId="0" borderId="14" xfId="0" applyFon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2" fontId="0" fillId="0" borderId="19" xfId="0" applyNumberFormat="1" applyBorder="1"/>
    <xf numFmtId="2" fontId="0" fillId="0" borderId="7" xfId="0" applyNumberFormat="1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2" fontId="0" fillId="0" borderId="15" xfId="0" applyNumberFormat="1" applyFill="1" applyBorder="1"/>
    <xf numFmtId="2" fontId="0" fillId="0" borderId="16" xfId="0" applyNumberFormat="1" applyFill="1" applyBorder="1"/>
    <xf numFmtId="2" fontId="0" fillId="0" borderId="17" xfId="0" applyNumberFormat="1" applyFill="1" applyBorder="1"/>
    <xf numFmtId="2" fontId="0" fillId="0" borderId="18" xfId="0" applyNumberFormat="1" applyFill="1" applyBorder="1"/>
    <xf numFmtId="2" fontId="0" fillId="0" borderId="19" xfId="0" applyNumberFormat="1" applyFill="1" applyBorder="1"/>
    <xf numFmtId="0" fontId="0" fillId="0" borderId="14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13" xfId="0" applyBorder="1"/>
    <xf numFmtId="0" fontId="0" fillId="0" borderId="26" xfId="0" applyBorder="1"/>
    <xf numFmtId="0" fontId="0" fillId="0" borderId="27" xfId="0" applyBorder="1"/>
    <xf numFmtId="0" fontId="0" fillId="0" borderId="27" xfId="0" applyFill="1" applyBorder="1"/>
    <xf numFmtId="2" fontId="0" fillId="0" borderId="27" xfId="0" applyNumberFormat="1" applyBorder="1"/>
    <xf numFmtId="0" fontId="0" fillId="0" borderId="16" xfId="0" applyFill="1" applyBorder="1"/>
    <xf numFmtId="1" fontId="0" fillId="0" borderId="6" xfId="0" applyNumberFormat="1" applyBorder="1"/>
    <xf numFmtId="1" fontId="0" fillId="0" borderId="6" xfId="0" applyNumberFormat="1" applyFill="1" applyBorder="1"/>
    <xf numFmtId="1" fontId="0" fillId="0" borderId="18" xfId="0" applyNumberFormat="1" applyFill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2" fontId="0" fillId="0" borderId="28" xfId="0" applyNumberFormat="1" applyBorder="1"/>
    <xf numFmtId="2" fontId="0" fillId="0" borderId="31" xfId="0" applyNumberFormat="1" applyBorder="1"/>
    <xf numFmtId="1" fontId="0" fillId="0" borderId="15" xfId="0" applyNumberFormat="1" applyBorder="1"/>
    <xf numFmtId="1" fontId="0" fillId="0" borderId="16" xfId="0" applyNumberFormat="1" applyFill="1" applyBorder="1"/>
    <xf numFmtId="1" fontId="0" fillId="0" borderId="16" xfId="0" applyNumberFormat="1" applyBorder="1"/>
    <xf numFmtId="1" fontId="0" fillId="0" borderId="17" xfId="0" applyNumberFormat="1" applyFill="1" applyBorder="1"/>
    <xf numFmtId="1" fontId="0" fillId="0" borderId="19" xfId="0" applyNumberFormat="1" applyFill="1" applyBorder="1"/>
    <xf numFmtId="0" fontId="2" fillId="0" borderId="32" xfId="0" applyFont="1" applyBorder="1"/>
    <xf numFmtId="0" fontId="2" fillId="0" borderId="33" xfId="0" applyFont="1" applyBorder="1"/>
    <xf numFmtId="0" fontId="2" fillId="0" borderId="34" xfId="0" applyFont="1" applyBorder="1"/>
    <xf numFmtId="0" fontId="0" fillId="0" borderId="18" xfId="0" applyFill="1" applyBorder="1"/>
    <xf numFmtId="2" fontId="0" fillId="0" borderId="27" xfId="0" applyNumberFormat="1" applyFill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Fill="1" applyBorder="1"/>
    <xf numFmtId="0" fontId="0" fillId="0" borderId="12" xfId="0" applyFill="1" applyBorder="1"/>
    <xf numFmtId="2" fontId="0" fillId="0" borderId="11" xfId="0" applyNumberFormat="1" applyBorder="1"/>
    <xf numFmtId="2" fontId="0" fillId="0" borderId="11" xfId="0" applyNumberFormat="1" applyFill="1" applyBorder="1"/>
    <xf numFmtId="0" fontId="0" fillId="0" borderId="15" xfId="0" applyFill="1" applyBorder="1"/>
    <xf numFmtId="0" fontId="0" fillId="0" borderId="17" xfId="0" applyFill="1" applyBorder="1"/>
    <xf numFmtId="0" fontId="0" fillId="0" borderId="19" xfId="0" applyFill="1" applyBorder="1"/>
    <xf numFmtId="9" fontId="0" fillId="0" borderId="11" xfId="0" applyNumberFormat="1" applyBorder="1" applyAlignment="1">
      <alignment horizontal="center"/>
    </xf>
    <xf numFmtId="0" fontId="2" fillId="0" borderId="12" xfId="0" applyFont="1" applyBorder="1"/>
    <xf numFmtId="0" fontId="0" fillId="0" borderId="35" xfId="0" applyBorder="1"/>
    <xf numFmtId="0" fontId="0" fillId="0" borderId="36" xfId="0" applyBorder="1"/>
    <xf numFmtId="0" fontId="0" fillId="0" borderId="31" xfId="0" applyBorder="1"/>
    <xf numFmtId="2" fontId="0" fillId="0" borderId="15" xfId="0" applyNumberFormat="1" applyFill="1" applyBorder="1" applyAlignment="1">
      <alignment horizontal="right"/>
    </xf>
    <xf numFmtId="2" fontId="0" fillId="0" borderId="21" xfId="0" applyNumberFormat="1" applyFill="1" applyBorder="1"/>
    <xf numFmtId="2" fontId="0" fillId="0" borderId="3" xfId="0" applyNumberFormat="1" applyFill="1" applyBorder="1"/>
    <xf numFmtId="2" fontId="0" fillId="0" borderId="22" xfId="0" applyNumberFormat="1" applyFill="1" applyBorder="1"/>
    <xf numFmtId="0" fontId="0" fillId="0" borderId="37" xfId="0" applyBorder="1"/>
    <xf numFmtId="0" fontId="2" fillId="0" borderId="37" xfId="0" applyFont="1" applyBorder="1" applyAlignment="1">
      <alignment horizontal="center"/>
    </xf>
    <xf numFmtId="0" fontId="2" fillId="0" borderId="26" xfId="0" applyFont="1" applyBorder="1"/>
    <xf numFmtId="0" fontId="0" fillId="0" borderId="38" xfId="0" applyBorder="1"/>
    <xf numFmtId="2" fontId="0" fillId="0" borderId="38" xfId="0" applyNumberFormat="1" applyBorder="1"/>
    <xf numFmtId="0" fontId="0" fillId="0" borderId="39" xfId="0" applyBorder="1"/>
    <xf numFmtId="2" fontId="0" fillId="0" borderId="40" xfId="0" applyNumberFormat="1" applyBorder="1"/>
    <xf numFmtId="2" fontId="0" fillId="0" borderId="41" xfId="0" applyNumberFormat="1" applyBorder="1"/>
    <xf numFmtId="2" fontId="0" fillId="0" borderId="42" xfId="0" applyNumberFormat="1" applyBorder="1"/>
    <xf numFmtId="2" fontId="0" fillId="0" borderId="39" xfId="0" applyNumberFormat="1" applyBorder="1"/>
    <xf numFmtId="0" fontId="0" fillId="0" borderId="41" xfId="0" applyBorder="1"/>
    <xf numFmtId="0" fontId="0" fillId="0" borderId="43" xfId="0" applyBorder="1"/>
    <xf numFmtId="0" fontId="0" fillId="0" borderId="44" xfId="0" applyBorder="1"/>
    <xf numFmtId="2" fontId="0" fillId="0" borderId="31" xfId="0" applyNumberFormat="1" applyFill="1" applyBorder="1"/>
    <xf numFmtId="2" fontId="0" fillId="0" borderId="28" xfId="0" applyNumberFormat="1" applyFill="1" applyBorder="1"/>
    <xf numFmtId="0" fontId="3" fillId="0" borderId="29" xfId="0" applyFont="1" applyFill="1" applyBorder="1"/>
    <xf numFmtId="0" fontId="2" fillId="0" borderId="45" xfId="0" applyFont="1" applyBorder="1" applyAlignment="1">
      <alignment horizontal="center"/>
    </xf>
    <xf numFmtId="0" fontId="2" fillId="0" borderId="46" xfId="0" applyFont="1" applyBorder="1"/>
    <xf numFmtId="0" fontId="2" fillId="0" borderId="19" xfId="0" applyFont="1" applyBorder="1"/>
    <xf numFmtId="2" fontId="2" fillId="0" borderId="17" xfId="0" applyNumberFormat="1" applyFont="1" applyFill="1" applyBorder="1"/>
    <xf numFmtId="2" fontId="2" fillId="0" borderId="18" xfId="0" applyNumberFormat="1" applyFont="1" applyFill="1" applyBorder="1"/>
    <xf numFmtId="2" fontId="2" fillId="0" borderId="19" xfId="0" applyNumberFormat="1" applyFont="1" applyBorder="1"/>
    <xf numFmtId="0" fontId="2" fillId="0" borderId="17" xfId="0" applyFont="1" applyFill="1" applyBorder="1"/>
    <xf numFmtId="0" fontId="2" fillId="0" borderId="18" xfId="0" applyFont="1" applyFill="1" applyBorder="1"/>
    <xf numFmtId="0" fontId="2" fillId="0" borderId="43" xfId="0" applyFont="1" applyBorder="1"/>
    <xf numFmtId="0" fontId="2" fillId="0" borderId="37" xfId="0" applyFont="1" applyBorder="1"/>
    <xf numFmtId="2" fontId="0" fillId="0" borderId="47" xfId="0" applyNumberFormat="1" applyFill="1" applyBorder="1"/>
    <xf numFmtId="2" fontId="0" fillId="0" borderId="48" xfId="0" applyNumberFormat="1" applyFill="1" applyBorder="1"/>
    <xf numFmtId="2" fontId="2" fillId="0" borderId="49" xfId="0" applyNumberFormat="1" applyFont="1" applyFill="1" applyBorder="1"/>
    <xf numFmtId="2" fontId="2" fillId="0" borderId="32" xfId="0" applyNumberFormat="1" applyFont="1" applyFill="1" applyBorder="1"/>
    <xf numFmtId="2" fontId="2" fillId="0" borderId="46" xfId="0" applyNumberFormat="1" applyFont="1" applyBorder="1"/>
    <xf numFmtId="0" fontId="2" fillId="0" borderId="49" xfId="0" applyFont="1" applyFill="1" applyBorder="1"/>
    <xf numFmtId="0" fontId="2" fillId="0" borderId="32" xfId="0" applyFont="1" applyFill="1" applyBorder="1"/>
    <xf numFmtId="0" fontId="0" fillId="0" borderId="10" xfId="0" applyBorder="1" applyAlignment="1">
      <alignment horizontal="center"/>
    </xf>
    <xf numFmtId="0" fontId="9" fillId="2" borderId="77" xfId="2" applyBorder="1"/>
    <xf numFmtId="0" fontId="0" fillId="0" borderId="6" xfId="0" applyBorder="1" applyAlignment="1">
      <alignment horizontal="center"/>
    </xf>
    <xf numFmtId="9" fontId="0" fillId="0" borderId="6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7" xfId="0" applyBorder="1" applyAlignment="1">
      <alignment horizontal="center"/>
    </xf>
    <xf numFmtId="9" fontId="0" fillId="0" borderId="7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7" fillId="0" borderId="67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5" xfId="0" applyBorder="1" applyAlignment="1">
      <alignment horizontal="center" wrapText="1"/>
    </xf>
    <xf numFmtId="0" fontId="11" fillId="0" borderId="0" xfId="0" applyFont="1"/>
    <xf numFmtId="0" fontId="7" fillId="0" borderId="50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 wrapText="1"/>
    </xf>
    <xf numFmtId="0" fontId="7" fillId="0" borderId="53" xfId="0" applyFont="1" applyBorder="1" applyAlignment="1">
      <alignment horizontal="center" vertical="center" wrapText="1"/>
    </xf>
    <xf numFmtId="165" fontId="7" fillId="0" borderId="53" xfId="0" applyNumberFormat="1" applyFont="1" applyBorder="1" applyAlignment="1">
      <alignment horizontal="center" vertical="center" wrapText="1"/>
    </xf>
    <xf numFmtId="0" fontId="7" fillId="0" borderId="52" xfId="0" applyFont="1" applyBorder="1" applyAlignment="1">
      <alignment horizontal="center" vertical="center" wrapText="1"/>
    </xf>
    <xf numFmtId="0" fontId="13" fillId="3" borderId="68" xfId="0" applyFont="1" applyFill="1" applyBorder="1" applyAlignment="1">
      <alignment horizontal="center" vertical="center" wrapText="1"/>
    </xf>
    <xf numFmtId="0" fontId="13" fillId="3" borderId="75" xfId="0" applyFont="1" applyFill="1" applyBorder="1" applyAlignment="1">
      <alignment horizontal="center" vertical="center" wrapText="1"/>
    </xf>
    <xf numFmtId="0" fontId="15" fillId="3" borderId="75" xfId="0" applyFont="1" applyFill="1" applyBorder="1" applyAlignment="1">
      <alignment horizontal="center" vertical="center" wrapText="1"/>
    </xf>
    <xf numFmtId="0" fontId="16" fillId="3" borderId="75" xfId="0" applyFont="1" applyFill="1" applyBorder="1" applyAlignment="1">
      <alignment horizontal="center" vertical="center" wrapText="1"/>
    </xf>
    <xf numFmtId="0" fontId="18" fillId="3" borderId="68" xfId="0" applyFont="1" applyFill="1" applyBorder="1" applyAlignment="1">
      <alignment horizontal="center" vertical="center" wrapText="1"/>
    </xf>
    <xf numFmtId="0" fontId="13" fillId="3" borderId="72" xfId="0" applyFont="1" applyFill="1" applyBorder="1" applyAlignment="1">
      <alignment horizontal="center" vertical="center" wrapText="1"/>
    </xf>
    <xf numFmtId="0" fontId="13" fillId="3" borderId="69" xfId="0" applyFont="1" applyFill="1" applyBorder="1" applyAlignment="1">
      <alignment horizontal="center" vertical="center" wrapText="1"/>
    </xf>
    <xf numFmtId="0" fontId="13" fillId="3" borderId="52" xfId="0" applyFont="1" applyFill="1" applyBorder="1" applyAlignment="1">
      <alignment horizontal="center" vertical="center" wrapText="1"/>
    </xf>
    <xf numFmtId="0" fontId="20" fillId="4" borderId="0" xfId="0" applyFont="1" applyFill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42" xfId="0" applyFill="1" applyBorder="1" applyAlignment="1">
      <alignment horizontal="left"/>
    </xf>
    <xf numFmtId="0" fontId="0" fillId="0" borderId="15" xfId="0" applyFill="1" applyBorder="1" applyAlignment="1">
      <alignment horizontal="left"/>
    </xf>
    <xf numFmtId="0" fontId="0" fillId="0" borderId="17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43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1" xfId="0" applyFill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42" xfId="0" applyBorder="1"/>
    <xf numFmtId="0" fontId="0" fillId="0" borderId="0" xfId="0" applyAlignment="1">
      <alignment wrapText="1"/>
    </xf>
    <xf numFmtId="0" fontId="9" fillId="2" borderId="76" xfId="2"/>
    <xf numFmtId="0" fontId="0" fillId="0" borderId="6" xfId="0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18" xfId="0" applyBorder="1" applyAlignment="1">
      <alignment horizontal="left"/>
    </xf>
    <xf numFmtId="0" fontId="9" fillId="2" borderId="76" xfId="2" applyAlignment="1">
      <alignment horizontal="left"/>
    </xf>
    <xf numFmtId="0" fontId="6" fillId="5" borderId="0" xfId="0" applyFont="1" applyFill="1"/>
    <xf numFmtId="0" fontId="0" fillId="5" borderId="0" xfId="0" applyFill="1"/>
    <xf numFmtId="0" fontId="6" fillId="5" borderId="0" xfId="0" applyFont="1" applyFill="1" applyAlignment="1">
      <alignment horizontal="center" vertical="center"/>
    </xf>
    <xf numFmtId="0" fontId="6" fillId="5" borderId="6" xfId="0" applyFont="1" applyFill="1" applyBorder="1"/>
    <xf numFmtId="0" fontId="6" fillId="5" borderId="0" xfId="0" applyFont="1" applyFill="1" applyBorder="1"/>
    <xf numFmtId="0" fontId="5" fillId="5" borderId="0" xfId="0" applyFont="1" applyFill="1"/>
    <xf numFmtId="0" fontId="11" fillId="5" borderId="0" xfId="0" applyFont="1" applyFill="1"/>
    <xf numFmtId="0" fontId="19" fillId="5" borderId="0" xfId="0" applyFont="1" applyFill="1" applyAlignment="1">
      <alignment horizontal="center" vertical="center"/>
    </xf>
    <xf numFmtId="0" fontId="2" fillId="0" borderId="39" xfId="0" applyFont="1" applyBorder="1" applyAlignment="1">
      <alignment horizontal="center"/>
    </xf>
    <xf numFmtId="0" fontId="4" fillId="5" borderId="0" xfId="0" applyFont="1" applyFill="1" applyAlignment="1"/>
    <xf numFmtId="0" fontId="0" fillId="5" borderId="0" xfId="0" applyFill="1" applyAlignment="1"/>
    <xf numFmtId="0" fontId="0" fillId="5" borderId="42" xfId="0" applyFill="1" applyBorder="1" applyAlignment="1"/>
    <xf numFmtId="0" fontId="0" fillId="5" borderId="39" xfId="0" applyFill="1" applyBorder="1" applyAlignment="1"/>
    <xf numFmtId="0" fontId="0" fillId="5" borderId="15" xfId="0" applyFill="1" applyBorder="1" applyAlignment="1"/>
    <xf numFmtId="0" fontId="0" fillId="5" borderId="16" xfId="0" applyFill="1" applyBorder="1" applyAlignment="1"/>
    <xf numFmtId="0" fontId="0" fillId="5" borderId="17" xfId="0" applyFill="1" applyBorder="1" applyAlignment="1"/>
    <xf numFmtId="0" fontId="0" fillId="5" borderId="19" xfId="0" applyFill="1" applyBorder="1" applyAlignment="1"/>
    <xf numFmtId="0" fontId="0" fillId="0" borderId="39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9" xfId="0" applyBorder="1" applyAlignment="1">
      <alignment horizontal="left"/>
    </xf>
    <xf numFmtId="0" fontId="9" fillId="2" borderId="77" xfId="2" applyBorder="1" applyAlignment="1">
      <alignment horizontal="left" wrapText="1"/>
    </xf>
    <xf numFmtId="0" fontId="6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left"/>
    </xf>
    <xf numFmtId="0" fontId="3" fillId="0" borderId="15" xfId="0" applyFont="1" applyFill="1" applyBorder="1"/>
    <xf numFmtId="0" fontId="3" fillId="0" borderId="17" xfId="0" applyFont="1" applyFill="1" applyBorder="1"/>
    <xf numFmtId="0" fontId="0" fillId="6" borderId="15" xfId="0" applyFill="1" applyBorder="1"/>
    <xf numFmtId="0" fontId="0" fillId="6" borderId="6" xfId="0" applyFill="1" applyBorder="1"/>
    <xf numFmtId="0" fontId="0" fillId="6" borderId="16" xfId="0" applyFill="1" applyBorder="1"/>
    <xf numFmtId="3" fontId="0" fillId="0" borderId="16" xfId="0" applyNumberFormat="1" applyBorder="1"/>
    <xf numFmtId="0" fontId="0" fillId="5" borderId="13" xfId="0" applyFill="1" applyBorder="1" applyAlignment="1">
      <alignment horizontal="center" vertical="center"/>
    </xf>
    <xf numFmtId="0" fontId="0" fillId="5" borderId="66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5" borderId="50" xfId="0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55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left" vertical="center"/>
    </xf>
    <xf numFmtId="0" fontId="17" fillId="3" borderId="73" xfId="3" applyFont="1" applyFill="1" applyBorder="1" applyAlignment="1">
      <alignment horizontal="center" vertical="center" wrapText="1"/>
    </xf>
    <xf numFmtId="0" fontId="17" fillId="3" borderId="74" xfId="3" applyFont="1" applyFill="1" applyBorder="1" applyAlignment="1">
      <alignment horizontal="center" vertical="center" wrapText="1"/>
    </xf>
    <xf numFmtId="0" fontId="17" fillId="3" borderId="75" xfId="3" applyFont="1" applyFill="1" applyBorder="1" applyAlignment="1">
      <alignment horizontal="center" vertical="center" wrapText="1"/>
    </xf>
    <xf numFmtId="0" fontId="13" fillId="3" borderId="57" xfId="0" applyFont="1" applyFill="1" applyBorder="1" applyAlignment="1">
      <alignment horizontal="center" vertical="center" wrapText="1"/>
    </xf>
    <xf numFmtId="0" fontId="13" fillId="3" borderId="71" xfId="0" applyFont="1" applyFill="1" applyBorder="1" applyAlignment="1">
      <alignment horizontal="center" vertical="center" wrapText="1"/>
    </xf>
    <xf numFmtId="0" fontId="13" fillId="3" borderId="56" xfId="0" applyFont="1" applyFill="1" applyBorder="1" applyAlignment="1">
      <alignment horizontal="center" vertical="center" wrapText="1"/>
    </xf>
    <xf numFmtId="0" fontId="13" fillId="3" borderId="68" xfId="0" applyFont="1" applyFill="1" applyBorder="1" applyAlignment="1">
      <alignment horizontal="center" vertical="center" wrapText="1"/>
    </xf>
    <xf numFmtId="0" fontId="14" fillId="3" borderId="73" xfId="0" applyFont="1" applyFill="1" applyBorder="1" applyAlignment="1">
      <alignment horizontal="center" vertical="center" wrapText="1"/>
    </xf>
    <xf numFmtId="0" fontId="14" fillId="3" borderId="74" xfId="0" applyFont="1" applyFill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0" borderId="70" xfId="0" applyFont="1" applyBorder="1" applyAlignment="1">
      <alignment horizontal="center" vertical="center" wrapText="1"/>
    </xf>
    <xf numFmtId="0" fontId="7" fillId="0" borderId="52" xfId="0" applyFont="1" applyBorder="1" applyAlignment="1">
      <alignment horizontal="center" vertical="center" wrapText="1"/>
    </xf>
    <xf numFmtId="0" fontId="12" fillId="0" borderId="59" xfId="0" applyFont="1" applyBorder="1" applyAlignment="1">
      <alignment horizontal="center" vertical="center" wrapText="1"/>
    </xf>
    <xf numFmtId="0" fontId="12" fillId="0" borderId="60" xfId="0" applyFont="1" applyBorder="1" applyAlignment="1">
      <alignment horizontal="center" vertical="center" wrapText="1"/>
    </xf>
    <xf numFmtId="0" fontId="12" fillId="0" borderId="61" xfId="0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13" fillId="3" borderId="58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wrapText="1"/>
    </xf>
    <xf numFmtId="0" fontId="2" fillId="0" borderId="37" xfId="0" applyFont="1" applyBorder="1" applyAlignment="1">
      <alignment horizontal="center" wrapText="1"/>
    </xf>
    <xf numFmtId="0" fontId="2" fillId="0" borderId="62" xfId="0" applyFont="1" applyBorder="1" applyAlignment="1">
      <alignment horizontal="center"/>
    </xf>
    <xf numFmtId="0" fontId="2" fillId="0" borderId="63" xfId="0" applyFont="1" applyBorder="1" applyAlignment="1">
      <alignment horizontal="center"/>
    </xf>
    <xf numFmtId="0" fontId="2" fillId="0" borderId="64" xfId="0" applyFont="1" applyBorder="1" applyAlignment="1">
      <alignment horizontal="center"/>
    </xf>
    <xf numFmtId="2" fontId="2" fillId="0" borderId="65" xfId="0" applyNumberFormat="1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65" xfId="0" applyFont="1" applyBorder="1" applyAlignment="1">
      <alignment horizontal="center"/>
    </xf>
    <xf numFmtId="0" fontId="2" fillId="0" borderId="66" xfId="0" applyFont="1" applyBorder="1" applyAlignment="1">
      <alignment horizontal="center"/>
    </xf>
    <xf numFmtId="164" fontId="2" fillId="0" borderId="13" xfId="1" applyFont="1" applyBorder="1" applyAlignment="1">
      <alignment horizontal="center"/>
    </xf>
    <xf numFmtId="164" fontId="2" fillId="0" borderId="65" xfId="1" applyFont="1" applyBorder="1" applyAlignment="1">
      <alignment horizontal="center"/>
    </xf>
    <xf numFmtId="164" fontId="2" fillId="0" borderId="66" xfId="1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50" xfId="0" applyFont="1" applyBorder="1" applyAlignment="1">
      <alignment horizontal="center"/>
    </xf>
    <xf numFmtId="2" fontId="2" fillId="0" borderId="62" xfId="0" applyNumberFormat="1" applyFont="1" applyBorder="1" applyAlignment="1">
      <alignment horizontal="center"/>
    </xf>
    <xf numFmtId="2" fontId="2" fillId="0" borderId="63" xfId="0" applyNumberFormat="1" applyFont="1" applyBorder="1" applyAlignment="1">
      <alignment horizontal="center"/>
    </xf>
    <xf numFmtId="2" fontId="2" fillId="0" borderId="64" xfId="0" applyNumberFormat="1" applyFont="1" applyBorder="1" applyAlignment="1">
      <alignment horizontal="center"/>
    </xf>
    <xf numFmtId="0" fontId="9" fillId="2" borderId="76" xfId="2" applyAlignment="1">
      <alignment horizontal="center"/>
    </xf>
    <xf numFmtId="0" fontId="9" fillId="2" borderId="77" xfId="2" applyBorder="1" applyAlignment="1">
      <alignment horizontal="center"/>
    </xf>
    <xf numFmtId="0" fontId="9" fillId="2" borderId="78" xfId="2" applyBorder="1" applyAlignment="1">
      <alignment horizontal="center"/>
    </xf>
    <xf numFmtId="0" fontId="9" fillId="2" borderId="79" xfId="2" applyBorder="1" applyAlignment="1">
      <alignment horizontal="center"/>
    </xf>
    <xf numFmtId="0" fontId="9" fillId="2" borderId="80" xfId="2" applyBorder="1" applyAlignment="1">
      <alignment horizontal="center"/>
    </xf>
  </cellXfs>
  <cellStyles count="4">
    <cellStyle name="Currency [0]" xfId="1" builtinId="7"/>
    <cellStyle name="Check Cell" xfId="2" builtinId="23"/>
    <cellStyle name="Hyperlink" xfId="3" builtinId="8"/>
    <cellStyle name="Normal" xfId="0" builtinId="0"/>
  </cellStyles>
  <dxfs count="0"/>
  <tableStyles count="0" defaultTableStyle="TableStyleMedium2" defaultPivotStyle="PivotStyleLight16"/>
  <colors>
    <mruColors>
      <color rgb="FF0099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_tradnl"/>
  <c:style val="9"/>
  <c:chart>
    <c:title/>
    <c:plotArea>
      <c:layout>
        <c:manualLayout>
          <c:layoutTarget val="inner"/>
          <c:xMode val="edge"/>
          <c:yMode val="edge"/>
          <c:x val="0.15707497432386169"/>
          <c:y val="0.1556826461355949"/>
          <c:w val="0.8168380691543996"/>
          <c:h val="0.73958557270478364"/>
        </c:manualLayout>
      </c:layout>
      <c:lineChart>
        <c:grouping val="standard"/>
        <c:ser>
          <c:idx val="0"/>
          <c:order val="0"/>
          <c:tx>
            <c:strRef>
              <c:f>Dieta!$M$27</c:f>
              <c:strCache>
                <c:ptCount val="1"/>
                <c:pt idx="0">
                  <c:v>Peso corporal</c:v>
                </c:pt>
              </c:strCache>
            </c:strRef>
          </c:tx>
          <c:dLbls>
            <c:dLbl>
              <c:idx val="16"/>
              <c:dLblPos val="r"/>
              <c:showVal val="1"/>
              <c:showSerName val="1"/>
            </c:dLbl>
            <c:delete val="1"/>
          </c:dLbls>
          <c:val>
            <c:numRef>
              <c:f>Dieta!$M$28:$M$33</c:f>
              <c:numCache>
                <c:formatCode>General</c:formatCode>
                <c:ptCount val="6"/>
                <c:pt idx="0">
                  <c:v>110.4</c:v>
                </c:pt>
                <c:pt idx="1">
                  <c:v>107.9</c:v>
                </c:pt>
                <c:pt idx="2">
                  <c:v>107.5</c:v>
                </c:pt>
                <c:pt idx="3">
                  <c:v>107</c:v>
                </c:pt>
                <c:pt idx="4">
                  <c:v>106.5</c:v>
                </c:pt>
                <c:pt idx="5">
                  <c:v>105.9</c:v>
                </c:pt>
              </c:numCache>
            </c:numRef>
          </c:val>
        </c:ser>
        <c:marker val="1"/>
        <c:axId val="225868032"/>
        <c:axId val="228824576"/>
      </c:lineChart>
      <c:catAx>
        <c:axId val="225868032"/>
        <c:scaling>
          <c:orientation val="minMax"/>
        </c:scaling>
        <c:axPos val="b"/>
        <c:majorTickMark val="none"/>
        <c:tickLblPos val="nextTo"/>
        <c:crossAx val="228824576"/>
        <c:crosses val="autoZero"/>
        <c:auto val="1"/>
        <c:lblAlgn val="ctr"/>
        <c:lblOffset val="100"/>
      </c:catAx>
      <c:valAx>
        <c:axId val="228824576"/>
        <c:scaling>
          <c:orientation val="minMax"/>
        </c:scaling>
        <c:axPos val="l"/>
        <c:majorGridlines/>
        <c:title/>
        <c:numFmt formatCode="General" sourceLinked="1"/>
        <c:majorTickMark val="none"/>
        <c:tickLblPos val="nextTo"/>
        <c:crossAx val="225868032"/>
        <c:crosses val="autoZero"/>
        <c:crossBetween val="between"/>
      </c:valAx>
    </c:plotArea>
    <c:plotVisOnly val="1"/>
  </c:chart>
  <c:spPr>
    <a:solidFill>
      <a:schemeClr val="accent3">
        <a:lumMod val="75000"/>
      </a:schemeClr>
    </a:solidFill>
    <a:ln w="3175" cap="flat" cmpd="sng" algn="ctr">
      <a:noFill/>
      <a:prstDash val="solid"/>
    </a:ln>
    <a:effectLst/>
  </c:spPr>
  <c:txPr>
    <a:bodyPr/>
    <a:lstStyle/>
    <a:p>
      <a:pPr>
        <a:defRPr sz="1000" b="0" cap="none" spc="0">
          <a:ln w="18415" cmpd="sng">
            <a:solidFill>
              <a:srgbClr val="FFFFFF"/>
            </a:solidFill>
            <a:prstDash val="solid"/>
          </a:ln>
          <a:solidFill>
            <a:srgbClr val="FFFFFF"/>
          </a:solidFill>
          <a:effectLst>
            <a:outerShdw blurRad="63500" dir="3600000" algn="tl" rotWithShape="0">
              <a:srgbClr val="000000">
                <a:alpha val="70000"/>
              </a:srgbClr>
            </a:outerShdw>
          </a:effectLst>
          <a:latin typeface="+mn-lt"/>
          <a:ea typeface="+mn-ea"/>
          <a:cs typeface="+mn-cs"/>
        </a:defRPr>
      </a:pPr>
      <a:endParaRPr lang="es-ES_tradnl"/>
    </a:p>
  </c:txPr>
  <c:printSettings>
    <c:headerFooter/>
    <c:pageMargins b="0.75000000000000955" l="0.70000000000000062" r="0.70000000000000062" t="0.750000000000009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_tradnl"/>
  <c:style val="42"/>
  <c:chart>
    <c:title>
      <c:tx>
        <c:rich>
          <a:bodyPr/>
          <a:lstStyle/>
          <a:p>
            <a:pPr>
              <a:defRPr/>
            </a:pPr>
            <a:r>
              <a:rPr lang="es-ES"/>
              <a:t>Distribución</a:t>
            </a:r>
            <a:r>
              <a:rPr lang="es-ES" baseline="0"/>
              <a:t> de macronutrientes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val>
            <c:numRef>
              <c:f>[1]Hoja1!$I$4:$K$4</c:f>
              <c:numCache>
                <c:formatCode>General</c:formatCode>
                <c:ptCount val="3"/>
                <c:pt idx="0">
                  <c:v>452.61499999999995</c:v>
                </c:pt>
                <c:pt idx="1">
                  <c:v>203.07999999999998</c:v>
                </c:pt>
                <c:pt idx="2">
                  <c:v>69.220000000000013</c:v>
                </c:pt>
              </c:numCache>
            </c:numRef>
          </c:val>
        </c:ser>
      </c:pie3DChart>
    </c:plotArea>
    <c:plotVisOnly val="1"/>
  </c:chart>
  <c:printSettings>
    <c:headerFooter/>
    <c:pageMargins b="0.75000000000000921" l="0.70000000000000062" r="0.70000000000000062" t="0.7500000000000092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25</xdr:row>
      <xdr:rowOff>180975</xdr:rowOff>
    </xdr:from>
    <xdr:to>
      <xdr:col>19</xdr:col>
      <xdr:colOff>438150</xdr:colOff>
      <xdr:row>39</xdr:row>
      <xdr:rowOff>133350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9</xdr:row>
      <xdr:rowOff>9525</xdr:rowOff>
    </xdr:from>
    <xdr:to>
      <xdr:col>19</xdr:col>
      <xdr:colOff>561975</xdr:colOff>
      <xdr:row>22</xdr:row>
      <xdr:rowOff>152400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&#233;%20Francisco/Documents/DIETARIO%20JOSE/Libro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ja1"/>
      <sheetName val="Hoja2"/>
      <sheetName val="Hoja4"/>
      <sheetName val="Hoja5"/>
      <sheetName val="Hoja3"/>
      <sheetName val="Hoja6"/>
      <sheetName val="Hoja7"/>
    </sheetNames>
    <sheetDataSet>
      <sheetData sheetId="0">
        <row r="4">
          <cell r="I4">
            <v>452.61499999999995</v>
          </cell>
          <cell r="J4">
            <v>203.07999999999998</v>
          </cell>
          <cell r="K4">
            <v>69.220000000000013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kelloggs.es/nutricion/index.php?donde=ingesta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2"/>
  <sheetViews>
    <sheetView zoomScale="85" zoomScaleNormal="85" workbookViewId="0">
      <selection activeCell="D23" sqref="D23"/>
    </sheetView>
  </sheetViews>
  <sheetFormatPr defaultColWidth="11.5546875" defaultRowHeight="13.2"/>
  <cols>
    <col min="1" max="1" width="9" style="186" customWidth="1"/>
    <col min="2" max="4" width="11.5546875" style="186"/>
    <col min="5" max="5" width="21.21875" style="186" customWidth="1"/>
    <col min="6" max="6" width="26.33203125" style="186" customWidth="1"/>
    <col min="7" max="16384" width="11.5546875" style="186"/>
  </cols>
  <sheetData>
    <row r="1" spans="1:12" ht="21.6" thickBot="1">
      <c r="A1" s="194"/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</row>
    <row r="2" spans="1:12">
      <c r="A2" s="195"/>
      <c r="B2" s="214" t="s">
        <v>543</v>
      </c>
      <c r="C2" s="215"/>
      <c r="D2" s="195"/>
      <c r="E2" s="196" t="s">
        <v>544</v>
      </c>
      <c r="F2" s="197"/>
      <c r="G2" s="195"/>
      <c r="H2" s="195"/>
      <c r="I2" s="195"/>
      <c r="J2" s="195"/>
      <c r="K2" s="195"/>
      <c r="L2" s="195"/>
    </row>
    <row r="3" spans="1:12">
      <c r="A3" s="195"/>
      <c r="B3" s="216"/>
      <c r="C3" s="217"/>
      <c r="D3" s="195"/>
      <c r="E3" s="198" t="s">
        <v>546</v>
      </c>
      <c r="F3" s="199"/>
      <c r="G3" s="195"/>
      <c r="H3" s="195"/>
      <c r="I3" s="195"/>
      <c r="J3" s="195"/>
      <c r="K3" s="195"/>
      <c r="L3" s="195"/>
    </row>
    <row r="4" spans="1:12" ht="13.8" thickBot="1">
      <c r="A4" s="195"/>
      <c r="B4" s="216"/>
      <c r="C4" s="217"/>
      <c r="D4" s="195"/>
      <c r="E4" s="200" t="s">
        <v>545</v>
      </c>
      <c r="F4" s="201"/>
      <c r="G4" s="195"/>
      <c r="H4" s="195"/>
      <c r="I4" s="195"/>
      <c r="J4" s="195"/>
      <c r="K4" s="195"/>
      <c r="L4" s="195"/>
    </row>
    <row r="5" spans="1:12">
      <c r="B5" s="216"/>
      <c r="C5" s="217"/>
    </row>
    <row r="6" spans="1:12">
      <c r="B6" s="216"/>
      <c r="C6" s="217"/>
    </row>
    <row r="7" spans="1:12">
      <c r="B7" s="216"/>
      <c r="C7" s="217"/>
    </row>
    <row r="8" spans="1:12">
      <c r="B8" s="216"/>
      <c r="C8" s="217"/>
    </row>
    <row r="9" spans="1:12">
      <c r="B9" s="216"/>
      <c r="C9" s="217"/>
    </row>
    <row r="10" spans="1:12">
      <c r="B10" s="216"/>
      <c r="C10" s="217"/>
    </row>
    <row r="11" spans="1:12">
      <c r="B11" s="216"/>
      <c r="C11" s="217"/>
      <c r="E11" s="186" t="s">
        <v>558</v>
      </c>
    </row>
    <row r="12" spans="1:12" ht="13.8" thickBot="1">
      <c r="B12" s="218"/>
      <c r="C12" s="219"/>
      <c r="E12" s="186" t="s">
        <v>559</v>
      </c>
    </row>
  </sheetData>
  <mergeCells count="1">
    <mergeCell ref="B2:C12"/>
  </mergeCells>
  <phoneticPr fontId="8" type="noConversion"/>
  <pageMargins left="0.75" right="0.75" top="1" bottom="1" header="0" footer="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H17"/>
  <sheetViews>
    <sheetView workbookViewId="0">
      <selection activeCell="E12" sqref="E12"/>
    </sheetView>
  </sheetViews>
  <sheetFormatPr defaultColWidth="11.5546875" defaultRowHeight="13.2"/>
  <cols>
    <col min="1" max="1" width="4" bestFit="1" customWidth="1"/>
    <col min="2" max="2" width="16.21875" customWidth="1"/>
    <col min="3" max="3" width="9.109375" bestFit="1" customWidth="1"/>
    <col min="4" max="4" width="22.5546875" customWidth="1"/>
    <col min="5" max="5" width="6.5546875" bestFit="1" customWidth="1"/>
    <col min="6" max="10" width="5.5546875" bestFit="1" customWidth="1"/>
    <col min="11" max="11" width="7.5546875" bestFit="1" customWidth="1"/>
    <col min="12" max="12" width="6.5546875" bestFit="1" customWidth="1"/>
    <col min="13" max="13" width="7.5546875" bestFit="1" customWidth="1"/>
    <col min="14" max="14" width="2.33203125" bestFit="1" customWidth="1"/>
    <col min="15" max="15" width="6.5546875" bestFit="1" customWidth="1"/>
    <col min="16" max="16" width="7.5546875" bestFit="1" customWidth="1"/>
    <col min="17" max="18" width="6.5546875" bestFit="1" customWidth="1"/>
    <col min="19" max="19" width="5.5546875" bestFit="1" customWidth="1"/>
    <col min="20" max="21" width="4.5546875" bestFit="1" customWidth="1"/>
    <col min="22" max="23" width="6.5546875" bestFit="1" customWidth="1"/>
    <col min="24" max="24" width="7.5546875" bestFit="1" customWidth="1"/>
    <col min="25" max="30" width="5" bestFit="1" customWidth="1"/>
    <col min="31" max="31" width="4" bestFit="1" customWidth="1"/>
    <col min="32" max="32" width="5" bestFit="1" customWidth="1"/>
    <col min="33" max="33" width="5.33203125" bestFit="1" customWidth="1"/>
    <col min="34" max="34" width="6.88671875" bestFit="1" customWidth="1"/>
  </cols>
  <sheetData>
    <row r="1" spans="1:34" ht="13.8" thickBot="1">
      <c r="A1" s="18"/>
      <c r="B1" s="23" t="s">
        <v>13</v>
      </c>
      <c r="C1" s="26" t="s">
        <v>14</v>
      </c>
      <c r="D1" s="241" t="s">
        <v>217</v>
      </c>
      <c r="E1" s="247" t="s">
        <v>137</v>
      </c>
      <c r="F1" s="248"/>
      <c r="G1" s="248"/>
      <c r="H1" s="248"/>
      <c r="I1" s="248"/>
      <c r="J1" s="248"/>
      <c r="K1" s="247" t="s">
        <v>20</v>
      </c>
      <c r="L1" s="248"/>
      <c r="M1" s="248"/>
      <c r="N1" s="248"/>
      <c r="O1" s="249"/>
      <c r="P1" s="246" t="s">
        <v>38</v>
      </c>
      <c r="Q1" s="246"/>
      <c r="R1" s="246"/>
      <c r="S1" s="246"/>
      <c r="T1" s="246"/>
      <c r="U1" s="246"/>
      <c r="V1" s="246"/>
      <c r="W1" s="246"/>
      <c r="X1" s="246"/>
      <c r="Y1" s="250" t="s">
        <v>21</v>
      </c>
      <c r="Z1" s="251"/>
      <c r="AA1" s="251"/>
      <c r="AB1" s="251"/>
      <c r="AC1" s="251"/>
      <c r="AD1" s="251"/>
      <c r="AE1" s="251"/>
      <c r="AF1" s="252"/>
      <c r="AG1" s="28" t="s">
        <v>22</v>
      </c>
      <c r="AH1" s="23" t="s">
        <v>23</v>
      </c>
    </row>
    <row r="2" spans="1:34" ht="13.8" thickBot="1">
      <c r="A2" s="19"/>
      <c r="B2" s="24"/>
      <c r="C2" s="27"/>
      <c r="D2" s="242"/>
      <c r="E2" s="97"/>
      <c r="F2" s="73"/>
      <c r="G2" s="73"/>
      <c r="H2" s="73"/>
      <c r="I2" s="73"/>
      <c r="J2" s="73"/>
      <c r="K2" s="23" t="s">
        <v>138</v>
      </c>
      <c r="L2" s="253"/>
      <c r="M2" s="253"/>
      <c r="N2" s="253"/>
      <c r="O2" s="254"/>
      <c r="P2" s="4"/>
      <c r="Q2" s="4"/>
      <c r="R2" s="4"/>
      <c r="S2" s="4"/>
      <c r="T2" s="4"/>
      <c r="U2" s="4"/>
      <c r="V2" s="4"/>
      <c r="W2" s="4"/>
      <c r="X2" s="4"/>
      <c r="Y2" s="46"/>
      <c r="Z2" s="2"/>
      <c r="AA2" s="2"/>
      <c r="AB2" s="2"/>
      <c r="AC2" s="2"/>
      <c r="AD2" s="2"/>
      <c r="AE2" s="2"/>
      <c r="AF2" s="47"/>
      <c r="AG2" s="46"/>
      <c r="AH2" s="19"/>
    </row>
    <row r="3" spans="1:34" ht="13.8" thickBot="1">
      <c r="A3" s="20"/>
      <c r="B3" s="119" t="s">
        <v>0</v>
      </c>
      <c r="C3" s="26"/>
      <c r="D3" s="139"/>
      <c r="E3" s="29"/>
      <c r="F3" s="11"/>
      <c r="G3" s="11"/>
      <c r="H3" s="11"/>
      <c r="I3" s="11"/>
      <c r="J3" s="11"/>
      <c r="K3" s="24">
        <v>100</v>
      </c>
      <c r="L3" s="243" t="s">
        <v>139</v>
      </c>
      <c r="M3" s="244"/>
      <c r="N3" s="244"/>
      <c r="O3" s="245"/>
      <c r="P3" s="255" t="s">
        <v>140</v>
      </c>
      <c r="Q3" s="256"/>
      <c r="R3" s="256"/>
      <c r="S3" s="256"/>
      <c r="T3" s="256"/>
      <c r="U3" s="256"/>
      <c r="V3" s="256"/>
      <c r="W3" s="256"/>
      <c r="X3" s="257"/>
      <c r="Y3" s="243" t="s">
        <v>140</v>
      </c>
      <c r="Z3" s="244"/>
      <c r="AA3" s="244"/>
      <c r="AB3" s="244"/>
      <c r="AC3" s="244"/>
      <c r="AD3" s="244"/>
      <c r="AE3" s="244"/>
      <c r="AF3" s="245"/>
      <c r="AG3" s="53"/>
      <c r="AH3" s="18"/>
    </row>
    <row r="4" spans="1:34" ht="13.8" thickBot="1">
      <c r="A4" s="87" t="s">
        <v>8</v>
      </c>
      <c r="B4" s="87"/>
      <c r="C4" s="96"/>
      <c r="D4" s="140"/>
      <c r="E4" s="97" t="s">
        <v>15</v>
      </c>
      <c r="F4" s="73" t="s">
        <v>16</v>
      </c>
      <c r="G4" s="73" t="s">
        <v>17</v>
      </c>
      <c r="H4" s="73" t="s">
        <v>18</v>
      </c>
      <c r="I4" s="73" t="s">
        <v>19</v>
      </c>
      <c r="J4" s="73" t="s">
        <v>136</v>
      </c>
      <c r="K4" s="120" t="s">
        <v>24</v>
      </c>
      <c r="L4" s="74" t="s">
        <v>25</v>
      </c>
      <c r="M4" s="72" t="s">
        <v>26</v>
      </c>
      <c r="N4" s="72" t="s">
        <v>27</v>
      </c>
      <c r="O4" s="112" t="s">
        <v>28</v>
      </c>
      <c r="P4" s="123" t="s">
        <v>29</v>
      </c>
      <c r="Q4" s="124" t="s">
        <v>30</v>
      </c>
      <c r="R4" s="124" t="s">
        <v>31</v>
      </c>
      <c r="S4" s="124" t="s">
        <v>32</v>
      </c>
      <c r="T4" s="124" t="s">
        <v>33</v>
      </c>
      <c r="U4" s="124" t="s">
        <v>34</v>
      </c>
      <c r="V4" s="124" t="s">
        <v>35</v>
      </c>
      <c r="W4" s="124" t="s">
        <v>36</v>
      </c>
      <c r="X4" s="125" t="s">
        <v>37</v>
      </c>
      <c r="Y4" s="126" t="s">
        <v>39</v>
      </c>
      <c r="Z4" s="127" t="s">
        <v>40</v>
      </c>
      <c r="AA4" s="127" t="s">
        <v>41</v>
      </c>
      <c r="AB4" s="127" t="s">
        <v>42</v>
      </c>
      <c r="AC4" s="127" t="s">
        <v>43</v>
      </c>
      <c r="AD4" s="127" t="s">
        <v>44</v>
      </c>
      <c r="AE4" s="127" t="s">
        <v>45</v>
      </c>
      <c r="AF4" s="112" t="s">
        <v>46</v>
      </c>
      <c r="AG4" s="54"/>
      <c r="AH4" s="95"/>
    </row>
    <row r="5" spans="1:34">
      <c r="A5" s="21">
        <v>246</v>
      </c>
      <c r="B5" s="21" t="s">
        <v>59</v>
      </c>
      <c r="C5" s="21" t="s">
        <v>65</v>
      </c>
      <c r="D5" s="88" t="str">
        <f>B5&amp;C5</f>
        <v>Huevo enteroCrudo</v>
      </c>
      <c r="E5" s="30">
        <v>155</v>
      </c>
      <c r="F5" s="16">
        <v>13.6</v>
      </c>
      <c r="G5" s="16">
        <v>10.9</v>
      </c>
      <c r="H5" s="16">
        <v>0.55000000000000004</v>
      </c>
      <c r="I5" s="16">
        <v>74</v>
      </c>
      <c r="J5" s="31">
        <v>0.8</v>
      </c>
      <c r="K5" s="30">
        <v>1300</v>
      </c>
      <c r="L5" s="16">
        <v>138</v>
      </c>
      <c r="M5" s="16">
        <v>340</v>
      </c>
      <c r="N5" s="16"/>
      <c r="O5" s="31">
        <v>300</v>
      </c>
      <c r="P5" s="30">
        <v>97</v>
      </c>
      <c r="Q5" s="16">
        <v>124</v>
      </c>
      <c r="R5" s="16">
        <v>56</v>
      </c>
      <c r="S5" s="16">
        <v>14</v>
      </c>
      <c r="T5" s="16">
        <v>2.1</v>
      </c>
      <c r="U5" s="16">
        <v>0.2</v>
      </c>
      <c r="V5" s="16">
        <v>190</v>
      </c>
      <c r="W5" s="16">
        <v>184</v>
      </c>
      <c r="X5" s="31">
        <v>135</v>
      </c>
      <c r="Y5" s="36">
        <v>708</v>
      </c>
      <c r="Z5" s="13">
        <v>817</v>
      </c>
      <c r="AA5" s="13">
        <v>1098</v>
      </c>
      <c r="AB5" s="13">
        <v>802</v>
      </c>
      <c r="AC5" s="13">
        <v>41</v>
      </c>
      <c r="AD5" s="13">
        <v>608</v>
      </c>
      <c r="AE5" s="13">
        <v>198</v>
      </c>
      <c r="AF5" s="37">
        <v>918</v>
      </c>
      <c r="AG5" s="21">
        <v>142</v>
      </c>
      <c r="AH5" s="21"/>
    </row>
    <row r="6" spans="1:34">
      <c r="A6" s="21">
        <v>247</v>
      </c>
      <c r="B6" s="21" t="s">
        <v>60</v>
      </c>
      <c r="C6" s="21" t="s">
        <v>65</v>
      </c>
      <c r="D6" s="88" t="str">
        <f t="shared" ref="D6:D15" si="0">B6&amp;C6</f>
        <v>Huevo ClaraCrudo</v>
      </c>
      <c r="E6" s="30">
        <v>53</v>
      </c>
      <c r="F6" s="16">
        <v>10.4</v>
      </c>
      <c r="G6" s="14">
        <v>0.3</v>
      </c>
      <c r="H6" s="14">
        <v>0.7</v>
      </c>
      <c r="I6" s="14">
        <v>87.8</v>
      </c>
      <c r="J6" s="31">
        <v>0.5</v>
      </c>
      <c r="K6" s="30"/>
      <c r="L6" s="14">
        <v>25</v>
      </c>
      <c r="M6" s="14">
        <v>250</v>
      </c>
      <c r="N6" s="16"/>
      <c r="O6" s="31">
        <v>85</v>
      </c>
      <c r="P6" s="30">
        <v>127</v>
      </c>
      <c r="Q6" s="14">
        <v>98</v>
      </c>
      <c r="R6" s="14">
        <v>8.8000000000000007</v>
      </c>
      <c r="S6" s="14">
        <v>11.5</v>
      </c>
      <c r="T6" s="14">
        <v>0.15</v>
      </c>
      <c r="U6" s="14">
        <v>0.03</v>
      </c>
      <c r="V6" s="14">
        <v>19</v>
      </c>
      <c r="W6" s="14">
        <v>228</v>
      </c>
      <c r="X6" s="31">
        <v>188</v>
      </c>
      <c r="Y6" s="36">
        <v>669</v>
      </c>
      <c r="Z6" s="15">
        <v>680</v>
      </c>
      <c r="AA6" s="15">
        <v>898</v>
      </c>
      <c r="AB6" s="15">
        <v>658</v>
      </c>
      <c r="AC6" s="15">
        <v>419</v>
      </c>
      <c r="AD6" s="15">
        <v>456</v>
      </c>
      <c r="AE6" s="15">
        <v>163</v>
      </c>
      <c r="AF6" s="58">
        <v>2649</v>
      </c>
      <c r="AG6" s="21">
        <v>56</v>
      </c>
      <c r="AH6" s="21"/>
    </row>
    <row r="7" spans="1:34">
      <c r="A7" s="21">
        <v>248</v>
      </c>
      <c r="B7" s="21" t="s">
        <v>61</v>
      </c>
      <c r="C7" s="21" t="s">
        <v>65</v>
      </c>
      <c r="D7" s="88" t="str">
        <f t="shared" si="0"/>
        <v>Huevo YemaCrudo</v>
      </c>
      <c r="E7" s="30">
        <v>352</v>
      </c>
      <c r="F7" s="16">
        <v>16.399999999999999</v>
      </c>
      <c r="G7" s="14">
        <v>30.1</v>
      </c>
      <c r="H7" s="14">
        <v>0.6</v>
      </c>
      <c r="I7" s="14">
        <v>52</v>
      </c>
      <c r="J7" s="31">
        <v>1.2</v>
      </c>
      <c r="K7" s="30">
        <v>3350</v>
      </c>
      <c r="L7" s="14">
        <v>350</v>
      </c>
      <c r="M7" s="14">
        <v>420</v>
      </c>
      <c r="N7" s="16"/>
      <c r="O7" s="31"/>
      <c r="P7" s="30" t="s">
        <v>70</v>
      </c>
      <c r="Q7" s="14">
        <v>118</v>
      </c>
      <c r="R7" s="14">
        <v>142</v>
      </c>
      <c r="S7" s="14">
        <v>16.3</v>
      </c>
      <c r="T7" s="14">
        <v>5.9</v>
      </c>
      <c r="U7" s="14">
        <v>0.02</v>
      </c>
      <c r="V7" s="14">
        <v>495</v>
      </c>
      <c r="W7" s="14">
        <v>178</v>
      </c>
      <c r="X7" s="31">
        <v>124</v>
      </c>
      <c r="Y7" s="36">
        <v>669</v>
      </c>
      <c r="Z7" s="15">
        <v>1012</v>
      </c>
      <c r="AA7" s="15">
        <v>1378</v>
      </c>
      <c r="AB7" s="15">
        <v>1075</v>
      </c>
      <c r="AC7" s="15">
        <v>415</v>
      </c>
      <c r="AD7" s="15">
        <v>837</v>
      </c>
      <c r="AE7" s="15">
        <v>237</v>
      </c>
      <c r="AF7" s="58">
        <v>1135</v>
      </c>
      <c r="AG7" s="21">
        <v>332</v>
      </c>
      <c r="AH7" s="21"/>
    </row>
    <row r="8" spans="1:34">
      <c r="A8" s="21">
        <v>249</v>
      </c>
      <c r="B8" s="21" t="s">
        <v>62</v>
      </c>
      <c r="C8" s="21" t="s">
        <v>66</v>
      </c>
      <c r="D8" s="88" t="str">
        <f t="shared" si="0"/>
        <v>HuevoEscalfado</v>
      </c>
      <c r="E8" s="30">
        <v>154</v>
      </c>
      <c r="F8" s="14">
        <v>12.2</v>
      </c>
      <c r="G8" s="14">
        <v>11.3</v>
      </c>
      <c r="H8" s="14">
        <v>0.6</v>
      </c>
      <c r="I8" s="14">
        <v>74.7</v>
      </c>
      <c r="J8" s="31">
        <v>1.1000000000000001</v>
      </c>
      <c r="K8" s="30">
        <v>1080</v>
      </c>
      <c r="L8" s="14">
        <v>80</v>
      </c>
      <c r="M8" s="14">
        <v>250</v>
      </c>
      <c r="N8" s="16"/>
      <c r="O8" s="31"/>
      <c r="P8" s="30" t="s">
        <v>71</v>
      </c>
      <c r="Q8" s="14">
        <v>118</v>
      </c>
      <c r="R8" s="14">
        <v>52</v>
      </c>
      <c r="S8" s="14">
        <v>11.2</v>
      </c>
      <c r="T8" s="14">
        <v>2.4</v>
      </c>
      <c r="U8" s="14">
        <v>0.03</v>
      </c>
      <c r="V8" s="14">
        <v>212</v>
      </c>
      <c r="W8" s="14">
        <v>181</v>
      </c>
      <c r="X8" s="31">
        <v>155</v>
      </c>
      <c r="Y8" s="36">
        <v>707</v>
      </c>
      <c r="Z8" s="15">
        <v>820</v>
      </c>
      <c r="AA8" s="15">
        <v>1076</v>
      </c>
      <c r="AB8" s="15">
        <v>790</v>
      </c>
      <c r="AC8" s="15">
        <v>378</v>
      </c>
      <c r="AD8" s="15">
        <v>598</v>
      </c>
      <c r="AE8" s="15">
        <v>193</v>
      </c>
      <c r="AF8" s="58">
        <v>895</v>
      </c>
      <c r="AG8" s="21">
        <v>197</v>
      </c>
      <c r="AH8" s="21"/>
    </row>
    <row r="9" spans="1:34">
      <c r="A9" s="21">
        <v>250</v>
      </c>
      <c r="B9" s="21" t="s">
        <v>62</v>
      </c>
      <c r="C9" s="21" t="s">
        <v>67</v>
      </c>
      <c r="D9" s="88" t="str">
        <f t="shared" si="0"/>
        <v>HuevoFrito</v>
      </c>
      <c r="E9" s="30">
        <v>220</v>
      </c>
      <c r="F9" s="14">
        <v>13.6</v>
      </c>
      <c r="G9" s="14">
        <v>17.5</v>
      </c>
      <c r="H9" s="14">
        <v>2</v>
      </c>
      <c r="I9" s="14">
        <v>64.3</v>
      </c>
      <c r="J9" s="31">
        <v>1.9</v>
      </c>
      <c r="K9" s="30">
        <v>1200</v>
      </c>
      <c r="L9" s="14">
        <v>60</v>
      </c>
      <c r="M9" s="14">
        <v>270</v>
      </c>
      <c r="N9" s="16"/>
      <c r="O9" s="31">
        <v>50</v>
      </c>
      <c r="P9" s="30">
        <v>220</v>
      </c>
      <c r="Q9" s="14">
        <v>176</v>
      </c>
      <c r="R9" s="14">
        <v>81</v>
      </c>
      <c r="S9" s="14">
        <v>13.9</v>
      </c>
      <c r="T9" s="14">
        <v>2.2999999999999998</v>
      </c>
      <c r="U9" s="14">
        <v>0.05</v>
      </c>
      <c r="V9" s="14">
        <v>230</v>
      </c>
      <c r="W9" s="14">
        <v>206</v>
      </c>
      <c r="X9" s="31">
        <v>199</v>
      </c>
      <c r="Y9" s="36">
        <v>707</v>
      </c>
      <c r="Z9" s="15">
        <v>820</v>
      </c>
      <c r="AA9" s="15">
        <v>1076</v>
      </c>
      <c r="AB9" s="15">
        <v>790</v>
      </c>
      <c r="AC9" s="15">
        <v>378</v>
      </c>
      <c r="AD9" s="15">
        <v>598</v>
      </c>
      <c r="AE9" s="15">
        <v>193</v>
      </c>
      <c r="AF9" s="58">
        <v>895</v>
      </c>
      <c r="AG9" s="21">
        <v>165</v>
      </c>
      <c r="AH9" s="21"/>
    </row>
    <row r="10" spans="1:34">
      <c r="A10" s="21">
        <v>251</v>
      </c>
      <c r="B10" s="21" t="s">
        <v>62</v>
      </c>
      <c r="C10" s="21" t="s">
        <v>68</v>
      </c>
      <c r="D10" s="88" t="str">
        <f t="shared" si="0"/>
        <v>HuevoHervido</v>
      </c>
      <c r="E10" s="30">
        <v>155</v>
      </c>
      <c r="F10" s="14">
        <v>12.1</v>
      </c>
      <c r="G10" s="14">
        <v>11.6</v>
      </c>
      <c r="H10" s="14">
        <v>0.6</v>
      </c>
      <c r="I10" s="14">
        <v>73.5</v>
      </c>
      <c r="J10" s="31">
        <v>1.8</v>
      </c>
      <c r="K10" s="30">
        <v>1100</v>
      </c>
      <c r="L10" s="14">
        <v>70</v>
      </c>
      <c r="M10" s="14">
        <v>260</v>
      </c>
      <c r="N10" s="16"/>
      <c r="O10" s="31">
        <v>54</v>
      </c>
      <c r="P10" s="30">
        <v>118</v>
      </c>
      <c r="Q10" s="14">
        <v>121</v>
      </c>
      <c r="R10" s="14">
        <v>54</v>
      </c>
      <c r="S10" s="14">
        <v>12.3</v>
      </c>
      <c r="T10" s="14">
        <v>2.5</v>
      </c>
      <c r="U10" s="14">
        <v>0.03</v>
      </c>
      <c r="V10" s="14">
        <v>209</v>
      </c>
      <c r="W10" s="14">
        <v>173</v>
      </c>
      <c r="X10" s="31">
        <v>159</v>
      </c>
      <c r="Y10" s="36">
        <v>707</v>
      </c>
      <c r="Z10" s="15">
        <v>820</v>
      </c>
      <c r="AA10" s="15">
        <v>1076</v>
      </c>
      <c r="AB10" s="15">
        <v>790</v>
      </c>
      <c r="AC10" s="15">
        <v>378</v>
      </c>
      <c r="AD10" s="15">
        <v>598</v>
      </c>
      <c r="AE10" s="15">
        <v>193</v>
      </c>
      <c r="AF10" s="58">
        <v>895</v>
      </c>
      <c r="AG10" s="21">
        <v>162</v>
      </c>
      <c r="AH10" s="21"/>
    </row>
    <row r="11" spans="1:34">
      <c r="A11" s="21">
        <v>252</v>
      </c>
      <c r="B11" s="21" t="s">
        <v>62</v>
      </c>
      <c r="C11" s="21" t="s">
        <v>69</v>
      </c>
      <c r="D11" s="88" t="str">
        <f t="shared" si="0"/>
        <v>HuevoRevuelto</v>
      </c>
      <c r="E11" s="30">
        <v>250</v>
      </c>
      <c r="F11" s="14">
        <v>11.7</v>
      </c>
      <c r="G11" s="14">
        <v>18.3</v>
      </c>
      <c r="H11" s="14">
        <v>1.2</v>
      </c>
      <c r="I11" s="14">
        <v>63.8</v>
      </c>
      <c r="J11" s="31">
        <v>1.5</v>
      </c>
      <c r="K11" s="30">
        <v>26</v>
      </c>
      <c r="L11" s="14">
        <v>67</v>
      </c>
      <c r="M11" s="14">
        <v>240</v>
      </c>
      <c r="N11" s="16"/>
      <c r="O11" s="31">
        <v>45</v>
      </c>
      <c r="P11" s="30">
        <v>1260</v>
      </c>
      <c r="Q11" s="14">
        <v>132</v>
      </c>
      <c r="R11" s="14">
        <v>66</v>
      </c>
      <c r="S11" s="14">
        <v>12</v>
      </c>
      <c r="T11" s="14">
        <v>2</v>
      </c>
      <c r="U11" s="14">
        <v>0.05</v>
      </c>
      <c r="V11" s="14">
        <v>180</v>
      </c>
      <c r="W11" s="14">
        <v>144</v>
      </c>
      <c r="X11" s="31">
        <v>1910</v>
      </c>
      <c r="Y11" s="36">
        <v>707</v>
      </c>
      <c r="Z11" s="15">
        <v>820</v>
      </c>
      <c r="AA11" s="15">
        <v>1076</v>
      </c>
      <c r="AB11" s="15">
        <v>790</v>
      </c>
      <c r="AC11" s="15">
        <v>378</v>
      </c>
      <c r="AD11" s="15">
        <v>598</v>
      </c>
      <c r="AE11" s="15">
        <v>193</v>
      </c>
      <c r="AF11" s="58">
        <v>895</v>
      </c>
      <c r="AG11" s="21">
        <v>125</v>
      </c>
      <c r="AH11" s="21"/>
    </row>
    <row r="12" spans="1:34">
      <c r="A12" s="21">
        <v>253</v>
      </c>
      <c r="B12" s="21" t="s">
        <v>62</v>
      </c>
      <c r="C12" s="21" t="s">
        <v>402</v>
      </c>
      <c r="D12" s="88" t="str">
        <f t="shared" si="0"/>
        <v>HuevoSeco</v>
      </c>
      <c r="E12" s="30">
        <v>567</v>
      </c>
      <c r="F12" s="14">
        <v>44.1</v>
      </c>
      <c r="G12" s="14">
        <v>43</v>
      </c>
      <c r="H12" s="14">
        <v>2.8</v>
      </c>
      <c r="I12" s="14">
        <v>6.5</v>
      </c>
      <c r="J12" s="31">
        <v>4.0999999999999996</v>
      </c>
      <c r="K12" s="30">
        <v>3300</v>
      </c>
      <c r="L12" s="14">
        <v>430</v>
      </c>
      <c r="M12" s="14">
        <v>1270</v>
      </c>
      <c r="N12" s="16"/>
      <c r="O12" s="31">
        <v>280</v>
      </c>
      <c r="P12" s="30" t="s">
        <v>72</v>
      </c>
      <c r="Q12" s="14">
        <v>483</v>
      </c>
      <c r="R12" s="14">
        <v>190</v>
      </c>
      <c r="S12" s="14">
        <v>41.4</v>
      </c>
      <c r="T12" s="14">
        <v>8</v>
      </c>
      <c r="U12" s="14">
        <v>0.18</v>
      </c>
      <c r="V12" s="14">
        <v>776</v>
      </c>
      <c r="W12" s="14">
        <v>630</v>
      </c>
      <c r="X12" s="31">
        <v>592</v>
      </c>
      <c r="Y12" s="36">
        <v>2650</v>
      </c>
      <c r="Z12" s="15">
        <v>2989</v>
      </c>
      <c r="AA12" s="15">
        <v>4080</v>
      </c>
      <c r="AB12" s="15">
        <v>3010</v>
      </c>
      <c r="AC12" s="15">
        <v>1380</v>
      </c>
      <c r="AD12" s="15">
        <v>2300</v>
      </c>
      <c r="AE12" s="15">
        <v>790</v>
      </c>
      <c r="AF12" s="58">
        <v>3400</v>
      </c>
      <c r="AG12" s="21">
        <v>598</v>
      </c>
      <c r="AH12" s="21"/>
    </row>
    <row r="13" spans="1:34">
      <c r="A13" s="21">
        <v>254</v>
      </c>
      <c r="B13" s="21" t="s">
        <v>62</v>
      </c>
      <c r="C13" s="21" t="s">
        <v>7</v>
      </c>
      <c r="D13" s="88" t="str">
        <f t="shared" si="0"/>
        <v>HuevoTortilla</v>
      </c>
      <c r="E13" s="30">
        <v>258</v>
      </c>
      <c r="F13" s="14">
        <v>9.1</v>
      </c>
      <c r="G13" s="14">
        <v>26.3</v>
      </c>
      <c r="H13" s="14">
        <v>4.5999999999999996</v>
      </c>
      <c r="I13" s="14">
        <v>58.3</v>
      </c>
      <c r="J13" s="31">
        <v>1.7</v>
      </c>
      <c r="K13" s="30"/>
      <c r="L13" s="14">
        <v>15</v>
      </c>
      <c r="M13" s="16"/>
      <c r="N13" s="16"/>
      <c r="O13" s="31"/>
      <c r="P13" s="30">
        <v>1010</v>
      </c>
      <c r="Q13" s="14">
        <v>90</v>
      </c>
      <c r="R13" s="14">
        <v>39</v>
      </c>
      <c r="S13" s="14">
        <v>8.4</v>
      </c>
      <c r="T13" s="14">
        <v>1.63</v>
      </c>
      <c r="U13" s="14">
        <v>0.04</v>
      </c>
      <c r="V13" s="14">
        <v>143</v>
      </c>
      <c r="W13" s="14">
        <v>111</v>
      </c>
      <c r="X13" s="31">
        <v>1520</v>
      </c>
      <c r="Y13" s="36">
        <v>707</v>
      </c>
      <c r="Z13" s="15">
        <v>820</v>
      </c>
      <c r="AA13" s="15">
        <v>1076</v>
      </c>
      <c r="AB13" s="15">
        <v>790</v>
      </c>
      <c r="AC13" s="15">
        <v>378</v>
      </c>
      <c r="AD13" s="15">
        <v>598</v>
      </c>
      <c r="AE13" s="15">
        <v>193</v>
      </c>
      <c r="AF13" s="58">
        <v>895</v>
      </c>
      <c r="AG13" s="21">
        <v>102</v>
      </c>
      <c r="AH13" s="21"/>
    </row>
    <row r="14" spans="1:34">
      <c r="A14" s="21">
        <v>255</v>
      </c>
      <c r="B14" s="21" t="s">
        <v>63</v>
      </c>
      <c r="C14" s="21" t="s">
        <v>65</v>
      </c>
      <c r="D14" s="88" t="str">
        <f t="shared" si="0"/>
        <v>Huevo de pataCrudo</v>
      </c>
      <c r="E14" s="30">
        <v>141</v>
      </c>
      <c r="F14" s="14">
        <v>9.1</v>
      </c>
      <c r="G14" s="14">
        <v>10.199999999999999</v>
      </c>
      <c r="H14" s="14">
        <v>2.4</v>
      </c>
      <c r="I14" s="14">
        <v>78.099999999999994</v>
      </c>
      <c r="J14" s="31">
        <v>0.6</v>
      </c>
      <c r="K14" s="30">
        <v>1200</v>
      </c>
      <c r="L14" s="14">
        <v>105</v>
      </c>
      <c r="M14" s="14">
        <v>425</v>
      </c>
      <c r="N14" s="16"/>
      <c r="O14" s="31">
        <v>110</v>
      </c>
      <c r="P14" s="30"/>
      <c r="Q14" s="16"/>
      <c r="R14" s="14">
        <v>58</v>
      </c>
      <c r="S14" s="16"/>
      <c r="T14" s="14">
        <v>1.7</v>
      </c>
      <c r="U14" s="16"/>
      <c r="V14" s="14">
        <v>191</v>
      </c>
      <c r="W14" s="16"/>
      <c r="X14" s="31"/>
      <c r="Y14" s="36"/>
      <c r="Z14" s="13"/>
      <c r="AA14" s="13"/>
      <c r="AB14" s="13"/>
      <c r="AC14" s="13"/>
      <c r="AD14" s="13"/>
      <c r="AE14" s="13"/>
      <c r="AF14" s="37"/>
      <c r="AG14" s="21"/>
      <c r="AH14" s="21"/>
    </row>
    <row r="15" spans="1:34" ht="13.8" thickBot="1">
      <c r="A15" s="22">
        <v>256</v>
      </c>
      <c r="B15" s="22" t="s">
        <v>64</v>
      </c>
      <c r="C15" s="22" t="s">
        <v>65</v>
      </c>
      <c r="D15" s="88" t="str">
        <f t="shared" si="0"/>
        <v>Huevo de PavaCrudo</v>
      </c>
      <c r="E15" s="32">
        <v>162</v>
      </c>
      <c r="F15" s="33">
        <v>13.2</v>
      </c>
      <c r="G15" s="33">
        <v>1</v>
      </c>
      <c r="H15" s="33">
        <v>11.3</v>
      </c>
      <c r="I15" s="33"/>
      <c r="J15" s="34"/>
      <c r="K15" s="32"/>
      <c r="L15" s="33"/>
      <c r="M15" s="33"/>
      <c r="N15" s="33"/>
      <c r="O15" s="34"/>
      <c r="P15" s="32"/>
      <c r="Q15" s="33"/>
      <c r="R15" s="33"/>
      <c r="S15" s="33"/>
      <c r="T15" s="33"/>
      <c r="U15" s="33"/>
      <c r="V15" s="33"/>
      <c r="W15" s="33"/>
      <c r="X15" s="34"/>
      <c r="Y15" s="38"/>
      <c r="Z15" s="39"/>
      <c r="AA15" s="39"/>
      <c r="AB15" s="39"/>
      <c r="AC15" s="39"/>
      <c r="AD15" s="39"/>
      <c r="AE15" s="39"/>
      <c r="AF15" s="40"/>
      <c r="AG15" s="22"/>
      <c r="AH15" s="22"/>
    </row>
    <row r="17" spans="2:2">
      <c r="B17" t="s">
        <v>73</v>
      </c>
    </row>
  </sheetData>
  <mergeCells count="9">
    <mergeCell ref="D1:D2"/>
    <mergeCell ref="Y3:AF3"/>
    <mergeCell ref="K1:O1"/>
    <mergeCell ref="P1:X1"/>
    <mergeCell ref="Y1:AF1"/>
    <mergeCell ref="E1:J1"/>
    <mergeCell ref="L2:O2"/>
    <mergeCell ref="L3:O3"/>
    <mergeCell ref="P3:X3"/>
  </mergeCells>
  <phoneticPr fontId="8" type="noConversion"/>
  <pageMargins left="0.75" right="0.75" top="1" bottom="1" header="0" footer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H18"/>
  <sheetViews>
    <sheetView workbookViewId="0">
      <selection activeCell="D22" sqref="D22"/>
    </sheetView>
  </sheetViews>
  <sheetFormatPr defaultColWidth="11.5546875" defaultRowHeight="13.2"/>
  <cols>
    <col min="1" max="1" width="4" bestFit="1" customWidth="1"/>
    <col min="2" max="2" width="16.33203125" bestFit="1" customWidth="1"/>
    <col min="3" max="3" width="12.33203125" bestFit="1" customWidth="1"/>
    <col min="4" max="4" width="17.6640625" customWidth="1"/>
    <col min="5" max="5" width="6.5546875" bestFit="1" customWidth="1"/>
    <col min="6" max="10" width="5.5546875" bestFit="1" customWidth="1"/>
    <col min="11" max="11" width="4" bestFit="1" customWidth="1"/>
    <col min="12" max="13" width="5" bestFit="1" customWidth="1"/>
    <col min="14" max="15" width="6" bestFit="1" customWidth="1"/>
    <col min="16" max="16" width="8.5546875" bestFit="1" customWidth="1"/>
    <col min="17" max="17" width="7.5546875" bestFit="1" customWidth="1"/>
    <col min="18" max="18" width="6.5546875" bestFit="1" customWidth="1"/>
    <col min="19" max="20" width="5.5546875" bestFit="1" customWidth="1"/>
    <col min="21" max="21" width="4.5546875" bestFit="1" customWidth="1"/>
    <col min="22" max="22" width="7.5546875" bestFit="1" customWidth="1"/>
    <col min="23" max="23" width="5.5546875" bestFit="1" customWidth="1"/>
    <col min="24" max="24" width="6.5546875" bestFit="1" customWidth="1"/>
    <col min="25" max="27" width="4.44140625" bestFit="1" customWidth="1"/>
    <col min="28" max="28" width="3.5546875" bestFit="1" customWidth="1"/>
    <col min="29" max="29" width="4.33203125" bestFit="1" customWidth="1"/>
    <col min="30" max="30" width="4" bestFit="1" customWidth="1"/>
    <col min="31" max="31" width="3.44140625" bestFit="1" customWidth="1"/>
    <col min="32" max="32" width="4" bestFit="1" customWidth="1"/>
    <col min="33" max="33" width="5.33203125" bestFit="1" customWidth="1"/>
    <col min="34" max="34" width="6.88671875" bestFit="1" customWidth="1"/>
  </cols>
  <sheetData>
    <row r="1" spans="1:34" ht="13.8" thickBot="1">
      <c r="A1" s="18"/>
      <c r="B1" s="23" t="s">
        <v>13</v>
      </c>
      <c r="C1" s="26" t="s">
        <v>14</v>
      </c>
      <c r="D1" s="241" t="s">
        <v>217</v>
      </c>
      <c r="E1" s="247" t="s">
        <v>137</v>
      </c>
      <c r="F1" s="248"/>
      <c r="G1" s="248"/>
      <c r="H1" s="248"/>
      <c r="I1" s="248"/>
      <c r="J1" s="248"/>
      <c r="K1" s="247" t="s">
        <v>20</v>
      </c>
      <c r="L1" s="248"/>
      <c r="M1" s="248"/>
      <c r="N1" s="248"/>
      <c r="O1" s="249"/>
      <c r="P1" s="246" t="s">
        <v>38</v>
      </c>
      <c r="Q1" s="246"/>
      <c r="R1" s="246"/>
      <c r="S1" s="246"/>
      <c r="T1" s="246"/>
      <c r="U1" s="246"/>
      <c r="V1" s="246"/>
      <c r="W1" s="246"/>
      <c r="X1" s="246"/>
      <c r="Y1" s="250" t="s">
        <v>21</v>
      </c>
      <c r="Z1" s="251"/>
      <c r="AA1" s="251"/>
      <c r="AB1" s="251"/>
      <c r="AC1" s="251"/>
      <c r="AD1" s="251"/>
      <c r="AE1" s="251"/>
      <c r="AF1" s="252"/>
      <c r="AG1" s="28" t="s">
        <v>22</v>
      </c>
      <c r="AH1" s="23" t="s">
        <v>23</v>
      </c>
    </row>
    <row r="2" spans="1:34" ht="13.8" thickBot="1">
      <c r="A2" s="19"/>
      <c r="B2" s="24"/>
      <c r="C2" s="27"/>
      <c r="D2" s="242"/>
      <c r="E2" s="97"/>
      <c r="F2" s="73"/>
      <c r="G2" s="73"/>
      <c r="H2" s="73"/>
      <c r="I2" s="73"/>
      <c r="J2" s="73"/>
      <c r="K2" s="23" t="s">
        <v>138</v>
      </c>
      <c r="L2" s="253"/>
      <c r="M2" s="253"/>
      <c r="N2" s="253"/>
      <c r="O2" s="254"/>
      <c r="P2" s="4"/>
      <c r="Q2" s="4"/>
      <c r="R2" s="4"/>
      <c r="S2" s="4"/>
      <c r="T2" s="4"/>
      <c r="U2" s="4"/>
      <c r="V2" s="4"/>
      <c r="W2" s="4"/>
      <c r="X2" s="4"/>
      <c r="Y2" s="46"/>
      <c r="Z2" s="2"/>
      <c r="AA2" s="2"/>
      <c r="AB2" s="2"/>
      <c r="AC2" s="2"/>
      <c r="AD2" s="2"/>
      <c r="AE2" s="2"/>
      <c r="AF2" s="47"/>
      <c r="AG2" s="46"/>
      <c r="AH2" s="19"/>
    </row>
    <row r="3" spans="1:34" ht="13.8" thickBot="1">
      <c r="A3" s="20"/>
      <c r="B3" s="119" t="s">
        <v>141</v>
      </c>
      <c r="C3" s="26"/>
      <c r="D3" s="139"/>
      <c r="E3" s="29"/>
      <c r="F3" s="11"/>
      <c r="G3" s="11"/>
      <c r="H3" s="11"/>
      <c r="I3" s="11"/>
      <c r="J3" s="11"/>
      <c r="K3" s="24">
        <v>100</v>
      </c>
      <c r="L3" s="243" t="s">
        <v>139</v>
      </c>
      <c r="M3" s="244"/>
      <c r="N3" s="244"/>
      <c r="O3" s="245"/>
      <c r="P3" s="255" t="s">
        <v>140</v>
      </c>
      <c r="Q3" s="256"/>
      <c r="R3" s="256"/>
      <c r="S3" s="256"/>
      <c r="T3" s="256"/>
      <c r="U3" s="256"/>
      <c r="V3" s="256"/>
      <c r="W3" s="256"/>
      <c r="X3" s="257"/>
      <c r="Y3" s="243" t="s">
        <v>140</v>
      </c>
      <c r="Z3" s="244"/>
      <c r="AA3" s="244"/>
      <c r="AB3" s="244"/>
      <c r="AC3" s="244"/>
      <c r="AD3" s="244"/>
      <c r="AE3" s="244"/>
      <c r="AF3" s="245"/>
      <c r="AG3" s="53"/>
      <c r="AH3" s="18"/>
    </row>
    <row r="4" spans="1:34" ht="13.8" thickBot="1">
      <c r="A4" s="87" t="s">
        <v>8</v>
      </c>
      <c r="B4" s="87" t="s">
        <v>104</v>
      </c>
      <c r="C4" s="96"/>
      <c r="D4" s="140"/>
      <c r="E4" s="97" t="s">
        <v>15</v>
      </c>
      <c r="F4" s="73" t="s">
        <v>16</v>
      </c>
      <c r="G4" s="73" t="s">
        <v>17</v>
      </c>
      <c r="H4" s="73" t="s">
        <v>18</v>
      </c>
      <c r="I4" s="73" t="s">
        <v>19</v>
      </c>
      <c r="J4" s="73" t="s">
        <v>136</v>
      </c>
      <c r="K4" s="120" t="s">
        <v>24</v>
      </c>
      <c r="L4" s="74" t="s">
        <v>25</v>
      </c>
      <c r="M4" s="72" t="s">
        <v>26</v>
      </c>
      <c r="N4" s="72" t="s">
        <v>27</v>
      </c>
      <c r="O4" s="112" t="s">
        <v>28</v>
      </c>
      <c r="P4" s="123" t="s">
        <v>29</v>
      </c>
      <c r="Q4" s="124" t="s">
        <v>30</v>
      </c>
      <c r="R4" s="124" t="s">
        <v>31</v>
      </c>
      <c r="S4" s="124" t="s">
        <v>32</v>
      </c>
      <c r="T4" s="124" t="s">
        <v>33</v>
      </c>
      <c r="U4" s="124" t="s">
        <v>34</v>
      </c>
      <c r="V4" s="124" t="s">
        <v>35</v>
      </c>
      <c r="W4" s="124" t="s">
        <v>36</v>
      </c>
      <c r="X4" s="125" t="s">
        <v>37</v>
      </c>
      <c r="Y4" s="126" t="s">
        <v>39</v>
      </c>
      <c r="Z4" s="127" t="s">
        <v>40</v>
      </c>
      <c r="AA4" s="127" t="s">
        <v>41</v>
      </c>
      <c r="AB4" s="127" t="s">
        <v>42</v>
      </c>
      <c r="AC4" s="127" t="s">
        <v>43</v>
      </c>
      <c r="AD4" s="127" t="s">
        <v>44</v>
      </c>
      <c r="AE4" s="127" t="s">
        <v>45</v>
      </c>
      <c r="AF4" s="112" t="s">
        <v>46</v>
      </c>
      <c r="AG4" s="54"/>
      <c r="AH4" s="95"/>
    </row>
    <row r="5" spans="1:34">
      <c r="A5" s="21">
        <v>257</v>
      </c>
      <c r="B5" s="21" t="s">
        <v>528</v>
      </c>
      <c r="C5" s="21" t="s">
        <v>413</v>
      </c>
      <c r="D5" s="88" t="str">
        <f>B5&amp;C5</f>
        <v>AzúcarRefinado</v>
      </c>
      <c r="E5" s="30">
        <v>401</v>
      </c>
      <c r="F5" s="16">
        <v>0</v>
      </c>
      <c r="G5" s="16">
        <v>0</v>
      </c>
      <c r="H5" s="16">
        <v>99.8</v>
      </c>
      <c r="I5" s="16">
        <v>0.1</v>
      </c>
      <c r="J5" s="31">
        <v>0</v>
      </c>
      <c r="K5" s="36">
        <v>0</v>
      </c>
      <c r="L5" s="13">
        <v>0</v>
      </c>
      <c r="M5" s="13">
        <v>0</v>
      </c>
      <c r="N5" s="13">
        <v>0</v>
      </c>
      <c r="O5" s="37">
        <v>0</v>
      </c>
      <c r="P5" s="41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36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37">
        <v>0</v>
      </c>
      <c r="AG5" s="21"/>
      <c r="AH5" s="51"/>
    </row>
    <row r="6" spans="1:34">
      <c r="A6" s="21">
        <v>258</v>
      </c>
      <c r="B6" s="21" t="s">
        <v>528</v>
      </c>
      <c r="C6" s="21" t="s">
        <v>414</v>
      </c>
      <c r="D6" s="88" t="str">
        <f t="shared" ref="D6:D18" si="0">B6&amp;C6</f>
        <v>AzúcarSin refinar</v>
      </c>
      <c r="E6" s="30">
        <v>378</v>
      </c>
      <c r="F6" s="16">
        <v>1.4</v>
      </c>
      <c r="G6" s="16">
        <v>0</v>
      </c>
      <c r="H6" s="16">
        <v>93.6</v>
      </c>
      <c r="I6" s="14">
        <v>8</v>
      </c>
      <c r="J6" s="31">
        <v>0</v>
      </c>
      <c r="K6" s="36">
        <v>0</v>
      </c>
      <c r="L6" s="13">
        <v>0</v>
      </c>
      <c r="M6" s="13">
        <v>0</v>
      </c>
      <c r="N6" s="13">
        <v>0</v>
      </c>
      <c r="O6" s="37">
        <v>0</v>
      </c>
      <c r="P6" s="41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36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37">
        <v>0</v>
      </c>
      <c r="AG6" s="21"/>
      <c r="AH6" s="51"/>
    </row>
    <row r="7" spans="1:34">
      <c r="A7" s="21">
        <v>259</v>
      </c>
      <c r="B7" s="21" t="s">
        <v>529</v>
      </c>
      <c r="C7" s="21"/>
      <c r="D7" s="88" t="str">
        <f t="shared" si="0"/>
        <v>Azúcar de Uva</v>
      </c>
      <c r="E7" s="30">
        <v>391</v>
      </c>
      <c r="F7" s="16">
        <v>0</v>
      </c>
      <c r="G7" s="16">
        <v>0</v>
      </c>
      <c r="H7" s="16">
        <v>99</v>
      </c>
      <c r="I7" s="16">
        <v>1</v>
      </c>
      <c r="J7" s="31">
        <v>0</v>
      </c>
      <c r="K7" s="36">
        <v>0</v>
      </c>
      <c r="L7" s="13">
        <v>0</v>
      </c>
      <c r="M7" s="13">
        <v>0</v>
      </c>
      <c r="N7" s="13">
        <v>0</v>
      </c>
      <c r="O7" s="37">
        <v>0</v>
      </c>
      <c r="P7" s="41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36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37">
        <v>0</v>
      </c>
      <c r="AG7" s="21"/>
      <c r="AH7" s="51"/>
    </row>
    <row r="8" spans="1:34">
      <c r="A8" s="21">
        <v>260</v>
      </c>
      <c r="B8" s="21" t="s">
        <v>74</v>
      </c>
      <c r="C8" s="21"/>
      <c r="D8" s="88" t="str">
        <f t="shared" si="0"/>
        <v>Caldo en Cubitos</v>
      </c>
      <c r="E8" s="30">
        <v>190</v>
      </c>
      <c r="F8" s="16">
        <v>11</v>
      </c>
      <c r="G8" s="14">
        <v>1.4</v>
      </c>
      <c r="H8" s="14">
        <v>47</v>
      </c>
      <c r="I8" s="14">
        <v>35</v>
      </c>
      <c r="J8" s="31">
        <v>0</v>
      </c>
      <c r="K8" s="36">
        <v>0</v>
      </c>
      <c r="L8" s="15">
        <v>20</v>
      </c>
      <c r="M8" s="15">
        <v>1000</v>
      </c>
      <c r="N8" s="13">
        <v>0</v>
      </c>
      <c r="O8" s="37">
        <v>25000</v>
      </c>
      <c r="P8" s="41">
        <v>27000</v>
      </c>
      <c r="Q8" s="14">
        <v>1500</v>
      </c>
      <c r="R8" s="14">
        <v>40</v>
      </c>
      <c r="S8" s="14">
        <v>0</v>
      </c>
      <c r="T8" s="14">
        <v>4.2</v>
      </c>
      <c r="U8" s="14">
        <v>0</v>
      </c>
      <c r="V8" s="14">
        <v>510</v>
      </c>
      <c r="W8" s="14">
        <v>0</v>
      </c>
      <c r="X8" s="42">
        <v>0</v>
      </c>
      <c r="Y8" s="36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37">
        <v>0</v>
      </c>
      <c r="AG8" s="21"/>
      <c r="AH8" s="51"/>
    </row>
    <row r="9" spans="1:34">
      <c r="A9" s="21">
        <v>261</v>
      </c>
      <c r="B9" s="21" t="s">
        <v>75</v>
      </c>
      <c r="C9" s="21"/>
      <c r="D9" s="88" t="str">
        <f t="shared" si="0"/>
        <v xml:space="preserve">Caramelos </v>
      </c>
      <c r="E9" s="30">
        <v>397</v>
      </c>
      <c r="F9" s="16">
        <v>2.4</v>
      </c>
      <c r="G9" s="14">
        <v>11.6</v>
      </c>
      <c r="H9" s="14">
        <v>79.5</v>
      </c>
      <c r="I9" s="14">
        <v>5.3</v>
      </c>
      <c r="J9" s="31">
        <v>1</v>
      </c>
      <c r="K9" s="36">
        <v>160</v>
      </c>
      <c r="L9" s="15">
        <v>25</v>
      </c>
      <c r="M9" s="15">
        <v>130</v>
      </c>
      <c r="N9" s="13">
        <v>0</v>
      </c>
      <c r="O9" s="37">
        <v>0</v>
      </c>
      <c r="P9" s="41">
        <v>0</v>
      </c>
      <c r="Q9" s="14">
        <v>0</v>
      </c>
      <c r="R9" s="14">
        <v>131</v>
      </c>
      <c r="S9" s="14">
        <v>2</v>
      </c>
      <c r="T9" s="14">
        <v>2.1</v>
      </c>
      <c r="U9" s="14">
        <v>0</v>
      </c>
      <c r="V9" s="14">
        <v>82</v>
      </c>
      <c r="W9" s="14">
        <v>0</v>
      </c>
      <c r="X9" s="42">
        <v>0</v>
      </c>
      <c r="Y9" s="36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37">
        <v>0</v>
      </c>
      <c r="AG9" s="21"/>
      <c r="AH9" s="51"/>
    </row>
    <row r="10" spans="1:34">
      <c r="A10" s="21">
        <v>262</v>
      </c>
      <c r="B10" s="21" t="s">
        <v>1</v>
      </c>
      <c r="C10" s="21"/>
      <c r="D10" s="88" t="str">
        <f t="shared" si="0"/>
        <v>Confituras</v>
      </c>
      <c r="E10" s="30">
        <v>292</v>
      </c>
      <c r="F10" s="14">
        <v>0.6</v>
      </c>
      <c r="G10" s="14">
        <v>2.1</v>
      </c>
      <c r="H10" s="14">
        <v>69.2</v>
      </c>
      <c r="I10" s="14">
        <v>26</v>
      </c>
      <c r="J10" s="31">
        <v>0</v>
      </c>
      <c r="K10" s="36">
        <v>10</v>
      </c>
      <c r="L10" s="15">
        <v>22</v>
      </c>
      <c r="M10" s="15">
        <v>20</v>
      </c>
      <c r="N10" s="15">
        <v>5700</v>
      </c>
      <c r="O10" s="37">
        <v>200</v>
      </c>
      <c r="P10" s="41">
        <v>13</v>
      </c>
      <c r="Q10" s="14">
        <v>13</v>
      </c>
      <c r="R10" s="14">
        <v>16</v>
      </c>
      <c r="S10" s="14">
        <v>0</v>
      </c>
      <c r="T10" s="14">
        <v>0.4</v>
      </c>
      <c r="U10" s="14">
        <v>0</v>
      </c>
      <c r="V10" s="14">
        <v>11.1</v>
      </c>
      <c r="W10" s="14">
        <v>0</v>
      </c>
      <c r="X10" s="42">
        <v>0</v>
      </c>
      <c r="Y10" s="36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37">
        <v>0</v>
      </c>
      <c r="AG10" s="21"/>
      <c r="AH10" s="51"/>
    </row>
    <row r="11" spans="1:34">
      <c r="A11" s="21">
        <v>263</v>
      </c>
      <c r="B11" s="21" t="s">
        <v>2</v>
      </c>
      <c r="C11" s="21" t="s">
        <v>415</v>
      </c>
      <c r="D11" s="88" t="str">
        <f t="shared" si="0"/>
        <v>ChocolateAmargo</v>
      </c>
      <c r="E11" s="30">
        <v>561</v>
      </c>
      <c r="F11" s="14">
        <v>5.7</v>
      </c>
      <c r="G11" s="14">
        <v>53.3</v>
      </c>
      <c r="H11" s="14">
        <v>38</v>
      </c>
      <c r="I11" s="14">
        <v>2</v>
      </c>
      <c r="J11" s="31">
        <v>0</v>
      </c>
      <c r="K11" s="36">
        <v>64</v>
      </c>
      <c r="L11" s="15">
        <v>49</v>
      </c>
      <c r="M11" s="15">
        <v>247</v>
      </c>
      <c r="N11" s="13">
        <v>0</v>
      </c>
      <c r="O11" s="37">
        <v>1000</v>
      </c>
      <c r="P11" s="41">
        <v>24</v>
      </c>
      <c r="Q11" s="14">
        <v>570</v>
      </c>
      <c r="R11" s="14">
        <v>0</v>
      </c>
      <c r="S11" s="14">
        <v>0</v>
      </c>
      <c r="T11" s="14">
        <v>5.0999999999999996</v>
      </c>
      <c r="U11" s="14">
        <v>0</v>
      </c>
      <c r="V11" s="14">
        <v>411</v>
      </c>
      <c r="W11" s="14">
        <v>95</v>
      </c>
      <c r="X11" s="42">
        <v>71</v>
      </c>
      <c r="Y11" s="36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37">
        <v>0</v>
      </c>
      <c r="AG11" s="21">
        <v>68</v>
      </c>
      <c r="AH11" s="51"/>
    </row>
    <row r="12" spans="1:34">
      <c r="A12" s="21">
        <v>264</v>
      </c>
      <c r="B12" s="21" t="s">
        <v>2</v>
      </c>
      <c r="C12" s="21" t="s">
        <v>416</v>
      </c>
      <c r="D12" s="88" t="str">
        <f t="shared" si="0"/>
        <v>ChocolateLacteado</v>
      </c>
      <c r="E12" s="30">
        <v>558</v>
      </c>
      <c r="F12" s="14">
        <v>7.4</v>
      </c>
      <c r="G12" s="14">
        <v>31.3</v>
      </c>
      <c r="H12" s="14">
        <v>53</v>
      </c>
      <c r="I12" s="14">
        <v>1</v>
      </c>
      <c r="J12" s="31">
        <v>0</v>
      </c>
      <c r="K12" s="36">
        <v>162</v>
      </c>
      <c r="L12" s="15">
        <v>56</v>
      </c>
      <c r="M12" s="15">
        <v>380</v>
      </c>
      <c r="N12" s="13">
        <v>0</v>
      </c>
      <c r="O12" s="37">
        <v>470</v>
      </c>
      <c r="P12" s="41">
        <v>180</v>
      </c>
      <c r="Q12" s="14">
        <v>380</v>
      </c>
      <c r="R12" s="14">
        <v>170</v>
      </c>
      <c r="S12" s="14">
        <v>58.9</v>
      </c>
      <c r="T12" s="14">
        <v>1.3</v>
      </c>
      <c r="U12" s="14">
        <v>0.49</v>
      </c>
      <c r="V12" s="14">
        <v>310</v>
      </c>
      <c r="W12" s="14">
        <v>0</v>
      </c>
      <c r="X12" s="42">
        <v>170</v>
      </c>
      <c r="Y12" s="36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37">
        <v>0</v>
      </c>
      <c r="AG12" s="21"/>
      <c r="AH12" s="51"/>
    </row>
    <row r="13" spans="1:34">
      <c r="A13" s="21">
        <v>265</v>
      </c>
      <c r="B13" s="21" t="s">
        <v>76</v>
      </c>
      <c r="C13" s="21"/>
      <c r="D13" s="88" t="str">
        <f t="shared" si="0"/>
        <v>Jaleas</v>
      </c>
      <c r="E13" s="30">
        <v>270</v>
      </c>
      <c r="F13" s="14">
        <v>3.1</v>
      </c>
      <c r="G13" s="14">
        <v>0.3</v>
      </c>
      <c r="H13" s="14">
        <v>67</v>
      </c>
      <c r="I13" s="14">
        <v>24</v>
      </c>
      <c r="J13" s="31">
        <v>0</v>
      </c>
      <c r="K13" s="36">
        <v>10</v>
      </c>
      <c r="L13" s="15">
        <v>20</v>
      </c>
      <c r="M13" s="15">
        <v>20</v>
      </c>
      <c r="N13" s="15">
        <v>4300</v>
      </c>
      <c r="O13" s="37">
        <v>200</v>
      </c>
      <c r="P13" s="41">
        <v>25.2</v>
      </c>
      <c r="Q13" s="14">
        <v>25</v>
      </c>
      <c r="R13" s="14">
        <v>31.5</v>
      </c>
      <c r="S13" s="14">
        <v>4.4000000000000004</v>
      </c>
      <c r="T13" s="14">
        <v>1.74</v>
      </c>
      <c r="U13" s="14">
        <v>0.16</v>
      </c>
      <c r="V13" s="14">
        <v>38</v>
      </c>
      <c r="W13" s="14">
        <v>42</v>
      </c>
      <c r="X13" s="42">
        <v>26</v>
      </c>
      <c r="Y13" s="36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37">
        <v>0</v>
      </c>
      <c r="AG13" s="21"/>
      <c r="AH13" s="51">
        <v>1</v>
      </c>
    </row>
    <row r="14" spans="1:34">
      <c r="A14" s="21">
        <v>266</v>
      </c>
      <c r="B14" s="21" t="s">
        <v>3</v>
      </c>
      <c r="C14" s="21" t="s">
        <v>417</v>
      </c>
      <c r="D14" s="88" t="str">
        <f t="shared" si="0"/>
        <v>LevaduraPrensada</v>
      </c>
      <c r="E14" s="30">
        <v>96</v>
      </c>
      <c r="F14" s="14">
        <v>13.1</v>
      </c>
      <c r="G14" s="14">
        <v>0.28000000000000003</v>
      </c>
      <c r="H14" s="14">
        <v>12.2</v>
      </c>
      <c r="I14" s="14">
        <v>72</v>
      </c>
      <c r="J14" s="31">
        <v>2.4</v>
      </c>
      <c r="K14" s="36">
        <v>480</v>
      </c>
      <c r="L14" s="15">
        <v>480</v>
      </c>
      <c r="M14" s="15">
        <v>1900</v>
      </c>
      <c r="N14" s="15">
        <v>28000</v>
      </c>
      <c r="O14" s="37">
        <v>0</v>
      </c>
      <c r="P14" s="41">
        <v>4.7</v>
      </c>
      <c r="Q14" s="14">
        <v>401</v>
      </c>
      <c r="R14" s="14">
        <v>20</v>
      </c>
      <c r="S14" s="14">
        <v>16</v>
      </c>
      <c r="T14" s="14">
        <v>2.9</v>
      </c>
      <c r="U14" s="14">
        <v>0</v>
      </c>
      <c r="V14" s="14">
        <v>350</v>
      </c>
      <c r="W14" s="14">
        <v>51</v>
      </c>
      <c r="X14" s="42">
        <v>21</v>
      </c>
      <c r="Y14" s="36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37">
        <v>0</v>
      </c>
      <c r="AG14" s="21">
        <v>40</v>
      </c>
      <c r="AH14" s="51"/>
    </row>
    <row r="15" spans="1:34">
      <c r="A15" s="21">
        <v>267</v>
      </c>
      <c r="B15" s="21" t="s">
        <v>3</v>
      </c>
      <c r="C15" s="21" t="s">
        <v>316</v>
      </c>
      <c r="D15" s="88" t="str">
        <f t="shared" si="0"/>
        <v>LevaduraSeca</v>
      </c>
      <c r="E15" s="30">
        <v>276</v>
      </c>
      <c r="F15" s="14">
        <v>38.9</v>
      </c>
      <c r="G15" s="14">
        <v>1.8</v>
      </c>
      <c r="H15" s="14">
        <v>39.9</v>
      </c>
      <c r="I15" s="14">
        <v>8.1999999999999993</v>
      </c>
      <c r="J15" s="31">
        <v>8.9</v>
      </c>
      <c r="K15" s="36">
        <v>0</v>
      </c>
      <c r="L15" s="15">
        <v>9690</v>
      </c>
      <c r="M15" s="15">
        <v>5450</v>
      </c>
      <c r="N15" s="13">
        <v>0</v>
      </c>
      <c r="O15" s="37">
        <v>0</v>
      </c>
      <c r="P15" s="41">
        <v>150</v>
      </c>
      <c r="Q15" s="14">
        <v>1700</v>
      </c>
      <c r="R15" s="14">
        <v>106</v>
      </c>
      <c r="S15" s="14">
        <v>0</v>
      </c>
      <c r="T15" s="14">
        <v>18.2</v>
      </c>
      <c r="U15" s="14">
        <v>0</v>
      </c>
      <c r="V15" s="14">
        <v>1893</v>
      </c>
      <c r="W15" s="14">
        <v>0</v>
      </c>
      <c r="X15" s="42">
        <v>0</v>
      </c>
      <c r="Y15" s="36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37">
        <v>0</v>
      </c>
      <c r="AG15" s="21"/>
      <c r="AH15" s="51"/>
    </row>
    <row r="16" spans="1:34">
      <c r="A16" s="21">
        <v>268</v>
      </c>
      <c r="B16" s="21" t="s">
        <v>530</v>
      </c>
      <c r="C16" s="21" t="s">
        <v>531</v>
      </c>
      <c r="D16" s="88" t="str">
        <f t="shared" si="0"/>
        <v>MaltaExtracto Seco</v>
      </c>
      <c r="E16" s="30">
        <v>300</v>
      </c>
      <c r="F16" s="14">
        <v>5.2</v>
      </c>
      <c r="G16" s="16">
        <v>0</v>
      </c>
      <c r="H16" s="14">
        <v>84.8</v>
      </c>
      <c r="I16" s="14">
        <v>8</v>
      </c>
      <c r="J16" s="31">
        <v>2</v>
      </c>
      <c r="K16" s="36">
        <v>0</v>
      </c>
      <c r="L16" s="13">
        <v>0</v>
      </c>
      <c r="M16" s="15">
        <v>185</v>
      </c>
      <c r="N16" s="13">
        <v>0</v>
      </c>
      <c r="O16" s="37">
        <v>0</v>
      </c>
      <c r="P16" s="41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42">
        <v>0</v>
      </c>
      <c r="Y16" s="36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37">
        <v>0</v>
      </c>
      <c r="AG16" s="21"/>
      <c r="AH16" s="51"/>
    </row>
    <row r="17" spans="1:34">
      <c r="A17" s="21">
        <v>269</v>
      </c>
      <c r="B17" s="21" t="s">
        <v>4</v>
      </c>
      <c r="C17" s="21"/>
      <c r="D17" s="88" t="str">
        <f t="shared" si="0"/>
        <v>Melaza</v>
      </c>
      <c r="E17" s="30">
        <v>242</v>
      </c>
      <c r="F17" s="14">
        <v>2.4</v>
      </c>
      <c r="G17" s="16">
        <v>0</v>
      </c>
      <c r="H17" s="14">
        <v>69.599999999999994</v>
      </c>
      <c r="I17" s="14">
        <v>24.4</v>
      </c>
      <c r="J17" s="31">
        <v>3.6</v>
      </c>
      <c r="K17" s="36">
        <v>0</v>
      </c>
      <c r="L17" s="15">
        <v>65</v>
      </c>
      <c r="M17" s="15">
        <v>105</v>
      </c>
      <c r="N17" s="13">
        <v>0</v>
      </c>
      <c r="O17" s="37">
        <v>800</v>
      </c>
      <c r="P17" s="41">
        <v>43</v>
      </c>
      <c r="Q17" s="14">
        <v>1238</v>
      </c>
      <c r="R17" s="14">
        <v>218</v>
      </c>
      <c r="S17" s="14">
        <v>81</v>
      </c>
      <c r="T17" s="14">
        <v>6.7</v>
      </c>
      <c r="U17" s="14">
        <v>0</v>
      </c>
      <c r="V17" s="14">
        <v>45</v>
      </c>
      <c r="W17" s="14">
        <v>50</v>
      </c>
      <c r="X17" s="42">
        <v>501</v>
      </c>
      <c r="Y17" s="36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37">
        <v>0</v>
      </c>
      <c r="AG17" s="21"/>
      <c r="AH17" s="51">
        <v>178</v>
      </c>
    </row>
    <row r="18" spans="1:34" ht="13.8" thickBot="1">
      <c r="A18" s="22">
        <v>270</v>
      </c>
      <c r="B18" s="22" t="s">
        <v>5</v>
      </c>
      <c r="C18" s="22"/>
      <c r="D18" s="88" t="str">
        <f t="shared" si="0"/>
        <v>Miel de Abeja</v>
      </c>
      <c r="E18" s="32">
        <v>328</v>
      </c>
      <c r="F18" s="33">
        <v>0.4</v>
      </c>
      <c r="G18" s="33">
        <v>0</v>
      </c>
      <c r="H18" s="33">
        <v>81</v>
      </c>
      <c r="I18" s="33">
        <v>18.399999999999999</v>
      </c>
      <c r="J18" s="34">
        <v>0.2</v>
      </c>
      <c r="K18" s="38">
        <v>0</v>
      </c>
      <c r="L18" s="39">
        <v>0</v>
      </c>
      <c r="M18" s="39">
        <v>50</v>
      </c>
      <c r="N18" s="39">
        <v>5000</v>
      </c>
      <c r="O18" s="40">
        <v>150</v>
      </c>
      <c r="P18" s="43">
        <v>5</v>
      </c>
      <c r="Q18" s="44">
        <v>10</v>
      </c>
      <c r="R18" s="44">
        <v>5</v>
      </c>
      <c r="S18" s="44">
        <v>6</v>
      </c>
      <c r="T18" s="44">
        <v>0.9</v>
      </c>
      <c r="U18" s="44">
        <v>7.0000000000000007E-2</v>
      </c>
      <c r="V18" s="44">
        <v>16</v>
      </c>
      <c r="W18" s="44">
        <v>15</v>
      </c>
      <c r="X18" s="45">
        <v>5</v>
      </c>
      <c r="Y18" s="38">
        <v>0</v>
      </c>
      <c r="Z18" s="39">
        <v>0</v>
      </c>
      <c r="AA18" s="39">
        <v>0</v>
      </c>
      <c r="AB18" s="39">
        <v>0</v>
      </c>
      <c r="AC18" s="39">
        <v>0</v>
      </c>
      <c r="AD18" s="39">
        <v>0</v>
      </c>
      <c r="AE18" s="39">
        <v>0</v>
      </c>
      <c r="AF18" s="40">
        <v>0</v>
      </c>
      <c r="AG18" s="22">
        <v>19</v>
      </c>
      <c r="AH18" s="52"/>
    </row>
  </sheetData>
  <mergeCells count="9">
    <mergeCell ref="D1:D2"/>
    <mergeCell ref="Y3:AF3"/>
    <mergeCell ref="K1:O1"/>
    <mergeCell ref="P1:X1"/>
    <mergeCell ref="Y1:AF1"/>
    <mergeCell ref="E1:J1"/>
    <mergeCell ref="L2:O2"/>
    <mergeCell ref="L3:O3"/>
    <mergeCell ref="P3:X3"/>
  </mergeCells>
  <phoneticPr fontId="8" type="noConversion"/>
  <pageMargins left="0.75" right="0.75" top="1" bottom="1" header="0" footer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H9"/>
  <sheetViews>
    <sheetView workbookViewId="0">
      <selection activeCell="C9" sqref="C9"/>
    </sheetView>
  </sheetViews>
  <sheetFormatPr defaultColWidth="17.88671875" defaultRowHeight="13.2"/>
  <cols>
    <col min="1" max="1" width="4" bestFit="1" customWidth="1"/>
    <col min="2" max="2" width="19.44140625" bestFit="1" customWidth="1"/>
    <col min="3" max="3" width="8.5546875" bestFit="1" customWidth="1"/>
    <col min="4" max="4" width="21.21875" customWidth="1"/>
    <col min="5" max="5" width="6.5546875" bestFit="1" customWidth="1"/>
    <col min="6" max="6" width="4.5546875" bestFit="1" customWidth="1"/>
    <col min="7" max="7" width="5.5546875" bestFit="1" customWidth="1"/>
    <col min="8" max="8" width="4.5546875" bestFit="1" customWidth="1"/>
    <col min="9" max="9" width="5.5546875" bestFit="1" customWidth="1"/>
    <col min="10" max="10" width="5.33203125" bestFit="1" customWidth="1"/>
    <col min="11" max="11" width="8.5546875" bestFit="1" customWidth="1"/>
    <col min="12" max="13" width="5.5546875" bestFit="1" customWidth="1"/>
    <col min="14" max="14" width="7.5546875" bestFit="1" customWidth="1"/>
    <col min="15" max="15" width="6.5546875" bestFit="1" customWidth="1"/>
    <col min="16" max="16" width="7.5546875" bestFit="1" customWidth="1"/>
    <col min="17" max="17" width="6.5546875" bestFit="1" customWidth="1"/>
    <col min="18" max="18" width="5.5546875" bestFit="1" customWidth="1"/>
    <col min="19" max="21" width="4.5546875" bestFit="1" customWidth="1"/>
    <col min="22" max="23" width="5.5546875" bestFit="1" customWidth="1"/>
    <col min="24" max="24" width="6.5546875" bestFit="1" customWidth="1"/>
    <col min="25" max="27" width="4.44140625" bestFit="1" customWidth="1"/>
    <col min="28" max="28" width="3.5546875" bestFit="1" customWidth="1"/>
    <col min="29" max="29" width="4.33203125" bestFit="1" customWidth="1"/>
    <col min="30" max="30" width="4" bestFit="1" customWidth="1"/>
    <col min="31" max="31" width="3.44140625" bestFit="1" customWidth="1"/>
    <col min="32" max="32" width="4" bestFit="1" customWidth="1"/>
    <col min="33" max="33" width="5.33203125" bestFit="1" customWidth="1"/>
    <col min="34" max="34" width="6.88671875" bestFit="1" customWidth="1"/>
  </cols>
  <sheetData>
    <row r="1" spans="1:34" ht="13.8" thickBot="1">
      <c r="A1" s="18"/>
      <c r="B1" s="23" t="s">
        <v>13</v>
      </c>
      <c r="C1" s="26" t="s">
        <v>14</v>
      </c>
      <c r="D1" s="241" t="s">
        <v>217</v>
      </c>
      <c r="E1" s="247" t="s">
        <v>137</v>
      </c>
      <c r="F1" s="248"/>
      <c r="G1" s="248"/>
      <c r="H1" s="248"/>
      <c r="I1" s="248"/>
      <c r="J1" s="248"/>
      <c r="K1" s="247" t="s">
        <v>20</v>
      </c>
      <c r="L1" s="248"/>
      <c r="M1" s="248"/>
      <c r="N1" s="248"/>
      <c r="O1" s="249"/>
      <c r="P1" s="246" t="s">
        <v>38</v>
      </c>
      <c r="Q1" s="246"/>
      <c r="R1" s="246"/>
      <c r="S1" s="246"/>
      <c r="T1" s="246"/>
      <c r="U1" s="246"/>
      <c r="V1" s="246"/>
      <c r="W1" s="246"/>
      <c r="X1" s="246"/>
      <c r="Y1" s="250" t="s">
        <v>21</v>
      </c>
      <c r="Z1" s="251"/>
      <c r="AA1" s="251"/>
      <c r="AB1" s="251"/>
      <c r="AC1" s="251"/>
      <c r="AD1" s="251"/>
      <c r="AE1" s="251"/>
      <c r="AF1" s="252"/>
      <c r="AG1" s="28" t="s">
        <v>22</v>
      </c>
      <c r="AH1" s="23" t="s">
        <v>23</v>
      </c>
    </row>
    <row r="2" spans="1:34" ht="13.8" customHeight="1" thickBot="1">
      <c r="A2" s="19"/>
      <c r="B2" s="24"/>
      <c r="C2" s="27"/>
      <c r="D2" s="242"/>
      <c r="E2" s="97"/>
      <c r="F2" s="73"/>
      <c r="G2" s="73"/>
      <c r="H2" s="73"/>
      <c r="I2" s="73"/>
      <c r="J2" s="73"/>
      <c r="K2" s="23" t="s">
        <v>138</v>
      </c>
      <c r="L2" s="253"/>
      <c r="M2" s="253"/>
      <c r="N2" s="253"/>
      <c r="O2" s="254"/>
      <c r="P2" s="4"/>
      <c r="Q2" s="4"/>
      <c r="R2" s="4"/>
      <c r="S2" s="4"/>
      <c r="T2" s="4"/>
      <c r="U2" s="4"/>
      <c r="V2" s="4"/>
      <c r="W2" s="4"/>
      <c r="X2" s="4"/>
      <c r="Y2" s="46"/>
      <c r="Z2" s="2"/>
      <c r="AA2" s="2"/>
      <c r="AB2" s="2"/>
      <c r="AC2" s="2"/>
      <c r="AD2" s="2"/>
      <c r="AE2" s="2"/>
      <c r="AF2" s="47"/>
      <c r="AG2" s="46"/>
      <c r="AH2" s="19"/>
    </row>
    <row r="3" spans="1:34" ht="13.8" thickBot="1">
      <c r="A3" s="20"/>
      <c r="B3" s="119" t="s">
        <v>103</v>
      </c>
      <c r="C3" s="26"/>
      <c r="D3" s="139"/>
      <c r="E3" s="29"/>
      <c r="F3" s="11"/>
      <c r="G3" s="11"/>
      <c r="H3" s="11"/>
      <c r="I3" s="11"/>
      <c r="J3" s="11"/>
      <c r="K3" s="24">
        <v>100</v>
      </c>
      <c r="L3" s="243" t="s">
        <v>139</v>
      </c>
      <c r="M3" s="244"/>
      <c r="N3" s="244"/>
      <c r="O3" s="245"/>
      <c r="P3" s="255" t="s">
        <v>140</v>
      </c>
      <c r="Q3" s="256"/>
      <c r="R3" s="256"/>
      <c r="S3" s="256"/>
      <c r="T3" s="256"/>
      <c r="U3" s="256"/>
      <c r="V3" s="256"/>
      <c r="W3" s="256"/>
      <c r="X3" s="257"/>
      <c r="Y3" s="243" t="s">
        <v>140</v>
      </c>
      <c r="Z3" s="244"/>
      <c r="AA3" s="244"/>
      <c r="AB3" s="244"/>
      <c r="AC3" s="244"/>
      <c r="AD3" s="244"/>
      <c r="AE3" s="244"/>
      <c r="AF3" s="245"/>
      <c r="AG3" s="53"/>
      <c r="AH3" s="18"/>
    </row>
    <row r="4" spans="1:34" ht="13.8" thickBot="1">
      <c r="A4" s="87" t="s">
        <v>8</v>
      </c>
      <c r="B4" s="87"/>
      <c r="C4" s="96"/>
      <c r="D4" s="140"/>
      <c r="E4" s="97" t="s">
        <v>15</v>
      </c>
      <c r="F4" s="73" t="s">
        <v>16</v>
      </c>
      <c r="G4" s="73" t="s">
        <v>17</v>
      </c>
      <c r="H4" s="73" t="s">
        <v>18</v>
      </c>
      <c r="I4" s="73" t="s">
        <v>19</v>
      </c>
      <c r="J4" s="73" t="s">
        <v>136</v>
      </c>
      <c r="K4" s="120" t="s">
        <v>24</v>
      </c>
      <c r="L4" s="74" t="s">
        <v>25</v>
      </c>
      <c r="M4" s="72" t="s">
        <v>26</v>
      </c>
      <c r="N4" s="72" t="s">
        <v>27</v>
      </c>
      <c r="O4" s="112" t="s">
        <v>28</v>
      </c>
      <c r="P4" s="123" t="s">
        <v>29</v>
      </c>
      <c r="Q4" s="124" t="s">
        <v>30</v>
      </c>
      <c r="R4" s="124" t="s">
        <v>31</v>
      </c>
      <c r="S4" s="124" t="s">
        <v>32</v>
      </c>
      <c r="T4" s="124" t="s">
        <v>33</v>
      </c>
      <c r="U4" s="124" t="s">
        <v>34</v>
      </c>
      <c r="V4" s="124" t="s">
        <v>35</v>
      </c>
      <c r="W4" s="124" t="s">
        <v>36</v>
      </c>
      <c r="X4" s="125" t="s">
        <v>37</v>
      </c>
      <c r="Y4" s="126" t="s">
        <v>39</v>
      </c>
      <c r="Z4" s="127" t="s">
        <v>40</v>
      </c>
      <c r="AA4" s="127" t="s">
        <v>41</v>
      </c>
      <c r="AB4" s="127" t="s">
        <v>42</v>
      </c>
      <c r="AC4" s="127" t="s">
        <v>43</v>
      </c>
      <c r="AD4" s="127" t="s">
        <v>44</v>
      </c>
      <c r="AE4" s="127" t="s">
        <v>45</v>
      </c>
      <c r="AF4" s="112" t="s">
        <v>46</v>
      </c>
      <c r="AG4" s="54"/>
      <c r="AH4" s="95"/>
    </row>
    <row r="5" spans="1:34" ht="13.8" thickBot="1">
      <c r="A5" s="21">
        <v>271</v>
      </c>
      <c r="B5" s="21" t="s">
        <v>77</v>
      </c>
      <c r="C5" s="111"/>
      <c r="D5" s="21" t="str">
        <f>B5&amp;C5</f>
        <v>Aceite Comestible</v>
      </c>
      <c r="E5" s="97" t="s">
        <v>15</v>
      </c>
      <c r="F5" s="73" t="s">
        <v>16</v>
      </c>
      <c r="G5" s="73" t="s">
        <v>17</v>
      </c>
      <c r="H5" s="73" t="s">
        <v>18</v>
      </c>
      <c r="I5" s="73" t="s">
        <v>19</v>
      </c>
      <c r="J5" s="73" t="s">
        <v>136</v>
      </c>
      <c r="K5" s="120" t="s">
        <v>24</v>
      </c>
      <c r="L5" s="74" t="s">
        <v>25</v>
      </c>
      <c r="M5" s="72" t="s">
        <v>26</v>
      </c>
      <c r="N5" s="72" t="s">
        <v>27</v>
      </c>
      <c r="O5" s="112" t="s">
        <v>28</v>
      </c>
      <c r="P5" s="114" t="s">
        <v>29</v>
      </c>
      <c r="Q5" s="115" t="s">
        <v>30</v>
      </c>
      <c r="R5" s="115" t="s">
        <v>31</v>
      </c>
      <c r="S5" s="115" t="s">
        <v>32</v>
      </c>
      <c r="T5" s="115" t="s">
        <v>33</v>
      </c>
      <c r="U5" s="115" t="s">
        <v>34</v>
      </c>
      <c r="V5" s="115" t="s">
        <v>35</v>
      </c>
      <c r="W5" s="115" t="s">
        <v>36</v>
      </c>
      <c r="X5" s="116" t="s">
        <v>37</v>
      </c>
      <c r="Y5" s="117" t="s">
        <v>39</v>
      </c>
      <c r="Z5" s="118" t="s">
        <v>40</v>
      </c>
      <c r="AA5" s="118" t="s">
        <v>41</v>
      </c>
      <c r="AB5" s="118" t="s">
        <v>42</v>
      </c>
      <c r="AC5" s="118" t="s">
        <v>43</v>
      </c>
      <c r="AD5" s="118" t="s">
        <v>44</v>
      </c>
      <c r="AE5" s="118" t="s">
        <v>45</v>
      </c>
      <c r="AF5" s="113" t="s">
        <v>46</v>
      </c>
      <c r="AG5" s="54"/>
      <c r="AH5" s="95"/>
    </row>
    <row r="6" spans="1:34">
      <c r="A6" s="21">
        <v>272</v>
      </c>
      <c r="B6" s="21" t="s">
        <v>78</v>
      </c>
      <c r="C6" s="21"/>
      <c r="D6" s="21" t="str">
        <f t="shared" ref="D6:D9" si="0">B6&amp;C6</f>
        <v>Aceite higado bacalao</v>
      </c>
      <c r="E6" s="41">
        <v>916</v>
      </c>
      <c r="F6" s="14">
        <v>0</v>
      </c>
      <c r="G6" s="14">
        <v>99.8</v>
      </c>
      <c r="H6" s="14">
        <v>0</v>
      </c>
      <c r="I6" s="14">
        <v>0</v>
      </c>
      <c r="J6" s="42">
        <v>0</v>
      </c>
      <c r="K6" s="41">
        <v>85000</v>
      </c>
      <c r="L6" s="14">
        <v>0</v>
      </c>
      <c r="M6" s="14">
        <v>0</v>
      </c>
      <c r="N6" s="14">
        <v>0</v>
      </c>
      <c r="O6" s="42">
        <v>0</v>
      </c>
      <c r="P6" s="41">
        <v>0.1</v>
      </c>
      <c r="Q6" s="14"/>
      <c r="R6" s="14"/>
      <c r="S6" s="14"/>
      <c r="T6" s="14"/>
      <c r="U6" s="14"/>
      <c r="V6" s="14"/>
      <c r="W6" s="14"/>
      <c r="X6" s="42">
        <v>100</v>
      </c>
      <c r="Y6" s="36"/>
      <c r="Z6" s="13"/>
      <c r="AA6" s="13"/>
      <c r="AB6" s="13"/>
      <c r="AC6" s="13"/>
      <c r="AD6" s="13"/>
      <c r="AE6" s="13"/>
      <c r="AF6" s="37"/>
      <c r="AG6" s="21"/>
      <c r="AH6" s="21"/>
    </row>
    <row r="7" spans="1:34">
      <c r="A7" s="21">
        <v>273</v>
      </c>
      <c r="B7" s="21" t="s">
        <v>79</v>
      </c>
      <c r="C7" s="21"/>
      <c r="D7" s="21" t="str">
        <f t="shared" si="0"/>
        <v>Mahonesa</v>
      </c>
      <c r="E7" s="41">
        <v>720</v>
      </c>
      <c r="F7" s="14">
        <v>1.5</v>
      </c>
      <c r="G7" s="14">
        <v>78</v>
      </c>
      <c r="H7" s="14">
        <v>8</v>
      </c>
      <c r="I7" s="14">
        <v>16</v>
      </c>
      <c r="J7" s="42">
        <v>1.5</v>
      </c>
      <c r="K7" s="41">
        <v>210</v>
      </c>
      <c r="L7" s="14">
        <v>40</v>
      </c>
      <c r="M7" s="14">
        <v>40</v>
      </c>
      <c r="N7" s="14">
        <v>6000</v>
      </c>
      <c r="O7" s="42">
        <v>200</v>
      </c>
      <c r="P7" s="41">
        <v>590</v>
      </c>
      <c r="Q7" s="14">
        <v>25</v>
      </c>
      <c r="R7" s="14">
        <v>19</v>
      </c>
      <c r="S7" s="14"/>
      <c r="T7" s="14">
        <v>1</v>
      </c>
      <c r="U7" s="14"/>
      <c r="V7" s="14">
        <v>60</v>
      </c>
      <c r="W7" s="14"/>
      <c r="X7" s="42"/>
      <c r="Y7" s="36"/>
      <c r="Z7" s="13"/>
      <c r="AA7" s="13"/>
      <c r="AB7" s="13"/>
      <c r="AC7" s="13"/>
      <c r="AD7" s="13"/>
      <c r="AE7" s="13"/>
      <c r="AF7" s="37"/>
      <c r="AG7" s="21"/>
      <c r="AH7" s="21"/>
    </row>
    <row r="8" spans="1:34">
      <c r="A8" s="21">
        <v>274</v>
      </c>
      <c r="B8" s="21" t="s">
        <v>494</v>
      </c>
      <c r="C8" s="21" t="s">
        <v>533</v>
      </c>
      <c r="D8" s="21" t="str">
        <f t="shared" si="0"/>
        <v>Manteca CerdoGrasa</v>
      </c>
      <c r="E8" s="41">
        <v>893</v>
      </c>
      <c r="F8" s="14">
        <v>0.5</v>
      </c>
      <c r="G8" s="14">
        <v>99.2</v>
      </c>
      <c r="H8" s="14">
        <v>0</v>
      </c>
      <c r="I8" s="14">
        <v>0.3</v>
      </c>
      <c r="J8" s="42">
        <v>0</v>
      </c>
      <c r="K8" s="41">
        <v>0</v>
      </c>
      <c r="L8" s="14">
        <v>0</v>
      </c>
      <c r="M8" s="14">
        <v>0</v>
      </c>
      <c r="N8" s="14">
        <v>0</v>
      </c>
      <c r="O8" s="42">
        <v>0</v>
      </c>
      <c r="P8" s="41">
        <v>9</v>
      </c>
      <c r="Q8" s="14"/>
      <c r="R8" s="14"/>
      <c r="S8" s="14"/>
      <c r="T8" s="14"/>
      <c r="U8" s="14"/>
      <c r="V8" s="14"/>
      <c r="W8" s="14"/>
      <c r="X8" s="42"/>
      <c r="Y8" s="36"/>
      <c r="Z8" s="13"/>
      <c r="AA8" s="13"/>
      <c r="AB8" s="13"/>
      <c r="AC8" s="13"/>
      <c r="AD8" s="13"/>
      <c r="AE8" s="13"/>
      <c r="AF8" s="37"/>
      <c r="AG8" s="21"/>
      <c r="AH8" s="21"/>
    </row>
    <row r="9" spans="1:34" ht="13.8" thickBot="1">
      <c r="A9" s="22">
        <v>275</v>
      </c>
      <c r="B9" s="22" t="s">
        <v>80</v>
      </c>
      <c r="C9" s="22"/>
      <c r="D9" s="22" t="str">
        <f t="shared" si="0"/>
        <v>Margarina</v>
      </c>
      <c r="E9" s="43">
        <v>732</v>
      </c>
      <c r="F9" s="44">
        <v>0.5</v>
      </c>
      <c r="G9" s="44">
        <v>88.5</v>
      </c>
      <c r="H9" s="44">
        <v>0.7</v>
      </c>
      <c r="I9" s="44">
        <v>12.3</v>
      </c>
      <c r="J9" s="45">
        <v>2.5</v>
      </c>
      <c r="K9" s="43">
        <v>3200</v>
      </c>
      <c r="L9" s="44">
        <v>0</v>
      </c>
      <c r="M9" s="44">
        <v>0</v>
      </c>
      <c r="N9" s="44">
        <v>0</v>
      </c>
      <c r="O9" s="45">
        <v>0</v>
      </c>
      <c r="P9" s="43">
        <v>1160</v>
      </c>
      <c r="Q9" s="44">
        <v>800</v>
      </c>
      <c r="R9" s="44">
        <v>18</v>
      </c>
      <c r="S9" s="44"/>
      <c r="T9" s="44"/>
      <c r="U9" s="44"/>
      <c r="V9" s="44">
        <v>18</v>
      </c>
      <c r="W9" s="44"/>
      <c r="X9" s="45">
        <v>945</v>
      </c>
      <c r="Y9" s="38"/>
      <c r="Z9" s="39"/>
      <c r="AA9" s="39"/>
      <c r="AB9" s="39"/>
      <c r="AC9" s="39"/>
      <c r="AD9" s="39"/>
      <c r="AE9" s="39"/>
      <c r="AF9" s="40"/>
      <c r="AG9" s="22">
        <v>73</v>
      </c>
      <c r="AH9" s="22"/>
    </row>
  </sheetData>
  <mergeCells count="9">
    <mergeCell ref="D1:D2"/>
    <mergeCell ref="E1:J1"/>
    <mergeCell ref="L2:O2"/>
    <mergeCell ref="P3:X3"/>
    <mergeCell ref="Y3:AF3"/>
    <mergeCell ref="L3:O3"/>
    <mergeCell ref="K1:O1"/>
    <mergeCell ref="P1:X1"/>
    <mergeCell ref="Y1:AF1"/>
  </mergeCells>
  <phoneticPr fontId="8" type="noConversion"/>
  <pageMargins left="0.75" right="0.75" top="1" bottom="1" header="0" footer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H122"/>
  <sheetViews>
    <sheetView topLeftCell="A101" workbookViewId="0">
      <selection activeCell="B100" sqref="B100"/>
    </sheetView>
  </sheetViews>
  <sheetFormatPr defaultColWidth="4.44140625" defaultRowHeight="13.2"/>
  <cols>
    <col min="1" max="1" width="4" bestFit="1" customWidth="1"/>
    <col min="2" max="2" width="17.44140625" customWidth="1"/>
    <col min="3" max="3" width="11.44140625" customWidth="1"/>
    <col min="4" max="4" width="18.6640625" customWidth="1"/>
    <col min="5" max="5" width="6.5546875" bestFit="1" customWidth="1"/>
    <col min="6" max="7" width="5.5546875" bestFit="1" customWidth="1"/>
    <col min="8" max="8" width="4.5546875" bestFit="1" customWidth="1"/>
    <col min="9" max="10" width="5.5546875" bestFit="1" customWidth="1"/>
    <col min="11" max="11" width="8.5546875" bestFit="1" customWidth="1"/>
    <col min="12" max="12" width="6.5546875" bestFit="1" customWidth="1"/>
    <col min="13" max="13" width="7.5546875" bestFit="1" customWidth="1"/>
    <col min="14" max="15" width="8.5546875" bestFit="1" customWidth="1"/>
    <col min="16" max="16" width="7.6640625" bestFit="1" customWidth="1"/>
    <col min="17" max="19" width="6.5546875" bestFit="1" customWidth="1"/>
    <col min="20" max="21" width="5.5546875" bestFit="1" customWidth="1"/>
    <col min="22" max="23" width="6.5546875" bestFit="1" customWidth="1"/>
    <col min="24" max="24" width="7.5546875" bestFit="1" customWidth="1"/>
    <col min="25" max="25" width="5" bestFit="1" customWidth="1"/>
    <col min="26" max="28" width="7.5546875" bestFit="1" customWidth="1"/>
    <col min="29" max="29" width="6.5546875" bestFit="1" customWidth="1"/>
    <col min="30" max="30" width="7.5546875" bestFit="1" customWidth="1"/>
    <col min="31" max="31" width="6.5546875" bestFit="1" customWidth="1"/>
    <col min="32" max="32" width="7.5546875" bestFit="1" customWidth="1"/>
    <col min="33" max="33" width="5.44140625" bestFit="1" customWidth="1"/>
    <col min="34" max="34" width="7.109375" bestFit="1" customWidth="1"/>
  </cols>
  <sheetData>
    <row r="1" spans="1:34" ht="13.8" thickBot="1">
      <c r="A1" s="18"/>
      <c r="B1" s="23" t="s">
        <v>13</v>
      </c>
      <c r="C1" s="26" t="s">
        <v>14</v>
      </c>
      <c r="D1" s="241" t="s">
        <v>217</v>
      </c>
      <c r="E1" s="247" t="s">
        <v>137</v>
      </c>
      <c r="F1" s="248"/>
      <c r="G1" s="248"/>
      <c r="H1" s="248"/>
      <c r="I1" s="248"/>
      <c r="J1" s="248"/>
      <c r="K1" s="247" t="s">
        <v>20</v>
      </c>
      <c r="L1" s="248"/>
      <c r="M1" s="248"/>
      <c r="N1" s="248"/>
      <c r="O1" s="249"/>
      <c r="P1" s="246" t="s">
        <v>38</v>
      </c>
      <c r="Q1" s="246"/>
      <c r="R1" s="246"/>
      <c r="S1" s="246"/>
      <c r="T1" s="246"/>
      <c r="U1" s="246"/>
      <c r="V1" s="246"/>
      <c r="W1" s="246"/>
      <c r="X1" s="246"/>
      <c r="Y1" s="250" t="s">
        <v>21</v>
      </c>
      <c r="Z1" s="251"/>
      <c r="AA1" s="251"/>
      <c r="AB1" s="251"/>
      <c r="AC1" s="251"/>
      <c r="AD1" s="251"/>
      <c r="AE1" s="251"/>
      <c r="AF1" s="252"/>
      <c r="AG1" s="28" t="s">
        <v>22</v>
      </c>
      <c r="AH1" s="23" t="s">
        <v>23</v>
      </c>
    </row>
    <row r="2" spans="1:34" ht="13.8" thickBot="1">
      <c r="A2" s="19"/>
      <c r="B2" s="24"/>
      <c r="C2" s="27"/>
      <c r="D2" s="242"/>
      <c r="E2" s="97"/>
      <c r="F2" s="73"/>
      <c r="G2" s="73"/>
      <c r="H2" s="73"/>
      <c r="I2" s="73"/>
      <c r="J2" s="73"/>
      <c r="K2" s="23" t="s">
        <v>138</v>
      </c>
      <c r="L2" s="253"/>
      <c r="M2" s="253"/>
      <c r="N2" s="253"/>
      <c r="O2" s="254"/>
      <c r="P2" s="4"/>
      <c r="Q2" s="4"/>
      <c r="R2" s="4"/>
      <c r="S2" s="4"/>
      <c r="T2" s="4"/>
      <c r="U2" s="4"/>
      <c r="V2" s="4"/>
      <c r="W2" s="4"/>
      <c r="X2" s="4"/>
      <c r="Y2" s="46"/>
      <c r="Z2" s="2"/>
      <c r="AA2" s="2"/>
      <c r="AB2" s="2"/>
      <c r="AC2" s="2"/>
      <c r="AD2" s="2"/>
      <c r="AE2" s="2"/>
      <c r="AF2" s="47"/>
      <c r="AG2" s="46"/>
      <c r="AH2" s="19"/>
    </row>
    <row r="3" spans="1:34" ht="13.8" thickBot="1">
      <c r="A3" s="20"/>
      <c r="B3" s="119" t="s">
        <v>144</v>
      </c>
      <c r="C3" s="26"/>
      <c r="D3" s="139"/>
      <c r="E3" s="29"/>
      <c r="F3" s="11"/>
      <c r="G3" s="11"/>
      <c r="H3" s="11"/>
      <c r="I3" s="11"/>
      <c r="J3" s="11"/>
      <c r="K3" s="24">
        <v>100</v>
      </c>
      <c r="L3" s="243" t="s">
        <v>139</v>
      </c>
      <c r="M3" s="244"/>
      <c r="N3" s="244"/>
      <c r="O3" s="245"/>
      <c r="P3" s="255" t="s">
        <v>140</v>
      </c>
      <c r="Q3" s="256"/>
      <c r="R3" s="256"/>
      <c r="S3" s="256"/>
      <c r="T3" s="256"/>
      <c r="U3" s="256"/>
      <c r="V3" s="256"/>
      <c r="W3" s="256"/>
      <c r="X3" s="257"/>
      <c r="Y3" s="243" t="s">
        <v>140</v>
      </c>
      <c r="Z3" s="244"/>
      <c r="AA3" s="244"/>
      <c r="AB3" s="244"/>
      <c r="AC3" s="244"/>
      <c r="AD3" s="244"/>
      <c r="AE3" s="244"/>
      <c r="AF3" s="245"/>
      <c r="AG3" s="53"/>
      <c r="AH3" s="18"/>
    </row>
    <row r="4" spans="1:34" ht="13.8" thickBot="1">
      <c r="A4" s="87" t="s">
        <v>8</v>
      </c>
      <c r="B4" s="87"/>
      <c r="C4" s="96"/>
      <c r="D4" s="140"/>
      <c r="E4" s="97" t="s">
        <v>15</v>
      </c>
      <c r="F4" s="73" t="s">
        <v>16</v>
      </c>
      <c r="G4" s="73" t="s">
        <v>17</v>
      </c>
      <c r="H4" s="73" t="s">
        <v>18</v>
      </c>
      <c r="I4" s="73" t="s">
        <v>19</v>
      </c>
      <c r="J4" s="73" t="s">
        <v>136</v>
      </c>
      <c r="K4" s="120" t="s">
        <v>24</v>
      </c>
      <c r="L4" s="74" t="s">
        <v>25</v>
      </c>
      <c r="M4" s="72" t="s">
        <v>26</v>
      </c>
      <c r="N4" s="72" t="s">
        <v>27</v>
      </c>
      <c r="O4" s="112" t="s">
        <v>28</v>
      </c>
      <c r="P4" s="123" t="s">
        <v>29</v>
      </c>
      <c r="Q4" s="124" t="s">
        <v>30</v>
      </c>
      <c r="R4" s="124" t="s">
        <v>31</v>
      </c>
      <c r="S4" s="124" t="s">
        <v>32</v>
      </c>
      <c r="T4" s="124" t="s">
        <v>33</v>
      </c>
      <c r="U4" s="124" t="s">
        <v>34</v>
      </c>
      <c r="V4" s="124" t="s">
        <v>35</v>
      </c>
      <c r="W4" s="124" t="s">
        <v>36</v>
      </c>
      <c r="X4" s="125" t="s">
        <v>37</v>
      </c>
      <c r="Y4" s="126" t="s">
        <v>39</v>
      </c>
      <c r="Z4" s="127" t="s">
        <v>40</v>
      </c>
      <c r="AA4" s="127" t="s">
        <v>41</v>
      </c>
      <c r="AB4" s="127" t="s">
        <v>42</v>
      </c>
      <c r="AC4" s="127" t="s">
        <v>43</v>
      </c>
      <c r="AD4" s="127" t="s">
        <v>44</v>
      </c>
      <c r="AE4" s="127" t="s">
        <v>45</v>
      </c>
      <c r="AF4" s="112" t="s">
        <v>46</v>
      </c>
      <c r="AG4" s="54"/>
      <c r="AH4" s="95"/>
    </row>
    <row r="5" spans="1:34">
      <c r="A5" s="21">
        <v>276</v>
      </c>
      <c r="B5" s="21" t="s">
        <v>81</v>
      </c>
      <c r="C5" s="21" t="s">
        <v>405</v>
      </c>
      <c r="D5" s="88" t="str">
        <f>B5&amp;C5</f>
        <v>AbadejoFresco</v>
      </c>
      <c r="E5" s="30">
        <v>58</v>
      </c>
      <c r="F5" s="16">
        <v>13.6</v>
      </c>
      <c r="G5" s="16">
        <v>0.3</v>
      </c>
      <c r="H5" s="16">
        <v>0</v>
      </c>
      <c r="I5" s="16">
        <v>85.5</v>
      </c>
      <c r="J5" s="31">
        <v>0.6</v>
      </c>
      <c r="K5" s="30"/>
      <c r="L5" s="16">
        <v>120</v>
      </c>
      <c r="M5" s="16">
        <v>25</v>
      </c>
      <c r="N5" s="16"/>
      <c r="O5" s="31"/>
      <c r="P5" s="41">
        <v>67</v>
      </c>
      <c r="Q5" s="14">
        <v>288</v>
      </c>
      <c r="R5" s="14">
        <v>21</v>
      </c>
      <c r="S5" s="14">
        <v>35</v>
      </c>
      <c r="T5" s="14">
        <v>3.2</v>
      </c>
      <c r="U5" s="14"/>
      <c r="V5" s="14">
        <v>74</v>
      </c>
      <c r="W5" s="14">
        <v>104</v>
      </c>
      <c r="X5" s="42">
        <v>241</v>
      </c>
      <c r="Y5" s="36"/>
      <c r="Z5" s="13"/>
      <c r="AA5" s="13"/>
      <c r="AB5" s="13"/>
      <c r="AC5" s="13"/>
      <c r="AD5" s="13"/>
      <c r="AE5" s="13"/>
      <c r="AF5" s="37"/>
      <c r="AG5" s="21">
        <v>195</v>
      </c>
      <c r="AH5" s="21"/>
    </row>
    <row r="6" spans="1:34">
      <c r="A6" s="21">
        <v>277</v>
      </c>
      <c r="B6" s="21" t="s">
        <v>81</v>
      </c>
      <c r="C6" s="21" t="s">
        <v>418</v>
      </c>
      <c r="D6" s="88" t="str">
        <f t="shared" ref="D6:D69" si="0">B6&amp;C6</f>
        <v>AbadejoSeco Salado</v>
      </c>
      <c r="E6" s="30">
        <v>361</v>
      </c>
      <c r="F6" s="16">
        <v>81.5</v>
      </c>
      <c r="G6" s="16">
        <v>2.7</v>
      </c>
      <c r="H6" s="16">
        <v>0</v>
      </c>
      <c r="I6" s="16">
        <v>14.7</v>
      </c>
      <c r="J6" s="31">
        <v>1.1000000000000001</v>
      </c>
      <c r="K6" s="30"/>
      <c r="L6" s="16">
        <v>100</v>
      </c>
      <c r="M6" s="16">
        <v>150</v>
      </c>
      <c r="N6" s="16"/>
      <c r="O6" s="31"/>
      <c r="P6" s="41">
        <v>175</v>
      </c>
      <c r="Q6" s="14">
        <v>421</v>
      </c>
      <c r="R6" s="14">
        <v>136</v>
      </c>
      <c r="S6" s="14">
        <v>51.3</v>
      </c>
      <c r="T6" s="14">
        <v>3.1</v>
      </c>
      <c r="U6" s="14"/>
      <c r="V6" s="14">
        <v>253</v>
      </c>
      <c r="W6" s="14">
        <v>246</v>
      </c>
      <c r="X6" s="42">
        <v>283</v>
      </c>
      <c r="Y6" s="36"/>
      <c r="Z6" s="13"/>
      <c r="AA6" s="13"/>
      <c r="AB6" s="13"/>
      <c r="AC6" s="13"/>
      <c r="AD6" s="13"/>
      <c r="AE6" s="13"/>
      <c r="AF6" s="37"/>
      <c r="AG6" s="21"/>
      <c r="AH6" s="21"/>
    </row>
    <row r="7" spans="1:34">
      <c r="A7" s="21">
        <v>278</v>
      </c>
      <c r="B7" s="21" t="s">
        <v>81</v>
      </c>
      <c r="C7" s="21" t="s">
        <v>469</v>
      </c>
      <c r="D7" s="88" t="str">
        <f t="shared" si="0"/>
        <v>AbadejoCocido</v>
      </c>
      <c r="E7" s="30">
        <v>107</v>
      </c>
      <c r="F7" s="16">
        <v>23.7</v>
      </c>
      <c r="G7" s="16">
        <v>1.1000000000000001</v>
      </c>
      <c r="H7" s="16">
        <v>0.7</v>
      </c>
      <c r="I7" s="16">
        <v>74.7</v>
      </c>
      <c r="J7" s="31">
        <v>0.5</v>
      </c>
      <c r="K7" s="30"/>
      <c r="L7" s="16">
        <v>50</v>
      </c>
      <c r="M7" s="16">
        <v>60</v>
      </c>
      <c r="N7" s="16"/>
      <c r="O7" s="31">
        <v>2500</v>
      </c>
      <c r="P7" s="41">
        <v>120</v>
      </c>
      <c r="Q7" s="14">
        <v>390</v>
      </c>
      <c r="R7" s="14">
        <v>14.2</v>
      </c>
      <c r="S7" s="14">
        <v>34.299999999999997</v>
      </c>
      <c r="T7" s="14">
        <v>0.5</v>
      </c>
      <c r="U7" s="14"/>
      <c r="V7" s="14">
        <v>216</v>
      </c>
      <c r="W7" s="14">
        <v>248</v>
      </c>
      <c r="X7" s="42">
        <v>108</v>
      </c>
      <c r="Y7" s="36"/>
      <c r="Z7" s="13"/>
      <c r="AA7" s="13"/>
      <c r="AB7" s="13"/>
      <c r="AC7" s="13"/>
      <c r="AD7" s="13"/>
      <c r="AE7" s="13"/>
      <c r="AF7" s="37"/>
      <c r="AG7" s="21">
        <v>135</v>
      </c>
      <c r="AH7" s="21"/>
    </row>
    <row r="8" spans="1:34">
      <c r="A8" s="21">
        <v>279</v>
      </c>
      <c r="B8" s="79" t="s">
        <v>81</v>
      </c>
      <c r="C8" s="21" t="s">
        <v>67</v>
      </c>
      <c r="D8" s="88" t="str">
        <f t="shared" si="0"/>
        <v>AbadejoFrito</v>
      </c>
      <c r="E8" s="30">
        <v>170</v>
      </c>
      <c r="F8" s="16">
        <v>17.600000000000001</v>
      </c>
      <c r="G8" s="16">
        <v>9.5</v>
      </c>
      <c r="H8" s="16">
        <v>6.8</v>
      </c>
      <c r="I8" s="16">
        <v>65.5</v>
      </c>
      <c r="J8" s="31">
        <v>0.6</v>
      </c>
      <c r="K8" s="30"/>
      <c r="L8" s="16"/>
      <c r="M8" s="16"/>
      <c r="N8" s="16"/>
      <c r="O8" s="31"/>
      <c r="P8" s="41">
        <v>153</v>
      </c>
      <c r="Q8" s="14">
        <v>238</v>
      </c>
      <c r="R8" s="14">
        <v>92</v>
      </c>
      <c r="S8" s="14">
        <v>40</v>
      </c>
      <c r="T8" s="14">
        <v>1.6</v>
      </c>
      <c r="U8" s="14"/>
      <c r="V8" s="14">
        <v>232</v>
      </c>
      <c r="W8" s="14">
        <v>201</v>
      </c>
      <c r="X8" s="42">
        <v>219</v>
      </c>
      <c r="Y8" s="36"/>
      <c r="Z8" s="13"/>
      <c r="AA8" s="13"/>
      <c r="AB8" s="13"/>
      <c r="AC8" s="13"/>
      <c r="AD8" s="13"/>
      <c r="AE8" s="13"/>
      <c r="AF8" s="37"/>
      <c r="AG8" s="21">
        <v>117</v>
      </c>
      <c r="AH8" s="21"/>
    </row>
    <row r="9" spans="1:34">
      <c r="A9" s="21">
        <v>280</v>
      </c>
      <c r="B9" s="79" t="s">
        <v>419</v>
      </c>
      <c r="C9" s="21" t="s">
        <v>312</v>
      </c>
      <c r="D9" s="88" t="str">
        <f t="shared" si="0"/>
        <v>AlmejaFresca</v>
      </c>
      <c r="E9" s="30">
        <v>81</v>
      </c>
      <c r="F9" s="16">
        <v>13.5</v>
      </c>
      <c r="G9" s="16">
        <v>1.6</v>
      </c>
      <c r="H9" s="16">
        <v>8.4</v>
      </c>
      <c r="I9" s="16">
        <v>78.900000000000006</v>
      </c>
      <c r="J9" s="31">
        <v>2.6</v>
      </c>
      <c r="K9" s="30">
        <v>110</v>
      </c>
      <c r="L9" s="16">
        <v>100</v>
      </c>
      <c r="M9" s="16">
        <v>210</v>
      </c>
      <c r="N9" s="16"/>
      <c r="O9" s="31">
        <v>1400</v>
      </c>
      <c r="P9" s="41">
        <v>289</v>
      </c>
      <c r="Q9" s="14">
        <v>261</v>
      </c>
      <c r="R9" s="14">
        <v>96</v>
      </c>
      <c r="S9" s="14">
        <v>68</v>
      </c>
      <c r="T9" s="14">
        <v>6.7</v>
      </c>
      <c r="U9" s="14"/>
      <c r="V9" s="14">
        <v>141</v>
      </c>
      <c r="W9" s="14">
        <v>276</v>
      </c>
      <c r="X9" s="42">
        <v>463</v>
      </c>
      <c r="Y9" s="36"/>
      <c r="Z9" s="13"/>
      <c r="AA9" s="13"/>
      <c r="AB9" s="13">
        <v>702</v>
      </c>
      <c r="AC9" s="13"/>
      <c r="AD9" s="13"/>
      <c r="AE9" s="13">
        <v>148</v>
      </c>
      <c r="AF9" s="37"/>
      <c r="AG9" s="21">
        <v>244</v>
      </c>
      <c r="AH9" s="21"/>
    </row>
    <row r="10" spans="1:34">
      <c r="A10" s="21">
        <v>281</v>
      </c>
      <c r="B10" s="79" t="s">
        <v>419</v>
      </c>
      <c r="C10" s="21" t="s">
        <v>315</v>
      </c>
      <c r="D10" s="88" t="str">
        <f t="shared" si="0"/>
        <v>AlmejaCocida</v>
      </c>
      <c r="E10" s="30">
        <v>68</v>
      </c>
      <c r="F10" s="16">
        <v>12.1</v>
      </c>
      <c r="G10" s="16">
        <v>2.4</v>
      </c>
      <c r="H10" s="16">
        <v>0</v>
      </c>
      <c r="I10" s="16">
        <v>82.4</v>
      </c>
      <c r="J10" s="31">
        <v>3.1</v>
      </c>
      <c r="K10" s="30">
        <v>88</v>
      </c>
      <c r="L10" s="16">
        <v>45</v>
      </c>
      <c r="M10" s="16"/>
      <c r="N10" s="16"/>
      <c r="O10" s="31">
        <v>970</v>
      </c>
      <c r="P10" s="41">
        <v>210</v>
      </c>
      <c r="Q10" s="14">
        <v>97</v>
      </c>
      <c r="R10" s="14">
        <v>197</v>
      </c>
      <c r="S10" s="14">
        <v>25</v>
      </c>
      <c r="T10" s="14">
        <v>13.5</v>
      </c>
      <c r="U10" s="14"/>
      <c r="V10" s="14">
        <v>331</v>
      </c>
      <c r="W10" s="14">
        <v>328</v>
      </c>
      <c r="X10" s="42">
        <v>315</v>
      </c>
      <c r="Y10" s="36"/>
      <c r="Z10" s="13"/>
      <c r="AA10" s="13"/>
      <c r="AB10" s="13">
        <v>101</v>
      </c>
      <c r="AC10" s="13"/>
      <c r="AD10" s="13"/>
      <c r="AE10" s="13">
        <v>418</v>
      </c>
      <c r="AF10" s="37"/>
      <c r="AG10" s="21">
        <v>287</v>
      </c>
      <c r="AH10" s="21"/>
    </row>
    <row r="11" spans="1:34">
      <c r="A11" s="21">
        <v>282</v>
      </c>
      <c r="B11" s="79" t="s">
        <v>420</v>
      </c>
      <c r="C11" s="21" t="s">
        <v>472</v>
      </c>
      <c r="D11" s="88" t="str">
        <f t="shared" si="0"/>
        <v>AnchoasFrescas</v>
      </c>
      <c r="E11" s="30">
        <v>138</v>
      </c>
      <c r="F11" s="16">
        <v>21.4</v>
      </c>
      <c r="G11" s="16">
        <v>5.8</v>
      </c>
      <c r="H11" s="16">
        <v>0.9</v>
      </c>
      <c r="I11" s="16">
        <v>70.400000000000006</v>
      </c>
      <c r="J11" s="31">
        <v>1.5</v>
      </c>
      <c r="K11" s="30"/>
      <c r="L11" s="16"/>
      <c r="M11" s="16"/>
      <c r="N11" s="16"/>
      <c r="O11" s="31"/>
      <c r="P11" s="41">
        <v>225</v>
      </c>
      <c r="Q11" s="14">
        <v>302</v>
      </c>
      <c r="R11" s="14">
        <v>22.9</v>
      </c>
      <c r="S11" s="14">
        <v>50.3</v>
      </c>
      <c r="T11" s="14">
        <v>5.0999999999999996</v>
      </c>
      <c r="U11" s="14"/>
      <c r="V11" s="14">
        <v>426</v>
      </c>
      <c r="W11" s="14">
        <v>236</v>
      </c>
      <c r="X11" s="42">
        <v>185</v>
      </c>
      <c r="Y11" s="36"/>
      <c r="Z11" s="13"/>
      <c r="AA11" s="13"/>
      <c r="AB11" s="13"/>
      <c r="AC11" s="13"/>
      <c r="AD11" s="13"/>
      <c r="AE11" s="13"/>
      <c r="AF11" s="37"/>
      <c r="AG11" s="21">
        <v>214</v>
      </c>
      <c r="AH11" s="21"/>
    </row>
    <row r="12" spans="1:34">
      <c r="A12" s="21">
        <v>283</v>
      </c>
      <c r="B12" s="79" t="s">
        <v>420</v>
      </c>
      <c r="C12" s="21" t="s">
        <v>308</v>
      </c>
      <c r="D12" s="88" t="str">
        <f t="shared" si="0"/>
        <v>AnchoasConserva</v>
      </c>
      <c r="E12" s="30">
        <v>185</v>
      </c>
      <c r="F12" s="16">
        <v>18.8</v>
      </c>
      <c r="G12" s="16">
        <v>11.2</v>
      </c>
      <c r="H12" s="16">
        <v>1</v>
      </c>
      <c r="I12" s="16">
        <v>42.6</v>
      </c>
      <c r="J12" s="31"/>
      <c r="K12" s="30"/>
      <c r="L12" s="16"/>
      <c r="M12" s="16"/>
      <c r="N12" s="16"/>
      <c r="O12" s="31"/>
      <c r="P12" s="41"/>
      <c r="Q12" s="14"/>
      <c r="R12" s="14">
        <v>18</v>
      </c>
      <c r="S12" s="14"/>
      <c r="T12" s="14"/>
      <c r="U12" s="14"/>
      <c r="V12" s="14">
        <v>840</v>
      </c>
      <c r="W12" s="14"/>
      <c r="X12" s="42"/>
      <c r="Y12" s="36">
        <v>809</v>
      </c>
      <c r="Z12" s="13">
        <v>1090</v>
      </c>
      <c r="AA12" s="14">
        <v>1472</v>
      </c>
      <c r="AB12" s="14">
        <v>1481</v>
      </c>
      <c r="AC12" s="14">
        <v>387</v>
      </c>
      <c r="AD12" s="14">
        <v>793</v>
      </c>
      <c r="AE12" s="14">
        <v>109</v>
      </c>
      <c r="AF12" s="42">
        <v>891</v>
      </c>
      <c r="AG12" s="21"/>
      <c r="AH12" s="21"/>
    </row>
    <row r="13" spans="1:34">
      <c r="A13" s="21">
        <v>284</v>
      </c>
      <c r="B13" s="79" t="s">
        <v>421</v>
      </c>
      <c r="C13" s="21" t="s">
        <v>312</v>
      </c>
      <c r="D13" s="88" t="str">
        <f t="shared" si="0"/>
        <v>Anguila de ríoFresca</v>
      </c>
      <c r="E13" s="30">
        <v>142</v>
      </c>
      <c r="F13" s="16">
        <v>18.8</v>
      </c>
      <c r="G13" s="16">
        <v>13.6</v>
      </c>
      <c r="H13" s="16">
        <v>3.9</v>
      </c>
      <c r="I13" s="16">
        <v>62.8</v>
      </c>
      <c r="J13" s="31">
        <v>1.7</v>
      </c>
      <c r="K13" s="30">
        <v>8500</v>
      </c>
      <c r="L13" s="16">
        <v>260</v>
      </c>
      <c r="M13" s="16">
        <v>290</v>
      </c>
      <c r="N13" s="16">
        <v>1700</v>
      </c>
      <c r="O13" s="31">
        <v>1400</v>
      </c>
      <c r="P13" s="41" t="s">
        <v>82</v>
      </c>
      <c r="Q13" s="14">
        <v>230</v>
      </c>
      <c r="R13" s="14">
        <v>414.4</v>
      </c>
      <c r="S13" s="14">
        <v>34.799999999999997</v>
      </c>
      <c r="T13" s="14">
        <v>4</v>
      </c>
      <c r="U13" s="14"/>
      <c r="V13" s="14">
        <v>320</v>
      </c>
      <c r="W13" s="14">
        <v>219</v>
      </c>
      <c r="X13" s="42">
        <v>60</v>
      </c>
      <c r="Y13" s="36">
        <v>685</v>
      </c>
      <c r="Z13" s="14">
        <v>1008</v>
      </c>
      <c r="AA13" s="14">
        <v>1388</v>
      </c>
      <c r="AB13" s="14">
        <v>1642</v>
      </c>
      <c r="AC13" s="14">
        <v>538</v>
      </c>
      <c r="AD13" s="14">
        <v>789</v>
      </c>
      <c r="AE13" s="14">
        <v>178</v>
      </c>
      <c r="AF13" s="42">
        <v>988</v>
      </c>
      <c r="AG13" s="21">
        <v>90</v>
      </c>
      <c r="AH13" s="21"/>
    </row>
    <row r="14" spans="1:34">
      <c r="A14" s="21">
        <v>285</v>
      </c>
      <c r="B14" s="79" t="s">
        <v>421</v>
      </c>
      <c r="C14" s="21" t="s">
        <v>315</v>
      </c>
      <c r="D14" s="88" t="str">
        <f t="shared" si="0"/>
        <v>Anguila de ríoCocida</v>
      </c>
      <c r="E14" s="30">
        <v>232</v>
      </c>
      <c r="F14" s="16">
        <v>13.1</v>
      </c>
      <c r="G14" s="16">
        <v>17.3</v>
      </c>
      <c r="H14" s="16">
        <v>3.5</v>
      </c>
      <c r="I14" s="16">
        <v>64.7</v>
      </c>
      <c r="J14" s="31">
        <v>1.4</v>
      </c>
      <c r="K14" s="30"/>
      <c r="L14" s="16">
        <v>100</v>
      </c>
      <c r="M14" s="16"/>
      <c r="N14" s="16"/>
      <c r="O14" s="31"/>
      <c r="P14" s="41">
        <v>72</v>
      </c>
      <c r="Q14" s="14">
        <v>200</v>
      </c>
      <c r="R14" s="14">
        <v>14.4</v>
      </c>
      <c r="S14" s="14">
        <v>14.8</v>
      </c>
      <c r="T14" s="14">
        <v>1</v>
      </c>
      <c r="U14" s="14"/>
      <c r="V14" s="14">
        <v>200</v>
      </c>
      <c r="W14" s="14">
        <v>199</v>
      </c>
      <c r="X14" s="42">
        <v>68</v>
      </c>
      <c r="Y14" s="36"/>
      <c r="Z14" s="13"/>
      <c r="AA14" s="13"/>
      <c r="AB14" s="13"/>
      <c r="AC14" s="13"/>
      <c r="AD14" s="13"/>
      <c r="AE14" s="13"/>
      <c r="AF14" s="37"/>
      <c r="AG14" s="21"/>
      <c r="AH14" s="21"/>
    </row>
    <row r="15" spans="1:34">
      <c r="A15" s="21">
        <v>286</v>
      </c>
      <c r="B15" s="79" t="s">
        <v>422</v>
      </c>
      <c r="C15" s="21" t="s">
        <v>405</v>
      </c>
      <c r="D15" s="88" t="str">
        <f t="shared" si="0"/>
        <v>ArenqueFresco</v>
      </c>
      <c r="E15" s="30">
        <v>120</v>
      </c>
      <c r="F15" s="16">
        <v>16.8</v>
      </c>
      <c r="G15" s="16">
        <v>8.6999999999999993</v>
      </c>
      <c r="H15" s="16">
        <v>0</v>
      </c>
      <c r="I15" s="16">
        <v>72.3</v>
      </c>
      <c r="J15" s="31">
        <v>2.2000000000000002</v>
      </c>
      <c r="K15" s="30">
        <v>915</v>
      </c>
      <c r="L15" s="16">
        <v>80</v>
      </c>
      <c r="M15" s="16">
        <v>190</v>
      </c>
      <c r="N15" s="16">
        <v>1000</v>
      </c>
      <c r="O15" s="31">
        <v>3100</v>
      </c>
      <c r="P15" s="41" t="s">
        <v>83</v>
      </c>
      <c r="Q15" s="14">
        <v>307</v>
      </c>
      <c r="R15" s="14">
        <v>73</v>
      </c>
      <c r="S15" s="14">
        <v>31.7</v>
      </c>
      <c r="T15" s="14">
        <v>1.3</v>
      </c>
      <c r="U15" s="14"/>
      <c r="V15" s="14">
        <v>225</v>
      </c>
      <c r="W15" s="14">
        <v>191</v>
      </c>
      <c r="X15" s="42">
        <v>122</v>
      </c>
      <c r="Y15" s="36">
        <v>679</v>
      </c>
      <c r="Z15" s="14">
        <v>927</v>
      </c>
      <c r="AA15" s="14">
        <v>1381</v>
      </c>
      <c r="AB15" s="14">
        <v>1593</v>
      </c>
      <c r="AC15" s="14">
        <v>538</v>
      </c>
      <c r="AD15" s="14">
        <v>787</v>
      </c>
      <c r="AE15" s="14">
        <v>198</v>
      </c>
      <c r="AF15" s="42">
        <v>968</v>
      </c>
      <c r="AG15" s="21">
        <v>115</v>
      </c>
      <c r="AH15" s="21"/>
    </row>
    <row r="16" spans="1:34">
      <c r="A16" s="21">
        <v>287</v>
      </c>
      <c r="B16" s="79" t="s">
        <v>422</v>
      </c>
      <c r="C16" s="21" t="s">
        <v>67</v>
      </c>
      <c r="D16" s="88" t="str">
        <f t="shared" si="0"/>
        <v>ArenqueFrito</v>
      </c>
      <c r="E16" s="30">
        <v>212</v>
      </c>
      <c r="F16" s="16">
        <v>21.9</v>
      </c>
      <c r="G16" s="16">
        <v>13.7</v>
      </c>
      <c r="H16" s="16">
        <v>1.5</v>
      </c>
      <c r="I16" s="16">
        <v>59.8</v>
      </c>
      <c r="J16" s="31">
        <v>3.1</v>
      </c>
      <c r="K16" s="30">
        <v>130</v>
      </c>
      <c r="L16" s="16">
        <v>14</v>
      </c>
      <c r="M16" s="16">
        <v>153</v>
      </c>
      <c r="N16" s="16"/>
      <c r="O16" s="31">
        <v>3050</v>
      </c>
      <c r="P16" s="41" t="s">
        <v>85</v>
      </c>
      <c r="Q16" s="14">
        <v>415</v>
      </c>
      <c r="R16" s="14">
        <v>49.5</v>
      </c>
      <c r="S16" s="14">
        <v>34.700000000000003</v>
      </c>
      <c r="T16" s="14">
        <v>1.6</v>
      </c>
      <c r="U16" s="14"/>
      <c r="V16" s="14">
        <v>290</v>
      </c>
      <c r="W16" s="14">
        <v>261</v>
      </c>
      <c r="X16" s="42">
        <v>125</v>
      </c>
      <c r="Y16" s="36"/>
      <c r="Z16" s="13"/>
      <c r="AA16" s="13"/>
      <c r="AB16" s="13"/>
      <c r="AC16" s="13"/>
      <c r="AD16" s="13"/>
      <c r="AE16" s="13"/>
      <c r="AF16" s="37"/>
      <c r="AG16" s="21">
        <v>219</v>
      </c>
      <c r="AH16" s="21"/>
    </row>
    <row r="17" spans="1:34">
      <c r="A17" s="21">
        <v>288</v>
      </c>
      <c r="B17" s="79" t="s">
        <v>423</v>
      </c>
      <c r="C17" s="21" t="s">
        <v>405</v>
      </c>
      <c r="D17" s="88" t="str">
        <f t="shared" si="0"/>
        <v>AtúnFresco</v>
      </c>
      <c r="E17" s="30">
        <v>148</v>
      </c>
      <c r="F17" s="16">
        <v>18.899999999999999</v>
      </c>
      <c r="G17" s="16">
        <v>9.1</v>
      </c>
      <c r="H17" s="16">
        <v>0.3</v>
      </c>
      <c r="I17" s="16">
        <v>71.3</v>
      </c>
      <c r="J17" s="31">
        <v>0.6</v>
      </c>
      <c r="K17" s="30">
        <v>6200</v>
      </c>
      <c r="L17" s="16">
        <v>400</v>
      </c>
      <c r="M17" s="16">
        <v>140</v>
      </c>
      <c r="N17" s="16"/>
      <c r="O17" s="31"/>
      <c r="P17" s="41"/>
      <c r="Q17" s="14"/>
      <c r="R17" s="14"/>
      <c r="S17" s="14"/>
      <c r="T17" s="14"/>
      <c r="U17" s="14"/>
      <c r="V17" s="14"/>
      <c r="W17" s="14"/>
      <c r="X17" s="42"/>
      <c r="Y17" s="36"/>
      <c r="Z17" s="13"/>
      <c r="AA17" s="13"/>
      <c r="AB17" s="13"/>
      <c r="AC17" s="13"/>
      <c r="AD17" s="13"/>
      <c r="AE17" s="13"/>
      <c r="AF17" s="37"/>
      <c r="AG17" s="21"/>
      <c r="AH17" s="21"/>
    </row>
    <row r="18" spans="1:34">
      <c r="A18" s="21">
        <v>289</v>
      </c>
      <c r="B18" s="79" t="s">
        <v>423</v>
      </c>
      <c r="C18" s="21" t="s">
        <v>308</v>
      </c>
      <c r="D18" s="88" t="str">
        <f t="shared" si="0"/>
        <v>AtúnConserva</v>
      </c>
      <c r="E18" s="30">
        <v>261</v>
      </c>
      <c r="F18" s="16">
        <v>33.200000000000003</v>
      </c>
      <c r="G18" s="16">
        <v>14.6</v>
      </c>
      <c r="H18" s="16">
        <v>0</v>
      </c>
      <c r="I18" s="16">
        <v>49.4</v>
      </c>
      <c r="J18" s="31">
        <v>2.5</v>
      </c>
      <c r="K18" s="30">
        <v>210</v>
      </c>
      <c r="L18" s="16">
        <v>45</v>
      </c>
      <c r="M18" s="16">
        <v>125</v>
      </c>
      <c r="N18" s="16"/>
      <c r="O18" s="31">
        <v>380</v>
      </c>
      <c r="P18" s="41" t="s">
        <v>84</v>
      </c>
      <c r="Q18" s="14">
        <v>360</v>
      </c>
      <c r="R18" s="14">
        <v>51</v>
      </c>
      <c r="S18" s="14"/>
      <c r="T18" s="14">
        <v>1.6</v>
      </c>
      <c r="U18" s="14"/>
      <c r="V18" s="14">
        <v>825</v>
      </c>
      <c r="W18" s="14"/>
      <c r="X18" s="42"/>
      <c r="Y18" s="36">
        <v>1170</v>
      </c>
      <c r="Z18" s="13">
        <v>1553</v>
      </c>
      <c r="AA18" s="14">
        <v>1595</v>
      </c>
      <c r="AB18" s="14">
        <v>2791</v>
      </c>
      <c r="AC18" s="14">
        <v>791</v>
      </c>
      <c r="AD18" s="14">
        <v>1358</v>
      </c>
      <c r="AE18" s="14">
        <v>352</v>
      </c>
      <c r="AF18" s="42">
        <v>1755</v>
      </c>
      <c r="AG18" s="21"/>
      <c r="AH18" s="21"/>
    </row>
    <row r="19" spans="1:34">
      <c r="A19" s="21">
        <v>290</v>
      </c>
      <c r="B19" s="79" t="s">
        <v>424</v>
      </c>
      <c r="C19" s="21" t="s">
        <v>405</v>
      </c>
      <c r="D19" s="88" t="str">
        <f t="shared" si="0"/>
        <v>BacalaoFresco</v>
      </c>
      <c r="E19" s="30">
        <v>64</v>
      </c>
      <c r="F19" s="16">
        <v>14.3</v>
      </c>
      <c r="G19" s="16">
        <v>0.5</v>
      </c>
      <c r="H19" s="16">
        <v>6.5</v>
      </c>
      <c r="I19" s="16">
        <v>84</v>
      </c>
      <c r="J19" s="31">
        <v>1.2</v>
      </c>
      <c r="K19" s="30">
        <v>3000</v>
      </c>
      <c r="L19" s="16">
        <v>85</v>
      </c>
      <c r="M19" s="16">
        <v>75</v>
      </c>
      <c r="N19" s="16"/>
      <c r="O19" s="31">
        <v>2200</v>
      </c>
      <c r="P19" s="41">
        <v>86</v>
      </c>
      <c r="Q19" s="14">
        <v>327</v>
      </c>
      <c r="R19" s="14">
        <v>18</v>
      </c>
      <c r="S19" s="14">
        <v>22</v>
      </c>
      <c r="T19" s="14">
        <v>0.8</v>
      </c>
      <c r="U19" s="14"/>
      <c r="V19" s="14">
        <v>192</v>
      </c>
      <c r="W19" s="14">
        <v>150</v>
      </c>
      <c r="X19" s="42"/>
      <c r="Y19" s="36">
        <v>597</v>
      </c>
      <c r="Z19" s="14">
        <v>841</v>
      </c>
      <c r="AA19" s="14">
        <v>1253</v>
      </c>
      <c r="AB19" s="14">
        <v>1452</v>
      </c>
      <c r="AC19" s="14">
        <v>476</v>
      </c>
      <c r="AD19" s="14">
        <v>721</v>
      </c>
      <c r="AE19" s="14">
        <v>159</v>
      </c>
      <c r="AF19" s="42">
        <v>881</v>
      </c>
      <c r="AG19" s="21"/>
      <c r="AH19" s="21"/>
    </row>
    <row r="20" spans="1:34">
      <c r="A20" s="21">
        <v>291</v>
      </c>
      <c r="B20" s="79" t="s">
        <v>424</v>
      </c>
      <c r="C20" s="21" t="s">
        <v>418</v>
      </c>
      <c r="D20" s="88" t="str">
        <f t="shared" si="0"/>
        <v>BacalaoSeco Salado</v>
      </c>
      <c r="E20" s="30">
        <v>230</v>
      </c>
      <c r="F20" s="16">
        <v>38.700000000000003</v>
      </c>
      <c r="G20" s="16">
        <v>7.2</v>
      </c>
      <c r="H20" s="16">
        <v>0</v>
      </c>
      <c r="I20" s="16">
        <v>40.6</v>
      </c>
      <c r="J20" s="31">
        <v>7</v>
      </c>
      <c r="K20" s="30">
        <v>18000</v>
      </c>
      <c r="L20" s="16">
        <v>42</v>
      </c>
      <c r="M20" s="16">
        <v>185</v>
      </c>
      <c r="N20" s="16"/>
      <c r="O20" s="31">
        <v>4000</v>
      </c>
      <c r="P20" s="41" t="s">
        <v>86</v>
      </c>
      <c r="Q20" s="14">
        <v>128</v>
      </c>
      <c r="R20" s="14">
        <v>63</v>
      </c>
      <c r="S20" s="14">
        <v>81.599999999999994</v>
      </c>
      <c r="T20" s="14">
        <v>2.2999999999999998</v>
      </c>
      <c r="U20" s="14">
        <v>0.21</v>
      </c>
      <c r="V20" s="14">
        <v>298</v>
      </c>
      <c r="W20" s="14">
        <v>463</v>
      </c>
      <c r="X20" s="42">
        <v>806</v>
      </c>
      <c r="Y20" s="36">
        <v>895</v>
      </c>
      <c r="Z20" s="14">
        <v>1258</v>
      </c>
      <c r="AA20" s="14">
        <v>1797</v>
      </c>
      <c r="AB20" s="14">
        <v>2149</v>
      </c>
      <c r="AC20" s="14">
        <v>728</v>
      </c>
      <c r="AD20" s="14">
        <v>1073</v>
      </c>
      <c r="AE20" s="14">
        <v>236</v>
      </c>
      <c r="AF20" s="42">
        <v>1278</v>
      </c>
      <c r="AG20" s="21">
        <v>239</v>
      </c>
      <c r="AH20" s="21"/>
    </row>
    <row r="21" spans="1:34">
      <c r="A21" s="21">
        <v>292</v>
      </c>
      <c r="B21" s="79" t="s">
        <v>424</v>
      </c>
      <c r="C21" s="21" t="s">
        <v>469</v>
      </c>
      <c r="D21" s="88" t="str">
        <f t="shared" si="0"/>
        <v>BacalaoCocido</v>
      </c>
      <c r="E21" s="30">
        <v>94</v>
      </c>
      <c r="F21" s="16">
        <v>19.2</v>
      </c>
      <c r="G21" s="16">
        <v>3.1</v>
      </c>
      <c r="H21" s="16">
        <v>5</v>
      </c>
      <c r="I21" s="16">
        <v>75.099999999999994</v>
      </c>
      <c r="J21" s="31">
        <v>2.6</v>
      </c>
      <c r="K21" s="30"/>
      <c r="L21" s="16"/>
      <c r="M21" s="16"/>
      <c r="N21" s="16"/>
      <c r="O21" s="31"/>
      <c r="P21" s="41">
        <v>115</v>
      </c>
      <c r="Q21" s="14">
        <v>196</v>
      </c>
      <c r="R21" s="14">
        <v>19.3</v>
      </c>
      <c r="S21" s="14">
        <v>27.6</v>
      </c>
      <c r="T21" s="14">
        <v>1.2</v>
      </c>
      <c r="U21" s="14">
        <v>0.1</v>
      </c>
      <c r="V21" s="14">
        <v>205</v>
      </c>
      <c r="W21" s="14">
        <v>303</v>
      </c>
      <c r="X21" s="42">
        <v>160.4</v>
      </c>
      <c r="Y21" s="36"/>
      <c r="Z21" s="13"/>
      <c r="AA21" s="13"/>
      <c r="AB21" s="13"/>
      <c r="AC21" s="13"/>
      <c r="AD21" s="13"/>
      <c r="AE21" s="13"/>
      <c r="AF21" s="37"/>
      <c r="AG21" s="21"/>
      <c r="AH21" s="21"/>
    </row>
    <row r="22" spans="1:34">
      <c r="A22" s="21">
        <v>293</v>
      </c>
      <c r="B22" s="79" t="s">
        <v>424</v>
      </c>
      <c r="C22" s="21" t="s">
        <v>67</v>
      </c>
      <c r="D22" s="88" t="str">
        <f t="shared" si="0"/>
        <v>BacalaoFrito</v>
      </c>
      <c r="E22" s="30">
        <v>181</v>
      </c>
      <c r="F22" s="16">
        <v>21.7</v>
      </c>
      <c r="G22" s="16">
        <v>9</v>
      </c>
      <c r="H22" s="16">
        <v>0</v>
      </c>
      <c r="I22" s="16">
        <v>63.2</v>
      </c>
      <c r="J22" s="31">
        <v>2.1</v>
      </c>
      <c r="K22" s="30">
        <v>139</v>
      </c>
      <c r="L22" s="16">
        <v>69</v>
      </c>
      <c r="M22" s="16"/>
      <c r="N22" s="16"/>
      <c r="O22" s="31">
        <v>2600</v>
      </c>
      <c r="P22" s="41">
        <v>161</v>
      </c>
      <c r="Q22" s="14">
        <v>342</v>
      </c>
      <c r="R22" s="14">
        <v>49.6</v>
      </c>
      <c r="S22" s="14">
        <v>26.8</v>
      </c>
      <c r="T22" s="14">
        <v>1.2</v>
      </c>
      <c r="U22" s="14">
        <v>0.1</v>
      </c>
      <c r="V22" s="14">
        <v>223</v>
      </c>
      <c r="W22" s="14">
        <v>243</v>
      </c>
      <c r="X22" s="42">
        <v>145</v>
      </c>
      <c r="Y22" s="36"/>
      <c r="Z22" s="13"/>
      <c r="AA22" s="13"/>
      <c r="AB22" s="13"/>
      <c r="AC22" s="13"/>
      <c r="AD22" s="13"/>
      <c r="AE22" s="13"/>
      <c r="AF22" s="37"/>
      <c r="AG22" s="21">
        <v>156</v>
      </c>
      <c r="AH22" s="21"/>
    </row>
    <row r="23" spans="1:34">
      <c r="A23" s="21">
        <v>294</v>
      </c>
      <c r="B23" s="79" t="s">
        <v>425</v>
      </c>
      <c r="C23" s="21" t="s">
        <v>405</v>
      </c>
      <c r="D23" s="88" t="str">
        <f t="shared" si="0"/>
        <v>BarboFresco</v>
      </c>
      <c r="E23" s="30">
        <v>95</v>
      </c>
      <c r="F23" s="16">
        <v>15.2</v>
      </c>
      <c r="G23" s="16">
        <v>4.5999999999999996</v>
      </c>
      <c r="H23" s="16">
        <v>0</v>
      </c>
      <c r="I23" s="16">
        <v>79</v>
      </c>
      <c r="J23" s="31">
        <v>1.1000000000000001</v>
      </c>
      <c r="K23" s="30"/>
      <c r="L23" s="16"/>
      <c r="M23" s="16"/>
      <c r="N23" s="16"/>
      <c r="O23" s="31"/>
      <c r="P23" s="41">
        <v>100</v>
      </c>
      <c r="Q23" s="14">
        <v>226</v>
      </c>
      <c r="R23" s="14">
        <v>12.1</v>
      </c>
      <c r="S23" s="14">
        <v>25.8</v>
      </c>
      <c r="T23" s="14">
        <v>0.8</v>
      </c>
      <c r="U23" s="14"/>
      <c r="V23" s="14">
        <v>311</v>
      </c>
      <c r="W23" s="14">
        <v>203</v>
      </c>
      <c r="X23" s="42">
        <v>74</v>
      </c>
      <c r="Y23" s="36"/>
      <c r="Z23" s="13"/>
      <c r="AA23" s="13"/>
      <c r="AB23" s="13"/>
      <c r="AC23" s="13"/>
      <c r="AD23" s="13"/>
      <c r="AE23" s="13"/>
      <c r="AF23" s="37"/>
      <c r="AG23" s="21">
        <v>132</v>
      </c>
      <c r="AH23" s="21"/>
    </row>
    <row r="24" spans="1:34">
      <c r="A24" s="21">
        <v>295</v>
      </c>
      <c r="B24" s="79" t="s">
        <v>425</v>
      </c>
      <c r="C24" s="21" t="s">
        <v>469</v>
      </c>
      <c r="D24" s="88" t="str">
        <f t="shared" si="0"/>
        <v>BarboCocido</v>
      </c>
      <c r="E24" s="30">
        <v>120</v>
      </c>
      <c r="F24" s="16">
        <v>19.3</v>
      </c>
      <c r="G24" s="16">
        <v>5</v>
      </c>
      <c r="H24" s="16">
        <v>0</v>
      </c>
      <c r="I24" s="16">
        <v>73.599999999999994</v>
      </c>
      <c r="J24" s="31">
        <v>1.5</v>
      </c>
      <c r="K24" s="30"/>
      <c r="L24" s="16"/>
      <c r="M24" s="16"/>
      <c r="N24" s="16"/>
      <c r="O24" s="31"/>
      <c r="P24" s="41">
        <v>108</v>
      </c>
      <c r="Q24" s="14">
        <v>317</v>
      </c>
      <c r="R24" s="14">
        <v>13.9</v>
      </c>
      <c r="S24" s="14">
        <v>26.6</v>
      </c>
      <c r="T24" s="14">
        <v>0.6</v>
      </c>
      <c r="U24" s="14"/>
      <c r="V24" s="14">
        <v>212</v>
      </c>
      <c r="W24" s="14">
        <v>215</v>
      </c>
      <c r="X24" s="42">
        <v>108</v>
      </c>
      <c r="Y24" s="36"/>
      <c r="Z24" s="13"/>
      <c r="AA24" s="13"/>
      <c r="AB24" s="13"/>
      <c r="AC24" s="13"/>
      <c r="AD24" s="13"/>
      <c r="AE24" s="13"/>
      <c r="AF24" s="37"/>
      <c r="AG24" s="21">
        <v>145</v>
      </c>
      <c r="AH24" s="21"/>
    </row>
    <row r="25" spans="1:34">
      <c r="A25" s="21">
        <v>296</v>
      </c>
      <c r="B25" s="79" t="s">
        <v>425</v>
      </c>
      <c r="C25" s="21" t="s">
        <v>67</v>
      </c>
      <c r="D25" s="88" t="str">
        <f t="shared" si="0"/>
        <v>BarboFrito</v>
      </c>
      <c r="E25" s="30">
        <v>153</v>
      </c>
      <c r="F25" s="16">
        <v>18.8</v>
      </c>
      <c r="G25" s="16">
        <v>10.5</v>
      </c>
      <c r="H25" s="16">
        <v>0</v>
      </c>
      <c r="I25" s="16">
        <v>69.099999999999994</v>
      </c>
      <c r="J25" s="31">
        <v>1.2</v>
      </c>
      <c r="K25" s="30"/>
      <c r="L25" s="16"/>
      <c r="M25" s="16"/>
      <c r="N25" s="16"/>
      <c r="O25" s="31"/>
      <c r="P25" s="41">
        <v>120</v>
      </c>
      <c r="Q25" s="14">
        <v>323</v>
      </c>
      <c r="R25" s="14">
        <v>19.100000000000001</v>
      </c>
      <c r="S25" s="14">
        <v>25.7</v>
      </c>
      <c r="T25" s="14">
        <v>2.2999999999999998</v>
      </c>
      <c r="U25" s="14"/>
      <c r="V25" s="14">
        <v>228</v>
      </c>
      <c r="W25" s="14">
        <v>199</v>
      </c>
      <c r="X25" s="42">
        <v>150</v>
      </c>
      <c r="Y25" s="36"/>
      <c r="Z25" s="13"/>
      <c r="AA25" s="13"/>
      <c r="AB25" s="13"/>
      <c r="AC25" s="13"/>
      <c r="AD25" s="13"/>
      <c r="AE25" s="13"/>
      <c r="AF25" s="37"/>
      <c r="AG25" s="21">
        <v>148</v>
      </c>
      <c r="AH25" s="21"/>
    </row>
    <row r="26" spans="1:34">
      <c r="A26" s="21">
        <v>297</v>
      </c>
      <c r="B26" s="79" t="s">
        <v>426</v>
      </c>
      <c r="C26" s="21" t="s">
        <v>405</v>
      </c>
      <c r="D26" s="88" t="str">
        <f t="shared" si="0"/>
        <v>BonitoFresco</v>
      </c>
      <c r="E26" s="30">
        <v>147</v>
      </c>
      <c r="F26" s="16">
        <v>26.7</v>
      </c>
      <c r="G26" s="16">
        <v>4.5</v>
      </c>
      <c r="H26" s="16">
        <v>0</v>
      </c>
      <c r="I26" s="16">
        <v>67.3</v>
      </c>
      <c r="J26" s="31">
        <v>1.2</v>
      </c>
      <c r="K26" s="30">
        <v>3500</v>
      </c>
      <c r="L26" s="16">
        <v>800</v>
      </c>
      <c r="M26" s="16">
        <v>100</v>
      </c>
      <c r="N26" s="16"/>
      <c r="O26" s="31"/>
      <c r="P26" s="41" t="s">
        <v>87</v>
      </c>
      <c r="Q26" s="14">
        <v>282</v>
      </c>
      <c r="R26" s="14">
        <v>26</v>
      </c>
      <c r="S26" s="14">
        <v>21.8</v>
      </c>
      <c r="T26" s="14">
        <v>0.6</v>
      </c>
      <c r="U26" s="14"/>
      <c r="V26" s="14">
        <v>214</v>
      </c>
      <c r="W26" s="14">
        <v>221</v>
      </c>
      <c r="X26" s="42">
        <v>85</v>
      </c>
      <c r="Y26" s="36"/>
      <c r="Z26" s="13"/>
      <c r="AA26" s="13"/>
      <c r="AB26" s="13"/>
      <c r="AC26" s="13"/>
      <c r="AD26" s="13"/>
      <c r="AE26" s="13"/>
      <c r="AF26" s="37"/>
      <c r="AG26" s="21">
        <v>150</v>
      </c>
      <c r="AH26" s="21"/>
    </row>
    <row r="27" spans="1:34">
      <c r="A27" s="21">
        <v>298</v>
      </c>
      <c r="B27" s="79" t="s">
        <v>427</v>
      </c>
      <c r="C27" s="21" t="s">
        <v>405</v>
      </c>
      <c r="D27" s="88" t="str">
        <f t="shared" si="0"/>
        <v>BoquerónFresco</v>
      </c>
      <c r="E27" s="30">
        <v>110</v>
      </c>
      <c r="F27" s="16">
        <v>21.2</v>
      </c>
      <c r="G27" s="16">
        <v>3.2</v>
      </c>
      <c r="H27" s="16">
        <v>0</v>
      </c>
      <c r="I27" s="16">
        <v>73.400000000000006</v>
      </c>
      <c r="J27" s="31">
        <v>19</v>
      </c>
      <c r="K27" s="30"/>
      <c r="L27" s="16">
        <v>65</v>
      </c>
      <c r="M27" s="16">
        <v>55</v>
      </c>
      <c r="N27" s="16"/>
      <c r="O27" s="31"/>
      <c r="P27" s="41">
        <v>186</v>
      </c>
      <c r="Q27" s="14">
        <v>273</v>
      </c>
      <c r="R27" s="14">
        <v>203</v>
      </c>
      <c r="S27" s="14">
        <v>36.4</v>
      </c>
      <c r="T27" s="14">
        <v>1.3</v>
      </c>
      <c r="U27" s="14">
        <v>0.2</v>
      </c>
      <c r="V27" s="14">
        <v>199</v>
      </c>
      <c r="W27" s="14">
        <v>22</v>
      </c>
      <c r="X27" s="42">
        <v>96</v>
      </c>
      <c r="Y27" s="36"/>
      <c r="Z27" s="13"/>
      <c r="AA27" s="13"/>
      <c r="AB27" s="13"/>
      <c r="AC27" s="13"/>
      <c r="AD27" s="13"/>
      <c r="AE27" s="13"/>
      <c r="AF27" s="37"/>
      <c r="AG27" s="21">
        <v>105</v>
      </c>
      <c r="AH27" s="21"/>
    </row>
    <row r="28" spans="1:34">
      <c r="A28" s="21">
        <v>299</v>
      </c>
      <c r="B28" s="79" t="s">
        <v>427</v>
      </c>
      <c r="C28" s="21" t="s">
        <v>308</v>
      </c>
      <c r="D28" s="88" t="str">
        <f t="shared" si="0"/>
        <v>BoquerónConserva</v>
      </c>
      <c r="E28" s="30">
        <v>177</v>
      </c>
      <c r="F28" s="16">
        <v>22</v>
      </c>
      <c r="G28" s="16">
        <v>10.199999999999999</v>
      </c>
      <c r="H28" s="16">
        <v>0</v>
      </c>
      <c r="I28" s="16">
        <v>65.5</v>
      </c>
      <c r="J28" s="31">
        <v>2.2999999999999998</v>
      </c>
      <c r="K28" s="30"/>
      <c r="L28" s="16"/>
      <c r="M28" s="16"/>
      <c r="N28" s="16"/>
      <c r="O28" s="31"/>
      <c r="P28" s="41">
        <v>212</v>
      </c>
      <c r="Q28" s="14">
        <v>305</v>
      </c>
      <c r="R28" s="14">
        <v>231</v>
      </c>
      <c r="S28" s="14">
        <v>41.6</v>
      </c>
      <c r="T28" s="14">
        <v>3.1</v>
      </c>
      <c r="U28" s="14">
        <v>0.21</v>
      </c>
      <c r="V28" s="14">
        <v>296</v>
      </c>
      <c r="W28" s="14">
        <v>245</v>
      </c>
      <c r="X28" s="42">
        <v>104</v>
      </c>
      <c r="Y28" s="36"/>
      <c r="Z28" s="13"/>
      <c r="AA28" s="13"/>
      <c r="AB28" s="13"/>
      <c r="AC28" s="13"/>
      <c r="AD28" s="13"/>
      <c r="AE28" s="13"/>
      <c r="AF28" s="37"/>
      <c r="AG28" s="21">
        <v>124</v>
      </c>
      <c r="AH28" s="21"/>
    </row>
    <row r="29" spans="1:34">
      <c r="A29" s="21">
        <v>300</v>
      </c>
      <c r="B29" s="79" t="s">
        <v>428</v>
      </c>
      <c r="C29" s="21" t="s">
        <v>312</v>
      </c>
      <c r="D29" s="88" t="str">
        <f t="shared" si="0"/>
        <v>BrecaFresca</v>
      </c>
      <c r="E29" s="30">
        <v>75</v>
      </c>
      <c r="F29" s="16">
        <v>17</v>
      </c>
      <c r="G29" s="16">
        <v>0.9</v>
      </c>
      <c r="H29" s="16">
        <v>0</v>
      </c>
      <c r="I29" s="16">
        <v>81.7</v>
      </c>
      <c r="J29" s="31">
        <v>0.9</v>
      </c>
      <c r="K29" s="30">
        <v>1200</v>
      </c>
      <c r="L29" s="16">
        <v>120</v>
      </c>
      <c r="M29" s="16">
        <v>145</v>
      </c>
      <c r="N29" s="16"/>
      <c r="O29" s="31"/>
      <c r="P29" s="41" t="s">
        <v>88</v>
      </c>
      <c r="Q29" s="14">
        <v>301</v>
      </c>
      <c r="R29" s="14">
        <v>20.399999999999999</v>
      </c>
      <c r="S29" s="14">
        <v>29.2</v>
      </c>
      <c r="T29" s="14">
        <v>2.1</v>
      </c>
      <c r="U29" s="14"/>
      <c r="V29" s="14">
        <v>315</v>
      </c>
      <c r="W29" s="14">
        <v>186</v>
      </c>
      <c r="X29" s="42">
        <v>82</v>
      </c>
      <c r="Y29" s="36"/>
      <c r="Z29" s="13"/>
      <c r="AA29" s="13"/>
      <c r="AB29" s="13"/>
      <c r="AC29" s="13"/>
      <c r="AD29" s="13"/>
      <c r="AE29" s="13"/>
      <c r="AF29" s="37"/>
      <c r="AG29" s="21">
        <v>115</v>
      </c>
      <c r="AH29" s="21"/>
    </row>
    <row r="30" spans="1:34">
      <c r="A30" s="21">
        <v>301</v>
      </c>
      <c r="B30" s="79" t="s">
        <v>428</v>
      </c>
      <c r="C30" s="21" t="s">
        <v>470</v>
      </c>
      <c r="D30" s="88" t="str">
        <f t="shared" si="0"/>
        <v xml:space="preserve">BrecaFrita </v>
      </c>
      <c r="E30" s="30">
        <v>146</v>
      </c>
      <c r="F30" s="16">
        <v>19.600000000000001</v>
      </c>
      <c r="G30" s="16">
        <v>8.3000000000000007</v>
      </c>
      <c r="H30" s="16">
        <v>0</v>
      </c>
      <c r="I30" s="16">
        <v>70</v>
      </c>
      <c r="J30" s="31">
        <v>13</v>
      </c>
      <c r="K30" s="30"/>
      <c r="L30" s="16"/>
      <c r="M30" s="16"/>
      <c r="N30" s="16"/>
      <c r="O30" s="31"/>
      <c r="P30" s="41">
        <v>191</v>
      </c>
      <c r="Q30" s="14">
        <v>332</v>
      </c>
      <c r="R30" s="14">
        <v>31.6</v>
      </c>
      <c r="S30" s="14">
        <v>33.200000000000003</v>
      </c>
      <c r="T30" s="14">
        <v>2.8</v>
      </c>
      <c r="U30" s="14"/>
      <c r="V30" s="14">
        <v>419</v>
      </c>
      <c r="W30" s="14">
        <v>236</v>
      </c>
      <c r="X30" s="42">
        <v>99</v>
      </c>
      <c r="Y30" s="36"/>
      <c r="Z30" s="13"/>
      <c r="AA30" s="13"/>
      <c r="AB30" s="13"/>
      <c r="AC30" s="13"/>
      <c r="AD30" s="13"/>
      <c r="AE30" s="13"/>
      <c r="AF30" s="37"/>
      <c r="AG30" s="21">
        <v>126</v>
      </c>
      <c r="AH30" s="21"/>
    </row>
    <row r="31" spans="1:34">
      <c r="A31" s="21">
        <v>302</v>
      </c>
      <c r="B31" s="79" t="s">
        <v>429</v>
      </c>
      <c r="C31" s="21" t="s">
        <v>405</v>
      </c>
      <c r="D31" s="88" t="str">
        <f t="shared" si="0"/>
        <v>CalamarFresco</v>
      </c>
      <c r="E31" s="30">
        <v>62</v>
      </c>
      <c r="F31" s="16">
        <v>8.6999999999999993</v>
      </c>
      <c r="G31" s="16">
        <v>3.6</v>
      </c>
      <c r="H31" s="16">
        <v>0</v>
      </c>
      <c r="I31" s="16">
        <v>85.4</v>
      </c>
      <c r="J31" s="31">
        <v>2.2000000000000002</v>
      </c>
      <c r="K31" s="30"/>
      <c r="L31" s="16">
        <v>315</v>
      </c>
      <c r="M31" s="16">
        <v>180</v>
      </c>
      <c r="N31" s="16"/>
      <c r="O31" s="31"/>
      <c r="P31" s="41">
        <v>236</v>
      </c>
      <c r="Q31" s="14">
        <v>321</v>
      </c>
      <c r="R31" s="14">
        <v>263</v>
      </c>
      <c r="S31" s="14">
        <v>15.3</v>
      </c>
      <c r="T31" s="14">
        <v>1.6</v>
      </c>
      <c r="U31" s="14"/>
      <c r="V31" s="14">
        <v>185</v>
      </c>
      <c r="W31" s="14">
        <v>320</v>
      </c>
      <c r="X31" s="42">
        <v>103</v>
      </c>
      <c r="Y31" s="36"/>
      <c r="Z31" s="13"/>
      <c r="AA31" s="13"/>
      <c r="AB31" s="13"/>
      <c r="AC31" s="13"/>
      <c r="AD31" s="13"/>
      <c r="AE31" s="13"/>
      <c r="AF31" s="37"/>
      <c r="AG31" s="21">
        <v>136</v>
      </c>
      <c r="AH31" s="21"/>
    </row>
    <row r="32" spans="1:34">
      <c r="A32" s="21">
        <v>303</v>
      </c>
      <c r="B32" s="79" t="s">
        <v>429</v>
      </c>
      <c r="C32" s="21" t="s">
        <v>469</v>
      </c>
      <c r="D32" s="88" t="str">
        <f t="shared" si="0"/>
        <v>CalamarCocido</v>
      </c>
      <c r="E32" s="30">
        <v>73</v>
      </c>
      <c r="F32" s="16">
        <v>9.4</v>
      </c>
      <c r="G32" s="16">
        <v>4.3</v>
      </c>
      <c r="H32" s="16">
        <v>0</v>
      </c>
      <c r="I32" s="16">
        <v>83.2</v>
      </c>
      <c r="J32" s="31">
        <v>2.6</v>
      </c>
      <c r="K32" s="30"/>
      <c r="L32" s="16"/>
      <c r="M32" s="16"/>
      <c r="N32" s="16"/>
      <c r="O32" s="31"/>
      <c r="P32" s="41">
        <v>245</v>
      </c>
      <c r="Q32" s="14">
        <v>315</v>
      </c>
      <c r="R32" s="14">
        <v>298</v>
      </c>
      <c r="S32" s="14">
        <v>24.3</v>
      </c>
      <c r="T32" s="14">
        <v>2.6</v>
      </c>
      <c r="U32" s="14"/>
      <c r="V32" s="14">
        <v>268</v>
      </c>
      <c r="W32" s="14">
        <v>401</v>
      </c>
      <c r="X32" s="42">
        <v>165</v>
      </c>
      <c r="Y32" s="36"/>
      <c r="Z32" s="13"/>
      <c r="AA32" s="13"/>
      <c r="AB32" s="13"/>
      <c r="AC32" s="13"/>
      <c r="AD32" s="13"/>
      <c r="AE32" s="13"/>
      <c r="AF32" s="37"/>
      <c r="AG32" s="21">
        <v>152</v>
      </c>
      <c r="AH32" s="21"/>
    </row>
    <row r="33" spans="1:34">
      <c r="A33" s="21">
        <v>304</v>
      </c>
      <c r="B33" s="79" t="s">
        <v>429</v>
      </c>
      <c r="C33" s="21" t="s">
        <v>67</v>
      </c>
      <c r="D33" s="88" t="str">
        <f t="shared" si="0"/>
        <v>CalamarFrito</v>
      </c>
      <c r="E33" s="30">
        <v>118</v>
      </c>
      <c r="F33" s="16">
        <v>10.1</v>
      </c>
      <c r="G33" s="16">
        <v>9.1999999999999993</v>
      </c>
      <c r="H33" s="16">
        <v>0</v>
      </c>
      <c r="I33" s="16">
        <v>76.8</v>
      </c>
      <c r="J33" s="31">
        <v>2.9</v>
      </c>
      <c r="K33" s="30"/>
      <c r="L33" s="16"/>
      <c r="M33" s="16"/>
      <c r="N33" s="16"/>
      <c r="O33" s="31"/>
      <c r="P33" s="41">
        <v>301</v>
      </c>
      <c r="Q33" s="14">
        <v>265</v>
      </c>
      <c r="R33" s="14">
        <v>343</v>
      </c>
      <c r="S33" s="14">
        <v>39.1</v>
      </c>
      <c r="T33" s="14">
        <v>2.8</v>
      </c>
      <c r="U33" s="14"/>
      <c r="V33" s="14">
        <v>321</v>
      </c>
      <c r="W33" s="14">
        <v>409</v>
      </c>
      <c r="X33" s="42">
        <v>116</v>
      </c>
      <c r="Y33" s="36"/>
      <c r="Z33" s="13"/>
      <c r="AA33" s="13"/>
      <c r="AB33" s="13"/>
      <c r="AC33" s="13"/>
      <c r="AD33" s="13"/>
      <c r="AE33" s="13"/>
      <c r="AF33" s="37"/>
      <c r="AG33" s="21">
        <v>161</v>
      </c>
      <c r="AH33" s="21"/>
    </row>
    <row r="34" spans="1:34">
      <c r="A34" s="21">
        <v>305</v>
      </c>
      <c r="B34" s="79" t="s">
        <v>430</v>
      </c>
      <c r="C34" s="21" t="s">
        <v>471</v>
      </c>
      <c r="D34" s="88" t="str">
        <f t="shared" si="0"/>
        <v xml:space="preserve">CamarónFresco </v>
      </c>
      <c r="E34" s="30">
        <v>121</v>
      </c>
      <c r="F34" s="16">
        <v>26.5</v>
      </c>
      <c r="G34" s="16">
        <v>1.6</v>
      </c>
      <c r="H34" s="16">
        <v>4.2</v>
      </c>
      <c r="I34" s="16">
        <v>63.7</v>
      </c>
      <c r="J34" s="31">
        <v>4</v>
      </c>
      <c r="K34" s="30">
        <v>58</v>
      </c>
      <c r="L34" s="16">
        <v>14</v>
      </c>
      <c r="M34" s="16">
        <v>31</v>
      </c>
      <c r="N34" s="16"/>
      <c r="O34" s="31">
        <v>2100</v>
      </c>
      <c r="P34" s="41">
        <v>150</v>
      </c>
      <c r="Q34" s="14">
        <v>293</v>
      </c>
      <c r="R34" s="14">
        <v>117</v>
      </c>
      <c r="S34" s="14">
        <v>58</v>
      </c>
      <c r="T34" s="14">
        <v>2.5</v>
      </c>
      <c r="U34" s="14">
        <v>0.95</v>
      </c>
      <c r="V34" s="14">
        <v>240</v>
      </c>
      <c r="W34" s="14">
        <v>385</v>
      </c>
      <c r="X34" s="42">
        <v>143</v>
      </c>
      <c r="Y34" s="36"/>
      <c r="Z34" s="13"/>
      <c r="AA34" s="13"/>
      <c r="AB34" s="13"/>
      <c r="AC34" s="13"/>
      <c r="AD34" s="13"/>
      <c r="AE34" s="13"/>
      <c r="AF34" s="37"/>
      <c r="AG34" s="21">
        <v>168</v>
      </c>
      <c r="AH34" s="21"/>
    </row>
    <row r="35" spans="1:34">
      <c r="A35" s="21">
        <v>306</v>
      </c>
      <c r="B35" s="79" t="s">
        <v>430</v>
      </c>
      <c r="C35" s="21" t="s">
        <v>469</v>
      </c>
      <c r="D35" s="88" t="str">
        <f t="shared" si="0"/>
        <v>CamarónCocido</v>
      </c>
      <c r="E35" s="30">
        <v>128</v>
      </c>
      <c r="F35" s="16">
        <v>25.2</v>
      </c>
      <c r="G35" s="16">
        <v>1.8</v>
      </c>
      <c r="H35" s="16">
        <v>0.45</v>
      </c>
      <c r="I35" s="16">
        <v>70.3</v>
      </c>
      <c r="J35" s="31">
        <v>2.2000000000000002</v>
      </c>
      <c r="K35" s="30">
        <v>40</v>
      </c>
      <c r="L35" s="16">
        <v>13</v>
      </c>
      <c r="M35" s="16">
        <v>28</v>
      </c>
      <c r="N35" s="16"/>
      <c r="O35" s="31">
        <v>1800</v>
      </c>
      <c r="P35" s="41">
        <v>200</v>
      </c>
      <c r="Q35" s="14">
        <v>280</v>
      </c>
      <c r="R35" s="14">
        <v>105</v>
      </c>
      <c r="S35" s="14">
        <v>45.8</v>
      </c>
      <c r="T35" s="14">
        <v>1.9</v>
      </c>
      <c r="U35" s="14">
        <v>0.83</v>
      </c>
      <c r="V35" s="14">
        <v>230</v>
      </c>
      <c r="W35" s="14">
        <v>368</v>
      </c>
      <c r="X35" s="42">
        <v>141</v>
      </c>
      <c r="Y35" s="36">
        <v>968</v>
      </c>
      <c r="Z35" s="14">
        <v>1327</v>
      </c>
      <c r="AA35" s="14">
        <v>1991</v>
      </c>
      <c r="AB35" s="14">
        <v>2100</v>
      </c>
      <c r="AC35" s="14">
        <v>755</v>
      </c>
      <c r="AD35" s="14">
        <v>998</v>
      </c>
      <c r="AE35" s="14">
        <v>258</v>
      </c>
      <c r="AF35" s="42">
        <v>1500</v>
      </c>
      <c r="AG35" s="21">
        <v>156</v>
      </c>
      <c r="AH35" s="21"/>
    </row>
    <row r="36" spans="1:34">
      <c r="A36" s="21">
        <v>307</v>
      </c>
      <c r="B36" s="79" t="s">
        <v>431</v>
      </c>
      <c r="C36" s="21" t="s">
        <v>405</v>
      </c>
      <c r="D36" s="88" t="str">
        <f t="shared" si="0"/>
        <v>CangrejoFresco</v>
      </c>
      <c r="E36" s="30">
        <v>89</v>
      </c>
      <c r="F36" s="16">
        <v>14.2</v>
      </c>
      <c r="G36" s="16">
        <v>2.7</v>
      </c>
      <c r="H36" s="16">
        <v>1.6</v>
      </c>
      <c r="I36" s="16">
        <v>78</v>
      </c>
      <c r="J36" s="31">
        <v>2.2000000000000002</v>
      </c>
      <c r="K36" s="30">
        <v>45</v>
      </c>
      <c r="L36" s="16">
        <v>55</v>
      </c>
      <c r="M36" s="16">
        <v>55</v>
      </c>
      <c r="N36" s="16">
        <v>12600</v>
      </c>
      <c r="O36" s="31">
        <v>2100</v>
      </c>
      <c r="P36" s="41">
        <v>1000</v>
      </c>
      <c r="Q36" s="14">
        <v>110</v>
      </c>
      <c r="R36" s="14">
        <v>42</v>
      </c>
      <c r="S36" s="13"/>
      <c r="T36" s="14">
        <v>0.9</v>
      </c>
      <c r="U36" s="14"/>
      <c r="V36" s="14">
        <v>176</v>
      </c>
      <c r="W36" s="14"/>
      <c r="X36" s="42"/>
      <c r="Y36" s="36"/>
      <c r="Z36" s="13"/>
      <c r="AA36" s="13"/>
      <c r="AB36" s="13"/>
      <c r="AC36" s="13"/>
      <c r="AD36" s="13"/>
      <c r="AE36" s="13"/>
      <c r="AF36" s="37"/>
      <c r="AG36" s="21"/>
      <c r="AH36" s="21"/>
    </row>
    <row r="37" spans="1:34">
      <c r="A37" s="21">
        <v>308</v>
      </c>
      <c r="B37" s="79" t="s">
        <v>431</v>
      </c>
      <c r="C37" s="21" t="s">
        <v>469</v>
      </c>
      <c r="D37" s="88" t="str">
        <f t="shared" si="0"/>
        <v>CangrejoCocido</v>
      </c>
      <c r="E37" s="30">
        <v>103</v>
      </c>
      <c r="F37" s="16">
        <v>14</v>
      </c>
      <c r="G37" s="16">
        <v>4.0999999999999996</v>
      </c>
      <c r="H37" s="16">
        <v>0</v>
      </c>
      <c r="I37" s="16">
        <v>79</v>
      </c>
      <c r="J37" s="31">
        <v>2.9</v>
      </c>
      <c r="K37" s="30"/>
      <c r="L37" s="16">
        <v>49</v>
      </c>
      <c r="M37" s="16">
        <v>63</v>
      </c>
      <c r="N37" s="16"/>
      <c r="O37" s="31">
        <v>1300</v>
      </c>
      <c r="P37" s="41">
        <v>800</v>
      </c>
      <c r="Q37" s="14">
        <v>170</v>
      </c>
      <c r="R37" s="14">
        <v>43</v>
      </c>
      <c r="S37" s="14">
        <v>47.9</v>
      </c>
      <c r="T37" s="14">
        <v>0.8</v>
      </c>
      <c r="U37" s="14"/>
      <c r="V37" s="14">
        <v>223</v>
      </c>
      <c r="W37" s="14">
        <v>465</v>
      </c>
      <c r="X37" s="42">
        <v>270</v>
      </c>
      <c r="Y37" s="36"/>
      <c r="Z37" s="13"/>
      <c r="AA37" s="13"/>
      <c r="AB37" s="13"/>
      <c r="AC37" s="13"/>
      <c r="AD37" s="13"/>
      <c r="AE37" s="13"/>
      <c r="AF37" s="37"/>
      <c r="AG37" s="21">
        <v>395</v>
      </c>
      <c r="AH37" s="21"/>
    </row>
    <row r="38" spans="1:34">
      <c r="A38" s="21">
        <v>309</v>
      </c>
      <c r="B38" s="79" t="s">
        <v>432</v>
      </c>
      <c r="C38" s="21" t="s">
        <v>312</v>
      </c>
      <c r="D38" s="88" t="str">
        <f t="shared" si="0"/>
        <v>CarpaFresca</v>
      </c>
      <c r="E38" s="30">
        <v>97</v>
      </c>
      <c r="F38" s="16">
        <v>19.399999999999999</v>
      </c>
      <c r="G38" s="16">
        <v>1.9</v>
      </c>
      <c r="H38" s="16">
        <v>0</v>
      </c>
      <c r="I38" s="16">
        <v>77.900000000000006</v>
      </c>
      <c r="J38" s="31">
        <v>0.9</v>
      </c>
      <c r="K38" s="30">
        <v>380</v>
      </c>
      <c r="L38" s="16">
        <v>180</v>
      </c>
      <c r="M38" s="16">
        <v>36</v>
      </c>
      <c r="N38" s="16">
        <v>1000</v>
      </c>
      <c r="O38" s="31"/>
      <c r="P38" s="41" t="s">
        <v>89</v>
      </c>
      <c r="Q38" s="14">
        <v>226</v>
      </c>
      <c r="R38" s="14">
        <v>25</v>
      </c>
      <c r="S38" s="14">
        <v>24.2</v>
      </c>
      <c r="T38" s="14">
        <v>1.3</v>
      </c>
      <c r="U38" s="14"/>
      <c r="V38" s="14">
        <v>161</v>
      </c>
      <c r="W38" s="14">
        <v>247</v>
      </c>
      <c r="X38" s="42">
        <v>210</v>
      </c>
      <c r="Y38" s="36"/>
      <c r="Z38" s="13"/>
      <c r="AA38" s="13"/>
      <c r="AB38" s="13"/>
      <c r="AC38" s="13"/>
      <c r="AD38" s="13"/>
      <c r="AE38" s="13"/>
      <c r="AF38" s="37"/>
      <c r="AG38" s="21">
        <v>144</v>
      </c>
      <c r="AH38" s="21"/>
    </row>
    <row r="39" spans="1:34">
      <c r="A39" s="21">
        <v>310</v>
      </c>
      <c r="B39" s="79" t="s">
        <v>432</v>
      </c>
      <c r="C39" s="21" t="s">
        <v>315</v>
      </c>
      <c r="D39" s="88" t="str">
        <f t="shared" si="0"/>
        <v>CarpaCocida</v>
      </c>
      <c r="E39" s="30">
        <v>92</v>
      </c>
      <c r="F39" s="16">
        <v>19.2</v>
      </c>
      <c r="G39" s="16">
        <v>1.5</v>
      </c>
      <c r="H39" s="16">
        <v>0</v>
      </c>
      <c r="I39" s="16">
        <v>75</v>
      </c>
      <c r="J39" s="31">
        <v>1.1000000000000001</v>
      </c>
      <c r="K39" s="30"/>
      <c r="L39" s="16"/>
      <c r="M39" s="16"/>
      <c r="N39" s="16"/>
      <c r="O39" s="31"/>
      <c r="P39" s="41">
        <v>194</v>
      </c>
      <c r="Q39" s="14">
        <v>346</v>
      </c>
      <c r="R39" s="14">
        <v>15.3</v>
      </c>
      <c r="S39" s="14">
        <v>29.6</v>
      </c>
      <c r="T39" s="14">
        <v>2.2000000000000002</v>
      </c>
      <c r="U39" s="14"/>
      <c r="V39" s="14">
        <v>326</v>
      </c>
      <c r="W39" s="14">
        <v>184</v>
      </c>
      <c r="X39" s="42">
        <v>102</v>
      </c>
      <c r="Y39" s="36"/>
      <c r="Z39" s="13"/>
      <c r="AA39" s="13"/>
      <c r="AB39" s="13"/>
      <c r="AC39" s="13"/>
      <c r="AD39" s="13"/>
      <c r="AE39" s="13"/>
      <c r="AF39" s="37"/>
      <c r="AG39" s="21">
        <v>136</v>
      </c>
      <c r="AH39" s="21"/>
    </row>
    <row r="40" spans="1:34">
      <c r="A40" s="21">
        <v>311</v>
      </c>
      <c r="B40" s="79" t="s">
        <v>432</v>
      </c>
      <c r="C40" s="21" t="s">
        <v>470</v>
      </c>
      <c r="D40" s="88" t="str">
        <f t="shared" si="0"/>
        <v xml:space="preserve">CarpaFrita </v>
      </c>
      <c r="E40" s="30">
        <v>115</v>
      </c>
      <c r="F40" s="16">
        <v>20.100000000000001</v>
      </c>
      <c r="G40" s="16">
        <v>4.5999999999999996</v>
      </c>
      <c r="H40" s="16">
        <v>0</v>
      </c>
      <c r="I40" s="16">
        <v>75.2</v>
      </c>
      <c r="J40" s="31">
        <v>1</v>
      </c>
      <c r="K40" s="30"/>
      <c r="L40" s="16"/>
      <c r="M40" s="16"/>
      <c r="N40" s="16"/>
      <c r="O40" s="31"/>
      <c r="P40" s="41">
        <v>180</v>
      </c>
      <c r="Q40" s="14">
        <v>349</v>
      </c>
      <c r="R40" s="14">
        <v>16.100000000000001</v>
      </c>
      <c r="S40" s="14">
        <v>29.2</v>
      </c>
      <c r="T40" s="14">
        <v>2.4</v>
      </c>
      <c r="U40" s="14"/>
      <c r="V40" s="14">
        <v>296</v>
      </c>
      <c r="W40" s="14">
        <v>179</v>
      </c>
      <c r="X40" s="42">
        <v>115</v>
      </c>
      <c r="Y40" s="36"/>
      <c r="Z40" s="13"/>
      <c r="AA40" s="13"/>
      <c r="AB40" s="13"/>
      <c r="AC40" s="13"/>
      <c r="AD40" s="13"/>
      <c r="AE40" s="13"/>
      <c r="AF40" s="37"/>
      <c r="AG40" s="21">
        <v>139</v>
      </c>
      <c r="AH40" s="21"/>
    </row>
    <row r="41" spans="1:34">
      <c r="A41" s="21">
        <v>312</v>
      </c>
      <c r="B41" s="79" t="s">
        <v>433</v>
      </c>
      <c r="C41" s="21" t="s">
        <v>308</v>
      </c>
      <c r="D41" s="88" t="str">
        <f t="shared" si="0"/>
        <v>CaviarConserva</v>
      </c>
      <c r="E41" s="30">
        <v>276</v>
      </c>
      <c r="F41" s="16">
        <v>32</v>
      </c>
      <c r="G41" s="16">
        <v>16</v>
      </c>
      <c r="H41" s="16">
        <v>0</v>
      </c>
      <c r="I41" s="16">
        <v>57</v>
      </c>
      <c r="J41" s="31"/>
      <c r="K41" s="30"/>
      <c r="L41" s="16">
        <v>900</v>
      </c>
      <c r="M41" s="16">
        <v>650</v>
      </c>
      <c r="N41" s="16"/>
      <c r="O41" s="31"/>
      <c r="P41" s="41">
        <v>458</v>
      </c>
      <c r="Q41" s="14">
        <v>200</v>
      </c>
      <c r="R41" s="14">
        <v>86</v>
      </c>
      <c r="S41" s="14">
        <v>25</v>
      </c>
      <c r="T41" s="14">
        <v>2.8</v>
      </c>
      <c r="U41" s="14"/>
      <c r="V41" s="14">
        <v>190</v>
      </c>
      <c r="W41" s="14">
        <v>16</v>
      </c>
      <c r="X41" s="42">
        <v>1600</v>
      </c>
      <c r="Y41" s="36">
        <v>1497</v>
      </c>
      <c r="Z41" s="14">
        <v>1893</v>
      </c>
      <c r="AA41" s="14">
        <v>2784</v>
      </c>
      <c r="AB41" s="14">
        <v>2403</v>
      </c>
      <c r="AC41" s="14">
        <v>875</v>
      </c>
      <c r="AD41" s="14">
        <v>2032</v>
      </c>
      <c r="AE41" s="14">
        <v>307</v>
      </c>
      <c r="AF41" s="42">
        <v>2061</v>
      </c>
      <c r="AG41" s="21">
        <v>116</v>
      </c>
      <c r="AH41" s="21"/>
    </row>
    <row r="42" spans="1:34">
      <c r="A42" s="21">
        <v>313</v>
      </c>
      <c r="B42" s="79" t="s">
        <v>434</v>
      </c>
      <c r="C42" s="21" t="s">
        <v>405</v>
      </c>
      <c r="D42" s="88" t="str">
        <f t="shared" si="0"/>
        <v>CentolloFresco</v>
      </c>
      <c r="E42" s="30">
        <v>64</v>
      </c>
      <c r="F42" s="16">
        <v>13.6</v>
      </c>
      <c r="G42" s="16">
        <v>2.5</v>
      </c>
      <c r="H42" s="16">
        <v>0</v>
      </c>
      <c r="I42" s="16">
        <v>79.099999999999994</v>
      </c>
      <c r="J42" s="31">
        <v>4</v>
      </c>
      <c r="K42" s="30"/>
      <c r="L42" s="16"/>
      <c r="M42" s="16"/>
      <c r="N42" s="16"/>
      <c r="O42" s="31"/>
      <c r="P42" s="41">
        <v>165</v>
      </c>
      <c r="Q42" s="14">
        <v>267</v>
      </c>
      <c r="R42" s="14">
        <v>34</v>
      </c>
      <c r="S42" s="14">
        <v>36.200000000000003</v>
      </c>
      <c r="T42" s="14">
        <v>1.1000000000000001</v>
      </c>
      <c r="U42" s="14"/>
      <c r="V42" s="14">
        <v>312</v>
      </c>
      <c r="W42" s="14">
        <v>369</v>
      </c>
      <c r="X42" s="42">
        <v>482</v>
      </c>
      <c r="Y42" s="36"/>
      <c r="Z42" s="13"/>
      <c r="AA42" s="13"/>
      <c r="AB42" s="13"/>
      <c r="AC42" s="13"/>
      <c r="AD42" s="13"/>
      <c r="AE42" s="13"/>
      <c r="AF42" s="37"/>
      <c r="AG42" s="21">
        <v>372</v>
      </c>
      <c r="AH42" s="21"/>
    </row>
    <row r="43" spans="1:34">
      <c r="A43" s="21">
        <v>314</v>
      </c>
      <c r="B43" s="79" t="s">
        <v>434</v>
      </c>
      <c r="C43" s="21" t="s">
        <v>469</v>
      </c>
      <c r="D43" s="88" t="str">
        <f t="shared" si="0"/>
        <v>CentolloCocido</v>
      </c>
      <c r="E43" s="30">
        <v>75</v>
      </c>
      <c r="F43" s="16">
        <v>14.8</v>
      </c>
      <c r="G43" s="16">
        <v>2.7</v>
      </c>
      <c r="H43" s="16">
        <v>0</v>
      </c>
      <c r="I43" s="16">
        <v>76.900000000000006</v>
      </c>
      <c r="J43" s="31">
        <v>4.7</v>
      </c>
      <c r="K43" s="30"/>
      <c r="L43" s="16"/>
      <c r="M43" s="16"/>
      <c r="N43" s="16"/>
      <c r="O43" s="31"/>
      <c r="P43" s="41">
        <v>166</v>
      </c>
      <c r="Q43" s="14">
        <v>281</v>
      </c>
      <c r="R43" s="14">
        <v>29.4</v>
      </c>
      <c r="S43" s="14">
        <v>47.9</v>
      </c>
      <c r="T43" s="14">
        <v>1.3</v>
      </c>
      <c r="U43" s="14"/>
      <c r="V43" s="14">
        <v>350</v>
      </c>
      <c r="W43" s="14">
        <v>465</v>
      </c>
      <c r="X43" s="42">
        <v>570</v>
      </c>
      <c r="Y43" s="36"/>
      <c r="Z43" s="13"/>
      <c r="AA43" s="13"/>
      <c r="AB43" s="13"/>
      <c r="AC43" s="13"/>
      <c r="AD43" s="13"/>
      <c r="AE43" s="13"/>
      <c r="AF43" s="37"/>
      <c r="AG43" s="21">
        <v>395</v>
      </c>
      <c r="AH43" s="21"/>
    </row>
    <row r="44" spans="1:34">
      <c r="A44" s="21">
        <v>315</v>
      </c>
      <c r="B44" s="79" t="s">
        <v>435</v>
      </c>
      <c r="C44" s="21" t="s">
        <v>405</v>
      </c>
      <c r="D44" s="88" t="str">
        <f t="shared" si="0"/>
        <v>CongrioFresco</v>
      </c>
      <c r="E44" s="30">
        <v>98</v>
      </c>
      <c r="F44" s="16">
        <v>15.7</v>
      </c>
      <c r="G44" s="16">
        <v>4.5</v>
      </c>
      <c r="H44" s="16">
        <v>0</v>
      </c>
      <c r="I44" s="16">
        <v>78.5</v>
      </c>
      <c r="J44" s="31">
        <v>1</v>
      </c>
      <c r="K44" s="30">
        <v>560</v>
      </c>
      <c r="L44" s="16">
        <v>135</v>
      </c>
      <c r="M44" s="16">
        <v>65</v>
      </c>
      <c r="N44" s="16"/>
      <c r="O44" s="31"/>
      <c r="P44" s="41">
        <v>784</v>
      </c>
      <c r="Q44" s="14">
        <v>260</v>
      </c>
      <c r="R44" s="14">
        <v>22.4</v>
      </c>
      <c r="S44" s="14">
        <v>21.3</v>
      </c>
      <c r="T44" s="14">
        <v>0.4</v>
      </c>
      <c r="U44" s="14"/>
      <c r="V44" s="14">
        <v>165</v>
      </c>
      <c r="W44" s="14">
        <v>202</v>
      </c>
      <c r="X44" s="42">
        <v>62</v>
      </c>
      <c r="Y44" s="36"/>
      <c r="Z44" s="13"/>
      <c r="AA44" s="13"/>
      <c r="AB44" s="13"/>
      <c r="AC44" s="13"/>
      <c r="AD44" s="13"/>
      <c r="AE44" s="13"/>
      <c r="AF44" s="37"/>
      <c r="AG44" s="21">
        <v>122</v>
      </c>
      <c r="AH44" s="21"/>
    </row>
    <row r="45" spans="1:34">
      <c r="A45" s="21">
        <v>316</v>
      </c>
      <c r="B45" s="79" t="s">
        <v>435</v>
      </c>
      <c r="C45" s="21" t="s">
        <v>469</v>
      </c>
      <c r="D45" s="88" t="str">
        <f t="shared" si="0"/>
        <v>CongrioCocido</v>
      </c>
      <c r="E45" s="30">
        <v>109</v>
      </c>
      <c r="F45" s="16">
        <v>20.8</v>
      </c>
      <c r="G45" s="16">
        <v>3.5</v>
      </c>
      <c r="H45" s="16">
        <v>0</v>
      </c>
      <c r="I45" s="16">
        <v>74</v>
      </c>
      <c r="J45" s="31">
        <v>1.3</v>
      </c>
      <c r="K45" s="30"/>
      <c r="L45" s="16"/>
      <c r="M45" s="16"/>
      <c r="N45" s="16"/>
      <c r="O45" s="31"/>
      <c r="P45" s="41">
        <v>99</v>
      </c>
      <c r="Q45" s="14">
        <v>347</v>
      </c>
      <c r="R45" s="14">
        <v>29.8</v>
      </c>
      <c r="S45" s="14">
        <v>28.4</v>
      </c>
      <c r="T45" s="14">
        <v>0.5</v>
      </c>
      <c r="U45" s="14"/>
      <c r="V45" s="14">
        <v>220</v>
      </c>
      <c r="W45" s="14">
        <v>269</v>
      </c>
      <c r="X45" s="42">
        <v>82</v>
      </c>
      <c r="Y45" s="36"/>
      <c r="Z45" s="13"/>
      <c r="AA45" s="13"/>
      <c r="AB45" s="13"/>
      <c r="AC45" s="13"/>
      <c r="AD45" s="13"/>
      <c r="AE45" s="13"/>
      <c r="AF45" s="37"/>
      <c r="AG45" s="21">
        <v>163</v>
      </c>
      <c r="AH45" s="21"/>
    </row>
    <row r="46" spans="1:34">
      <c r="A46" s="21">
        <v>317</v>
      </c>
      <c r="B46" s="79" t="s">
        <v>435</v>
      </c>
      <c r="C46" s="21" t="s">
        <v>67</v>
      </c>
      <c r="D46" s="88" t="str">
        <f t="shared" si="0"/>
        <v>CongrioFrito</v>
      </c>
      <c r="E46" s="30">
        <v>246</v>
      </c>
      <c r="F46" s="16">
        <v>17.3</v>
      </c>
      <c r="G46" s="16">
        <v>19</v>
      </c>
      <c r="H46" s="16">
        <v>6.5</v>
      </c>
      <c r="I46" s="16">
        <v>55.7</v>
      </c>
      <c r="J46" s="31">
        <v>1.5</v>
      </c>
      <c r="K46" s="30"/>
      <c r="L46" s="16"/>
      <c r="M46" s="16"/>
      <c r="N46" s="16"/>
      <c r="O46" s="31"/>
      <c r="P46" s="41">
        <v>108</v>
      </c>
      <c r="Q46" s="14">
        <v>353</v>
      </c>
      <c r="R46" s="14">
        <v>24.2</v>
      </c>
      <c r="S46" s="14">
        <v>29.4</v>
      </c>
      <c r="T46" s="14">
        <v>1</v>
      </c>
      <c r="U46" s="14"/>
      <c r="V46" s="14">
        <v>247</v>
      </c>
      <c r="W46" s="14">
        <v>222</v>
      </c>
      <c r="X46" s="42">
        <v>156</v>
      </c>
      <c r="Y46" s="36"/>
      <c r="Z46" s="13"/>
      <c r="AA46" s="13"/>
      <c r="AB46" s="13"/>
      <c r="AC46" s="13"/>
      <c r="AD46" s="13"/>
      <c r="AE46" s="13"/>
      <c r="AF46" s="37"/>
      <c r="AG46" s="21">
        <v>168</v>
      </c>
      <c r="AH46" s="21"/>
    </row>
    <row r="47" spans="1:34">
      <c r="A47" s="21">
        <v>318</v>
      </c>
      <c r="B47" s="79" t="s">
        <v>436</v>
      </c>
      <c r="C47" s="21" t="s">
        <v>312</v>
      </c>
      <c r="D47" s="88" t="str">
        <f t="shared" si="0"/>
        <v>ChirlaFresca</v>
      </c>
      <c r="E47" s="30">
        <v>79</v>
      </c>
      <c r="F47" s="16">
        <v>12.8</v>
      </c>
      <c r="G47" s="16">
        <v>1.4</v>
      </c>
      <c r="H47" s="16">
        <v>3.4</v>
      </c>
      <c r="I47" s="16">
        <v>80.3</v>
      </c>
      <c r="J47" s="31">
        <v>2.1</v>
      </c>
      <c r="K47" s="30">
        <v>110</v>
      </c>
      <c r="L47" s="16">
        <v>100</v>
      </c>
      <c r="M47" s="16">
        <v>180</v>
      </c>
      <c r="N47" s="16"/>
      <c r="O47" s="31">
        <v>1000</v>
      </c>
      <c r="P47" s="41">
        <v>320</v>
      </c>
      <c r="Q47" s="14">
        <v>195</v>
      </c>
      <c r="R47" s="14">
        <v>98</v>
      </c>
      <c r="S47" s="14">
        <v>89</v>
      </c>
      <c r="T47" s="14">
        <v>7</v>
      </c>
      <c r="U47" s="14"/>
      <c r="V47" s="14">
        <v>118</v>
      </c>
      <c r="W47" s="14">
        <v>219</v>
      </c>
      <c r="X47" s="42"/>
      <c r="Y47" s="36"/>
      <c r="Z47" s="13"/>
      <c r="AA47" s="13"/>
      <c r="AB47" s="13"/>
      <c r="AC47" s="13"/>
      <c r="AD47" s="13"/>
      <c r="AE47" s="13"/>
      <c r="AF47" s="37"/>
      <c r="AG47" s="21"/>
      <c r="AH47" s="21"/>
    </row>
    <row r="48" spans="1:34">
      <c r="A48" s="21">
        <v>319</v>
      </c>
      <c r="B48" s="79" t="s">
        <v>437</v>
      </c>
      <c r="C48" s="21" t="s">
        <v>312</v>
      </c>
      <c r="D48" s="88" t="str">
        <f t="shared" si="0"/>
        <v>DoradaFresca</v>
      </c>
      <c r="E48" s="30">
        <v>83</v>
      </c>
      <c r="F48" s="16">
        <v>18.600000000000001</v>
      </c>
      <c r="G48" s="16">
        <v>1</v>
      </c>
      <c r="H48" s="16">
        <v>0</v>
      </c>
      <c r="I48" s="16">
        <v>77.099999999999994</v>
      </c>
      <c r="J48" s="31">
        <v>1.2</v>
      </c>
      <c r="K48" s="30">
        <v>310</v>
      </c>
      <c r="L48" s="16">
        <v>205</v>
      </c>
      <c r="M48" s="16">
        <v>133</v>
      </c>
      <c r="N48" s="16"/>
      <c r="O48" s="31"/>
      <c r="P48" s="41">
        <v>86</v>
      </c>
      <c r="Q48" s="14">
        <v>178</v>
      </c>
      <c r="R48" s="14">
        <v>14.3</v>
      </c>
      <c r="S48" s="14">
        <v>18</v>
      </c>
      <c r="T48" s="14">
        <v>0.4</v>
      </c>
      <c r="U48" s="14"/>
      <c r="V48" s="14">
        <v>156</v>
      </c>
      <c r="W48" s="14">
        <v>145</v>
      </c>
      <c r="X48" s="42">
        <v>89</v>
      </c>
      <c r="Y48" s="36"/>
      <c r="Z48" s="13"/>
      <c r="AA48" s="13"/>
      <c r="AB48" s="13"/>
      <c r="AC48" s="13"/>
      <c r="AD48" s="13"/>
      <c r="AE48" s="13"/>
      <c r="AF48" s="37"/>
      <c r="AG48" s="21">
        <v>111</v>
      </c>
      <c r="AH48" s="21"/>
    </row>
    <row r="49" spans="1:34">
      <c r="A49" s="21">
        <v>320</v>
      </c>
      <c r="B49" s="79" t="s">
        <v>437</v>
      </c>
      <c r="C49" s="21" t="s">
        <v>315</v>
      </c>
      <c r="D49" s="88" t="str">
        <f t="shared" si="0"/>
        <v>DoradaCocida</v>
      </c>
      <c r="E49" s="30">
        <v>91</v>
      </c>
      <c r="F49" s="16">
        <v>19.899999999999999</v>
      </c>
      <c r="G49" s="16">
        <v>1.4</v>
      </c>
      <c r="H49" s="16">
        <v>0</v>
      </c>
      <c r="I49" s="16">
        <v>76.5</v>
      </c>
      <c r="J49" s="31">
        <v>1.4</v>
      </c>
      <c r="K49" s="30"/>
      <c r="L49" s="16"/>
      <c r="M49" s="16"/>
      <c r="N49" s="16"/>
      <c r="O49" s="31"/>
      <c r="P49" s="41">
        <v>139</v>
      </c>
      <c r="Q49" s="14">
        <v>287</v>
      </c>
      <c r="R49" s="14">
        <v>23</v>
      </c>
      <c r="S49" s="14">
        <v>29</v>
      </c>
      <c r="T49" s="14">
        <v>0.6</v>
      </c>
      <c r="U49" s="14"/>
      <c r="V49" s="14">
        <v>251</v>
      </c>
      <c r="W49" s="14">
        <v>234</v>
      </c>
      <c r="X49" s="42">
        <v>143</v>
      </c>
      <c r="Y49" s="36"/>
      <c r="Z49" s="13"/>
      <c r="AA49" s="13"/>
      <c r="AB49" s="13"/>
      <c r="AC49" s="13"/>
      <c r="AD49" s="13"/>
      <c r="AE49" s="13"/>
      <c r="AF49" s="37"/>
      <c r="AG49" s="21">
        <v>179</v>
      </c>
      <c r="AH49" s="21"/>
    </row>
    <row r="50" spans="1:34">
      <c r="A50" s="21">
        <v>321</v>
      </c>
      <c r="B50" s="79" t="s">
        <v>438</v>
      </c>
      <c r="C50" s="21" t="s">
        <v>312</v>
      </c>
      <c r="D50" s="88" t="str">
        <f t="shared" si="0"/>
        <v>FanecaFresca</v>
      </c>
      <c r="E50" s="30">
        <v>76</v>
      </c>
      <c r="F50" s="16">
        <v>18.8</v>
      </c>
      <c r="G50" s="16">
        <v>0.14000000000000001</v>
      </c>
      <c r="H50" s="16">
        <v>0</v>
      </c>
      <c r="I50" s="16">
        <v>78.5</v>
      </c>
      <c r="J50" s="31">
        <v>1.55</v>
      </c>
      <c r="K50" s="30">
        <v>480</v>
      </c>
      <c r="L50" s="16">
        <v>65</v>
      </c>
      <c r="M50" s="16">
        <v>23</v>
      </c>
      <c r="N50" s="16"/>
      <c r="O50" s="31"/>
      <c r="P50" s="41">
        <v>146</v>
      </c>
      <c r="Q50" s="14">
        <v>295</v>
      </c>
      <c r="R50" s="14">
        <v>25.8</v>
      </c>
      <c r="S50" s="14">
        <v>31.2</v>
      </c>
      <c r="T50" s="14">
        <v>0.7</v>
      </c>
      <c r="U50" s="14"/>
      <c r="V50" s="14">
        <v>224</v>
      </c>
      <c r="W50" s="14">
        <v>315</v>
      </c>
      <c r="X50" s="42">
        <v>173</v>
      </c>
      <c r="Y50" s="36"/>
      <c r="Z50" s="13"/>
      <c r="AA50" s="13"/>
      <c r="AB50" s="13"/>
      <c r="AC50" s="13"/>
      <c r="AD50" s="13"/>
      <c r="AE50" s="13"/>
      <c r="AF50" s="37"/>
      <c r="AG50" s="21">
        <v>182</v>
      </c>
      <c r="AH50" s="21"/>
    </row>
    <row r="51" spans="1:34">
      <c r="A51" s="21">
        <v>322</v>
      </c>
      <c r="B51" s="79" t="s">
        <v>438</v>
      </c>
      <c r="C51" s="21" t="s">
        <v>315</v>
      </c>
      <c r="D51" s="88" t="str">
        <f t="shared" si="0"/>
        <v>FanecaCocida</v>
      </c>
      <c r="E51" s="30">
        <v>83</v>
      </c>
      <c r="F51" s="16">
        <v>20.100000000000001</v>
      </c>
      <c r="G51" s="16">
        <v>0.4</v>
      </c>
      <c r="H51" s="16">
        <v>0</v>
      </c>
      <c r="I51" s="16">
        <v>77.099999999999994</v>
      </c>
      <c r="J51" s="31">
        <v>1.7</v>
      </c>
      <c r="K51" s="30"/>
      <c r="L51" s="16"/>
      <c r="M51" s="16"/>
      <c r="N51" s="16"/>
      <c r="O51" s="31"/>
      <c r="P51" s="41">
        <v>175</v>
      </c>
      <c r="Q51" s="14">
        <v>312</v>
      </c>
      <c r="R51" s="14">
        <v>293.3</v>
      </c>
      <c r="S51" s="14">
        <v>33.6</v>
      </c>
      <c r="T51" s="14">
        <v>0.73</v>
      </c>
      <c r="U51" s="14"/>
      <c r="V51" s="14">
        <v>236</v>
      </c>
      <c r="W51" s="14">
        <v>341</v>
      </c>
      <c r="X51" s="42">
        <v>193</v>
      </c>
      <c r="Y51" s="36"/>
      <c r="Z51" s="13"/>
      <c r="AA51" s="13"/>
      <c r="AB51" s="13"/>
      <c r="AC51" s="13"/>
      <c r="AD51" s="13"/>
      <c r="AE51" s="13"/>
      <c r="AF51" s="37"/>
      <c r="AG51" s="21">
        <v>195</v>
      </c>
      <c r="AH51" s="21"/>
    </row>
    <row r="52" spans="1:34">
      <c r="A52" s="21">
        <v>323</v>
      </c>
      <c r="B52" s="79" t="s">
        <v>438</v>
      </c>
      <c r="C52" s="21" t="s">
        <v>470</v>
      </c>
      <c r="D52" s="88" t="str">
        <f t="shared" si="0"/>
        <v xml:space="preserve">FanecaFrita </v>
      </c>
      <c r="E52" s="30">
        <v>124</v>
      </c>
      <c r="F52" s="16">
        <v>19</v>
      </c>
      <c r="G52" s="16">
        <v>6.1</v>
      </c>
      <c r="H52" s="16">
        <v>0</v>
      </c>
      <c r="I52" s="16">
        <v>73</v>
      </c>
      <c r="J52" s="31">
        <v>1.7</v>
      </c>
      <c r="K52" s="30"/>
      <c r="L52" s="16"/>
      <c r="M52" s="16"/>
      <c r="N52" s="16"/>
      <c r="O52" s="31"/>
      <c r="P52" s="41">
        <v>181</v>
      </c>
      <c r="Q52" s="14">
        <v>304</v>
      </c>
      <c r="R52" s="14">
        <v>26.7</v>
      </c>
      <c r="S52" s="14">
        <v>35.200000000000003</v>
      </c>
      <c r="T52" s="14">
        <v>0.71</v>
      </c>
      <c r="U52" s="14"/>
      <c r="V52" s="14">
        <v>231</v>
      </c>
      <c r="W52" s="14">
        <v>345</v>
      </c>
      <c r="X52" s="42">
        <v>191</v>
      </c>
      <c r="Y52" s="36"/>
      <c r="Z52" s="13"/>
      <c r="AA52" s="13"/>
      <c r="AB52" s="13"/>
      <c r="AC52" s="13"/>
      <c r="AD52" s="13"/>
      <c r="AE52" s="13"/>
      <c r="AF52" s="37"/>
      <c r="AG52" s="21">
        <v>191</v>
      </c>
      <c r="AH52" s="21"/>
    </row>
    <row r="53" spans="1:34">
      <c r="A53" s="21">
        <v>324</v>
      </c>
      <c r="B53" s="79" t="s">
        <v>439</v>
      </c>
      <c r="C53" s="21" t="s">
        <v>405</v>
      </c>
      <c r="D53" s="88" t="str">
        <f t="shared" si="0"/>
        <v>GalloFresco</v>
      </c>
      <c r="E53" s="30">
        <v>79</v>
      </c>
      <c r="F53" s="16">
        <v>19</v>
      </c>
      <c r="G53" s="16">
        <v>1.2</v>
      </c>
      <c r="H53" s="16">
        <v>0</v>
      </c>
      <c r="I53" s="16">
        <v>77.7</v>
      </c>
      <c r="J53" s="31">
        <v>0.96</v>
      </c>
      <c r="K53" s="30"/>
      <c r="L53" s="16">
        <v>90</v>
      </c>
      <c r="M53" s="16">
        <v>180</v>
      </c>
      <c r="N53" s="16"/>
      <c r="O53" s="31"/>
      <c r="P53" s="41">
        <v>147</v>
      </c>
      <c r="Q53" s="14">
        <v>315</v>
      </c>
      <c r="R53" s="14">
        <v>40.1</v>
      </c>
      <c r="S53" s="14">
        <v>33.299999999999997</v>
      </c>
      <c r="T53" s="14">
        <v>0.8</v>
      </c>
      <c r="U53" s="14"/>
      <c r="V53" s="14">
        <v>226</v>
      </c>
      <c r="W53" s="14">
        <v>211</v>
      </c>
      <c r="X53" s="42">
        <v>151</v>
      </c>
      <c r="Y53" s="36"/>
      <c r="Z53" s="13"/>
      <c r="AA53" s="13"/>
      <c r="AB53" s="13"/>
      <c r="AC53" s="13"/>
      <c r="AD53" s="13"/>
      <c r="AE53" s="13"/>
      <c r="AF53" s="37"/>
      <c r="AG53" s="21">
        <v>128</v>
      </c>
      <c r="AH53" s="21"/>
    </row>
    <row r="54" spans="1:34">
      <c r="A54" s="21">
        <v>325</v>
      </c>
      <c r="B54" s="79" t="s">
        <v>439</v>
      </c>
      <c r="C54" s="21" t="s">
        <v>469</v>
      </c>
      <c r="D54" s="88" t="str">
        <f t="shared" si="0"/>
        <v>GalloCocido</v>
      </c>
      <c r="E54" s="30">
        <v>97</v>
      </c>
      <c r="F54" s="16">
        <v>20.6</v>
      </c>
      <c r="G54" s="16">
        <v>1.6</v>
      </c>
      <c r="H54" s="16">
        <v>0</v>
      </c>
      <c r="I54" s="16">
        <v>76.8</v>
      </c>
      <c r="J54" s="31">
        <v>1</v>
      </c>
      <c r="K54" s="30"/>
      <c r="L54" s="16"/>
      <c r="M54" s="16"/>
      <c r="N54" s="16"/>
      <c r="O54" s="31"/>
      <c r="P54" s="41">
        <v>146</v>
      </c>
      <c r="Q54" s="14">
        <v>304</v>
      </c>
      <c r="R54" s="14">
        <v>36</v>
      </c>
      <c r="S54" s="14">
        <v>30.3</v>
      </c>
      <c r="T54" s="14">
        <v>0.7</v>
      </c>
      <c r="U54" s="14"/>
      <c r="V54" s="14">
        <v>242</v>
      </c>
      <c r="W54" s="14">
        <v>236</v>
      </c>
      <c r="X54" s="42">
        <v>162</v>
      </c>
      <c r="Y54" s="36"/>
      <c r="Z54" s="13"/>
      <c r="AA54" s="13"/>
      <c r="AB54" s="13"/>
      <c r="AC54" s="13"/>
      <c r="AD54" s="13"/>
      <c r="AE54" s="13"/>
      <c r="AF54" s="37"/>
      <c r="AG54" s="21">
        <v>147</v>
      </c>
      <c r="AH54" s="21"/>
    </row>
    <row r="55" spans="1:34">
      <c r="A55" s="21">
        <v>326</v>
      </c>
      <c r="B55" s="79" t="s">
        <v>439</v>
      </c>
      <c r="C55" s="21" t="s">
        <v>67</v>
      </c>
      <c r="D55" s="88" t="str">
        <f t="shared" si="0"/>
        <v>GalloFrito</v>
      </c>
      <c r="E55" s="30">
        <v>122</v>
      </c>
      <c r="F55" s="16">
        <v>20.6</v>
      </c>
      <c r="G55" s="16">
        <v>5.3</v>
      </c>
      <c r="H55" s="16">
        <v>0</v>
      </c>
      <c r="I55" s="16">
        <v>72.599999999999994</v>
      </c>
      <c r="J55" s="31">
        <v>1</v>
      </c>
      <c r="K55" s="30"/>
      <c r="L55" s="16"/>
      <c r="M55" s="16"/>
      <c r="N55" s="16"/>
      <c r="O55" s="31"/>
      <c r="P55" s="41">
        <v>151</v>
      </c>
      <c r="Q55" s="14">
        <v>330</v>
      </c>
      <c r="R55" s="14">
        <v>41.6</v>
      </c>
      <c r="S55" s="14">
        <v>32.299999999999997</v>
      </c>
      <c r="T55" s="14">
        <v>0.79</v>
      </c>
      <c r="U55" s="14"/>
      <c r="V55" s="14">
        <v>234</v>
      </c>
      <c r="W55" s="14">
        <v>226</v>
      </c>
      <c r="X55" s="42">
        <v>175</v>
      </c>
      <c r="Y55" s="36"/>
      <c r="Z55" s="13"/>
      <c r="AA55" s="13"/>
      <c r="AB55" s="13"/>
      <c r="AC55" s="13"/>
      <c r="AD55" s="13"/>
      <c r="AE55" s="13"/>
      <c r="AF55" s="37"/>
      <c r="AG55" s="21">
        <v>140</v>
      </c>
      <c r="AH55" s="21"/>
    </row>
    <row r="56" spans="1:34">
      <c r="A56" s="21">
        <v>327</v>
      </c>
      <c r="B56" s="79" t="s">
        <v>440</v>
      </c>
      <c r="C56" s="21" t="s">
        <v>405</v>
      </c>
      <c r="D56" s="88" t="str">
        <f t="shared" si="0"/>
        <v>GambasFresco</v>
      </c>
      <c r="E56" s="30">
        <v>96</v>
      </c>
      <c r="F56" s="16">
        <v>20.100000000000001</v>
      </c>
      <c r="G56" s="16">
        <v>2</v>
      </c>
      <c r="H56" s="16">
        <v>0</v>
      </c>
      <c r="I56" s="16">
        <v>75.5</v>
      </c>
      <c r="J56" s="31">
        <v>2.1</v>
      </c>
      <c r="K56" s="30"/>
      <c r="L56" s="16">
        <v>210</v>
      </c>
      <c r="M56" s="16">
        <v>190</v>
      </c>
      <c r="N56" s="16"/>
      <c r="O56" s="31"/>
      <c r="P56" s="41">
        <v>164</v>
      </c>
      <c r="Q56" s="14">
        <v>386</v>
      </c>
      <c r="R56" s="14">
        <v>305</v>
      </c>
      <c r="S56" s="14">
        <v>96</v>
      </c>
      <c r="T56" s="14">
        <v>1.4</v>
      </c>
      <c r="U56" s="14">
        <v>0.7</v>
      </c>
      <c r="V56" s="14">
        <v>259</v>
      </c>
      <c r="W56" s="14">
        <v>321</v>
      </c>
      <c r="X56" s="42">
        <v>1263</v>
      </c>
      <c r="Y56" s="36"/>
      <c r="Z56" s="13"/>
      <c r="AA56" s="13"/>
      <c r="AB56" s="13"/>
      <c r="AC56" s="13"/>
      <c r="AD56" s="13"/>
      <c r="AE56" s="13"/>
      <c r="AF56" s="37"/>
      <c r="AG56" s="21">
        <v>14</v>
      </c>
      <c r="AH56" s="21"/>
    </row>
    <row r="57" spans="1:34">
      <c r="A57" s="21">
        <v>328</v>
      </c>
      <c r="B57" s="79" t="s">
        <v>440</v>
      </c>
      <c r="C57" s="21" t="s">
        <v>313</v>
      </c>
      <c r="D57" s="88" t="str">
        <f t="shared" si="0"/>
        <v>GambasCocidas</v>
      </c>
      <c r="E57" s="30">
        <v>107</v>
      </c>
      <c r="F57" s="16">
        <v>22.3</v>
      </c>
      <c r="G57" s="16">
        <v>2.4</v>
      </c>
      <c r="H57" s="16">
        <v>0</v>
      </c>
      <c r="I57" s="16">
        <v>72.400000000000006</v>
      </c>
      <c r="J57" s="31">
        <v>2.2999999999999998</v>
      </c>
      <c r="K57" s="30"/>
      <c r="L57" s="16"/>
      <c r="M57" s="16"/>
      <c r="N57" s="16"/>
      <c r="O57" s="31"/>
      <c r="P57" s="41">
        <v>179</v>
      </c>
      <c r="Q57" s="14">
        <v>404</v>
      </c>
      <c r="R57" s="14">
        <v>320</v>
      </c>
      <c r="S57" s="14">
        <v>105</v>
      </c>
      <c r="T57" s="14">
        <v>1.8</v>
      </c>
      <c r="U57" s="14">
        <v>0.8</v>
      </c>
      <c r="V57" s="14">
        <v>270</v>
      </c>
      <c r="W57" s="14">
        <v>340</v>
      </c>
      <c r="X57" s="42">
        <v>189</v>
      </c>
      <c r="Y57" s="36"/>
      <c r="Z57" s="13"/>
      <c r="AA57" s="13"/>
      <c r="AB57" s="13"/>
      <c r="AC57" s="13"/>
      <c r="AD57" s="13"/>
      <c r="AE57" s="13"/>
      <c r="AF57" s="37"/>
      <c r="AG57" s="21">
        <v>16</v>
      </c>
      <c r="AH57" s="21"/>
    </row>
    <row r="58" spans="1:34">
      <c r="A58" s="21">
        <v>329</v>
      </c>
      <c r="B58" s="79" t="s">
        <v>441</v>
      </c>
      <c r="C58" s="21" t="s">
        <v>405</v>
      </c>
      <c r="D58" s="88" t="str">
        <f t="shared" si="0"/>
        <v>HipoglomoFresco</v>
      </c>
      <c r="E58" s="30">
        <v>126</v>
      </c>
      <c r="F58" s="16">
        <v>18.899999999999999</v>
      </c>
      <c r="G58" s="16">
        <v>4.9000000000000004</v>
      </c>
      <c r="H58" s="16">
        <v>0</v>
      </c>
      <c r="I58" s="16">
        <v>75.2</v>
      </c>
      <c r="J58" s="31">
        <v>1</v>
      </c>
      <c r="K58" s="30">
        <v>440</v>
      </c>
      <c r="L58" s="16">
        <v>70</v>
      </c>
      <c r="M58" s="16">
        <v>130</v>
      </c>
      <c r="N58" s="16"/>
      <c r="O58" s="31">
        <v>9200</v>
      </c>
      <c r="P58" s="41">
        <v>92</v>
      </c>
      <c r="Q58" s="14">
        <v>430</v>
      </c>
      <c r="R58" s="14">
        <v>12</v>
      </c>
      <c r="S58" s="14">
        <v>223.2</v>
      </c>
      <c r="T58" s="14">
        <v>0.6</v>
      </c>
      <c r="U58" s="14">
        <v>0.12</v>
      </c>
      <c r="V58" s="14">
        <v>238</v>
      </c>
      <c r="W58" s="14">
        <v>227</v>
      </c>
      <c r="X58" s="42">
        <v>143</v>
      </c>
      <c r="Y58" s="36"/>
      <c r="Z58" s="13"/>
      <c r="AA58" s="13"/>
      <c r="AB58" s="13"/>
      <c r="AC58" s="13"/>
      <c r="AD58" s="13"/>
      <c r="AE58" s="13"/>
      <c r="AF58" s="37"/>
      <c r="AG58" s="21">
        <v>186</v>
      </c>
      <c r="AH58" s="21"/>
    </row>
    <row r="59" spans="1:34">
      <c r="A59" s="21">
        <v>330</v>
      </c>
      <c r="B59" s="79" t="s">
        <v>442</v>
      </c>
      <c r="C59" s="21" t="s">
        <v>312</v>
      </c>
      <c r="D59" s="88" t="str">
        <f t="shared" si="0"/>
        <v>LangostaFresca</v>
      </c>
      <c r="E59" s="30">
        <v>90</v>
      </c>
      <c r="F59" s="16">
        <v>17.5</v>
      </c>
      <c r="G59" s="16">
        <v>1.8</v>
      </c>
      <c r="H59" s="16">
        <v>0</v>
      </c>
      <c r="I59" s="16">
        <v>77.8</v>
      </c>
      <c r="J59" s="31">
        <v>2.2000000000000002</v>
      </c>
      <c r="K59" s="30"/>
      <c r="L59" s="16">
        <v>73</v>
      </c>
      <c r="M59" s="16">
        <v>85</v>
      </c>
      <c r="N59" s="16"/>
      <c r="O59" s="31">
        <v>1900</v>
      </c>
      <c r="P59" s="41">
        <v>370</v>
      </c>
      <c r="Q59" s="14">
        <v>212</v>
      </c>
      <c r="R59" s="14">
        <v>58</v>
      </c>
      <c r="S59" s="14">
        <v>30</v>
      </c>
      <c r="T59" s="14">
        <v>0.7</v>
      </c>
      <c r="U59" s="14">
        <v>16.7</v>
      </c>
      <c r="V59" s="14">
        <v>242</v>
      </c>
      <c r="W59" s="14">
        <v>493</v>
      </c>
      <c r="X59" s="42">
        <v>501</v>
      </c>
      <c r="Y59" s="36"/>
      <c r="Z59" s="13"/>
      <c r="AA59" s="13"/>
      <c r="AB59" s="13"/>
      <c r="AC59" s="13"/>
      <c r="AD59" s="13"/>
      <c r="AE59" s="13"/>
      <c r="AF59" s="37"/>
      <c r="AG59" s="21">
        <v>234</v>
      </c>
      <c r="AH59" s="21"/>
    </row>
    <row r="60" spans="1:34">
      <c r="A60" s="21">
        <v>331</v>
      </c>
      <c r="B60" s="79" t="s">
        <v>442</v>
      </c>
      <c r="C60" s="21" t="s">
        <v>315</v>
      </c>
      <c r="D60" s="88" t="str">
        <f t="shared" si="0"/>
        <v>LangostaCocida</v>
      </c>
      <c r="E60" s="30">
        <v>106</v>
      </c>
      <c r="F60" s="16">
        <v>8.1999999999999993</v>
      </c>
      <c r="G60" s="16">
        <v>3.4</v>
      </c>
      <c r="H60" s="16">
        <v>0</v>
      </c>
      <c r="I60" s="16">
        <v>76</v>
      </c>
      <c r="J60" s="31">
        <v>2</v>
      </c>
      <c r="K60" s="30">
        <v>300</v>
      </c>
      <c r="L60" s="16">
        <v>66</v>
      </c>
      <c r="M60" s="16">
        <v>74</v>
      </c>
      <c r="N60" s="16"/>
      <c r="O60" s="31">
        <v>1200</v>
      </c>
      <c r="P60" s="41">
        <v>218</v>
      </c>
      <c r="Q60" s="14">
        <v>165</v>
      </c>
      <c r="R60" s="14">
        <v>58</v>
      </c>
      <c r="S60" s="14">
        <v>34.299999999999997</v>
      </c>
      <c r="T60" s="14">
        <v>0.7</v>
      </c>
      <c r="U60" s="14"/>
      <c r="V60" s="14">
        <v>224</v>
      </c>
      <c r="W60" s="14">
        <v>515</v>
      </c>
      <c r="X60" s="42">
        <v>825</v>
      </c>
      <c r="Y60" s="36">
        <v>178</v>
      </c>
      <c r="Z60" s="14">
        <v>287</v>
      </c>
      <c r="AA60" s="14">
        <v>749</v>
      </c>
      <c r="AB60" s="14">
        <v>1167</v>
      </c>
      <c r="AC60" s="14">
        <v>150</v>
      </c>
      <c r="AD60" s="14">
        <v>346</v>
      </c>
      <c r="AE60" s="14">
        <v>13</v>
      </c>
      <c r="AF60" s="42">
        <v>185</v>
      </c>
      <c r="AG60" s="21">
        <v>384</v>
      </c>
      <c r="AH60" s="21"/>
    </row>
    <row r="61" spans="1:34">
      <c r="A61" s="21">
        <v>332</v>
      </c>
      <c r="B61" s="79" t="s">
        <v>443</v>
      </c>
      <c r="C61" s="21" t="s">
        <v>405</v>
      </c>
      <c r="D61" s="88" t="str">
        <f t="shared" si="0"/>
        <v>LangostinoFresco</v>
      </c>
      <c r="E61" s="30">
        <v>240</v>
      </c>
      <c r="F61" s="16">
        <v>45.7</v>
      </c>
      <c r="G61" s="16">
        <v>10.199999999999999</v>
      </c>
      <c r="H61" s="16">
        <v>0</v>
      </c>
      <c r="I61" s="16">
        <v>40.299999999999997</v>
      </c>
      <c r="J61" s="31">
        <v>3.6</v>
      </c>
      <c r="K61" s="30"/>
      <c r="L61" s="16">
        <v>220</v>
      </c>
      <c r="M61" s="16">
        <v>315</v>
      </c>
      <c r="N61" s="16"/>
      <c r="O61" s="31"/>
      <c r="P61" s="41"/>
      <c r="Q61" s="14"/>
      <c r="R61" s="14"/>
      <c r="S61" s="13"/>
      <c r="T61" s="14"/>
      <c r="U61" s="14"/>
      <c r="V61" s="14"/>
      <c r="W61" s="14"/>
      <c r="X61" s="42"/>
      <c r="Y61" s="36"/>
      <c r="Z61" s="13"/>
      <c r="AA61" s="13"/>
      <c r="AB61" s="13"/>
      <c r="AC61" s="13"/>
      <c r="AD61" s="13"/>
      <c r="AE61" s="13"/>
      <c r="AF61" s="37"/>
      <c r="AG61" s="21"/>
      <c r="AH61" s="21"/>
    </row>
    <row r="62" spans="1:34">
      <c r="A62" s="21">
        <v>333</v>
      </c>
      <c r="B62" s="79" t="s">
        <v>443</v>
      </c>
      <c r="C62" s="21" t="s">
        <v>469</v>
      </c>
      <c r="D62" s="88" t="str">
        <f t="shared" si="0"/>
        <v>LangostinoCocido</v>
      </c>
      <c r="E62" s="30">
        <v>124</v>
      </c>
      <c r="F62" s="16">
        <v>39.200000000000003</v>
      </c>
      <c r="G62" s="16">
        <v>8.3000000000000007</v>
      </c>
      <c r="H62" s="16">
        <v>0</v>
      </c>
      <c r="I62" s="16">
        <v>49</v>
      </c>
      <c r="J62" s="31">
        <v>3.5</v>
      </c>
      <c r="K62" s="30"/>
      <c r="L62" s="16"/>
      <c r="M62" s="16"/>
      <c r="N62" s="16"/>
      <c r="O62" s="31"/>
      <c r="P62" s="41"/>
      <c r="Q62" s="14"/>
      <c r="R62" s="14"/>
      <c r="S62" s="13"/>
      <c r="T62" s="14"/>
      <c r="U62" s="14"/>
      <c r="V62" s="14"/>
      <c r="W62" s="14"/>
      <c r="X62" s="42"/>
      <c r="Y62" s="36"/>
      <c r="Z62" s="13"/>
      <c r="AA62" s="13"/>
      <c r="AB62" s="13"/>
      <c r="AC62" s="13"/>
      <c r="AD62" s="13"/>
      <c r="AE62" s="13"/>
      <c r="AF62" s="37"/>
      <c r="AG62" s="21"/>
      <c r="AH62" s="21"/>
    </row>
    <row r="63" spans="1:34">
      <c r="A63" s="21">
        <v>334</v>
      </c>
      <c r="B63" s="79" t="s">
        <v>444</v>
      </c>
      <c r="C63" s="21" t="s">
        <v>405</v>
      </c>
      <c r="D63" s="88" t="str">
        <f t="shared" si="0"/>
        <v>LenguadoFresco</v>
      </c>
      <c r="E63" s="30">
        <v>74</v>
      </c>
      <c r="F63" s="16">
        <v>17.3</v>
      </c>
      <c r="G63" s="16">
        <v>0.8</v>
      </c>
      <c r="H63" s="16">
        <v>0</v>
      </c>
      <c r="I63" s="16">
        <v>79.3</v>
      </c>
      <c r="J63" s="31">
        <v>1</v>
      </c>
      <c r="K63" s="30"/>
      <c r="L63" s="16">
        <v>83</v>
      </c>
      <c r="M63" s="16">
        <v>75</v>
      </c>
      <c r="N63" s="16"/>
      <c r="O63" s="31">
        <v>1800</v>
      </c>
      <c r="P63" s="41">
        <v>78</v>
      </c>
      <c r="Q63" s="14">
        <v>308</v>
      </c>
      <c r="R63" s="14">
        <v>73</v>
      </c>
      <c r="S63" s="14">
        <v>26.1</v>
      </c>
      <c r="T63" s="14">
        <v>0.8</v>
      </c>
      <c r="U63" s="14"/>
      <c r="V63" s="14">
        <v>217</v>
      </c>
      <c r="W63" s="14">
        <v>221</v>
      </c>
      <c r="X63" s="42">
        <v>128</v>
      </c>
      <c r="Y63" s="36">
        <v>549</v>
      </c>
      <c r="Z63" s="14">
        <v>760</v>
      </c>
      <c r="AA63" s="14">
        <v>1118</v>
      </c>
      <c r="AB63" s="14">
        <v>1295</v>
      </c>
      <c r="AC63" s="14">
        <v>429</v>
      </c>
      <c r="AD63" s="14">
        <v>651</v>
      </c>
      <c r="AE63" s="14">
        <v>152</v>
      </c>
      <c r="AF63" s="42">
        <v>788</v>
      </c>
      <c r="AG63" s="21">
        <v>158</v>
      </c>
      <c r="AH63" s="21"/>
    </row>
    <row r="64" spans="1:34">
      <c r="A64" s="21">
        <v>335</v>
      </c>
      <c r="B64" s="79" t="s">
        <v>444</v>
      </c>
      <c r="C64" s="21" t="s">
        <v>469</v>
      </c>
      <c r="D64" s="88" t="str">
        <f t="shared" si="0"/>
        <v>LenguadoCocido</v>
      </c>
      <c r="E64" s="30">
        <v>93</v>
      </c>
      <c r="F64" s="16">
        <v>19.399999999999999</v>
      </c>
      <c r="G64" s="16">
        <v>1.4</v>
      </c>
      <c r="H64" s="16">
        <v>0</v>
      </c>
      <c r="I64" s="16">
        <v>78.400000000000006</v>
      </c>
      <c r="J64" s="31">
        <v>0.8</v>
      </c>
      <c r="K64" s="30"/>
      <c r="L64" s="16">
        <v>49</v>
      </c>
      <c r="M64" s="16">
        <v>54</v>
      </c>
      <c r="N64" s="16"/>
      <c r="O64" s="31">
        <v>1600</v>
      </c>
      <c r="P64" s="41">
        <v>112</v>
      </c>
      <c r="Q64" s="14">
        <v>283</v>
      </c>
      <c r="R64" s="14">
        <v>82</v>
      </c>
      <c r="S64" s="14">
        <v>26</v>
      </c>
      <c r="T64" s="14">
        <v>0.8</v>
      </c>
      <c r="U64" s="14"/>
      <c r="V64" s="14">
        <v>280</v>
      </c>
      <c r="W64" s="14">
        <v>235</v>
      </c>
      <c r="X64" s="42">
        <v>139</v>
      </c>
      <c r="Y64" s="36">
        <v>630</v>
      </c>
      <c r="Z64" s="14">
        <v>860</v>
      </c>
      <c r="AA64" s="14">
        <v>1268</v>
      </c>
      <c r="AB64" s="14">
        <v>1476</v>
      </c>
      <c r="AC64" s="14">
        <v>488</v>
      </c>
      <c r="AD64" s="14">
        <v>725</v>
      </c>
      <c r="AE64" s="14">
        <v>170</v>
      </c>
      <c r="AF64" s="42">
        <v>893</v>
      </c>
      <c r="AG64" s="21">
        <v>176</v>
      </c>
      <c r="AH64" s="21"/>
    </row>
    <row r="65" spans="1:34">
      <c r="A65" s="21">
        <v>336</v>
      </c>
      <c r="B65" s="79" t="s">
        <v>444</v>
      </c>
      <c r="C65" s="21" t="s">
        <v>67</v>
      </c>
      <c r="D65" s="88" t="str">
        <f t="shared" si="0"/>
        <v>LenguadoFrito</v>
      </c>
      <c r="E65" s="30">
        <v>221</v>
      </c>
      <c r="F65" s="16">
        <v>20.100000000000001</v>
      </c>
      <c r="G65" s="16">
        <v>15.3</v>
      </c>
      <c r="H65" s="16">
        <v>0</v>
      </c>
      <c r="I65" s="16">
        <v>63.7</v>
      </c>
      <c r="J65" s="31">
        <v>0.85</v>
      </c>
      <c r="K65" s="30"/>
      <c r="L65" s="16">
        <v>49</v>
      </c>
      <c r="M65" s="16">
        <v>54</v>
      </c>
      <c r="N65" s="16"/>
      <c r="O65" s="31">
        <v>1600</v>
      </c>
      <c r="P65" s="41">
        <v>166</v>
      </c>
      <c r="Q65" s="14">
        <v>252</v>
      </c>
      <c r="R65" s="14">
        <v>93</v>
      </c>
      <c r="S65" s="14">
        <v>25</v>
      </c>
      <c r="T65" s="14">
        <v>1.1000000000000001</v>
      </c>
      <c r="U65" s="14"/>
      <c r="V65" s="14">
        <v>232</v>
      </c>
      <c r="W65" s="14">
        <v>231</v>
      </c>
      <c r="X65" s="42">
        <v>198</v>
      </c>
      <c r="Y65" s="36"/>
      <c r="Z65" s="13"/>
      <c r="AA65" s="13"/>
      <c r="AB65" s="13"/>
      <c r="AC65" s="13"/>
      <c r="AD65" s="13"/>
      <c r="AE65" s="13"/>
      <c r="AF65" s="37"/>
      <c r="AG65" s="21">
        <v>143</v>
      </c>
      <c r="AH65" s="21"/>
    </row>
    <row r="66" spans="1:34">
      <c r="A66" s="21">
        <v>337</v>
      </c>
      <c r="B66" s="79" t="s">
        <v>445</v>
      </c>
      <c r="C66" s="21" t="s">
        <v>315</v>
      </c>
      <c r="D66" s="88" t="str">
        <f t="shared" si="0"/>
        <v>LijaCocida</v>
      </c>
      <c r="E66" s="30">
        <v>98</v>
      </c>
      <c r="F66" s="16">
        <v>21.8</v>
      </c>
      <c r="G66" s="16">
        <v>0.9</v>
      </c>
      <c r="H66" s="16">
        <v>0</v>
      </c>
      <c r="I66" s="16">
        <v>75.400000000000006</v>
      </c>
      <c r="J66" s="31"/>
      <c r="K66" s="30"/>
      <c r="L66" s="16"/>
      <c r="M66" s="16"/>
      <c r="N66" s="16"/>
      <c r="O66" s="31"/>
      <c r="P66" s="41">
        <v>135</v>
      </c>
      <c r="Q66" s="14">
        <v>356</v>
      </c>
      <c r="R66" s="14">
        <v>10.4</v>
      </c>
      <c r="S66" s="14">
        <v>29.6</v>
      </c>
      <c r="T66" s="14">
        <v>0.5</v>
      </c>
      <c r="U66" s="14"/>
      <c r="V66" s="14">
        <v>215</v>
      </c>
      <c r="W66" s="14">
        <v>256</v>
      </c>
      <c r="X66" s="42">
        <v>136</v>
      </c>
      <c r="Y66" s="36"/>
      <c r="Z66" s="13"/>
      <c r="AA66" s="13"/>
      <c r="AB66" s="13"/>
      <c r="AC66" s="13"/>
      <c r="AD66" s="13"/>
      <c r="AE66" s="13"/>
      <c r="AF66" s="37"/>
      <c r="AG66" s="21">
        <v>157</v>
      </c>
      <c r="AH66" s="21"/>
    </row>
    <row r="67" spans="1:34">
      <c r="A67" s="21">
        <v>338</v>
      </c>
      <c r="B67" s="79" t="s">
        <v>445</v>
      </c>
      <c r="C67" s="21" t="s">
        <v>470</v>
      </c>
      <c r="D67" s="88" t="str">
        <f t="shared" si="0"/>
        <v xml:space="preserve">LijaFrita </v>
      </c>
      <c r="E67" s="30">
        <v>169</v>
      </c>
      <c r="F67" s="16">
        <v>17</v>
      </c>
      <c r="G67" s="16">
        <v>8.1999999999999993</v>
      </c>
      <c r="H67" s="16">
        <v>0</v>
      </c>
      <c r="I67" s="16">
        <v>66.3</v>
      </c>
      <c r="J67" s="31"/>
      <c r="K67" s="30"/>
      <c r="L67" s="16"/>
      <c r="M67" s="16"/>
      <c r="N67" s="16"/>
      <c r="O67" s="31"/>
      <c r="P67" s="41">
        <v>164</v>
      </c>
      <c r="Q67" s="14">
        <v>400</v>
      </c>
      <c r="R67" s="14">
        <v>11.3</v>
      </c>
      <c r="S67" s="14">
        <v>31.7</v>
      </c>
      <c r="T67" s="14">
        <v>1.2</v>
      </c>
      <c r="U67" s="14"/>
      <c r="V67" s="14">
        <v>206</v>
      </c>
      <c r="W67" s="14">
        <v>206</v>
      </c>
      <c r="X67" s="42">
        <v>197</v>
      </c>
      <c r="Y67" s="36"/>
      <c r="Z67" s="13"/>
      <c r="AA67" s="13"/>
      <c r="AB67" s="13"/>
      <c r="AC67" s="13"/>
      <c r="AD67" s="13"/>
      <c r="AE67" s="13"/>
      <c r="AF67" s="37"/>
      <c r="AG67" s="21">
        <v>111</v>
      </c>
      <c r="AH67" s="21"/>
    </row>
    <row r="68" spans="1:34">
      <c r="A68" s="21">
        <v>339</v>
      </c>
      <c r="B68" s="79" t="s">
        <v>446</v>
      </c>
      <c r="C68" s="21" t="s">
        <v>312</v>
      </c>
      <c r="D68" s="88" t="str">
        <f t="shared" si="0"/>
        <v>LubinaFresca</v>
      </c>
      <c r="E68" s="30">
        <v>97</v>
      </c>
      <c r="F68" s="16">
        <v>15.4</v>
      </c>
      <c r="G68" s="16">
        <v>4.5</v>
      </c>
      <c r="H68" s="16">
        <v>0</v>
      </c>
      <c r="I68" s="16">
        <v>79</v>
      </c>
      <c r="J68" s="31">
        <v>0.75</v>
      </c>
      <c r="K68" s="30"/>
      <c r="L68" s="16">
        <v>135</v>
      </c>
      <c r="M68" s="16"/>
      <c r="N68" s="16"/>
      <c r="O68" s="31"/>
      <c r="P68" s="41">
        <v>79</v>
      </c>
      <c r="Q68" s="14">
        <v>284</v>
      </c>
      <c r="R68" s="14">
        <v>39.1</v>
      </c>
      <c r="S68" s="14">
        <v>24.3</v>
      </c>
      <c r="T68" s="14">
        <v>0.6</v>
      </c>
      <c r="U68" s="14"/>
      <c r="V68" s="14">
        <v>211</v>
      </c>
      <c r="W68" s="14">
        <v>200</v>
      </c>
      <c r="X68" s="42">
        <v>81</v>
      </c>
      <c r="Y68" s="36"/>
      <c r="Z68" s="13"/>
      <c r="AA68" s="13"/>
      <c r="AB68" s="13"/>
      <c r="AC68" s="13"/>
      <c r="AD68" s="13"/>
      <c r="AE68" s="13"/>
      <c r="AF68" s="37"/>
      <c r="AG68" s="21">
        <v>163</v>
      </c>
      <c r="AH68" s="21"/>
    </row>
    <row r="69" spans="1:34">
      <c r="A69" s="21">
        <v>340</v>
      </c>
      <c r="B69" s="79" t="s">
        <v>446</v>
      </c>
      <c r="C69" s="21" t="s">
        <v>315</v>
      </c>
      <c r="D69" s="88" t="str">
        <f t="shared" si="0"/>
        <v>LubinaCocida</v>
      </c>
      <c r="E69" s="30">
        <v>123</v>
      </c>
      <c r="F69" s="16">
        <v>19.5</v>
      </c>
      <c r="G69" s="16">
        <v>5.0999999999999996</v>
      </c>
      <c r="H69" s="16">
        <v>0</v>
      </c>
      <c r="I69" s="16">
        <v>79.900000000000006</v>
      </c>
      <c r="J69" s="31">
        <v>1.2</v>
      </c>
      <c r="K69" s="30"/>
      <c r="L69" s="16"/>
      <c r="M69" s="16"/>
      <c r="N69" s="16"/>
      <c r="O69" s="31"/>
      <c r="P69" s="41">
        <v>75</v>
      </c>
      <c r="Q69" s="14">
        <v>326</v>
      </c>
      <c r="R69" s="14">
        <v>46.9</v>
      </c>
      <c r="S69" s="14">
        <v>26.9</v>
      </c>
      <c r="T69" s="14">
        <v>0.7</v>
      </c>
      <c r="U69" s="14"/>
      <c r="V69" s="14">
        <v>220</v>
      </c>
      <c r="W69" s="14">
        <v>233</v>
      </c>
      <c r="X69" s="42">
        <v>85</v>
      </c>
      <c r="Y69" s="36"/>
      <c r="Z69" s="13"/>
      <c r="AA69" s="13"/>
      <c r="AB69" s="13"/>
      <c r="AC69" s="13"/>
      <c r="AD69" s="13"/>
      <c r="AE69" s="13"/>
      <c r="AF69" s="37"/>
      <c r="AG69" s="21">
        <v>150</v>
      </c>
      <c r="AH69" s="21"/>
    </row>
    <row r="70" spans="1:34">
      <c r="A70" s="21">
        <v>341</v>
      </c>
      <c r="B70" s="79" t="s">
        <v>447</v>
      </c>
      <c r="C70" s="21" t="s">
        <v>312</v>
      </c>
      <c r="D70" s="88" t="str">
        <f t="shared" ref="D70:D119" si="1">B70&amp;C70</f>
        <v>MecarelFresca</v>
      </c>
      <c r="E70" s="30">
        <v>160</v>
      </c>
      <c r="F70" s="16">
        <v>18.899999999999999</v>
      </c>
      <c r="G70" s="16">
        <v>9.3000000000000007</v>
      </c>
      <c r="H70" s="16">
        <v>0</v>
      </c>
      <c r="I70" s="16">
        <v>70.099999999999994</v>
      </c>
      <c r="J70" s="31">
        <v>0.9</v>
      </c>
      <c r="K70" s="30">
        <v>210</v>
      </c>
      <c r="L70" s="16">
        <v>60</v>
      </c>
      <c r="M70" s="16">
        <v>410</v>
      </c>
      <c r="N70" s="16"/>
      <c r="O70" s="31">
        <v>6000</v>
      </c>
      <c r="P70" s="41">
        <v>110</v>
      </c>
      <c r="Q70" s="14">
        <v>340</v>
      </c>
      <c r="R70" s="14">
        <v>12</v>
      </c>
      <c r="S70" s="14">
        <v>33</v>
      </c>
      <c r="T70" s="14">
        <v>1.1000000000000001</v>
      </c>
      <c r="U70" s="14">
        <v>0.23</v>
      </c>
      <c r="V70" s="14">
        <v>251</v>
      </c>
      <c r="W70" s="14">
        <v>197</v>
      </c>
      <c r="X70" s="42">
        <v>170</v>
      </c>
      <c r="Y70" s="36">
        <v>687</v>
      </c>
      <c r="Z70" s="14">
        <v>951</v>
      </c>
      <c r="AA70" s="14">
        <v>1398</v>
      </c>
      <c r="AB70" s="14">
        <v>1639</v>
      </c>
      <c r="AC70" s="14">
        <v>621</v>
      </c>
      <c r="AD70" s="14">
        <v>702</v>
      </c>
      <c r="AE70" s="14">
        <v>195</v>
      </c>
      <c r="AF70" s="42">
        <v>1005</v>
      </c>
      <c r="AG70" s="21"/>
      <c r="AH70" s="21"/>
    </row>
    <row r="71" spans="1:34">
      <c r="A71" s="21">
        <v>342</v>
      </c>
      <c r="B71" s="79" t="s">
        <v>447</v>
      </c>
      <c r="C71" s="21" t="s">
        <v>67</v>
      </c>
      <c r="D71" s="88" t="str">
        <f t="shared" si="1"/>
        <v>MecarelFrito</v>
      </c>
      <c r="E71" s="30">
        <v>185</v>
      </c>
      <c r="F71" s="16">
        <v>19.8</v>
      </c>
      <c r="G71" s="16">
        <v>11.2</v>
      </c>
      <c r="H71" s="16">
        <v>0</v>
      </c>
      <c r="I71" s="16">
        <v>65.599999999999994</v>
      </c>
      <c r="J71" s="31">
        <v>2.4</v>
      </c>
      <c r="K71" s="30">
        <v>430</v>
      </c>
      <c r="L71" s="16">
        <v>60</v>
      </c>
      <c r="M71" s="16">
        <v>210</v>
      </c>
      <c r="N71" s="16"/>
      <c r="O71" s="31">
        <v>5800</v>
      </c>
      <c r="P71" s="41">
        <v>153</v>
      </c>
      <c r="Q71" s="14">
        <v>418</v>
      </c>
      <c r="R71" s="14">
        <v>107</v>
      </c>
      <c r="S71" s="14">
        <v>34.799999999999997</v>
      </c>
      <c r="T71" s="14">
        <v>1.7</v>
      </c>
      <c r="U71" s="14">
        <v>0.2</v>
      </c>
      <c r="V71" s="14">
        <v>278</v>
      </c>
      <c r="W71" s="14">
        <v>210</v>
      </c>
      <c r="X71" s="42">
        <v>114</v>
      </c>
      <c r="Y71" s="36"/>
      <c r="Z71" s="13"/>
      <c r="AA71" s="13"/>
      <c r="AB71" s="13"/>
      <c r="AC71" s="13"/>
      <c r="AD71" s="13"/>
      <c r="AE71" s="13"/>
      <c r="AF71" s="37"/>
      <c r="AG71" s="21">
        <v>127</v>
      </c>
      <c r="AH71" s="21"/>
    </row>
    <row r="72" spans="1:34">
      <c r="A72" s="21">
        <v>343</v>
      </c>
      <c r="B72" s="79" t="s">
        <v>448</v>
      </c>
      <c r="C72" s="21" t="s">
        <v>405</v>
      </c>
      <c r="D72" s="88" t="str">
        <f t="shared" si="1"/>
        <v>MejillónFresco</v>
      </c>
      <c r="E72" s="30">
        <v>62</v>
      </c>
      <c r="F72" s="16">
        <v>9.8000000000000007</v>
      </c>
      <c r="G72" s="16">
        <v>1.6</v>
      </c>
      <c r="H72" s="16">
        <v>2.2000000000000002</v>
      </c>
      <c r="I72" s="16">
        <v>84.3</v>
      </c>
      <c r="J72" s="31">
        <v>1.1000000000000001</v>
      </c>
      <c r="K72" s="30">
        <v>180</v>
      </c>
      <c r="L72" s="16"/>
      <c r="M72" s="16"/>
      <c r="N72" s="16"/>
      <c r="O72" s="31"/>
      <c r="P72" s="41">
        <v>289</v>
      </c>
      <c r="Q72" s="14">
        <v>315</v>
      </c>
      <c r="R72" s="14">
        <v>88</v>
      </c>
      <c r="S72" s="14">
        <v>22.7</v>
      </c>
      <c r="T72" s="14">
        <v>5.8</v>
      </c>
      <c r="U72" s="14"/>
      <c r="V72" s="14">
        <v>236</v>
      </c>
      <c r="W72" s="14">
        <v>367</v>
      </c>
      <c r="X72" s="42">
        <v>463</v>
      </c>
      <c r="Y72" s="36"/>
      <c r="Z72" s="13"/>
      <c r="AA72" s="13"/>
      <c r="AB72" s="13"/>
      <c r="AC72" s="13"/>
      <c r="AD72" s="13"/>
      <c r="AE72" s="13"/>
      <c r="AF72" s="37"/>
      <c r="AG72" s="79">
        <v>244</v>
      </c>
      <c r="AH72" s="21"/>
    </row>
    <row r="73" spans="1:34">
      <c r="A73" s="21">
        <v>344</v>
      </c>
      <c r="B73" s="79" t="s">
        <v>448</v>
      </c>
      <c r="C73" s="21" t="s">
        <v>469</v>
      </c>
      <c r="D73" s="88" t="str">
        <f t="shared" si="1"/>
        <v>MejillónCocido</v>
      </c>
      <c r="E73" s="30">
        <v>87</v>
      </c>
      <c r="F73" s="16">
        <v>16.8</v>
      </c>
      <c r="G73" s="16">
        <v>2</v>
      </c>
      <c r="H73" s="16">
        <v>0</v>
      </c>
      <c r="I73" s="16">
        <v>79</v>
      </c>
      <c r="J73" s="31"/>
      <c r="K73" s="30"/>
      <c r="L73" s="16"/>
      <c r="M73" s="16"/>
      <c r="N73" s="16"/>
      <c r="O73" s="31"/>
      <c r="P73" s="41">
        <v>210</v>
      </c>
      <c r="Q73" s="14">
        <v>92</v>
      </c>
      <c r="R73" s="14">
        <v>197</v>
      </c>
      <c r="S73" s="14">
        <v>25</v>
      </c>
      <c r="T73" s="14">
        <v>13.5</v>
      </c>
      <c r="U73" s="14"/>
      <c r="V73" s="14">
        <v>331</v>
      </c>
      <c r="W73" s="14">
        <v>348</v>
      </c>
      <c r="X73" s="42">
        <v>315</v>
      </c>
      <c r="Y73" s="36"/>
      <c r="Z73" s="13"/>
      <c r="AA73" s="13"/>
      <c r="AB73" s="13"/>
      <c r="AC73" s="13"/>
      <c r="AD73" s="13"/>
      <c r="AE73" s="13"/>
      <c r="AF73" s="37"/>
      <c r="AG73" s="21">
        <v>287</v>
      </c>
      <c r="AH73" s="21"/>
    </row>
    <row r="74" spans="1:34">
      <c r="A74" s="21">
        <v>345</v>
      </c>
      <c r="B74" s="79" t="s">
        <v>449</v>
      </c>
      <c r="C74" s="21" t="s">
        <v>312</v>
      </c>
      <c r="D74" s="88" t="str">
        <f t="shared" si="1"/>
        <v>MerluzaFresca</v>
      </c>
      <c r="E74" s="30">
        <v>87</v>
      </c>
      <c r="F74" s="16">
        <v>16.7</v>
      </c>
      <c r="G74" s="16">
        <v>2.2999999999999998</v>
      </c>
      <c r="H74" s="16">
        <v>0</v>
      </c>
      <c r="I74" s="16">
        <v>79.5</v>
      </c>
      <c r="J74" s="31">
        <v>1.5</v>
      </c>
      <c r="K74" s="30">
        <v>850</v>
      </c>
      <c r="L74" s="16">
        <v>55</v>
      </c>
      <c r="M74" s="16">
        <v>180</v>
      </c>
      <c r="N74" s="16"/>
      <c r="O74" s="31"/>
      <c r="P74" s="41" t="s">
        <v>90</v>
      </c>
      <c r="Q74" s="14">
        <v>294</v>
      </c>
      <c r="R74" s="14">
        <v>24.1</v>
      </c>
      <c r="S74" s="14">
        <v>21.3</v>
      </c>
      <c r="T74" s="14">
        <v>0.4</v>
      </c>
      <c r="U74" s="14">
        <v>0.09</v>
      </c>
      <c r="V74" s="14">
        <v>207</v>
      </c>
      <c r="W74" s="14">
        <v>176</v>
      </c>
      <c r="X74" s="42">
        <v>91</v>
      </c>
      <c r="Y74" s="36"/>
      <c r="Z74" s="13"/>
      <c r="AA74" s="13"/>
      <c r="AB74" s="13"/>
      <c r="AC74" s="13"/>
      <c r="AD74" s="13"/>
      <c r="AE74" s="13"/>
      <c r="AF74" s="37"/>
      <c r="AG74" s="21">
        <v>119</v>
      </c>
      <c r="AH74" s="21"/>
    </row>
    <row r="75" spans="1:34">
      <c r="A75" s="21">
        <v>346</v>
      </c>
      <c r="B75" s="79" t="s">
        <v>449</v>
      </c>
      <c r="C75" s="21" t="s">
        <v>315</v>
      </c>
      <c r="D75" s="88" t="str">
        <f t="shared" si="1"/>
        <v>MerluzaCocida</v>
      </c>
      <c r="E75" s="30">
        <v>104</v>
      </c>
      <c r="F75" s="16">
        <v>18.3</v>
      </c>
      <c r="G75" s="16">
        <v>3.3</v>
      </c>
      <c r="H75" s="16">
        <v>0</v>
      </c>
      <c r="I75" s="16">
        <v>76.2</v>
      </c>
      <c r="J75" s="31">
        <v>1.8</v>
      </c>
      <c r="K75" s="30"/>
      <c r="L75" s="16"/>
      <c r="M75" s="16"/>
      <c r="N75" s="16"/>
      <c r="O75" s="31"/>
      <c r="P75" s="41">
        <v>118</v>
      </c>
      <c r="Q75" s="14">
        <v>310</v>
      </c>
      <c r="R75" s="14">
        <v>15.9</v>
      </c>
      <c r="S75" s="14">
        <v>26.7</v>
      </c>
      <c r="T75" s="14">
        <v>0.6</v>
      </c>
      <c r="U75" s="14">
        <v>0.12</v>
      </c>
      <c r="V75" s="14">
        <v>218</v>
      </c>
      <c r="W75" s="14">
        <v>193</v>
      </c>
      <c r="X75" s="42">
        <v>95</v>
      </c>
      <c r="Y75" s="36"/>
      <c r="Z75" s="13"/>
      <c r="AA75" s="13"/>
      <c r="AB75" s="13"/>
      <c r="AC75" s="13"/>
      <c r="AD75" s="13"/>
      <c r="AE75" s="13"/>
      <c r="AF75" s="37"/>
      <c r="AG75" s="21">
        <v>127</v>
      </c>
      <c r="AH75" s="21"/>
    </row>
    <row r="76" spans="1:34">
      <c r="A76" s="21">
        <v>347</v>
      </c>
      <c r="B76" s="79" t="s">
        <v>449</v>
      </c>
      <c r="C76" s="21" t="s">
        <v>470</v>
      </c>
      <c r="D76" s="88" t="str">
        <f t="shared" si="1"/>
        <v xml:space="preserve">MerluzaFrita </v>
      </c>
      <c r="E76" s="30">
        <v>170</v>
      </c>
      <c r="F76" s="16">
        <v>18.3</v>
      </c>
      <c r="G76" s="16">
        <v>9.3000000000000007</v>
      </c>
      <c r="H76" s="16">
        <v>6.2</v>
      </c>
      <c r="I76" s="16">
        <v>63.7</v>
      </c>
      <c r="J76" s="31">
        <v>1.9</v>
      </c>
      <c r="K76" s="30"/>
      <c r="L76" s="16">
        <v>40</v>
      </c>
      <c r="M76" s="16">
        <v>90</v>
      </c>
      <c r="N76" s="16"/>
      <c r="O76" s="31">
        <v>2600</v>
      </c>
      <c r="P76" s="41">
        <v>153</v>
      </c>
      <c r="Q76" s="14">
        <v>297</v>
      </c>
      <c r="R76" s="14">
        <v>19.600000000000001</v>
      </c>
      <c r="S76" s="14">
        <v>28</v>
      </c>
      <c r="T76" s="14">
        <v>0.8</v>
      </c>
      <c r="U76" s="14">
        <v>0.17</v>
      </c>
      <c r="V76" s="14">
        <v>218</v>
      </c>
      <c r="W76" s="14">
        <v>197</v>
      </c>
      <c r="X76" s="42">
        <v>134</v>
      </c>
      <c r="Y76" s="36"/>
      <c r="Z76" s="13"/>
      <c r="AA76" s="13"/>
      <c r="AB76" s="13"/>
      <c r="AC76" s="13"/>
      <c r="AD76" s="13"/>
      <c r="AE76" s="13"/>
      <c r="AF76" s="37"/>
      <c r="AG76" s="21">
        <v>148</v>
      </c>
      <c r="AH76" s="21"/>
    </row>
    <row r="77" spans="1:34">
      <c r="A77" s="21">
        <v>348</v>
      </c>
      <c r="B77" s="79" t="s">
        <v>450</v>
      </c>
      <c r="C77" s="21" t="s">
        <v>405</v>
      </c>
      <c r="D77" s="88" t="str">
        <f t="shared" si="1"/>
        <v>MeroFresco</v>
      </c>
      <c r="E77" s="30">
        <v>86</v>
      </c>
      <c r="F77" s="16">
        <v>19.2</v>
      </c>
      <c r="G77" s="16">
        <v>1.04</v>
      </c>
      <c r="H77" s="16">
        <v>0</v>
      </c>
      <c r="I77" s="16">
        <v>75.900000000000006</v>
      </c>
      <c r="J77" s="31">
        <v>1.28</v>
      </c>
      <c r="K77" s="30">
        <v>450</v>
      </c>
      <c r="L77" s="16">
        <v>155</v>
      </c>
      <c r="M77" s="16">
        <v>100</v>
      </c>
      <c r="N77" s="16"/>
      <c r="O77" s="31"/>
      <c r="P77" s="41">
        <v>86</v>
      </c>
      <c r="Q77" s="14">
        <v>305</v>
      </c>
      <c r="R77" s="14">
        <v>20.3</v>
      </c>
      <c r="S77" s="14">
        <v>24</v>
      </c>
      <c r="T77" s="14">
        <v>0.5</v>
      </c>
      <c r="U77" s="14">
        <v>0.1</v>
      </c>
      <c r="V77" s="14">
        <v>185</v>
      </c>
      <c r="W77" s="14">
        <v>203</v>
      </c>
      <c r="X77" s="42">
        <v>96</v>
      </c>
      <c r="Y77" s="36"/>
      <c r="Z77" s="13"/>
      <c r="AA77" s="13"/>
      <c r="AB77" s="13"/>
      <c r="AC77" s="13"/>
      <c r="AD77" s="13"/>
      <c r="AE77" s="13"/>
      <c r="AF77" s="37"/>
      <c r="AG77" s="21">
        <v>153</v>
      </c>
      <c r="AH77" s="21"/>
    </row>
    <row r="78" spans="1:34">
      <c r="A78" s="21">
        <v>349</v>
      </c>
      <c r="B78" s="79" t="s">
        <v>450</v>
      </c>
      <c r="C78" s="21" t="s">
        <v>469</v>
      </c>
      <c r="D78" s="88" t="str">
        <f t="shared" si="1"/>
        <v>MeroCocido</v>
      </c>
      <c r="E78" s="30">
        <v>107</v>
      </c>
      <c r="F78" s="16">
        <v>20.399999999999999</v>
      </c>
      <c r="G78" s="16">
        <v>3.4</v>
      </c>
      <c r="H78" s="16">
        <v>0</v>
      </c>
      <c r="I78" s="16">
        <v>74.5</v>
      </c>
      <c r="J78" s="31">
        <v>1.5</v>
      </c>
      <c r="K78" s="30"/>
      <c r="L78" s="16"/>
      <c r="M78" s="16"/>
      <c r="N78" s="16"/>
      <c r="O78" s="31"/>
      <c r="P78" s="41">
        <v>94</v>
      </c>
      <c r="Q78" s="14">
        <v>364</v>
      </c>
      <c r="R78" s="14">
        <v>15.3</v>
      </c>
      <c r="S78" s="14">
        <v>31</v>
      </c>
      <c r="T78" s="14">
        <v>0.7</v>
      </c>
      <c r="U78" s="14">
        <v>0.13</v>
      </c>
      <c r="V78" s="14">
        <v>230</v>
      </c>
      <c r="W78" s="14">
        <v>214</v>
      </c>
      <c r="X78" s="42">
        <v>125</v>
      </c>
      <c r="Y78" s="36"/>
      <c r="Z78" s="13"/>
      <c r="AA78" s="13"/>
      <c r="AB78" s="13"/>
      <c r="AC78" s="13"/>
      <c r="AD78" s="13"/>
      <c r="AE78" s="13"/>
      <c r="AF78" s="37"/>
      <c r="AG78" s="21">
        <v>175</v>
      </c>
      <c r="AH78" s="21"/>
    </row>
    <row r="79" spans="1:34">
      <c r="A79" s="21">
        <v>350</v>
      </c>
      <c r="B79" s="79" t="s">
        <v>451</v>
      </c>
      <c r="C79" s="21" t="s">
        <v>405</v>
      </c>
      <c r="D79" s="88" t="str">
        <f t="shared" si="1"/>
        <v>MujolFresco</v>
      </c>
      <c r="E79" s="30">
        <v>68</v>
      </c>
      <c r="F79" s="16">
        <v>17.8</v>
      </c>
      <c r="G79" s="16">
        <v>1.2</v>
      </c>
      <c r="H79" s="16">
        <v>0</v>
      </c>
      <c r="I79" s="16">
        <v>79.400000000000006</v>
      </c>
      <c r="J79" s="31">
        <v>1.2</v>
      </c>
      <c r="K79" s="30"/>
      <c r="L79" s="16"/>
      <c r="M79" s="16"/>
      <c r="N79" s="16"/>
      <c r="O79" s="31"/>
      <c r="P79" s="41">
        <v>96</v>
      </c>
      <c r="Q79" s="14">
        <v>249</v>
      </c>
      <c r="R79" s="14">
        <v>12.6</v>
      </c>
      <c r="S79" s="14">
        <v>26.3</v>
      </c>
      <c r="T79" s="14">
        <v>1.7</v>
      </c>
      <c r="U79" s="14"/>
      <c r="V79" s="14">
        <v>239</v>
      </c>
      <c r="W79" s="14">
        <v>241</v>
      </c>
      <c r="X79" s="42">
        <v>81</v>
      </c>
      <c r="Y79" s="36"/>
      <c r="Z79" s="13"/>
      <c r="AA79" s="13"/>
      <c r="AB79" s="13"/>
      <c r="AC79" s="13"/>
      <c r="AD79" s="13"/>
      <c r="AE79" s="13"/>
      <c r="AF79" s="37"/>
      <c r="AG79" s="21">
        <v>196</v>
      </c>
      <c r="AH79" s="21"/>
    </row>
    <row r="80" spans="1:34">
      <c r="A80" s="21">
        <v>351</v>
      </c>
      <c r="B80" s="79" t="s">
        <v>451</v>
      </c>
      <c r="C80" s="21" t="s">
        <v>469</v>
      </c>
      <c r="D80" s="88" t="str">
        <f t="shared" si="1"/>
        <v>MujolCocido</v>
      </c>
      <c r="E80" s="30">
        <v>123</v>
      </c>
      <c r="F80" s="16">
        <v>21.6</v>
      </c>
      <c r="G80" s="16">
        <v>4</v>
      </c>
      <c r="H80" s="16">
        <v>0</v>
      </c>
      <c r="I80" s="16">
        <v>72.7</v>
      </c>
      <c r="J80" s="31">
        <v>1.5</v>
      </c>
      <c r="K80" s="30"/>
      <c r="L80" s="16"/>
      <c r="M80" s="16"/>
      <c r="N80" s="16"/>
      <c r="O80" s="31"/>
      <c r="P80" s="41">
        <v>94</v>
      </c>
      <c r="Q80" s="14">
        <v>275</v>
      </c>
      <c r="R80" s="14">
        <v>14.2</v>
      </c>
      <c r="S80" s="14">
        <v>30</v>
      </c>
      <c r="T80" s="14">
        <v>2</v>
      </c>
      <c r="U80" s="14"/>
      <c r="V80" s="14">
        <v>256</v>
      </c>
      <c r="W80" s="14">
        <v>252</v>
      </c>
      <c r="X80" s="42">
        <v>277</v>
      </c>
      <c r="Y80" s="36"/>
      <c r="Z80" s="13"/>
      <c r="AA80" s="13"/>
      <c r="AB80" s="13"/>
      <c r="AC80" s="13"/>
      <c r="AD80" s="13"/>
      <c r="AE80" s="13"/>
      <c r="AF80" s="37"/>
      <c r="AG80" s="21">
        <v>201</v>
      </c>
      <c r="AH80" s="21"/>
    </row>
    <row r="81" spans="1:34">
      <c r="A81" s="21">
        <v>352</v>
      </c>
      <c r="B81" s="79" t="s">
        <v>452</v>
      </c>
      <c r="C81" s="21" t="s">
        <v>472</v>
      </c>
      <c r="D81" s="88" t="str">
        <f t="shared" si="1"/>
        <v>NavajasFrescas</v>
      </c>
      <c r="E81" s="30">
        <v>118</v>
      </c>
      <c r="F81" s="16">
        <v>26.7</v>
      </c>
      <c r="G81" s="16">
        <v>1.6</v>
      </c>
      <c r="H81" s="16">
        <v>0</v>
      </c>
      <c r="I81" s="16">
        <v>63.7</v>
      </c>
      <c r="J81" s="31">
        <v>6.2</v>
      </c>
      <c r="K81" s="30"/>
      <c r="L81" s="16"/>
      <c r="M81" s="16"/>
      <c r="N81" s="16"/>
      <c r="O81" s="31"/>
      <c r="P81" s="41"/>
      <c r="Q81" s="14"/>
      <c r="R81" s="14">
        <v>124</v>
      </c>
      <c r="S81" s="14"/>
      <c r="T81" s="14"/>
      <c r="U81" s="14"/>
      <c r="V81" s="14"/>
      <c r="W81" s="14"/>
      <c r="X81" s="42"/>
      <c r="Y81" s="36"/>
      <c r="Z81" s="13"/>
      <c r="AA81" s="13"/>
      <c r="AB81" s="13"/>
      <c r="AC81" s="13"/>
      <c r="AD81" s="13"/>
      <c r="AE81" s="13"/>
      <c r="AF81" s="37"/>
      <c r="AG81" s="21"/>
      <c r="AH81" s="21"/>
    </row>
    <row r="82" spans="1:34">
      <c r="A82" s="21">
        <v>353</v>
      </c>
      <c r="B82" s="79" t="s">
        <v>453</v>
      </c>
      <c r="C82" s="21" t="s">
        <v>472</v>
      </c>
      <c r="D82" s="88" t="str">
        <f t="shared" si="1"/>
        <v>OstrasFrescas</v>
      </c>
      <c r="E82" s="30">
        <v>53</v>
      </c>
      <c r="F82" s="16">
        <v>9.6</v>
      </c>
      <c r="G82" s="16">
        <v>1.5</v>
      </c>
      <c r="H82" s="16">
        <v>3.8</v>
      </c>
      <c r="I82" s="16">
        <v>84.7</v>
      </c>
      <c r="J82" s="31">
        <v>1.3</v>
      </c>
      <c r="K82" s="30">
        <v>210</v>
      </c>
      <c r="L82" s="16">
        <v>170</v>
      </c>
      <c r="M82" s="16">
        <v>205</v>
      </c>
      <c r="N82" s="16">
        <v>3000</v>
      </c>
      <c r="O82" s="31">
        <v>1100</v>
      </c>
      <c r="P82" s="41">
        <v>470</v>
      </c>
      <c r="Q82" s="14">
        <v>204</v>
      </c>
      <c r="R82" s="14">
        <v>91</v>
      </c>
      <c r="S82" s="14">
        <v>40.5</v>
      </c>
      <c r="T82" s="14">
        <v>6.2</v>
      </c>
      <c r="U82" s="14">
        <v>3.6</v>
      </c>
      <c r="V82" s="14">
        <v>172</v>
      </c>
      <c r="W82" s="14">
        <v>205</v>
      </c>
      <c r="X82" s="42">
        <v>763</v>
      </c>
      <c r="Y82" s="36"/>
      <c r="Z82" s="13"/>
      <c r="AA82" s="13"/>
      <c r="AB82" s="13"/>
      <c r="AC82" s="13">
        <v>508</v>
      </c>
      <c r="AD82" s="13"/>
      <c r="AE82" s="13">
        <v>158</v>
      </c>
      <c r="AF82" s="37"/>
      <c r="AG82" s="21">
        <v>148</v>
      </c>
      <c r="AH82" s="21"/>
    </row>
    <row r="83" spans="1:34">
      <c r="A83" s="21">
        <v>354</v>
      </c>
      <c r="B83" s="79" t="s">
        <v>453</v>
      </c>
      <c r="C83" s="21" t="s">
        <v>313</v>
      </c>
      <c r="D83" s="88" t="str">
        <f t="shared" si="1"/>
        <v>OstrasCocidas</v>
      </c>
      <c r="E83" s="30">
        <v>87</v>
      </c>
      <c r="F83" s="16">
        <v>5.3</v>
      </c>
      <c r="G83" s="16">
        <v>5.4</v>
      </c>
      <c r="H83" s="16">
        <v>5.3</v>
      </c>
      <c r="I83" s="16">
        <v>82.6</v>
      </c>
      <c r="J83" s="31">
        <v>1.4</v>
      </c>
      <c r="K83" s="30">
        <v>280</v>
      </c>
      <c r="L83" s="16">
        <v>60</v>
      </c>
      <c r="M83" s="16">
        <v>180</v>
      </c>
      <c r="N83" s="16"/>
      <c r="O83" s="31">
        <v>400</v>
      </c>
      <c r="P83" s="41"/>
      <c r="Q83" s="14"/>
      <c r="R83" s="14">
        <v>117</v>
      </c>
      <c r="S83" s="14"/>
      <c r="T83" s="14">
        <v>1.5</v>
      </c>
      <c r="U83" s="14"/>
      <c r="V83" s="14">
        <v>110</v>
      </c>
      <c r="W83" s="14"/>
      <c r="X83" s="42"/>
      <c r="Y83" s="36"/>
      <c r="Z83" s="13"/>
      <c r="AA83" s="13"/>
      <c r="AB83" s="13"/>
      <c r="AC83" s="13"/>
      <c r="AD83" s="13"/>
      <c r="AE83" s="13"/>
      <c r="AF83" s="37"/>
      <c r="AG83" s="21"/>
      <c r="AH83" s="21"/>
    </row>
    <row r="84" spans="1:34">
      <c r="A84" s="21">
        <v>355</v>
      </c>
      <c r="B84" s="79" t="s">
        <v>454</v>
      </c>
      <c r="C84" s="21" t="s">
        <v>472</v>
      </c>
      <c r="D84" s="88" t="str">
        <f t="shared" si="1"/>
        <v>PercasFrescas</v>
      </c>
      <c r="E84" s="30">
        <v>83</v>
      </c>
      <c r="F84" s="16">
        <v>16.7</v>
      </c>
      <c r="G84" s="16">
        <v>1.4</v>
      </c>
      <c r="H84" s="16">
        <v>0</v>
      </c>
      <c r="I84" s="16">
        <v>81</v>
      </c>
      <c r="J84" s="31">
        <v>0.9</v>
      </c>
      <c r="K84" s="30">
        <v>405</v>
      </c>
      <c r="L84" s="16">
        <v>190</v>
      </c>
      <c r="M84" s="16">
        <v>68</v>
      </c>
      <c r="N84" s="16">
        <v>1200</v>
      </c>
      <c r="O84" s="31">
        <v>4000</v>
      </c>
      <c r="P84" s="41">
        <v>71</v>
      </c>
      <c r="Q84" s="14">
        <v>288</v>
      </c>
      <c r="R84" s="14">
        <v>14</v>
      </c>
      <c r="S84" s="14">
        <v>22</v>
      </c>
      <c r="T84" s="14">
        <v>0.9</v>
      </c>
      <c r="U84" s="14"/>
      <c r="V84" s="14">
        <v>186</v>
      </c>
      <c r="W84" s="14">
        <v>214</v>
      </c>
      <c r="X84" s="42">
        <v>83</v>
      </c>
      <c r="Y84" s="36"/>
      <c r="Z84" s="13"/>
      <c r="AA84" s="13"/>
      <c r="AB84" s="13"/>
      <c r="AC84" s="13"/>
      <c r="AD84" s="13"/>
      <c r="AE84" s="13"/>
      <c r="AF84" s="37"/>
      <c r="AG84" s="21">
        <v>140</v>
      </c>
      <c r="AH84" s="21"/>
    </row>
    <row r="85" spans="1:34">
      <c r="A85" s="21">
        <v>356</v>
      </c>
      <c r="B85" s="79" t="s">
        <v>454</v>
      </c>
      <c r="C85" s="21" t="s">
        <v>313</v>
      </c>
      <c r="D85" s="88" t="str">
        <f t="shared" si="1"/>
        <v>PercasCocidas</v>
      </c>
      <c r="E85" s="30">
        <v>92</v>
      </c>
      <c r="F85" s="16">
        <v>18.399999999999999</v>
      </c>
      <c r="G85" s="16">
        <v>2.2000000000000002</v>
      </c>
      <c r="H85" s="16">
        <v>0.8</v>
      </c>
      <c r="I85" s="16">
        <v>78.599999999999994</v>
      </c>
      <c r="J85" s="31">
        <v>1.2</v>
      </c>
      <c r="K85" s="30"/>
      <c r="L85" s="16"/>
      <c r="M85" s="16"/>
      <c r="N85" s="16"/>
      <c r="O85" s="31"/>
      <c r="P85" s="41">
        <v>104</v>
      </c>
      <c r="Q85" s="14">
        <v>369</v>
      </c>
      <c r="R85" s="14">
        <v>32</v>
      </c>
      <c r="S85" s="14">
        <v>28</v>
      </c>
      <c r="T85" s="14">
        <v>0.9</v>
      </c>
      <c r="U85" s="14"/>
      <c r="V85" s="14">
        <v>232</v>
      </c>
      <c r="W85" s="14">
        <v>228</v>
      </c>
      <c r="X85" s="42">
        <v>96</v>
      </c>
      <c r="Y85" s="36"/>
      <c r="Z85" s="13"/>
      <c r="AA85" s="13"/>
      <c r="AB85" s="13"/>
      <c r="AC85" s="13"/>
      <c r="AD85" s="13"/>
      <c r="AE85" s="13"/>
      <c r="AF85" s="37"/>
      <c r="AG85" s="21">
        <v>151</v>
      </c>
      <c r="AH85" s="21"/>
    </row>
    <row r="86" spans="1:34">
      <c r="A86" s="21">
        <v>357</v>
      </c>
      <c r="B86" s="79" t="s">
        <v>455</v>
      </c>
      <c r="C86" s="21" t="s">
        <v>298</v>
      </c>
      <c r="D86" s="88" t="str">
        <f t="shared" si="1"/>
        <v>PercebesCocidos</v>
      </c>
      <c r="E86" s="30">
        <v>75</v>
      </c>
      <c r="F86" s="16">
        <v>19.2</v>
      </c>
      <c r="G86" s="16">
        <v>1.9</v>
      </c>
      <c r="H86" s="16">
        <v>0.8</v>
      </c>
      <c r="I86" s="16">
        <v>76.5</v>
      </c>
      <c r="J86" s="31">
        <v>1.6</v>
      </c>
      <c r="K86" s="30"/>
      <c r="L86" s="16"/>
      <c r="M86" s="16"/>
      <c r="N86" s="16"/>
      <c r="O86" s="31"/>
      <c r="P86" s="41"/>
      <c r="Q86" s="14"/>
      <c r="R86" s="14">
        <v>101</v>
      </c>
      <c r="S86" s="13"/>
      <c r="T86" s="14"/>
      <c r="U86" s="14"/>
      <c r="V86" s="14"/>
      <c r="W86" s="13"/>
      <c r="X86" s="42"/>
      <c r="Y86" s="36"/>
      <c r="Z86" s="13"/>
      <c r="AA86" s="13"/>
      <c r="AB86" s="13"/>
      <c r="AC86" s="13"/>
      <c r="AD86" s="13"/>
      <c r="AE86" s="13"/>
      <c r="AF86" s="37"/>
      <c r="AG86" s="21"/>
      <c r="AH86" s="21"/>
    </row>
    <row r="87" spans="1:34">
      <c r="A87" s="21">
        <v>358</v>
      </c>
      <c r="B87" s="79" t="s">
        <v>456</v>
      </c>
      <c r="C87" s="21" t="s">
        <v>312</v>
      </c>
      <c r="D87" s="88" t="str">
        <f t="shared" si="1"/>
        <v>PescadillaFresca</v>
      </c>
      <c r="E87" s="30">
        <v>70</v>
      </c>
      <c r="F87" s="16">
        <v>16.399999999999999</v>
      </c>
      <c r="G87" s="16">
        <v>0.5</v>
      </c>
      <c r="H87" s="16">
        <v>0</v>
      </c>
      <c r="I87" s="16">
        <v>81.900000000000006</v>
      </c>
      <c r="J87" s="31">
        <v>1.2</v>
      </c>
      <c r="K87" s="30">
        <v>520</v>
      </c>
      <c r="L87" s="16">
        <v>110</v>
      </c>
      <c r="M87" s="16">
        <v>165</v>
      </c>
      <c r="N87" s="16"/>
      <c r="O87" s="31"/>
      <c r="P87" s="41" t="s">
        <v>91</v>
      </c>
      <c r="Q87" s="14">
        <v>293</v>
      </c>
      <c r="R87" s="14">
        <v>19.100000000000001</v>
      </c>
      <c r="S87" s="14">
        <v>24.1</v>
      </c>
      <c r="T87" s="14">
        <v>0.6</v>
      </c>
      <c r="U87" s="14"/>
      <c r="V87" s="14">
        <v>163</v>
      </c>
      <c r="W87" s="14">
        <v>285</v>
      </c>
      <c r="X87" s="42">
        <v>90</v>
      </c>
      <c r="Y87" s="36"/>
      <c r="Z87" s="13"/>
      <c r="AA87" s="13"/>
      <c r="AB87" s="13"/>
      <c r="AC87" s="13"/>
      <c r="AD87" s="13"/>
      <c r="AE87" s="13"/>
      <c r="AF87" s="37"/>
      <c r="AG87" s="21">
        <v>159</v>
      </c>
      <c r="AH87" s="21"/>
    </row>
    <row r="88" spans="1:34">
      <c r="A88" s="21">
        <v>359</v>
      </c>
      <c r="B88" s="79" t="s">
        <v>456</v>
      </c>
      <c r="C88" s="21" t="s">
        <v>315</v>
      </c>
      <c r="D88" s="88" t="str">
        <f t="shared" si="1"/>
        <v>PescadillaCocida</v>
      </c>
      <c r="E88" s="30">
        <v>95</v>
      </c>
      <c r="F88" s="16">
        <v>20.9</v>
      </c>
      <c r="G88" s="16">
        <v>0.8</v>
      </c>
      <c r="H88" s="16">
        <v>1.2</v>
      </c>
      <c r="I88" s="16">
        <v>75.599999999999994</v>
      </c>
      <c r="J88" s="31">
        <v>1.5</v>
      </c>
      <c r="K88" s="30"/>
      <c r="L88" s="16"/>
      <c r="M88" s="16"/>
      <c r="N88" s="16"/>
      <c r="O88" s="31"/>
      <c r="P88" s="41">
        <v>127</v>
      </c>
      <c r="Q88" s="14">
        <v>299</v>
      </c>
      <c r="R88" s="14">
        <v>42</v>
      </c>
      <c r="S88" s="14">
        <v>28.3</v>
      </c>
      <c r="T88" s="14">
        <v>1</v>
      </c>
      <c r="U88" s="14"/>
      <c r="V88" s="14">
        <v>189</v>
      </c>
      <c r="W88" s="14">
        <v>307</v>
      </c>
      <c r="X88" s="42">
        <v>93</v>
      </c>
      <c r="Y88" s="36"/>
      <c r="Z88" s="13"/>
      <c r="AA88" s="13"/>
      <c r="AB88" s="13"/>
      <c r="AC88" s="13"/>
      <c r="AD88" s="13"/>
      <c r="AE88" s="13"/>
      <c r="AF88" s="37"/>
      <c r="AG88" s="21">
        <v>164</v>
      </c>
      <c r="AH88" s="21"/>
    </row>
    <row r="89" spans="1:34">
      <c r="A89" s="21">
        <v>360</v>
      </c>
      <c r="B89" s="79" t="s">
        <v>456</v>
      </c>
      <c r="C89" s="21" t="s">
        <v>470</v>
      </c>
      <c r="D89" s="88" t="str">
        <f t="shared" si="1"/>
        <v xml:space="preserve">PescadillaFrita </v>
      </c>
      <c r="E89" s="30">
        <v>183</v>
      </c>
      <c r="F89" s="16">
        <v>19.600000000000001</v>
      </c>
      <c r="G89" s="16">
        <v>10.7</v>
      </c>
      <c r="H89" s="16">
        <v>2.8</v>
      </c>
      <c r="I89" s="16">
        <v>65.3</v>
      </c>
      <c r="J89" s="31">
        <v>1.6</v>
      </c>
      <c r="K89" s="30"/>
      <c r="L89" s="16"/>
      <c r="M89" s="16"/>
      <c r="N89" s="16"/>
      <c r="O89" s="31"/>
      <c r="P89" s="41">
        <v>199</v>
      </c>
      <c r="Q89" s="14">
        <v>317</v>
      </c>
      <c r="R89" s="14">
        <v>47.7</v>
      </c>
      <c r="S89" s="14">
        <v>32.5</v>
      </c>
      <c r="T89" s="14">
        <v>0.7</v>
      </c>
      <c r="U89" s="14"/>
      <c r="V89" s="14">
        <v>258</v>
      </c>
      <c r="W89" s="14">
        <v>267</v>
      </c>
      <c r="X89" s="42">
        <v>194</v>
      </c>
      <c r="Y89" s="36"/>
      <c r="Z89" s="13"/>
      <c r="AA89" s="13"/>
      <c r="AB89" s="13"/>
      <c r="AC89" s="13"/>
      <c r="AD89" s="13"/>
      <c r="AE89" s="13"/>
      <c r="AF89" s="37"/>
      <c r="AG89" s="21">
        <v>169</v>
      </c>
      <c r="AH89" s="21"/>
    </row>
    <row r="90" spans="1:34">
      <c r="A90" s="21">
        <v>361</v>
      </c>
      <c r="B90" s="79" t="s">
        <v>457</v>
      </c>
      <c r="C90" s="21" t="s">
        <v>312</v>
      </c>
      <c r="D90" s="88" t="str">
        <f t="shared" si="1"/>
        <v>PlatijaFresca</v>
      </c>
      <c r="E90" s="30">
        <v>80</v>
      </c>
      <c r="F90" s="16">
        <v>15.8</v>
      </c>
      <c r="G90" s="16">
        <v>1.7</v>
      </c>
      <c r="H90" s="16">
        <v>0</v>
      </c>
      <c r="I90" s="16">
        <v>80.8</v>
      </c>
      <c r="J90" s="31"/>
      <c r="K90" s="30"/>
      <c r="L90" s="16">
        <v>120</v>
      </c>
      <c r="M90" s="16">
        <v>195</v>
      </c>
      <c r="N90" s="16"/>
      <c r="O90" s="31"/>
      <c r="P90" s="41">
        <v>96</v>
      </c>
      <c r="Q90" s="14">
        <v>353</v>
      </c>
      <c r="R90" s="14">
        <v>16.600000000000001</v>
      </c>
      <c r="S90" s="14">
        <v>22</v>
      </c>
      <c r="T90" s="14">
        <v>0.8</v>
      </c>
      <c r="U90" s="14"/>
      <c r="V90" s="14">
        <v>218</v>
      </c>
      <c r="W90" s="14">
        <v>214</v>
      </c>
      <c r="X90" s="42">
        <v>98</v>
      </c>
      <c r="Y90" s="36"/>
      <c r="Z90" s="13"/>
      <c r="AA90" s="13"/>
      <c r="AB90" s="13"/>
      <c r="AC90" s="13"/>
      <c r="AD90" s="13"/>
      <c r="AE90" s="13"/>
      <c r="AF90" s="37"/>
      <c r="AG90" s="21">
        <v>140</v>
      </c>
      <c r="AH90" s="21"/>
    </row>
    <row r="91" spans="1:34">
      <c r="A91" s="21">
        <v>362</v>
      </c>
      <c r="B91" s="79" t="s">
        <v>457</v>
      </c>
      <c r="C91" s="21" t="s">
        <v>315</v>
      </c>
      <c r="D91" s="88" t="str">
        <f t="shared" si="1"/>
        <v>PlatijaCocida</v>
      </c>
      <c r="E91" s="30">
        <v>90</v>
      </c>
      <c r="F91" s="16">
        <v>16.899999999999999</v>
      </c>
      <c r="G91" s="16">
        <v>1.5</v>
      </c>
      <c r="H91" s="16">
        <v>0</v>
      </c>
      <c r="I91" s="16">
        <v>77.2</v>
      </c>
      <c r="J91" s="31"/>
      <c r="K91" s="30"/>
      <c r="L91" s="16"/>
      <c r="M91" s="16"/>
      <c r="N91" s="16"/>
      <c r="O91" s="31"/>
      <c r="P91" s="41">
        <v>115</v>
      </c>
      <c r="Q91" s="14">
        <v>279</v>
      </c>
      <c r="R91" s="14">
        <v>20.6</v>
      </c>
      <c r="S91" s="14">
        <v>20</v>
      </c>
      <c r="T91" s="14">
        <v>0.6</v>
      </c>
      <c r="U91" s="14">
        <v>0.12</v>
      </c>
      <c r="V91" s="14">
        <v>247</v>
      </c>
      <c r="W91" s="14">
        <v>241</v>
      </c>
      <c r="X91" s="42">
        <v>117</v>
      </c>
      <c r="Y91" s="36"/>
      <c r="Z91" s="13"/>
      <c r="AA91" s="13"/>
      <c r="AB91" s="13"/>
      <c r="AC91" s="13"/>
      <c r="AD91" s="13"/>
      <c r="AE91" s="13"/>
      <c r="AF91" s="37"/>
      <c r="AG91" s="21">
        <v>194</v>
      </c>
      <c r="AH91" s="21"/>
    </row>
    <row r="92" spans="1:34">
      <c r="A92" s="21">
        <v>363</v>
      </c>
      <c r="B92" s="79" t="s">
        <v>457</v>
      </c>
      <c r="C92" s="21" t="s">
        <v>470</v>
      </c>
      <c r="D92" s="88" t="str">
        <f t="shared" si="1"/>
        <v xml:space="preserve">PlatijaFrita </v>
      </c>
      <c r="E92" s="30">
        <v>219</v>
      </c>
      <c r="F92" s="16">
        <v>15.4</v>
      </c>
      <c r="G92" s="16">
        <v>13</v>
      </c>
      <c r="H92" s="16">
        <v>9.3000000000000007</v>
      </c>
      <c r="I92" s="16">
        <v>47.7</v>
      </c>
      <c r="J92" s="31"/>
      <c r="K92" s="30"/>
      <c r="L92" s="16"/>
      <c r="M92" s="16"/>
      <c r="N92" s="16"/>
      <c r="O92" s="31"/>
      <c r="P92" s="41">
        <v>136</v>
      </c>
      <c r="Q92" s="14">
        <v>250</v>
      </c>
      <c r="R92" s="14">
        <v>95</v>
      </c>
      <c r="S92" s="14">
        <v>22</v>
      </c>
      <c r="T92" s="14">
        <v>1.1000000000000001</v>
      </c>
      <c r="U92" s="14">
        <v>0.16</v>
      </c>
      <c r="V92" s="14">
        <v>241</v>
      </c>
      <c r="W92" s="14">
        <v>189</v>
      </c>
      <c r="X92" s="42">
        <v>124</v>
      </c>
      <c r="Y92" s="36"/>
      <c r="Z92" s="13"/>
      <c r="AA92" s="13"/>
      <c r="AB92" s="13"/>
      <c r="AC92" s="13"/>
      <c r="AD92" s="13"/>
      <c r="AE92" s="13"/>
      <c r="AF92" s="37"/>
      <c r="AG92" s="21">
        <v>119</v>
      </c>
      <c r="AH92" s="21"/>
    </row>
    <row r="93" spans="1:34">
      <c r="A93" s="21">
        <v>364</v>
      </c>
      <c r="B93" s="79" t="s">
        <v>458</v>
      </c>
      <c r="C93" s="21" t="s">
        <v>472</v>
      </c>
      <c r="D93" s="88" t="str">
        <f t="shared" si="1"/>
        <v>Ancas de ranaFrescas</v>
      </c>
      <c r="E93" s="30">
        <v>72</v>
      </c>
      <c r="F93" s="16">
        <v>16.3</v>
      </c>
      <c r="G93" s="16">
        <v>0.3</v>
      </c>
      <c r="H93" s="16">
        <v>0</v>
      </c>
      <c r="I93" s="16">
        <v>82</v>
      </c>
      <c r="J93" s="31">
        <v>1.1000000000000001</v>
      </c>
      <c r="K93" s="30"/>
      <c r="L93" s="16">
        <v>140</v>
      </c>
      <c r="M93" s="16">
        <v>250</v>
      </c>
      <c r="N93" s="16"/>
      <c r="O93" s="31">
        <v>1200</v>
      </c>
      <c r="P93" s="41">
        <v>1.6</v>
      </c>
      <c r="Q93" s="14">
        <v>148</v>
      </c>
      <c r="R93" s="14">
        <v>19</v>
      </c>
      <c r="S93" s="14">
        <v>28</v>
      </c>
      <c r="T93" s="14">
        <v>2.2000000000000002</v>
      </c>
      <c r="U93" s="14"/>
      <c r="V93" s="14">
        <v>123</v>
      </c>
      <c r="W93" s="14">
        <v>160</v>
      </c>
      <c r="X93" s="42">
        <v>40</v>
      </c>
      <c r="Y93" s="36"/>
      <c r="Z93" s="13"/>
      <c r="AA93" s="13"/>
      <c r="AB93" s="13"/>
      <c r="AC93" s="13"/>
      <c r="AD93" s="13"/>
      <c r="AE93" s="13"/>
      <c r="AF93" s="37"/>
      <c r="AG93" s="21">
        <v>158</v>
      </c>
      <c r="AH93" s="21"/>
    </row>
    <row r="94" spans="1:34">
      <c r="A94" s="21">
        <v>365</v>
      </c>
      <c r="B94" s="79" t="s">
        <v>458</v>
      </c>
      <c r="C94" s="21" t="s">
        <v>473</v>
      </c>
      <c r="D94" s="88" t="str">
        <f t="shared" si="1"/>
        <v xml:space="preserve">Ancas de ranaFritas </v>
      </c>
      <c r="E94" s="30">
        <v>283</v>
      </c>
      <c r="F94" s="16">
        <v>22</v>
      </c>
      <c r="G94" s="16">
        <v>7.9</v>
      </c>
      <c r="H94" s="16">
        <v>8.8000000000000007</v>
      </c>
      <c r="I94" s="16">
        <v>61.8</v>
      </c>
      <c r="J94" s="31"/>
      <c r="K94" s="30"/>
      <c r="L94" s="16">
        <v>110</v>
      </c>
      <c r="M94" s="16">
        <v>336</v>
      </c>
      <c r="N94" s="16"/>
      <c r="O94" s="31">
        <v>1100</v>
      </c>
      <c r="P94" s="41"/>
      <c r="Q94" s="14"/>
      <c r="R94" s="14"/>
      <c r="S94" s="14"/>
      <c r="T94" s="14"/>
      <c r="U94" s="14"/>
      <c r="V94" s="14"/>
      <c r="W94" s="14"/>
      <c r="X94" s="42"/>
      <c r="Y94" s="36"/>
      <c r="Z94" s="13"/>
      <c r="AA94" s="13"/>
      <c r="AB94" s="13"/>
      <c r="AC94" s="13"/>
      <c r="AD94" s="13"/>
      <c r="AE94" s="13"/>
      <c r="AF94" s="37"/>
      <c r="AG94" s="21"/>
      <c r="AH94" s="21"/>
    </row>
    <row r="95" spans="1:34">
      <c r="A95" s="21">
        <v>366</v>
      </c>
      <c r="B95" s="79" t="s">
        <v>459</v>
      </c>
      <c r="C95" s="21" t="s">
        <v>405</v>
      </c>
      <c r="D95" s="88" t="str">
        <f t="shared" si="1"/>
        <v>RapeFresco</v>
      </c>
      <c r="E95" s="30">
        <v>73</v>
      </c>
      <c r="F95" s="16">
        <v>15.8</v>
      </c>
      <c r="G95" s="16">
        <v>1.4</v>
      </c>
      <c r="H95" s="16">
        <v>0</v>
      </c>
      <c r="I95" s="16">
        <v>82.2</v>
      </c>
      <c r="J95" s="31">
        <v>1</v>
      </c>
      <c r="K95" s="30">
        <v>620</v>
      </c>
      <c r="L95" s="16">
        <v>105</v>
      </c>
      <c r="M95" s="16">
        <v>1358</v>
      </c>
      <c r="N95" s="16"/>
      <c r="O95" s="31"/>
      <c r="P95" s="41">
        <v>65</v>
      </c>
      <c r="Q95" s="14">
        <v>298</v>
      </c>
      <c r="R95" s="14">
        <v>19.899999999999999</v>
      </c>
      <c r="S95" s="14">
        <v>20.6</v>
      </c>
      <c r="T95" s="14">
        <v>0.2</v>
      </c>
      <c r="U95" s="14"/>
      <c r="V95" s="14">
        <v>173</v>
      </c>
      <c r="W95" s="14">
        <v>236</v>
      </c>
      <c r="X95" s="42">
        <v>79</v>
      </c>
      <c r="Y95" s="36"/>
      <c r="Z95" s="13"/>
      <c r="AA95" s="13"/>
      <c r="AB95" s="13"/>
      <c r="AC95" s="13"/>
      <c r="AD95" s="13"/>
      <c r="AE95" s="13"/>
      <c r="AF95" s="37"/>
      <c r="AG95" s="21">
        <v>128</v>
      </c>
      <c r="AH95" s="21"/>
    </row>
    <row r="96" spans="1:34">
      <c r="A96" s="21">
        <v>367</v>
      </c>
      <c r="B96" s="79" t="s">
        <v>459</v>
      </c>
      <c r="C96" s="21" t="s">
        <v>469</v>
      </c>
      <c r="D96" s="88" t="str">
        <f t="shared" si="1"/>
        <v>RapeCocido</v>
      </c>
      <c r="E96" s="30">
        <v>82</v>
      </c>
      <c r="F96" s="16">
        <v>16.5</v>
      </c>
      <c r="G96" s="16">
        <v>2.1</v>
      </c>
      <c r="H96" s="16">
        <v>0</v>
      </c>
      <c r="I96" s="16">
        <v>80</v>
      </c>
      <c r="J96" s="31">
        <v>1.3</v>
      </c>
      <c r="K96" s="30"/>
      <c r="L96" s="16"/>
      <c r="M96" s="16"/>
      <c r="N96" s="16"/>
      <c r="O96" s="31"/>
      <c r="P96" s="41">
        <v>79</v>
      </c>
      <c r="Q96" s="14">
        <v>316</v>
      </c>
      <c r="R96" s="14">
        <v>21.3</v>
      </c>
      <c r="S96" s="14">
        <v>20.9</v>
      </c>
      <c r="T96" s="14">
        <v>0.3</v>
      </c>
      <c r="U96" s="14"/>
      <c r="V96" s="14">
        <v>189</v>
      </c>
      <c r="W96" s="14">
        <v>272</v>
      </c>
      <c r="X96" s="42">
        <v>65</v>
      </c>
      <c r="Y96" s="36"/>
      <c r="Z96" s="13"/>
      <c r="AA96" s="13"/>
      <c r="AB96" s="13"/>
      <c r="AC96" s="13"/>
      <c r="AD96" s="13"/>
      <c r="AE96" s="13"/>
      <c r="AF96" s="37"/>
      <c r="AG96" s="21">
        <v>136</v>
      </c>
      <c r="AH96" s="21"/>
    </row>
    <row r="97" spans="1:34">
      <c r="A97" s="21">
        <v>368</v>
      </c>
      <c r="B97" s="79" t="s">
        <v>460</v>
      </c>
      <c r="C97" s="21" t="s">
        <v>318</v>
      </c>
      <c r="D97" s="88" t="str">
        <f t="shared" si="1"/>
        <v>RayaFrita</v>
      </c>
      <c r="E97" s="30">
        <v>242</v>
      </c>
      <c r="F97" s="16">
        <v>15</v>
      </c>
      <c r="G97" s="16">
        <v>16.399999999999999</v>
      </c>
      <c r="H97" s="16">
        <v>7.5</v>
      </c>
      <c r="I97" s="16">
        <v>55.4</v>
      </c>
      <c r="J97" s="31"/>
      <c r="K97" s="30"/>
      <c r="L97" s="16"/>
      <c r="M97" s="16"/>
      <c r="N97" s="16"/>
      <c r="O97" s="31"/>
      <c r="P97" s="41">
        <v>182</v>
      </c>
      <c r="Q97" s="14">
        <v>236</v>
      </c>
      <c r="R97" s="14">
        <v>19.399999999999999</v>
      </c>
      <c r="S97" s="14">
        <v>23.2</v>
      </c>
      <c r="T97" s="14">
        <v>1.2</v>
      </c>
      <c r="U97" s="14"/>
      <c r="V97" s="14">
        <v>238</v>
      </c>
      <c r="W97" s="14">
        <v>213</v>
      </c>
      <c r="X97" s="42">
        <v>266</v>
      </c>
      <c r="Y97" s="36"/>
      <c r="Z97" s="13"/>
      <c r="AA97" s="13"/>
      <c r="AB97" s="13"/>
      <c r="AC97" s="13"/>
      <c r="AD97" s="13"/>
      <c r="AE97" s="13"/>
      <c r="AF97" s="37"/>
      <c r="AG97" s="21">
        <v>193</v>
      </c>
      <c r="AH97" s="21"/>
    </row>
    <row r="98" spans="1:34">
      <c r="A98" s="21">
        <v>369</v>
      </c>
      <c r="B98" s="79" t="s">
        <v>461</v>
      </c>
      <c r="C98" s="21" t="s">
        <v>405</v>
      </c>
      <c r="D98" s="88" t="str">
        <f t="shared" si="1"/>
        <v>RodaballoFresco</v>
      </c>
      <c r="E98" s="30">
        <v>81</v>
      </c>
      <c r="F98" s="16">
        <v>18.100000000000001</v>
      </c>
      <c r="G98" s="16">
        <v>1.2</v>
      </c>
      <c r="H98" s="16">
        <v>0</v>
      </c>
      <c r="I98" s="16">
        <v>79.5</v>
      </c>
      <c r="J98" s="31">
        <v>1</v>
      </c>
      <c r="K98" s="30"/>
      <c r="L98" s="16">
        <v>80</v>
      </c>
      <c r="M98" s="16">
        <v>70</v>
      </c>
      <c r="N98" s="16"/>
      <c r="O98" s="31">
        <v>1800</v>
      </c>
      <c r="P98" s="41">
        <v>84</v>
      </c>
      <c r="Q98" s="14">
        <v>288</v>
      </c>
      <c r="R98" s="14">
        <v>40</v>
      </c>
      <c r="S98" s="14">
        <v>28</v>
      </c>
      <c r="T98" s="14">
        <v>0.8</v>
      </c>
      <c r="U98" s="14"/>
      <c r="V98" s="14">
        <v>192</v>
      </c>
      <c r="W98" s="14">
        <v>214</v>
      </c>
      <c r="X98" s="42">
        <v>116</v>
      </c>
      <c r="Y98" s="36">
        <v>548</v>
      </c>
      <c r="Z98" s="14">
        <v>749</v>
      </c>
      <c r="AA98" s="14">
        <v>1118</v>
      </c>
      <c r="AB98" s="14">
        <v>1297</v>
      </c>
      <c r="AC98" s="14">
        <v>441</v>
      </c>
      <c r="AD98" s="14">
        <v>653</v>
      </c>
      <c r="AE98" s="14">
        <v>150</v>
      </c>
      <c r="AF98" s="42">
        <v>786</v>
      </c>
      <c r="AG98" s="21">
        <v>171</v>
      </c>
      <c r="AH98" s="21"/>
    </row>
    <row r="99" spans="1:34">
      <c r="A99" s="21">
        <v>370</v>
      </c>
      <c r="B99" s="79" t="s">
        <v>461</v>
      </c>
      <c r="C99" s="21" t="s">
        <v>469</v>
      </c>
      <c r="D99" s="88" t="str">
        <f t="shared" si="1"/>
        <v>RodaballoCocido</v>
      </c>
      <c r="E99" s="30">
        <v>117</v>
      </c>
      <c r="F99" s="16">
        <v>26.2</v>
      </c>
      <c r="G99" s="16">
        <v>1.6</v>
      </c>
      <c r="H99" s="16">
        <v>0</v>
      </c>
      <c r="I99" s="16">
        <v>70.8</v>
      </c>
      <c r="J99" s="31">
        <v>1.3</v>
      </c>
      <c r="K99" s="30"/>
      <c r="L99" s="16"/>
      <c r="M99" s="16"/>
      <c r="N99" s="16"/>
      <c r="O99" s="31"/>
      <c r="P99" s="41">
        <v>92</v>
      </c>
      <c r="Q99" s="14">
        <v>260</v>
      </c>
      <c r="R99" s="14">
        <v>14.3</v>
      </c>
      <c r="S99" s="14">
        <v>28.7</v>
      </c>
      <c r="T99" s="14">
        <v>0.6</v>
      </c>
      <c r="U99" s="14">
        <v>0.13</v>
      </c>
      <c r="V99" s="14">
        <v>210</v>
      </c>
      <c r="W99" s="14">
        <v>238</v>
      </c>
      <c r="X99" s="42">
        <v>129</v>
      </c>
      <c r="Y99" s="36"/>
      <c r="Z99" s="13"/>
      <c r="AA99" s="13"/>
      <c r="AB99" s="13"/>
      <c r="AC99" s="13"/>
      <c r="AD99" s="13"/>
      <c r="AE99" s="13"/>
      <c r="AF99" s="37"/>
      <c r="AG99" s="21">
        <v>178</v>
      </c>
      <c r="AH99" s="21"/>
    </row>
    <row r="100" spans="1:34">
      <c r="A100" s="21">
        <v>371</v>
      </c>
      <c r="B100" s="79" t="s">
        <v>542</v>
      </c>
      <c r="C100" s="21" t="s">
        <v>405</v>
      </c>
      <c r="D100" s="88" t="str">
        <f t="shared" si="1"/>
        <v>SalmónFresco</v>
      </c>
      <c r="E100" s="30">
        <v>145</v>
      </c>
      <c r="F100" s="16">
        <v>21.5</v>
      </c>
      <c r="G100" s="16">
        <v>7.8</v>
      </c>
      <c r="H100" s="16">
        <v>0</v>
      </c>
      <c r="I100" s="16">
        <v>70.599999999999994</v>
      </c>
      <c r="J100" s="31">
        <v>1</v>
      </c>
      <c r="K100" s="30">
        <v>270</v>
      </c>
      <c r="L100" s="16">
        <v>130</v>
      </c>
      <c r="M100" s="16">
        <v>180</v>
      </c>
      <c r="N100" s="16">
        <v>900</v>
      </c>
      <c r="O100" s="31">
        <v>7000</v>
      </c>
      <c r="P100" s="41">
        <v>87.6</v>
      </c>
      <c r="Q100" s="14">
        <v>280</v>
      </c>
      <c r="R100" s="14">
        <v>37</v>
      </c>
      <c r="S100" s="14">
        <v>41</v>
      </c>
      <c r="T100" s="14">
        <v>2.1</v>
      </c>
      <c r="U100" s="14"/>
      <c r="V100" s="14">
        <v>274</v>
      </c>
      <c r="W100" s="14">
        <v>187</v>
      </c>
      <c r="X100" s="42">
        <v>176</v>
      </c>
      <c r="Y100" s="36"/>
      <c r="Z100" s="13"/>
      <c r="AA100" s="13"/>
      <c r="AB100" s="13"/>
      <c r="AC100" s="13"/>
      <c r="AD100" s="13"/>
      <c r="AE100" s="13"/>
      <c r="AF100" s="37"/>
      <c r="AG100" s="21">
        <v>110</v>
      </c>
      <c r="AH100" s="21"/>
    </row>
    <row r="101" spans="1:34">
      <c r="A101" s="21">
        <v>372</v>
      </c>
      <c r="B101" s="79" t="s">
        <v>542</v>
      </c>
      <c r="C101" s="21" t="s">
        <v>469</v>
      </c>
      <c r="D101" s="88" t="str">
        <f t="shared" si="1"/>
        <v>SalmónCocido</v>
      </c>
      <c r="E101" s="30">
        <v>195</v>
      </c>
      <c r="F101" s="16">
        <v>20.8</v>
      </c>
      <c r="G101" s="16">
        <v>10.6</v>
      </c>
      <c r="H101" s="16">
        <v>3.4</v>
      </c>
      <c r="I101" s="16">
        <v>63.4</v>
      </c>
      <c r="J101" s="31">
        <v>1.8</v>
      </c>
      <c r="K101" s="30">
        <v>110</v>
      </c>
      <c r="L101" s="16">
        <v>54</v>
      </c>
      <c r="M101" s="16">
        <v>185</v>
      </c>
      <c r="N101" s="16"/>
      <c r="O101" s="31">
        <v>7200</v>
      </c>
      <c r="P101" s="41">
        <v>311</v>
      </c>
      <c r="Q101" s="14">
        <v>302</v>
      </c>
      <c r="R101" s="14">
        <v>78</v>
      </c>
      <c r="S101" s="14">
        <v>32</v>
      </c>
      <c r="T101" s="14">
        <v>1.2</v>
      </c>
      <c r="U101" s="14"/>
      <c r="V101" s="14">
        <v>302</v>
      </c>
      <c r="W101" s="14">
        <v>22</v>
      </c>
      <c r="X101" s="42">
        <v>64</v>
      </c>
      <c r="Y101" s="36">
        <v>757</v>
      </c>
      <c r="Z101" s="14">
        <v>1015</v>
      </c>
      <c r="AA101" s="14">
        <v>1580</v>
      </c>
      <c r="AB101" s="14">
        <v>1775</v>
      </c>
      <c r="AC101" s="14">
        <v>575</v>
      </c>
      <c r="AD101" s="14">
        <v>887</v>
      </c>
      <c r="AE101" s="14">
        <v>193</v>
      </c>
      <c r="AF101" s="42">
        <v>1073</v>
      </c>
      <c r="AG101" s="21">
        <v>162</v>
      </c>
      <c r="AH101" s="21"/>
    </row>
    <row r="102" spans="1:34">
      <c r="A102" s="21">
        <v>373</v>
      </c>
      <c r="B102" s="79" t="s">
        <v>542</v>
      </c>
      <c r="C102" s="21" t="s">
        <v>308</v>
      </c>
      <c r="D102" s="88" t="str">
        <f t="shared" si="1"/>
        <v>SalmónConserva</v>
      </c>
      <c r="E102" s="30">
        <v>155</v>
      </c>
      <c r="F102" s="16">
        <v>20.3</v>
      </c>
      <c r="G102" s="16">
        <v>8.1999999999999993</v>
      </c>
      <c r="H102" s="16">
        <v>0.2</v>
      </c>
      <c r="I102" s="16">
        <v>70</v>
      </c>
      <c r="J102" s="31">
        <v>1.3</v>
      </c>
      <c r="K102" s="30">
        <v>72</v>
      </c>
      <c r="L102" s="16"/>
      <c r="M102" s="16"/>
      <c r="N102" s="16"/>
      <c r="O102" s="31"/>
      <c r="P102" s="41">
        <v>136</v>
      </c>
      <c r="Q102" s="14">
        <v>320</v>
      </c>
      <c r="R102" s="14">
        <v>66.400000000000006</v>
      </c>
      <c r="S102" s="14">
        <v>29.8</v>
      </c>
      <c r="T102" s="14">
        <v>1.3</v>
      </c>
      <c r="U102" s="14">
        <v>0.05</v>
      </c>
      <c r="V102" s="14">
        <v>285</v>
      </c>
      <c r="W102" s="14">
        <v>235</v>
      </c>
      <c r="X102" s="42">
        <v>94</v>
      </c>
      <c r="Y102" s="36">
        <v>757</v>
      </c>
      <c r="Z102" s="14">
        <v>1017</v>
      </c>
      <c r="AA102" s="14">
        <v>1587</v>
      </c>
      <c r="AB102" s="14">
        <v>1777</v>
      </c>
      <c r="AC102" s="14">
        <v>578</v>
      </c>
      <c r="AD102" s="14">
        <v>887</v>
      </c>
      <c r="AE102" s="14">
        <v>190</v>
      </c>
      <c r="AF102" s="42">
        <v>1071</v>
      </c>
      <c r="AG102" s="21">
        <v>201</v>
      </c>
      <c r="AH102" s="21"/>
    </row>
    <row r="103" spans="1:34">
      <c r="A103" s="21">
        <v>374</v>
      </c>
      <c r="B103" s="79" t="s">
        <v>462</v>
      </c>
      <c r="C103" s="21" t="s">
        <v>405</v>
      </c>
      <c r="D103" s="88" t="str">
        <f t="shared" si="1"/>
        <v>SalmoneteFresco</v>
      </c>
      <c r="E103" s="30">
        <v>69</v>
      </c>
      <c r="F103" s="16">
        <v>13.5</v>
      </c>
      <c r="G103" s="16">
        <v>1.8</v>
      </c>
      <c r="H103" s="16">
        <v>0</v>
      </c>
      <c r="I103" s="16">
        <v>83</v>
      </c>
      <c r="J103" s="31">
        <v>1.07</v>
      </c>
      <c r="K103" s="30">
        <v>200</v>
      </c>
      <c r="L103" s="16">
        <v>260</v>
      </c>
      <c r="M103" s="16">
        <v>190</v>
      </c>
      <c r="N103" s="16"/>
      <c r="O103" s="31">
        <v>2000</v>
      </c>
      <c r="P103" s="41">
        <v>106</v>
      </c>
      <c r="Q103" s="14">
        <v>343</v>
      </c>
      <c r="R103" s="14">
        <v>24</v>
      </c>
      <c r="S103" s="14">
        <v>28.1</v>
      </c>
      <c r="T103" s="14">
        <v>0.8</v>
      </c>
      <c r="U103" s="14"/>
      <c r="V103" s="14">
        <v>280</v>
      </c>
      <c r="W103" s="14">
        <v>246</v>
      </c>
      <c r="X103" s="42">
        <v>97</v>
      </c>
      <c r="Y103" s="36"/>
      <c r="Z103" s="13"/>
      <c r="AA103" s="13"/>
      <c r="AB103" s="13"/>
      <c r="AC103" s="13"/>
      <c r="AD103" s="13"/>
      <c r="AE103" s="13"/>
      <c r="AF103" s="37"/>
      <c r="AG103" s="21">
        <v>179</v>
      </c>
      <c r="AH103" s="21"/>
    </row>
    <row r="104" spans="1:34">
      <c r="A104" s="21">
        <v>375</v>
      </c>
      <c r="B104" s="79" t="s">
        <v>462</v>
      </c>
      <c r="C104" s="21" t="s">
        <v>469</v>
      </c>
      <c r="D104" s="88" t="str">
        <f t="shared" si="1"/>
        <v>SalmoneteCocido</v>
      </c>
      <c r="E104" s="30">
        <v>118</v>
      </c>
      <c r="F104" s="16">
        <v>21.4</v>
      </c>
      <c r="G104" s="16">
        <v>4.3</v>
      </c>
      <c r="H104" s="16">
        <v>0</v>
      </c>
      <c r="I104" s="16">
        <v>72.5</v>
      </c>
      <c r="J104" s="31">
        <v>1.3</v>
      </c>
      <c r="K104" s="30"/>
      <c r="L104" s="16"/>
      <c r="M104" s="16"/>
      <c r="N104" s="16"/>
      <c r="O104" s="31"/>
      <c r="P104" s="41">
        <v>118</v>
      </c>
      <c r="Q104" s="14">
        <v>364</v>
      </c>
      <c r="R104" s="14">
        <v>29.2</v>
      </c>
      <c r="S104" s="14">
        <v>32.799999999999997</v>
      </c>
      <c r="T104" s="14">
        <v>0.9</v>
      </c>
      <c r="U104" s="14"/>
      <c r="V104" s="14">
        <v>282</v>
      </c>
      <c r="W104" s="14">
        <v>268</v>
      </c>
      <c r="X104" s="42">
        <v>101</v>
      </c>
      <c r="Y104" s="36"/>
      <c r="Z104" s="13"/>
      <c r="AA104" s="13"/>
      <c r="AB104" s="13"/>
      <c r="AC104" s="13"/>
      <c r="AD104" s="13"/>
      <c r="AE104" s="13"/>
      <c r="AF104" s="37"/>
      <c r="AG104" s="21">
        <v>185</v>
      </c>
      <c r="AH104" s="21"/>
    </row>
    <row r="105" spans="1:34">
      <c r="A105" s="21">
        <v>376</v>
      </c>
      <c r="B105" s="79" t="s">
        <v>462</v>
      </c>
      <c r="C105" s="21" t="s">
        <v>67</v>
      </c>
      <c r="D105" s="88" t="str">
        <f t="shared" si="1"/>
        <v>SalmoneteFrito</v>
      </c>
      <c r="E105" s="30">
        <v>164</v>
      </c>
      <c r="F105" s="16">
        <v>17.600000000000001</v>
      </c>
      <c r="G105" s="16">
        <v>10.5</v>
      </c>
      <c r="H105" s="16">
        <v>0.7</v>
      </c>
      <c r="I105" s="16">
        <v>70</v>
      </c>
      <c r="J105" s="31">
        <v>1.2</v>
      </c>
      <c r="K105" s="30">
        <v>100</v>
      </c>
      <c r="L105" s="16">
        <v>30</v>
      </c>
      <c r="M105" s="16">
        <v>200</v>
      </c>
      <c r="N105" s="16"/>
      <c r="O105" s="31">
        <v>3000</v>
      </c>
      <c r="P105" s="41">
        <v>115</v>
      </c>
      <c r="Q105" s="14">
        <v>351</v>
      </c>
      <c r="R105" s="14">
        <v>24</v>
      </c>
      <c r="S105" s="14">
        <v>31.2</v>
      </c>
      <c r="T105" s="14">
        <v>0.8</v>
      </c>
      <c r="U105" s="14"/>
      <c r="V105" s="14">
        <v>276</v>
      </c>
      <c r="W105" s="14">
        <v>250</v>
      </c>
      <c r="X105" s="42">
        <v>98</v>
      </c>
      <c r="Y105" s="36"/>
      <c r="Z105" s="13"/>
      <c r="AA105" s="13"/>
      <c r="AB105" s="13"/>
      <c r="AC105" s="13"/>
      <c r="AD105" s="13"/>
      <c r="AE105" s="13"/>
      <c r="AF105" s="37"/>
      <c r="AG105" s="21">
        <v>182</v>
      </c>
      <c r="AH105" s="21"/>
    </row>
    <row r="106" spans="1:34">
      <c r="A106" s="21">
        <v>377</v>
      </c>
      <c r="B106" s="79" t="s">
        <v>463</v>
      </c>
      <c r="C106" s="21" t="s">
        <v>312</v>
      </c>
      <c r="D106" s="88" t="str">
        <f t="shared" si="1"/>
        <v>SardinaFresca</v>
      </c>
      <c r="E106" s="30">
        <v>141</v>
      </c>
      <c r="F106" s="16">
        <v>21.8</v>
      </c>
      <c r="G106" s="16">
        <v>6.3</v>
      </c>
      <c r="H106" s="16">
        <v>1.7</v>
      </c>
      <c r="I106" s="16">
        <v>66.5</v>
      </c>
      <c r="J106" s="31">
        <v>1.7</v>
      </c>
      <c r="K106" s="30">
        <v>1800</v>
      </c>
      <c r="L106" s="16">
        <v>48</v>
      </c>
      <c r="M106" s="16">
        <v>86</v>
      </c>
      <c r="N106" s="16"/>
      <c r="O106" s="31"/>
      <c r="P106" s="41" t="s">
        <v>92</v>
      </c>
      <c r="Q106" s="14">
        <v>320</v>
      </c>
      <c r="R106" s="14">
        <v>23.4</v>
      </c>
      <c r="S106" s="14">
        <v>31.3</v>
      </c>
      <c r="T106" s="14">
        <v>4.8</v>
      </c>
      <c r="U106" s="14"/>
      <c r="V106" s="14">
        <v>475</v>
      </c>
      <c r="W106" s="14">
        <v>198</v>
      </c>
      <c r="X106" s="42">
        <v>191</v>
      </c>
      <c r="Y106" s="36"/>
      <c r="Z106" s="13"/>
      <c r="AA106" s="13"/>
      <c r="AB106" s="13"/>
      <c r="AC106" s="13"/>
      <c r="AD106" s="13"/>
      <c r="AE106" s="13"/>
      <c r="AF106" s="37"/>
      <c r="AG106" s="21">
        <v>138</v>
      </c>
      <c r="AH106" s="21"/>
    </row>
    <row r="107" spans="1:34">
      <c r="A107" s="21">
        <v>378</v>
      </c>
      <c r="B107" s="79" t="s">
        <v>463</v>
      </c>
      <c r="C107" s="21" t="s">
        <v>315</v>
      </c>
      <c r="D107" s="88" t="str">
        <f t="shared" si="1"/>
        <v>SardinaCocida</v>
      </c>
      <c r="E107" s="30">
        <v>225</v>
      </c>
      <c r="F107" s="16">
        <v>24.9</v>
      </c>
      <c r="G107" s="16">
        <v>14</v>
      </c>
      <c r="H107" s="16">
        <v>1.2</v>
      </c>
      <c r="I107" s="16">
        <v>56.7</v>
      </c>
      <c r="J107" s="31">
        <v>3.2</v>
      </c>
      <c r="K107" s="30">
        <v>260</v>
      </c>
      <c r="L107" s="16">
        <v>40</v>
      </c>
      <c r="M107" s="16">
        <v>150</v>
      </c>
      <c r="N107" s="16"/>
      <c r="O107" s="31">
        <v>5000</v>
      </c>
      <c r="P107" s="41">
        <v>470</v>
      </c>
      <c r="Q107" s="14">
        <v>430</v>
      </c>
      <c r="R107" s="14">
        <v>49</v>
      </c>
      <c r="S107" s="14">
        <v>35.6</v>
      </c>
      <c r="T107" s="14">
        <v>3.1</v>
      </c>
      <c r="U107" s="14"/>
      <c r="V107" s="14">
        <v>487</v>
      </c>
      <c r="W107" s="14">
        <v>245</v>
      </c>
      <c r="X107" s="42">
        <v>195</v>
      </c>
      <c r="Y107" s="36"/>
      <c r="Z107" s="13"/>
      <c r="AA107" s="13"/>
      <c r="AB107" s="13"/>
      <c r="AC107" s="13"/>
      <c r="AD107" s="13"/>
      <c r="AE107" s="13"/>
      <c r="AF107" s="37"/>
      <c r="AG107" s="21">
        <v>150</v>
      </c>
      <c r="AH107" s="21"/>
    </row>
    <row r="108" spans="1:34">
      <c r="A108" s="21">
        <v>379</v>
      </c>
      <c r="B108" s="79" t="s">
        <v>463</v>
      </c>
      <c r="C108" s="21" t="s">
        <v>470</v>
      </c>
      <c r="D108" s="88" t="str">
        <f t="shared" si="1"/>
        <v xml:space="preserve">SardinaFrita </v>
      </c>
      <c r="E108" s="30">
        <v>347</v>
      </c>
      <c r="F108" s="16">
        <v>19.600000000000001</v>
      </c>
      <c r="G108" s="16">
        <v>33.4</v>
      </c>
      <c r="H108" s="16">
        <v>0</v>
      </c>
      <c r="I108" s="16">
        <v>45.2</v>
      </c>
      <c r="J108" s="31">
        <v>1.8</v>
      </c>
      <c r="K108" s="30"/>
      <c r="L108" s="16"/>
      <c r="M108" s="16"/>
      <c r="N108" s="16"/>
      <c r="O108" s="31"/>
      <c r="P108" s="41">
        <v>132</v>
      </c>
      <c r="Q108" s="14">
        <v>409</v>
      </c>
      <c r="R108" s="14">
        <v>51</v>
      </c>
      <c r="S108" s="14">
        <v>45.8</v>
      </c>
      <c r="T108" s="14">
        <v>4.5</v>
      </c>
      <c r="U108" s="14"/>
      <c r="V108" s="14">
        <v>635</v>
      </c>
      <c r="W108" s="14">
        <v>284</v>
      </c>
      <c r="X108" s="42">
        <v>182</v>
      </c>
      <c r="Y108" s="36"/>
      <c r="Z108" s="13"/>
      <c r="AA108" s="13"/>
      <c r="AB108" s="13"/>
      <c r="AC108" s="13"/>
      <c r="AD108" s="13"/>
      <c r="AE108" s="13"/>
      <c r="AF108" s="37"/>
      <c r="AG108" s="21">
        <v>85</v>
      </c>
      <c r="AH108" s="21"/>
    </row>
    <row r="109" spans="1:34">
      <c r="A109" s="21">
        <v>380</v>
      </c>
      <c r="B109" s="79" t="s">
        <v>463</v>
      </c>
      <c r="C109" s="21" t="s">
        <v>474</v>
      </c>
      <c r="D109" s="88" t="str">
        <f t="shared" si="1"/>
        <v xml:space="preserve">SardinaConserva </v>
      </c>
      <c r="E109" s="30">
        <v>209</v>
      </c>
      <c r="F109" s="16">
        <v>19.8</v>
      </c>
      <c r="G109" s="16">
        <v>14.5</v>
      </c>
      <c r="H109" s="16">
        <v>0.9</v>
      </c>
      <c r="I109" s="16">
        <v>60.7</v>
      </c>
      <c r="J109" s="31">
        <v>4.0999999999999996</v>
      </c>
      <c r="K109" s="30">
        <v>95</v>
      </c>
      <c r="L109" s="16">
        <v>45</v>
      </c>
      <c r="M109" s="16">
        <v>210</v>
      </c>
      <c r="N109" s="16"/>
      <c r="O109" s="31">
        <v>5000</v>
      </c>
      <c r="P109" s="41">
        <v>347</v>
      </c>
      <c r="Q109" s="14">
        <v>410</v>
      </c>
      <c r="R109" s="14">
        <v>95</v>
      </c>
      <c r="S109" s="14">
        <v>41.3</v>
      </c>
      <c r="T109" s="14">
        <v>4</v>
      </c>
      <c r="U109" s="14">
        <v>0.04</v>
      </c>
      <c r="V109" s="14">
        <v>382</v>
      </c>
      <c r="W109" s="14">
        <v>283</v>
      </c>
      <c r="X109" s="42">
        <v>215</v>
      </c>
      <c r="Y109" s="36"/>
      <c r="Z109" s="13"/>
      <c r="AA109" s="13"/>
      <c r="AB109" s="13"/>
      <c r="AC109" s="13"/>
      <c r="AD109" s="13"/>
      <c r="AE109" s="13"/>
      <c r="AF109" s="37"/>
      <c r="AG109" s="21">
        <v>265</v>
      </c>
      <c r="AH109" s="21"/>
    </row>
    <row r="110" spans="1:34">
      <c r="A110" s="21">
        <v>381</v>
      </c>
      <c r="B110" s="79" t="s">
        <v>464</v>
      </c>
      <c r="C110" s="21" t="s">
        <v>405</v>
      </c>
      <c r="D110" s="88" t="str">
        <f t="shared" si="1"/>
        <v>SolloFresco</v>
      </c>
      <c r="E110" s="30">
        <v>80</v>
      </c>
      <c r="F110" s="16">
        <v>17.100000000000001</v>
      </c>
      <c r="G110" s="16">
        <v>1.8</v>
      </c>
      <c r="H110" s="16">
        <v>0</v>
      </c>
      <c r="I110" s="16">
        <v>80</v>
      </c>
      <c r="J110" s="31">
        <v>1.1000000000000001</v>
      </c>
      <c r="K110" s="30">
        <v>2500</v>
      </c>
      <c r="L110" s="16">
        <v>90</v>
      </c>
      <c r="M110" s="16">
        <v>73</v>
      </c>
      <c r="N110" s="16"/>
      <c r="O110" s="31">
        <v>2800</v>
      </c>
      <c r="P110" s="41" t="s">
        <v>93</v>
      </c>
      <c r="Q110" s="14">
        <v>220</v>
      </c>
      <c r="R110" s="14">
        <v>42</v>
      </c>
      <c r="S110" s="14">
        <v>25</v>
      </c>
      <c r="T110" s="14">
        <v>1.1000000000000001</v>
      </c>
      <c r="U110" s="14"/>
      <c r="V110" s="14">
        <v>195</v>
      </c>
      <c r="W110" s="14">
        <v>198</v>
      </c>
      <c r="X110" s="42">
        <v>94</v>
      </c>
      <c r="Y110" s="36"/>
      <c r="Z110" s="13"/>
      <c r="AA110" s="13"/>
      <c r="AB110" s="13"/>
      <c r="AC110" s="13"/>
      <c r="AD110" s="13"/>
      <c r="AE110" s="13"/>
      <c r="AF110" s="37"/>
      <c r="AG110" s="21">
        <v>178</v>
      </c>
      <c r="AH110" s="21"/>
    </row>
    <row r="111" spans="1:34">
      <c r="A111" s="21">
        <v>382</v>
      </c>
      <c r="B111" s="79" t="s">
        <v>464</v>
      </c>
      <c r="C111" s="21" t="s">
        <v>469</v>
      </c>
      <c r="D111" s="88" t="str">
        <f t="shared" si="1"/>
        <v>SolloCocido</v>
      </c>
      <c r="E111" s="30">
        <v>122</v>
      </c>
      <c r="F111" s="16">
        <v>23.2</v>
      </c>
      <c r="G111" s="16">
        <v>4</v>
      </c>
      <c r="H111" s="16">
        <v>0</v>
      </c>
      <c r="I111" s="16">
        <v>71.3</v>
      </c>
      <c r="J111" s="31">
        <v>1.5</v>
      </c>
      <c r="K111" s="30"/>
      <c r="L111" s="16"/>
      <c r="M111" s="16"/>
      <c r="N111" s="16"/>
      <c r="O111" s="31"/>
      <c r="P111" s="41">
        <v>108</v>
      </c>
      <c r="Q111" s="14">
        <v>128</v>
      </c>
      <c r="R111" s="14">
        <v>15.2</v>
      </c>
      <c r="S111" s="14">
        <v>18.5</v>
      </c>
      <c r="T111" s="14">
        <v>2</v>
      </c>
      <c r="U111" s="14"/>
      <c r="V111" s="14">
        <v>263</v>
      </c>
      <c r="W111" s="14">
        <v>291</v>
      </c>
      <c r="X111" s="42">
        <v>138</v>
      </c>
      <c r="Y111" s="36"/>
      <c r="Z111" s="13"/>
      <c r="AA111" s="13"/>
      <c r="AB111" s="13"/>
      <c r="AC111" s="13"/>
      <c r="AD111" s="13"/>
      <c r="AE111" s="13"/>
      <c r="AF111" s="37"/>
      <c r="AG111" s="21">
        <v>261</v>
      </c>
      <c r="AH111" s="21"/>
    </row>
    <row r="112" spans="1:34">
      <c r="A112" s="21">
        <v>383</v>
      </c>
      <c r="B112" s="79" t="s">
        <v>465</v>
      </c>
      <c r="C112" s="21" t="s">
        <v>312</v>
      </c>
      <c r="D112" s="88" t="str">
        <f t="shared" si="1"/>
        <v>TencaFresca</v>
      </c>
      <c r="E112" s="30">
        <v>55</v>
      </c>
      <c r="F112" s="16">
        <v>8.1999999999999993</v>
      </c>
      <c r="G112" s="16">
        <v>2.7</v>
      </c>
      <c r="H112" s="16">
        <v>0</v>
      </c>
      <c r="I112" s="16">
        <v>88</v>
      </c>
      <c r="J112" s="31">
        <v>1.1000000000000001</v>
      </c>
      <c r="K112" s="30">
        <v>750</v>
      </c>
      <c r="L112" s="16">
        <v>85</v>
      </c>
      <c r="M112" s="16">
        <v>125</v>
      </c>
      <c r="N112" s="16"/>
      <c r="O112" s="31"/>
      <c r="P112" s="41">
        <v>105</v>
      </c>
      <c r="Q112" s="14">
        <v>136</v>
      </c>
      <c r="R112" s="14">
        <v>28</v>
      </c>
      <c r="S112" s="14">
        <v>22</v>
      </c>
      <c r="T112" s="14">
        <v>0.6</v>
      </c>
      <c r="U112" s="14"/>
      <c r="V112" s="14">
        <v>150</v>
      </c>
      <c r="W112" s="14">
        <v>204</v>
      </c>
      <c r="X112" s="42">
        <v>128</v>
      </c>
      <c r="Y112" s="36"/>
      <c r="Z112" s="13"/>
      <c r="AA112" s="13"/>
      <c r="AB112" s="13"/>
      <c r="AC112" s="13"/>
      <c r="AD112" s="13"/>
      <c r="AE112" s="13"/>
      <c r="AF112" s="37"/>
      <c r="AG112" s="21">
        <v>174</v>
      </c>
      <c r="AH112" s="21"/>
    </row>
    <row r="113" spans="1:34">
      <c r="A113" s="21">
        <v>384</v>
      </c>
      <c r="B113" s="79" t="s">
        <v>465</v>
      </c>
      <c r="C113" s="21" t="s">
        <v>315</v>
      </c>
      <c r="D113" s="88" t="str">
        <f t="shared" si="1"/>
        <v>TencaCocida</v>
      </c>
      <c r="E113" s="30">
        <v>88</v>
      </c>
      <c r="F113" s="16">
        <v>16</v>
      </c>
      <c r="G113" s="16">
        <v>3.1</v>
      </c>
      <c r="H113" s="16">
        <v>0</v>
      </c>
      <c r="I113" s="16">
        <v>79.5</v>
      </c>
      <c r="J113" s="31">
        <v>1.4</v>
      </c>
      <c r="K113" s="30"/>
      <c r="L113" s="16"/>
      <c r="M113" s="16"/>
      <c r="N113" s="16"/>
      <c r="O113" s="31"/>
      <c r="P113" s="41"/>
      <c r="Q113" s="14"/>
      <c r="R113" s="14"/>
      <c r="S113" s="14"/>
      <c r="T113" s="14"/>
      <c r="U113" s="14"/>
      <c r="V113" s="14"/>
      <c r="W113" s="14"/>
      <c r="X113" s="42"/>
      <c r="Y113" s="36"/>
      <c r="Z113" s="13"/>
      <c r="AA113" s="13"/>
      <c r="AB113" s="13"/>
      <c r="AC113" s="13"/>
      <c r="AD113" s="13"/>
      <c r="AE113" s="13"/>
      <c r="AF113" s="37"/>
      <c r="AG113" s="21"/>
      <c r="AH113" s="21"/>
    </row>
    <row r="114" spans="1:34">
      <c r="A114" s="21">
        <v>385</v>
      </c>
      <c r="B114" s="79" t="s">
        <v>466</v>
      </c>
      <c r="C114" s="21" t="s">
        <v>312</v>
      </c>
      <c r="D114" s="88" t="str">
        <f t="shared" si="1"/>
        <v>TruchaFresca</v>
      </c>
      <c r="E114" s="30">
        <v>96</v>
      </c>
      <c r="F114" s="16">
        <v>19.2</v>
      </c>
      <c r="G114" s="16">
        <v>2.1</v>
      </c>
      <c r="H114" s="16">
        <v>0</v>
      </c>
      <c r="I114" s="16">
        <v>77.5</v>
      </c>
      <c r="J114" s="31">
        <v>0.9</v>
      </c>
      <c r="K114" s="30">
        <v>310</v>
      </c>
      <c r="L114" s="16">
        <v>135</v>
      </c>
      <c r="M114" s="16">
        <v>150</v>
      </c>
      <c r="N114" s="16"/>
      <c r="O114" s="31">
        <v>2800</v>
      </c>
      <c r="P114" s="41">
        <v>70</v>
      </c>
      <c r="Q114" s="14">
        <v>290</v>
      </c>
      <c r="R114" s="14">
        <v>22</v>
      </c>
      <c r="S114" s="14">
        <v>23</v>
      </c>
      <c r="T114" s="14">
        <v>0.9</v>
      </c>
      <c r="U114" s="14"/>
      <c r="V114" s="14">
        <v>195</v>
      </c>
      <c r="W114" s="14">
        <v>184</v>
      </c>
      <c r="X114" s="42">
        <v>73</v>
      </c>
      <c r="Y114" s="36"/>
      <c r="Z114" s="13"/>
      <c r="AA114" s="13"/>
      <c r="AB114" s="13"/>
      <c r="AC114" s="13"/>
      <c r="AD114" s="13"/>
      <c r="AE114" s="13"/>
      <c r="AF114" s="37"/>
      <c r="AG114" s="21">
        <v>95</v>
      </c>
      <c r="AH114" s="21"/>
    </row>
    <row r="115" spans="1:34">
      <c r="A115" s="21">
        <v>386</v>
      </c>
      <c r="B115" s="79" t="s">
        <v>466</v>
      </c>
      <c r="C115" s="21" t="s">
        <v>315</v>
      </c>
      <c r="D115" s="88" t="str">
        <f t="shared" si="1"/>
        <v>TruchaCocida</v>
      </c>
      <c r="E115" s="30">
        <v>133</v>
      </c>
      <c r="F115" s="16">
        <v>22.3</v>
      </c>
      <c r="G115" s="16">
        <v>3.8</v>
      </c>
      <c r="H115" s="16">
        <v>1.3</v>
      </c>
      <c r="I115" s="16">
        <v>71.400000000000006</v>
      </c>
      <c r="J115" s="31">
        <v>1.2</v>
      </c>
      <c r="K115" s="30"/>
      <c r="L115" s="16"/>
      <c r="M115" s="16"/>
      <c r="N115" s="16"/>
      <c r="O115" s="31"/>
      <c r="P115" s="41">
        <v>88</v>
      </c>
      <c r="Q115" s="14">
        <v>374</v>
      </c>
      <c r="R115" s="14">
        <v>35.799999999999997</v>
      </c>
      <c r="S115" s="14">
        <v>30.9</v>
      </c>
      <c r="T115" s="14">
        <v>1</v>
      </c>
      <c r="U115" s="14"/>
      <c r="V115" s="14">
        <v>270</v>
      </c>
      <c r="W115" s="14">
        <v>218</v>
      </c>
      <c r="X115" s="42">
        <v>70</v>
      </c>
      <c r="Y115" s="36"/>
      <c r="Z115" s="13"/>
      <c r="AA115" s="13"/>
      <c r="AB115" s="13"/>
      <c r="AC115" s="13"/>
      <c r="AD115" s="13"/>
      <c r="AE115" s="13"/>
      <c r="AF115" s="37"/>
      <c r="AG115" s="21">
        <v>193</v>
      </c>
      <c r="AH115" s="21"/>
    </row>
    <row r="116" spans="1:34">
      <c r="A116" s="21">
        <v>387</v>
      </c>
      <c r="B116" s="79" t="s">
        <v>466</v>
      </c>
      <c r="C116" s="21" t="s">
        <v>470</v>
      </c>
      <c r="D116" s="88" t="str">
        <f t="shared" si="1"/>
        <v xml:space="preserve">TruchaFrita </v>
      </c>
      <c r="E116" s="30">
        <v>188</v>
      </c>
      <c r="F116" s="16">
        <v>26</v>
      </c>
      <c r="G116" s="16">
        <v>10.199999999999999</v>
      </c>
      <c r="H116" s="16">
        <v>0</v>
      </c>
      <c r="I116" s="16">
        <v>62.7</v>
      </c>
      <c r="J116" s="31">
        <v>1.1000000000000001</v>
      </c>
      <c r="K116" s="30">
        <v>80</v>
      </c>
      <c r="L116" s="16">
        <v>55</v>
      </c>
      <c r="M116" s="16">
        <v>120</v>
      </c>
      <c r="N116" s="16"/>
      <c r="O116" s="31">
        <v>12800</v>
      </c>
      <c r="P116" s="41">
        <v>435</v>
      </c>
      <c r="Q116" s="14">
        <v>278</v>
      </c>
      <c r="R116" s="14">
        <v>19</v>
      </c>
      <c r="S116" s="14">
        <v>26.3</v>
      </c>
      <c r="T116" s="14">
        <v>1.2</v>
      </c>
      <c r="U116" s="14"/>
      <c r="V116" s="14">
        <v>274</v>
      </c>
      <c r="W116" s="14">
        <v>176</v>
      </c>
      <c r="X116" s="42">
        <v>55</v>
      </c>
      <c r="Y116" s="36">
        <v>858</v>
      </c>
      <c r="Z116" s="14">
        <v>1047</v>
      </c>
      <c r="AA116" s="14">
        <v>1518</v>
      </c>
      <c r="AB116" s="14">
        <v>2528</v>
      </c>
      <c r="AC116" s="14">
        <v>529</v>
      </c>
      <c r="AD116" s="14">
        <v>918</v>
      </c>
      <c r="AE116" s="14"/>
      <c r="AF116" s="42">
        <v>1182</v>
      </c>
      <c r="AG116" s="21"/>
      <c r="AH116" s="21"/>
    </row>
    <row r="117" spans="1:34">
      <c r="A117" s="21">
        <v>388</v>
      </c>
      <c r="B117" s="79" t="s">
        <v>467</v>
      </c>
      <c r="C117" s="21" t="s">
        <v>312</v>
      </c>
      <c r="D117" s="88" t="str">
        <f t="shared" si="1"/>
        <v>VieiraFresca</v>
      </c>
      <c r="E117" s="30">
        <v>73</v>
      </c>
      <c r="F117" s="16">
        <v>14.8</v>
      </c>
      <c r="G117" s="16">
        <v>1.9</v>
      </c>
      <c r="H117" s="16">
        <v>0</v>
      </c>
      <c r="I117" s="16">
        <v>80.7</v>
      </c>
      <c r="J117" s="31">
        <v>2.2999999999999998</v>
      </c>
      <c r="K117" s="30"/>
      <c r="L117" s="16"/>
      <c r="M117" s="16"/>
      <c r="N117" s="16"/>
      <c r="O117" s="31"/>
      <c r="P117" s="41">
        <v>175</v>
      </c>
      <c r="Q117" s="14">
        <v>286</v>
      </c>
      <c r="R117" s="14">
        <v>78</v>
      </c>
      <c r="S117" s="14"/>
      <c r="T117" s="14"/>
      <c r="U117" s="14"/>
      <c r="V117" s="14">
        <v>315</v>
      </c>
      <c r="W117" s="14"/>
      <c r="X117" s="42"/>
      <c r="Y117" s="36"/>
      <c r="Z117" s="13"/>
      <c r="AA117" s="13"/>
      <c r="AB117" s="13"/>
      <c r="AC117" s="13"/>
      <c r="AD117" s="13"/>
      <c r="AE117" s="13"/>
      <c r="AF117" s="58"/>
      <c r="AG117" s="21">
        <v>142</v>
      </c>
      <c r="AH117" s="21"/>
    </row>
    <row r="118" spans="1:34">
      <c r="A118" s="21">
        <v>389</v>
      </c>
      <c r="B118" s="79" t="s">
        <v>468</v>
      </c>
      <c r="C118" s="21" t="s">
        <v>405</v>
      </c>
      <c r="D118" s="88" t="str">
        <f t="shared" si="1"/>
        <v>VoladorFresco</v>
      </c>
      <c r="E118" s="30">
        <v>87</v>
      </c>
      <c r="F118" s="16">
        <v>15.8</v>
      </c>
      <c r="G118" s="16">
        <v>3</v>
      </c>
      <c r="H118" s="16">
        <v>0</v>
      </c>
      <c r="I118" s="16">
        <v>79</v>
      </c>
      <c r="J118" s="31">
        <v>1.2</v>
      </c>
      <c r="K118" s="30"/>
      <c r="L118" s="16"/>
      <c r="M118" s="16"/>
      <c r="N118" s="16"/>
      <c r="O118" s="31"/>
      <c r="P118" s="41">
        <v>226</v>
      </c>
      <c r="Q118" s="14">
        <v>315</v>
      </c>
      <c r="R118" s="14">
        <v>104</v>
      </c>
      <c r="S118" s="14">
        <v>14.2</v>
      </c>
      <c r="T118" s="14">
        <v>1.1000000000000001</v>
      </c>
      <c r="U118" s="14"/>
      <c r="V118" s="14">
        <v>215</v>
      </c>
      <c r="W118" s="14">
        <v>280</v>
      </c>
      <c r="X118" s="42">
        <v>79</v>
      </c>
      <c r="Y118" s="36"/>
      <c r="Z118" s="13"/>
      <c r="AA118" s="13"/>
      <c r="AB118" s="13"/>
      <c r="AC118" s="13"/>
      <c r="AD118" s="13"/>
      <c r="AE118" s="13"/>
      <c r="AF118" s="58"/>
      <c r="AG118" s="21">
        <v>167</v>
      </c>
      <c r="AH118" s="21"/>
    </row>
    <row r="119" spans="1:34" ht="13.8" thickBot="1">
      <c r="A119" s="22">
        <v>390</v>
      </c>
      <c r="B119" s="22" t="s">
        <v>468</v>
      </c>
      <c r="C119" s="22" t="s">
        <v>469</v>
      </c>
      <c r="D119" s="22" t="str">
        <f t="shared" si="1"/>
        <v>VoladorCocido</v>
      </c>
      <c r="E119" s="32">
        <v>130</v>
      </c>
      <c r="F119" s="33">
        <v>21.6</v>
      </c>
      <c r="G119" s="33">
        <v>5.9</v>
      </c>
      <c r="H119" s="33">
        <v>0</v>
      </c>
      <c r="I119" s="33">
        <v>71</v>
      </c>
      <c r="J119" s="34">
        <v>1.4</v>
      </c>
      <c r="K119" s="32"/>
      <c r="L119" s="33"/>
      <c r="M119" s="33"/>
      <c r="N119" s="33"/>
      <c r="O119" s="34"/>
      <c r="P119" s="43">
        <v>275</v>
      </c>
      <c r="Q119" s="44">
        <v>361</v>
      </c>
      <c r="R119" s="44">
        <v>123</v>
      </c>
      <c r="S119" s="44">
        <v>16.3</v>
      </c>
      <c r="T119" s="44">
        <v>1.4</v>
      </c>
      <c r="U119" s="44"/>
      <c r="V119" s="44">
        <v>221</v>
      </c>
      <c r="W119" s="44">
        <v>275</v>
      </c>
      <c r="X119" s="45">
        <v>87</v>
      </c>
      <c r="Y119" s="38"/>
      <c r="Z119" s="39"/>
      <c r="AA119" s="39"/>
      <c r="AB119" s="39"/>
      <c r="AC119" s="39"/>
      <c r="AD119" s="39"/>
      <c r="AE119" s="39"/>
      <c r="AF119" s="40"/>
      <c r="AG119" s="22">
        <v>182</v>
      </c>
      <c r="AH119" s="22"/>
    </row>
    <row r="122" spans="1:34">
      <c r="B122" t="s">
        <v>94</v>
      </c>
    </row>
  </sheetData>
  <mergeCells count="9">
    <mergeCell ref="D1:D2"/>
    <mergeCell ref="Y3:AF3"/>
    <mergeCell ref="K1:O1"/>
    <mergeCell ref="P1:X1"/>
    <mergeCell ref="Y1:AF1"/>
    <mergeCell ref="E1:J1"/>
    <mergeCell ref="L2:O2"/>
    <mergeCell ref="L3:O3"/>
    <mergeCell ref="P3:X3"/>
  </mergeCells>
  <phoneticPr fontId="8" type="noConversion"/>
  <pageMargins left="0.75" right="0.75" top="1" bottom="1" header="0" footer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H76"/>
  <sheetViews>
    <sheetView workbookViewId="0">
      <selection activeCell="B12" sqref="B12"/>
    </sheetView>
  </sheetViews>
  <sheetFormatPr defaultColWidth="11.5546875" defaultRowHeight="13.2"/>
  <cols>
    <col min="1" max="1" width="4" bestFit="1" customWidth="1"/>
    <col min="2" max="2" width="22.88671875" bestFit="1" customWidth="1"/>
    <col min="3" max="3" width="11.21875" bestFit="1" customWidth="1"/>
    <col min="4" max="4" width="35.44140625" bestFit="1" customWidth="1"/>
    <col min="5" max="5" width="6.5546875" bestFit="1" customWidth="1"/>
    <col min="6" max="9" width="5.5546875" bestFit="1" customWidth="1"/>
    <col min="10" max="10" width="5.33203125" bestFit="1" customWidth="1"/>
    <col min="11" max="11" width="6.33203125" customWidth="1"/>
    <col min="12" max="12" width="4" bestFit="1" customWidth="1"/>
    <col min="13" max="13" width="6.21875" customWidth="1"/>
    <col min="14" max="14" width="5.77734375" customWidth="1"/>
    <col min="15" max="15" width="6.33203125" customWidth="1"/>
    <col min="16" max="16" width="7.6640625" customWidth="1"/>
    <col min="17" max="17" width="6.5546875" bestFit="1" customWidth="1"/>
    <col min="18" max="19" width="5.5546875" bestFit="1" customWidth="1"/>
    <col min="20" max="20" width="5.77734375" customWidth="1"/>
    <col min="21" max="21" width="4.6640625" customWidth="1"/>
    <col min="22" max="23" width="6.5546875" bestFit="1" customWidth="1"/>
    <col min="24" max="24" width="6.6640625" customWidth="1"/>
    <col min="25" max="26" width="5.6640625" customWidth="1"/>
    <col min="27" max="27" width="5" customWidth="1"/>
    <col min="28" max="28" width="5.88671875" customWidth="1"/>
    <col min="29" max="29" width="4.33203125" bestFit="1" customWidth="1"/>
    <col min="30" max="30" width="4" bestFit="1" customWidth="1"/>
    <col min="31" max="31" width="4.77734375" customWidth="1"/>
    <col min="32" max="32" width="4" bestFit="1" customWidth="1"/>
    <col min="33" max="33" width="5.44140625" bestFit="1" customWidth="1"/>
    <col min="34" max="34" width="7.109375" bestFit="1" customWidth="1"/>
  </cols>
  <sheetData>
    <row r="1" spans="1:34" ht="13.8" thickBot="1">
      <c r="A1" s="18"/>
      <c r="B1" s="23" t="s">
        <v>13</v>
      </c>
      <c r="C1" s="26" t="s">
        <v>14</v>
      </c>
      <c r="D1" s="241" t="s">
        <v>217</v>
      </c>
      <c r="E1" s="247" t="s">
        <v>137</v>
      </c>
      <c r="F1" s="248"/>
      <c r="G1" s="248"/>
      <c r="H1" s="248"/>
      <c r="I1" s="248"/>
      <c r="J1" s="248"/>
      <c r="K1" s="247" t="s">
        <v>20</v>
      </c>
      <c r="L1" s="248"/>
      <c r="M1" s="248"/>
      <c r="N1" s="248"/>
      <c r="O1" s="249"/>
      <c r="P1" s="246" t="s">
        <v>38</v>
      </c>
      <c r="Q1" s="246"/>
      <c r="R1" s="246"/>
      <c r="S1" s="246"/>
      <c r="T1" s="246"/>
      <c r="U1" s="246"/>
      <c r="V1" s="246"/>
      <c r="W1" s="246"/>
      <c r="X1" s="246"/>
      <c r="Y1" s="250" t="s">
        <v>21</v>
      </c>
      <c r="Z1" s="251"/>
      <c r="AA1" s="251"/>
      <c r="AB1" s="251"/>
      <c r="AC1" s="251"/>
      <c r="AD1" s="251"/>
      <c r="AE1" s="251"/>
      <c r="AF1" s="252"/>
      <c r="AG1" s="28" t="s">
        <v>22</v>
      </c>
      <c r="AH1" s="23" t="s">
        <v>23</v>
      </c>
    </row>
    <row r="2" spans="1:34" ht="13.8" thickBot="1">
      <c r="A2" s="19"/>
      <c r="B2" s="24"/>
      <c r="C2" s="27"/>
      <c r="D2" s="242"/>
      <c r="E2" s="97"/>
      <c r="F2" s="73"/>
      <c r="G2" s="73"/>
      <c r="H2" s="73"/>
      <c r="I2" s="73"/>
      <c r="J2" s="73"/>
      <c r="K2" s="23" t="s">
        <v>138</v>
      </c>
      <c r="L2" s="253"/>
      <c r="M2" s="253"/>
      <c r="N2" s="253"/>
      <c r="O2" s="254"/>
      <c r="P2" s="4"/>
      <c r="Q2" s="4"/>
      <c r="R2" s="4"/>
      <c r="S2" s="4"/>
      <c r="T2" s="4"/>
      <c r="U2" s="4"/>
      <c r="V2" s="4"/>
      <c r="W2" s="4"/>
      <c r="X2" s="4"/>
      <c r="Y2" s="46"/>
      <c r="Z2" s="2"/>
      <c r="AA2" s="2"/>
      <c r="AB2" s="2"/>
      <c r="AC2" s="2"/>
      <c r="AD2" s="2"/>
      <c r="AE2" s="2"/>
      <c r="AF2" s="47"/>
      <c r="AG2" s="46"/>
      <c r="AH2" s="19"/>
    </row>
    <row r="3" spans="1:34" ht="13.8" thickBot="1">
      <c r="A3" s="20"/>
      <c r="B3" s="119" t="s">
        <v>102</v>
      </c>
      <c r="C3" s="26"/>
      <c r="D3" s="139"/>
      <c r="E3" s="29"/>
      <c r="F3" s="11"/>
      <c r="G3" s="11"/>
      <c r="H3" s="11"/>
      <c r="I3" s="11"/>
      <c r="J3" s="11"/>
      <c r="K3" s="24">
        <v>100</v>
      </c>
      <c r="L3" s="243" t="s">
        <v>139</v>
      </c>
      <c r="M3" s="244"/>
      <c r="N3" s="244"/>
      <c r="O3" s="245"/>
      <c r="P3" s="255" t="s">
        <v>140</v>
      </c>
      <c r="Q3" s="256"/>
      <c r="R3" s="256"/>
      <c r="S3" s="256"/>
      <c r="T3" s="256"/>
      <c r="U3" s="256"/>
      <c r="V3" s="256"/>
      <c r="W3" s="256"/>
      <c r="X3" s="257"/>
      <c r="Y3" s="243" t="s">
        <v>140</v>
      </c>
      <c r="Z3" s="244"/>
      <c r="AA3" s="244"/>
      <c r="AB3" s="244"/>
      <c r="AC3" s="244"/>
      <c r="AD3" s="244"/>
      <c r="AE3" s="244"/>
      <c r="AF3" s="245"/>
      <c r="AG3" s="53"/>
      <c r="AH3" s="18"/>
    </row>
    <row r="4" spans="1:34" ht="13.8" thickBot="1">
      <c r="A4" s="87" t="s">
        <v>8</v>
      </c>
      <c r="B4" s="87"/>
      <c r="C4" s="96"/>
      <c r="D4" s="140"/>
      <c r="E4" s="97" t="s">
        <v>15</v>
      </c>
      <c r="F4" s="73" t="s">
        <v>16</v>
      </c>
      <c r="G4" s="73" t="s">
        <v>17</v>
      </c>
      <c r="H4" s="73" t="s">
        <v>18</v>
      </c>
      <c r="I4" s="73" t="s">
        <v>19</v>
      </c>
      <c r="J4" s="73" t="s">
        <v>136</v>
      </c>
      <c r="K4" s="120" t="s">
        <v>24</v>
      </c>
      <c r="L4" s="74" t="s">
        <v>25</v>
      </c>
      <c r="M4" s="72" t="s">
        <v>26</v>
      </c>
      <c r="N4" s="72" t="s">
        <v>27</v>
      </c>
      <c r="O4" s="112" t="s">
        <v>28</v>
      </c>
      <c r="P4" s="123" t="s">
        <v>29</v>
      </c>
      <c r="Q4" s="124" t="s">
        <v>30</v>
      </c>
      <c r="R4" s="124" t="s">
        <v>31</v>
      </c>
      <c r="S4" s="124" t="s">
        <v>32</v>
      </c>
      <c r="T4" s="124" t="s">
        <v>33</v>
      </c>
      <c r="U4" s="124" t="s">
        <v>34</v>
      </c>
      <c r="V4" s="124" t="s">
        <v>35</v>
      </c>
      <c r="W4" s="124" t="s">
        <v>36</v>
      </c>
      <c r="X4" s="125" t="s">
        <v>37</v>
      </c>
      <c r="Y4" s="126" t="s">
        <v>39</v>
      </c>
      <c r="Z4" s="127" t="s">
        <v>40</v>
      </c>
      <c r="AA4" s="127" t="s">
        <v>41</v>
      </c>
      <c r="AB4" s="127" t="s">
        <v>42</v>
      </c>
      <c r="AC4" s="127" t="s">
        <v>43</v>
      </c>
      <c r="AD4" s="127" t="s">
        <v>44</v>
      </c>
      <c r="AE4" s="127" t="s">
        <v>45</v>
      </c>
      <c r="AF4" s="112" t="s">
        <v>46</v>
      </c>
      <c r="AG4" s="54"/>
      <c r="AH4" s="95"/>
    </row>
    <row r="5" spans="1:34">
      <c r="A5" s="21">
        <v>391</v>
      </c>
      <c r="B5" s="21" t="s">
        <v>475</v>
      </c>
      <c r="C5" s="100" t="s">
        <v>293</v>
      </c>
      <c r="D5" s="88" t="str">
        <f>B5&amp;C5</f>
        <v>BallenaCruda</v>
      </c>
      <c r="E5" s="30">
        <v>120</v>
      </c>
      <c r="F5" s="16">
        <v>20</v>
      </c>
      <c r="G5" s="16">
        <v>4</v>
      </c>
      <c r="H5" s="16">
        <v>1</v>
      </c>
      <c r="I5" s="16"/>
      <c r="J5" s="31"/>
      <c r="K5" s="36"/>
      <c r="L5" s="13"/>
      <c r="M5" s="13"/>
      <c r="N5" s="13"/>
      <c r="O5" s="37"/>
      <c r="P5" s="30"/>
      <c r="Q5" s="16"/>
      <c r="R5" s="16"/>
      <c r="S5" s="16"/>
      <c r="T5" s="16"/>
      <c r="U5" s="16"/>
      <c r="V5" s="16"/>
      <c r="W5" s="16"/>
      <c r="X5" s="31"/>
      <c r="Y5" s="36"/>
      <c r="Z5" s="13"/>
      <c r="AA5" s="13"/>
      <c r="AB5" s="13"/>
      <c r="AC5" s="13"/>
      <c r="AD5" s="13"/>
      <c r="AE5" s="13"/>
      <c r="AF5" s="37"/>
      <c r="AG5" s="88"/>
      <c r="AH5" s="21"/>
    </row>
    <row r="6" spans="1:34">
      <c r="A6" s="21">
        <v>392</v>
      </c>
      <c r="B6" s="21" t="s">
        <v>476</v>
      </c>
      <c r="C6" s="37" t="s">
        <v>293</v>
      </c>
      <c r="D6" s="88" t="str">
        <f t="shared" ref="D6:D11" si="0">B6&amp;C6</f>
        <v>CaballoCruda</v>
      </c>
      <c r="E6" s="30">
        <v>112</v>
      </c>
      <c r="F6" s="16">
        <v>19</v>
      </c>
      <c r="G6" s="16">
        <v>4</v>
      </c>
      <c r="H6" s="16">
        <v>0.9</v>
      </c>
      <c r="I6" s="16">
        <v>75.2</v>
      </c>
      <c r="J6" s="31">
        <v>0.9</v>
      </c>
      <c r="K6" s="36"/>
      <c r="L6" s="15">
        <v>70</v>
      </c>
      <c r="M6" s="15">
        <v>120</v>
      </c>
      <c r="N6" s="13"/>
      <c r="O6" s="37">
        <v>4300</v>
      </c>
      <c r="P6" s="30">
        <v>22</v>
      </c>
      <c r="Q6" s="16">
        <v>156</v>
      </c>
      <c r="R6" s="16">
        <v>11</v>
      </c>
      <c r="S6" s="16">
        <v>28</v>
      </c>
      <c r="T6" s="16">
        <v>3.4</v>
      </c>
      <c r="U6" s="16"/>
      <c r="V6" s="16">
        <v>123</v>
      </c>
      <c r="W6" s="16"/>
      <c r="X6" s="31">
        <v>9</v>
      </c>
      <c r="Y6" s="36"/>
      <c r="Z6" s="13"/>
      <c r="AA6" s="13"/>
      <c r="AB6" s="13"/>
      <c r="AC6" s="13"/>
      <c r="AD6" s="13"/>
      <c r="AE6" s="13"/>
      <c r="AF6" s="37"/>
      <c r="AG6" s="88">
        <v>69</v>
      </c>
      <c r="AH6" s="21"/>
    </row>
    <row r="7" spans="1:34">
      <c r="A7" s="21">
        <v>393</v>
      </c>
      <c r="B7" s="21" t="s">
        <v>477</v>
      </c>
      <c r="C7" s="37" t="s">
        <v>293</v>
      </c>
      <c r="D7" s="88" t="str">
        <f t="shared" si="0"/>
        <v>CabraCruda</v>
      </c>
      <c r="E7" s="30">
        <v>127</v>
      </c>
      <c r="F7" s="16">
        <v>19.600000000000001</v>
      </c>
      <c r="G7" s="16">
        <v>4.3</v>
      </c>
      <c r="H7" s="16">
        <v>0.5</v>
      </c>
      <c r="I7" s="16">
        <v>74.099999999999994</v>
      </c>
      <c r="J7" s="31">
        <v>1.8</v>
      </c>
      <c r="K7" s="36"/>
      <c r="L7" s="15">
        <v>170</v>
      </c>
      <c r="M7" s="15">
        <v>320</v>
      </c>
      <c r="N7" s="13"/>
      <c r="O7" s="37">
        <v>5000</v>
      </c>
      <c r="P7" s="30"/>
      <c r="Q7" s="16"/>
      <c r="R7" s="16">
        <v>11</v>
      </c>
      <c r="S7" s="16"/>
      <c r="T7" s="16">
        <v>2.2000000000000002</v>
      </c>
      <c r="U7" s="16"/>
      <c r="V7" s="16"/>
      <c r="W7" s="16"/>
      <c r="X7" s="31"/>
      <c r="Y7" s="36"/>
      <c r="Z7" s="13"/>
      <c r="AA7" s="13"/>
      <c r="AB7" s="13"/>
      <c r="AC7" s="13"/>
      <c r="AD7" s="13"/>
      <c r="AE7" s="13"/>
      <c r="AF7" s="37"/>
      <c r="AG7" s="88"/>
      <c r="AH7" s="21"/>
    </row>
    <row r="8" spans="1:34">
      <c r="A8" s="21">
        <v>394</v>
      </c>
      <c r="B8" s="21" t="s">
        <v>478</v>
      </c>
      <c r="C8" s="37" t="s">
        <v>293</v>
      </c>
      <c r="D8" s="88" t="str">
        <f t="shared" si="0"/>
        <v>CabritoCruda</v>
      </c>
      <c r="E8" s="30">
        <v>40</v>
      </c>
      <c r="F8" s="16">
        <v>7.2</v>
      </c>
      <c r="G8" s="16">
        <v>1.6</v>
      </c>
      <c r="H8" s="16">
        <v>0.1</v>
      </c>
      <c r="I8" s="16">
        <v>90</v>
      </c>
      <c r="J8" s="31">
        <v>0.8</v>
      </c>
      <c r="K8" s="36"/>
      <c r="L8" s="13"/>
      <c r="M8" s="13"/>
      <c r="N8" s="13"/>
      <c r="O8" s="37"/>
      <c r="P8" s="30"/>
      <c r="Q8" s="16"/>
      <c r="R8" s="16"/>
      <c r="S8" s="16"/>
      <c r="T8" s="16"/>
      <c r="U8" s="16"/>
      <c r="V8" s="16"/>
      <c r="W8" s="16"/>
      <c r="X8" s="31"/>
      <c r="Y8" s="36"/>
      <c r="Z8" s="13"/>
      <c r="AA8" s="13"/>
      <c r="AB8" s="13"/>
      <c r="AC8" s="13"/>
      <c r="AD8" s="13"/>
      <c r="AE8" s="13"/>
      <c r="AF8" s="37"/>
      <c r="AG8" s="88"/>
      <c r="AH8" s="21"/>
    </row>
    <row r="9" spans="1:34">
      <c r="A9" s="21">
        <v>395</v>
      </c>
      <c r="B9" s="21" t="s">
        <v>479</v>
      </c>
      <c r="C9" s="37" t="s">
        <v>293</v>
      </c>
      <c r="D9" s="88" t="str">
        <f t="shared" si="0"/>
        <v>CarneroCruda</v>
      </c>
      <c r="E9" s="30">
        <v>210</v>
      </c>
      <c r="F9" s="16">
        <v>17.5</v>
      </c>
      <c r="G9" s="16">
        <v>16</v>
      </c>
      <c r="H9" s="16">
        <v>0.2</v>
      </c>
      <c r="I9" s="16">
        <v>75.099999999999994</v>
      </c>
      <c r="J9" s="31">
        <v>1.2</v>
      </c>
      <c r="K9" s="36">
        <v>150</v>
      </c>
      <c r="L9" s="13">
        <v>180</v>
      </c>
      <c r="M9" s="13">
        <v>230</v>
      </c>
      <c r="N9" s="13"/>
      <c r="O9" s="37">
        <v>5350</v>
      </c>
      <c r="P9" s="30">
        <v>84</v>
      </c>
      <c r="Q9" s="16">
        <v>301</v>
      </c>
      <c r="R9" s="16">
        <v>10</v>
      </c>
      <c r="S9" s="16">
        <v>24</v>
      </c>
      <c r="T9" s="16">
        <v>2.7</v>
      </c>
      <c r="U9" s="16"/>
      <c r="V9" s="16">
        <v>194</v>
      </c>
      <c r="W9" s="16">
        <v>211</v>
      </c>
      <c r="X9" s="31">
        <v>85</v>
      </c>
      <c r="Y9" s="36"/>
      <c r="Z9" s="13"/>
      <c r="AA9" s="13"/>
      <c r="AB9" s="13"/>
      <c r="AC9" s="13"/>
      <c r="AD9" s="13"/>
      <c r="AE9" s="13"/>
      <c r="AF9" s="37"/>
      <c r="AG9" s="88">
        <v>93</v>
      </c>
      <c r="AH9" s="21"/>
    </row>
    <row r="10" spans="1:34">
      <c r="A10" s="88">
        <v>439</v>
      </c>
      <c r="B10" s="21" t="s">
        <v>539</v>
      </c>
      <c r="C10" s="63" t="s">
        <v>293</v>
      </c>
      <c r="D10" s="88" t="str">
        <f t="shared" si="0"/>
        <v>OvejaCruda</v>
      </c>
      <c r="E10" s="36">
        <v>134</v>
      </c>
      <c r="F10" s="13">
        <v>19.2</v>
      </c>
      <c r="G10" s="13">
        <v>6.6</v>
      </c>
      <c r="H10" s="13">
        <v>0.4</v>
      </c>
      <c r="I10" s="13">
        <v>72.7</v>
      </c>
      <c r="J10" s="37">
        <v>1.1000000000000001</v>
      </c>
      <c r="K10" s="17"/>
      <c r="L10" s="13"/>
      <c r="M10" s="13"/>
      <c r="N10" s="13"/>
      <c r="O10" s="55"/>
      <c r="P10" s="36">
        <v>64</v>
      </c>
      <c r="Q10" s="13">
        <v>138</v>
      </c>
      <c r="R10" s="13">
        <v>12.1</v>
      </c>
      <c r="S10" s="13">
        <v>18.3</v>
      </c>
      <c r="T10" s="13">
        <v>2.2999999999999998</v>
      </c>
      <c r="U10" s="13"/>
      <c r="V10" s="13">
        <v>156</v>
      </c>
      <c r="W10" s="13">
        <v>188</v>
      </c>
      <c r="X10" s="37">
        <v>94</v>
      </c>
      <c r="Y10" s="36"/>
      <c r="Z10" s="13"/>
      <c r="AA10" s="13"/>
      <c r="AB10" s="13"/>
      <c r="AC10" s="13"/>
      <c r="AD10" s="13"/>
      <c r="AE10" s="13"/>
      <c r="AF10" s="37"/>
      <c r="AG10" s="63">
        <v>193</v>
      </c>
      <c r="AH10" s="21"/>
    </row>
    <row r="11" spans="1:34" ht="13.8" thickBot="1">
      <c r="A11" s="89">
        <v>440</v>
      </c>
      <c r="B11" s="22" t="s">
        <v>539</v>
      </c>
      <c r="C11" s="64" t="s">
        <v>315</v>
      </c>
      <c r="D11" s="22" t="str">
        <f t="shared" si="0"/>
        <v>OvejaCocida</v>
      </c>
      <c r="E11" s="38">
        <v>165</v>
      </c>
      <c r="F11" s="39">
        <v>23.3</v>
      </c>
      <c r="G11" s="39">
        <v>9.1999999999999993</v>
      </c>
      <c r="H11" s="39">
        <v>0</v>
      </c>
      <c r="I11" s="39">
        <v>66.099999999999994</v>
      </c>
      <c r="J11" s="40">
        <v>1.2</v>
      </c>
      <c r="K11" s="62"/>
      <c r="L11" s="39"/>
      <c r="M11" s="39"/>
      <c r="N11" s="39"/>
      <c r="O11" s="90"/>
      <c r="P11" s="38">
        <v>93</v>
      </c>
      <c r="Q11" s="39">
        <v>121</v>
      </c>
      <c r="R11" s="39">
        <v>12.3</v>
      </c>
      <c r="S11" s="39">
        <v>14.1</v>
      </c>
      <c r="T11" s="39">
        <v>3.8</v>
      </c>
      <c r="U11" s="39"/>
      <c r="V11" s="39">
        <v>217</v>
      </c>
      <c r="W11" s="39">
        <v>199</v>
      </c>
      <c r="X11" s="40">
        <v>96</v>
      </c>
      <c r="Y11" s="38"/>
      <c r="Z11" s="39"/>
      <c r="AA11" s="39"/>
      <c r="AB11" s="39"/>
      <c r="AC11" s="39"/>
      <c r="AD11" s="39"/>
      <c r="AE11" s="39"/>
      <c r="AF11" s="40"/>
      <c r="AG11" s="64">
        <v>198</v>
      </c>
      <c r="AH11" s="22"/>
    </row>
    <row r="12" spans="1:34">
      <c r="A12" s="88">
        <v>396</v>
      </c>
      <c r="B12" s="21" t="s">
        <v>481</v>
      </c>
      <c r="C12" s="17" t="s">
        <v>65</v>
      </c>
      <c r="D12" s="17" t="str">
        <f>B12&amp;C12</f>
        <v>Corazon CerdoCrudo</v>
      </c>
      <c r="E12" s="13">
        <v>117</v>
      </c>
      <c r="F12" s="13">
        <v>16.8</v>
      </c>
      <c r="G12" s="13">
        <v>4.9000000000000004</v>
      </c>
      <c r="H12" s="13">
        <v>0.4</v>
      </c>
      <c r="I12" s="13">
        <v>76</v>
      </c>
      <c r="J12" s="55"/>
      <c r="K12" s="36">
        <v>30</v>
      </c>
      <c r="L12" s="13">
        <v>430</v>
      </c>
      <c r="M12" s="13">
        <v>1240</v>
      </c>
      <c r="N12" s="13">
        <v>6000</v>
      </c>
      <c r="O12" s="37">
        <v>6000</v>
      </c>
      <c r="P12" s="17"/>
      <c r="Q12" s="13"/>
      <c r="R12" s="13">
        <v>85</v>
      </c>
      <c r="S12" s="13"/>
      <c r="T12" s="13">
        <v>2.7</v>
      </c>
      <c r="U12" s="13"/>
      <c r="V12" s="13">
        <v>132</v>
      </c>
      <c r="W12" s="13"/>
      <c r="X12" s="55"/>
      <c r="Y12" s="36">
        <v>657</v>
      </c>
      <c r="Z12" s="15">
        <v>870</v>
      </c>
      <c r="AA12" s="15">
        <v>1238</v>
      </c>
      <c r="AB12" s="15">
        <v>1378</v>
      </c>
      <c r="AC12" s="15">
        <v>418</v>
      </c>
      <c r="AD12" s="15">
        <v>778</v>
      </c>
      <c r="AE12" s="15">
        <v>221</v>
      </c>
      <c r="AF12" s="58">
        <v>880</v>
      </c>
      <c r="AG12" s="63"/>
      <c r="AH12" s="21"/>
    </row>
    <row r="13" spans="1:34">
      <c r="A13" s="88">
        <v>397</v>
      </c>
      <c r="B13" s="21" t="s">
        <v>486</v>
      </c>
      <c r="C13" s="17" t="s">
        <v>305</v>
      </c>
      <c r="D13" s="17" t="str">
        <f t="shared" ref="D13:D34" si="1">B13&amp;C13</f>
        <v>Costillas Magras CerdoCrudas</v>
      </c>
      <c r="E13" s="13">
        <v>215</v>
      </c>
      <c r="F13" s="13">
        <v>14.5</v>
      </c>
      <c r="G13" s="15">
        <v>17</v>
      </c>
      <c r="H13" s="15">
        <v>0.3</v>
      </c>
      <c r="I13" s="15">
        <v>67.099999999999994</v>
      </c>
      <c r="J13" s="55">
        <v>1.1000000000000001</v>
      </c>
      <c r="K13" s="36"/>
      <c r="L13" s="15">
        <v>710</v>
      </c>
      <c r="M13" s="15">
        <v>225</v>
      </c>
      <c r="N13" s="15">
        <v>1500</v>
      </c>
      <c r="O13" s="37">
        <v>4000</v>
      </c>
      <c r="P13" s="17">
        <v>69</v>
      </c>
      <c r="Q13" s="15">
        <v>295</v>
      </c>
      <c r="R13" s="15">
        <v>10</v>
      </c>
      <c r="S13" s="15">
        <v>18.5</v>
      </c>
      <c r="T13" s="15">
        <v>2.1</v>
      </c>
      <c r="U13" s="15">
        <v>0.09</v>
      </c>
      <c r="V13" s="15">
        <v>165</v>
      </c>
      <c r="W13" s="15">
        <v>218</v>
      </c>
      <c r="X13" s="55">
        <v>82</v>
      </c>
      <c r="Y13" s="36">
        <v>350</v>
      </c>
      <c r="Z13" s="15">
        <v>448</v>
      </c>
      <c r="AA13" s="15">
        <v>651</v>
      </c>
      <c r="AB13" s="15">
        <v>724</v>
      </c>
      <c r="AC13" s="15">
        <v>218</v>
      </c>
      <c r="AD13" s="15">
        <v>403</v>
      </c>
      <c r="AE13" s="15">
        <v>108</v>
      </c>
      <c r="AF13" s="58">
        <v>461</v>
      </c>
      <c r="AG13" s="63">
        <v>126</v>
      </c>
      <c r="AH13" s="21"/>
    </row>
    <row r="14" spans="1:34">
      <c r="A14" s="88">
        <v>398</v>
      </c>
      <c r="B14" s="21" t="s">
        <v>486</v>
      </c>
      <c r="C14" s="17" t="s">
        <v>487</v>
      </c>
      <c r="D14" s="17" t="str">
        <f t="shared" si="1"/>
        <v>Costillas Magras CerdoEstofadas</v>
      </c>
      <c r="E14" s="13">
        <v>306</v>
      </c>
      <c r="F14" s="13">
        <v>22.1</v>
      </c>
      <c r="G14" s="15">
        <v>24.2</v>
      </c>
      <c r="H14" s="15">
        <v>2.1</v>
      </c>
      <c r="I14" s="15">
        <v>51</v>
      </c>
      <c r="J14" s="55">
        <v>1.8</v>
      </c>
      <c r="K14" s="36"/>
      <c r="L14" s="15">
        <v>238</v>
      </c>
      <c r="M14" s="15">
        <v>100</v>
      </c>
      <c r="N14" s="13"/>
      <c r="O14" s="37">
        <v>4300</v>
      </c>
      <c r="P14" s="17">
        <v>58</v>
      </c>
      <c r="Q14" s="15">
        <v>320</v>
      </c>
      <c r="R14" s="15">
        <v>7.6</v>
      </c>
      <c r="S14" s="15">
        <v>18</v>
      </c>
      <c r="T14" s="15">
        <v>3</v>
      </c>
      <c r="U14" s="15">
        <v>0.09</v>
      </c>
      <c r="V14" s="15">
        <v>201</v>
      </c>
      <c r="W14" s="15">
        <v>188</v>
      </c>
      <c r="X14" s="55">
        <v>75</v>
      </c>
      <c r="Y14" s="36">
        <v>978</v>
      </c>
      <c r="Z14" s="15">
        <v>1281</v>
      </c>
      <c r="AA14" s="15">
        <v>1829</v>
      </c>
      <c r="AB14" s="15">
        <v>2043</v>
      </c>
      <c r="AC14" s="15">
        <v>619</v>
      </c>
      <c r="AD14" s="15">
        <v>1148</v>
      </c>
      <c r="AE14" s="15">
        <v>318</v>
      </c>
      <c r="AF14" s="58">
        <v>1148</v>
      </c>
      <c r="AG14" s="63">
        <v>187</v>
      </c>
      <c r="AH14" s="21"/>
    </row>
    <row r="15" spans="1:34">
      <c r="A15" s="88">
        <v>399</v>
      </c>
      <c r="B15" s="21" t="s">
        <v>486</v>
      </c>
      <c r="C15" s="17" t="s">
        <v>488</v>
      </c>
      <c r="D15" s="17" t="str">
        <f t="shared" si="1"/>
        <v>Costillas Magras CerdoFritas</v>
      </c>
      <c r="E15" s="13">
        <v>308</v>
      </c>
      <c r="F15" s="15">
        <v>21.5</v>
      </c>
      <c r="G15" s="15">
        <v>26.6</v>
      </c>
      <c r="H15" s="13">
        <v>0</v>
      </c>
      <c r="I15" s="15">
        <v>50.2</v>
      </c>
      <c r="J15" s="55">
        <v>1.2</v>
      </c>
      <c r="K15" s="36"/>
      <c r="L15" s="13"/>
      <c r="M15" s="13"/>
      <c r="N15" s="13"/>
      <c r="O15" s="37"/>
      <c r="P15" s="17">
        <v>73</v>
      </c>
      <c r="Q15" s="13">
        <v>296</v>
      </c>
      <c r="R15" s="15">
        <v>9.3000000000000007</v>
      </c>
      <c r="S15" s="15">
        <v>18.2</v>
      </c>
      <c r="T15" s="15">
        <v>2.6</v>
      </c>
      <c r="U15" s="15">
        <v>0.09</v>
      </c>
      <c r="V15" s="15">
        <v>196</v>
      </c>
      <c r="W15" s="15">
        <v>256</v>
      </c>
      <c r="X15" s="55">
        <v>109</v>
      </c>
      <c r="Y15" s="36">
        <v>865</v>
      </c>
      <c r="Z15" s="15">
        <v>1128</v>
      </c>
      <c r="AA15" s="15">
        <v>1756</v>
      </c>
      <c r="AB15" s="15">
        <v>1890</v>
      </c>
      <c r="AC15" s="15">
        <v>548</v>
      </c>
      <c r="AD15" s="15">
        <v>927</v>
      </c>
      <c r="AE15" s="15">
        <v>222</v>
      </c>
      <c r="AF15" s="58">
        <v>1178</v>
      </c>
      <c r="AG15" s="63">
        <v>233</v>
      </c>
      <c r="AH15" s="21"/>
    </row>
    <row r="16" spans="1:34">
      <c r="A16" s="88">
        <v>400</v>
      </c>
      <c r="B16" s="21" t="s">
        <v>535</v>
      </c>
      <c r="C16" s="17" t="s">
        <v>487</v>
      </c>
      <c r="D16" s="17" t="str">
        <f t="shared" si="1"/>
        <v>Costillas Semimagr. CerdoEstofadas</v>
      </c>
      <c r="E16" s="13">
        <v>505</v>
      </c>
      <c r="F16" s="15">
        <v>18.600000000000001</v>
      </c>
      <c r="G16" s="15">
        <v>50.3</v>
      </c>
      <c r="H16" s="13">
        <v>0</v>
      </c>
      <c r="I16" s="15">
        <v>29.8</v>
      </c>
      <c r="J16" s="55">
        <v>1.1000000000000001</v>
      </c>
      <c r="K16" s="36"/>
      <c r="L16" s="13"/>
      <c r="M16" s="13"/>
      <c r="N16" s="13"/>
      <c r="O16" s="37"/>
      <c r="P16" s="17">
        <v>471</v>
      </c>
      <c r="Q16" s="15">
        <v>208</v>
      </c>
      <c r="R16" s="15">
        <v>32</v>
      </c>
      <c r="S16" s="15">
        <v>26</v>
      </c>
      <c r="T16" s="15">
        <v>2.1</v>
      </c>
      <c r="U16" s="15">
        <v>0.09</v>
      </c>
      <c r="V16" s="15">
        <v>137</v>
      </c>
      <c r="W16" s="15">
        <v>148</v>
      </c>
      <c r="X16" s="55">
        <v>52</v>
      </c>
      <c r="Y16" s="36"/>
      <c r="Z16" s="13"/>
      <c r="AA16" s="13"/>
      <c r="AB16" s="13"/>
      <c r="AC16" s="13"/>
      <c r="AD16" s="13"/>
      <c r="AE16" s="13"/>
      <c r="AF16" s="37"/>
      <c r="AG16" s="63">
        <v>138</v>
      </c>
      <c r="AH16" s="21"/>
    </row>
    <row r="17" spans="1:34">
      <c r="A17" s="88">
        <v>401</v>
      </c>
      <c r="B17" s="21" t="s">
        <v>535</v>
      </c>
      <c r="C17" s="17" t="s">
        <v>488</v>
      </c>
      <c r="D17" s="17" t="str">
        <f t="shared" si="1"/>
        <v>Costillas Semimagr. CerdoFritas</v>
      </c>
      <c r="E17" s="13">
        <v>560</v>
      </c>
      <c r="F17" s="15">
        <v>15.2</v>
      </c>
      <c r="G17" s="15">
        <v>62</v>
      </c>
      <c r="H17" s="13">
        <v>0</v>
      </c>
      <c r="I17" s="15">
        <v>22</v>
      </c>
      <c r="J17" s="55">
        <v>0.8</v>
      </c>
      <c r="K17" s="36"/>
      <c r="L17" s="13"/>
      <c r="M17" s="13"/>
      <c r="N17" s="13"/>
      <c r="O17" s="37"/>
      <c r="P17" s="17">
        <v>52</v>
      </c>
      <c r="Q17" s="15">
        <v>216</v>
      </c>
      <c r="R17" s="15">
        <v>7.8</v>
      </c>
      <c r="S17" s="15">
        <v>12.3</v>
      </c>
      <c r="T17" s="15">
        <v>1.8</v>
      </c>
      <c r="U17" s="15">
        <v>7.0000000000000007E-2</v>
      </c>
      <c r="V17" s="15">
        <v>163</v>
      </c>
      <c r="W17" s="15">
        <v>181</v>
      </c>
      <c r="X17" s="55">
        <v>69.3</v>
      </c>
      <c r="Y17" s="36"/>
      <c r="Z17" s="13"/>
      <c r="AA17" s="13"/>
      <c r="AB17" s="13"/>
      <c r="AC17" s="13"/>
      <c r="AD17" s="13"/>
      <c r="AE17" s="13"/>
      <c r="AF17" s="37"/>
      <c r="AG17" s="63">
        <v>186</v>
      </c>
      <c r="AH17" s="21"/>
    </row>
    <row r="18" spans="1:34">
      <c r="A18" s="88">
        <v>402</v>
      </c>
      <c r="B18" s="21" t="s">
        <v>489</v>
      </c>
      <c r="C18" s="17" t="s">
        <v>65</v>
      </c>
      <c r="D18" s="17" t="str">
        <f t="shared" si="1"/>
        <v>Hígado CerdoCrudo</v>
      </c>
      <c r="E18" s="13">
        <v>134</v>
      </c>
      <c r="F18" s="15">
        <v>19.399999999999999</v>
      </c>
      <c r="G18" s="15">
        <v>4.9000000000000004</v>
      </c>
      <c r="H18" s="15">
        <v>1.8</v>
      </c>
      <c r="I18" s="15">
        <v>72.400000000000006</v>
      </c>
      <c r="J18" s="55">
        <v>1.5</v>
      </c>
      <c r="K18" s="36">
        <v>8100</v>
      </c>
      <c r="L18" s="15">
        <v>415</v>
      </c>
      <c r="M18" s="15">
        <v>8050</v>
      </c>
      <c r="N18" s="15">
        <v>23000</v>
      </c>
      <c r="O18" s="37">
        <v>15900</v>
      </c>
      <c r="P18" s="17">
        <v>77</v>
      </c>
      <c r="Q18" s="15">
        <v>350</v>
      </c>
      <c r="R18" s="15">
        <v>10</v>
      </c>
      <c r="S18" s="13"/>
      <c r="T18" s="15">
        <v>18</v>
      </c>
      <c r="U18" s="13"/>
      <c r="V18" s="15">
        <v>342</v>
      </c>
      <c r="W18" s="13"/>
      <c r="X18" s="55"/>
      <c r="Y18" s="36">
        <v>987</v>
      </c>
      <c r="Z18" s="15">
        <v>1025</v>
      </c>
      <c r="AA18" s="15">
        <v>1820</v>
      </c>
      <c r="AB18" s="15">
        <v>1468</v>
      </c>
      <c r="AC18" s="15">
        <v>457</v>
      </c>
      <c r="AD18" s="15">
        <v>925</v>
      </c>
      <c r="AE18" s="15">
        <v>287</v>
      </c>
      <c r="AF18" s="58">
        <v>1240</v>
      </c>
      <c r="AG18" s="63"/>
      <c r="AH18" s="21"/>
    </row>
    <row r="19" spans="1:34">
      <c r="A19" s="88">
        <v>403</v>
      </c>
      <c r="B19" s="21" t="s">
        <v>489</v>
      </c>
      <c r="C19" s="17" t="s">
        <v>67</v>
      </c>
      <c r="D19" s="17" t="str">
        <f t="shared" si="1"/>
        <v>Hígado CerdoFrito</v>
      </c>
      <c r="E19" s="13">
        <v>236</v>
      </c>
      <c r="F19" s="15">
        <v>22.7</v>
      </c>
      <c r="G19" s="15">
        <v>10.8</v>
      </c>
      <c r="H19" s="15">
        <v>9.5</v>
      </c>
      <c r="I19" s="15">
        <v>55.6</v>
      </c>
      <c r="J19" s="55">
        <v>1.4</v>
      </c>
      <c r="K19" s="36">
        <v>12000</v>
      </c>
      <c r="L19" s="15">
        <v>355</v>
      </c>
      <c r="M19" s="15">
        <v>3100</v>
      </c>
      <c r="N19" s="15">
        <v>11000</v>
      </c>
      <c r="O19" s="37">
        <v>14800</v>
      </c>
      <c r="P19" s="17"/>
      <c r="Q19" s="13"/>
      <c r="R19" s="15">
        <v>13.5</v>
      </c>
      <c r="S19" s="13"/>
      <c r="T19" s="15">
        <v>20.100000000000001</v>
      </c>
      <c r="U19" s="13"/>
      <c r="V19" s="15">
        <v>391</v>
      </c>
      <c r="W19" s="13"/>
      <c r="X19" s="55"/>
      <c r="Y19" s="36">
        <v>1176</v>
      </c>
      <c r="Z19" s="15">
        <v>1317</v>
      </c>
      <c r="AA19" s="15">
        <v>2157</v>
      </c>
      <c r="AB19" s="15">
        <v>1762</v>
      </c>
      <c r="AC19" s="15">
        <v>549</v>
      </c>
      <c r="AD19" s="15">
        <v>1108</v>
      </c>
      <c r="AE19" s="15">
        <v>348</v>
      </c>
      <c r="AF19" s="58">
        <v>1482</v>
      </c>
      <c r="AG19" s="63"/>
      <c r="AH19" s="21"/>
    </row>
    <row r="20" spans="1:34">
      <c r="A20" s="88">
        <v>404</v>
      </c>
      <c r="B20" s="79" t="s">
        <v>490</v>
      </c>
      <c r="C20" s="17" t="s">
        <v>65</v>
      </c>
      <c r="D20" s="17" t="str">
        <f t="shared" si="1"/>
        <v>Jamón CerdoCrudo</v>
      </c>
      <c r="E20" s="13">
        <v>262</v>
      </c>
      <c r="F20" s="15">
        <v>15.8</v>
      </c>
      <c r="G20" s="15">
        <v>18.7</v>
      </c>
      <c r="H20" s="15">
        <v>0.3</v>
      </c>
      <c r="I20" s="15">
        <v>63.7</v>
      </c>
      <c r="J20" s="55">
        <v>1.5</v>
      </c>
      <c r="K20" s="36"/>
      <c r="L20" s="15">
        <v>840</v>
      </c>
      <c r="M20" s="15">
        <v>235</v>
      </c>
      <c r="N20" s="13"/>
      <c r="O20" s="37">
        <v>4800</v>
      </c>
      <c r="P20" s="17">
        <v>900</v>
      </c>
      <c r="Q20" s="15">
        <v>321</v>
      </c>
      <c r="R20" s="15">
        <v>11.2</v>
      </c>
      <c r="S20" s="15">
        <v>15.7</v>
      </c>
      <c r="T20" s="15">
        <v>2.2999999999999998</v>
      </c>
      <c r="U20" s="15">
        <v>0.17</v>
      </c>
      <c r="V20" s="15">
        <v>164</v>
      </c>
      <c r="W20" s="15">
        <v>185</v>
      </c>
      <c r="X20" s="55">
        <v>1880</v>
      </c>
      <c r="Y20" s="36">
        <v>858</v>
      </c>
      <c r="Z20" s="15">
        <v>1118</v>
      </c>
      <c r="AA20" s="15">
        <v>1727</v>
      </c>
      <c r="AB20" s="15">
        <v>1887</v>
      </c>
      <c r="AC20" s="15">
        <v>550</v>
      </c>
      <c r="AD20" s="15">
        <v>918</v>
      </c>
      <c r="AE20" s="15">
        <v>220</v>
      </c>
      <c r="AF20" s="58">
        <v>1167</v>
      </c>
      <c r="AG20" s="63">
        <v>119</v>
      </c>
      <c r="AH20" s="21"/>
    </row>
    <row r="21" spans="1:34">
      <c r="A21" s="88">
        <v>405</v>
      </c>
      <c r="B21" s="79" t="s">
        <v>490</v>
      </c>
      <c r="C21" s="17" t="s">
        <v>469</v>
      </c>
      <c r="D21" s="17" t="str">
        <f t="shared" si="1"/>
        <v>Jamón CerdoCocido</v>
      </c>
      <c r="E21" s="13">
        <v>354</v>
      </c>
      <c r="F21" s="15">
        <v>20.3</v>
      </c>
      <c r="G21" s="15">
        <v>32.1</v>
      </c>
      <c r="H21" s="15">
        <v>0.3</v>
      </c>
      <c r="I21" s="15">
        <v>45.6</v>
      </c>
      <c r="J21" s="55">
        <v>1.7</v>
      </c>
      <c r="K21" s="36"/>
      <c r="L21" s="15">
        <v>475</v>
      </c>
      <c r="M21" s="15">
        <v>226</v>
      </c>
      <c r="N21" s="13"/>
      <c r="O21" s="37">
        <v>4300</v>
      </c>
      <c r="P21" s="17">
        <v>718</v>
      </c>
      <c r="Q21" s="15">
        <v>328</v>
      </c>
      <c r="R21" s="15">
        <v>12</v>
      </c>
      <c r="S21" s="15">
        <v>22</v>
      </c>
      <c r="T21" s="15">
        <v>2.6</v>
      </c>
      <c r="U21" s="13"/>
      <c r="V21" s="15">
        <v>227</v>
      </c>
      <c r="W21" s="15">
        <v>280</v>
      </c>
      <c r="X21" s="55"/>
      <c r="Y21" s="36">
        <v>1065</v>
      </c>
      <c r="Z21" s="15">
        <v>1468</v>
      </c>
      <c r="AA21" s="15">
        <v>2266</v>
      </c>
      <c r="AB21" s="15">
        <v>2557</v>
      </c>
      <c r="AC21" s="15">
        <v>728</v>
      </c>
      <c r="AD21" s="15">
        <v>1249</v>
      </c>
      <c r="AE21" s="15">
        <v>287</v>
      </c>
      <c r="AF21" s="58">
        <v>1521</v>
      </c>
      <c r="AG21" s="63">
        <v>223</v>
      </c>
      <c r="AH21" s="21"/>
    </row>
    <row r="22" spans="1:34">
      <c r="A22" s="88">
        <v>406</v>
      </c>
      <c r="B22" s="21" t="s">
        <v>491</v>
      </c>
      <c r="C22" s="17" t="s">
        <v>65</v>
      </c>
      <c r="D22" s="17" t="str">
        <f t="shared" si="1"/>
        <v>Jamón York CerdoCrudo</v>
      </c>
      <c r="E22" s="13">
        <v>454</v>
      </c>
      <c r="F22" s="15">
        <v>17.2</v>
      </c>
      <c r="G22" s="15">
        <v>43</v>
      </c>
      <c r="H22" s="15">
        <v>0.8</v>
      </c>
      <c r="I22" s="15">
        <v>37.9</v>
      </c>
      <c r="J22" s="55">
        <v>1.1000000000000001</v>
      </c>
      <c r="K22" s="36"/>
      <c r="L22" s="15">
        <v>750</v>
      </c>
      <c r="M22" s="15">
        <v>280</v>
      </c>
      <c r="N22" s="13"/>
      <c r="O22" s="37">
        <v>4250</v>
      </c>
      <c r="P22" s="17">
        <v>1120</v>
      </c>
      <c r="Q22" s="15">
        <v>340</v>
      </c>
      <c r="R22" s="15">
        <v>14.2</v>
      </c>
      <c r="S22" s="15">
        <v>14.6</v>
      </c>
      <c r="T22" s="15">
        <v>1.6</v>
      </c>
      <c r="U22" s="13"/>
      <c r="V22" s="15">
        <v>136</v>
      </c>
      <c r="W22" s="15">
        <v>162</v>
      </c>
      <c r="X22" s="55">
        <v>1770</v>
      </c>
      <c r="Y22" s="36"/>
      <c r="Z22" s="13"/>
      <c r="AA22" s="13"/>
      <c r="AB22" s="13"/>
      <c r="AC22" s="13"/>
      <c r="AD22" s="13"/>
      <c r="AE22" s="13"/>
      <c r="AF22" s="37"/>
      <c r="AG22" s="63">
        <v>76</v>
      </c>
      <c r="AH22" s="21"/>
    </row>
    <row r="23" spans="1:34">
      <c r="A23" s="88">
        <v>407</v>
      </c>
      <c r="B23" s="21" t="s">
        <v>491</v>
      </c>
      <c r="C23" s="17" t="s">
        <v>469</v>
      </c>
      <c r="D23" s="17" t="str">
        <f t="shared" si="1"/>
        <v>Jamón York CerdoCocido</v>
      </c>
      <c r="E23" s="13">
        <v>435</v>
      </c>
      <c r="F23" s="15">
        <v>16.2</v>
      </c>
      <c r="G23" s="15">
        <v>39.6</v>
      </c>
      <c r="H23" s="13">
        <v>0</v>
      </c>
      <c r="I23" s="15">
        <v>48.6</v>
      </c>
      <c r="J23" s="55"/>
      <c r="K23" s="36"/>
      <c r="L23" s="13"/>
      <c r="M23" s="15"/>
      <c r="N23" s="13"/>
      <c r="O23" s="37"/>
      <c r="P23" s="17">
        <v>1490</v>
      </c>
      <c r="Q23" s="15">
        <v>322</v>
      </c>
      <c r="R23" s="15">
        <v>12.7</v>
      </c>
      <c r="S23" s="15">
        <v>17.399999999999999</v>
      </c>
      <c r="T23" s="15">
        <v>2.5</v>
      </c>
      <c r="U23" s="13"/>
      <c r="V23" s="15">
        <v>192</v>
      </c>
      <c r="W23" s="15">
        <v>198</v>
      </c>
      <c r="X23" s="55">
        <v>2350</v>
      </c>
      <c r="Y23" s="36"/>
      <c r="Z23" s="13"/>
      <c r="AA23" s="13"/>
      <c r="AB23" s="13"/>
      <c r="AC23" s="13"/>
      <c r="AD23" s="13"/>
      <c r="AE23" s="13"/>
      <c r="AF23" s="37"/>
      <c r="AG23" s="63">
        <v>162</v>
      </c>
      <c r="AH23" s="21"/>
    </row>
    <row r="24" spans="1:34">
      <c r="A24" s="88">
        <v>408</v>
      </c>
      <c r="B24" s="21" t="s">
        <v>492</v>
      </c>
      <c r="C24" s="17" t="s">
        <v>132</v>
      </c>
      <c r="D24" s="17" t="str">
        <f t="shared" si="1"/>
        <v>Lomo Graso CerdoAsado</v>
      </c>
      <c r="E24" s="13">
        <v>412</v>
      </c>
      <c r="F24" s="15">
        <v>23.7</v>
      </c>
      <c r="G24" s="15">
        <v>35.799999999999997</v>
      </c>
      <c r="H24" s="13">
        <v>0</v>
      </c>
      <c r="I24" s="15">
        <v>39.6</v>
      </c>
      <c r="J24" s="55">
        <v>0.8</v>
      </c>
      <c r="K24" s="36"/>
      <c r="L24" s="15">
        <v>1168</v>
      </c>
      <c r="M24" s="15">
        <v>181</v>
      </c>
      <c r="N24" s="13"/>
      <c r="O24" s="37">
        <v>5300</v>
      </c>
      <c r="P24" s="17">
        <v>60</v>
      </c>
      <c r="Q24" s="15">
        <v>420</v>
      </c>
      <c r="R24" s="15">
        <v>9.8000000000000007</v>
      </c>
      <c r="S24" s="15">
        <v>20</v>
      </c>
      <c r="T24" s="15">
        <v>3.3</v>
      </c>
      <c r="U24" s="15">
        <v>0.09</v>
      </c>
      <c r="V24" s="15">
        <v>211</v>
      </c>
      <c r="W24" s="15">
        <v>199</v>
      </c>
      <c r="X24" s="55">
        <v>77</v>
      </c>
      <c r="Y24" s="36">
        <v>1147</v>
      </c>
      <c r="Z24" s="15">
        <v>1505</v>
      </c>
      <c r="AA24" s="15">
        <v>2157</v>
      </c>
      <c r="AB24" s="15">
        <v>2408</v>
      </c>
      <c r="AC24" s="15">
        <v>733</v>
      </c>
      <c r="AD24" s="15">
        <v>1357</v>
      </c>
      <c r="AE24" s="15">
        <v>391</v>
      </c>
      <c r="AF24" s="58">
        <v>1532</v>
      </c>
      <c r="AG24" s="63">
        <v>146</v>
      </c>
      <c r="AH24" s="21"/>
    </row>
    <row r="25" spans="1:34">
      <c r="A25" s="88">
        <v>409</v>
      </c>
      <c r="B25" s="21" t="s">
        <v>492</v>
      </c>
      <c r="C25" s="17" t="s">
        <v>133</v>
      </c>
      <c r="D25" s="17" t="str">
        <f t="shared" si="1"/>
        <v>Lomo Graso CerdoEstofado</v>
      </c>
      <c r="E25" s="13">
        <v>404</v>
      </c>
      <c r="F25" s="15">
        <v>18.600000000000001</v>
      </c>
      <c r="G25" s="15">
        <v>41.3</v>
      </c>
      <c r="H25" s="13">
        <v>0</v>
      </c>
      <c r="I25" s="15">
        <v>39.1</v>
      </c>
      <c r="J25" s="55">
        <v>0.8</v>
      </c>
      <c r="K25" s="36"/>
      <c r="L25" s="13"/>
      <c r="M25" s="13"/>
      <c r="N25" s="13"/>
      <c r="O25" s="37"/>
      <c r="P25" s="17">
        <v>71</v>
      </c>
      <c r="Q25" s="15">
        <v>273</v>
      </c>
      <c r="R25" s="15">
        <v>7.4</v>
      </c>
      <c r="S25" s="15">
        <v>19.100000000000001</v>
      </c>
      <c r="T25" s="15">
        <v>2.6</v>
      </c>
      <c r="U25" s="15">
        <v>0.08</v>
      </c>
      <c r="V25" s="15">
        <v>193</v>
      </c>
      <c r="W25" s="15">
        <v>186</v>
      </c>
      <c r="X25" s="55">
        <v>76</v>
      </c>
      <c r="Y25" s="36"/>
      <c r="Z25" s="13"/>
      <c r="AA25" s="13"/>
      <c r="AB25" s="13"/>
      <c r="AC25" s="13"/>
      <c r="AD25" s="13"/>
      <c r="AE25" s="13"/>
      <c r="AF25" s="37"/>
      <c r="AG25" s="63">
        <v>143</v>
      </c>
      <c r="AH25" s="21"/>
    </row>
    <row r="26" spans="1:34">
      <c r="A26" s="88">
        <v>410</v>
      </c>
      <c r="B26" s="21" t="s">
        <v>492</v>
      </c>
      <c r="C26" s="17" t="s">
        <v>67</v>
      </c>
      <c r="D26" s="17" t="str">
        <f t="shared" si="1"/>
        <v>Lomo Graso CerdoFrito</v>
      </c>
      <c r="E26" s="13">
        <v>489</v>
      </c>
      <c r="F26" s="15">
        <v>16.100000000000001</v>
      </c>
      <c r="G26" s="15">
        <v>53.2</v>
      </c>
      <c r="H26" s="13">
        <v>0</v>
      </c>
      <c r="I26" s="15">
        <v>30</v>
      </c>
      <c r="J26" s="55">
        <v>0.7</v>
      </c>
      <c r="K26" s="36"/>
      <c r="L26" s="13"/>
      <c r="M26" s="13"/>
      <c r="N26" s="13"/>
      <c r="O26" s="37"/>
      <c r="P26" s="17">
        <v>63</v>
      </c>
      <c r="Q26" s="15">
        <v>252</v>
      </c>
      <c r="R26" s="15">
        <v>7.1</v>
      </c>
      <c r="S26" s="15">
        <v>20.3</v>
      </c>
      <c r="T26" s="15">
        <v>1.9</v>
      </c>
      <c r="U26" s="15">
        <v>7.0000000000000007E-2</v>
      </c>
      <c r="V26" s="15">
        <v>180</v>
      </c>
      <c r="W26" s="15">
        <v>175</v>
      </c>
      <c r="X26" s="55">
        <v>71</v>
      </c>
      <c r="Y26" s="36"/>
      <c r="Z26" s="13"/>
      <c r="AA26" s="13"/>
      <c r="AB26" s="13"/>
      <c r="AC26" s="13"/>
      <c r="AD26" s="13"/>
      <c r="AE26" s="13"/>
      <c r="AF26" s="37"/>
      <c r="AG26" s="63">
        <v>138</v>
      </c>
      <c r="AH26" s="21"/>
    </row>
    <row r="27" spans="1:34">
      <c r="A27" s="88">
        <v>411</v>
      </c>
      <c r="B27" s="21" t="s">
        <v>493</v>
      </c>
      <c r="C27" s="17" t="s">
        <v>132</v>
      </c>
      <c r="D27" s="17" t="str">
        <f t="shared" si="1"/>
        <v>Lomo Magro CerdoAsado</v>
      </c>
      <c r="E27" s="13">
        <v>271</v>
      </c>
      <c r="F27" s="15">
        <v>26.1</v>
      </c>
      <c r="G27" s="15">
        <v>18.100000000000001</v>
      </c>
      <c r="H27" s="13">
        <v>0</v>
      </c>
      <c r="I27" s="15">
        <v>56</v>
      </c>
      <c r="J27" s="55">
        <v>0.8</v>
      </c>
      <c r="K27" s="36"/>
      <c r="L27" s="15">
        <v>638</v>
      </c>
      <c r="M27" s="15">
        <v>167</v>
      </c>
      <c r="N27" s="13"/>
      <c r="O27" s="37">
        <v>2500</v>
      </c>
      <c r="P27" s="17">
        <v>47</v>
      </c>
      <c r="Q27" s="15">
        <v>327</v>
      </c>
      <c r="R27" s="15">
        <v>5.3</v>
      </c>
      <c r="S27" s="15">
        <v>24.3</v>
      </c>
      <c r="T27" s="15">
        <v>3.5</v>
      </c>
      <c r="U27" s="15">
        <v>0.09</v>
      </c>
      <c r="V27" s="15">
        <v>225</v>
      </c>
      <c r="W27" s="15">
        <v>243</v>
      </c>
      <c r="X27" s="55">
        <v>101</v>
      </c>
      <c r="Y27" s="36">
        <v>1080</v>
      </c>
      <c r="Z27" s="15">
        <v>1398</v>
      </c>
      <c r="AA27" s="15">
        <v>2007</v>
      </c>
      <c r="AB27" s="15">
        <v>2252</v>
      </c>
      <c r="AC27" s="15">
        <v>678</v>
      </c>
      <c r="AD27" s="15">
        <v>1268</v>
      </c>
      <c r="AE27" s="15">
        <v>347</v>
      </c>
      <c r="AF27" s="58">
        <v>1412</v>
      </c>
      <c r="AG27" s="63">
        <v>170</v>
      </c>
      <c r="AH27" s="21"/>
    </row>
    <row r="28" spans="1:34">
      <c r="A28" s="88">
        <v>412</v>
      </c>
      <c r="B28" s="21" t="s">
        <v>493</v>
      </c>
      <c r="C28" s="17" t="s">
        <v>133</v>
      </c>
      <c r="D28" s="17" t="str">
        <f t="shared" si="1"/>
        <v>Lomo Magro CerdoEstofado</v>
      </c>
      <c r="E28" s="13">
        <v>285</v>
      </c>
      <c r="F28" s="15">
        <v>20.3</v>
      </c>
      <c r="G28" s="15">
        <v>23.2</v>
      </c>
      <c r="H28" s="15">
        <v>1.8</v>
      </c>
      <c r="I28" s="15">
        <v>53.8</v>
      </c>
      <c r="J28" s="55">
        <v>0.9</v>
      </c>
      <c r="K28" s="36"/>
      <c r="L28" s="15">
        <v>330</v>
      </c>
      <c r="M28" s="15">
        <v>195</v>
      </c>
      <c r="N28" s="13"/>
      <c r="O28" s="37">
        <v>3200</v>
      </c>
      <c r="P28" s="17">
        <v>52</v>
      </c>
      <c r="Q28" s="15">
        <v>277</v>
      </c>
      <c r="R28" s="15">
        <v>7.2</v>
      </c>
      <c r="S28" s="15">
        <v>21.3</v>
      </c>
      <c r="T28" s="15">
        <v>2.6</v>
      </c>
      <c r="U28" s="15">
        <v>0.09</v>
      </c>
      <c r="V28" s="15">
        <v>188</v>
      </c>
      <c r="W28" s="15">
        <v>239</v>
      </c>
      <c r="X28" s="55">
        <v>96</v>
      </c>
      <c r="Y28" s="36">
        <v>908</v>
      </c>
      <c r="Z28" s="15">
        <v>1187</v>
      </c>
      <c r="AA28" s="15">
        <v>1708</v>
      </c>
      <c r="AB28" s="15">
        <v>1907</v>
      </c>
      <c r="AC28" s="15">
        <v>579</v>
      </c>
      <c r="AD28" s="15">
        <v>1078</v>
      </c>
      <c r="AE28" s="15">
        <v>297</v>
      </c>
      <c r="AF28" s="58">
        <v>1205</v>
      </c>
      <c r="AG28" s="63">
        <v>171</v>
      </c>
      <c r="AH28" s="21"/>
    </row>
    <row r="29" spans="1:34">
      <c r="A29" s="88">
        <v>413</v>
      </c>
      <c r="B29" s="21" t="s">
        <v>493</v>
      </c>
      <c r="C29" s="17" t="s">
        <v>67</v>
      </c>
      <c r="D29" s="17" t="str">
        <f t="shared" si="1"/>
        <v>Lomo Magro CerdoFrito</v>
      </c>
      <c r="E29" s="13">
        <v>316</v>
      </c>
      <c r="F29" s="15">
        <v>19.600000000000001</v>
      </c>
      <c r="G29" s="15">
        <v>28.1</v>
      </c>
      <c r="H29" s="13">
        <v>0</v>
      </c>
      <c r="I29" s="15">
        <v>51.5</v>
      </c>
      <c r="J29" s="55">
        <v>0.8</v>
      </c>
      <c r="K29" s="36"/>
      <c r="L29" s="15">
        <v>780</v>
      </c>
      <c r="M29" s="15">
        <v>230</v>
      </c>
      <c r="N29" s="13"/>
      <c r="O29" s="37">
        <v>4000</v>
      </c>
      <c r="P29" s="17">
        <v>458</v>
      </c>
      <c r="Q29" s="15">
        <v>355</v>
      </c>
      <c r="R29" s="15">
        <v>7.3</v>
      </c>
      <c r="S29" s="15">
        <v>112</v>
      </c>
      <c r="T29" s="15">
        <v>2.8</v>
      </c>
      <c r="U29" s="15">
        <v>0.08</v>
      </c>
      <c r="V29" s="15">
        <v>195</v>
      </c>
      <c r="W29" s="15">
        <v>231</v>
      </c>
      <c r="X29" s="55">
        <v>85</v>
      </c>
      <c r="Y29" s="36"/>
      <c r="Z29" s="13"/>
      <c r="AA29" s="13"/>
      <c r="AB29" s="13"/>
      <c r="AC29" s="13"/>
      <c r="AD29" s="13"/>
      <c r="AE29" s="13"/>
      <c r="AF29" s="37"/>
      <c r="AG29" s="63">
        <v>165</v>
      </c>
      <c r="AH29" s="21"/>
    </row>
    <row r="30" spans="1:34">
      <c r="A30" s="88">
        <v>414</v>
      </c>
      <c r="B30" s="79" t="s">
        <v>494</v>
      </c>
      <c r="C30" s="17" t="s">
        <v>65</v>
      </c>
      <c r="D30" s="17" t="str">
        <f t="shared" si="1"/>
        <v>Manteca CerdoCrudo</v>
      </c>
      <c r="E30" s="13">
        <v>877</v>
      </c>
      <c r="F30" s="15">
        <v>0.8</v>
      </c>
      <c r="G30" s="15">
        <v>98</v>
      </c>
      <c r="H30" s="13">
        <v>0</v>
      </c>
      <c r="I30" s="15">
        <v>1</v>
      </c>
      <c r="J30" s="55">
        <v>0.1</v>
      </c>
      <c r="K30" s="36"/>
      <c r="L30" s="13"/>
      <c r="M30" s="13"/>
      <c r="N30" s="13"/>
      <c r="O30" s="37"/>
      <c r="P30" s="17">
        <v>3.6</v>
      </c>
      <c r="Q30" s="15">
        <v>0.9</v>
      </c>
      <c r="R30" s="15">
        <v>0.7</v>
      </c>
      <c r="S30" s="15">
        <v>0.8</v>
      </c>
      <c r="T30" s="15">
        <v>1.1000000000000001</v>
      </c>
      <c r="U30" s="15">
        <v>0.02</v>
      </c>
      <c r="V30" s="15">
        <v>2.1</v>
      </c>
      <c r="W30" s="15">
        <v>52</v>
      </c>
      <c r="X30" s="55">
        <v>4</v>
      </c>
      <c r="Y30" s="36"/>
      <c r="Z30" s="13"/>
      <c r="AA30" s="13"/>
      <c r="AB30" s="13"/>
      <c r="AC30" s="13"/>
      <c r="AD30" s="13"/>
      <c r="AE30" s="13"/>
      <c r="AF30" s="37"/>
      <c r="AG30" s="63">
        <v>28</v>
      </c>
      <c r="AH30" s="21"/>
    </row>
    <row r="31" spans="1:34">
      <c r="A31" s="88">
        <v>415</v>
      </c>
      <c r="B31" s="21" t="s">
        <v>495</v>
      </c>
      <c r="C31" s="17" t="s">
        <v>132</v>
      </c>
      <c r="D31" s="17" t="str">
        <f t="shared" si="1"/>
        <v>Pierna CerdoAsado</v>
      </c>
      <c r="E31" s="13">
        <v>317</v>
      </c>
      <c r="F31" s="15">
        <v>24.6</v>
      </c>
      <c r="G31" s="15">
        <v>23.2</v>
      </c>
      <c r="H31" s="13">
        <v>0</v>
      </c>
      <c r="I31" s="13"/>
      <c r="J31" s="55"/>
      <c r="K31" s="36"/>
      <c r="L31" s="13"/>
      <c r="M31" s="13"/>
      <c r="N31" s="13"/>
      <c r="O31" s="37"/>
      <c r="P31" s="17">
        <v>66</v>
      </c>
      <c r="Q31" s="15">
        <v>308</v>
      </c>
      <c r="R31" s="15">
        <v>5.2</v>
      </c>
      <c r="S31" s="15">
        <v>22.6</v>
      </c>
      <c r="T31" s="15">
        <v>1.7</v>
      </c>
      <c r="U31" s="15"/>
      <c r="V31" s="15">
        <v>363</v>
      </c>
      <c r="W31" s="15">
        <v>253</v>
      </c>
      <c r="X31" s="55">
        <v>93</v>
      </c>
      <c r="Y31" s="36"/>
      <c r="Z31" s="13"/>
      <c r="AA31" s="13"/>
      <c r="AB31" s="13"/>
      <c r="AC31" s="13"/>
      <c r="AD31" s="13"/>
      <c r="AE31" s="13"/>
      <c r="AF31" s="37"/>
      <c r="AG31" s="63">
        <v>286</v>
      </c>
      <c r="AH31" s="21"/>
    </row>
    <row r="32" spans="1:34">
      <c r="A32" s="88">
        <v>416</v>
      </c>
      <c r="B32" s="21" t="s">
        <v>496</v>
      </c>
      <c r="C32" s="17"/>
      <c r="D32" s="17" t="str">
        <f t="shared" si="1"/>
        <v>Promedio Cerdo</v>
      </c>
      <c r="E32" s="13">
        <v>736</v>
      </c>
      <c r="F32" s="15">
        <v>3.9</v>
      </c>
      <c r="G32" s="15">
        <v>80</v>
      </c>
      <c r="H32" s="13">
        <v>0</v>
      </c>
      <c r="I32" s="13"/>
      <c r="J32" s="55"/>
      <c r="K32" s="36"/>
      <c r="L32" s="15">
        <v>1200</v>
      </c>
      <c r="M32" s="15">
        <v>240</v>
      </c>
      <c r="N32" s="13"/>
      <c r="O32" s="37"/>
      <c r="P32" s="17">
        <v>69</v>
      </c>
      <c r="Q32" s="15">
        <v>304</v>
      </c>
      <c r="R32" s="15">
        <v>10</v>
      </c>
      <c r="S32" s="15">
        <v>24</v>
      </c>
      <c r="T32" s="15">
        <v>2.2000000000000002</v>
      </c>
      <c r="U32" s="15"/>
      <c r="V32" s="15">
        <v>215</v>
      </c>
      <c r="W32" s="15">
        <v>206</v>
      </c>
      <c r="X32" s="55"/>
      <c r="Y32" s="36"/>
      <c r="Z32" s="13"/>
      <c r="AA32" s="13"/>
      <c r="AB32" s="13"/>
      <c r="AC32" s="13"/>
      <c r="AD32" s="13"/>
      <c r="AE32" s="13"/>
      <c r="AF32" s="37"/>
      <c r="AG32" s="63"/>
      <c r="AH32" s="21"/>
    </row>
    <row r="33" spans="1:34">
      <c r="A33" s="88">
        <v>417</v>
      </c>
      <c r="B33" s="21" t="s">
        <v>497</v>
      </c>
      <c r="C33" s="17" t="s">
        <v>65</v>
      </c>
      <c r="D33" s="17" t="str">
        <f t="shared" si="1"/>
        <v>Riñón CerdoCrudo</v>
      </c>
      <c r="E33" s="13">
        <v>105</v>
      </c>
      <c r="F33" s="15">
        <v>15.2</v>
      </c>
      <c r="G33" s="15">
        <v>4.3</v>
      </c>
      <c r="H33" s="15">
        <v>0.8</v>
      </c>
      <c r="I33" s="13"/>
      <c r="J33" s="55"/>
      <c r="K33" s="36">
        <v>120</v>
      </c>
      <c r="L33" s="15">
        <v>540</v>
      </c>
      <c r="M33" s="15">
        <v>1570</v>
      </c>
      <c r="N33" s="15">
        <v>12000</v>
      </c>
      <c r="O33" s="37">
        <v>8700</v>
      </c>
      <c r="P33" s="17"/>
      <c r="Q33" s="13"/>
      <c r="R33" s="15">
        <v>9</v>
      </c>
      <c r="S33" s="13"/>
      <c r="T33" s="13">
        <v>6.8</v>
      </c>
      <c r="U33" s="15"/>
      <c r="V33" s="13">
        <v>209</v>
      </c>
      <c r="W33" s="13"/>
      <c r="X33" s="55"/>
      <c r="Y33" s="36">
        <v>758</v>
      </c>
      <c r="Z33" s="13">
        <v>787</v>
      </c>
      <c r="AA33" s="15">
        <v>1420</v>
      </c>
      <c r="AB33" s="15">
        <v>1177</v>
      </c>
      <c r="AC33" s="15">
        <v>327</v>
      </c>
      <c r="AD33" s="15">
        <v>712</v>
      </c>
      <c r="AE33" s="15">
        <v>238</v>
      </c>
      <c r="AF33" s="58">
        <v>948</v>
      </c>
      <c r="AG33" s="63"/>
      <c r="AH33" s="21"/>
    </row>
    <row r="34" spans="1:34" ht="13.8" thickBot="1">
      <c r="A34" s="89">
        <v>418</v>
      </c>
      <c r="B34" s="22" t="s">
        <v>498</v>
      </c>
      <c r="C34" s="62" t="s">
        <v>480</v>
      </c>
      <c r="D34" s="17" t="str">
        <f t="shared" si="1"/>
        <v>Tocino CerdoSalado</v>
      </c>
      <c r="E34" s="39">
        <v>763</v>
      </c>
      <c r="F34" s="39">
        <v>6.6</v>
      </c>
      <c r="G34" s="39">
        <v>80.2</v>
      </c>
      <c r="H34" s="39">
        <v>0.7</v>
      </c>
      <c r="I34" s="39">
        <v>9</v>
      </c>
      <c r="J34" s="90">
        <v>3.5</v>
      </c>
      <c r="K34" s="38"/>
      <c r="L34" s="39">
        <v>180</v>
      </c>
      <c r="M34" s="39">
        <v>40</v>
      </c>
      <c r="N34" s="39"/>
      <c r="O34" s="40">
        <v>900</v>
      </c>
      <c r="P34" s="62">
        <v>2300</v>
      </c>
      <c r="Q34" s="39">
        <v>127</v>
      </c>
      <c r="R34" s="39">
        <v>7</v>
      </c>
      <c r="S34" s="39"/>
      <c r="T34" s="39">
        <v>0.6</v>
      </c>
      <c r="U34" s="39">
        <v>0.05</v>
      </c>
      <c r="V34" s="39">
        <v>42</v>
      </c>
      <c r="W34" s="39"/>
      <c r="X34" s="90"/>
      <c r="Y34" s="38">
        <v>148</v>
      </c>
      <c r="Z34" s="39">
        <v>197</v>
      </c>
      <c r="AA34" s="39">
        <v>292</v>
      </c>
      <c r="AB34" s="39">
        <v>309</v>
      </c>
      <c r="AC34" s="39">
        <v>101</v>
      </c>
      <c r="AD34" s="39">
        <v>178</v>
      </c>
      <c r="AE34" s="39">
        <v>49</v>
      </c>
      <c r="AF34" s="40">
        <v>198</v>
      </c>
      <c r="AG34" s="64">
        <v>30</v>
      </c>
      <c r="AH34" s="22"/>
    </row>
    <row r="35" spans="1:34" ht="13.8" thickBot="1">
      <c r="A35" s="88">
        <v>419</v>
      </c>
      <c r="B35" s="21" t="s">
        <v>482</v>
      </c>
      <c r="C35" s="63" t="s">
        <v>132</v>
      </c>
      <c r="D35" s="106" t="str">
        <f>B35&amp;C35</f>
        <v>Corazón CorderoAsado</v>
      </c>
      <c r="E35" s="35">
        <v>239</v>
      </c>
      <c r="F35" s="14">
        <v>25</v>
      </c>
      <c r="G35" s="14">
        <v>14.7</v>
      </c>
      <c r="H35" s="14">
        <v>0</v>
      </c>
      <c r="I35" s="14">
        <v>57.3</v>
      </c>
      <c r="J35" s="42"/>
      <c r="K35" s="17"/>
      <c r="L35" s="13"/>
      <c r="M35" s="13"/>
      <c r="N35" s="13"/>
      <c r="O35" s="55"/>
      <c r="P35" s="41"/>
      <c r="Q35" s="14"/>
      <c r="R35" s="14"/>
      <c r="S35" s="14"/>
      <c r="T35" s="14"/>
      <c r="U35" s="14"/>
      <c r="V35" s="14"/>
      <c r="W35" s="14"/>
      <c r="X35" s="42"/>
      <c r="Y35" s="17"/>
      <c r="Z35" s="13"/>
      <c r="AA35" s="13"/>
      <c r="AB35" s="13"/>
      <c r="AC35" s="13"/>
      <c r="AD35" s="13"/>
      <c r="AE35" s="13"/>
      <c r="AF35" s="55"/>
      <c r="AG35" s="21"/>
      <c r="AH35" s="51"/>
    </row>
    <row r="36" spans="1:34" ht="13.8" thickBot="1">
      <c r="A36" s="88">
        <v>420</v>
      </c>
      <c r="B36" s="21" t="s">
        <v>485</v>
      </c>
      <c r="C36" s="63" t="s">
        <v>65</v>
      </c>
      <c r="D36" s="106" t="str">
        <f t="shared" ref="D36:D76" si="2">B36&amp;C36</f>
        <v>Costillas Grasas CorderoCrudo</v>
      </c>
      <c r="E36" s="35">
        <v>312</v>
      </c>
      <c r="F36" s="14">
        <v>14.9</v>
      </c>
      <c r="G36" s="14">
        <v>29.3</v>
      </c>
      <c r="H36" s="14">
        <v>0</v>
      </c>
      <c r="I36" s="14">
        <v>54.9</v>
      </c>
      <c r="J36" s="42">
        <v>0.9</v>
      </c>
      <c r="K36" s="17"/>
      <c r="L36" s="15">
        <v>120</v>
      </c>
      <c r="M36" s="15">
        <v>150</v>
      </c>
      <c r="N36" s="13"/>
      <c r="O36" s="55">
        <v>4000</v>
      </c>
      <c r="P36" s="41">
        <v>75</v>
      </c>
      <c r="Q36" s="14">
        <v>246</v>
      </c>
      <c r="R36" s="14">
        <v>10.5</v>
      </c>
      <c r="S36" s="14">
        <v>18.7</v>
      </c>
      <c r="T36" s="14">
        <v>1.6</v>
      </c>
      <c r="U36" s="14">
        <v>0.16</v>
      </c>
      <c r="V36" s="14">
        <v>162</v>
      </c>
      <c r="W36" s="14">
        <v>149</v>
      </c>
      <c r="X36" s="42">
        <v>70</v>
      </c>
      <c r="Y36" s="17"/>
      <c r="Z36" s="13"/>
      <c r="AA36" s="13"/>
      <c r="AB36" s="13"/>
      <c r="AC36" s="13"/>
      <c r="AD36" s="13"/>
      <c r="AE36" s="13"/>
      <c r="AF36" s="55"/>
      <c r="AG36" s="21">
        <v>107</v>
      </c>
      <c r="AH36" s="51"/>
    </row>
    <row r="37" spans="1:34" ht="13.8" thickBot="1">
      <c r="A37" s="88">
        <v>421</v>
      </c>
      <c r="B37" s="21" t="s">
        <v>485</v>
      </c>
      <c r="C37" s="63" t="s">
        <v>133</v>
      </c>
      <c r="D37" s="106" t="str">
        <f t="shared" si="2"/>
        <v>Costillas Grasas CorderoEstofado</v>
      </c>
      <c r="E37" s="35">
        <v>424</v>
      </c>
      <c r="F37" s="14">
        <v>20.100000000000001</v>
      </c>
      <c r="G37" s="14">
        <v>40.1</v>
      </c>
      <c r="H37" s="14">
        <v>0</v>
      </c>
      <c r="I37" s="14">
        <v>39.700000000000003</v>
      </c>
      <c r="J37" s="42">
        <v>1.1000000000000001</v>
      </c>
      <c r="K37" s="17"/>
      <c r="L37" s="15">
        <v>210</v>
      </c>
      <c r="M37" s="15">
        <v>330</v>
      </c>
      <c r="N37" s="13"/>
      <c r="O37" s="55">
        <v>7800</v>
      </c>
      <c r="P37" s="41">
        <v>92</v>
      </c>
      <c r="Q37" s="14">
        <v>391</v>
      </c>
      <c r="R37" s="14">
        <v>13.5</v>
      </c>
      <c r="S37" s="14">
        <v>19.8</v>
      </c>
      <c r="T37" s="14">
        <v>2.8</v>
      </c>
      <c r="U37" s="14">
        <v>0.18</v>
      </c>
      <c r="V37" s="14">
        <v>195</v>
      </c>
      <c r="W37" s="14">
        <v>213</v>
      </c>
      <c r="X37" s="42">
        <v>90</v>
      </c>
      <c r="Y37" s="17">
        <v>818</v>
      </c>
      <c r="Z37" s="15">
        <v>1047</v>
      </c>
      <c r="AA37" s="15">
        <v>1567</v>
      </c>
      <c r="AB37" s="15">
        <v>1638</v>
      </c>
      <c r="AC37" s="15">
        <v>491</v>
      </c>
      <c r="AD37" s="15">
        <v>932</v>
      </c>
      <c r="AE37" s="15">
        <v>258</v>
      </c>
      <c r="AF37" s="56">
        <v>993</v>
      </c>
      <c r="AG37" s="21">
        <v>141</v>
      </c>
      <c r="AH37" s="51"/>
    </row>
    <row r="38" spans="1:34" ht="13.8" thickBot="1">
      <c r="A38" s="88">
        <v>422</v>
      </c>
      <c r="B38" s="21" t="s">
        <v>485</v>
      </c>
      <c r="C38" s="63" t="s">
        <v>132</v>
      </c>
      <c r="D38" s="106" t="str">
        <f t="shared" si="2"/>
        <v>Costillas Grasas CorderoAsado</v>
      </c>
      <c r="E38" s="35">
        <v>396</v>
      </c>
      <c r="F38" s="14">
        <v>21.7</v>
      </c>
      <c r="G38" s="14">
        <v>37.799999999999997</v>
      </c>
      <c r="H38" s="14">
        <v>0</v>
      </c>
      <c r="I38" s="14">
        <v>39.299999999999997</v>
      </c>
      <c r="J38" s="42">
        <v>1.1000000000000001</v>
      </c>
      <c r="K38" s="17"/>
      <c r="L38" s="15">
        <v>88</v>
      </c>
      <c r="M38" s="15">
        <v>126</v>
      </c>
      <c r="N38" s="13"/>
      <c r="O38" s="55">
        <v>4600</v>
      </c>
      <c r="P38" s="41">
        <v>118</v>
      </c>
      <c r="Q38" s="14">
        <v>293</v>
      </c>
      <c r="R38" s="14">
        <v>13.2</v>
      </c>
      <c r="S38" s="14">
        <v>19.100000000000001</v>
      </c>
      <c r="T38" s="14">
        <v>2.2999999999999998</v>
      </c>
      <c r="U38" s="14">
        <v>0.17</v>
      </c>
      <c r="V38" s="14">
        <v>185</v>
      </c>
      <c r="W38" s="14">
        <v>201</v>
      </c>
      <c r="X38" s="42">
        <v>89</v>
      </c>
      <c r="Y38" s="17"/>
      <c r="Z38" s="13"/>
      <c r="AA38" s="13"/>
      <c r="AB38" s="13"/>
      <c r="AC38" s="13"/>
      <c r="AD38" s="13"/>
      <c r="AE38" s="13"/>
      <c r="AF38" s="55"/>
      <c r="AG38" s="21">
        <v>153</v>
      </c>
      <c r="AH38" s="51"/>
    </row>
    <row r="39" spans="1:34" ht="13.8" thickBot="1">
      <c r="A39" s="88">
        <v>423</v>
      </c>
      <c r="B39" s="21" t="s">
        <v>485</v>
      </c>
      <c r="C39" s="63" t="s">
        <v>67</v>
      </c>
      <c r="D39" s="106" t="str">
        <f t="shared" si="2"/>
        <v>Costillas Grasas CorderoFrito</v>
      </c>
      <c r="E39" s="35">
        <v>480</v>
      </c>
      <c r="F39" s="14">
        <v>15.4</v>
      </c>
      <c r="G39" s="14">
        <v>52.6</v>
      </c>
      <c r="H39" s="14">
        <v>0</v>
      </c>
      <c r="I39" s="14">
        <v>34.69</v>
      </c>
      <c r="J39" s="42">
        <v>1</v>
      </c>
      <c r="K39" s="17"/>
      <c r="L39" s="13"/>
      <c r="M39" s="15"/>
      <c r="N39" s="13"/>
      <c r="O39" s="55"/>
      <c r="P39" s="41">
        <v>86</v>
      </c>
      <c r="Q39" s="14">
        <v>241</v>
      </c>
      <c r="R39" s="14">
        <v>14</v>
      </c>
      <c r="S39" s="14">
        <v>17.899999999999999</v>
      </c>
      <c r="T39" s="14">
        <v>2.6</v>
      </c>
      <c r="U39" s="14">
        <v>0.12</v>
      </c>
      <c r="V39" s="14">
        <v>184</v>
      </c>
      <c r="W39" s="14">
        <v>166</v>
      </c>
      <c r="X39" s="42">
        <v>92</v>
      </c>
      <c r="Y39" s="17"/>
      <c r="Z39" s="13"/>
      <c r="AA39" s="13"/>
      <c r="AB39" s="13"/>
      <c r="AC39" s="13"/>
      <c r="AD39" s="13"/>
      <c r="AE39" s="13"/>
      <c r="AF39" s="55"/>
      <c r="AG39" s="21">
        <v>126</v>
      </c>
      <c r="AH39" s="51"/>
    </row>
    <row r="40" spans="1:34" ht="13.8" thickBot="1">
      <c r="A40" s="88">
        <v>424</v>
      </c>
      <c r="B40" s="21" t="s">
        <v>499</v>
      </c>
      <c r="C40" s="63" t="s">
        <v>65</v>
      </c>
      <c r="D40" s="106" t="str">
        <f t="shared" si="2"/>
        <v>Costillas Magras CorderoCrudo</v>
      </c>
      <c r="E40" s="35">
        <v>158</v>
      </c>
      <c r="F40" s="14">
        <v>19.3</v>
      </c>
      <c r="G40" s="14">
        <v>8.3000000000000007</v>
      </c>
      <c r="H40" s="14">
        <v>0</v>
      </c>
      <c r="I40" s="14">
        <v>71.400000000000006</v>
      </c>
      <c r="J40" s="42">
        <v>1</v>
      </c>
      <c r="K40" s="17"/>
      <c r="L40" s="15">
        <v>180</v>
      </c>
      <c r="M40" s="15">
        <v>160</v>
      </c>
      <c r="N40" s="13"/>
      <c r="O40" s="55"/>
      <c r="P40" s="41">
        <v>91</v>
      </c>
      <c r="Q40" s="14">
        <v>350</v>
      </c>
      <c r="R40" s="14">
        <v>12.6</v>
      </c>
      <c r="S40" s="14">
        <v>27.2</v>
      </c>
      <c r="T40" s="14">
        <v>1.7</v>
      </c>
      <c r="U40" s="14">
        <v>0.16</v>
      </c>
      <c r="V40" s="14">
        <v>195</v>
      </c>
      <c r="W40" s="14">
        <v>208</v>
      </c>
      <c r="X40" s="42">
        <v>84</v>
      </c>
      <c r="Y40" s="17"/>
      <c r="Z40" s="13"/>
      <c r="AA40" s="13"/>
      <c r="AB40" s="13"/>
      <c r="AC40" s="13"/>
      <c r="AD40" s="13"/>
      <c r="AE40" s="13"/>
      <c r="AF40" s="55"/>
      <c r="AG40" s="21">
        <v>121</v>
      </c>
      <c r="AH40" s="51"/>
    </row>
    <row r="41" spans="1:34" ht="13.8" thickBot="1">
      <c r="A41" s="88">
        <v>425</v>
      </c>
      <c r="B41" s="21" t="s">
        <v>499</v>
      </c>
      <c r="C41" s="63" t="s">
        <v>133</v>
      </c>
      <c r="D41" s="106" t="str">
        <f t="shared" si="2"/>
        <v>Costillas Magras CorderoEstofado</v>
      </c>
      <c r="E41" s="35">
        <v>235</v>
      </c>
      <c r="F41" s="14">
        <v>26.9</v>
      </c>
      <c r="G41" s="14">
        <v>14.9</v>
      </c>
      <c r="H41" s="14">
        <v>0</v>
      </c>
      <c r="I41" s="14">
        <v>57.1</v>
      </c>
      <c r="J41" s="42">
        <v>1.1000000000000001</v>
      </c>
      <c r="K41" s="17"/>
      <c r="L41" s="15"/>
      <c r="M41" s="13"/>
      <c r="N41" s="13"/>
      <c r="O41" s="55"/>
      <c r="P41" s="41">
        <v>127</v>
      </c>
      <c r="Q41" s="14">
        <v>400</v>
      </c>
      <c r="R41" s="14">
        <v>20.9</v>
      </c>
      <c r="S41" s="14">
        <v>30</v>
      </c>
      <c r="T41" s="14">
        <v>2.5</v>
      </c>
      <c r="U41" s="14">
        <v>0.18</v>
      </c>
      <c r="V41" s="14">
        <v>239</v>
      </c>
      <c r="W41" s="14">
        <v>286</v>
      </c>
      <c r="X41" s="42">
        <v>110</v>
      </c>
      <c r="Y41" s="17"/>
      <c r="Z41" s="13"/>
      <c r="AA41" s="13"/>
      <c r="AB41" s="13"/>
      <c r="AC41" s="13"/>
      <c r="AD41" s="13"/>
      <c r="AE41" s="13"/>
      <c r="AF41" s="55"/>
      <c r="AG41" s="21">
        <v>170</v>
      </c>
      <c r="AH41" s="51"/>
    </row>
    <row r="42" spans="1:34" ht="13.8" thickBot="1">
      <c r="A42" s="88">
        <v>426</v>
      </c>
      <c r="B42" s="21" t="s">
        <v>499</v>
      </c>
      <c r="C42" s="63" t="s">
        <v>132</v>
      </c>
      <c r="D42" s="106" t="str">
        <f t="shared" si="2"/>
        <v>Costillas Magras CorderoAsado</v>
      </c>
      <c r="E42" s="35">
        <v>195</v>
      </c>
      <c r="F42" s="14">
        <v>23.3</v>
      </c>
      <c r="G42" s="14">
        <v>11.7</v>
      </c>
      <c r="H42" s="14">
        <v>0.8</v>
      </c>
      <c r="I42" s="14">
        <v>63</v>
      </c>
      <c r="J42" s="42">
        <v>1.2</v>
      </c>
      <c r="K42" s="17"/>
      <c r="L42" s="15">
        <v>60</v>
      </c>
      <c r="M42" s="15">
        <v>35</v>
      </c>
      <c r="N42" s="13"/>
      <c r="O42" s="55"/>
      <c r="P42" s="41">
        <v>136</v>
      </c>
      <c r="Q42" s="14">
        <v>393</v>
      </c>
      <c r="R42" s="14">
        <v>22.1</v>
      </c>
      <c r="S42" s="14">
        <v>31.6</v>
      </c>
      <c r="T42" s="14">
        <v>2.8</v>
      </c>
      <c r="U42" s="14">
        <v>0.2</v>
      </c>
      <c r="V42" s="14">
        <v>247</v>
      </c>
      <c r="W42" s="14">
        <v>287</v>
      </c>
      <c r="X42" s="42">
        <v>119</v>
      </c>
      <c r="Y42" s="17"/>
      <c r="Z42" s="13"/>
      <c r="AA42" s="13"/>
      <c r="AB42" s="13"/>
      <c r="AC42" s="13"/>
      <c r="AD42" s="13"/>
      <c r="AE42" s="13"/>
      <c r="AF42" s="55"/>
      <c r="AG42" s="21">
        <v>187</v>
      </c>
      <c r="AH42" s="51"/>
    </row>
    <row r="43" spans="1:34" ht="13.8" thickBot="1">
      <c r="A43" s="88">
        <v>427</v>
      </c>
      <c r="B43" s="21" t="s">
        <v>499</v>
      </c>
      <c r="C43" s="63" t="s">
        <v>67</v>
      </c>
      <c r="D43" s="106" t="str">
        <f t="shared" si="2"/>
        <v>Costillas Magras CorderoFrito</v>
      </c>
      <c r="E43" s="35">
        <v>305</v>
      </c>
      <c r="F43" s="14">
        <v>24.8</v>
      </c>
      <c r="G43" s="14">
        <v>23.6</v>
      </c>
      <c r="H43" s="14">
        <v>0</v>
      </c>
      <c r="I43" s="14">
        <v>50.5</v>
      </c>
      <c r="J43" s="42">
        <v>1.1000000000000001</v>
      </c>
      <c r="K43" s="17"/>
      <c r="L43" s="15">
        <v>228</v>
      </c>
      <c r="M43" s="15">
        <v>305</v>
      </c>
      <c r="N43" s="13"/>
      <c r="O43" s="55">
        <v>8000</v>
      </c>
      <c r="P43" s="41">
        <v>96</v>
      </c>
      <c r="Q43" s="14">
        <v>412</v>
      </c>
      <c r="R43" s="14">
        <v>11.3</v>
      </c>
      <c r="S43" s="14">
        <v>23</v>
      </c>
      <c r="T43" s="14">
        <v>3.1</v>
      </c>
      <c r="U43" s="14">
        <v>0.3</v>
      </c>
      <c r="V43" s="14">
        <v>224</v>
      </c>
      <c r="W43" s="14">
        <v>250</v>
      </c>
      <c r="X43" s="42">
        <v>134</v>
      </c>
      <c r="Y43" s="17"/>
      <c r="Z43" s="13"/>
      <c r="AA43" s="13"/>
      <c r="AB43" s="13"/>
      <c r="AC43" s="13"/>
      <c r="AD43" s="13"/>
      <c r="AE43" s="13"/>
      <c r="AF43" s="55"/>
      <c r="AG43" s="21">
        <v>166</v>
      </c>
      <c r="AH43" s="51"/>
    </row>
    <row r="44" spans="1:34" ht="13.8" thickBot="1">
      <c r="A44" s="88">
        <v>428</v>
      </c>
      <c r="B44" s="21" t="s">
        <v>484</v>
      </c>
      <c r="C44" s="63" t="s">
        <v>133</v>
      </c>
      <c r="D44" s="106" t="str">
        <f t="shared" si="2"/>
        <v>Cuello CorderoEstofado</v>
      </c>
      <c r="E44" s="35">
        <v>326</v>
      </c>
      <c r="F44" s="14">
        <v>24.2</v>
      </c>
      <c r="G44" s="14">
        <v>24.4</v>
      </c>
      <c r="H44" s="14">
        <v>0</v>
      </c>
      <c r="I44" s="14"/>
      <c r="J44" s="42"/>
      <c r="K44" s="17"/>
      <c r="L44" s="13"/>
      <c r="M44" s="13"/>
      <c r="N44" s="13"/>
      <c r="O44" s="55"/>
      <c r="P44" s="41">
        <v>66</v>
      </c>
      <c r="Q44" s="14">
        <v>186</v>
      </c>
      <c r="R44" s="14">
        <v>50</v>
      </c>
      <c r="S44" s="14">
        <v>26.6</v>
      </c>
      <c r="T44" s="14">
        <v>6.8</v>
      </c>
      <c r="U44" s="14"/>
      <c r="V44" s="14">
        <v>220</v>
      </c>
      <c r="W44" s="14">
        <v>259</v>
      </c>
      <c r="X44" s="42">
        <v>82</v>
      </c>
      <c r="Y44" s="17"/>
      <c r="Z44" s="13"/>
      <c r="AA44" s="13"/>
      <c r="AB44" s="13"/>
      <c r="AC44" s="13"/>
      <c r="AD44" s="13"/>
      <c r="AE44" s="13"/>
      <c r="AF44" s="55"/>
      <c r="AG44" s="21">
        <v>203</v>
      </c>
      <c r="AH44" s="51"/>
    </row>
    <row r="45" spans="1:34" ht="13.8" thickBot="1">
      <c r="A45" s="88">
        <v>429</v>
      </c>
      <c r="B45" s="21" t="s">
        <v>483</v>
      </c>
      <c r="C45" s="63" t="s">
        <v>65</v>
      </c>
      <c r="D45" s="106" t="str">
        <f t="shared" si="2"/>
        <v>Hígado CorderoCrudo</v>
      </c>
      <c r="E45" s="35">
        <v>131</v>
      </c>
      <c r="F45" s="14">
        <v>20</v>
      </c>
      <c r="G45" s="14">
        <v>3.8</v>
      </c>
      <c r="H45" s="14">
        <v>2.8</v>
      </c>
      <c r="I45" s="14"/>
      <c r="J45" s="42"/>
      <c r="K45" s="17">
        <v>48000</v>
      </c>
      <c r="L45" s="15">
        <v>385</v>
      </c>
      <c r="M45" s="15">
        <v>3100</v>
      </c>
      <c r="N45" s="15">
        <v>32000</v>
      </c>
      <c r="O45" s="55">
        <v>15800</v>
      </c>
      <c r="P45" s="41"/>
      <c r="Q45" s="14"/>
      <c r="R45" s="14">
        <v>8</v>
      </c>
      <c r="S45" s="14"/>
      <c r="T45" s="14">
        <v>11.6</v>
      </c>
      <c r="U45" s="14"/>
      <c r="V45" s="14">
        <v>350</v>
      </c>
      <c r="W45" s="14"/>
      <c r="X45" s="42"/>
      <c r="Y45" s="17">
        <v>1047</v>
      </c>
      <c r="Z45" s="13">
        <v>1088</v>
      </c>
      <c r="AA45" s="15">
        <v>1928</v>
      </c>
      <c r="AB45" s="15">
        <v>1568</v>
      </c>
      <c r="AC45" s="15">
        <v>487</v>
      </c>
      <c r="AD45" s="15">
        <v>1003</v>
      </c>
      <c r="AE45" s="15">
        <v>321</v>
      </c>
      <c r="AF45" s="56">
        <v>1316</v>
      </c>
      <c r="AG45" s="21"/>
      <c r="AH45" s="51"/>
    </row>
    <row r="46" spans="1:34" ht="13.8" thickBot="1">
      <c r="A46" s="88">
        <v>430</v>
      </c>
      <c r="B46" s="21" t="s">
        <v>483</v>
      </c>
      <c r="C46" s="63" t="s">
        <v>469</v>
      </c>
      <c r="D46" s="106" t="str">
        <f t="shared" si="2"/>
        <v>Hígado CorderoCocido</v>
      </c>
      <c r="E46" s="35">
        <v>232</v>
      </c>
      <c r="F46" s="14">
        <v>24.8</v>
      </c>
      <c r="G46" s="14">
        <v>8.5</v>
      </c>
      <c r="H46" s="14">
        <v>10.5</v>
      </c>
      <c r="I46" s="14"/>
      <c r="J46" s="42"/>
      <c r="K46" s="17">
        <v>57000</v>
      </c>
      <c r="L46" s="15">
        <v>330</v>
      </c>
      <c r="M46" s="15">
        <v>3200</v>
      </c>
      <c r="N46" s="15">
        <v>19000</v>
      </c>
      <c r="O46" s="55">
        <v>15900</v>
      </c>
      <c r="P46" s="41"/>
      <c r="Q46" s="14"/>
      <c r="R46" s="14">
        <v>10.5</v>
      </c>
      <c r="S46" s="14"/>
      <c r="T46" s="14">
        <v>13</v>
      </c>
      <c r="U46" s="14"/>
      <c r="V46" s="14">
        <v>410</v>
      </c>
      <c r="W46" s="14"/>
      <c r="X46" s="42"/>
      <c r="Y46" s="17">
        <v>971</v>
      </c>
      <c r="Z46" s="13">
        <v>995</v>
      </c>
      <c r="AA46" s="15">
        <v>2278</v>
      </c>
      <c r="AB46" s="15">
        <v>1836</v>
      </c>
      <c r="AC46" s="15">
        <v>478</v>
      </c>
      <c r="AD46" s="15">
        <v>908</v>
      </c>
      <c r="AE46" s="15">
        <v>365</v>
      </c>
      <c r="AF46" s="56">
        <v>1553</v>
      </c>
      <c r="AG46" s="21"/>
      <c r="AH46" s="51"/>
    </row>
    <row r="47" spans="1:34" ht="13.8" thickBot="1">
      <c r="A47" s="88">
        <v>431</v>
      </c>
      <c r="B47" s="21" t="s">
        <v>504</v>
      </c>
      <c r="C47" s="63" t="s">
        <v>505</v>
      </c>
      <c r="D47" s="106" t="str">
        <f t="shared" si="2"/>
        <v>Lengua CorderoEstofada</v>
      </c>
      <c r="E47" s="35">
        <v>297</v>
      </c>
      <c r="F47" s="14">
        <v>18</v>
      </c>
      <c r="G47" s="14">
        <v>24</v>
      </c>
      <c r="H47" s="14">
        <v>0</v>
      </c>
      <c r="I47" s="14">
        <v>56.9</v>
      </c>
      <c r="J47" s="42"/>
      <c r="K47" s="17"/>
      <c r="L47" s="13"/>
      <c r="M47" s="13"/>
      <c r="N47" s="13"/>
      <c r="O47" s="55"/>
      <c r="P47" s="41">
        <v>79</v>
      </c>
      <c r="Q47" s="14">
        <v>109</v>
      </c>
      <c r="R47" s="14">
        <v>11.1</v>
      </c>
      <c r="S47" s="14">
        <v>13.2</v>
      </c>
      <c r="T47" s="14">
        <v>3.4</v>
      </c>
      <c r="U47" s="14"/>
      <c r="V47" s="14">
        <v>196</v>
      </c>
      <c r="W47" s="14">
        <v>187</v>
      </c>
      <c r="X47" s="42">
        <v>80</v>
      </c>
      <c r="Y47" s="17"/>
      <c r="Z47" s="13"/>
      <c r="AA47" s="13"/>
      <c r="AB47" s="13"/>
      <c r="AC47" s="13"/>
      <c r="AD47" s="13"/>
      <c r="AE47" s="13"/>
      <c r="AF47" s="55"/>
      <c r="AG47" s="21">
        <v>187</v>
      </c>
      <c r="AH47" s="51"/>
    </row>
    <row r="48" spans="1:34" ht="13.8" thickBot="1">
      <c r="A48" s="88">
        <v>432</v>
      </c>
      <c r="B48" s="21" t="s">
        <v>503</v>
      </c>
      <c r="C48" s="63" t="s">
        <v>315</v>
      </c>
      <c r="D48" s="106" t="str">
        <f t="shared" si="2"/>
        <v>Paletilla CorderoCocida</v>
      </c>
      <c r="E48" s="35">
        <v>335</v>
      </c>
      <c r="F48" s="14">
        <v>23.5</v>
      </c>
      <c r="G48" s="14">
        <v>24.6</v>
      </c>
      <c r="H48" s="14">
        <v>0</v>
      </c>
      <c r="I48" s="14">
        <v>50</v>
      </c>
      <c r="J48" s="42"/>
      <c r="K48" s="17"/>
      <c r="L48" s="15">
        <v>167</v>
      </c>
      <c r="M48" s="15">
        <v>268</v>
      </c>
      <c r="N48" s="13"/>
      <c r="O48" s="55">
        <v>6200</v>
      </c>
      <c r="P48" s="41">
        <v>60</v>
      </c>
      <c r="Q48" s="14">
        <v>395</v>
      </c>
      <c r="R48" s="14">
        <v>6</v>
      </c>
      <c r="S48" s="14">
        <v>23</v>
      </c>
      <c r="T48" s="14">
        <v>3</v>
      </c>
      <c r="U48" s="14"/>
      <c r="V48" s="14">
        <v>231</v>
      </c>
      <c r="W48" s="14"/>
      <c r="X48" s="42"/>
      <c r="Y48" s="17">
        <v>995</v>
      </c>
      <c r="Z48" s="13">
        <v>1268</v>
      </c>
      <c r="AA48" s="15">
        <v>1897</v>
      </c>
      <c r="AB48" s="15">
        <v>1987</v>
      </c>
      <c r="AC48" s="15">
        <v>587</v>
      </c>
      <c r="AD48" s="15">
        <v>1119</v>
      </c>
      <c r="AE48" s="15">
        <v>323</v>
      </c>
      <c r="AF48" s="56">
        <v>1207</v>
      </c>
      <c r="AG48" s="21"/>
      <c r="AH48" s="51"/>
    </row>
    <row r="49" spans="1:34" ht="13.8" thickBot="1">
      <c r="A49" s="88">
        <v>433</v>
      </c>
      <c r="B49" s="21" t="s">
        <v>500</v>
      </c>
      <c r="C49" s="63" t="s">
        <v>293</v>
      </c>
      <c r="D49" s="106" t="str">
        <f t="shared" si="2"/>
        <v>Pierna CorderoCruda</v>
      </c>
      <c r="E49" s="35">
        <v>235</v>
      </c>
      <c r="F49" s="14">
        <v>18</v>
      </c>
      <c r="G49" s="14">
        <v>17.5</v>
      </c>
      <c r="H49" s="14">
        <v>0.3</v>
      </c>
      <c r="I49" s="14">
        <v>63</v>
      </c>
      <c r="J49" s="42">
        <v>0.8</v>
      </c>
      <c r="K49" s="17"/>
      <c r="L49" s="15">
        <v>130</v>
      </c>
      <c r="M49" s="15">
        <v>190</v>
      </c>
      <c r="N49" s="13"/>
      <c r="O49" s="55">
        <v>4800</v>
      </c>
      <c r="P49" s="41">
        <v>70</v>
      </c>
      <c r="Q49" s="14">
        <v>370</v>
      </c>
      <c r="R49" s="14">
        <v>9</v>
      </c>
      <c r="S49" s="14"/>
      <c r="T49" s="14">
        <v>2.5</v>
      </c>
      <c r="U49" s="14"/>
      <c r="V49" s="14">
        <v>213</v>
      </c>
      <c r="W49" s="14"/>
      <c r="X49" s="42"/>
      <c r="Y49" s="17"/>
      <c r="Z49" s="13"/>
      <c r="AA49" s="13"/>
      <c r="AB49" s="13"/>
      <c r="AC49" s="13"/>
      <c r="AD49" s="13"/>
      <c r="AE49" s="13"/>
      <c r="AF49" s="55"/>
      <c r="AG49" s="21"/>
      <c r="AH49" s="51"/>
    </row>
    <row r="50" spans="1:34" ht="13.8" thickBot="1">
      <c r="A50" s="88">
        <v>434</v>
      </c>
      <c r="B50" s="21" t="s">
        <v>500</v>
      </c>
      <c r="C50" s="63" t="s">
        <v>505</v>
      </c>
      <c r="D50" s="106" t="str">
        <f t="shared" si="2"/>
        <v>Pierna CorderoEstofada</v>
      </c>
      <c r="E50" s="35">
        <v>262</v>
      </c>
      <c r="F50" s="14">
        <v>20.3</v>
      </c>
      <c r="G50" s="14">
        <v>17.8</v>
      </c>
      <c r="H50" s="14">
        <v>0</v>
      </c>
      <c r="I50" s="14">
        <v>60.5</v>
      </c>
      <c r="J50" s="42">
        <v>1.1000000000000001</v>
      </c>
      <c r="K50" s="17"/>
      <c r="L50" s="15">
        <v>163</v>
      </c>
      <c r="M50" s="15">
        <v>221</v>
      </c>
      <c r="N50" s="13"/>
      <c r="O50" s="55">
        <v>5100</v>
      </c>
      <c r="P50" s="41">
        <v>63</v>
      </c>
      <c r="Q50" s="14">
        <v>312</v>
      </c>
      <c r="R50" s="14">
        <v>4.5</v>
      </c>
      <c r="S50" s="14">
        <v>24</v>
      </c>
      <c r="T50" s="14">
        <v>4.0999999999999996</v>
      </c>
      <c r="U50" s="14">
        <v>0.24</v>
      </c>
      <c r="V50" s="14">
        <v>223</v>
      </c>
      <c r="W50" s="14">
        <v>280</v>
      </c>
      <c r="X50" s="42">
        <v>67</v>
      </c>
      <c r="Y50" s="17"/>
      <c r="Z50" s="13"/>
      <c r="AA50" s="13"/>
      <c r="AB50" s="13"/>
      <c r="AC50" s="13"/>
      <c r="AD50" s="13"/>
      <c r="AE50" s="13"/>
      <c r="AF50" s="55"/>
      <c r="AG50" s="21">
        <v>225</v>
      </c>
      <c r="AH50" s="51"/>
    </row>
    <row r="51" spans="1:34" ht="13.8" thickBot="1">
      <c r="A51" s="88">
        <v>435</v>
      </c>
      <c r="B51" s="21" t="s">
        <v>500</v>
      </c>
      <c r="C51" s="63" t="s">
        <v>320</v>
      </c>
      <c r="D51" s="106" t="str">
        <f t="shared" si="2"/>
        <v>Pierna CorderoAsada</v>
      </c>
      <c r="E51" s="35">
        <v>260</v>
      </c>
      <c r="F51" s="14">
        <v>22</v>
      </c>
      <c r="G51" s="14">
        <v>19</v>
      </c>
      <c r="H51" s="14">
        <v>0</v>
      </c>
      <c r="I51" s="14">
        <v>57.8</v>
      </c>
      <c r="J51" s="42">
        <v>1.2</v>
      </c>
      <c r="K51" s="17"/>
      <c r="L51" s="15">
        <v>148</v>
      </c>
      <c r="M51" s="15">
        <v>250</v>
      </c>
      <c r="N51" s="13"/>
      <c r="O51" s="55">
        <v>4900</v>
      </c>
      <c r="P51" s="41">
        <v>91</v>
      </c>
      <c r="Q51" s="14">
        <v>312</v>
      </c>
      <c r="R51" s="14">
        <v>8.3000000000000007</v>
      </c>
      <c r="S51" s="14">
        <v>18</v>
      </c>
      <c r="T51" s="14">
        <v>3.1</v>
      </c>
      <c r="U51" s="14"/>
      <c r="V51" s="14">
        <v>223</v>
      </c>
      <c r="W51" s="14">
        <v>271</v>
      </c>
      <c r="X51" s="42">
        <v>62</v>
      </c>
      <c r="Y51" s="17">
        <v>841</v>
      </c>
      <c r="Z51" s="15">
        <v>1071</v>
      </c>
      <c r="AA51" s="15">
        <v>1545</v>
      </c>
      <c r="AB51" s="13">
        <v>1667</v>
      </c>
      <c r="AC51" s="15">
        <v>497</v>
      </c>
      <c r="AD51" s="15">
        <v>948</v>
      </c>
      <c r="AE51" s="15">
        <v>271</v>
      </c>
      <c r="AF51" s="56">
        <v>1008</v>
      </c>
      <c r="AG51" s="21">
        <v>199</v>
      </c>
      <c r="AH51" s="51"/>
    </row>
    <row r="52" spans="1:34" ht="13.8" thickBot="1">
      <c r="A52" s="88">
        <v>436</v>
      </c>
      <c r="B52" s="21" t="s">
        <v>501</v>
      </c>
      <c r="C52" s="63" t="s">
        <v>65</v>
      </c>
      <c r="D52" s="106" t="str">
        <f t="shared" si="2"/>
        <v>Riñón CorderoCrudo</v>
      </c>
      <c r="E52" s="35">
        <v>99</v>
      </c>
      <c r="F52" s="14">
        <v>16.600000000000001</v>
      </c>
      <c r="G52" s="14">
        <v>3</v>
      </c>
      <c r="H52" s="14">
        <v>0.9</v>
      </c>
      <c r="I52" s="14">
        <v>78.599999999999994</v>
      </c>
      <c r="J52" s="42">
        <v>0.9</v>
      </c>
      <c r="K52" s="17">
        <v>1070</v>
      </c>
      <c r="L52" s="15">
        <v>427</v>
      </c>
      <c r="M52" s="15">
        <v>1800</v>
      </c>
      <c r="N52" s="15">
        <v>12000</v>
      </c>
      <c r="O52" s="55">
        <v>6900</v>
      </c>
      <c r="P52" s="41">
        <v>250</v>
      </c>
      <c r="Q52" s="14">
        <v>254</v>
      </c>
      <c r="R52" s="14">
        <v>12.5</v>
      </c>
      <c r="S52" s="14">
        <v>16</v>
      </c>
      <c r="T52" s="14">
        <v>9.8000000000000007</v>
      </c>
      <c r="U52" s="14">
        <v>0.31</v>
      </c>
      <c r="V52" s="14">
        <v>226</v>
      </c>
      <c r="W52" s="14">
        <v>166</v>
      </c>
      <c r="X52" s="42">
        <v>295</v>
      </c>
      <c r="Y52" s="17">
        <v>778</v>
      </c>
      <c r="Z52" s="15">
        <v>798</v>
      </c>
      <c r="AA52" s="15">
        <v>1437</v>
      </c>
      <c r="AB52" s="15">
        <v>1193</v>
      </c>
      <c r="AC52" s="15">
        <v>338</v>
      </c>
      <c r="AD52" s="15">
        <v>742</v>
      </c>
      <c r="AE52" s="15">
        <v>251</v>
      </c>
      <c r="AF52" s="56">
        <v>971</v>
      </c>
      <c r="AG52" s="21">
        <v>157</v>
      </c>
      <c r="AH52" s="51"/>
    </row>
    <row r="53" spans="1:34" ht="13.8" thickBot="1">
      <c r="A53" s="88">
        <v>437</v>
      </c>
      <c r="B53" s="21" t="s">
        <v>501</v>
      </c>
      <c r="C53" s="63" t="s">
        <v>67</v>
      </c>
      <c r="D53" s="106" t="str">
        <f t="shared" si="2"/>
        <v>Riñón CorderoFrito</v>
      </c>
      <c r="E53" s="35">
        <v>192</v>
      </c>
      <c r="F53" s="14">
        <v>28</v>
      </c>
      <c r="G53" s="14">
        <v>9.1</v>
      </c>
      <c r="H53" s="14">
        <v>0</v>
      </c>
      <c r="I53" s="14">
        <v>61.8</v>
      </c>
      <c r="J53" s="42">
        <v>1.1000000000000001</v>
      </c>
      <c r="K53" s="17"/>
      <c r="L53" s="13"/>
      <c r="M53" s="13"/>
      <c r="N53" s="13"/>
      <c r="O53" s="55"/>
      <c r="P53" s="41">
        <v>261</v>
      </c>
      <c r="Q53" s="14">
        <v>304</v>
      </c>
      <c r="R53" s="14">
        <v>16.600000000000001</v>
      </c>
      <c r="S53" s="14">
        <v>6.7</v>
      </c>
      <c r="T53" s="14">
        <v>14.5</v>
      </c>
      <c r="U53" s="14">
        <v>0.3</v>
      </c>
      <c r="V53" s="14">
        <v>433</v>
      </c>
      <c r="W53" s="14">
        <v>275</v>
      </c>
      <c r="X53" s="42">
        <v>288</v>
      </c>
      <c r="Y53" s="17"/>
      <c r="Z53" s="13"/>
      <c r="AA53" s="13"/>
      <c r="AB53" s="13"/>
      <c r="AC53" s="13"/>
      <c r="AD53" s="13"/>
      <c r="AE53" s="13"/>
      <c r="AF53" s="55"/>
      <c r="AG53" s="21">
        <v>310</v>
      </c>
      <c r="AH53" s="51"/>
    </row>
    <row r="54" spans="1:34" ht="13.8" thickBot="1">
      <c r="A54" s="89">
        <v>438</v>
      </c>
      <c r="B54" s="22" t="s">
        <v>502</v>
      </c>
      <c r="C54" s="64" t="s">
        <v>298</v>
      </c>
      <c r="D54" s="106" t="str">
        <f t="shared" si="2"/>
        <v>Sesos CorderoCocidos</v>
      </c>
      <c r="E54" s="109">
        <v>103</v>
      </c>
      <c r="F54" s="44">
        <v>11.7</v>
      </c>
      <c r="G54" s="44">
        <v>6.7</v>
      </c>
      <c r="H54" s="44">
        <v>0</v>
      </c>
      <c r="I54" s="44">
        <v>80.8</v>
      </c>
      <c r="J54" s="45">
        <v>0.8</v>
      </c>
      <c r="K54" s="62"/>
      <c r="L54" s="39">
        <v>260</v>
      </c>
      <c r="M54" s="39">
        <v>215</v>
      </c>
      <c r="N54" s="39">
        <v>1000</v>
      </c>
      <c r="O54" s="90"/>
      <c r="P54" s="43">
        <v>170</v>
      </c>
      <c r="Q54" s="44">
        <v>268</v>
      </c>
      <c r="R54" s="44">
        <v>10.8</v>
      </c>
      <c r="S54" s="44">
        <v>17.8</v>
      </c>
      <c r="T54" s="44">
        <v>2.2000000000000002</v>
      </c>
      <c r="U54" s="44"/>
      <c r="V54" s="44">
        <v>339</v>
      </c>
      <c r="W54" s="44">
        <v>129</v>
      </c>
      <c r="X54" s="45">
        <v>144</v>
      </c>
      <c r="Y54" s="62"/>
      <c r="Z54" s="39"/>
      <c r="AA54" s="39"/>
      <c r="AB54" s="39"/>
      <c r="AC54" s="39"/>
      <c r="AD54" s="39"/>
      <c r="AE54" s="39"/>
      <c r="AF54" s="90"/>
      <c r="AG54" s="22">
        <v>177</v>
      </c>
      <c r="AH54" s="52"/>
    </row>
    <row r="55" spans="1:34" ht="13.8" thickBot="1">
      <c r="A55" s="88">
        <v>439</v>
      </c>
      <c r="B55" s="21" t="s">
        <v>506</v>
      </c>
      <c r="C55" s="63" t="s">
        <v>293</v>
      </c>
      <c r="D55" s="106" t="str">
        <f t="shared" si="2"/>
        <v>Carne OvejaCruda</v>
      </c>
      <c r="E55" s="36">
        <v>134</v>
      </c>
      <c r="F55" s="13">
        <v>19.2</v>
      </c>
      <c r="G55" s="13">
        <v>6.6</v>
      </c>
      <c r="H55" s="13">
        <v>0.4</v>
      </c>
      <c r="I55" s="13">
        <v>72.7</v>
      </c>
      <c r="J55" s="37">
        <v>1.1000000000000001</v>
      </c>
      <c r="K55" s="17"/>
      <c r="L55" s="13"/>
      <c r="M55" s="13"/>
      <c r="N55" s="13"/>
      <c r="O55" s="55"/>
      <c r="P55" s="36">
        <v>64</v>
      </c>
      <c r="Q55" s="13">
        <v>138</v>
      </c>
      <c r="R55" s="13">
        <v>12.1</v>
      </c>
      <c r="S55" s="13">
        <v>18.3</v>
      </c>
      <c r="T55" s="13">
        <v>2.2999999999999998</v>
      </c>
      <c r="U55" s="13"/>
      <c r="V55" s="13">
        <v>156</v>
      </c>
      <c r="W55" s="13">
        <v>188</v>
      </c>
      <c r="X55" s="37">
        <v>94</v>
      </c>
      <c r="Y55" s="36"/>
      <c r="Z55" s="13"/>
      <c r="AA55" s="13"/>
      <c r="AB55" s="13"/>
      <c r="AC55" s="13"/>
      <c r="AD55" s="13"/>
      <c r="AE55" s="13"/>
      <c r="AF55" s="37"/>
      <c r="AG55" s="63">
        <v>193</v>
      </c>
      <c r="AH55" s="21"/>
    </row>
    <row r="56" spans="1:34" ht="13.8" thickBot="1">
      <c r="A56" s="89">
        <v>440</v>
      </c>
      <c r="B56" s="22" t="s">
        <v>506</v>
      </c>
      <c r="C56" s="64" t="s">
        <v>315</v>
      </c>
      <c r="D56" s="106" t="str">
        <f t="shared" si="2"/>
        <v>Carne OvejaCocida</v>
      </c>
      <c r="E56" s="38">
        <v>165</v>
      </c>
      <c r="F56" s="39">
        <v>23.3</v>
      </c>
      <c r="G56" s="39">
        <v>9.1999999999999993</v>
      </c>
      <c r="H56" s="39"/>
      <c r="I56" s="39">
        <v>66.099999999999994</v>
      </c>
      <c r="J56" s="40">
        <v>1.2</v>
      </c>
      <c r="K56" s="62"/>
      <c r="L56" s="39"/>
      <c r="M56" s="39"/>
      <c r="N56" s="39"/>
      <c r="O56" s="90"/>
      <c r="P56" s="38">
        <v>93</v>
      </c>
      <c r="Q56" s="39">
        <v>121</v>
      </c>
      <c r="R56" s="39">
        <v>12.3</v>
      </c>
      <c r="S56" s="39">
        <v>14.1</v>
      </c>
      <c r="T56" s="39">
        <v>3.8</v>
      </c>
      <c r="U56" s="39"/>
      <c r="V56" s="39">
        <v>217</v>
      </c>
      <c r="W56" s="39">
        <v>199</v>
      </c>
      <c r="X56" s="40">
        <v>96</v>
      </c>
      <c r="Y56" s="38"/>
      <c r="Z56" s="39"/>
      <c r="AA56" s="39"/>
      <c r="AB56" s="39"/>
      <c r="AC56" s="39"/>
      <c r="AD56" s="39"/>
      <c r="AE56" s="39"/>
      <c r="AF56" s="40"/>
      <c r="AG56" s="64">
        <v>198</v>
      </c>
      <c r="AH56" s="22"/>
    </row>
    <row r="57" spans="1:34" ht="13.8" thickBot="1">
      <c r="A57" s="88">
        <v>441</v>
      </c>
      <c r="B57" s="21" t="s">
        <v>507</v>
      </c>
      <c r="C57" s="63" t="s">
        <v>311</v>
      </c>
      <c r="D57" s="106" t="str">
        <f t="shared" si="2"/>
        <v xml:space="preserve">Corazón TerneraCrudo </v>
      </c>
      <c r="E57" s="36">
        <v>130</v>
      </c>
      <c r="F57" s="13">
        <v>15.4</v>
      </c>
      <c r="G57" s="13">
        <v>7.1</v>
      </c>
      <c r="H57" s="13">
        <v>1</v>
      </c>
      <c r="I57" s="13">
        <v>76</v>
      </c>
      <c r="J57" s="37"/>
      <c r="K57" s="17"/>
      <c r="L57" s="13">
        <v>600</v>
      </c>
      <c r="M57" s="13"/>
      <c r="N57" s="13"/>
      <c r="O57" s="55">
        <v>9700</v>
      </c>
      <c r="P57" s="41">
        <v>103</v>
      </c>
      <c r="Q57" s="14">
        <v>370</v>
      </c>
      <c r="R57" s="14">
        <v>11</v>
      </c>
      <c r="S57" s="14">
        <v>35</v>
      </c>
      <c r="T57" s="14">
        <v>6.2</v>
      </c>
      <c r="U57" s="14"/>
      <c r="V57" s="14">
        <v>246</v>
      </c>
      <c r="W57" s="14">
        <v>295</v>
      </c>
      <c r="X57" s="42">
        <v>125</v>
      </c>
      <c r="Y57" s="17">
        <v>758</v>
      </c>
      <c r="Z57" s="13">
        <v>846</v>
      </c>
      <c r="AA57" s="13">
        <v>1496</v>
      </c>
      <c r="AB57" s="13">
        <v>1378</v>
      </c>
      <c r="AC57" s="13">
        <v>398</v>
      </c>
      <c r="AD57" s="13">
        <v>782</v>
      </c>
      <c r="AE57" s="13">
        <v>221</v>
      </c>
      <c r="AF57" s="13">
        <v>969</v>
      </c>
      <c r="AG57" s="55">
        <v>85</v>
      </c>
      <c r="AH57" s="21"/>
    </row>
    <row r="58" spans="1:34" ht="13.8" thickBot="1">
      <c r="A58" s="88">
        <v>442</v>
      </c>
      <c r="B58" s="21" t="s">
        <v>508</v>
      </c>
      <c r="C58" s="63" t="s">
        <v>305</v>
      </c>
      <c r="D58" s="106" t="str">
        <f t="shared" si="2"/>
        <v>Costillas TerneraCrudas</v>
      </c>
      <c r="E58" s="36">
        <v>135</v>
      </c>
      <c r="F58" s="13">
        <v>19.5</v>
      </c>
      <c r="G58" s="15">
        <v>7.5</v>
      </c>
      <c r="H58" s="15">
        <v>0.4</v>
      </c>
      <c r="I58" s="15">
        <v>71.599999999999994</v>
      </c>
      <c r="J58" s="37">
        <v>1</v>
      </c>
      <c r="K58" s="17">
        <v>50</v>
      </c>
      <c r="L58" s="15">
        <v>175</v>
      </c>
      <c r="M58" s="15">
        <v>310</v>
      </c>
      <c r="N58" s="13"/>
      <c r="O58" s="55">
        <v>6100</v>
      </c>
      <c r="P58" s="41">
        <v>91</v>
      </c>
      <c r="Q58" s="14">
        <v>385</v>
      </c>
      <c r="R58" s="14">
        <v>11</v>
      </c>
      <c r="S58" s="14">
        <v>19.7</v>
      </c>
      <c r="T58" s="14">
        <v>2.5</v>
      </c>
      <c r="U58" s="14"/>
      <c r="V58" s="14">
        <v>271</v>
      </c>
      <c r="W58" s="14">
        <v>301</v>
      </c>
      <c r="X58" s="42">
        <v>106</v>
      </c>
      <c r="Y58" s="17"/>
      <c r="Z58" s="13"/>
      <c r="AA58" s="13"/>
      <c r="AB58" s="13"/>
      <c r="AC58" s="13"/>
      <c r="AD58" s="13"/>
      <c r="AE58" s="13"/>
      <c r="AF58" s="13"/>
      <c r="AG58" s="55"/>
      <c r="AH58" s="21"/>
    </row>
    <row r="59" spans="1:34" ht="13.8" thickBot="1">
      <c r="A59" s="88">
        <v>443</v>
      </c>
      <c r="B59" s="21" t="s">
        <v>508</v>
      </c>
      <c r="C59" s="63" t="s">
        <v>360</v>
      </c>
      <c r="D59" s="106" t="str">
        <f t="shared" si="2"/>
        <v>Costillas TerneraAsadas</v>
      </c>
      <c r="E59" s="36">
        <v>232</v>
      </c>
      <c r="F59" s="13">
        <v>30.5</v>
      </c>
      <c r="G59" s="15">
        <v>12.6</v>
      </c>
      <c r="H59" s="15">
        <v>0.3</v>
      </c>
      <c r="I59" s="15">
        <v>56.6</v>
      </c>
      <c r="J59" s="37">
        <v>1.2</v>
      </c>
      <c r="K59" s="17"/>
      <c r="L59" s="15">
        <v>118</v>
      </c>
      <c r="M59" s="15">
        <v>211</v>
      </c>
      <c r="N59" s="13"/>
      <c r="O59" s="55">
        <v>6200</v>
      </c>
      <c r="P59" s="41">
        <v>86</v>
      </c>
      <c r="Q59" s="14">
        <v>432</v>
      </c>
      <c r="R59" s="14">
        <v>12.6</v>
      </c>
      <c r="S59" s="14">
        <v>26.5</v>
      </c>
      <c r="T59" s="14">
        <v>3.2</v>
      </c>
      <c r="U59" s="14"/>
      <c r="V59" s="14">
        <v>332</v>
      </c>
      <c r="W59" s="14">
        <v>330</v>
      </c>
      <c r="X59" s="42">
        <v>113</v>
      </c>
      <c r="Y59" s="17">
        <v>1350</v>
      </c>
      <c r="Z59" s="13">
        <v>1748</v>
      </c>
      <c r="AA59" s="13">
        <v>2431</v>
      </c>
      <c r="AB59" s="15">
        <v>2772</v>
      </c>
      <c r="AC59" s="15">
        <v>760</v>
      </c>
      <c r="AD59" s="15">
        <v>1428</v>
      </c>
      <c r="AE59" s="15">
        <v>427</v>
      </c>
      <c r="AF59" s="15">
        <v>1708</v>
      </c>
      <c r="AG59" s="55">
        <v>285</v>
      </c>
      <c r="AH59" s="21"/>
    </row>
    <row r="60" spans="1:34" ht="13.8" thickBot="1">
      <c r="A60" s="88">
        <v>444</v>
      </c>
      <c r="B60" s="21" t="s">
        <v>508</v>
      </c>
      <c r="C60" s="63" t="s">
        <v>488</v>
      </c>
      <c r="D60" s="106" t="str">
        <f t="shared" si="2"/>
        <v>Costillas TerneraFritas</v>
      </c>
      <c r="E60" s="36">
        <v>296</v>
      </c>
      <c r="F60" s="15">
        <v>27.5</v>
      </c>
      <c r="G60" s="15">
        <v>20.100000000000001</v>
      </c>
      <c r="H60" s="15">
        <v>4.4000000000000004</v>
      </c>
      <c r="I60" s="15">
        <v>46.8</v>
      </c>
      <c r="J60" s="37">
        <v>1.2</v>
      </c>
      <c r="K60" s="17"/>
      <c r="L60" s="15">
        <v>172</v>
      </c>
      <c r="M60" s="15">
        <v>262</v>
      </c>
      <c r="N60" s="13"/>
      <c r="O60" s="55">
        <v>5500</v>
      </c>
      <c r="P60" s="41">
        <v>72</v>
      </c>
      <c r="Q60" s="14">
        <v>435</v>
      </c>
      <c r="R60" s="14">
        <v>11.5</v>
      </c>
      <c r="S60" s="14">
        <v>25.1</v>
      </c>
      <c r="T60" s="14">
        <v>2.8</v>
      </c>
      <c r="U60" s="14"/>
      <c r="V60" s="14">
        <v>283</v>
      </c>
      <c r="W60" s="14">
        <v>329</v>
      </c>
      <c r="X60" s="42">
        <v>112</v>
      </c>
      <c r="Y60" s="17"/>
      <c r="Z60" s="13"/>
      <c r="AA60" s="13"/>
      <c r="AB60" s="13"/>
      <c r="AC60" s="13"/>
      <c r="AD60" s="13"/>
      <c r="AE60" s="13"/>
      <c r="AF60" s="13"/>
      <c r="AG60" s="55">
        <v>246</v>
      </c>
      <c r="AH60" s="21"/>
    </row>
    <row r="61" spans="1:34" ht="13.8" thickBot="1">
      <c r="A61" s="88">
        <v>445</v>
      </c>
      <c r="B61" s="21" t="s">
        <v>509</v>
      </c>
      <c r="C61" s="63" t="s">
        <v>311</v>
      </c>
      <c r="D61" s="106" t="str">
        <f t="shared" si="2"/>
        <v xml:space="preserve">Filete TerneraCrudo </v>
      </c>
      <c r="E61" s="36">
        <v>108</v>
      </c>
      <c r="F61" s="15">
        <v>20.100000000000001</v>
      </c>
      <c r="G61" s="15">
        <v>2.7</v>
      </c>
      <c r="H61" s="13">
        <v>0</v>
      </c>
      <c r="I61" s="13"/>
      <c r="J61" s="37"/>
      <c r="K61" s="17"/>
      <c r="L61" s="13"/>
      <c r="M61" s="13"/>
      <c r="N61" s="13"/>
      <c r="O61" s="55"/>
      <c r="P61" s="41">
        <v>107</v>
      </c>
      <c r="Q61" s="14">
        <v>357</v>
      </c>
      <c r="R61" s="14">
        <v>7.6</v>
      </c>
      <c r="S61" s="14">
        <v>25</v>
      </c>
      <c r="T61" s="14">
        <v>2.2999999999999998</v>
      </c>
      <c r="U61" s="14"/>
      <c r="V61" s="14">
        <v>258</v>
      </c>
      <c r="W61" s="14">
        <v>220</v>
      </c>
      <c r="X61" s="42">
        <v>68</v>
      </c>
      <c r="Y61" s="17"/>
      <c r="Z61" s="13"/>
      <c r="AA61" s="13"/>
      <c r="AB61" s="13"/>
      <c r="AC61" s="13"/>
      <c r="AD61" s="13"/>
      <c r="AE61" s="13"/>
      <c r="AF61" s="13"/>
      <c r="AG61" s="55">
        <v>161</v>
      </c>
      <c r="AH61" s="21"/>
    </row>
    <row r="62" spans="1:34" ht="13.8" thickBot="1">
      <c r="A62" s="88">
        <v>446</v>
      </c>
      <c r="B62" s="21" t="s">
        <v>509</v>
      </c>
      <c r="C62" s="63" t="s">
        <v>132</v>
      </c>
      <c r="D62" s="106" t="str">
        <f t="shared" si="2"/>
        <v>Filete TerneraAsado</v>
      </c>
      <c r="E62" s="36">
        <v>232</v>
      </c>
      <c r="F62" s="15">
        <v>30.5</v>
      </c>
      <c r="G62" s="15">
        <v>11.5</v>
      </c>
      <c r="H62" s="13">
        <v>0</v>
      </c>
      <c r="I62" s="15">
        <v>55.1</v>
      </c>
      <c r="J62" s="37"/>
      <c r="K62" s="17"/>
      <c r="L62" s="13"/>
      <c r="M62" s="13"/>
      <c r="N62" s="13"/>
      <c r="O62" s="55"/>
      <c r="P62" s="41">
        <v>97</v>
      </c>
      <c r="Q62" s="14">
        <v>427</v>
      </c>
      <c r="R62" s="14">
        <v>14.3</v>
      </c>
      <c r="S62" s="14">
        <v>27.6</v>
      </c>
      <c r="T62" s="14">
        <v>2.5</v>
      </c>
      <c r="U62" s="14"/>
      <c r="V62" s="14">
        <v>355</v>
      </c>
      <c r="W62" s="14">
        <v>330</v>
      </c>
      <c r="X62" s="42">
        <v>113</v>
      </c>
      <c r="Y62" s="17"/>
      <c r="Z62" s="13"/>
      <c r="AA62" s="13"/>
      <c r="AB62" s="13"/>
      <c r="AC62" s="13"/>
      <c r="AD62" s="13"/>
      <c r="AE62" s="13"/>
      <c r="AF62" s="13"/>
      <c r="AG62" s="55">
        <v>285</v>
      </c>
      <c r="AH62" s="21"/>
    </row>
    <row r="63" spans="1:34" ht="13.8" thickBot="1">
      <c r="A63" s="88">
        <v>447</v>
      </c>
      <c r="B63" s="21" t="s">
        <v>510</v>
      </c>
      <c r="C63" s="63" t="s">
        <v>311</v>
      </c>
      <c r="D63" s="106" t="str">
        <f t="shared" si="2"/>
        <v xml:space="preserve">Higado TerneraCrudo </v>
      </c>
      <c r="E63" s="36">
        <v>134</v>
      </c>
      <c r="F63" s="15">
        <v>18.7</v>
      </c>
      <c r="G63" s="15">
        <v>5.2</v>
      </c>
      <c r="H63" s="15">
        <v>3.6</v>
      </c>
      <c r="I63" s="15">
        <v>71.099999999999994</v>
      </c>
      <c r="J63" s="37">
        <v>1.4</v>
      </c>
      <c r="K63" s="17">
        <v>22000</v>
      </c>
      <c r="L63" s="15">
        <v>190</v>
      </c>
      <c r="M63" s="15">
        <v>2800</v>
      </c>
      <c r="N63" s="15">
        <v>32000</v>
      </c>
      <c r="O63" s="55">
        <v>14000</v>
      </c>
      <c r="P63" s="91" t="s">
        <v>96</v>
      </c>
      <c r="Q63" s="14">
        <v>342</v>
      </c>
      <c r="R63" s="14">
        <v>11.2</v>
      </c>
      <c r="S63" s="14">
        <v>21.7</v>
      </c>
      <c r="T63" s="14">
        <v>11</v>
      </c>
      <c r="U63" s="14">
        <v>6.8</v>
      </c>
      <c r="V63" s="14">
        <v>313</v>
      </c>
      <c r="W63" s="14">
        <v>243</v>
      </c>
      <c r="X63" s="42">
        <v>100</v>
      </c>
      <c r="Y63" s="17">
        <v>947</v>
      </c>
      <c r="Z63" s="15">
        <v>987</v>
      </c>
      <c r="AA63" s="15">
        <v>1762</v>
      </c>
      <c r="AB63" s="15">
        <v>1418</v>
      </c>
      <c r="AC63" s="15">
        <v>439</v>
      </c>
      <c r="AD63" s="15">
        <v>897</v>
      </c>
      <c r="AE63" s="15">
        <v>291</v>
      </c>
      <c r="AF63" s="15">
        <v>1202</v>
      </c>
      <c r="AG63" s="55">
        <v>156</v>
      </c>
      <c r="AH63" s="21"/>
    </row>
    <row r="64" spans="1:34" ht="13.8" thickBot="1">
      <c r="A64" s="88">
        <v>448</v>
      </c>
      <c r="B64" s="21" t="s">
        <v>510</v>
      </c>
      <c r="C64" s="63" t="s">
        <v>469</v>
      </c>
      <c r="D64" s="106" t="str">
        <f t="shared" si="2"/>
        <v>Higado TerneraCocido</v>
      </c>
      <c r="E64" s="36">
        <v>167</v>
      </c>
      <c r="F64" s="15">
        <v>20.7</v>
      </c>
      <c r="G64" s="15">
        <v>7</v>
      </c>
      <c r="H64" s="15">
        <v>4.7</v>
      </c>
      <c r="I64" s="15">
        <v>66.099999999999994</v>
      </c>
      <c r="J64" s="37">
        <v>1.5</v>
      </c>
      <c r="K64" s="17">
        <v>21000</v>
      </c>
      <c r="L64" s="15">
        <v>130</v>
      </c>
      <c r="M64" s="15">
        <v>2300</v>
      </c>
      <c r="N64" s="15">
        <v>15000</v>
      </c>
      <c r="O64" s="55">
        <v>11000</v>
      </c>
      <c r="P64" s="91" t="s">
        <v>97</v>
      </c>
      <c r="Q64" s="14">
        <v>336</v>
      </c>
      <c r="R64" s="14">
        <v>19</v>
      </c>
      <c r="S64" s="14">
        <v>20.100000000000001</v>
      </c>
      <c r="T64" s="14">
        <v>12</v>
      </c>
      <c r="U64" s="14">
        <v>5.9</v>
      </c>
      <c r="V64" s="14">
        <v>350</v>
      </c>
      <c r="W64" s="14">
        <v>264</v>
      </c>
      <c r="X64" s="42">
        <v>135</v>
      </c>
      <c r="Y64" s="17">
        <v>889</v>
      </c>
      <c r="Z64" s="15">
        <v>928</v>
      </c>
      <c r="AA64" s="15">
        <v>1651</v>
      </c>
      <c r="AB64" s="15">
        <v>1329</v>
      </c>
      <c r="AC64" s="15">
        <v>418</v>
      </c>
      <c r="AD64" s="15">
        <v>851</v>
      </c>
      <c r="AE64" s="15">
        <v>266</v>
      </c>
      <c r="AF64" s="15">
        <v>1132</v>
      </c>
      <c r="AG64" s="55">
        <v>272</v>
      </c>
      <c r="AH64" s="21"/>
    </row>
    <row r="65" spans="1:34" ht="13.8" thickBot="1">
      <c r="A65" s="88">
        <v>449</v>
      </c>
      <c r="B65" s="21" t="s">
        <v>510</v>
      </c>
      <c r="C65" s="63" t="s">
        <v>67</v>
      </c>
      <c r="D65" s="106" t="str">
        <f t="shared" si="2"/>
        <v>Higado TerneraFrito</v>
      </c>
      <c r="E65" s="36">
        <v>237</v>
      </c>
      <c r="F65" s="15">
        <v>26.5</v>
      </c>
      <c r="G65" s="15">
        <v>13.3</v>
      </c>
      <c r="H65" s="15">
        <v>3.7</v>
      </c>
      <c r="I65" s="15">
        <v>55</v>
      </c>
      <c r="J65" s="37">
        <v>1.5</v>
      </c>
      <c r="K65" s="17">
        <v>24000</v>
      </c>
      <c r="L65" s="15">
        <v>155</v>
      </c>
      <c r="M65" s="15">
        <v>3000</v>
      </c>
      <c r="N65" s="15">
        <v>18030</v>
      </c>
      <c r="O65" s="55">
        <v>15000</v>
      </c>
      <c r="P65" s="41">
        <v>120</v>
      </c>
      <c r="Q65" s="14">
        <v>407</v>
      </c>
      <c r="R65" s="14">
        <v>9.3000000000000007</v>
      </c>
      <c r="S65" s="14">
        <v>23.8</v>
      </c>
      <c r="T65" s="14">
        <v>19</v>
      </c>
      <c r="U65" s="14"/>
      <c r="V65" s="14">
        <v>480</v>
      </c>
      <c r="W65" s="14">
        <v>431</v>
      </c>
      <c r="X65" s="42">
        <v>120</v>
      </c>
      <c r="Y65" s="17"/>
      <c r="Z65" s="13"/>
      <c r="AA65" s="13"/>
      <c r="AB65" s="13"/>
      <c r="AC65" s="13"/>
      <c r="AD65" s="13"/>
      <c r="AE65" s="13"/>
      <c r="AF65" s="13"/>
      <c r="AG65" s="55">
        <v>495</v>
      </c>
      <c r="AH65" s="21"/>
    </row>
    <row r="66" spans="1:34" ht="13.8" thickBot="1">
      <c r="A66" s="88">
        <v>450</v>
      </c>
      <c r="B66" s="21" t="s">
        <v>511</v>
      </c>
      <c r="C66" s="63" t="s">
        <v>305</v>
      </c>
      <c r="D66" s="106" t="str">
        <f t="shared" si="2"/>
        <v>Lechecillas TerneraCrudas</v>
      </c>
      <c r="E66" s="36">
        <v>103</v>
      </c>
      <c r="F66" s="15">
        <v>17.600000000000001</v>
      </c>
      <c r="G66" s="15">
        <v>3.8</v>
      </c>
      <c r="H66" s="13">
        <v>0</v>
      </c>
      <c r="I66" s="15">
        <v>77.5</v>
      </c>
      <c r="J66" s="37">
        <v>1.1000000000000001</v>
      </c>
      <c r="K66" s="17"/>
      <c r="L66" s="15">
        <v>148</v>
      </c>
      <c r="M66" s="15">
        <v>230</v>
      </c>
      <c r="N66" s="13"/>
      <c r="O66" s="55">
        <v>4000</v>
      </c>
      <c r="P66" s="41">
        <v>57</v>
      </c>
      <c r="Q66" s="14">
        <v>215</v>
      </c>
      <c r="R66" s="14">
        <v>11.7</v>
      </c>
      <c r="S66" s="14">
        <v>12.1</v>
      </c>
      <c r="T66" s="14">
        <v>1.4</v>
      </c>
      <c r="U66" s="14"/>
      <c r="V66" s="14">
        <v>543</v>
      </c>
      <c r="W66" s="14">
        <v>176</v>
      </c>
      <c r="X66" s="42">
        <v>68</v>
      </c>
      <c r="Y66" s="17"/>
      <c r="Z66" s="13"/>
      <c r="AA66" s="13"/>
      <c r="AB66" s="13"/>
      <c r="AC66" s="13"/>
      <c r="AD66" s="13"/>
      <c r="AE66" s="13"/>
      <c r="AF66" s="13"/>
      <c r="AG66" s="55">
        <v>87</v>
      </c>
      <c r="AH66" s="21"/>
    </row>
    <row r="67" spans="1:34" ht="13.8" thickBot="1">
      <c r="A67" s="88">
        <v>451</v>
      </c>
      <c r="B67" s="21" t="s">
        <v>511</v>
      </c>
      <c r="C67" s="63" t="s">
        <v>487</v>
      </c>
      <c r="D67" s="106" t="str">
        <f t="shared" si="2"/>
        <v>Lechecillas TerneraEstofadas</v>
      </c>
      <c r="E67" s="36">
        <v>162</v>
      </c>
      <c r="F67" s="15">
        <v>22.7</v>
      </c>
      <c r="G67" s="15">
        <v>8.1</v>
      </c>
      <c r="H67" s="13">
        <v>0</v>
      </c>
      <c r="I67" s="15">
        <v>68</v>
      </c>
      <c r="J67" s="37">
        <v>1.2</v>
      </c>
      <c r="K67" s="17">
        <v>17</v>
      </c>
      <c r="L67" s="15">
        <v>80</v>
      </c>
      <c r="M67" s="15">
        <v>230</v>
      </c>
      <c r="N67" s="15">
        <v>44000</v>
      </c>
      <c r="O67" s="55">
        <v>3000</v>
      </c>
      <c r="P67" s="41">
        <v>78</v>
      </c>
      <c r="Q67" s="14">
        <v>307</v>
      </c>
      <c r="R67" s="14">
        <v>12.2</v>
      </c>
      <c r="S67" s="14">
        <v>15.4</v>
      </c>
      <c r="T67" s="14">
        <v>1.4</v>
      </c>
      <c r="U67" s="14"/>
      <c r="V67" s="14">
        <v>480</v>
      </c>
      <c r="W67" s="14">
        <v>185</v>
      </c>
      <c r="X67" s="42">
        <v>74</v>
      </c>
      <c r="Y67" s="17"/>
      <c r="Z67" s="13"/>
      <c r="AA67" s="13"/>
      <c r="AB67" s="13"/>
      <c r="AC67" s="13"/>
      <c r="AD67" s="13"/>
      <c r="AE67" s="13"/>
      <c r="AF67" s="13"/>
      <c r="AG67" s="55">
        <v>117</v>
      </c>
      <c r="AH67" s="21"/>
    </row>
    <row r="68" spans="1:34" ht="13.8" thickBot="1">
      <c r="A68" s="88">
        <v>452</v>
      </c>
      <c r="B68" s="21" t="s">
        <v>512</v>
      </c>
      <c r="C68" s="63" t="s">
        <v>505</v>
      </c>
      <c r="D68" s="106" t="str">
        <f t="shared" si="2"/>
        <v>Lengua TerneraEstofada</v>
      </c>
      <c r="E68" s="36">
        <v>190</v>
      </c>
      <c r="F68" s="15">
        <v>15.9</v>
      </c>
      <c r="G68" s="15">
        <v>14.8</v>
      </c>
      <c r="H68" s="15">
        <v>0.1</v>
      </c>
      <c r="I68" s="15">
        <v>68.3</v>
      </c>
      <c r="J68" s="37">
        <v>0.9</v>
      </c>
      <c r="K68" s="17"/>
      <c r="L68" s="13"/>
      <c r="M68" s="13"/>
      <c r="N68" s="13"/>
      <c r="O68" s="55"/>
      <c r="P68" s="41">
        <v>56</v>
      </c>
      <c r="Q68" s="14">
        <v>67</v>
      </c>
      <c r="R68" s="14">
        <v>16</v>
      </c>
      <c r="S68" s="14">
        <v>12</v>
      </c>
      <c r="T68" s="14">
        <v>2.5</v>
      </c>
      <c r="U68" s="14"/>
      <c r="V68" s="14">
        <v>172</v>
      </c>
      <c r="W68" s="14">
        <v>98</v>
      </c>
      <c r="X68" s="42">
        <v>50</v>
      </c>
      <c r="Y68" s="17"/>
      <c r="Z68" s="13"/>
      <c r="AA68" s="13"/>
      <c r="AB68" s="13"/>
      <c r="AC68" s="13"/>
      <c r="AD68" s="13"/>
      <c r="AE68" s="13"/>
      <c r="AF68" s="13"/>
      <c r="AG68" s="55">
        <v>142</v>
      </c>
      <c r="AH68" s="21"/>
    </row>
    <row r="69" spans="1:34" ht="13.8" thickBot="1">
      <c r="A69" s="88">
        <v>453</v>
      </c>
      <c r="B69" s="21" t="s">
        <v>513</v>
      </c>
      <c r="C69" s="63"/>
      <c r="D69" s="106" t="str">
        <f t="shared" si="2"/>
        <v>Promedio Ternera</v>
      </c>
      <c r="E69" s="36">
        <v>184</v>
      </c>
      <c r="F69" s="15">
        <v>19.100000000000001</v>
      </c>
      <c r="G69" s="15">
        <v>12</v>
      </c>
      <c r="H69" s="13">
        <v>0</v>
      </c>
      <c r="I69" s="13"/>
      <c r="J69" s="37"/>
      <c r="K69" s="17"/>
      <c r="L69" s="13"/>
      <c r="M69" s="13"/>
      <c r="N69" s="13"/>
      <c r="O69" s="55"/>
      <c r="P69" s="41">
        <v>89</v>
      </c>
      <c r="Q69" s="14">
        <v>359</v>
      </c>
      <c r="R69" s="14">
        <v>12</v>
      </c>
      <c r="S69" s="14">
        <v>23</v>
      </c>
      <c r="T69" s="14">
        <v>2.4</v>
      </c>
      <c r="U69" s="14"/>
      <c r="V69" s="14">
        <v>221</v>
      </c>
      <c r="W69" s="14">
        <v>203</v>
      </c>
      <c r="X69" s="42"/>
      <c r="Y69" s="17"/>
      <c r="Z69" s="13"/>
      <c r="AA69" s="13"/>
      <c r="AB69" s="13"/>
      <c r="AC69" s="13"/>
      <c r="AD69" s="13"/>
      <c r="AE69" s="13"/>
      <c r="AF69" s="13"/>
      <c r="AG69" s="55"/>
      <c r="AH69" s="21"/>
    </row>
    <row r="70" spans="1:34" ht="13.8" thickBot="1">
      <c r="A70" s="88">
        <v>454</v>
      </c>
      <c r="B70" s="21" t="s">
        <v>514</v>
      </c>
      <c r="C70" s="63" t="s">
        <v>469</v>
      </c>
      <c r="D70" s="106" t="str">
        <f t="shared" si="2"/>
        <v>Riñón TerneraCocido</v>
      </c>
      <c r="E70" s="36">
        <v>102</v>
      </c>
      <c r="F70" s="15">
        <v>15.4</v>
      </c>
      <c r="G70" s="15">
        <v>4.8</v>
      </c>
      <c r="H70" s="13">
        <v>0</v>
      </c>
      <c r="I70" s="15">
        <v>78</v>
      </c>
      <c r="J70" s="37">
        <v>1.2</v>
      </c>
      <c r="K70" s="17">
        <v>750</v>
      </c>
      <c r="L70" s="15">
        <v>350</v>
      </c>
      <c r="M70" s="15">
        <v>2200</v>
      </c>
      <c r="N70" s="15">
        <v>10000</v>
      </c>
      <c r="O70" s="55">
        <v>7000</v>
      </c>
      <c r="P70" s="41">
        <v>223</v>
      </c>
      <c r="Q70" s="14">
        <v>215</v>
      </c>
      <c r="R70" s="14">
        <v>10.4</v>
      </c>
      <c r="S70" s="14">
        <v>16.399999999999999</v>
      </c>
      <c r="T70" s="14">
        <v>8.3000000000000007</v>
      </c>
      <c r="U70" s="14"/>
      <c r="V70" s="14">
        <v>192</v>
      </c>
      <c r="W70" s="14">
        <v>1245</v>
      </c>
      <c r="X70" s="42">
        <v>234</v>
      </c>
      <c r="Y70" s="17"/>
      <c r="Z70" s="13"/>
      <c r="AA70" s="13"/>
      <c r="AB70" s="13"/>
      <c r="AC70" s="13"/>
      <c r="AD70" s="13"/>
      <c r="AE70" s="13"/>
      <c r="AF70" s="13"/>
      <c r="AG70" s="55">
        <v>264</v>
      </c>
      <c r="AH70" s="21"/>
    </row>
    <row r="71" spans="1:34" ht="13.8" thickBot="1">
      <c r="A71" s="88">
        <v>455</v>
      </c>
      <c r="B71" s="21" t="s">
        <v>514</v>
      </c>
      <c r="C71" s="63" t="s">
        <v>67</v>
      </c>
      <c r="D71" s="106" t="str">
        <f t="shared" si="2"/>
        <v>Riñón TerneraFrito</v>
      </c>
      <c r="E71" s="36">
        <v>182</v>
      </c>
      <c r="F71" s="15">
        <v>14.8</v>
      </c>
      <c r="G71" s="15">
        <v>15.3</v>
      </c>
      <c r="H71" s="13">
        <v>0</v>
      </c>
      <c r="I71" s="15">
        <v>68.5</v>
      </c>
      <c r="J71" s="37">
        <v>1.1000000000000001</v>
      </c>
      <c r="K71" s="17"/>
      <c r="L71" s="13"/>
      <c r="M71" s="13"/>
      <c r="N71" s="13"/>
      <c r="O71" s="55"/>
      <c r="P71" s="41">
        <v>216</v>
      </c>
      <c r="Q71" s="14">
        <v>208</v>
      </c>
      <c r="R71" s="14">
        <v>10.4</v>
      </c>
      <c r="S71" s="14">
        <v>14.2</v>
      </c>
      <c r="T71" s="14">
        <v>12.2</v>
      </c>
      <c r="U71" s="14"/>
      <c r="V71" s="14">
        <v>203</v>
      </c>
      <c r="W71" s="14">
        <v>128</v>
      </c>
      <c r="X71" s="42">
        <v>215</v>
      </c>
      <c r="Y71" s="17"/>
      <c r="Z71" s="13"/>
      <c r="AA71" s="13"/>
      <c r="AB71" s="13"/>
      <c r="AC71" s="13"/>
      <c r="AD71" s="13"/>
      <c r="AE71" s="13"/>
      <c r="AF71" s="13"/>
      <c r="AG71" s="55">
        <v>297</v>
      </c>
      <c r="AH71" s="21"/>
    </row>
    <row r="72" spans="1:34" ht="13.8" thickBot="1">
      <c r="A72" s="88">
        <v>456</v>
      </c>
      <c r="B72" s="21" t="s">
        <v>515</v>
      </c>
      <c r="C72" s="63" t="s">
        <v>298</v>
      </c>
      <c r="D72" s="106" t="str">
        <f t="shared" si="2"/>
        <v>Sesos TerneraCocidos</v>
      </c>
      <c r="E72" s="36">
        <v>115</v>
      </c>
      <c r="F72" s="15">
        <v>10.3</v>
      </c>
      <c r="G72" s="15">
        <v>8.3000000000000007</v>
      </c>
      <c r="H72" s="15">
        <v>0.8</v>
      </c>
      <c r="I72" s="15">
        <v>79.400000000000006</v>
      </c>
      <c r="J72" s="37">
        <v>1.2</v>
      </c>
      <c r="K72" s="17"/>
      <c r="L72" s="15">
        <v>430</v>
      </c>
      <c r="M72" s="15">
        <v>175</v>
      </c>
      <c r="N72" s="15">
        <v>18000</v>
      </c>
      <c r="O72" s="55">
        <v>4300</v>
      </c>
      <c r="P72" s="41">
        <v>135</v>
      </c>
      <c r="Q72" s="14">
        <v>305</v>
      </c>
      <c r="R72" s="14">
        <v>13</v>
      </c>
      <c r="S72" s="14">
        <v>13.3</v>
      </c>
      <c r="T72" s="14">
        <v>2</v>
      </c>
      <c r="U72" s="14"/>
      <c r="V72" s="14">
        <v>340</v>
      </c>
      <c r="W72" s="14">
        <v>132</v>
      </c>
      <c r="X72" s="42">
        <v>167</v>
      </c>
      <c r="Y72" s="17"/>
      <c r="Z72" s="13"/>
      <c r="AA72" s="13"/>
      <c r="AB72" s="13"/>
      <c r="AC72" s="13"/>
      <c r="AD72" s="13"/>
      <c r="AE72" s="13"/>
      <c r="AF72" s="13"/>
      <c r="AG72" s="55">
        <v>207</v>
      </c>
      <c r="AH72" s="21"/>
    </row>
    <row r="73" spans="1:34" ht="13.8" thickBot="1">
      <c r="A73" s="88">
        <v>457</v>
      </c>
      <c r="B73" s="21" t="s">
        <v>516</v>
      </c>
      <c r="C73" s="63" t="s">
        <v>311</v>
      </c>
      <c r="D73" s="106" t="str">
        <f t="shared" si="2"/>
        <v xml:space="preserve">Solomillo TerneraCrudo </v>
      </c>
      <c r="E73" s="36">
        <v>93</v>
      </c>
      <c r="F73" s="15">
        <v>19.3</v>
      </c>
      <c r="G73" s="15">
        <v>1.6</v>
      </c>
      <c r="H73" s="15">
        <v>2.2999999999999998</v>
      </c>
      <c r="I73" s="15">
        <v>75.7</v>
      </c>
      <c r="J73" s="37">
        <v>1.1000000000000001</v>
      </c>
      <c r="K73" s="17"/>
      <c r="L73" s="15">
        <v>110</v>
      </c>
      <c r="M73" s="15">
        <v>220</v>
      </c>
      <c r="N73" s="13"/>
      <c r="O73" s="55">
        <v>1600</v>
      </c>
      <c r="P73" s="41">
        <v>70</v>
      </c>
      <c r="Q73" s="14">
        <v>251</v>
      </c>
      <c r="R73" s="14">
        <v>16</v>
      </c>
      <c r="S73" s="14">
        <v>19</v>
      </c>
      <c r="T73" s="14">
        <v>1.8</v>
      </c>
      <c r="U73" s="14"/>
      <c r="V73" s="14">
        <v>222</v>
      </c>
      <c r="W73" s="14">
        <v>191</v>
      </c>
      <c r="X73" s="42">
        <v>71</v>
      </c>
      <c r="Y73" s="17"/>
      <c r="Z73" s="13"/>
      <c r="AA73" s="13"/>
      <c r="AB73" s="13"/>
      <c r="AC73" s="13"/>
      <c r="AD73" s="13"/>
      <c r="AE73" s="13"/>
      <c r="AF73" s="13"/>
      <c r="AG73" s="55">
        <v>197</v>
      </c>
      <c r="AH73" s="21"/>
    </row>
    <row r="74" spans="1:34" ht="13.8" thickBot="1">
      <c r="A74" s="88">
        <v>458</v>
      </c>
      <c r="B74" s="21" t="s">
        <v>516</v>
      </c>
      <c r="C74" s="63" t="s">
        <v>132</v>
      </c>
      <c r="D74" s="106" t="str">
        <f t="shared" si="2"/>
        <v>Solomillo TerneraAsado</v>
      </c>
      <c r="E74" s="36">
        <v>192</v>
      </c>
      <c r="F74" s="15">
        <v>28.7</v>
      </c>
      <c r="G74" s="15">
        <v>8.5</v>
      </c>
      <c r="H74" s="15">
        <v>3.2</v>
      </c>
      <c r="I74" s="15">
        <v>58.3</v>
      </c>
      <c r="J74" s="37">
        <v>1.3</v>
      </c>
      <c r="K74" s="17"/>
      <c r="L74" s="15">
        <v>142</v>
      </c>
      <c r="M74" s="15">
        <v>210</v>
      </c>
      <c r="N74" s="13"/>
      <c r="O74" s="55">
        <v>6700</v>
      </c>
      <c r="P74" s="41">
        <v>140</v>
      </c>
      <c r="Q74" s="14">
        <v>720</v>
      </c>
      <c r="R74" s="14">
        <v>12.1</v>
      </c>
      <c r="S74" s="14">
        <v>30</v>
      </c>
      <c r="T74" s="14">
        <v>3.3</v>
      </c>
      <c r="U74" s="14"/>
      <c r="V74" s="14">
        <v>252</v>
      </c>
      <c r="W74" s="14">
        <v>282</v>
      </c>
      <c r="X74" s="42">
        <v>96</v>
      </c>
      <c r="Y74" s="17">
        <v>1118</v>
      </c>
      <c r="Z74" s="15">
        <v>1461</v>
      </c>
      <c r="AA74" s="15">
        <v>2025</v>
      </c>
      <c r="AB74" s="15">
        <v>2308</v>
      </c>
      <c r="AC74" s="15">
        <v>642</v>
      </c>
      <c r="AD74" s="15">
        <v>1203</v>
      </c>
      <c r="AE74" s="15">
        <v>371</v>
      </c>
      <c r="AF74" s="15">
        <v>1416</v>
      </c>
      <c r="AG74" s="55">
        <v>193</v>
      </c>
      <c r="AH74" s="21"/>
    </row>
    <row r="75" spans="1:34" ht="13.8" thickBot="1">
      <c r="A75" s="88">
        <v>459</v>
      </c>
      <c r="B75" s="21" t="s">
        <v>516</v>
      </c>
      <c r="C75" s="63" t="s">
        <v>67</v>
      </c>
      <c r="D75" s="106" t="str">
        <f t="shared" si="2"/>
        <v>Solomillo TerneraFrito</v>
      </c>
      <c r="E75" s="36">
        <v>268</v>
      </c>
      <c r="F75" s="15">
        <v>23.8</v>
      </c>
      <c r="G75" s="15">
        <v>20.100000000000001</v>
      </c>
      <c r="H75" s="13">
        <v>0</v>
      </c>
      <c r="I75" s="15">
        <v>54</v>
      </c>
      <c r="J75" s="37">
        <v>1.2</v>
      </c>
      <c r="K75" s="17"/>
      <c r="L75" s="15">
        <v>148</v>
      </c>
      <c r="M75" s="15">
        <v>213</v>
      </c>
      <c r="N75" s="13"/>
      <c r="O75" s="55">
        <v>7100</v>
      </c>
      <c r="P75" s="41">
        <v>133</v>
      </c>
      <c r="Q75" s="14">
        <v>368</v>
      </c>
      <c r="R75" s="14">
        <v>7.9</v>
      </c>
      <c r="S75" s="14">
        <v>31</v>
      </c>
      <c r="T75" s="14">
        <v>2.6</v>
      </c>
      <c r="U75" s="14"/>
      <c r="V75" s="14">
        <v>265</v>
      </c>
      <c r="W75" s="14">
        <v>271</v>
      </c>
      <c r="X75" s="42">
        <v>75</v>
      </c>
      <c r="Y75" s="17">
        <v>968</v>
      </c>
      <c r="Z75" s="15">
        <v>1271</v>
      </c>
      <c r="AA75" s="15">
        <v>1762</v>
      </c>
      <c r="AB75" s="15">
        <v>1997</v>
      </c>
      <c r="AC75" s="15">
        <v>538</v>
      </c>
      <c r="AD75" s="15">
        <v>1038</v>
      </c>
      <c r="AE75" s="15">
        <v>307</v>
      </c>
      <c r="AF75" s="15">
        <v>1237</v>
      </c>
      <c r="AG75" s="55">
        <v>176</v>
      </c>
      <c r="AH75" s="21"/>
    </row>
    <row r="76" spans="1:34" ht="13.8" thickBot="1">
      <c r="A76" s="89">
        <v>460</v>
      </c>
      <c r="B76" s="22" t="s">
        <v>517</v>
      </c>
      <c r="C76" s="64" t="s">
        <v>313</v>
      </c>
      <c r="D76" s="106" t="str">
        <f t="shared" si="2"/>
        <v>Tripas TerneraCocidas</v>
      </c>
      <c r="E76" s="38">
        <v>99</v>
      </c>
      <c r="F76" s="39">
        <v>18</v>
      </c>
      <c r="G76" s="39">
        <v>3.4</v>
      </c>
      <c r="H76" s="39">
        <v>0</v>
      </c>
      <c r="I76" s="39">
        <v>77.2</v>
      </c>
      <c r="J76" s="40">
        <v>1.2</v>
      </c>
      <c r="K76" s="62"/>
      <c r="L76" s="39"/>
      <c r="M76" s="39"/>
      <c r="N76" s="39"/>
      <c r="O76" s="90"/>
      <c r="P76" s="43">
        <v>72</v>
      </c>
      <c r="Q76" s="44">
        <v>9</v>
      </c>
      <c r="R76" s="44">
        <v>12.4</v>
      </c>
      <c r="S76" s="44">
        <v>7.9</v>
      </c>
      <c r="T76" s="44">
        <v>1.6</v>
      </c>
      <c r="U76" s="44"/>
      <c r="V76" s="44">
        <v>132</v>
      </c>
      <c r="W76" s="44">
        <v>145</v>
      </c>
      <c r="X76" s="45">
        <v>30</v>
      </c>
      <c r="Y76" s="62"/>
      <c r="Z76" s="39"/>
      <c r="AA76" s="39"/>
      <c r="AB76" s="39"/>
      <c r="AC76" s="39"/>
      <c r="AD76" s="39"/>
      <c r="AE76" s="39"/>
      <c r="AF76" s="39"/>
      <c r="AG76" s="90">
        <v>81</v>
      </c>
      <c r="AH76" s="22"/>
    </row>
  </sheetData>
  <mergeCells count="9">
    <mergeCell ref="D1:D2"/>
    <mergeCell ref="Y3:AF3"/>
    <mergeCell ref="K1:O1"/>
    <mergeCell ref="P1:X1"/>
    <mergeCell ref="Y1:AF1"/>
    <mergeCell ref="E1:J1"/>
    <mergeCell ref="L2:O2"/>
    <mergeCell ref="L3:O3"/>
    <mergeCell ref="P3:X3"/>
  </mergeCells>
  <phoneticPr fontId="8" type="noConversion"/>
  <pageMargins left="0.75" right="0.75" top="1" bottom="1" header="0" footer="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B3"/>
  <sheetViews>
    <sheetView workbookViewId="0">
      <selection activeCell="K11" sqref="K11"/>
    </sheetView>
  </sheetViews>
  <sheetFormatPr defaultRowHeight="13.2"/>
  <cols>
    <col min="1" max="16384" width="8.88671875" style="186"/>
  </cols>
  <sheetData>
    <row r="3" spans="2:2">
      <c r="B3" s="186" t="s">
        <v>561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H27"/>
  <sheetViews>
    <sheetView workbookViewId="0">
      <selection activeCell="J16" sqref="J16"/>
    </sheetView>
  </sheetViews>
  <sheetFormatPr defaultColWidth="11.5546875" defaultRowHeight="13.2"/>
  <cols>
    <col min="1" max="1" width="4" bestFit="1" customWidth="1"/>
    <col min="2" max="2" width="20" bestFit="1" customWidth="1"/>
    <col min="3" max="3" width="8.5546875" bestFit="1" customWidth="1"/>
    <col min="4" max="4" width="25.5546875" customWidth="1"/>
    <col min="5" max="5" width="4.6640625" bestFit="1" customWidth="1"/>
    <col min="6" max="7" width="5" bestFit="1" customWidth="1"/>
    <col min="8" max="8" width="4" bestFit="1" customWidth="1"/>
    <col min="9" max="9" width="5" bestFit="1" customWidth="1"/>
    <col min="10" max="10" width="5.33203125" bestFit="1" customWidth="1"/>
    <col min="11" max="11" width="6" bestFit="1" customWidth="1"/>
    <col min="12" max="13" width="5" bestFit="1" customWidth="1"/>
    <col min="14" max="15" width="6" bestFit="1" customWidth="1"/>
    <col min="16" max="16" width="5" bestFit="1" customWidth="1"/>
    <col min="17" max="17" width="4" bestFit="1" customWidth="1"/>
    <col min="18" max="21" width="5" bestFit="1" customWidth="1"/>
    <col min="22" max="23" width="4" bestFit="1" customWidth="1"/>
    <col min="24" max="28" width="5" bestFit="1" customWidth="1"/>
    <col min="29" max="29" width="4.33203125" bestFit="1" customWidth="1"/>
    <col min="30" max="30" width="5" bestFit="1" customWidth="1"/>
    <col min="31" max="31" width="4" bestFit="1" customWidth="1"/>
    <col min="32" max="32" width="5" bestFit="1" customWidth="1"/>
    <col min="33" max="33" width="5.44140625" bestFit="1" customWidth="1"/>
    <col min="34" max="34" width="6.88671875" bestFit="1" customWidth="1"/>
  </cols>
  <sheetData>
    <row r="1" spans="1:34" ht="13.8" thickBot="1">
      <c r="A1" s="18"/>
      <c r="B1" s="23" t="s">
        <v>13</v>
      </c>
      <c r="C1" s="26" t="s">
        <v>14</v>
      </c>
      <c r="D1" s="241" t="s">
        <v>217</v>
      </c>
      <c r="E1" s="247" t="s">
        <v>137</v>
      </c>
      <c r="F1" s="248"/>
      <c r="G1" s="248"/>
      <c r="H1" s="248"/>
      <c r="I1" s="248"/>
      <c r="J1" s="248"/>
      <c r="K1" s="247" t="s">
        <v>20</v>
      </c>
      <c r="L1" s="248"/>
      <c r="M1" s="248"/>
      <c r="N1" s="248"/>
      <c r="O1" s="249"/>
      <c r="P1" s="246" t="s">
        <v>38</v>
      </c>
      <c r="Q1" s="246"/>
      <c r="R1" s="246"/>
      <c r="S1" s="246"/>
      <c r="T1" s="246"/>
      <c r="U1" s="246"/>
      <c r="V1" s="246"/>
      <c r="W1" s="246"/>
      <c r="X1" s="246"/>
      <c r="Y1" s="250" t="s">
        <v>21</v>
      </c>
      <c r="Z1" s="251"/>
      <c r="AA1" s="251"/>
      <c r="AB1" s="251"/>
      <c r="AC1" s="251"/>
      <c r="AD1" s="251"/>
      <c r="AE1" s="251"/>
      <c r="AF1" s="252"/>
      <c r="AG1" s="28" t="s">
        <v>22</v>
      </c>
      <c r="AH1" s="23" t="s">
        <v>23</v>
      </c>
    </row>
    <row r="2" spans="1:34" ht="13.8" thickBot="1">
      <c r="A2" s="19"/>
      <c r="B2" s="24"/>
      <c r="C2" s="27"/>
      <c r="D2" s="242"/>
      <c r="E2" s="97"/>
      <c r="F2" s="73"/>
      <c r="G2" s="73"/>
      <c r="H2" s="73"/>
      <c r="I2" s="73"/>
      <c r="J2" s="73"/>
      <c r="K2" s="23" t="s">
        <v>138</v>
      </c>
      <c r="L2" s="253"/>
      <c r="M2" s="253"/>
      <c r="N2" s="253"/>
      <c r="O2" s="254"/>
      <c r="P2" s="4"/>
      <c r="Q2" s="4"/>
      <c r="R2" s="4"/>
      <c r="S2" s="4"/>
      <c r="T2" s="4"/>
      <c r="U2" s="4"/>
      <c r="V2" s="4"/>
      <c r="W2" s="4"/>
      <c r="X2" s="4"/>
      <c r="Y2" s="46"/>
      <c r="Z2" s="2"/>
      <c r="AA2" s="2"/>
      <c r="AB2" s="2"/>
      <c r="AC2" s="2"/>
      <c r="AD2" s="2"/>
      <c r="AE2" s="2"/>
      <c r="AF2" s="47"/>
      <c r="AG2" s="46"/>
      <c r="AH2" s="19"/>
    </row>
    <row r="3" spans="1:34" ht="13.8" thickBot="1">
      <c r="A3" s="20"/>
      <c r="B3" s="119" t="s">
        <v>101</v>
      </c>
      <c r="C3" s="26"/>
      <c r="D3" s="139"/>
      <c r="E3" s="29"/>
      <c r="F3" s="11"/>
      <c r="G3" s="11"/>
      <c r="H3" s="11"/>
      <c r="I3" s="11"/>
      <c r="J3" s="11"/>
      <c r="K3" s="24">
        <v>100</v>
      </c>
      <c r="L3" s="243" t="s">
        <v>139</v>
      </c>
      <c r="M3" s="244"/>
      <c r="N3" s="244"/>
      <c r="O3" s="245"/>
      <c r="P3" s="255" t="s">
        <v>140</v>
      </c>
      <c r="Q3" s="256"/>
      <c r="R3" s="256"/>
      <c r="S3" s="256"/>
      <c r="T3" s="256"/>
      <c r="U3" s="256"/>
      <c r="V3" s="256"/>
      <c r="W3" s="256"/>
      <c r="X3" s="257"/>
      <c r="Y3" s="243" t="s">
        <v>140</v>
      </c>
      <c r="Z3" s="244"/>
      <c r="AA3" s="244"/>
      <c r="AB3" s="244"/>
      <c r="AC3" s="244"/>
      <c r="AD3" s="244"/>
      <c r="AE3" s="244"/>
      <c r="AF3" s="245"/>
      <c r="AG3" s="53"/>
      <c r="AH3" s="18"/>
    </row>
    <row r="4" spans="1:34" ht="13.8" thickBot="1">
      <c r="A4" s="87" t="s">
        <v>8</v>
      </c>
      <c r="B4" s="87"/>
      <c r="C4" s="96"/>
      <c r="D4" s="140"/>
      <c r="E4" s="97" t="s">
        <v>15</v>
      </c>
      <c r="F4" s="73" t="s">
        <v>16</v>
      </c>
      <c r="G4" s="73" t="s">
        <v>17</v>
      </c>
      <c r="H4" s="73" t="s">
        <v>18</v>
      </c>
      <c r="I4" s="73" t="s">
        <v>19</v>
      </c>
      <c r="J4" s="73" t="s">
        <v>136</v>
      </c>
      <c r="K4" s="120" t="s">
        <v>24</v>
      </c>
      <c r="L4" s="74" t="s">
        <v>25</v>
      </c>
      <c r="M4" s="72" t="s">
        <v>26</v>
      </c>
      <c r="N4" s="72" t="s">
        <v>27</v>
      </c>
      <c r="O4" s="112" t="s">
        <v>28</v>
      </c>
      <c r="P4" s="123" t="s">
        <v>29</v>
      </c>
      <c r="Q4" s="124" t="s">
        <v>30</v>
      </c>
      <c r="R4" s="124" t="s">
        <v>31</v>
      </c>
      <c r="S4" s="124" t="s">
        <v>32</v>
      </c>
      <c r="T4" s="124" t="s">
        <v>33</v>
      </c>
      <c r="U4" s="124" t="s">
        <v>34</v>
      </c>
      <c r="V4" s="124" t="s">
        <v>35</v>
      </c>
      <c r="W4" s="124" t="s">
        <v>36</v>
      </c>
      <c r="X4" s="125" t="s">
        <v>37</v>
      </c>
      <c r="Y4" s="126" t="s">
        <v>39</v>
      </c>
      <c r="Z4" s="127" t="s">
        <v>40</v>
      </c>
      <c r="AA4" s="127" t="s">
        <v>41</v>
      </c>
      <c r="AB4" s="127" t="s">
        <v>42</v>
      </c>
      <c r="AC4" s="127" t="s">
        <v>43</v>
      </c>
      <c r="AD4" s="127" t="s">
        <v>44</v>
      </c>
      <c r="AE4" s="127" t="s">
        <v>45</v>
      </c>
      <c r="AF4" s="112" t="s">
        <v>46</v>
      </c>
      <c r="AG4" s="54"/>
      <c r="AH4" s="95"/>
    </row>
    <row r="5" spans="1:34">
      <c r="A5" s="88">
        <v>396</v>
      </c>
      <c r="B5" s="21" t="s">
        <v>481</v>
      </c>
      <c r="C5" s="17" t="s">
        <v>65</v>
      </c>
      <c r="D5" s="17" t="str">
        <f>B5&amp;C5</f>
        <v>Corazon CerdoCrudo</v>
      </c>
      <c r="E5" s="13">
        <v>117</v>
      </c>
      <c r="F5" s="13">
        <v>16.8</v>
      </c>
      <c r="G5" s="13">
        <v>4.9000000000000004</v>
      </c>
      <c r="H5" s="13">
        <v>0.4</v>
      </c>
      <c r="I5" s="13">
        <v>76</v>
      </c>
      <c r="J5" s="55"/>
      <c r="K5" s="36">
        <v>30</v>
      </c>
      <c r="L5" s="13">
        <v>430</v>
      </c>
      <c r="M5" s="13">
        <v>1240</v>
      </c>
      <c r="N5" s="13">
        <v>6000</v>
      </c>
      <c r="O5" s="37">
        <v>6000</v>
      </c>
      <c r="P5" s="17"/>
      <c r="Q5" s="13"/>
      <c r="R5" s="13">
        <v>85</v>
      </c>
      <c r="S5" s="13"/>
      <c r="T5" s="13">
        <v>2.7</v>
      </c>
      <c r="U5" s="13"/>
      <c r="V5" s="13">
        <v>132</v>
      </c>
      <c r="W5" s="13"/>
      <c r="X5" s="55"/>
      <c r="Y5" s="36">
        <v>657</v>
      </c>
      <c r="Z5" s="15">
        <v>870</v>
      </c>
      <c r="AA5" s="15">
        <v>1238</v>
      </c>
      <c r="AB5" s="15">
        <v>1378</v>
      </c>
      <c r="AC5" s="15">
        <v>418</v>
      </c>
      <c r="AD5" s="15">
        <v>778</v>
      </c>
      <c r="AE5" s="15">
        <v>221</v>
      </c>
      <c r="AF5" s="58">
        <v>880</v>
      </c>
      <c r="AG5" s="63"/>
      <c r="AH5" s="21"/>
    </row>
    <row r="6" spans="1:34">
      <c r="A6" s="88">
        <v>397</v>
      </c>
      <c r="B6" s="21" t="s">
        <v>551</v>
      </c>
      <c r="C6" s="17" t="s">
        <v>305</v>
      </c>
      <c r="D6" s="17" t="str">
        <f t="shared" ref="D6:D27" si="0">B6&amp;C6</f>
        <v>Costillas Cerdo MagrasCrudas</v>
      </c>
      <c r="E6" s="13">
        <v>215</v>
      </c>
      <c r="F6" s="13">
        <v>14.5</v>
      </c>
      <c r="G6" s="15">
        <v>17</v>
      </c>
      <c r="H6" s="15">
        <v>0.3</v>
      </c>
      <c r="I6" s="15">
        <v>67.099999999999994</v>
      </c>
      <c r="J6" s="55">
        <v>1.1000000000000001</v>
      </c>
      <c r="K6" s="36">
        <v>0</v>
      </c>
      <c r="L6" s="15">
        <v>710</v>
      </c>
      <c r="M6" s="15">
        <v>225</v>
      </c>
      <c r="N6" s="15">
        <v>1500</v>
      </c>
      <c r="O6" s="37">
        <v>4000</v>
      </c>
      <c r="P6" s="17">
        <v>69</v>
      </c>
      <c r="Q6" s="15">
        <v>295</v>
      </c>
      <c r="R6" s="15">
        <v>10</v>
      </c>
      <c r="S6" s="15">
        <v>18.5</v>
      </c>
      <c r="T6" s="15">
        <v>2.1</v>
      </c>
      <c r="U6" s="15">
        <v>0.09</v>
      </c>
      <c r="V6" s="15">
        <v>165</v>
      </c>
      <c r="W6" s="15">
        <v>218</v>
      </c>
      <c r="X6" s="55">
        <v>82</v>
      </c>
      <c r="Y6" s="36">
        <v>350</v>
      </c>
      <c r="Z6" s="15">
        <v>448</v>
      </c>
      <c r="AA6" s="15">
        <v>651</v>
      </c>
      <c r="AB6" s="15">
        <v>724</v>
      </c>
      <c r="AC6" s="15">
        <v>218</v>
      </c>
      <c r="AD6" s="15">
        <v>403</v>
      </c>
      <c r="AE6" s="15">
        <v>108</v>
      </c>
      <c r="AF6" s="58">
        <v>461</v>
      </c>
      <c r="AG6" s="63">
        <v>126</v>
      </c>
      <c r="AH6" s="21"/>
    </row>
    <row r="7" spans="1:34">
      <c r="A7" s="88">
        <v>398</v>
      </c>
      <c r="B7" s="21" t="s">
        <v>551</v>
      </c>
      <c r="C7" s="17" t="s">
        <v>487</v>
      </c>
      <c r="D7" s="17" t="str">
        <f t="shared" si="0"/>
        <v>Costillas Cerdo MagrasEstofadas</v>
      </c>
      <c r="E7" s="13">
        <v>306</v>
      </c>
      <c r="F7" s="13">
        <v>22.1</v>
      </c>
      <c r="G7" s="15">
        <v>24.2</v>
      </c>
      <c r="H7" s="15">
        <v>2.1</v>
      </c>
      <c r="I7" s="15">
        <v>51</v>
      </c>
      <c r="J7" s="55">
        <v>1.8</v>
      </c>
      <c r="K7" s="36">
        <v>0</v>
      </c>
      <c r="L7" s="15">
        <v>238</v>
      </c>
      <c r="M7" s="15">
        <v>100</v>
      </c>
      <c r="N7" s="13">
        <v>0</v>
      </c>
      <c r="O7" s="37">
        <v>4300</v>
      </c>
      <c r="P7" s="17">
        <v>58</v>
      </c>
      <c r="Q7" s="15">
        <v>320</v>
      </c>
      <c r="R7" s="15">
        <v>7.6</v>
      </c>
      <c r="S7" s="15">
        <v>18</v>
      </c>
      <c r="T7" s="15">
        <v>3</v>
      </c>
      <c r="U7" s="15">
        <v>0.09</v>
      </c>
      <c r="V7" s="15">
        <v>201</v>
      </c>
      <c r="W7" s="15">
        <v>188</v>
      </c>
      <c r="X7" s="55">
        <v>75</v>
      </c>
      <c r="Y7" s="36">
        <v>978</v>
      </c>
      <c r="Z7" s="15">
        <v>1281</v>
      </c>
      <c r="AA7" s="15">
        <v>1829</v>
      </c>
      <c r="AB7" s="15">
        <v>2043</v>
      </c>
      <c r="AC7" s="15">
        <v>619</v>
      </c>
      <c r="AD7" s="15">
        <v>1148</v>
      </c>
      <c r="AE7" s="15">
        <v>318</v>
      </c>
      <c r="AF7" s="58">
        <v>1148</v>
      </c>
      <c r="AG7" s="63">
        <v>187</v>
      </c>
      <c r="AH7" s="21"/>
    </row>
    <row r="8" spans="1:34">
      <c r="A8" s="88">
        <v>399</v>
      </c>
      <c r="B8" s="21" t="s">
        <v>551</v>
      </c>
      <c r="C8" s="17" t="s">
        <v>488</v>
      </c>
      <c r="D8" s="17" t="str">
        <f t="shared" si="0"/>
        <v>Costillas Cerdo MagrasFritas</v>
      </c>
      <c r="E8" s="13">
        <v>308</v>
      </c>
      <c r="F8" s="15">
        <v>21.5</v>
      </c>
      <c r="G8" s="15">
        <v>26.6</v>
      </c>
      <c r="H8" s="13">
        <v>0</v>
      </c>
      <c r="I8" s="15">
        <v>50.2</v>
      </c>
      <c r="J8" s="55">
        <v>1.2</v>
      </c>
      <c r="K8" s="36">
        <v>0</v>
      </c>
      <c r="L8" s="13">
        <v>0</v>
      </c>
      <c r="M8" s="13">
        <v>0</v>
      </c>
      <c r="N8" s="13">
        <v>0</v>
      </c>
      <c r="O8" s="37">
        <v>0</v>
      </c>
      <c r="P8" s="17">
        <v>73</v>
      </c>
      <c r="Q8" s="13">
        <v>296</v>
      </c>
      <c r="R8" s="15">
        <v>9.3000000000000007</v>
      </c>
      <c r="S8" s="15">
        <v>18.2</v>
      </c>
      <c r="T8" s="15">
        <v>2.6</v>
      </c>
      <c r="U8" s="15">
        <v>0.09</v>
      </c>
      <c r="V8" s="15">
        <v>196</v>
      </c>
      <c r="W8" s="15">
        <v>256</v>
      </c>
      <c r="X8" s="55">
        <v>109</v>
      </c>
      <c r="Y8" s="36">
        <v>865</v>
      </c>
      <c r="Z8" s="15">
        <v>1128</v>
      </c>
      <c r="AA8" s="15">
        <v>1756</v>
      </c>
      <c r="AB8" s="15">
        <v>1890</v>
      </c>
      <c r="AC8" s="15">
        <v>548</v>
      </c>
      <c r="AD8" s="15">
        <v>927</v>
      </c>
      <c r="AE8" s="15">
        <v>222</v>
      </c>
      <c r="AF8" s="58">
        <v>1178</v>
      </c>
      <c r="AG8" s="63">
        <v>233</v>
      </c>
      <c r="AH8" s="21"/>
    </row>
    <row r="9" spans="1:34">
      <c r="A9" s="88">
        <v>400</v>
      </c>
      <c r="B9" s="21" t="s">
        <v>550</v>
      </c>
      <c r="C9" s="17" t="s">
        <v>487</v>
      </c>
      <c r="D9" s="17" t="str">
        <f t="shared" si="0"/>
        <v>Costillas Cerdo Semimagr.Estofadas</v>
      </c>
      <c r="E9" s="13">
        <v>505</v>
      </c>
      <c r="F9" s="15">
        <v>18.600000000000001</v>
      </c>
      <c r="G9" s="15">
        <v>50.3</v>
      </c>
      <c r="H9" s="13">
        <v>0</v>
      </c>
      <c r="I9" s="15">
        <v>29.8</v>
      </c>
      <c r="J9" s="55">
        <v>1.1000000000000001</v>
      </c>
      <c r="K9" s="36">
        <v>0</v>
      </c>
      <c r="L9" s="13">
        <v>0</v>
      </c>
      <c r="M9" s="13">
        <v>0</v>
      </c>
      <c r="N9" s="13">
        <v>0</v>
      </c>
      <c r="O9" s="37">
        <v>0</v>
      </c>
      <c r="P9" s="17">
        <v>471</v>
      </c>
      <c r="Q9" s="15">
        <v>208</v>
      </c>
      <c r="R9" s="15">
        <v>32</v>
      </c>
      <c r="S9" s="15">
        <v>26</v>
      </c>
      <c r="T9" s="15">
        <v>2.1</v>
      </c>
      <c r="U9" s="15">
        <v>0.09</v>
      </c>
      <c r="V9" s="15">
        <v>137</v>
      </c>
      <c r="W9" s="15">
        <v>148</v>
      </c>
      <c r="X9" s="55">
        <v>52</v>
      </c>
      <c r="Y9" s="36"/>
      <c r="Z9" s="13"/>
      <c r="AA9" s="13"/>
      <c r="AB9" s="13"/>
      <c r="AC9" s="13"/>
      <c r="AD9" s="13"/>
      <c r="AE9" s="13"/>
      <c r="AF9" s="37"/>
      <c r="AG9" s="63">
        <v>138</v>
      </c>
      <c r="AH9" s="21"/>
    </row>
    <row r="10" spans="1:34">
      <c r="A10" s="88">
        <v>401</v>
      </c>
      <c r="B10" s="21" t="s">
        <v>550</v>
      </c>
      <c r="C10" s="17" t="s">
        <v>488</v>
      </c>
      <c r="D10" s="17" t="str">
        <f t="shared" si="0"/>
        <v>Costillas Cerdo Semimagr.Fritas</v>
      </c>
      <c r="E10" s="13">
        <v>560</v>
      </c>
      <c r="F10" s="15">
        <v>15.2</v>
      </c>
      <c r="G10" s="15">
        <v>62</v>
      </c>
      <c r="H10" s="13">
        <v>0</v>
      </c>
      <c r="I10" s="15">
        <v>22</v>
      </c>
      <c r="J10" s="55">
        <v>0.8</v>
      </c>
      <c r="K10" s="36">
        <v>0</v>
      </c>
      <c r="L10" s="13">
        <v>0</v>
      </c>
      <c r="M10" s="13">
        <v>0</v>
      </c>
      <c r="N10" s="13">
        <v>0</v>
      </c>
      <c r="O10" s="37">
        <v>0</v>
      </c>
      <c r="P10" s="17">
        <v>52</v>
      </c>
      <c r="Q10" s="15">
        <v>216</v>
      </c>
      <c r="R10" s="15">
        <v>7.8</v>
      </c>
      <c r="S10" s="15">
        <v>12.3</v>
      </c>
      <c r="T10" s="15">
        <v>1.8</v>
      </c>
      <c r="U10" s="15">
        <v>7.0000000000000007E-2</v>
      </c>
      <c r="V10" s="15">
        <v>163</v>
      </c>
      <c r="W10" s="15">
        <v>181</v>
      </c>
      <c r="X10" s="55">
        <v>69.3</v>
      </c>
      <c r="Y10" s="36"/>
      <c r="Z10" s="13"/>
      <c r="AA10" s="13"/>
      <c r="AB10" s="13"/>
      <c r="AC10" s="13"/>
      <c r="AD10" s="13"/>
      <c r="AE10" s="13"/>
      <c r="AF10" s="37"/>
      <c r="AG10" s="63">
        <v>186</v>
      </c>
      <c r="AH10" s="21"/>
    </row>
    <row r="11" spans="1:34">
      <c r="A11" s="88">
        <v>402</v>
      </c>
      <c r="B11" s="21" t="s">
        <v>489</v>
      </c>
      <c r="C11" s="17" t="s">
        <v>65</v>
      </c>
      <c r="D11" s="17" t="str">
        <f t="shared" si="0"/>
        <v>Hígado CerdoCrudo</v>
      </c>
      <c r="E11" s="13">
        <v>134</v>
      </c>
      <c r="F11" s="15">
        <v>19.399999999999999</v>
      </c>
      <c r="G11" s="15">
        <v>4.9000000000000004</v>
      </c>
      <c r="H11" s="15">
        <v>1.8</v>
      </c>
      <c r="I11" s="15">
        <v>72.400000000000006</v>
      </c>
      <c r="J11" s="55">
        <v>1.5</v>
      </c>
      <c r="K11" s="36">
        <v>8100</v>
      </c>
      <c r="L11" s="15">
        <v>415</v>
      </c>
      <c r="M11" s="15">
        <v>8050</v>
      </c>
      <c r="N11" s="15">
        <v>23000</v>
      </c>
      <c r="O11" s="37">
        <v>15900</v>
      </c>
      <c r="P11" s="17">
        <v>77</v>
      </c>
      <c r="Q11" s="15">
        <v>350</v>
      </c>
      <c r="R11" s="15">
        <v>10</v>
      </c>
      <c r="S11" s="13"/>
      <c r="T11" s="15">
        <v>18</v>
      </c>
      <c r="U11" s="13"/>
      <c r="V11" s="15">
        <v>342</v>
      </c>
      <c r="W11" s="13"/>
      <c r="X11" s="55"/>
      <c r="Y11" s="36">
        <v>987</v>
      </c>
      <c r="Z11" s="15">
        <v>1025</v>
      </c>
      <c r="AA11" s="15">
        <v>1820</v>
      </c>
      <c r="AB11" s="15">
        <v>1468</v>
      </c>
      <c r="AC11" s="15">
        <v>457</v>
      </c>
      <c r="AD11" s="15">
        <v>925</v>
      </c>
      <c r="AE11" s="15">
        <v>287</v>
      </c>
      <c r="AF11" s="58">
        <v>1240</v>
      </c>
      <c r="AG11" s="63"/>
      <c r="AH11" s="21"/>
    </row>
    <row r="12" spans="1:34">
      <c r="A12" s="88">
        <v>403</v>
      </c>
      <c r="B12" s="21" t="s">
        <v>489</v>
      </c>
      <c r="C12" s="17" t="s">
        <v>67</v>
      </c>
      <c r="D12" s="17" t="str">
        <f t="shared" si="0"/>
        <v>Hígado CerdoFrito</v>
      </c>
      <c r="E12" s="13">
        <v>236</v>
      </c>
      <c r="F12" s="15">
        <v>22.7</v>
      </c>
      <c r="G12" s="15">
        <v>10.8</v>
      </c>
      <c r="H12" s="15">
        <v>9.5</v>
      </c>
      <c r="I12" s="15">
        <v>55.6</v>
      </c>
      <c r="J12" s="55">
        <v>1.4</v>
      </c>
      <c r="K12" s="36">
        <v>12000</v>
      </c>
      <c r="L12" s="15">
        <v>355</v>
      </c>
      <c r="M12" s="15">
        <v>3100</v>
      </c>
      <c r="N12" s="15">
        <v>11000</v>
      </c>
      <c r="O12" s="37">
        <v>14800</v>
      </c>
      <c r="P12" s="17"/>
      <c r="Q12" s="13"/>
      <c r="R12" s="15">
        <v>13.5</v>
      </c>
      <c r="S12" s="13"/>
      <c r="T12" s="15">
        <v>20.100000000000001</v>
      </c>
      <c r="U12" s="13"/>
      <c r="V12" s="15">
        <v>391</v>
      </c>
      <c r="W12" s="13"/>
      <c r="X12" s="55"/>
      <c r="Y12" s="36">
        <v>1176</v>
      </c>
      <c r="Z12" s="15">
        <v>1317</v>
      </c>
      <c r="AA12" s="15">
        <v>2157</v>
      </c>
      <c r="AB12" s="15">
        <v>1762</v>
      </c>
      <c r="AC12" s="15">
        <v>549</v>
      </c>
      <c r="AD12" s="15">
        <v>1108</v>
      </c>
      <c r="AE12" s="15">
        <v>348</v>
      </c>
      <c r="AF12" s="58">
        <v>1482</v>
      </c>
      <c r="AG12" s="63"/>
      <c r="AH12" s="21"/>
    </row>
    <row r="13" spans="1:34">
      <c r="A13" s="88">
        <v>404</v>
      </c>
      <c r="B13" s="79" t="s">
        <v>490</v>
      </c>
      <c r="C13" s="17" t="s">
        <v>65</v>
      </c>
      <c r="D13" s="17" t="str">
        <f t="shared" si="0"/>
        <v>Jamón CerdoCrudo</v>
      </c>
      <c r="E13" s="13">
        <v>262</v>
      </c>
      <c r="F13" s="15">
        <v>15.8</v>
      </c>
      <c r="G13" s="15">
        <v>18.7</v>
      </c>
      <c r="H13" s="15">
        <v>0.3</v>
      </c>
      <c r="I13" s="15">
        <v>63.7</v>
      </c>
      <c r="J13" s="55">
        <v>1.5</v>
      </c>
      <c r="K13" s="36"/>
      <c r="L13" s="15">
        <v>840</v>
      </c>
      <c r="M13" s="15">
        <v>235</v>
      </c>
      <c r="N13" s="13"/>
      <c r="O13" s="37">
        <v>4800</v>
      </c>
      <c r="P13" s="17">
        <v>900</v>
      </c>
      <c r="Q13" s="15">
        <v>321</v>
      </c>
      <c r="R13" s="15">
        <v>11.2</v>
      </c>
      <c r="S13" s="15">
        <v>15.7</v>
      </c>
      <c r="T13" s="15">
        <v>2.2999999999999998</v>
      </c>
      <c r="U13" s="15">
        <v>0.17</v>
      </c>
      <c r="V13" s="15">
        <v>164</v>
      </c>
      <c r="W13" s="15">
        <v>185</v>
      </c>
      <c r="X13" s="55">
        <v>1880</v>
      </c>
      <c r="Y13" s="36">
        <v>858</v>
      </c>
      <c r="Z13" s="15">
        <v>1118</v>
      </c>
      <c r="AA13" s="15">
        <v>1727</v>
      </c>
      <c r="AB13" s="15">
        <v>1887</v>
      </c>
      <c r="AC13" s="15">
        <v>550</v>
      </c>
      <c r="AD13" s="15">
        <v>918</v>
      </c>
      <c r="AE13" s="15">
        <v>220</v>
      </c>
      <c r="AF13" s="58">
        <v>1167</v>
      </c>
      <c r="AG13" s="63">
        <v>119</v>
      </c>
      <c r="AH13" s="21"/>
    </row>
    <row r="14" spans="1:34">
      <c r="A14" s="88">
        <v>405</v>
      </c>
      <c r="B14" s="79" t="s">
        <v>490</v>
      </c>
      <c r="C14" s="17" t="s">
        <v>469</v>
      </c>
      <c r="D14" s="17" t="str">
        <f t="shared" si="0"/>
        <v>Jamón CerdoCocido</v>
      </c>
      <c r="E14" s="13">
        <v>354</v>
      </c>
      <c r="F14" s="15">
        <v>20.3</v>
      </c>
      <c r="G14" s="15">
        <v>32.1</v>
      </c>
      <c r="H14" s="15">
        <v>0.3</v>
      </c>
      <c r="I14" s="15">
        <v>45.6</v>
      </c>
      <c r="J14" s="55">
        <v>1.7</v>
      </c>
      <c r="K14" s="36"/>
      <c r="L14" s="15">
        <v>475</v>
      </c>
      <c r="M14" s="15">
        <v>226</v>
      </c>
      <c r="N14" s="13"/>
      <c r="O14" s="37">
        <v>4300</v>
      </c>
      <c r="P14" s="17">
        <v>718</v>
      </c>
      <c r="Q14" s="15">
        <v>328</v>
      </c>
      <c r="R14" s="15">
        <v>12</v>
      </c>
      <c r="S14" s="15">
        <v>22</v>
      </c>
      <c r="T14" s="15">
        <v>2.6</v>
      </c>
      <c r="U14" s="13"/>
      <c r="V14" s="15">
        <v>227</v>
      </c>
      <c r="W14" s="15">
        <v>280</v>
      </c>
      <c r="X14" s="55"/>
      <c r="Y14" s="36">
        <v>1065</v>
      </c>
      <c r="Z14" s="15">
        <v>1468</v>
      </c>
      <c r="AA14" s="15">
        <v>2266</v>
      </c>
      <c r="AB14" s="15">
        <v>2557</v>
      </c>
      <c r="AC14" s="15">
        <v>728</v>
      </c>
      <c r="AD14" s="15">
        <v>1249</v>
      </c>
      <c r="AE14" s="15">
        <v>287</v>
      </c>
      <c r="AF14" s="58">
        <v>1521</v>
      </c>
      <c r="AG14" s="63">
        <v>223</v>
      </c>
      <c r="AH14" s="21"/>
    </row>
    <row r="15" spans="1:34">
      <c r="A15" s="88">
        <v>406</v>
      </c>
      <c r="B15" s="21" t="s">
        <v>491</v>
      </c>
      <c r="C15" s="17" t="s">
        <v>65</v>
      </c>
      <c r="D15" s="17" t="str">
        <f t="shared" si="0"/>
        <v>Jamón York CerdoCrudo</v>
      </c>
      <c r="E15" s="13">
        <v>454</v>
      </c>
      <c r="F15" s="15">
        <v>17.2</v>
      </c>
      <c r="G15" s="15">
        <v>43</v>
      </c>
      <c r="H15" s="15">
        <v>0.8</v>
      </c>
      <c r="I15" s="15">
        <v>37.9</v>
      </c>
      <c r="J15" s="55">
        <v>1.1000000000000001</v>
      </c>
      <c r="K15" s="36"/>
      <c r="L15" s="15">
        <v>750</v>
      </c>
      <c r="M15" s="15">
        <v>280</v>
      </c>
      <c r="N15" s="13"/>
      <c r="O15" s="37">
        <v>4250</v>
      </c>
      <c r="P15" s="17">
        <v>1120</v>
      </c>
      <c r="Q15" s="15">
        <v>340</v>
      </c>
      <c r="R15" s="15">
        <v>14.2</v>
      </c>
      <c r="S15" s="15">
        <v>14.6</v>
      </c>
      <c r="T15" s="15">
        <v>1.6</v>
      </c>
      <c r="U15" s="13"/>
      <c r="V15" s="15">
        <v>136</v>
      </c>
      <c r="W15" s="15">
        <v>162</v>
      </c>
      <c r="X15" s="55">
        <v>1770</v>
      </c>
      <c r="Y15" s="36"/>
      <c r="Z15" s="13"/>
      <c r="AA15" s="13"/>
      <c r="AB15" s="13"/>
      <c r="AC15" s="13"/>
      <c r="AD15" s="13"/>
      <c r="AE15" s="13"/>
      <c r="AF15" s="37"/>
      <c r="AG15" s="63">
        <v>76</v>
      </c>
      <c r="AH15" s="21"/>
    </row>
    <row r="16" spans="1:34">
      <c r="A16" s="88">
        <v>407</v>
      </c>
      <c r="B16" s="21" t="s">
        <v>491</v>
      </c>
      <c r="C16" s="17" t="s">
        <v>469</v>
      </c>
      <c r="D16" s="17" t="str">
        <f t="shared" si="0"/>
        <v>Jamón York CerdoCocido</v>
      </c>
      <c r="E16" s="13">
        <v>435</v>
      </c>
      <c r="F16" s="15">
        <v>16.2</v>
      </c>
      <c r="G16" s="15">
        <v>39.6</v>
      </c>
      <c r="H16" s="13">
        <v>0</v>
      </c>
      <c r="I16" s="15">
        <v>48.6</v>
      </c>
      <c r="J16" s="55">
        <v>0</v>
      </c>
      <c r="K16" s="36"/>
      <c r="L16" s="13"/>
      <c r="M16" s="15"/>
      <c r="N16" s="13"/>
      <c r="O16" s="37"/>
      <c r="P16" s="17">
        <v>1490</v>
      </c>
      <c r="Q16" s="15">
        <v>322</v>
      </c>
      <c r="R16" s="15">
        <v>12.7</v>
      </c>
      <c r="S16" s="15">
        <v>17.399999999999999</v>
      </c>
      <c r="T16" s="15">
        <v>2.5</v>
      </c>
      <c r="U16" s="13"/>
      <c r="V16" s="15">
        <v>192</v>
      </c>
      <c r="W16" s="15">
        <v>198</v>
      </c>
      <c r="X16" s="55">
        <v>2350</v>
      </c>
      <c r="Y16" s="36"/>
      <c r="Z16" s="13"/>
      <c r="AA16" s="13"/>
      <c r="AB16" s="13"/>
      <c r="AC16" s="13"/>
      <c r="AD16" s="13"/>
      <c r="AE16" s="13"/>
      <c r="AF16" s="37"/>
      <c r="AG16" s="63">
        <v>162</v>
      </c>
      <c r="AH16" s="21"/>
    </row>
    <row r="17" spans="1:34">
      <c r="A17" s="88">
        <v>408</v>
      </c>
      <c r="B17" s="21" t="s">
        <v>552</v>
      </c>
      <c r="C17" s="17" t="s">
        <v>132</v>
      </c>
      <c r="D17" s="17" t="str">
        <f t="shared" si="0"/>
        <v>Lomo Cerdo GrasoAsado</v>
      </c>
      <c r="E17" s="13">
        <v>412</v>
      </c>
      <c r="F17" s="15">
        <v>23.7</v>
      </c>
      <c r="G17" s="15">
        <v>35.799999999999997</v>
      </c>
      <c r="H17" s="13">
        <v>0</v>
      </c>
      <c r="I17" s="15">
        <v>39.6</v>
      </c>
      <c r="J17" s="55">
        <v>0.8</v>
      </c>
      <c r="K17" s="36"/>
      <c r="L17" s="15">
        <v>1168</v>
      </c>
      <c r="M17" s="15">
        <v>181</v>
      </c>
      <c r="N17" s="13"/>
      <c r="O17" s="37">
        <v>5300</v>
      </c>
      <c r="P17" s="17">
        <v>60</v>
      </c>
      <c r="Q17" s="15">
        <v>420</v>
      </c>
      <c r="R17" s="15">
        <v>9.8000000000000007</v>
      </c>
      <c r="S17" s="15">
        <v>20</v>
      </c>
      <c r="T17" s="15">
        <v>3.3</v>
      </c>
      <c r="U17" s="15">
        <v>0.09</v>
      </c>
      <c r="V17" s="15">
        <v>211</v>
      </c>
      <c r="W17" s="15">
        <v>199</v>
      </c>
      <c r="X17" s="55">
        <v>77</v>
      </c>
      <c r="Y17" s="36">
        <v>1147</v>
      </c>
      <c r="Z17" s="15">
        <v>1505</v>
      </c>
      <c r="AA17" s="15">
        <v>2157</v>
      </c>
      <c r="AB17" s="15">
        <v>2408</v>
      </c>
      <c r="AC17" s="15">
        <v>733</v>
      </c>
      <c r="AD17" s="15">
        <v>1357</v>
      </c>
      <c r="AE17" s="15">
        <v>391</v>
      </c>
      <c r="AF17" s="58">
        <v>1532</v>
      </c>
      <c r="AG17" s="63">
        <v>146</v>
      </c>
      <c r="AH17" s="21"/>
    </row>
    <row r="18" spans="1:34">
      <c r="A18" s="88">
        <v>409</v>
      </c>
      <c r="B18" s="21" t="s">
        <v>552</v>
      </c>
      <c r="C18" s="17" t="s">
        <v>133</v>
      </c>
      <c r="D18" s="17" t="str">
        <f t="shared" si="0"/>
        <v>Lomo Cerdo GrasoEstofado</v>
      </c>
      <c r="E18" s="13">
        <v>404</v>
      </c>
      <c r="F18" s="15">
        <v>18.600000000000001</v>
      </c>
      <c r="G18" s="15">
        <v>41.3</v>
      </c>
      <c r="H18" s="13">
        <v>0</v>
      </c>
      <c r="I18" s="15">
        <v>39.1</v>
      </c>
      <c r="J18" s="55">
        <v>0.8</v>
      </c>
      <c r="K18" s="36"/>
      <c r="L18" s="13"/>
      <c r="M18" s="13"/>
      <c r="N18" s="13"/>
      <c r="O18" s="37"/>
      <c r="P18" s="17">
        <v>71</v>
      </c>
      <c r="Q18" s="15">
        <v>273</v>
      </c>
      <c r="R18" s="15">
        <v>7.4</v>
      </c>
      <c r="S18" s="15">
        <v>19.100000000000001</v>
      </c>
      <c r="T18" s="15">
        <v>2.6</v>
      </c>
      <c r="U18" s="15">
        <v>0.08</v>
      </c>
      <c r="V18" s="15">
        <v>193</v>
      </c>
      <c r="W18" s="15">
        <v>186</v>
      </c>
      <c r="X18" s="55">
        <v>76</v>
      </c>
      <c r="Y18" s="36"/>
      <c r="Z18" s="13"/>
      <c r="AA18" s="13"/>
      <c r="AB18" s="13"/>
      <c r="AC18" s="13"/>
      <c r="AD18" s="13"/>
      <c r="AE18" s="13"/>
      <c r="AF18" s="37"/>
      <c r="AG18" s="63">
        <v>143</v>
      </c>
      <c r="AH18" s="21"/>
    </row>
    <row r="19" spans="1:34">
      <c r="A19" s="88">
        <v>410</v>
      </c>
      <c r="B19" s="21" t="s">
        <v>552</v>
      </c>
      <c r="C19" s="17" t="s">
        <v>67</v>
      </c>
      <c r="D19" s="17" t="str">
        <f t="shared" si="0"/>
        <v>Lomo Cerdo GrasoFrito</v>
      </c>
      <c r="E19" s="13">
        <v>489</v>
      </c>
      <c r="F19" s="15">
        <v>16.100000000000001</v>
      </c>
      <c r="G19" s="15">
        <v>53.2</v>
      </c>
      <c r="H19" s="13">
        <v>0</v>
      </c>
      <c r="I19" s="15">
        <v>30</v>
      </c>
      <c r="J19" s="55">
        <v>0.7</v>
      </c>
      <c r="K19" s="36"/>
      <c r="L19" s="13"/>
      <c r="M19" s="13"/>
      <c r="N19" s="13"/>
      <c r="O19" s="37"/>
      <c r="P19" s="17">
        <v>63</v>
      </c>
      <c r="Q19" s="15">
        <v>252</v>
      </c>
      <c r="R19" s="15">
        <v>7.1</v>
      </c>
      <c r="S19" s="15">
        <v>20.3</v>
      </c>
      <c r="T19" s="15">
        <v>1.9</v>
      </c>
      <c r="U19" s="15">
        <v>7.0000000000000007E-2</v>
      </c>
      <c r="V19" s="15">
        <v>180</v>
      </c>
      <c r="W19" s="15">
        <v>175</v>
      </c>
      <c r="X19" s="55">
        <v>71</v>
      </c>
      <c r="Y19" s="36"/>
      <c r="Z19" s="13"/>
      <c r="AA19" s="13"/>
      <c r="AB19" s="13"/>
      <c r="AC19" s="13"/>
      <c r="AD19" s="13"/>
      <c r="AE19" s="13"/>
      <c r="AF19" s="37"/>
      <c r="AG19" s="63">
        <v>138</v>
      </c>
      <c r="AH19" s="21"/>
    </row>
    <row r="20" spans="1:34">
      <c r="A20" s="88">
        <v>411</v>
      </c>
      <c r="B20" s="21" t="s">
        <v>553</v>
      </c>
      <c r="C20" s="17" t="s">
        <v>132</v>
      </c>
      <c r="D20" s="17" t="str">
        <f t="shared" si="0"/>
        <v>Lomo Cerdo MagroAsado</v>
      </c>
      <c r="E20" s="13">
        <v>271</v>
      </c>
      <c r="F20" s="15">
        <v>26.1</v>
      </c>
      <c r="G20" s="15">
        <v>18.100000000000001</v>
      </c>
      <c r="H20" s="13">
        <v>0</v>
      </c>
      <c r="I20" s="15">
        <v>56</v>
      </c>
      <c r="J20" s="55">
        <v>0.8</v>
      </c>
      <c r="K20" s="36"/>
      <c r="L20" s="15">
        <v>638</v>
      </c>
      <c r="M20" s="15">
        <v>167</v>
      </c>
      <c r="N20" s="13"/>
      <c r="O20" s="37">
        <v>2500</v>
      </c>
      <c r="P20" s="17">
        <v>47</v>
      </c>
      <c r="Q20" s="15">
        <v>327</v>
      </c>
      <c r="R20" s="15">
        <v>5.3</v>
      </c>
      <c r="S20" s="15">
        <v>24.3</v>
      </c>
      <c r="T20" s="15">
        <v>3.5</v>
      </c>
      <c r="U20" s="15">
        <v>0.09</v>
      </c>
      <c r="V20" s="15">
        <v>225</v>
      </c>
      <c r="W20" s="15">
        <v>243</v>
      </c>
      <c r="X20" s="55">
        <v>101</v>
      </c>
      <c r="Y20" s="36">
        <v>1080</v>
      </c>
      <c r="Z20" s="15">
        <v>1398</v>
      </c>
      <c r="AA20" s="15">
        <v>2007</v>
      </c>
      <c r="AB20" s="15">
        <v>2252</v>
      </c>
      <c r="AC20" s="15">
        <v>678</v>
      </c>
      <c r="AD20" s="15">
        <v>1268</v>
      </c>
      <c r="AE20" s="15">
        <v>347</v>
      </c>
      <c r="AF20" s="58">
        <v>1412</v>
      </c>
      <c r="AG20" s="63">
        <v>170</v>
      </c>
      <c r="AH20" s="21"/>
    </row>
    <row r="21" spans="1:34">
      <c r="A21" s="88">
        <v>412</v>
      </c>
      <c r="B21" s="21" t="s">
        <v>553</v>
      </c>
      <c r="C21" s="17" t="s">
        <v>133</v>
      </c>
      <c r="D21" s="17" t="str">
        <f t="shared" si="0"/>
        <v>Lomo Cerdo MagroEstofado</v>
      </c>
      <c r="E21" s="13">
        <v>285</v>
      </c>
      <c r="F21" s="15">
        <v>20.3</v>
      </c>
      <c r="G21" s="15">
        <v>23.2</v>
      </c>
      <c r="H21" s="15">
        <v>1.8</v>
      </c>
      <c r="I21" s="15">
        <v>53.8</v>
      </c>
      <c r="J21" s="55">
        <v>0.9</v>
      </c>
      <c r="K21" s="36"/>
      <c r="L21" s="15">
        <v>330</v>
      </c>
      <c r="M21" s="15">
        <v>195</v>
      </c>
      <c r="N21" s="13"/>
      <c r="O21" s="37">
        <v>3200</v>
      </c>
      <c r="P21" s="17">
        <v>52</v>
      </c>
      <c r="Q21" s="15">
        <v>277</v>
      </c>
      <c r="R21" s="15">
        <v>7.2</v>
      </c>
      <c r="S21" s="15">
        <v>21.3</v>
      </c>
      <c r="T21" s="15">
        <v>2.6</v>
      </c>
      <c r="U21" s="15">
        <v>0.09</v>
      </c>
      <c r="V21" s="15">
        <v>188</v>
      </c>
      <c r="W21" s="15">
        <v>239</v>
      </c>
      <c r="X21" s="55">
        <v>96</v>
      </c>
      <c r="Y21" s="36">
        <v>908</v>
      </c>
      <c r="Z21" s="15">
        <v>1187</v>
      </c>
      <c r="AA21" s="15">
        <v>1708</v>
      </c>
      <c r="AB21" s="15">
        <v>1907</v>
      </c>
      <c r="AC21" s="15">
        <v>579</v>
      </c>
      <c r="AD21" s="15">
        <v>1078</v>
      </c>
      <c r="AE21" s="15">
        <v>297</v>
      </c>
      <c r="AF21" s="58">
        <v>1205</v>
      </c>
      <c r="AG21" s="63">
        <v>171</v>
      </c>
      <c r="AH21" s="21"/>
    </row>
    <row r="22" spans="1:34">
      <c r="A22" s="88">
        <v>413</v>
      </c>
      <c r="B22" s="21" t="s">
        <v>553</v>
      </c>
      <c r="C22" s="17" t="s">
        <v>67</v>
      </c>
      <c r="D22" s="17" t="str">
        <f t="shared" si="0"/>
        <v>Lomo Cerdo MagroFrito</v>
      </c>
      <c r="E22" s="13">
        <v>316</v>
      </c>
      <c r="F22" s="15">
        <v>19.600000000000001</v>
      </c>
      <c r="G22" s="15">
        <v>28.1</v>
      </c>
      <c r="H22" s="13">
        <v>0</v>
      </c>
      <c r="I22" s="15">
        <v>51.5</v>
      </c>
      <c r="J22" s="55">
        <v>0.8</v>
      </c>
      <c r="K22" s="36"/>
      <c r="L22" s="15">
        <v>780</v>
      </c>
      <c r="M22" s="15">
        <v>230</v>
      </c>
      <c r="N22" s="13"/>
      <c r="O22" s="37">
        <v>4000</v>
      </c>
      <c r="P22" s="17">
        <v>458</v>
      </c>
      <c r="Q22" s="15">
        <v>355</v>
      </c>
      <c r="R22" s="15">
        <v>7.3</v>
      </c>
      <c r="S22" s="15">
        <v>112</v>
      </c>
      <c r="T22" s="15">
        <v>2.8</v>
      </c>
      <c r="U22" s="15">
        <v>0.08</v>
      </c>
      <c r="V22" s="15">
        <v>195</v>
      </c>
      <c r="W22" s="15">
        <v>231</v>
      </c>
      <c r="X22" s="55">
        <v>85</v>
      </c>
      <c r="Y22" s="36"/>
      <c r="Z22" s="13"/>
      <c r="AA22" s="13"/>
      <c r="AB22" s="13"/>
      <c r="AC22" s="13"/>
      <c r="AD22" s="13"/>
      <c r="AE22" s="13"/>
      <c r="AF22" s="37"/>
      <c r="AG22" s="63">
        <v>165</v>
      </c>
      <c r="AH22" s="21"/>
    </row>
    <row r="23" spans="1:34">
      <c r="A23" s="88">
        <v>414</v>
      </c>
      <c r="B23" s="79" t="s">
        <v>554</v>
      </c>
      <c r="C23" s="17" t="s">
        <v>293</v>
      </c>
      <c r="D23" s="17" t="str">
        <f t="shared" si="0"/>
        <v>Manteca de CerdoCruda</v>
      </c>
      <c r="E23" s="13">
        <v>877</v>
      </c>
      <c r="F23" s="15">
        <v>0.8</v>
      </c>
      <c r="G23" s="15">
        <v>98</v>
      </c>
      <c r="H23" s="13">
        <v>0</v>
      </c>
      <c r="I23" s="15">
        <v>1</v>
      </c>
      <c r="J23" s="55">
        <v>0.1</v>
      </c>
      <c r="K23" s="36"/>
      <c r="L23" s="13"/>
      <c r="M23" s="13"/>
      <c r="N23" s="13"/>
      <c r="O23" s="37"/>
      <c r="P23" s="17">
        <v>3.6</v>
      </c>
      <c r="Q23" s="15">
        <v>0.9</v>
      </c>
      <c r="R23" s="15">
        <v>0.7</v>
      </c>
      <c r="S23" s="15">
        <v>0.8</v>
      </c>
      <c r="T23" s="15">
        <v>1.1000000000000001</v>
      </c>
      <c r="U23" s="15">
        <v>0.02</v>
      </c>
      <c r="V23" s="15">
        <v>2.1</v>
      </c>
      <c r="W23" s="15">
        <v>52</v>
      </c>
      <c r="X23" s="55">
        <v>4</v>
      </c>
      <c r="Y23" s="36"/>
      <c r="Z23" s="13"/>
      <c r="AA23" s="13"/>
      <c r="AB23" s="13"/>
      <c r="AC23" s="13"/>
      <c r="AD23" s="13"/>
      <c r="AE23" s="13"/>
      <c r="AF23" s="37"/>
      <c r="AG23" s="63">
        <v>28</v>
      </c>
      <c r="AH23" s="21"/>
    </row>
    <row r="24" spans="1:34">
      <c r="A24" s="88">
        <v>415</v>
      </c>
      <c r="B24" s="21" t="s">
        <v>495</v>
      </c>
      <c r="C24" s="17" t="s">
        <v>132</v>
      </c>
      <c r="D24" s="17" t="str">
        <f t="shared" si="0"/>
        <v>Pierna CerdoAsado</v>
      </c>
      <c r="E24" s="13">
        <v>317</v>
      </c>
      <c r="F24" s="15">
        <v>24.6</v>
      </c>
      <c r="G24" s="15">
        <v>23.2</v>
      </c>
      <c r="H24" s="13">
        <v>0</v>
      </c>
      <c r="I24" s="13">
        <v>0</v>
      </c>
      <c r="J24" s="55">
        <v>0</v>
      </c>
      <c r="K24" s="36"/>
      <c r="L24" s="13"/>
      <c r="M24" s="13"/>
      <c r="N24" s="13"/>
      <c r="O24" s="37"/>
      <c r="P24" s="17">
        <v>66</v>
      </c>
      <c r="Q24" s="15">
        <v>308</v>
      </c>
      <c r="R24" s="15">
        <v>5.2</v>
      </c>
      <c r="S24" s="15">
        <v>22.6</v>
      </c>
      <c r="T24" s="15">
        <v>1.7</v>
      </c>
      <c r="U24" s="15"/>
      <c r="V24" s="15">
        <v>363</v>
      </c>
      <c r="W24" s="15">
        <v>253</v>
      </c>
      <c r="X24" s="55">
        <v>93</v>
      </c>
      <c r="Y24" s="36"/>
      <c r="Z24" s="13"/>
      <c r="AA24" s="13"/>
      <c r="AB24" s="13"/>
      <c r="AC24" s="13"/>
      <c r="AD24" s="13"/>
      <c r="AE24" s="13"/>
      <c r="AF24" s="37"/>
      <c r="AG24" s="63">
        <v>286</v>
      </c>
      <c r="AH24" s="21"/>
    </row>
    <row r="25" spans="1:34">
      <c r="A25" s="88">
        <v>416</v>
      </c>
      <c r="B25" s="21" t="s">
        <v>496</v>
      </c>
      <c r="C25" s="17"/>
      <c r="D25" s="17" t="str">
        <f t="shared" si="0"/>
        <v>Promedio Cerdo</v>
      </c>
      <c r="E25" s="13">
        <v>736</v>
      </c>
      <c r="F25" s="15">
        <v>3.9</v>
      </c>
      <c r="G25" s="15">
        <v>80</v>
      </c>
      <c r="H25" s="13">
        <v>0</v>
      </c>
      <c r="I25" s="13">
        <v>0</v>
      </c>
      <c r="J25" s="55">
        <v>0</v>
      </c>
      <c r="K25" s="36"/>
      <c r="L25" s="15">
        <v>1200</v>
      </c>
      <c r="M25" s="15">
        <v>240</v>
      </c>
      <c r="N25" s="13"/>
      <c r="O25" s="37"/>
      <c r="P25" s="17">
        <v>69</v>
      </c>
      <c r="Q25" s="15">
        <v>304</v>
      </c>
      <c r="R25" s="15">
        <v>10</v>
      </c>
      <c r="S25" s="15">
        <v>24</v>
      </c>
      <c r="T25" s="15">
        <v>2.2000000000000002</v>
      </c>
      <c r="U25" s="15"/>
      <c r="V25" s="15">
        <v>215</v>
      </c>
      <c r="W25" s="15">
        <v>206</v>
      </c>
      <c r="X25" s="55"/>
      <c r="Y25" s="36"/>
      <c r="Z25" s="13"/>
      <c r="AA25" s="13"/>
      <c r="AB25" s="13"/>
      <c r="AC25" s="13"/>
      <c r="AD25" s="13"/>
      <c r="AE25" s="13"/>
      <c r="AF25" s="37"/>
      <c r="AG25" s="63"/>
      <c r="AH25" s="21"/>
    </row>
    <row r="26" spans="1:34">
      <c r="A26" s="88">
        <v>417</v>
      </c>
      <c r="B26" s="21" t="s">
        <v>497</v>
      </c>
      <c r="C26" s="17" t="s">
        <v>65</v>
      </c>
      <c r="D26" s="17" t="str">
        <f t="shared" si="0"/>
        <v>Riñón CerdoCrudo</v>
      </c>
      <c r="E26" s="13">
        <v>105</v>
      </c>
      <c r="F26" s="15">
        <v>15.2</v>
      </c>
      <c r="G26" s="15">
        <v>4.3</v>
      </c>
      <c r="H26" s="15">
        <v>0.8</v>
      </c>
      <c r="I26" s="13">
        <v>0</v>
      </c>
      <c r="J26" s="55">
        <v>0</v>
      </c>
      <c r="K26" s="36">
        <v>120</v>
      </c>
      <c r="L26" s="15">
        <v>540</v>
      </c>
      <c r="M26" s="15">
        <v>1570</v>
      </c>
      <c r="N26" s="15">
        <v>12000</v>
      </c>
      <c r="O26" s="37">
        <v>8700</v>
      </c>
      <c r="P26" s="17"/>
      <c r="Q26" s="13"/>
      <c r="R26" s="15">
        <v>9</v>
      </c>
      <c r="S26" s="13"/>
      <c r="T26" s="13">
        <v>6.8</v>
      </c>
      <c r="U26" s="15"/>
      <c r="V26" s="13">
        <v>209</v>
      </c>
      <c r="W26" s="13"/>
      <c r="X26" s="55"/>
      <c r="Y26" s="36">
        <v>758</v>
      </c>
      <c r="Z26" s="13">
        <v>787</v>
      </c>
      <c r="AA26" s="15">
        <v>1420</v>
      </c>
      <c r="AB26" s="15">
        <v>1177</v>
      </c>
      <c r="AC26" s="15">
        <v>327</v>
      </c>
      <c r="AD26" s="15">
        <v>712</v>
      </c>
      <c r="AE26" s="15">
        <v>238</v>
      </c>
      <c r="AF26" s="58">
        <v>948</v>
      </c>
      <c r="AG26" s="63"/>
      <c r="AH26" s="21"/>
    </row>
    <row r="27" spans="1:34" ht="13.8" thickBot="1">
      <c r="A27" s="89">
        <v>418</v>
      </c>
      <c r="B27" s="22" t="s">
        <v>498</v>
      </c>
      <c r="C27" s="62" t="s">
        <v>480</v>
      </c>
      <c r="D27" s="17" t="str">
        <f t="shared" si="0"/>
        <v>Tocino CerdoSalado</v>
      </c>
      <c r="E27" s="39">
        <v>763</v>
      </c>
      <c r="F27" s="39">
        <v>6.6</v>
      </c>
      <c r="G27" s="39">
        <v>80.2</v>
      </c>
      <c r="H27" s="39">
        <v>0.7</v>
      </c>
      <c r="I27" s="39">
        <v>9</v>
      </c>
      <c r="J27" s="90">
        <v>3.5</v>
      </c>
      <c r="K27" s="38"/>
      <c r="L27" s="39">
        <v>180</v>
      </c>
      <c r="M27" s="39">
        <v>40</v>
      </c>
      <c r="N27" s="39"/>
      <c r="O27" s="40">
        <v>900</v>
      </c>
      <c r="P27" s="62">
        <v>2300</v>
      </c>
      <c r="Q27" s="39">
        <v>127</v>
      </c>
      <c r="R27" s="39">
        <v>7</v>
      </c>
      <c r="S27" s="39"/>
      <c r="T27" s="39">
        <v>0.6</v>
      </c>
      <c r="U27" s="39">
        <v>0.05</v>
      </c>
      <c r="V27" s="39">
        <v>42</v>
      </c>
      <c r="W27" s="39"/>
      <c r="X27" s="90"/>
      <c r="Y27" s="38">
        <v>148</v>
      </c>
      <c r="Z27" s="39">
        <v>197</v>
      </c>
      <c r="AA27" s="39">
        <v>292</v>
      </c>
      <c r="AB27" s="39">
        <v>309</v>
      </c>
      <c r="AC27" s="39">
        <v>101</v>
      </c>
      <c r="AD27" s="39">
        <v>178</v>
      </c>
      <c r="AE27" s="39">
        <v>49</v>
      </c>
      <c r="AF27" s="40">
        <v>198</v>
      </c>
      <c r="AG27" s="64">
        <v>30</v>
      </c>
      <c r="AH27" s="22"/>
    </row>
  </sheetData>
  <mergeCells count="9">
    <mergeCell ref="D1:D2"/>
    <mergeCell ref="Y3:AF3"/>
    <mergeCell ref="K1:O1"/>
    <mergeCell ref="P1:X1"/>
    <mergeCell ref="Y1:AF1"/>
    <mergeCell ref="E1:J1"/>
    <mergeCell ref="L2:O2"/>
    <mergeCell ref="L3:O3"/>
    <mergeCell ref="P3:X3"/>
  </mergeCells>
  <phoneticPr fontId="8" type="noConversion"/>
  <pageMargins left="0.75" right="0.75" top="1" bottom="1" header="0" footer="0"/>
  <pageSetup paperSize="9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H24"/>
  <sheetViews>
    <sheetView topLeftCell="A7" workbookViewId="0">
      <selection activeCell="G27" sqref="G27"/>
    </sheetView>
  </sheetViews>
  <sheetFormatPr defaultColWidth="11.5546875" defaultRowHeight="13.2"/>
  <cols>
    <col min="1" max="1" width="4" bestFit="1" customWidth="1"/>
    <col min="2" max="2" width="21.77734375" bestFit="1" customWidth="1"/>
    <col min="3" max="3" width="8.5546875" bestFit="1" customWidth="1"/>
    <col min="4" max="4" width="29.77734375" customWidth="1"/>
    <col min="5" max="5" width="6.5546875" bestFit="1" customWidth="1"/>
    <col min="6" max="9" width="5.5546875" bestFit="1" customWidth="1"/>
    <col min="10" max="10" width="5.33203125" bestFit="1" customWidth="1"/>
    <col min="11" max="11" width="6" bestFit="1" customWidth="1"/>
    <col min="12" max="12" width="4" bestFit="1" customWidth="1"/>
    <col min="13" max="13" width="5" bestFit="1" customWidth="1"/>
    <col min="14" max="15" width="6" bestFit="1" customWidth="1"/>
    <col min="16" max="17" width="6.5546875" bestFit="1" customWidth="1"/>
    <col min="18" max="20" width="5.5546875" bestFit="1" customWidth="1"/>
    <col min="21" max="21" width="4.5546875" bestFit="1" customWidth="1"/>
    <col min="22" max="24" width="6.5546875" bestFit="1" customWidth="1"/>
    <col min="25" max="28" width="5" bestFit="1" customWidth="1"/>
    <col min="29" max="29" width="4.33203125" bestFit="1" customWidth="1"/>
    <col min="30" max="30" width="5" bestFit="1" customWidth="1"/>
    <col min="31" max="31" width="4" bestFit="1" customWidth="1"/>
    <col min="32" max="32" width="5" bestFit="1" customWidth="1"/>
    <col min="33" max="33" width="5.33203125" bestFit="1" customWidth="1"/>
    <col min="34" max="34" width="6.88671875" bestFit="1" customWidth="1"/>
  </cols>
  <sheetData>
    <row r="1" spans="1:34" ht="13.8" thickBot="1">
      <c r="A1" s="18"/>
      <c r="B1" s="23" t="s">
        <v>13</v>
      </c>
      <c r="C1" s="26" t="s">
        <v>14</v>
      </c>
      <c r="D1" s="241" t="s">
        <v>217</v>
      </c>
      <c r="E1" s="247" t="s">
        <v>137</v>
      </c>
      <c r="F1" s="248"/>
      <c r="G1" s="248"/>
      <c r="H1" s="248"/>
      <c r="I1" s="248"/>
      <c r="J1" s="248"/>
      <c r="K1" s="247" t="s">
        <v>20</v>
      </c>
      <c r="L1" s="248"/>
      <c r="M1" s="248"/>
      <c r="N1" s="248"/>
      <c r="O1" s="249"/>
      <c r="P1" s="246" t="s">
        <v>38</v>
      </c>
      <c r="Q1" s="246"/>
      <c r="R1" s="246"/>
      <c r="S1" s="246"/>
      <c r="T1" s="246"/>
      <c r="U1" s="246"/>
      <c r="V1" s="246"/>
      <c r="W1" s="246"/>
      <c r="X1" s="246"/>
      <c r="Y1" s="250" t="s">
        <v>21</v>
      </c>
      <c r="Z1" s="251"/>
      <c r="AA1" s="251"/>
      <c r="AB1" s="251"/>
      <c r="AC1" s="251"/>
      <c r="AD1" s="251"/>
      <c r="AE1" s="251"/>
      <c r="AF1" s="252"/>
      <c r="AG1" s="28" t="s">
        <v>22</v>
      </c>
      <c r="AH1" s="23" t="s">
        <v>23</v>
      </c>
    </row>
    <row r="2" spans="1:34" ht="13.8" thickBot="1">
      <c r="A2" s="19"/>
      <c r="B2" s="24"/>
      <c r="C2" s="27"/>
      <c r="D2" s="242"/>
      <c r="E2" s="97"/>
      <c r="F2" s="73"/>
      <c r="G2" s="73"/>
      <c r="H2" s="73"/>
      <c r="I2" s="73"/>
      <c r="J2" s="73"/>
      <c r="K2" s="23" t="s">
        <v>138</v>
      </c>
      <c r="L2" s="253"/>
      <c r="M2" s="253"/>
      <c r="N2" s="253"/>
      <c r="O2" s="254"/>
      <c r="P2" s="4"/>
      <c r="Q2" s="4"/>
      <c r="R2" s="4"/>
      <c r="S2" s="4"/>
      <c r="T2" s="4"/>
      <c r="U2" s="4"/>
      <c r="V2" s="4"/>
      <c r="W2" s="4"/>
      <c r="X2" s="4"/>
      <c r="Y2" s="46"/>
      <c r="Z2" s="2"/>
      <c r="AA2" s="2"/>
      <c r="AB2" s="2"/>
      <c r="AC2" s="2"/>
      <c r="AD2" s="2"/>
      <c r="AE2" s="2"/>
      <c r="AF2" s="47"/>
      <c r="AG2" s="46"/>
      <c r="AH2" s="19"/>
    </row>
    <row r="3" spans="1:34" ht="13.8" thickBot="1">
      <c r="A3" s="20"/>
      <c r="B3" s="119" t="s">
        <v>95</v>
      </c>
      <c r="C3" s="26"/>
      <c r="D3" s="139"/>
      <c r="E3" s="29"/>
      <c r="F3" s="11"/>
      <c r="G3" s="11"/>
      <c r="H3" s="11"/>
      <c r="I3" s="11"/>
      <c r="J3" s="11"/>
      <c r="K3" s="24">
        <v>100</v>
      </c>
      <c r="L3" s="243" t="s">
        <v>139</v>
      </c>
      <c r="M3" s="244"/>
      <c r="N3" s="244"/>
      <c r="O3" s="245"/>
      <c r="P3" s="255" t="s">
        <v>140</v>
      </c>
      <c r="Q3" s="256"/>
      <c r="R3" s="256"/>
      <c r="S3" s="256"/>
      <c r="T3" s="256"/>
      <c r="U3" s="256"/>
      <c r="V3" s="256"/>
      <c r="W3" s="256"/>
      <c r="X3" s="257"/>
      <c r="Y3" s="243" t="s">
        <v>140</v>
      </c>
      <c r="Z3" s="244"/>
      <c r="AA3" s="244"/>
      <c r="AB3" s="244"/>
      <c r="AC3" s="244"/>
      <c r="AD3" s="244"/>
      <c r="AE3" s="244"/>
      <c r="AF3" s="245"/>
      <c r="AG3" s="53"/>
      <c r="AH3" s="18"/>
    </row>
    <row r="4" spans="1:34" ht="13.8" thickBot="1">
      <c r="A4" s="87" t="s">
        <v>8</v>
      </c>
      <c r="B4" s="87"/>
      <c r="C4" s="96"/>
      <c r="D4" s="139"/>
      <c r="E4" s="97" t="s">
        <v>15</v>
      </c>
      <c r="F4" s="73" t="s">
        <v>16</v>
      </c>
      <c r="G4" s="73" t="s">
        <v>17</v>
      </c>
      <c r="H4" s="73" t="s">
        <v>18</v>
      </c>
      <c r="I4" s="73" t="s">
        <v>19</v>
      </c>
      <c r="J4" s="73" t="s">
        <v>136</v>
      </c>
      <c r="K4" s="120" t="s">
        <v>24</v>
      </c>
      <c r="L4" s="74" t="s">
        <v>25</v>
      </c>
      <c r="M4" s="72" t="s">
        <v>26</v>
      </c>
      <c r="N4" s="72" t="s">
        <v>27</v>
      </c>
      <c r="O4" s="112" t="s">
        <v>28</v>
      </c>
      <c r="P4" s="123" t="s">
        <v>29</v>
      </c>
      <c r="Q4" s="124" t="s">
        <v>30</v>
      </c>
      <c r="R4" s="124" t="s">
        <v>31</v>
      </c>
      <c r="S4" s="124" t="s">
        <v>32</v>
      </c>
      <c r="T4" s="124" t="s">
        <v>33</v>
      </c>
      <c r="U4" s="124" t="s">
        <v>34</v>
      </c>
      <c r="V4" s="124" t="s">
        <v>35</v>
      </c>
      <c r="W4" s="124" t="s">
        <v>36</v>
      </c>
      <c r="X4" s="125" t="s">
        <v>37</v>
      </c>
      <c r="Y4" s="126" t="s">
        <v>39</v>
      </c>
      <c r="Z4" s="127" t="s">
        <v>40</v>
      </c>
      <c r="AA4" s="127" t="s">
        <v>41</v>
      </c>
      <c r="AB4" s="127" t="s">
        <v>42</v>
      </c>
      <c r="AC4" s="127" t="s">
        <v>43</v>
      </c>
      <c r="AD4" s="127" t="s">
        <v>44</v>
      </c>
      <c r="AE4" s="127" t="s">
        <v>45</v>
      </c>
      <c r="AF4" s="112" t="s">
        <v>46</v>
      </c>
      <c r="AG4" s="54"/>
      <c r="AH4" s="95"/>
    </row>
    <row r="5" spans="1:34" ht="13.8" thickBot="1">
      <c r="A5" s="88">
        <v>419</v>
      </c>
      <c r="B5" s="21" t="s">
        <v>482</v>
      </c>
      <c r="C5" s="63" t="s">
        <v>132</v>
      </c>
      <c r="D5" s="106" t="str">
        <f>B5&amp;C5</f>
        <v>Corazón CorderoAsado</v>
      </c>
      <c r="E5" s="35">
        <v>239</v>
      </c>
      <c r="F5" s="14">
        <v>25</v>
      </c>
      <c r="G5" s="14">
        <v>14.7</v>
      </c>
      <c r="H5" s="14">
        <v>0</v>
      </c>
      <c r="I5" s="14">
        <v>57.3</v>
      </c>
      <c r="J5" s="42"/>
      <c r="K5" s="17"/>
      <c r="L5" s="13"/>
      <c r="M5" s="13"/>
      <c r="N5" s="13"/>
      <c r="O5" s="55"/>
      <c r="P5" s="41"/>
      <c r="Q5" s="14"/>
      <c r="R5" s="14"/>
      <c r="S5" s="14"/>
      <c r="T5" s="14"/>
      <c r="U5" s="14"/>
      <c r="V5" s="14"/>
      <c r="W5" s="14"/>
      <c r="X5" s="42"/>
      <c r="Y5" s="17"/>
      <c r="Z5" s="13"/>
      <c r="AA5" s="13"/>
      <c r="AB5" s="13"/>
      <c r="AC5" s="13"/>
      <c r="AD5" s="13"/>
      <c r="AE5" s="13"/>
      <c r="AF5" s="55"/>
      <c r="AG5" s="21"/>
      <c r="AH5" s="51"/>
    </row>
    <row r="6" spans="1:34" ht="13.8" thickBot="1">
      <c r="A6" s="88">
        <v>420</v>
      </c>
      <c r="B6" s="21" t="s">
        <v>555</v>
      </c>
      <c r="C6" s="63" t="s">
        <v>65</v>
      </c>
      <c r="D6" s="106" t="str">
        <f t="shared" ref="D6:D24" si="0">B6&amp;C6</f>
        <v>Costillas Cordero GrasasCrudo</v>
      </c>
      <c r="E6" s="35">
        <v>312</v>
      </c>
      <c r="F6" s="14">
        <v>14.9</v>
      </c>
      <c r="G6" s="14">
        <v>29.3</v>
      </c>
      <c r="H6" s="14">
        <v>0</v>
      </c>
      <c r="I6" s="14">
        <v>54.9</v>
      </c>
      <c r="J6" s="42">
        <v>0.9</v>
      </c>
      <c r="K6" s="17"/>
      <c r="L6" s="15">
        <v>120</v>
      </c>
      <c r="M6" s="15">
        <v>150</v>
      </c>
      <c r="N6" s="13"/>
      <c r="O6" s="55">
        <v>4000</v>
      </c>
      <c r="P6" s="41">
        <v>75</v>
      </c>
      <c r="Q6" s="14">
        <v>246</v>
      </c>
      <c r="R6" s="14">
        <v>10.5</v>
      </c>
      <c r="S6" s="14">
        <v>18.7</v>
      </c>
      <c r="T6" s="14">
        <v>1.6</v>
      </c>
      <c r="U6" s="14">
        <v>0.16</v>
      </c>
      <c r="V6" s="14">
        <v>162</v>
      </c>
      <c r="W6" s="14">
        <v>149</v>
      </c>
      <c r="X6" s="42">
        <v>70</v>
      </c>
      <c r="Y6" s="17"/>
      <c r="Z6" s="13"/>
      <c r="AA6" s="13"/>
      <c r="AB6" s="13"/>
      <c r="AC6" s="13"/>
      <c r="AD6" s="13"/>
      <c r="AE6" s="13"/>
      <c r="AF6" s="55"/>
      <c r="AG6" s="21">
        <v>107</v>
      </c>
      <c r="AH6" s="51"/>
    </row>
    <row r="7" spans="1:34" ht="13.8" thickBot="1">
      <c r="A7" s="88">
        <v>421</v>
      </c>
      <c r="B7" s="21" t="s">
        <v>555</v>
      </c>
      <c r="C7" s="63" t="s">
        <v>133</v>
      </c>
      <c r="D7" s="106" t="str">
        <f t="shared" si="0"/>
        <v>Costillas Cordero GrasasEstofado</v>
      </c>
      <c r="E7" s="35">
        <v>424</v>
      </c>
      <c r="F7" s="14">
        <v>20.100000000000001</v>
      </c>
      <c r="G7" s="14">
        <v>40.1</v>
      </c>
      <c r="H7" s="14">
        <v>0</v>
      </c>
      <c r="I7" s="14">
        <v>39.700000000000003</v>
      </c>
      <c r="J7" s="42">
        <v>1.1000000000000001</v>
      </c>
      <c r="K7" s="17"/>
      <c r="L7" s="15">
        <v>210</v>
      </c>
      <c r="M7" s="15">
        <v>330</v>
      </c>
      <c r="N7" s="13"/>
      <c r="O7" s="55">
        <v>7800</v>
      </c>
      <c r="P7" s="41">
        <v>92</v>
      </c>
      <c r="Q7" s="14">
        <v>391</v>
      </c>
      <c r="R7" s="14">
        <v>13.5</v>
      </c>
      <c r="S7" s="14">
        <v>19.8</v>
      </c>
      <c r="T7" s="14">
        <v>2.8</v>
      </c>
      <c r="U7" s="14">
        <v>0.18</v>
      </c>
      <c r="V7" s="14">
        <v>195</v>
      </c>
      <c r="W7" s="14">
        <v>213</v>
      </c>
      <c r="X7" s="42">
        <v>90</v>
      </c>
      <c r="Y7" s="17">
        <v>818</v>
      </c>
      <c r="Z7" s="15">
        <v>1047</v>
      </c>
      <c r="AA7" s="15">
        <v>1567</v>
      </c>
      <c r="AB7" s="15">
        <v>1638</v>
      </c>
      <c r="AC7" s="15">
        <v>491</v>
      </c>
      <c r="AD7" s="15">
        <v>932</v>
      </c>
      <c r="AE7" s="15">
        <v>258</v>
      </c>
      <c r="AF7" s="56">
        <v>993</v>
      </c>
      <c r="AG7" s="21">
        <v>141</v>
      </c>
      <c r="AH7" s="51"/>
    </row>
    <row r="8" spans="1:34" ht="13.8" thickBot="1">
      <c r="A8" s="88">
        <v>422</v>
      </c>
      <c r="B8" s="21" t="s">
        <v>555</v>
      </c>
      <c r="C8" s="63" t="s">
        <v>132</v>
      </c>
      <c r="D8" s="106" t="str">
        <f t="shared" si="0"/>
        <v>Costillas Cordero GrasasAsado</v>
      </c>
      <c r="E8" s="35">
        <v>396</v>
      </c>
      <c r="F8" s="14">
        <v>21.7</v>
      </c>
      <c r="G8" s="14">
        <v>37.799999999999997</v>
      </c>
      <c r="H8" s="14">
        <v>0</v>
      </c>
      <c r="I8" s="14">
        <v>39.299999999999997</v>
      </c>
      <c r="J8" s="42">
        <v>1.1000000000000001</v>
      </c>
      <c r="K8" s="17"/>
      <c r="L8" s="15">
        <v>88</v>
      </c>
      <c r="M8" s="15">
        <v>126</v>
      </c>
      <c r="N8" s="13"/>
      <c r="O8" s="55">
        <v>4600</v>
      </c>
      <c r="P8" s="41">
        <v>118</v>
      </c>
      <c r="Q8" s="14">
        <v>293</v>
      </c>
      <c r="R8" s="14">
        <v>13.2</v>
      </c>
      <c r="S8" s="14">
        <v>19.100000000000001</v>
      </c>
      <c r="T8" s="14">
        <v>2.2999999999999998</v>
      </c>
      <c r="U8" s="14">
        <v>0.17</v>
      </c>
      <c r="V8" s="14">
        <v>185</v>
      </c>
      <c r="W8" s="14">
        <v>201</v>
      </c>
      <c r="X8" s="42">
        <v>89</v>
      </c>
      <c r="Y8" s="17"/>
      <c r="Z8" s="13"/>
      <c r="AA8" s="13"/>
      <c r="AB8" s="13"/>
      <c r="AC8" s="13"/>
      <c r="AD8" s="13"/>
      <c r="AE8" s="13"/>
      <c r="AF8" s="55"/>
      <c r="AG8" s="21">
        <v>153</v>
      </c>
      <c r="AH8" s="51"/>
    </row>
    <row r="9" spans="1:34" ht="13.8" thickBot="1">
      <c r="A9" s="88">
        <v>423</v>
      </c>
      <c r="B9" s="21" t="s">
        <v>555</v>
      </c>
      <c r="C9" s="63" t="s">
        <v>67</v>
      </c>
      <c r="D9" s="106" t="str">
        <f t="shared" si="0"/>
        <v>Costillas Cordero GrasasFrito</v>
      </c>
      <c r="E9" s="35">
        <v>480</v>
      </c>
      <c r="F9" s="14">
        <v>15.4</v>
      </c>
      <c r="G9" s="14">
        <v>52.6</v>
      </c>
      <c r="H9" s="14">
        <v>0</v>
      </c>
      <c r="I9" s="14">
        <v>34.69</v>
      </c>
      <c r="J9" s="42">
        <v>1</v>
      </c>
      <c r="K9" s="17"/>
      <c r="L9" s="13"/>
      <c r="M9" s="15"/>
      <c r="N9" s="13"/>
      <c r="O9" s="55"/>
      <c r="P9" s="41">
        <v>86</v>
      </c>
      <c r="Q9" s="14">
        <v>241</v>
      </c>
      <c r="R9" s="14">
        <v>14</v>
      </c>
      <c r="S9" s="14">
        <v>17.899999999999999</v>
      </c>
      <c r="T9" s="14">
        <v>2.6</v>
      </c>
      <c r="U9" s="14">
        <v>0.12</v>
      </c>
      <c r="V9" s="14">
        <v>184</v>
      </c>
      <c r="W9" s="14">
        <v>166</v>
      </c>
      <c r="X9" s="42">
        <v>92</v>
      </c>
      <c r="Y9" s="17"/>
      <c r="Z9" s="13"/>
      <c r="AA9" s="13"/>
      <c r="AB9" s="13"/>
      <c r="AC9" s="13"/>
      <c r="AD9" s="13"/>
      <c r="AE9" s="13"/>
      <c r="AF9" s="55"/>
      <c r="AG9" s="21">
        <v>126</v>
      </c>
      <c r="AH9" s="51"/>
    </row>
    <row r="10" spans="1:34" ht="13.8" thickBot="1">
      <c r="A10" s="88">
        <v>424</v>
      </c>
      <c r="B10" s="21" t="s">
        <v>556</v>
      </c>
      <c r="C10" s="63" t="s">
        <v>65</v>
      </c>
      <c r="D10" s="106" t="str">
        <f t="shared" si="0"/>
        <v>Costillas Cordero MagrasCrudo</v>
      </c>
      <c r="E10" s="35">
        <v>158</v>
      </c>
      <c r="F10" s="14">
        <v>19.3</v>
      </c>
      <c r="G10" s="14">
        <v>8.3000000000000007</v>
      </c>
      <c r="H10" s="14">
        <v>0</v>
      </c>
      <c r="I10" s="14">
        <v>71.400000000000006</v>
      </c>
      <c r="J10" s="42">
        <v>1</v>
      </c>
      <c r="K10" s="17"/>
      <c r="L10" s="15">
        <v>180</v>
      </c>
      <c r="M10" s="15">
        <v>160</v>
      </c>
      <c r="N10" s="13"/>
      <c r="O10" s="55"/>
      <c r="P10" s="41">
        <v>91</v>
      </c>
      <c r="Q10" s="14">
        <v>350</v>
      </c>
      <c r="R10" s="14">
        <v>12.6</v>
      </c>
      <c r="S10" s="14">
        <v>27.2</v>
      </c>
      <c r="T10" s="14">
        <v>1.7</v>
      </c>
      <c r="U10" s="14">
        <v>0.16</v>
      </c>
      <c r="V10" s="14">
        <v>195</v>
      </c>
      <c r="W10" s="14">
        <v>208</v>
      </c>
      <c r="X10" s="42">
        <v>84</v>
      </c>
      <c r="Y10" s="17"/>
      <c r="Z10" s="13"/>
      <c r="AA10" s="13"/>
      <c r="AB10" s="13"/>
      <c r="AC10" s="13"/>
      <c r="AD10" s="13"/>
      <c r="AE10" s="13"/>
      <c r="AF10" s="55"/>
      <c r="AG10" s="21">
        <v>121</v>
      </c>
      <c r="AH10" s="51"/>
    </row>
    <row r="11" spans="1:34" ht="13.8" thickBot="1">
      <c r="A11" s="88">
        <v>425</v>
      </c>
      <c r="B11" s="21" t="s">
        <v>556</v>
      </c>
      <c r="C11" s="63" t="s">
        <v>133</v>
      </c>
      <c r="D11" s="106" t="str">
        <f t="shared" si="0"/>
        <v>Costillas Cordero MagrasEstofado</v>
      </c>
      <c r="E11" s="35">
        <v>235</v>
      </c>
      <c r="F11" s="14">
        <v>26.9</v>
      </c>
      <c r="G11" s="14">
        <v>14.9</v>
      </c>
      <c r="H11" s="14">
        <v>0</v>
      </c>
      <c r="I11" s="14">
        <v>57.1</v>
      </c>
      <c r="J11" s="42">
        <v>1.1000000000000001</v>
      </c>
      <c r="K11" s="17"/>
      <c r="L11" s="15"/>
      <c r="M11" s="13"/>
      <c r="N11" s="13"/>
      <c r="O11" s="55"/>
      <c r="P11" s="41">
        <v>127</v>
      </c>
      <c r="Q11" s="14">
        <v>400</v>
      </c>
      <c r="R11" s="14">
        <v>20.9</v>
      </c>
      <c r="S11" s="14">
        <v>30</v>
      </c>
      <c r="T11" s="14">
        <v>2.5</v>
      </c>
      <c r="U11" s="14">
        <v>0.18</v>
      </c>
      <c r="V11" s="14">
        <v>239</v>
      </c>
      <c r="W11" s="14">
        <v>286</v>
      </c>
      <c r="X11" s="42">
        <v>110</v>
      </c>
      <c r="Y11" s="17"/>
      <c r="Z11" s="13"/>
      <c r="AA11" s="13"/>
      <c r="AB11" s="13"/>
      <c r="AC11" s="13"/>
      <c r="AD11" s="13"/>
      <c r="AE11" s="13"/>
      <c r="AF11" s="55"/>
      <c r="AG11" s="21">
        <v>170</v>
      </c>
      <c r="AH11" s="51"/>
    </row>
    <row r="12" spans="1:34" ht="13.8" thickBot="1">
      <c r="A12" s="88">
        <v>426</v>
      </c>
      <c r="B12" s="21" t="s">
        <v>556</v>
      </c>
      <c r="C12" s="63" t="s">
        <v>132</v>
      </c>
      <c r="D12" s="106" t="str">
        <f t="shared" si="0"/>
        <v>Costillas Cordero MagrasAsado</v>
      </c>
      <c r="E12" s="35">
        <v>195</v>
      </c>
      <c r="F12" s="14">
        <v>23.3</v>
      </c>
      <c r="G12" s="14">
        <v>11.7</v>
      </c>
      <c r="H12" s="14">
        <v>0.8</v>
      </c>
      <c r="I12" s="14">
        <v>63</v>
      </c>
      <c r="J12" s="42">
        <v>1.2</v>
      </c>
      <c r="K12" s="17"/>
      <c r="L12" s="15">
        <v>60</v>
      </c>
      <c r="M12" s="15">
        <v>35</v>
      </c>
      <c r="N12" s="13"/>
      <c r="O12" s="55"/>
      <c r="P12" s="41">
        <v>136</v>
      </c>
      <c r="Q12" s="14">
        <v>393</v>
      </c>
      <c r="R12" s="14">
        <v>22.1</v>
      </c>
      <c r="S12" s="14">
        <v>31.6</v>
      </c>
      <c r="T12" s="14">
        <v>2.8</v>
      </c>
      <c r="U12" s="14">
        <v>0.2</v>
      </c>
      <c r="V12" s="14">
        <v>247</v>
      </c>
      <c r="W12" s="14">
        <v>287</v>
      </c>
      <c r="X12" s="42">
        <v>119</v>
      </c>
      <c r="Y12" s="17"/>
      <c r="Z12" s="13"/>
      <c r="AA12" s="13"/>
      <c r="AB12" s="13"/>
      <c r="AC12" s="13"/>
      <c r="AD12" s="13"/>
      <c r="AE12" s="13"/>
      <c r="AF12" s="55"/>
      <c r="AG12" s="21">
        <v>187</v>
      </c>
      <c r="AH12" s="51"/>
    </row>
    <row r="13" spans="1:34" ht="13.8" thickBot="1">
      <c r="A13" s="88">
        <v>427</v>
      </c>
      <c r="B13" s="21" t="s">
        <v>556</v>
      </c>
      <c r="C13" s="63" t="s">
        <v>67</v>
      </c>
      <c r="D13" s="106" t="str">
        <f t="shared" si="0"/>
        <v>Costillas Cordero MagrasFrito</v>
      </c>
      <c r="E13" s="35">
        <v>305</v>
      </c>
      <c r="F13" s="14">
        <v>24.8</v>
      </c>
      <c r="G13" s="14">
        <v>23.6</v>
      </c>
      <c r="H13" s="14">
        <v>0</v>
      </c>
      <c r="I13" s="14">
        <v>50.5</v>
      </c>
      <c r="J13" s="42">
        <v>1.1000000000000001</v>
      </c>
      <c r="K13" s="17"/>
      <c r="L13" s="15">
        <v>228</v>
      </c>
      <c r="M13" s="15">
        <v>305</v>
      </c>
      <c r="N13" s="13"/>
      <c r="O13" s="55">
        <v>8000</v>
      </c>
      <c r="P13" s="41">
        <v>96</v>
      </c>
      <c r="Q13" s="14">
        <v>412</v>
      </c>
      <c r="R13" s="14">
        <v>11.3</v>
      </c>
      <c r="S13" s="14">
        <v>23</v>
      </c>
      <c r="T13" s="14">
        <v>3.1</v>
      </c>
      <c r="U13" s="14">
        <v>0.3</v>
      </c>
      <c r="V13" s="14">
        <v>224</v>
      </c>
      <c r="W13" s="14">
        <v>250</v>
      </c>
      <c r="X13" s="42">
        <v>134</v>
      </c>
      <c r="Y13" s="17"/>
      <c r="Z13" s="13"/>
      <c r="AA13" s="13"/>
      <c r="AB13" s="13"/>
      <c r="AC13" s="13"/>
      <c r="AD13" s="13"/>
      <c r="AE13" s="13"/>
      <c r="AF13" s="55"/>
      <c r="AG13" s="21">
        <v>166</v>
      </c>
      <c r="AH13" s="51"/>
    </row>
    <row r="14" spans="1:34" ht="13.8" thickBot="1">
      <c r="A14" s="88">
        <v>428</v>
      </c>
      <c r="B14" s="21" t="s">
        <v>484</v>
      </c>
      <c r="C14" s="63" t="s">
        <v>133</v>
      </c>
      <c r="D14" s="106" t="str">
        <f t="shared" si="0"/>
        <v>Cuello CorderoEstofado</v>
      </c>
      <c r="E14" s="35">
        <v>326</v>
      </c>
      <c r="F14" s="14">
        <v>24.2</v>
      </c>
      <c r="G14" s="14">
        <v>24.4</v>
      </c>
      <c r="H14" s="14">
        <v>0</v>
      </c>
      <c r="I14" s="14"/>
      <c r="J14" s="42"/>
      <c r="K14" s="17"/>
      <c r="L14" s="13"/>
      <c r="M14" s="13"/>
      <c r="N14" s="13"/>
      <c r="O14" s="55"/>
      <c r="P14" s="41">
        <v>66</v>
      </c>
      <c r="Q14" s="14">
        <v>186</v>
      </c>
      <c r="R14" s="14">
        <v>50</v>
      </c>
      <c r="S14" s="14">
        <v>26.6</v>
      </c>
      <c r="T14" s="14">
        <v>6.8</v>
      </c>
      <c r="U14" s="14"/>
      <c r="V14" s="14">
        <v>220</v>
      </c>
      <c r="W14" s="14">
        <v>259</v>
      </c>
      <c r="X14" s="42">
        <v>82</v>
      </c>
      <c r="Y14" s="17"/>
      <c r="Z14" s="13"/>
      <c r="AA14" s="13"/>
      <c r="AB14" s="13"/>
      <c r="AC14" s="13"/>
      <c r="AD14" s="13"/>
      <c r="AE14" s="13"/>
      <c r="AF14" s="55"/>
      <c r="AG14" s="21">
        <v>203</v>
      </c>
      <c r="AH14" s="51"/>
    </row>
    <row r="15" spans="1:34" ht="13.8" thickBot="1">
      <c r="A15" s="88">
        <v>429</v>
      </c>
      <c r="B15" s="21" t="s">
        <v>483</v>
      </c>
      <c r="C15" s="63" t="s">
        <v>65</v>
      </c>
      <c r="D15" s="106" t="str">
        <f t="shared" si="0"/>
        <v>Hígado CorderoCrudo</v>
      </c>
      <c r="E15" s="35">
        <v>131</v>
      </c>
      <c r="F15" s="14">
        <v>20</v>
      </c>
      <c r="G15" s="14">
        <v>3.8</v>
      </c>
      <c r="H15" s="14">
        <v>2.8</v>
      </c>
      <c r="I15" s="14"/>
      <c r="J15" s="42"/>
      <c r="K15" s="17">
        <v>48000</v>
      </c>
      <c r="L15" s="15">
        <v>385</v>
      </c>
      <c r="M15" s="15">
        <v>3100</v>
      </c>
      <c r="N15" s="15">
        <v>32000</v>
      </c>
      <c r="O15" s="55">
        <v>15800</v>
      </c>
      <c r="P15" s="41"/>
      <c r="Q15" s="14"/>
      <c r="R15" s="14">
        <v>8</v>
      </c>
      <c r="S15" s="14"/>
      <c r="T15" s="14">
        <v>11.6</v>
      </c>
      <c r="U15" s="14"/>
      <c r="V15" s="14">
        <v>350</v>
      </c>
      <c r="W15" s="14"/>
      <c r="X15" s="42"/>
      <c r="Y15" s="17">
        <v>1047</v>
      </c>
      <c r="Z15" s="13">
        <v>1088</v>
      </c>
      <c r="AA15" s="15">
        <v>1928</v>
      </c>
      <c r="AB15" s="15">
        <v>1568</v>
      </c>
      <c r="AC15" s="15">
        <v>487</v>
      </c>
      <c r="AD15" s="15">
        <v>1003</v>
      </c>
      <c r="AE15" s="15">
        <v>321</v>
      </c>
      <c r="AF15" s="56">
        <v>1316</v>
      </c>
      <c r="AG15" s="21"/>
      <c r="AH15" s="51"/>
    </row>
    <row r="16" spans="1:34" ht="13.8" thickBot="1">
      <c r="A16" s="88">
        <v>430</v>
      </c>
      <c r="B16" s="21" t="s">
        <v>483</v>
      </c>
      <c r="C16" s="63" t="s">
        <v>469</v>
      </c>
      <c r="D16" s="106" t="str">
        <f t="shared" si="0"/>
        <v>Hígado CorderoCocido</v>
      </c>
      <c r="E16" s="35">
        <v>232</v>
      </c>
      <c r="F16" s="14">
        <v>24.8</v>
      </c>
      <c r="G16" s="14">
        <v>8.5</v>
      </c>
      <c r="H16" s="14">
        <v>10.5</v>
      </c>
      <c r="I16" s="14"/>
      <c r="J16" s="42"/>
      <c r="K16" s="17">
        <v>57000</v>
      </c>
      <c r="L16" s="15">
        <v>330</v>
      </c>
      <c r="M16" s="15">
        <v>3200</v>
      </c>
      <c r="N16" s="15">
        <v>19000</v>
      </c>
      <c r="O16" s="55">
        <v>15900</v>
      </c>
      <c r="P16" s="41"/>
      <c r="Q16" s="14"/>
      <c r="R16" s="14">
        <v>10.5</v>
      </c>
      <c r="S16" s="14"/>
      <c r="T16" s="14">
        <v>13</v>
      </c>
      <c r="U16" s="14"/>
      <c r="V16" s="14">
        <v>410</v>
      </c>
      <c r="W16" s="14"/>
      <c r="X16" s="42"/>
      <c r="Y16" s="17">
        <v>971</v>
      </c>
      <c r="Z16" s="13">
        <v>995</v>
      </c>
      <c r="AA16" s="15">
        <v>2278</v>
      </c>
      <c r="AB16" s="15">
        <v>1836</v>
      </c>
      <c r="AC16" s="15">
        <v>478</v>
      </c>
      <c r="AD16" s="15">
        <v>908</v>
      </c>
      <c r="AE16" s="15">
        <v>365</v>
      </c>
      <c r="AF16" s="56">
        <v>1553</v>
      </c>
      <c r="AG16" s="21"/>
      <c r="AH16" s="51"/>
    </row>
    <row r="17" spans="1:34" ht="13.8" thickBot="1">
      <c r="A17" s="88">
        <v>431</v>
      </c>
      <c r="B17" s="21" t="s">
        <v>504</v>
      </c>
      <c r="C17" s="63" t="s">
        <v>505</v>
      </c>
      <c r="D17" s="106" t="str">
        <f t="shared" si="0"/>
        <v>Lengua CorderoEstofada</v>
      </c>
      <c r="E17" s="35">
        <v>297</v>
      </c>
      <c r="F17" s="14">
        <v>18</v>
      </c>
      <c r="G17" s="14">
        <v>24</v>
      </c>
      <c r="H17" s="14">
        <v>0</v>
      </c>
      <c r="I17" s="14">
        <v>56.9</v>
      </c>
      <c r="J17" s="42"/>
      <c r="K17" s="17"/>
      <c r="L17" s="13"/>
      <c r="M17" s="13"/>
      <c r="N17" s="13"/>
      <c r="O17" s="55"/>
      <c r="P17" s="41">
        <v>79</v>
      </c>
      <c r="Q17" s="14">
        <v>109</v>
      </c>
      <c r="R17" s="14">
        <v>11.1</v>
      </c>
      <c r="S17" s="14">
        <v>13.2</v>
      </c>
      <c r="T17" s="14">
        <v>3.4</v>
      </c>
      <c r="U17" s="14"/>
      <c r="V17" s="14">
        <v>196</v>
      </c>
      <c r="W17" s="14">
        <v>187</v>
      </c>
      <c r="X17" s="42">
        <v>80</v>
      </c>
      <c r="Y17" s="17"/>
      <c r="Z17" s="13"/>
      <c r="AA17" s="13"/>
      <c r="AB17" s="13"/>
      <c r="AC17" s="13"/>
      <c r="AD17" s="13"/>
      <c r="AE17" s="13"/>
      <c r="AF17" s="55"/>
      <c r="AG17" s="21">
        <v>187</v>
      </c>
      <c r="AH17" s="51"/>
    </row>
    <row r="18" spans="1:34" ht="13.8" thickBot="1">
      <c r="A18" s="88">
        <v>432</v>
      </c>
      <c r="B18" s="21" t="s">
        <v>503</v>
      </c>
      <c r="C18" s="63" t="s">
        <v>315</v>
      </c>
      <c r="D18" s="106" t="str">
        <f t="shared" si="0"/>
        <v>Paletilla CorderoCocida</v>
      </c>
      <c r="E18" s="35">
        <v>335</v>
      </c>
      <c r="F18" s="14">
        <v>23.5</v>
      </c>
      <c r="G18" s="14">
        <v>24.6</v>
      </c>
      <c r="H18" s="14">
        <v>0</v>
      </c>
      <c r="I18" s="14">
        <v>50</v>
      </c>
      <c r="J18" s="42"/>
      <c r="K18" s="17"/>
      <c r="L18" s="15">
        <v>167</v>
      </c>
      <c r="M18" s="15">
        <v>268</v>
      </c>
      <c r="N18" s="13"/>
      <c r="O18" s="55">
        <v>6200</v>
      </c>
      <c r="P18" s="41">
        <v>60</v>
      </c>
      <c r="Q18" s="14">
        <v>395</v>
      </c>
      <c r="R18" s="14">
        <v>6</v>
      </c>
      <c r="S18" s="14">
        <v>23</v>
      </c>
      <c r="T18" s="14">
        <v>3</v>
      </c>
      <c r="U18" s="14"/>
      <c r="V18" s="14">
        <v>231</v>
      </c>
      <c r="W18" s="14"/>
      <c r="X18" s="42"/>
      <c r="Y18" s="17">
        <v>995</v>
      </c>
      <c r="Z18" s="13">
        <v>1268</v>
      </c>
      <c r="AA18" s="15">
        <v>1897</v>
      </c>
      <c r="AB18" s="15">
        <v>1987</v>
      </c>
      <c r="AC18" s="15">
        <v>587</v>
      </c>
      <c r="AD18" s="15">
        <v>1119</v>
      </c>
      <c r="AE18" s="15">
        <v>323</v>
      </c>
      <c r="AF18" s="56">
        <v>1207</v>
      </c>
      <c r="AG18" s="21"/>
      <c r="AH18" s="51"/>
    </row>
    <row r="19" spans="1:34" ht="13.8" thickBot="1">
      <c r="A19" s="88">
        <v>433</v>
      </c>
      <c r="B19" s="21" t="s">
        <v>500</v>
      </c>
      <c r="C19" s="63" t="s">
        <v>293</v>
      </c>
      <c r="D19" s="106" t="str">
        <f t="shared" si="0"/>
        <v>Pierna CorderoCruda</v>
      </c>
      <c r="E19" s="35">
        <v>235</v>
      </c>
      <c r="F19" s="14">
        <v>18</v>
      </c>
      <c r="G19" s="14">
        <v>17.5</v>
      </c>
      <c r="H19" s="14">
        <v>0.3</v>
      </c>
      <c r="I19" s="14">
        <v>63</v>
      </c>
      <c r="J19" s="42">
        <v>0.8</v>
      </c>
      <c r="K19" s="17"/>
      <c r="L19" s="15">
        <v>130</v>
      </c>
      <c r="M19" s="15">
        <v>190</v>
      </c>
      <c r="N19" s="13"/>
      <c r="O19" s="55">
        <v>4800</v>
      </c>
      <c r="P19" s="41">
        <v>70</v>
      </c>
      <c r="Q19" s="14">
        <v>370</v>
      </c>
      <c r="R19" s="14">
        <v>9</v>
      </c>
      <c r="S19" s="14"/>
      <c r="T19" s="14">
        <v>2.5</v>
      </c>
      <c r="U19" s="14"/>
      <c r="V19" s="14">
        <v>213</v>
      </c>
      <c r="W19" s="14"/>
      <c r="X19" s="42"/>
      <c r="Y19" s="17"/>
      <c r="Z19" s="13"/>
      <c r="AA19" s="13"/>
      <c r="AB19" s="13"/>
      <c r="AC19" s="13"/>
      <c r="AD19" s="13"/>
      <c r="AE19" s="13"/>
      <c r="AF19" s="55"/>
      <c r="AG19" s="21"/>
      <c r="AH19" s="51"/>
    </row>
    <row r="20" spans="1:34" ht="13.8" thickBot="1">
      <c r="A20" s="88">
        <v>434</v>
      </c>
      <c r="B20" s="21" t="s">
        <v>500</v>
      </c>
      <c r="C20" s="63" t="s">
        <v>505</v>
      </c>
      <c r="D20" s="106" t="str">
        <f t="shared" si="0"/>
        <v>Pierna CorderoEstofada</v>
      </c>
      <c r="E20" s="35">
        <v>262</v>
      </c>
      <c r="F20" s="14">
        <v>20.3</v>
      </c>
      <c r="G20" s="14">
        <v>17.8</v>
      </c>
      <c r="H20" s="14">
        <v>0</v>
      </c>
      <c r="I20" s="14">
        <v>60.5</v>
      </c>
      <c r="J20" s="42">
        <v>1.1000000000000001</v>
      </c>
      <c r="K20" s="17"/>
      <c r="L20" s="15">
        <v>163</v>
      </c>
      <c r="M20" s="15">
        <v>221</v>
      </c>
      <c r="N20" s="13"/>
      <c r="O20" s="55">
        <v>5100</v>
      </c>
      <c r="P20" s="41">
        <v>63</v>
      </c>
      <c r="Q20" s="14">
        <v>312</v>
      </c>
      <c r="R20" s="14">
        <v>4.5</v>
      </c>
      <c r="S20" s="14">
        <v>24</v>
      </c>
      <c r="T20" s="14">
        <v>4.0999999999999996</v>
      </c>
      <c r="U20" s="14">
        <v>0.24</v>
      </c>
      <c r="V20" s="14">
        <v>223</v>
      </c>
      <c r="W20" s="14">
        <v>280</v>
      </c>
      <c r="X20" s="42">
        <v>67</v>
      </c>
      <c r="Y20" s="17"/>
      <c r="Z20" s="13"/>
      <c r="AA20" s="13"/>
      <c r="AB20" s="13"/>
      <c r="AC20" s="13"/>
      <c r="AD20" s="13"/>
      <c r="AE20" s="13"/>
      <c r="AF20" s="55"/>
      <c r="AG20" s="21">
        <v>225</v>
      </c>
      <c r="AH20" s="51"/>
    </row>
    <row r="21" spans="1:34" ht="13.8" thickBot="1">
      <c r="A21" s="88">
        <v>435</v>
      </c>
      <c r="B21" s="21" t="s">
        <v>500</v>
      </c>
      <c r="C21" s="63" t="s">
        <v>320</v>
      </c>
      <c r="D21" s="106" t="str">
        <f t="shared" si="0"/>
        <v>Pierna CorderoAsada</v>
      </c>
      <c r="E21" s="35">
        <v>260</v>
      </c>
      <c r="F21" s="14">
        <v>22</v>
      </c>
      <c r="G21" s="14">
        <v>19</v>
      </c>
      <c r="H21" s="14">
        <v>0</v>
      </c>
      <c r="I21" s="14">
        <v>57.8</v>
      </c>
      <c r="J21" s="42">
        <v>1.2</v>
      </c>
      <c r="K21" s="17"/>
      <c r="L21" s="15">
        <v>148</v>
      </c>
      <c r="M21" s="15">
        <v>250</v>
      </c>
      <c r="N21" s="13"/>
      <c r="O21" s="55">
        <v>4900</v>
      </c>
      <c r="P21" s="41">
        <v>91</v>
      </c>
      <c r="Q21" s="14">
        <v>312</v>
      </c>
      <c r="R21" s="14">
        <v>8.3000000000000007</v>
      </c>
      <c r="S21" s="14">
        <v>18</v>
      </c>
      <c r="T21" s="14">
        <v>3.1</v>
      </c>
      <c r="U21" s="14"/>
      <c r="V21" s="14">
        <v>223</v>
      </c>
      <c r="W21" s="14">
        <v>271</v>
      </c>
      <c r="X21" s="42">
        <v>62</v>
      </c>
      <c r="Y21" s="17">
        <v>841</v>
      </c>
      <c r="Z21" s="15">
        <v>1071</v>
      </c>
      <c r="AA21" s="15">
        <v>1545</v>
      </c>
      <c r="AB21" s="13">
        <v>1667</v>
      </c>
      <c r="AC21" s="15">
        <v>497</v>
      </c>
      <c r="AD21" s="15">
        <v>948</v>
      </c>
      <c r="AE21" s="15">
        <v>271</v>
      </c>
      <c r="AF21" s="56">
        <v>1008</v>
      </c>
      <c r="AG21" s="21">
        <v>199</v>
      </c>
      <c r="AH21" s="51"/>
    </row>
    <row r="22" spans="1:34" ht="13.8" thickBot="1">
      <c r="A22" s="88">
        <v>436</v>
      </c>
      <c r="B22" s="21" t="s">
        <v>501</v>
      </c>
      <c r="C22" s="63" t="s">
        <v>65</v>
      </c>
      <c r="D22" s="106" t="str">
        <f t="shared" si="0"/>
        <v>Riñón CorderoCrudo</v>
      </c>
      <c r="E22" s="35">
        <v>99</v>
      </c>
      <c r="F22" s="14">
        <v>16.600000000000001</v>
      </c>
      <c r="G22" s="14">
        <v>3</v>
      </c>
      <c r="H22" s="14">
        <v>0.9</v>
      </c>
      <c r="I22" s="14">
        <v>78.599999999999994</v>
      </c>
      <c r="J22" s="42">
        <v>0.9</v>
      </c>
      <c r="K22" s="17">
        <v>1070</v>
      </c>
      <c r="L22" s="15">
        <v>427</v>
      </c>
      <c r="M22" s="15">
        <v>1800</v>
      </c>
      <c r="N22" s="15">
        <v>12000</v>
      </c>
      <c r="O22" s="55">
        <v>6900</v>
      </c>
      <c r="P22" s="41">
        <v>250</v>
      </c>
      <c r="Q22" s="14">
        <v>254</v>
      </c>
      <c r="R22" s="14">
        <v>12.5</v>
      </c>
      <c r="S22" s="14">
        <v>16</v>
      </c>
      <c r="T22" s="14">
        <v>9.8000000000000007</v>
      </c>
      <c r="U22" s="14">
        <v>0.31</v>
      </c>
      <c r="V22" s="14">
        <v>226</v>
      </c>
      <c r="W22" s="14">
        <v>166</v>
      </c>
      <c r="X22" s="42">
        <v>295</v>
      </c>
      <c r="Y22" s="17">
        <v>778</v>
      </c>
      <c r="Z22" s="15">
        <v>798</v>
      </c>
      <c r="AA22" s="15">
        <v>1437</v>
      </c>
      <c r="AB22" s="15">
        <v>1193</v>
      </c>
      <c r="AC22" s="15">
        <v>338</v>
      </c>
      <c r="AD22" s="15">
        <v>742</v>
      </c>
      <c r="AE22" s="15">
        <v>251</v>
      </c>
      <c r="AF22" s="56">
        <v>971</v>
      </c>
      <c r="AG22" s="21">
        <v>157</v>
      </c>
      <c r="AH22" s="51"/>
    </row>
    <row r="23" spans="1:34" ht="13.8" thickBot="1">
      <c r="A23" s="88">
        <v>437</v>
      </c>
      <c r="B23" s="21" t="s">
        <v>501</v>
      </c>
      <c r="C23" s="63" t="s">
        <v>67</v>
      </c>
      <c r="D23" s="106" t="str">
        <f t="shared" si="0"/>
        <v>Riñón CorderoFrito</v>
      </c>
      <c r="E23" s="35">
        <v>192</v>
      </c>
      <c r="F23" s="14">
        <v>28</v>
      </c>
      <c r="G23" s="14">
        <v>9.1</v>
      </c>
      <c r="H23" s="14">
        <v>0</v>
      </c>
      <c r="I23" s="14">
        <v>61.8</v>
      </c>
      <c r="J23" s="42">
        <v>1.1000000000000001</v>
      </c>
      <c r="K23" s="17"/>
      <c r="L23" s="13"/>
      <c r="M23" s="13"/>
      <c r="N23" s="13"/>
      <c r="O23" s="55"/>
      <c r="P23" s="41">
        <v>261</v>
      </c>
      <c r="Q23" s="14">
        <v>304</v>
      </c>
      <c r="R23" s="14">
        <v>16.600000000000001</v>
      </c>
      <c r="S23" s="14">
        <v>6.7</v>
      </c>
      <c r="T23" s="14">
        <v>14.5</v>
      </c>
      <c r="U23" s="14">
        <v>0.3</v>
      </c>
      <c r="V23" s="14">
        <v>433</v>
      </c>
      <c r="W23" s="14">
        <v>275</v>
      </c>
      <c r="X23" s="42">
        <v>288</v>
      </c>
      <c r="Y23" s="17"/>
      <c r="Z23" s="13"/>
      <c r="AA23" s="13"/>
      <c r="AB23" s="13"/>
      <c r="AC23" s="13"/>
      <c r="AD23" s="13"/>
      <c r="AE23" s="13"/>
      <c r="AF23" s="55"/>
      <c r="AG23" s="21">
        <v>310</v>
      </c>
      <c r="AH23" s="51"/>
    </row>
    <row r="24" spans="1:34" ht="13.8" thickBot="1">
      <c r="A24" s="89">
        <v>438</v>
      </c>
      <c r="B24" s="22" t="s">
        <v>502</v>
      </c>
      <c r="C24" s="64" t="s">
        <v>298</v>
      </c>
      <c r="D24" s="106" t="str">
        <f t="shared" si="0"/>
        <v>Sesos CorderoCocidos</v>
      </c>
      <c r="E24" s="109">
        <v>103</v>
      </c>
      <c r="F24" s="44">
        <v>11.7</v>
      </c>
      <c r="G24" s="44">
        <v>6.7</v>
      </c>
      <c r="H24" s="44">
        <v>0</v>
      </c>
      <c r="I24" s="44">
        <v>80.8</v>
      </c>
      <c r="J24" s="45">
        <v>0.8</v>
      </c>
      <c r="K24" s="62"/>
      <c r="L24" s="39">
        <v>260</v>
      </c>
      <c r="M24" s="39">
        <v>215</v>
      </c>
      <c r="N24" s="39">
        <v>1000</v>
      </c>
      <c r="O24" s="90"/>
      <c r="P24" s="43">
        <v>170</v>
      </c>
      <c r="Q24" s="44">
        <v>268</v>
      </c>
      <c r="R24" s="44">
        <v>10.8</v>
      </c>
      <c r="S24" s="44">
        <v>17.8</v>
      </c>
      <c r="T24" s="44">
        <v>2.2000000000000002</v>
      </c>
      <c r="U24" s="44"/>
      <c r="V24" s="44">
        <v>339</v>
      </c>
      <c r="W24" s="44">
        <v>129</v>
      </c>
      <c r="X24" s="45">
        <v>144</v>
      </c>
      <c r="Y24" s="62"/>
      <c r="Z24" s="39"/>
      <c r="AA24" s="39"/>
      <c r="AB24" s="39"/>
      <c r="AC24" s="39"/>
      <c r="AD24" s="39"/>
      <c r="AE24" s="39"/>
      <c r="AF24" s="90"/>
      <c r="AG24" s="22">
        <v>177</v>
      </c>
      <c r="AH24" s="52"/>
    </row>
  </sheetData>
  <mergeCells count="9">
    <mergeCell ref="D1:D2"/>
    <mergeCell ref="Y3:AF3"/>
    <mergeCell ref="K1:O1"/>
    <mergeCell ref="P1:X1"/>
    <mergeCell ref="Y1:AF1"/>
    <mergeCell ref="E1:J1"/>
    <mergeCell ref="L2:O2"/>
    <mergeCell ref="L3:O3"/>
    <mergeCell ref="P3:X3"/>
  </mergeCells>
  <phoneticPr fontId="8" type="noConversion"/>
  <pageMargins left="0.75" right="0.75" top="1" bottom="1" header="0" footer="0"/>
  <pageSetup paperSize="9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H26"/>
  <sheetViews>
    <sheetView topLeftCell="A4" workbookViewId="0">
      <selection activeCell="E5" sqref="E5"/>
    </sheetView>
  </sheetViews>
  <sheetFormatPr defaultColWidth="12.6640625" defaultRowHeight="13.2"/>
  <cols>
    <col min="1" max="1" width="4" bestFit="1" customWidth="1"/>
    <col min="2" max="2" width="18.5546875" customWidth="1"/>
    <col min="3" max="3" width="8.5546875" bestFit="1" customWidth="1"/>
    <col min="4" max="4" width="26.21875" customWidth="1"/>
    <col min="5" max="5" width="4.6640625" bestFit="1" customWidth="1"/>
    <col min="6" max="7" width="5" bestFit="1" customWidth="1"/>
    <col min="8" max="8" width="4" bestFit="1" customWidth="1"/>
    <col min="9" max="9" width="5" bestFit="1" customWidth="1"/>
    <col min="10" max="10" width="5.33203125" bestFit="1" customWidth="1"/>
    <col min="11" max="11" width="6" bestFit="1" customWidth="1"/>
    <col min="12" max="12" width="4" bestFit="1" customWidth="1"/>
    <col min="13" max="13" width="5" bestFit="1" customWidth="1"/>
    <col min="14" max="15" width="6" bestFit="1" customWidth="1"/>
    <col min="16" max="17" width="6.5546875" bestFit="1" customWidth="1"/>
    <col min="18" max="20" width="5.5546875" bestFit="1" customWidth="1"/>
    <col min="21" max="21" width="4.5546875" bestFit="1" customWidth="1"/>
    <col min="22" max="22" width="6.5546875" bestFit="1" customWidth="1"/>
    <col min="23" max="23" width="7.5546875" bestFit="1" customWidth="1"/>
    <col min="24" max="24" width="6.5546875" bestFit="1" customWidth="1"/>
    <col min="25" max="28" width="5" bestFit="1" customWidth="1"/>
    <col min="29" max="29" width="4.33203125" bestFit="1" customWidth="1"/>
    <col min="30" max="30" width="5" bestFit="1" customWidth="1"/>
    <col min="31" max="31" width="4" bestFit="1" customWidth="1"/>
    <col min="32" max="32" width="5" bestFit="1" customWidth="1"/>
    <col min="33" max="33" width="5.33203125" bestFit="1" customWidth="1"/>
    <col min="34" max="34" width="6.88671875" bestFit="1" customWidth="1"/>
  </cols>
  <sheetData>
    <row r="1" spans="1:34" ht="13.8" thickBot="1">
      <c r="A1" s="18"/>
      <c r="B1" s="23" t="s">
        <v>13</v>
      </c>
      <c r="C1" s="26" t="s">
        <v>14</v>
      </c>
      <c r="D1" s="241" t="s">
        <v>217</v>
      </c>
      <c r="E1" s="247" t="s">
        <v>137</v>
      </c>
      <c r="F1" s="248"/>
      <c r="G1" s="248"/>
      <c r="H1" s="248"/>
      <c r="I1" s="248"/>
      <c r="J1" s="248"/>
      <c r="K1" s="247" t="s">
        <v>20</v>
      </c>
      <c r="L1" s="248"/>
      <c r="M1" s="248"/>
      <c r="N1" s="248"/>
      <c r="O1" s="249"/>
      <c r="P1" s="246" t="s">
        <v>38</v>
      </c>
      <c r="Q1" s="246"/>
      <c r="R1" s="246"/>
      <c r="S1" s="246"/>
      <c r="T1" s="246"/>
      <c r="U1" s="246"/>
      <c r="V1" s="246"/>
      <c r="W1" s="246"/>
      <c r="X1" s="246"/>
      <c r="Y1" s="250" t="s">
        <v>21</v>
      </c>
      <c r="Z1" s="251"/>
      <c r="AA1" s="251"/>
      <c r="AB1" s="251"/>
      <c r="AC1" s="251"/>
      <c r="AD1" s="251"/>
      <c r="AE1" s="251"/>
      <c r="AF1" s="252"/>
      <c r="AG1" s="28" t="s">
        <v>22</v>
      </c>
      <c r="AH1" s="23" t="s">
        <v>23</v>
      </c>
    </row>
    <row r="2" spans="1:34" ht="13.8" thickBot="1">
      <c r="A2" s="19"/>
      <c r="B2" s="24"/>
      <c r="C2" s="27"/>
      <c r="D2" s="242"/>
      <c r="E2" s="97"/>
      <c r="F2" s="73"/>
      <c r="G2" s="73"/>
      <c r="H2" s="73"/>
      <c r="I2" s="73"/>
      <c r="J2" s="73"/>
      <c r="K2" s="23" t="s">
        <v>138</v>
      </c>
      <c r="L2" s="253"/>
      <c r="M2" s="253"/>
      <c r="N2" s="253"/>
      <c r="O2" s="254"/>
      <c r="P2" s="4"/>
      <c r="Q2" s="4"/>
      <c r="R2" s="4"/>
      <c r="S2" s="4"/>
      <c r="T2" s="4"/>
      <c r="U2" s="4"/>
      <c r="V2" s="4"/>
      <c r="W2" s="4"/>
      <c r="X2" s="4"/>
      <c r="Y2" s="46"/>
      <c r="Z2" s="2"/>
      <c r="AA2" s="2"/>
      <c r="AB2" s="2"/>
      <c r="AC2" s="2"/>
      <c r="AD2" s="2"/>
      <c r="AE2" s="2"/>
      <c r="AF2" s="47"/>
      <c r="AG2" s="46"/>
      <c r="AH2" s="19"/>
    </row>
    <row r="3" spans="1:34" ht="13.8" thickBot="1">
      <c r="A3" s="20"/>
      <c r="B3" s="119" t="s">
        <v>100</v>
      </c>
      <c r="C3" s="26"/>
      <c r="D3" s="139"/>
      <c r="E3" s="29"/>
      <c r="F3" s="11"/>
      <c r="G3" s="11"/>
      <c r="H3" s="11"/>
      <c r="I3" s="11"/>
      <c r="J3" s="11"/>
      <c r="K3" s="24">
        <v>100</v>
      </c>
      <c r="L3" s="243" t="s">
        <v>139</v>
      </c>
      <c r="M3" s="244"/>
      <c r="N3" s="244"/>
      <c r="O3" s="245"/>
      <c r="P3" s="255" t="s">
        <v>140</v>
      </c>
      <c r="Q3" s="256"/>
      <c r="R3" s="256"/>
      <c r="S3" s="256"/>
      <c r="T3" s="256"/>
      <c r="U3" s="256"/>
      <c r="V3" s="256"/>
      <c r="W3" s="256"/>
      <c r="X3" s="257"/>
      <c r="Y3" s="243" t="s">
        <v>140</v>
      </c>
      <c r="Z3" s="244"/>
      <c r="AA3" s="244"/>
      <c r="AB3" s="244"/>
      <c r="AC3" s="244"/>
      <c r="AD3" s="244"/>
      <c r="AE3" s="244"/>
      <c r="AF3" s="245"/>
      <c r="AG3" s="53"/>
      <c r="AH3" s="18"/>
    </row>
    <row r="4" spans="1:34" ht="13.8" thickBot="1">
      <c r="A4" s="87" t="s">
        <v>8</v>
      </c>
      <c r="B4" s="87"/>
      <c r="C4" s="96"/>
      <c r="D4" s="140"/>
      <c r="E4" s="97" t="s">
        <v>15</v>
      </c>
      <c r="F4" s="73" t="s">
        <v>16</v>
      </c>
      <c r="G4" s="73" t="s">
        <v>17</v>
      </c>
      <c r="H4" s="73" t="s">
        <v>18</v>
      </c>
      <c r="I4" s="73" t="s">
        <v>19</v>
      </c>
      <c r="J4" s="73" t="s">
        <v>136</v>
      </c>
      <c r="K4" s="120" t="s">
        <v>24</v>
      </c>
      <c r="L4" s="74" t="s">
        <v>25</v>
      </c>
      <c r="M4" s="72" t="s">
        <v>26</v>
      </c>
      <c r="N4" s="72" t="s">
        <v>27</v>
      </c>
      <c r="O4" s="112" t="s">
        <v>28</v>
      </c>
      <c r="P4" s="123" t="s">
        <v>29</v>
      </c>
      <c r="Q4" s="124" t="s">
        <v>30</v>
      </c>
      <c r="R4" s="124" t="s">
        <v>31</v>
      </c>
      <c r="S4" s="124" t="s">
        <v>32</v>
      </c>
      <c r="T4" s="124" t="s">
        <v>33</v>
      </c>
      <c r="U4" s="124" t="s">
        <v>34</v>
      </c>
      <c r="V4" s="124" t="s">
        <v>35</v>
      </c>
      <c r="W4" s="124" t="s">
        <v>36</v>
      </c>
      <c r="X4" s="125" t="s">
        <v>37</v>
      </c>
      <c r="Y4" s="126" t="s">
        <v>39</v>
      </c>
      <c r="Z4" s="127" t="s">
        <v>40</v>
      </c>
      <c r="AA4" s="127" t="s">
        <v>41</v>
      </c>
      <c r="AB4" s="127" t="s">
        <v>42</v>
      </c>
      <c r="AC4" s="127" t="s">
        <v>43</v>
      </c>
      <c r="AD4" s="127" t="s">
        <v>44</v>
      </c>
      <c r="AE4" s="127" t="s">
        <v>45</v>
      </c>
      <c r="AF4" s="112" t="s">
        <v>46</v>
      </c>
      <c r="AG4" s="54"/>
      <c r="AH4" s="95"/>
    </row>
    <row r="5" spans="1:34" ht="13.8" thickBot="1">
      <c r="A5" s="88">
        <v>441</v>
      </c>
      <c r="B5" s="21" t="s">
        <v>507</v>
      </c>
      <c r="C5" s="63" t="s">
        <v>311</v>
      </c>
      <c r="D5" s="106" t="str">
        <f>B5&amp;C5</f>
        <v xml:space="preserve">Corazón TerneraCrudo </v>
      </c>
      <c r="E5" s="36">
        <v>130</v>
      </c>
      <c r="F5" s="13">
        <v>15.4</v>
      </c>
      <c r="G5" s="13">
        <v>7.1</v>
      </c>
      <c r="H5" s="13">
        <v>1</v>
      </c>
      <c r="I5" s="13">
        <v>76</v>
      </c>
      <c r="J5" s="37"/>
      <c r="K5" s="17"/>
      <c r="L5" s="13">
        <v>600</v>
      </c>
      <c r="M5" s="13"/>
      <c r="N5" s="13"/>
      <c r="O5" s="55">
        <v>9700</v>
      </c>
      <c r="P5" s="41">
        <v>103</v>
      </c>
      <c r="Q5" s="14">
        <v>370</v>
      </c>
      <c r="R5" s="14">
        <v>11</v>
      </c>
      <c r="S5" s="14">
        <v>35</v>
      </c>
      <c r="T5" s="14">
        <v>6.2</v>
      </c>
      <c r="U5" s="14"/>
      <c r="V5" s="14">
        <v>246</v>
      </c>
      <c r="W5" s="14">
        <v>295</v>
      </c>
      <c r="X5" s="42">
        <v>125</v>
      </c>
      <c r="Y5" s="17">
        <v>758</v>
      </c>
      <c r="Z5" s="13">
        <v>846</v>
      </c>
      <c r="AA5" s="13">
        <v>1496</v>
      </c>
      <c r="AB5" s="13">
        <v>1378</v>
      </c>
      <c r="AC5" s="13">
        <v>398</v>
      </c>
      <c r="AD5" s="13">
        <v>782</v>
      </c>
      <c r="AE5" s="13">
        <v>221</v>
      </c>
      <c r="AF5" s="13">
        <v>969</v>
      </c>
      <c r="AG5" s="55">
        <v>85</v>
      </c>
      <c r="AH5" s="21"/>
    </row>
    <row r="6" spans="1:34" ht="13.8" thickBot="1">
      <c r="A6" s="88">
        <v>442</v>
      </c>
      <c r="B6" s="21" t="s">
        <v>508</v>
      </c>
      <c r="C6" s="63" t="s">
        <v>305</v>
      </c>
      <c r="D6" s="106" t="str">
        <f t="shared" ref="D6:D24" si="0">B6&amp;C6</f>
        <v>Costillas TerneraCrudas</v>
      </c>
      <c r="E6" s="36">
        <v>135</v>
      </c>
      <c r="F6" s="13">
        <v>19.5</v>
      </c>
      <c r="G6" s="15">
        <v>7.5</v>
      </c>
      <c r="H6" s="15">
        <v>0.4</v>
      </c>
      <c r="I6" s="15">
        <v>71.599999999999994</v>
      </c>
      <c r="J6" s="37">
        <v>1</v>
      </c>
      <c r="K6" s="17">
        <v>50</v>
      </c>
      <c r="L6" s="15">
        <v>175</v>
      </c>
      <c r="M6" s="15">
        <v>310</v>
      </c>
      <c r="N6" s="13"/>
      <c r="O6" s="55">
        <v>6100</v>
      </c>
      <c r="P6" s="41">
        <v>91</v>
      </c>
      <c r="Q6" s="14">
        <v>385</v>
      </c>
      <c r="R6" s="14">
        <v>11</v>
      </c>
      <c r="S6" s="14">
        <v>19.7</v>
      </c>
      <c r="T6" s="14">
        <v>2.5</v>
      </c>
      <c r="U6" s="14"/>
      <c r="V6" s="14">
        <v>271</v>
      </c>
      <c r="W6" s="14">
        <v>301</v>
      </c>
      <c r="X6" s="42">
        <v>106</v>
      </c>
      <c r="Y6" s="17"/>
      <c r="Z6" s="13"/>
      <c r="AA6" s="13"/>
      <c r="AB6" s="13"/>
      <c r="AC6" s="13"/>
      <c r="AD6" s="13"/>
      <c r="AE6" s="13"/>
      <c r="AF6" s="13"/>
      <c r="AG6" s="55"/>
      <c r="AH6" s="21"/>
    </row>
    <row r="7" spans="1:34" ht="13.8" thickBot="1">
      <c r="A7" s="88">
        <v>443</v>
      </c>
      <c r="B7" s="21" t="s">
        <v>508</v>
      </c>
      <c r="C7" s="63" t="s">
        <v>360</v>
      </c>
      <c r="D7" s="106" t="str">
        <f t="shared" si="0"/>
        <v>Costillas TerneraAsadas</v>
      </c>
      <c r="E7" s="36">
        <v>232</v>
      </c>
      <c r="F7" s="13">
        <v>30.5</v>
      </c>
      <c r="G7" s="15">
        <v>12.6</v>
      </c>
      <c r="H7" s="15">
        <v>0.3</v>
      </c>
      <c r="I7" s="15">
        <v>56.6</v>
      </c>
      <c r="J7" s="37">
        <v>1.2</v>
      </c>
      <c r="K7" s="17"/>
      <c r="L7" s="15">
        <v>118</v>
      </c>
      <c r="M7" s="15">
        <v>211</v>
      </c>
      <c r="N7" s="13"/>
      <c r="O7" s="55">
        <v>6200</v>
      </c>
      <c r="P7" s="41">
        <v>86</v>
      </c>
      <c r="Q7" s="14">
        <v>432</v>
      </c>
      <c r="R7" s="14">
        <v>12.6</v>
      </c>
      <c r="S7" s="14">
        <v>26.5</v>
      </c>
      <c r="T7" s="14">
        <v>3.2</v>
      </c>
      <c r="U7" s="14"/>
      <c r="V7" s="14">
        <v>332</v>
      </c>
      <c r="W7" s="14">
        <v>330</v>
      </c>
      <c r="X7" s="42">
        <v>113</v>
      </c>
      <c r="Y7" s="17">
        <v>1350</v>
      </c>
      <c r="Z7" s="13">
        <v>1748</v>
      </c>
      <c r="AA7" s="13">
        <v>2431</v>
      </c>
      <c r="AB7" s="15">
        <v>2772</v>
      </c>
      <c r="AC7" s="15">
        <v>760</v>
      </c>
      <c r="AD7" s="15">
        <v>1428</v>
      </c>
      <c r="AE7" s="15">
        <v>427</v>
      </c>
      <c r="AF7" s="15">
        <v>1708</v>
      </c>
      <c r="AG7" s="55">
        <v>285</v>
      </c>
      <c r="AH7" s="21"/>
    </row>
    <row r="8" spans="1:34" ht="13.8" thickBot="1">
      <c r="A8" s="88">
        <v>444</v>
      </c>
      <c r="B8" s="21" t="s">
        <v>508</v>
      </c>
      <c r="C8" s="63" t="s">
        <v>488</v>
      </c>
      <c r="D8" s="106" t="str">
        <f t="shared" si="0"/>
        <v>Costillas TerneraFritas</v>
      </c>
      <c r="E8" s="36">
        <v>296</v>
      </c>
      <c r="F8" s="15">
        <v>27.5</v>
      </c>
      <c r="G8" s="15">
        <v>20.100000000000001</v>
      </c>
      <c r="H8" s="15">
        <v>4.4000000000000004</v>
      </c>
      <c r="I8" s="15">
        <v>46.8</v>
      </c>
      <c r="J8" s="37">
        <v>1.2</v>
      </c>
      <c r="K8" s="17"/>
      <c r="L8" s="15">
        <v>172</v>
      </c>
      <c r="M8" s="15">
        <v>262</v>
      </c>
      <c r="N8" s="13"/>
      <c r="O8" s="55">
        <v>5500</v>
      </c>
      <c r="P8" s="41">
        <v>72</v>
      </c>
      <c r="Q8" s="14">
        <v>435</v>
      </c>
      <c r="R8" s="14">
        <v>11.5</v>
      </c>
      <c r="S8" s="14">
        <v>25.1</v>
      </c>
      <c r="T8" s="14">
        <v>2.8</v>
      </c>
      <c r="U8" s="14"/>
      <c r="V8" s="14">
        <v>283</v>
      </c>
      <c r="W8" s="14">
        <v>329</v>
      </c>
      <c r="X8" s="42">
        <v>112</v>
      </c>
      <c r="Y8" s="17"/>
      <c r="Z8" s="13"/>
      <c r="AA8" s="13"/>
      <c r="AB8" s="13"/>
      <c r="AC8" s="13"/>
      <c r="AD8" s="13"/>
      <c r="AE8" s="13"/>
      <c r="AF8" s="13"/>
      <c r="AG8" s="55">
        <v>246</v>
      </c>
      <c r="AH8" s="21"/>
    </row>
    <row r="9" spans="1:34" ht="13.8" thickBot="1">
      <c r="A9" s="88">
        <v>445</v>
      </c>
      <c r="B9" s="21" t="s">
        <v>509</v>
      </c>
      <c r="C9" s="63" t="s">
        <v>311</v>
      </c>
      <c r="D9" s="106" t="str">
        <f t="shared" si="0"/>
        <v xml:space="preserve">Filete TerneraCrudo </v>
      </c>
      <c r="E9" s="36">
        <v>108</v>
      </c>
      <c r="F9" s="15">
        <v>20.100000000000001</v>
      </c>
      <c r="G9" s="15">
        <v>2.7</v>
      </c>
      <c r="H9" s="13">
        <v>0</v>
      </c>
      <c r="I9" s="13"/>
      <c r="J9" s="37"/>
      <c r="K9" s="17"/>
      <c r="L9" s="13"/>
      <c r="M9" s="13"/>
      <c r="N9" s="13"/>
      <c r="O9" s="55"/>
      <c r="P9" s="41">
        <v>107</v>
      </c>
      <c r="Q9" s="14">
        <v>357</v>
      </c>
      <c r="R9" s="14">
        <v>7.6</v>
      </c>
      <c r="S9" s="14">
        <v>25</v>
      </c>
      <c r="T9" s="14">
        <v>2.2999999999999998</v>
      </c>
      <c r="U9" s="14"/>
      <c r="V9" s="14">
        <v>258</v>
      </c>
      <c r="W9" s="14">
        <v>220</v>
      </c>
      <c r="X9" s="42">
        <v>68</v>
      </c>
      <c r="Y9" s="17"/>
      <c r="Z9" s="13"/>
      <c r="AA9" s="13"/>
      <c r="AB9" s="13"/>
      <c r="AC9" s="13"/>
      <c r="AD9" s="13"/>
      <c r="AE9" s="13"/>
      <c r="AF9" s="13"/>
      <c r="AG9" s="55">
        <v>161</v>
      </c>
      <c r="AH9" s="21"/>
    </row>
    <row r="10" spans="1:34" ht="13.8" thickBot="1">
      <c r="A10" s="88">
        <v>446</v>
      </c>
      <c r="B10" s="21" t="s">
        <v>509</v>
      </c>
      <c r="C10" s="63" t="s">
        <v>132</v>
      </c>
      <c r="D10" s="106" t="str">
        <f t="shared" si="0"/>
        <v>Filete TerneraAsado</v>
      </c>
      <c r="E10" s="36">
        <v>232</v>
      </c>
      <c r="F10" s="15">
        <v>30.5</v>
      </c>
      <c r="G10" s="15">
        <v>11.5</v>
      </c>
      <c r="H10" s="13">
        <v>0</v>
      </c>
      <c r="I10" s="15">
        <v>55.1</v>
      </c>
      <c r="J10" s="37"/>
      <c r="K10" s="17"/>
      <c r="L10" s="13"/>
      <c r="M10" s="13"/>
      <c r="N10" s="13"/>
      <c r="O10" s="55"/>
      <c r="P10" s="41">
        <v>97</v>
      </c>
      <c r="Q10" s="14">
        <v>427</v>
      </c>
      <c r="R10" s="14">
        <v>14.3</v>
      </c>
      <c r="S10" s="14">
        <v>27.6</v>
      </c>
      <c r="T10" s="14">
        <v>2.5</v>
      </c>
      <c r="U10" s="14"/>
      <c r="V10" s="14">
        <v>355</v>
      </c>
      <c r="W10" s="14">
        <v>330</v>
      </c>
      <c r="X10" s="42">
        <v>113</v>
      </c>
      <c r="Y10" s="17"/>
      <c r="Z10" s="13"/>
      <c r="AA10" s="13"/>
      <c r="AB10" s="13"/>
      <c r="AC10" s="13"/>
      <c r="AD10" s="13"/>
      <c r="AE10" s="13"/>
      <c r="AF10" s="13"/>
      <c r="AG10" s="55">
        <v>285</v>
      </c>
      <c r="AH10" s="21"/>
    </row>
    <row r="11" spans="1:34" ht="13.8" thickBot="1">
      <c r="A11" s="88">
        <v>447</v>
      </c>
      <c r="B11" s="21" t="s">
        <v>510</v>
      </c>
      <c r="C11" s="63" t="s">
        <v>311</v>
      </c>
      <c r="D11" s="106" t="str">
        <f t="shared" si="0"/>
        <v xml:space="preserve">Higado TerneraCrudo </v>
      </c>
      <c r="E11" s="36">
        <v>134</v>
      </c>
      <c r="F11" s="15">
        <v>18.7</v>
      </c>
      <c r="G11" s="15">
        <v>5.2</v>
      </c>
      <c r="H11" s="15">
        <v>3.6</v>
      </c>
      <c r="I11" s="15">
        <v>71.099999999999994</v>
      </c>
      <c r="J11" s="37">
        <v>1.4</v>
      </c>
      <c r="K11" s="17">
        <v>22000</v>
      </c>
      <c r="L11" s="15">
        <v>190</v>
      </c>
      <c r="M11" s="15">
        <v>2800</v>
      </c>
      <c r="N11" s="15">
        <v>32000</v>
      </c>
      <c r="O11" s="55">
        <v>14000</v>
      </c>
      <c r="P11" s="91" t="s">
        <v>96</v>
      </c>
      <c r="Q11" s="14">
        <v>342</v>
      </c>
      <c r="R11" s="14">
        <v>11.2</v>
      </c>
      <c r="S11" s="14">
        <v>21.7</v>
      </c>
      <c r="T11" s="14">
        <v>11</v>
      </c>
      <c r="U11" s="14">
        <v>6.8</v>
      </c>
      <c r="V11" s="14">
        <v>313</v>
      </c>
      <c r="W11" s="14">
        <v>243</v>
      </c>
      <c r="X11" s="42">
        <v>100</v>
      </c>
      <c r="Y11" s="17">
        <v>947</v>
      </c>
      <c r="Z11" s="15">
        <v>987</v>
      </c>
      <c r="AA11" s="15">
        <v>1762</v>
      </c>
      <c r="AB11" s="15">
        <v>1418</v>
      </c>
      <c r="AC11" s="15">
        <v>439</v>
      </c>
      <c r="AD11" s="15">
        <v>897</v>
      </c>
      <c r="AE11" s="15">
        <v>291</v>
      </c>
      <c r="AF11" s="15">
        <v>1202</v>
      </c>
      <c r="AG11" s="55">
        <v>156</v>
      </c>
      <c r="AH11" s="21"/>
    </row>
    <row r="12" spans="1:34" ht="13.8" thickBot="1">
      <c r="A12" s="88">
        <v>448</v>
      </c>
      <c r="B12" s="21" t="s">
        <v>510</v>
      </c>
      <c r="C12" s="63" t="s">
        <v>469</v>
      </c>
      <c r="D12" s="106" t="str">
        <f t="shared" si="0"/>
        <v>Higado TerneraCocido</v>
      </c>
      <c r="E12" s="36">
        <v>167</v>
      </c>
      <c r="F12" s="15">
        <v>20.7</v>
      </c>
      <c r="G12" s="15">
        <v>7</v>
      </c>
      <c r="H12" s="15">
        <v>4.7</v>
      </c>
      <c r="I12" s="15">
        <v>66.099999999999994</v>
      </c>
      <c r="J12" s="37">
        <v>1.5</v>
      </c>
      <c r="K12" s="17">
        <v>21000</v>
      </c>
      <c r="L12" s="15">
        <v>130</v>
      </c>
      <c r="M12" s="15">
        <v>2300</v>
      </c>
      <c r="N12" s="15">
        <v>15000</v>
      </c>
      <c r="O12" s="55">
        <v>11000</v>
      </c>
      <c r="P12" s="91" t="s">
        <v>97</v>
      </c>
      <c r="Q12" s="14">
        <v>336</v>
      </c>
      <c r="R12" s="14">
        <v>19</v>
      </c>
      <c r="S12" s="14">
        <v>20.100000000000001</v>
      </c>
      <c r="T12" s="14">
        <v>12</v>
      </c>
      <c r="U12" s="14">
        <v>5.9</v>
      </c>
      <c r="V12" s="14">
        <v>350</v>
      </c>
      <c r="W12" s="14">
        <v>264</v>
      </c>
      <c r="X12" s="42">
        <v>135</v>
      </c>
      <c r="Y12" s="17">
        <v>889</v>
      </c>
      <c r="Z12" s="15">
        <v>928</v>
      </c>
      <c r="AA12" s="15">
        <v>1651</v>
      </c>
      <c r="AB12" s="15">
        <v>1329</v>
      </c>
      <c r="AC12" s="15">
        <v>418</v>
      </c>
      <c r="AD12" s="15">
        <v>851</v>
      </c>
      <c r="AE12" s="15">
        <v>266</v>
      </c>
      <c r="AF12" s="15">
        <v>1132</v>
      </c>
      <c r="AG12" s="55">
        <v>272</v>
      </c>
      <c r="AH12" s="21"/>
    </row>
    <row r="13" spans="1:34" ht="13.8" thickBot="1">
      <c r="A13" s="88">
        <v>449</v>
      </c>
      <c r="B13" s="21" t="s">
        <v>510</v>
      </c>
      <c r="C13" s="63" t="s">
        <v>67</v>
      </c>
      <c r="D13" s="106" t="str">
        <f t="shared" si="0"/>
        <v>Higado TerneraFrito</v>
      </c>
      <c r="E13" s="36">
        <v>237</v>
      </c>
      <c r="F13" s="15">
        <v>26.5</v>
      </c>
      <c r="G13" s="15">
        <v>13.3</v>
      </c>
      <c r="H13" s="15">
        <v>3.7</v>
      </c>
      <c r="I13" s="15">
        <v>55</v>
      </c>
      <c r="J13" s="37">
        <v>1.5</v>
      </c>
      <c r="K13" s="17">
        <v>24000</v>
      </c>
      <c r="L13" s="15">
        <v>155</v>
      </c>
      <c r="M13" s="15">
        <v>3000</v>
      </c>
      <c r="N13" s="15">
        <v>18030</v>
      </c>
      <c r="O13" s="55">
        <v>15000</v>
      </c>
      <c r="P13" s="41">
        <v>120</v>
      </c>
      <c r="Q13" s="14">
        <v>407</v>
      </c>
      <c r="R13" s="14">
        <v>9.3000000000000007</v>
      </c>
      <c r="S13" s="14">
        <v>23.8</v>
      </c>
      <c r="T13" s="14">
        <v>19</v>
      </c>
      <c r="U13" s="14"/>
      <c r="V13" s="14">
        <v>480</v>
      </c>
      <c r="W13" s="14">
        <v>431</v>
      </c>
      <c r="X13" s="42">
        <v>120</v>
      </c>
      <c r="Y13" s="17"/>
      <c r="Z13" s="13"/>
      <c r="AA13" s="13"/>
      <c r="AB13" s="13"/>
      <c r="AC13" s="13"/>
      <c r="AD13" s="13"/>
      <c r="AE13" s="13"/>
      <c r="AF13" s="13"/>
      <c r="AG13" s="55">
        <v>495</v>
      </c>
      <c r="AH13" s="21"/>
    </row>
    <row r="14" spans="1:34" ht="13.8" thickBot="1">
      <c r="A14" s="88">
        <v>450</v>
      </c>
      <c r="B14" s="21" t="s">
        <v>511</v>
      </c>
      <c r="C14" s="63" t="s">
        <v>305</v>
      </c>
      <c r="D14" s="106" t="str">
        <f t="shared" si="0"/>
        <v>Lechecillas TerneraCrudas</v>
      </c>
      <c r="E14" s="36">
        <v>103</v>
      </c>
      <c r="F14" s="15">
        <v>17.600000000000001</v>
      </c>
      <c r="G14" s="15">
        <v>3.8</v>
      </c>
      <c r="H14" s="13">
        <v>0</v>
      </c>
      <c r="I14" s="15">
        <v>77.5</v>
      </c>
      <c r="J14" s="37">
        <v>1.1000000000000001</v>
      </c>
      <c r="K14" s="17"/>
      <c r="L14" s="15">
        <v>148</v>
      </c>
      <c r="M14" s="15">
        <v>230</v>
      </c>
      <c r="N14" s="13"/>
      <c r="O14" s="55">
        <v>4000</v>
      </c>
      <c r="P14" s="41">
        <v>57</v>
      </c>
      <c r="Q14" s="14">
        <v>215</v>
      </c>
      <c r="R14" s="14">
        <v>11.7</v>
      </c>
      <c r="S14" s="14">
        <v>12.1</v>
      </c>
      <c r="T14" s="14">
        <v>1.4</v>
      </c>
      <c r="U14" s="14"/>
      <c r="V14" s="14">
        <v>543</v>
      </c>
      <c r="W14" s="14">
        <v>176</v>
      </c>
      <c r="X14" s="42">
        <v>68</v>
      </c>
      <c r="Y14" s="17"/>
      <c r="Z14" s="13"/>
      <c r="AA14" s="13"/>
      <c r="AB14" s="13"/>
      <c r="AC14" s="13"/>
      <c r="AD14" s="13"/>
      <c r="AE14" s="13"/>
      <c r="AF14" s="13"/>
      <c r="AG14" s="55">
        <v>87</v>
      </c>
      <c r="AH14" s="21"/>
    </row>
    <row r="15" spans="1:34" ht="13.8" thickBot="1">
      <c r="A15" s="88">
        <v>451</v>
      </c>
      <c r="B15" s="21" t="s">
        <v>511</v>
      </c>
      <c r="C15" s="63" t="s">
        <v>487</v>
      </c>
      <c r="D15" s="106" t="str">
        <f t="shared" si="0"/>
        <v>Lechecillas TerneraEstofadas</v>
      </c>
      <c r="E15" s="36">
        <v>162</v>
      </c>
      <c r="F15" s="15">
        <v>22.7</v>
      </c>
      <c r="G15" s="15">
        <v>8.1</v>
      </c>
      <c r="H15" s="13">
        <v>0</v>
      </c>
      <c r="I15" s="15">
        <v>68</v>
      </c>
      <c r="J15" s="37">
        <v>1.2</v>
      </c>
      <c r="K15" s="17">
        <v>17</v>
      </c>
      <c r="L15" s="15">
        <v>80</v>
      </c>
      <c r="M15" s="15">
        <v>230</v>
      </c>
      <c r="N15" s="15">
        <v>44000</v>
      </c>
      <c r="O15" s="55">
        <v>3000</v>
      </c>
      <c r="P15" s="41">
        <v>78</v>
      </c>
      <c r="Q15" s="14">
        <v>307</v>
      </c>
      <c r="R15" s="14">
        <v>12.2</v>
      </c>
      <c r="S15" s="14">
        <v>15.4</v>
      </c>
      <c r="T15" s="14">
        <v>1.4</v>
      </c>
      <c r="U15" s="14"/>
      <c r="V15" s="14">
        <v>480</v>
      </c>
      <c r="W15" s="14">
        <v>185</v>
      </c>
      <c r="X15" s="42">
        <v>74</v>
      </c>
      <c r="Y15" s="17"/>
      <c r="Z15" s="13"/>
      <c r="AA15" s="13"/>
      <c r="AB15" s="13"/>
      <c r="AC15" s="13"/>
      <c r="AD15" s="13"/>
      <c r="AE15" s="13"/>
      <c r="AF15" s="13"/>
      <c r="AG15" s="55">
        <v>117</v>
      </c>
      <c r="AH15" s="21"/>
    </row>
    <row r="16" spans="1:34" ht="13.8" thickBot="1">
      <c r="A16" s="88">
        <v>452</v>
      </c>
      <c r="B16" s="21" t="s">
        <v>512</v>
      </c>
      <c r="C16" s="63" t="s">
        <v>505</v>
      </c>
      <c r="D16" s="106" t="str">
        <f t="shared" si="0"/>
        <v>Lengua TerneraEstofada</v>
      </c>
      <c r="E16" s="36">
        <v>190</v>
      </c>
      <c r="F16" s="15">
        <v>15.9</v>
      </c>
      <c r="G16" s="15">
        <v>14.8</v>
      </c>
      <c r="H16" s="15">
        <v>0.1</v>
      </c>
      <c r="I16" s="15">
        <v>68.3</v>
      </c>
      <c r="J16" s="37">
        <v>0.9</v>
      </c>
      <c r="K16" s="17"/>
      <c r="L16" s="13"/>
      <c r="M16" s="13"/>
      <c r="N16" s="13"/>
      <c r="O16" s="55"/>
      <c r="P16" s="41">
        <v>56</v>
      </c>
      <c r="Q16" s="14">
        <v>67</v>
      </c>
      <c r="R16" s="14">
        <v>16</v>
      </c>
      <c r="S16" s="14">
        <v>12</v>
      </c>
      <c r="T16" s="14">
        <v>2.5</v>
      </c>
      <c r="U16" s="14"/>
      <c r="V16" s="14">
        <v>172</v>
      </c>
      <c r="W16" s="14">
        <v>98</v>
      </c>
      <c r="X16" s="42">
        <v>50</v>
      </c>
      <c r="Y16" s="17"/>
      <c r="Z16" s="13"/>
      <c r="AA16" s="13"/>
      <c r="AB16" s="13"/>
      <c r="AC16" s="13"/>
      <c r="AD16" s="13"/>
      <c r="AE16" s="13"/>
      <c r="AF16" s="13"/>
      <c r="AG16" s="55">
        <v>142</v>
      </c>
      <c r="AH16" s="21"/>
    </row>
    <row r="17" spans="1:34" ht="13.8" thickBot="1">
      <c r="A17" s="88">
        <v>453</v>
      </c>
      <c r="B17" s="21" t="s">
        <v>513</v>
      </c>
      <c r="C17" s="63"/>
      <c r="D17" s="106" t="str">
        <f t="shared" si="0"/>
        <v>Promedio Ternera</v>
      </c>
      <c r="E17" s="36">
        <v>184</v>
      </c>
      <c r="F17" s="15">
        <v>19.100000000000001</v>
      </c>
      <c r="G17" s="15">
        <v>12</v>
      </c>
      <c r="H17" s="13">
        <v>0</v>
      </c>
      <c r="I17" s="13"/>
      <c r="J17" s="37"/>
      <c r="K17" s="17"/>
      <c r="L17" s="13"/>
      <c r="M17" s="13"/>
      <c r="N17" s="13"/>
      <c r="O17" s="55"/>
      <c r="P17" s="41">
        <v>89</v>
      </c>
      <c r="Q17" s="14">
        <v>359</v>
      </c>
      <c r="R17" s="14">
        <v>12</v>
      </c>
      <c r="S17" s="14">
        <v>23</v>
      </c>
      <c r="T17" s="14">
        <v>2.4</v>
      </c>
      <c r="U17" s="14"/>
      <c r="V17" s="14">
        <v>221</v>
      </c>
      <c r="W17" s="14">
        <v>203</v>
      </c>
      <c r="X17" s="42"/>
      <c r="Y17" s="17"/>
      <c r="Z17" s="13"/>
      <c r="AA17" s="13"/>
      <c r="AB17" s="13"/>
      <c r="AC17" s="13"/>
      <c r="AD17" s="13"/>
      <c r="AE17" s="13"/>
      <c r="AF17" s="13"/>
      <c r="AG17" s="55"/>
      <c r="AH17" s="21"/>
    </row>
    <row r="18" spans="1:34" ht="13.8" thickBot="1">
      <c r="A18" s="88">
        <v>454</v>
      </c>
      <c r="B18" s="21" t="s">
        <v>514</v>
      </c>
      <c r="C18" s="63" t="s">
        <v>469</v>
      </c>
      <c r="D18" s="106" t="str">
        <f t="shared" si="0"/>
        <v>Riñón TerneraCocido</v>
      </c>
      <c r="E18" s="36">
        <v>102</v>
      </c>
      <c r="F18" s="15">
        <v>15.4</v>
      </c>
      <c r="G18" s="15">
        <v>4.8</v>
      </c>
      <c r="H18" s="13">
        <v>0</v>
      </c>
      <c r="I18" s="15">
        <v>78</v>
      </c>
      <c r="J18" s="37">
        <v>1.2</v>
      </c>
      <c r="K18" s="17">
        <v>750</v>
      </c>
      <c r="L18" s="15">
        <v>350</v>
      </c>
      <c r="M18" s="15">
        <v>2200</v>
      </c>
      <c r="N18" s="15">
        <v>10000</v>
      </c>
      <c r="O18" s="55">
        <v>7000</v>
      </c>
      <c r="P18" s="41">
        <v>223</v>
      </c>
      <c r="Q18" s="14">
        <v>215</v>
      </c>
      <c r="R18" s="14">
        <v>10.4</v>
      </c>
      <c r="S18" s="14">
        <v>16.399999999999999</v>
      </c>
      <c r="T18" s="14">
        <v>8.3000000000000007</v>
      </c>
      <c r="U18" s="14"/>
      <c r="V18" s="14">
        <v>192</v>
      </c>
      <c r="W18" s="14">
        <v>1245</v>
      </c>
      <c r="X18" s="42">
        <v>234</v>
      </c>
      <c r="Y18" s="17"/>
      <c r="Z18" s="13"/>
      <c r="AA18" s="13"/>
      <c r="AB18" s="13"/>
      <c r="AC18" s="13"/>
      <c r="AD18" s="13"/>
      <c r="AE18" s="13"/>
      <c r="AF18" s="13"/>
      <c r="AG18" s="55">
        <v>264</v>
      </c>
      <c r="AH18" s="21"/>
    </row>
    <row r="19" spans="1:34" ht="13.8" thickBot="1">
      <c r="A19" s="88">
        <v>455</v>
      </c>
      <c r="B19" s="21" t="s">
        <v>514</v>
      </c>
      <c r="C19" s="63" t="s">
        <v>67</v>
      </c>
      <c r="D19" s="106" t="str">
        <f t="shared" si="0"/>
        <v>Riñón TerneraFrito</v>
      </c>
      <c r="E19" s="36">
        <v>182</v>
      </c>
      <c r="F19" s="15">
        <v>14.8</v>
      </c>
      <c r="G19" s="15">
        <v>15.3</v>
      </c>
      <c r="H19" s="13">
        <v>0</v>
      </c>
      <c r="I19" s="15">
        <v>68.5</v>
      </c>
      <c r="J19" s="37">
        <v>1.1000000000000001</v>
      </c>
      <c r="K19" s="17"/>
      <c r="L19" s="13"/>
      <c r="M19" s="13"/>
      <c r="N19" s="13"/>
      <c r="O19" s="55"/>
      <c r="P19" s="41">
        <v>216</v>
      </c>
      <c r="Q19" s="14">
        <v>208</v>
      </c>
      <c r="R19" s="14">
        <v>10.4</v>
      </c>
      <c r="S19" s="14">
        <v>14.2</v>
      </c>
      <c r="T19" s="14">
        <v>12.2</v>
      </c>
      <c r="U19" s="14"/>
      <c r="V19" s="14">
        <v>203</v>
      </c>
      <c r="W19" s="14">
        <v>128</v>
      </c>
      <c r="X19" s="42">
        <v>215</v>
      </c>
      <c r="Y19" s="17"/>
      <c r="Z19" s="13"/>
      <c r="AA19" s="13"/>
      <c r="AB19" s="13"/>
      <c r="AC19" s="13"/>
      <c r="AD19" s="13"/>
      <c r="AE19" s="13"/>
      <c r="AF19" s="13"/>
      <c r="AG19" s="55">
        <v>297</v>
      </c>
      <c r="AH19" s="21"/>
    </row>
    <row r="20" spans="1:34" ht="13.8" thickBot="1">
      <c r="A20" s="88">
        <v>456</v>
      </c>
      <c r="B20" s="21" t="s">
        <v>515</v>
      </c>
      <c r="C20" s="63" t="s">
        <v>298</v>
      </c>
      <c r="D20" s="106" t="str">
        <f t="shared" si="0"/>
        <v>Sesos TerneraCocidos</v>
      </c>
      <c r="E20" s="36">
        <v>115</v>
      </c>
      <c r="F20" s="15">
        <v>10.3</v>
      </c>
      <c r="G20" s="15">
        <v>8.3000000000000007</v>
      </c>
      <c r="H20" s="15">
        <v>0.8</v>
      </c>
      <c r="I20" s="15">
        <v>79.400000000000006</v>
      </c>
      <c r="J20" s="37">
        <v>1.2</v>
      </c>
      <c r="K20" s="17"/>
      <c r="L20" s="15">
        <v>430</v>
      </c>
      <c r="M20" s="15">
        <v>175</v>
      </c>
      <c r="N20" s="15">
        <v>18000</v>
      </c>
      <c r="O20" s="55">
        <v>4300</v>
      </c>
      <c r="P20" s="41">
        <v>135</v>
      </c>
      <c r="Q20" s="14">
        <v>305</v>
      </c>
      <c r="R20" s="14">
        <v>13</v>
      </c>
      <c r="S20" s="14">
        <v>13.3</v>
      </c>
      <c r="T20" s="14">
        <v>2</v>
      </c>
      <c r="U20" s="14"/>
      <c r="V20" s="14">
        <v>340</v>
      </c>
      <c r="W20" s="14">
        <v>132</v>
      </c>
      <c r="X20" s="42">
        <v>167</v>
      </c>
      <c r="Y20" s="17"/>
      <c r="Z20" s="13"/>
      <c r="AA20" s="13"/>
      <c r="AB20" s="13"/>
      <c r="AC20" s="13"/>
      <c r="AD20" s="13"/>
      <c r="AE20" s="13"/>
      <c r="AF20" s="13"/>
      <c r="AG20" s="55">
        <v>207</v>
      </c>
      <c r="AH20" s="21"/>
    </row>
    <row r="21" spans="1:34" ht="13.8" thickBot="1">
      <c r="A21" s="88">
        <v>457</v>
      </c>
      <c r="B21" s="21" t="s">
        <v>516</v>
      </c>
      <c r="C21" s="63" t="s">
        <v>311</v>
      </c>
      <c r="D21" s="106" t="str">
        <f t="shared" si="0"/>
        <v xml:space="preserve">Solomillo TerneraCrudo </v>
      </c>
      <c r="E21" s="36">
        <v>93</v>
      </c>
      <c r="F21" s="15">
        <v>19.3</v>
      </c>
      <c r="G21" s="15">
        <v>1.6</v>
      </c>
      <c r="H21" s="15">
        <v>2.2999999999999998</v>
      </c>
      <c r="I21" s="15">
        <v>75.7</v>
      </c>
      <c r="J21" s="37">
        <v>1.1000000000000001</v>
      </c>
      <c r="K21" s="17"/>
      <c r="L21" s="15">
        <v>110</v>
      </c>
      <c r="M21" s="15">
        <v>220</v>
      </c>
      <c r="N21" s="13"/>
      <c r="O21" s="55">
        <v>1600</v>
      </c>
      <c r="P21" s="41">
        <v>70</v>
      </c>
      <c r="Q21" s="14">
        <v>251</v>
      </c>
      <c r="R21" s="14">
        <v>16</v>
      </c>
      <c r="S21" s="14">
        <v>19</v>
      </c>
      <c r="T21" s="14">
        <v>1.8</v>
      </c>
      <c r="U21" s="14"/>
      <c r="V21" s="14">
        <v>222</v>
      </c>
      <c r="W21" s="14">
        <v>191</v>
      </c>
      <c r="X21" s="42">
        <v>71</v>
      </c>
      <c r="Y21" s="17"/>
      <c r="Z21" s="13"/>
      <c r="AA21" s="13"/>
      <c r="AB21" s="13"/>
      <c r="AC21" s="13"/>
      <c r="AD21" s="13"/>
      <c r="AE21" s="13"/>
      <c r="AF21" s="13"/>
      <c r="AG21" s="55">
        <v>197</v>
      </c>
      <c r="AH21" s="21"/>
    </row>
    <row r="22" spans="1:34" ht="13.8" thickBot="1">
      <c r="A22" s="88">
        <v>458</v>
      </c>
      <c r="B22" s="21" t="s">
        <v>516</v>
      </c>
      <c r="C22" s="63" t="s">
        <v>132</v>
      </c>
      <c r="D22" s="106" t="str">
        <f t="shared" si="0"/>
        <v>Solomillo TerneraAsado</v>
      </c>
      <c r="E22" s="36">
        <v>192</v>
      </c>
      <c r="F22" s="15">
        <v>28.7</v>
      </c>
      <c r="G22" s="15">
        <v>8.5</v>
      </c>
      <c r="H22" s="15">
        <v>3.2</v>
      </c>
      <c r="I22" s="15">
        <v>58.3</v>
      </c>
      <c r="J22" s="37">
        <v>1.3</v>
      </c>
      <c r="K22" s="17"/>
      <c r="L22" s="15">
        <v>142</v>
      </c>
      <c r="M22" s="15">
        <v>210</v>
      </c>
      <c r="N22" s="13"/>
      <c r="O22" s="55">
        <v>6700</v>
      </c>
      <c r="P22" s="41">
        <v>140</v>
      </c>
      <c r="Q22" s="14">
        <v>720</v>
      </c>
      <c r="R22" s="14">
        <v>12.1</v>
      </c>
      <c r="S22" s="14">
        <v>30</v>
      </c>
      <c r="T22" s="14">
        <v>3.3</v>
      </c>
      <c r="U22" s="14"/>
      <c r="V22" s="14">
        <v>252</v>
      </c>
      <c r="W22" s="14">
        <v>282</v>
      </c>
      <c r="X22" s="42">
        <v>96</v>
      </c>
      <c r="Y22" s="17">
        <v>1118</v>
      </c>
      <c r="Z22" s="15">
        <v>1461</v>
      </c>
      <c r="AA22" s="15">
        <v>2025</v>
      </c>
      <c r="AB22" s="15">
        <v>2308</v>
      </c>
      <c r="AC22" s="15">
        <v>642</v>
      </c>
      <c r="AD22" s="15">
        <v>1203</v>
      </c>
      <c r="AE22" s="15">
        <v>371</v>
      </c>
      <c r="AF22" s="15">
        <v>1416</v>
      </c>
      <c r="AG22" s="55">
        <v>193</v>
      </c>
      <c r="AH22" s="21"/>
    </row>
    <row r="23" spans="1:34" ht="13.8" thickBot="1">
      <c r="A23" s="88">
        <v>459</v>
      </c>
      <c r="B23" s="21" t="s">
        <v>516</v>
      </c>
      <c r="C23" s="63" t="s">
        <v>67</v>
      </c>
      <c r="D23" s="106" t="str">
        <f t="shared" si="0"/>
        <v>Solomillo TerneraFrito</v>
      </c>
      <c r="E23" s="36">
        <v>268</v>
      </c>
      <c r="F23" s="15">
        <v>23.8</v>
      </c>
      <c r="G23" s="15">
        <v>20.100000000000001</v>
      </c>
      <c r="H23" s="13">
        <v>0</v>
      </c>
      <c r="I23" s="15">
        <v>54</v>
      </c>
      <c r="J23" s="37">
        <v>1.2</v>
      </c>
      <c r="K23" s="17"/>
      <c r="L23" s="15">
        <v>148</v>
      </c>
      <c r="M23" s="15">
        <v>213</v>
      </c>
      <c r="N23" s="13"/>
      <c r="O23" s="55">
        <v>7100</v>
      </c>
      <c r="P23" s="41">
        <v>133</v>
      </c>
      <c r="Q23" s="14">
        <v>368</v>
      </c>
      <c r="R23" s="14">
        <v>7.9</v>
      </c>
      <c r="S23" s="14">
        <v>31</v>
      </c>
      <c r="T23" s="14">
        <v>2.6</v>
      </c>
      <c r="U23" s="14"/>
      <c r="V23" s="14">
        <v>265</v>
      </c>
      <c r="W23" s="14">
        <v>271</v>
      </c>
      <c r="X23" s="42">
        <v>75</v>
      </c>
      <c r="Y23" s="17">
        <v>968</v>
      </c>
      <c r="Z23" s="15">
        <v>1271</v>
      </c>
      <c r="AA23" s="15">
        <v>1762</v>
      </c>
      <c r="AB23" s="15">
        <v>1997</v>
      </c>
      <c r="AC23" s="15">
        <v>538</v>
      </c>
      <c r="AD23" s="15">
        <v>1038</v>
      </c>
      <c r="AE23" s="15">
        <v>307</v>
      </c>
      <c r="AF23" s="15">
        <v>1237</v>
      </c>
      <c r="AG23" s="55">
        <v>176</v>
      </c>
      <c r="AH23" s="21"/>
    </row>
    <row r="24" spans="1:34" ht="13.8" thickBot="1">
      <c r="A24" s="89">
        <v>460</v>
      </c>
      <c r="B24" s="22" t="s">
        <v>517</v>
      </c>
      <c r="C24" s="64" t="s">
        <v>313</v>
      </c>
      <c r="D24" s="106" t="str">
        <f t="shared" si="0"/>
        <v>Tripas TerneraCocidas</v>
      </c>
      <c r="E24" s="38">
        <v>99</v>
      </c>
      <c r="F24" s="39">
        <v>18</v>
      </c>
      <c r="G24" s="39">
        <v>3.4</v>
      </c>
      <c r="H24" s="39">
        <v>0</v>
      </c>
      <c r="I24" s="39">
        <v>77.2</v>
      </c>
      <c r="J24" s="40">
        <v>1.2</v>
      </c>
      <c r="K24" s="62"/>
      <c r="L24" s="39"/>
      <c r="M24" s="39"/>
      <c r="N24" s="39"/>
      <c r="O24" s="90"/>
      <c r="P24" s="43">
        <v>72</v>
      </c>
      <c r="Q24" s="44">
        <v>9</v>
      </c>
      <c r="R24" s="44">
        <v>12.4</v>
      </c>
      <c r="S24" s="44">
        <v>7.9</v>
      </c>
      <c r="T24" s="44">
        <v>1.6</v>
      </c>
      <c r="U24" s="44"/>
      <c r="V24" s="44">
        <v>132</v>
      </c>
      <c r="W24" s="44">
        <v>145</v>
      </c>
      <c r="X24" s="45">
        <v>30</v>
      </c>
      <c r="Y24" s="62"/>
      <c r="Z24" s="39"/>
      <c r="AA24" s="39"/>
      <c r="AB24" s="39"/>
      <c r="AC24" s="39"/>
      <c r="AD24" s="39"/>
      <c r="AE24" s="39"/>
      <c r="AF24" s="39"/>
      <c r="AG24" s="90">
        <v>81</v>
      </c>
      <c r="AH24" s="22"/>
    </row>
    <row r="26" spans="1:34">
      <c r="B26" t="s">
        <v>98</v>
      </c>
    </row>
  </sheetData>
  <mergeCells count="9">
    <mergeCell ref="D1:D2"/>
    <mergeCell ref="Y3:AF3"/>
    <mergeCell ref="K1:O1"/>
    <mergeCell ref="P1:X1"/>
    <mergeCell ref="Y1:AF1"/>
    <mergeCell ref="E1:J1"/>
    <mergeCell ref="L2:O2"/>
    <mergeCell ref="L3:O3"/>
    <mergeCell ref="P3:X3"/>
  </mergeCells>
  <phoneticPr fontId="8" type="noConversion"/>
  <pageMargins left="0.75" right="0.75" top="1" bottom="1" header="0" footer="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H30"/>
  <sheetViews>
    <sheetView workbookViewId="0">
      <selection activeCell="H5" sqref="H5:H30"/>
    </sheetView>
  </sheetViews>
  <sheetFormatPr defaultColWidth="11.5546875" defaultRowHeight="13.2"/>
  <cols>
    <col min="1" max="1" width="4" bestFit="1" customWidth="1"/>
    <col min="2" max="2" width="20.21875" bestFit="1" customWidth="1"/>
    <col min="3" max="3" width="9.6640625" bestFit="1" customWidth="1"/>
    <col min="4" max="4" width="21.77734375" customWidth="1"/>
    <col min="5" max="5" width="4.6640625" bestFit="1" customWidth="1"/>
    <col min="6" max="7" width="5" bestFit="1" customWidth="1"/>
    <col min="8" max="8" width="4" bestFit="1" customWidth="1"/>
    <col min="9" max="9" width="5" bestFit="1" customWidth="1"/>
    <col min="10" max="10" width="5.33203125" bestFit="1" customWidth="1"/>
    <col min="11" max="11" width="6" bestFit="1" customWidth="1"/>
    <col min="12" max="12" width="4" bestFit="1" customWidth="1"/>
    <col min="13" max="13" width="5" bestFit="1" customWidth="1"/>
    <col min="14" max="15" width="6" bestFit="1" customWidth="1"/>
    <col min="16" max="16" width="8.5546875" bestFit="1" customWidth="1"/>
    <col min="17" max="17" width="7.5546875" bestFit="1" customWidth="1"/>
    <col min="18" max="20" width="5.5546875" bestFit="1" customWidth="1"/>
    <col min="21" max="21" width="4.5546875" bestFit="1" customWidth="1"/>
    <col min="22" max="24" width="6.5546875" bestFit="1" customWidth="1"/>
    <col min="25" max="25" width="6" bestFit="1" customWidth="1"/>
    <col min="26" max="28" width="7.5546875" bestFit="1" customWidth="1"/>
    <col min="29" max="29" width="6.5546875" bestFit="1" customWidth="1"/>
    <col min="30" max="30" width="7.5546875" bestFit="1" customWidth="1"/>
    <col min="31" max="31" width="6.5546875" bestFit="1" customWidth="1"/>
    <col min="32" max="32" width="7.5546875" bestFit="1" customWidth="1"/>
    <col min="33" max="33" width="5.44140625" bestFit="1" customWidth="1"/>
    <col min="34" max="34" width="7.109375" bestFit="1" customWidth="1"/>
  </cols>
  <sheetData>
    <row r="1" spans="1:34" ht="13.8" thickBot="1">
      <c r="A1" s="18"/>
      <c r="B1" s="23" t="s">
        <v>13</v>
      </c>
      <c r="C1" s="26" t="s">
        <v>14</v>
      </c>
      <c r="D1" s="241" t="s">
        <v>217</v>
      </c>
      <c r="E1" s="247" t="s">
        <v>137</v>
      </c>
      <c r="F1" s="248"/>
      <c r="G1" s="248"/>
      <c r="H1" s="248"/>
      <c r="I1" s="248"/>
      <c r="J1" s="248"/>
      <c r="K1" s="247" t="s">
        <v>20</v>
      </c>
      <c r="L1" s="248"/>
      <c r="M1" s="248"/>
      <c r="N1" s="248"/>
      <c r="O1" s="249"/>
      <c r="P1" s="246" t="s">
        <v>38</v>
      </c>
      <c r="Q1" s="246"/>
      <c r="R1" s="246"/>
      <c r="S1" s="246"/>
      <c r="T1" s="246"/>
      <c r="U1" s="246"/>
      <c r="V1" s="246"/>
      <c r="W1" s="246"/>
      <c r="X1" s="246"/>
      <c r="Y1" s="250" t="s">
        <v>21</v>
      </c>
      <c r="Z1" s="251"/>
      <c r="AA1" s="251"/>
      <c r="AB1" s="251"/>
      <c r="AC1" s="251"/>
      <c r="AD1" s="251"/>
      <c r="AE1" s="251"/>
      <c r="AF1" s="252"/>
      <c r="AG1" s="28" t="s">
        <v>22</v>
      </c>
      <c r="AH1" s="23" t="s">
        <v>23</v>
      </c>
    </row>
    <row r="2" spans="1:34" ht="13.8" thickBot="1">
      <c r="A2" s="19"/>
      <c r="B2" s="24"/>
      <c r="C2" s="27"/>
      <c r="D2" s="242"/>
      <c r="E2" s="97"/>
      <c r="F2" s="73"/>
      <c r="G2" s="73"/>
      <c r="H2" s="73"/>
      <c r="I2" s="73"/>
      <c r="J2" s="73"/>
      <c r="K2" s="23" t="s">
        <v>138</v>
      </c>
      <c r="L2" s="253"/>
      <c r="M2" s="253"/>
      <c r="N2" s="253"/>
      <c r="O2" s="254"/>
      <c r="P2" s="4"/>
      <c r="Q2" s="4"/>
      <c r="R2" s="4"/>
      <c r="S2" s="4"/>
      <c r="T2" s="4"/>
      <c r="U2" s="4"/>
      <c r="V2" s="4"/>
      <c r="W2" s="4"/>
      <c r="X2" s="4"/>
      <c r="Y2" s="46"/>
      <c r="Z2" s="2"/>
      <c r="AA2" s="2"/>
      <c r="AB2" s="2"/>
      <c r="AC2" s="2"/>
      <c r="AD2" s="2"/>
      <c r="AE2" s="2"/>
      <c r="AF2" s="47"/>
      <c r="AG2" s="46"/>
      <c r="AH2" s="19"/>
    </row>
    <row r="3" spans="1:34" ht="13.8" thickBot="1">
      <c r="A3" s="20"/>
      <c r="B3" s="119" t="s">
        <v>99</v>
      </c>
      <c r="C3" s="26"/>
      <c r="D3" s="139"/>
      <c r="E3" s="29"/>
      <c r="F3" s="11"/>
      <c r="G3" s="11"/>
      <c r="H3" s="11"/>
      <c r="I3" s="11"/>
      <c r="J3" s="11"/>
      <c r="K3" s="24">
        <v>100</v>
      </c>
      <c r="L3" s="243" t="s">
        <v>139</v>
      </c>
      <c r="M3" s="244"/>
      <c r="N3" s="244"/>
      <c r="O3" s="245"/>
      <c r="P3" s="255" t="s">
        <v>140</v>
      </c>
      <c r="Q3" s="256"/>
      <c r="R3" s="256"/>
      <c r="S3" s="256"/>
      <c r="T3" s="256"/>
      <c r="U3" s="256"/>
      <c r="V3" s="256"/>
      <c r="W3" s="256"/>
      <c r="X3" s="257"/>
      <c r="Y3" s="243" t="s">
        <v>140</v>
      </c>
      <c r="Z3" s="244"/>
      <c r="AA3" s="244"/>
      <c r="AB3" s="244"/>
      <c r="AC3" s="244"/>
      <c r="AD3" s="244"/>
      <c r="AE3" s="244"/>
      <c r="AF3" s="245"/>
      <c r="AG3" s="53"/>
      <c r="AH3" s="18"/>
    </row>
    <row r="4" spans="1:34" ht="13.8" thickBot="1">
      <c r="A4" s="87" t="s">
        <v>8</v>
      </c>
      <c r="B4" s="87"/>
      <c r="C4" s="96"/>
      <c r="D4" s="140"/>
      <c r="E4" s="97" t="s">
        <v>15</v>
      </c>
      <c r="F4" s="73" t="s">
        <v>16</v>
      </c>
      <c r="G4" s="73" t="s">
        <v>17</v>
      </c>
      <c r="H4" s="73" t="s">
        <v>18</v>
      </c>
      <c r="I4" s="73" t="s">
        <v>19</v>
      </c>
      <c r="J4" s="73" t="s">
        <v>136</v>
      </c>
      <c r="K4" s="120" t="s">
        <v>24</v>
      </c>
      <c r="L4" s="74" t="s">
        <v>25</v>
      </c>
      <c r="M4" s="72" t="s">
        <v>26</v>
      </c>
      <c r="N4" s="72" t="s">
        <v>27</v>
      </c>
      <c r="O4" s="112" t="s">
        <v>28</v>
      </c>
      <c r="P4" s="123" t="s">
        <v>29</v>
      </c>
      <c r="Q4" s="124" t="s">
        <v>30</v>
      </c>
      <c r="R4" s="124" t="s">
        <v>31</v>
      </c>
      <c r="S4" s="124" t="s">
        <v>32</v>
      </c>
      <c r="T4" s="124" t="s">
        <v>33</v>
      </c>
      <c r="U4" s="124" t="s">
        <v>34</v>
      </c>
      <c r="V4" s="124" t="s">
        <v>35</v>
      </c>
      <c r="W4" s="124" t="s">
        <v>36</v>
      </c>
      <c r="X4" s="125" t="s">
        <v>37</v>
      </c>
      <c r="Y4" s="126" t="s">
        <v>39</v>
      </c>
      <c r="Z4" s="127" t="s">
        <v>40</v>
      </c>
      <c r="AA4" s="127" t="s">
        <v>41</v>
      </c>
      <c r="AB4" s="127" t="s">
        <v>42</v>
      </c>
      <c r="AC4" s="127" t="s">
        <v>43</v>
      </c>
      <c r="AD4" s="127" t="s">
        <v>44</v>
      </c>
      <c r="AE4" s="127" t="s">
        <v>45</v>
      </c>
      <c r="AF4" s="112" t="s">
        <v>46</v>
      </c>
      <c r="AG4" s="54"/>
      <c r="AH4" s="95"/>
    </row>
    <row r="5" spans="1:34" ht="13.8" thickBot="1">
      <c r="A5" s="20">
        <v>461</v>
      </c>
      <c r="B5" s="9" t="s">
        <v>519</v>
      </c>
      <c r="C5" s="20" t="s">
        <v>65</v>
      </c>
      <c r="D5" s="106" t="str">
        <f>B5&amp;C5</f>
        <v>Bistec VacaCrudo</v>
      </c>
      <c r="E5" s="6">
        <v>177</v>
      </c>
      <c r="F5" s="7">
        <v>19.2</v>
      </c>
      <c r="G5" s="7">
        <v>10.5</v>
      </c>
      <c r="H5" s="7">
        <v>0</v>
      </c>
      <c r="I5" s="7">
        <v>68.8</v>
      </c>
      <c r="J5" s="5"/>
      <c r="K5" s="48"/>
      <c r="L5" s="7"/>
      <c r="M5" s="7"/>
      <c r="N5" s="7"/>
      <c r="O5" s="49"/>
      <c r="P5" s="92">
        <v>69</v>
      </c>
      <c r="Q5" s="93">
        <v>334</v>
      </c>
      <c r="R5" s="93">
        <v>5.4</v>
      </c>
      <c r="S5" s="93">
        <v>24.5</v>
      </c>
      <c r="T5" s="93">
        <v>4.3</v>
      </c>
      <c r="U5" s="93"/>
      <c r="V5" s="93">
        <v>276</v>
      </c>
      <c r="W5" s="93">
        <v>202</v>
      </c>
      <c r="X5" s="94">
        <v>70</v>
      </c>
      <c r="Y5" s="6"/>
      <c r="Z5" s="7"/>
      <c r="AA5" s="7"/>
      <c r="AB5" s="7"/>
      <c r="AC5" s="7"/>
      <c r="AD5" s="7"/>
      <c r="AE5" s="7"/>
      <c r="AF5" s="5"/>
      <c r="AG5" s="20">
        <v>185</v>
      </c>
      <c r="AH5" s="50"/>
    </row>
    <row r="6" spans="1:34" ht="13.8" thickBot="1">
      <c r="A6" s="21">
        <v>462</v>
      </c>
      <c r="B6" s="9" t="s">
        <v>519</v>
      </c>
      <c r="C6" s="21" t="s">
        <v>67</v>
      </c>
      <c r="D6" s="106" t="str">
        <f t="shared" ref="D6:D30" si="0">B6&amp;C6</f>
        <v>Bistec VacaFrito</v>
      </c>
      <c r="E6" s="17">
        <v>273</v>
      </c>
      <c r="F6" s="13">
        <v>20.399999999999999</v>
      </c>
      <c r="G6" s="15">
        <v>20.399999999999999</v>
      </c>
      <c r="H6" s="13">
        <v>0</v>
      </c>
      <c r="I6" s="15">
        <v>56.9</v>
      </c>
      <c r="J6" s="55"/>
      <c r="K6" s="36"/>
      <c r="L6" s="15"/>
      <c r="M6" s="15"/>
      <c r="N6" s="15"/>
      <c r="O6" s="37"/>
      <c r="P6" s="41">
        <v>80</v>
      </c>
      <c r="Q6" s="14">
        <v>371</v>
      </c>
      <c r="R6" s="14">
        <v>5.2</v>
      </c>
      <c r="S6" s="14">
        <v>24.8</v>
      </c>
      <c r="T6" s="14">
        <v>6</v>
      </c>
      <c r="U6" s="14"/>
      <c r="V6" s="14">
        <v>257</v>
      </c>
      <c r="W6" s="14">
        <v>216</v>
      </c>
      <c r="X6" s="42">
        <v>90</v>
      </c>
      <c r="Y6" s="17"/>
      <c r="Z6" s="13"/>
      <c r="AA6" s="13"/>
      <c r="AB6" s="13"/>
      <c r="AC6" s="13"/>
      <c r="AD6" s="13"/>
      <c r="AE6" s="13"/>
      <c r="AF6" s="55"/>
      <c r="AG6" s="21">
        <v>173</v>
      </c>
      <c r="AH6" s="51"/>
    </row>
    <row r="7" spans="1:34" ht="13.8" thickBot="1">
      <c r="A7" s="21">
        <v>463</v>
      </c>
      <c r="B7" s="63" t="s">
        <v>520</v>
      </c>
      <c r="C7" s="21" t="s">
        <v>293</v>
      </c>
      <c r="D7" s="106" t="str">
        <f t="shared" si="0"/>
        <v>Carne VacaCruda</v>
      </c>
      <c r="E7" s="17">
        <v>140</v>
      </c>
      <c r="F7" s="13">
        <v>18.2</v>
      </c>
      <c r="G7" s="15">
        <v>7.5</v>
      </c>
      <c r="H7" s="15">
        <v>0.3</v>
      </c>
      <c r="I7" s="15">
        <v>72.900000000000006</v>
      </c>
      <c r="J7" s="55">
        <v>1.1000000000000001</v>
      </c>
      <c r="K7" s="36">
        <v>88</v>
      </c>
      <c r="L7" s="15">
        <v>95</v>
      </c>
      <c r="M7" s="15">
        <v>240</v>
      </c>
      <c r="N7" s="15">
        <v>1500</v>
      </c>
      <c r="O7" s="37">
        <v>5000</v>
      </c>
      <c r="P7" s="41">
        <v>69</v>
      </c>
      <c r="Q7" s="14">
        <v>334</v>
      </c>
      <c r="R7" s="14">
        <v>7.8</v>
      </c>
      <c r="S7" s="14">
        <v>24.5</v>
      </c>
      <c r="T7" s="14">
        <v>4.3</v>
      </c>
      <c r="U7" s="14"/>
      <c r="V7" s="14">
        <v>276</v>
      </c>
      <c r="W7" s="14">
        <v>202</v>
      </c>
      <c r="X7" s="42">
        <v>70</v>
      </c>
      <c r="Y7" s="17"/>
      <c r="Z7" s="13"/>
      <c r="AA7" s="13"/>
      <c r="AB7" s="13"/>
      <c r="AC7" s="13"/>
      <c r="AD7" s="13"/>
      <c r="AE7" s="13"/>
      <c r="AF7" s="55"/>
      <c r="AG7" s="21">
        <v>185</v>
      </c>
      <c r="AH7" s="51"/>
    </row>
    <row r="8" spans="1:34" ht="13.8" thickBot="1">
      <c r="A8" s="21">
        <v>464</v>
      </c>
      <c r="B8" s="63" t="s">
        <v>520</v>
      </c>
      <c r="C8" s="21" t="s">
        <v>521</v>
      </c>
      <c r="D8" s="106" t="str">
        <f t="shared" si="0"/>
        <v>Carne VacaCongelada</v>
      </c>
      <c r="E8" s="17">
        <v>142</v>
      </c>
      <c r="F8" s="15">
        <v>20.3</v>
      </c>
      <c r="G8" s="15">
        <v>7.3</v>
      </c>
      <c r="H8" s="13">
        <v>0</v>
      </c>
      <c r="I8" s="15">
        <v>71.099999999999994</v>
      </c>
      <c r="J8" s="55">
        <v>1.3</v>
      </c>
      <c r="K8" s="36"/>
      <c r="L8" s="15"/>
      <c r="M8" s="15"/>
      <c r="N8" s="15"/>
      <c r="O8" s="37"/>
      <c r="P8" s="41">
        <v>74</v>
      </c>
      <c r="Q8" s="14">
        <v>350</v>
      </c>
      <c r="R8" s="14">
        <v>8</v>
      </c>
      <c r="S8" s="14">
        <v>25</v>
      </c>
      <c r="T8" s="14">
        <v>3.7</v>
      </c>
      <c r="U8" s="14">
        <v>0.16</v>
      </c>
      <c r="V8" s="14">
        <v>200</v>
      </c>
      <c r="W8" s="14">
        <v>215</v>
      </c>
      <c r="X8" s="42">
        <v>74</v>
      </c>
      <c r="Y8" s="17"/>
      <c r="Z8" s="13"/>
      <c r="AA8" s="13"/>
      <c r="AB8" s="13"/>
      <c r="AC8" s="13"/>
      <c r="AD8" s="13"/>
      <c r="AE8" s="13"/>
      <c r="AF8" s="55"/>
      <c r="AG8" s="21">
        <v>137</v>
      </c>
      <c r="AH8" s="51"/>
    </row>
    <row r="9" spans="1:34" ht="13.8" thickBot="1">
      <c r="A9" s="21">
        <v>465</v>
      </c>
      <c r="B9" s="63" t="s">
        <v>534</v>
      </c>
      <c r="C9" s="21" t="s">
        <v>293</v>
      </c>
      <c r="D9" s="106" t="str">
        <f t="shared" si="0"/>
        <v>Carne Vaca SemigrasaCruda</v>
      </c>
      <c r="E9" s="17">
        <v>246</v>
      </c>
      <c r="F9" s="15">
        <v>17.100000000000001</v>
      </c>
      <c r="G9" s="15">
        <v>16.2</v>
      </c>
      <c r="H9" s="15">
        <v>0.3</v>
      </c>
      <c r="I9" s="15">
        <v>60</v>
      </c>
      <c r="J9" s="55"/>
      <c r="K9" s="36">
        <v>88</v>
      </c>
      <c r="L9" s="15">
        <v>175</v>
      </c>
      <c r="M9" s="15">
        <v>270</v>
      </c>
      <c r="N9" s="15"/>
      <c r="O9" s="37">
        <v>6000</v>
      </c>
      <c r="P9" s="41">
        <v>48</v>
      </c>
      <c r="Q9" s="14">
        <v>235</v>
      </c>
      <c r="R9" s="14">
        <v>9</v>
      </c>
      <c r="S9" s="14">
        <v>24</v>
      </c>
      <c r="T9" s="14">
        <v>2.2999999999999998</v>
      </c>
      <c r="U9" s="14"/>
      <c r="V9" s="14">
        <v>167</v>
      </c>
      <c r="W9" s="14">
        <v>245</v>
      </c>
      <c r="X9" s="42">
        <v>63</v>
      </c>
      <c r="Y9" s="17"/>
      <c r="Z9" s="13"/>
      <c r="AA9" s="13"/>
      <c r="AB9" s="13"/>
      <c r="AC9" s="13"/>
      <c r="AD9" s="13"/>
      <c r="AE9" s="13"/>
      <c r="AF9" s="55"/>
      <c r="AG9" s="21">
        <v>237</v>
      </c>
      <c r="AH9" s="51"/>
    </row>
    <row r="10" spans="1:34" ht="13.8" thickBot="1">
      <c r="A10" s="21">
        <v>466</v>
      </c>
      <c r="B10" s="63" t="s">
        <v>534</v>
      </c>
      <c r="C10" s="21" t="s">
        <v>320</v>
      </c>
      <c r="D10" s="106" t="str">
        <f t="shared" si="0"/>
        <v>Carne Vaca SemigrasaAsada</v>
      </c>
      <c r="E10" s="17">
        <v>355</v>
      </c>
      <c r="F10" s="15">
        <v>18.100000000000001</v>
      </c>
      <c r="G10" s="15">
        <v>25.2</v>
      </c>
      <c r="H10" s="13">
        <v>0</v>
      </c>
      <c r="I10" s="15">
        <v>63.9</v>
      </c>
      <c r="J10" s="55"/>
      <c r="K10" s="36"/>
      <c r="L10" s="13">
        <v>100</v>
      </c>
      <c r="M10" s="15">
        <v>120</v>
      </c>
      <c r="N10" s="13"/>
      <c r="O10" s="37">
        <v>4000</v>
      </c>
      <c r="P10" s="41"/>
      <c r="Q10" s="14"/>
      <c r="R10" s="14">
        <v>9</v>
      </c>
      <c r="S10" s="14"/>
      <c r="T10" s="14">
        <v>2.2999999999999998</v>
      </c>
      <c r="U10" s="14"/>
      <c r="V10" s="14">
        <v>167</v>
      </c>
      <c r="W10" s="14"/>
      <c r="X10" s="42"/>
      <c r="Y10" s="17"/>
      <c r="Z10" s="13"/>
      <c r="AA10" s="13"/>
      <c r="AB10" s="13"/>
      <c r="AC10" s="13"/>
      <c r="AD10" s="13"/>
      <c r="AE10" s="13"/>
      <c r="AF10" s="55"/>
      <c r="AG10" s="21"/>
      <c r="AH10" s="51"/>
    </row>
    <row r="11" spans="1:34" ht="13.8" thickBot="1">
      <c r="A11" s="21">
        <v>467</v>
      </c>
      <c r="B11" s="63" t="s">
        <v>534</v>
      </c>
      <c r="C11" s="21" t="s">
        <v>315</v>
      </c>
      <c r="D11" s="106" t="str">
        <f t="shared" si="0"/>
        <v>Carne Vaca SemigrasaCocida</v>
      </c>
      <c r="E11" s="17">
        <v>210</v>
      </c>
      <c r="F11" s="15">
        <v>32.5</v>
      </c>
      <c r="G11" s="15">
        <v>8.1999999999999993</v>
      </c>
      <c r="H11" s="15">
        <v>0.4</v>
      </c>
      <c r="I11" s="15">
        <v>58.3</v>
      </c>
      <c r="J11" s="55"/>
      <c r="K11" s="36"/>
      <c r="L11" s="13"/>
      <c r="M11" s="13"/>
      <c r="N11" s="13"/>
      <c r="O11" s="37"/>
      <c r="P11" s="41"/>
      <c r="Q11" s="14"/>
      <c r="R11" s="14"/>
      <c r="S11" s="14"/>
      <c r="T11" s="14"/>
      <c r="U11" s="14"/>
      <c r="V11" s="14"/>
      <c r="W11" s="14"/>
      <c r="X11" s="42"/>
      <c r="Y11" s="17"/>
      <c r="Z11" s="13"/>
      <c r="AA11" s="13"/>
      <c r="AB11" s="13"/>
      <c r="AC11" s="13"/>
      <c r="AD11" s="13"/>
      <c r="AE11" s="13"/>
      <c r="AF11" s="55"/>
      <c r="AG11" s="21"/>
      <c r="AH11" s="51"/>
    </row>
    <row r="12" spans="1:34" ht="13.8" thickBot="1">
      <c r="A12" s="21">
        <v>468</v>
      </c>
      <c r="B12" s="63" t="s">
        <v>573</v>
      </c>
      <c r="C12" s="21" t="s">
        <v>65</v>
      </c>
      <c r="D12" s="106" t="str">
        <f t="shared" si="0"/>
        <v>Corazón VacaCrudo</v>
      </c>
      <c r="E12" s="17">
        <v>112</v>
      </c>
      <c r="F12" s="15">
        <v>17.2</v>
      </c>
      <c r="G12" s="15">
        <v>4.5999999999999996</v>
      </c>
      <c r="H12" s="15">
        <v>0.7</v>
      </c>
      <c r="I12" s="15">
        <v>75.8</v>
      </c>
      <c r="J12" s="55"/>
      <c r="K12" s="36">
        <v>100</v>
      </c>
      <c r="L12" s="15">
        <v>498</v>
      </c>
      <c r="M12" s="15">
        <v>830</v>
      </c>
      <c r="N12" s="15">
        <v>7500</v>
      </c>
      <c r="O12" s="37">
        <v>7100</v>
      </c>
      <c r="P12" s="41">
        <v>110</v>
      </c>
      <c r="Q12" s="14">
        <v>270</v>
      </c>
      <c r="R12" s="14">
        <v>9.5</v>
      </c>
      <c r="S12" s="14">
        <v>27</v>
      </c>
      <c r="T12" s="14">
        <v>4.8</v>
      </c>
      <c r="U12" s="14"/>
      <c r="V12" s="14">
        <v>218</v>
      </c>
      <c r="W12" s="14">
        <v>296</v>
      </c>
      <c r="X12" s="42">
        <v>122</v>
      </c>
      <c r="Y12" s="17">
        <v>758</v>
      </c>
      <c r="Z12" s="14">
        <v>836</v>
      </c>
      <c r="AA12" s="14">
        <v>1501</v>
      </c>
      <c r="AB12" s="14">
        <v>1398</v>
      </c>
      <c r="AC12" s="14">
        <v>412</v>
      </c>
      <c r="AD12" s="14">
        <v>771</v>
      </c>
      <c r="AE12" s="14">
        <v>219</v>
      </c>
      <c r="AF12" s="76">
        <v>969</v>
      </c>
      <c r="AG12" s="21">
        <v>91</v>
      </c>
      <c r="AH12" s="51"/>
    </row>
    <row r="13" spans="1:34" ht="13.8" thickBot="1">
      <c r="A13" s="21">
        <v>469</v>
      </c>
      <c r="B13" s="63" t="s">
        <v>563</v>
      </c>
      <c r="C13" s="21" t="s">
        <v>315</v>
      </c>
      <c r="D13" s="106" t="str">
        <f t="shared" si="0"/>
        <v>Costilla VacaCocida</v>
      </c>
      <c r="E13" s="17">
        <v>280</v>
      </c>
      <c r="F13" s="15">
        <v>26.3</v>
      </c>
      <c r="G13" s="15">
        <v>5.8</v>
      </c>
      <c r="H13" s="13">
        <v>0</v>
      </c>
      <c r="I13" s="13"/>
      <c r="J13" s="55"/>
      <c r="K13" s="36"/>
      <c r="L13" s="15">
        <v>50</v>
      </c>
      <c r="M13" s="15">
        <v>200</v>
      </c>
      <c r="N13" s="13"/>
      <c r="O13" s="37">
        <v>3600</v>
      </c>
      <c r="P13" s="41"/>
      <c r="Q13" s="14"/>
      <c r="R13" s="14"/>
      <c r="S13" s="14"/>
      <c r="T13" s="14"/>
      <c r="U13" s="14"/>
      <c r="V13" s="14"/>
      <c r="W13" s="14"/>
      <c r="X13" s="42"/>
      <c r="Y13" s="17">
        <v>1013</v>
      </c>
      <c r="Z13" s="13">
        <v>1405</v>
      </c>
      <c r="AA13" s="13">
        <v>2135</v>
      </c>
      <c r="AB13" s="15">
        <v>2238</v>
      </c>
      <c r="AC13" s="15">
        <v>677</v>
      </c>
      <c r="AD13" s="15">
        <v>1114</v>
      </c>
      <c r="AE13" s="15">
        <v>298</v>
      </c>
      <c r="AF13" s="56">
        <v>1450</v>
      </c>
      <c r="AG13" s="21"/>
      <c r="AH13" s="51"/>
    </row>
    <row r="14" spans="1:34" ht="13.8" thickBot="1">
      <c r="A14" s="21">
        <v>470</v>
      </c>
      <c r="B14" s="63" t="s">
        <v>564</v>
      </c>
      <c r="C14" s="21" t="s">
        <v>315</v>
      </c>
      <c r="D14" s="106" t="str">
        <f t="shared" si="0"/>
        <v>Falda VacaCocida</v>
      </c>
      <c r="E14" s="17">
        <v>413</v>
      </c>
      <c r="F14" s="15">
        <v>18.100000000000001</v>
      </c>
      <c r="G14" s="15">
        <v>38</v>
      </c>
      <c r="H14" s="13">
        <v>0</v>
      </c>
      <c r="I14" s="13"/>
      <c r="J14" s="55"/>
      <c r="K14" s="36"/>
      <c r="L14" s="15">
        <v>40</v>
      </c>
      <c r="M14" s="15">
        <v>200</v>
      </c>
      <c r="N14" s="13"/>
      <c r="O14" s="37">
        <v>3000</v>
      </c>
      <c r="P14" s="41">
        <v>56</v>
      </c>
      <c r="Q14" s="14">
        <v>290</v>
      </c>
      <c r="R14" s="14">
        <v>12</v>
      </c>
      <c r="S14" s="14">
        <v>13</v>
      </c>
      <c r="T14" s="14"/>
      <c r="U14" s="14"/>
      <c r="V14" s="14">
        <v>129</v>
      </c>
      <c r="W14" s="14"/>
      <c r="X14" s="42"/>
      <c r="Y14" s="17">
        <v>731</v>
      </c>
      <c r="Z14" s="13">
        <v>928</v>
      </c>
      <c r="AA14" s="14">
        <v>1467</v>
      </c>
      <c r="AB14" s="14">
        <v>1558</v>
      </c>
      <c r="AC14" s="14">
        <v>441</v>
      </c>
      <c r="AD14" s="14">
        <v>758</v>
      </c>
      <c r="AE14" s="14">
        <v>209</v>
      </c>
      <c r="AF14" s="76">
        <v>978</v>
      </c>
      <c r="AG14" s="21"/>
      <c r="AH14" s="51"/>
    </row>
    <row r="15" spans="1:34" ht="13.8" thickBot="1">
      <c r="A15" s="21">
        <v>471</v>
      </c>
      <c r="B15" s="63" t="s">
        <v>565</v>
      </c>
      <c r="C15" s="20" t="s">
        <v>65</v>
      </c>
      <c r="D15" s="106" t="str">
        <f t="shared" si="0"/>
        <v>Hígado VacaCrudo</v>
      </c>
      <c r="E15" s="17">
        <v>130</v>
      </c>
      <c r="F15" s="15">
        <v>20</v>
      </c>
      <c r="G15" s="15">
        <v>3.5</v>
      </c>
      <c r="H15" s="13">
        <v>3.8</v>
      </c>
      <c r="I15" s="15">
        <v>71.2</v>
      </c>
      <c r="J15" s="55">
        <v>1.5</v>
      </c>
      <c r="K15" s="36">
        <v>22000</v>
      </c>
      <c r="L15" s="15">
        <v>310</v>
      </c>
      <c r="M15" s="15">
        <v>1980</v>
      </c>
      <c r="N15" s="15">
        <v>32000</v>
      </c>
      <c r="O15" s="37">
        <v>14000</v>
      </c>
      <c r="P15" s="41">
        <v>85</v>
      </c>
      <c r="Q15" s="14">
        <v>329</v>
      </c>
      <c r="R15" s="14">
        <v>7.7</v>
      </c>
      <c r="S15" s="14">
        <v>26</v>
      </c>
      <c r="T15" s="14">
        <v>11</v>
      </c>
      <c r="U15" s="14">
        <v>2.08</v>
      </c>
      <c r="V15" s="14">
        <v>370</v>
      </c>
      <c r="W15" s="14">
        <v>330</v>
      </c>
      <c r="X15" s="42">
        <v>89</v>
      </c>
      <c r="Y15" s="17">
        <v>988</v>
      </c>
      <c r="Z15" s="14">
        <v>1027</v>
      </c>
      <c r="AA15" s="14">
        <v>1804</v>
      </c>
      <c r="AB15" s="14">
        <v>1468</v>
      </c>
      <c r="AC15" s="14">
        <v>453</v>
      </c>
      <c r="AD15" s="14">
        <v>942</v>
      </c>
      <c r="AE15" s="14">
        <v>303</v>
      </c>
      <c r="AF15" s="76">
        <v>1241</v>
      </c>
      <c r="AG15" s="21">
        <v>147</v>
      </c>
      <c r="AH15" s="51"/>
    </row>
    <row r="16" spans="1:34" ht="13.8" thickBot="1">
      <c r="A16" s="21">
        <v>472</v>
      </c>
      <c r="B16" s="63" t="s">
        <v>565</v>
      </c>
      <c r="C16" s="21" t="s">
        <v>469</v>
      </c>
      <c r="D16" s="106" t="str">
        <f t="shared" si="0"/>
        <v>Hígado VacaCocido</v>
      </c>
      <c r="E16" s="17">
        <v>148</v>
      </c>
      <c r="F16" s="15">
        <v>23</v>
      </c>
      <c r="G16" s="15">
        <v>7.8</v>
      </c>
      <c r="H16" s="15">
        <v>4</v>
      </c>
      <c r="I16" s="15">
        <v>77.7</v>
      </c>
      <c r="J16" s="55">
        <v>1.5</v>
      </c>
      <c r="K16" s="36"/>
      <c r="L16" s="15">
        <v>145</v>
      </c>
      <c r="M16" s="15">
        <v>210</v>
      </c>
      <c r="N16" s="15"/>
      <c r="O16" s="37"/>
      <c r="P16" s="41">
        <v>88</v>
      </c>
      <c r="Q16" s="14">
        <v>355</v>
      </c>
      <c r="R16" s="14">
        <v>8.3000000000000007</v>
      </c>
      <c r="S16" s="14">
        <v>25.2</v>
      </c>
      <c r="T16" s="14">
        <v>16.8</v>
      </c>
      <c r="U16" s="14"/>
      <c r="V16" s="14">
        <v>516</v>
      </c>
      <c r="W16" s="14">
        <v>410</v>
      </c>
      <c r="X16" s="42">
        <v>78</v>
      </c>
      <c r="Y16" s="17"/>
      <c r="Z16" s="13"/>
      <c r="AA16" s="13"/>
      <c r="AB16" s="13"/>
      <c r="AC16" s="13"/>
      <c r="AD16" s="13"/>
      <c r="AE16" s="13"/>
      <c r="AF16" s="55"/>
      <c r="AG16" s="21">
        <v>351</v>
      </c>
      <c r="AH16" s="51"/>
    </row>
    <row r="17" spans="1:34" ht="13.8" thickBot="1">
      <c r="A17" s="21">
        <v>473</v>
      </c>
      <c r="B17" s="63" t="s">
        <v>565</v>
      </c>
      <c r="C17" s="21" t="s">
        <v>67</v>
      </c>
      <c r="D17" s="106" t="str">
        <f t="shared" si="0"/>
        <v>Hígado VacaFrito</v>
      </c>
      <c r="E17" s="17">
        <v>229</v>
      </c>
      <c r="F17" s="15">
        <v>26</v>
      </c>
      <c r="G17" s="15">
        <v>9.1</v>
      </c>
      <c r="H17" s="15">
        <v>9.5</v>
      </c>
      <c r="I17" s="15">
        <v>53.8</v>
      </c>
      <c r="J17" s="55">
        <v>1.6</v>
      </c>
      <c r="K17" s="36">
        <v>53000</v>
      </c>
      <c r="L17" s="15">
        <v>280</v>
      </c>
      <c r="M17" s="15">
        <v>3200</v>
      </c>
      <c r="N17" s="15">
        <v>30000</v>
      </c>
      <c r="O17" s="37">
        <v>15000</v>
      </c>
      <c r="P17" s="41">
        <v>92</v>
      </c>
      <c r="Q17" s="14">
        <v>384</v>
      </c>
      <c r="R17" s="14">
        <v>8.8000000000000007</v>
      </c>
      <c r="S17" s="14">
        <v>23</v>
      </c>
      <c r="T17" s="14">
        <v>9.8000000000000007</v>
      </c>
      <c r="U17" s="14"/>
      <c r="V17" s="14">
        <v>512</v>
      </c>
      <c r="W17" s="14">
        <v>410</v>
      </c>
      <c r="X17" s="42">
        <v>82</v>
      </c>
      <c r="Y17" s="17">
        <v>1177</v>
      </c>
      <c r="Z17" s="14">
        <v>1232</v>
      </c>
      <c r="AA17" s="14">
        <v>2171</v>
      </c>
      <c r="AB17" s="14">
        <v>1761</v>
      </c>
      <c r="AC17" s="14">
        <v>548</v>
      </c>
      <c r="AD17" s="14">
        <v>257</v>
      </c>
      <c r="AE17" s="14">
        <v>347</v>
      </c>
      <c r="AF17" s="76">
        <v>1468</v>
      </c>
      <c r="AG17" s="21">
        <v>409</v>
      </c>
      <c r="AH17" s="51"/>
    </row>
    <row r="18" spans="1:34" ht="13.8" thickBot="1">
      <c r="A18" s="21">
        <v>474</v>
      </c>
      <c r="B18" s="63" t="s">
        <v>566</v>
      </c>
      <c r="C18" s="21" t="s">
        <v>293</v>
      </c>
      <c r="D18" s="106" t="str">
        <f t="shared" si="0"/>
        <v>Lengua VacaCruda</v>
      </c>
      <c r="E18" s="17">
        <v>210</v>
      </c>
      <c r="F18" s="15">
        <v>15.8</v>
      </c>
      <c r="G18" s="15">
        <v>16.3</v>
      </c>
      <c r="H18" s="15">
        <v>0.4</v>
      </c>
      <c r="I18" s="15">
        <v>66.400000000000006</v>
      </c>
      <c r="J18" s="55">
        <v>1.1000000000000001</v>
      </c>
      <c r="K18" s="36"/>
      <c r="L18" s="15">
        <v>220</v>
      </c>
      <c r="M18" s="15">
        <v>340</v>
      </c>
      <c r="N18" s="15"/>
      <c r="O18" s="37">
        <v>5000</v>
      </c>
      <c r="P18" s="41">
        <v>56</v>
      </c>
      <c r="Q18" s="14">
        <v>147</v>
      </c>
      <c r="R18" s="14">
        <v>17</v>
      </c>
      <c r="S18" s="14">
        <v>12</v>
      </c>
      <c r="T18" s="14">
        <v>5.0999999999999996</v>
      </c>
      <c r="U18" s="14"/>
      <c r="V18" s="14">
        <v>163</v>
      </c>
      <c r="W18" s="14">
        <v>184</v>
      </c>
      <c r="X18" s="42">
        <v>57</v>
      </c>
      <c r="Y18" s="17">
        <v>597</v>
      </c>
      <c r="Z18" s="14">
        <v>732</v>
      </c>
      <c r="AA18" s="14">
        <v>1177</v>
      </c>
      <c r="AB18" s="14">
        <v>1248</v>
      </c>
      <c r="AC18" s="14">
        <v>331</v>
      </c>
      <c r="AD18" s="14">
        <v>658</v>
      </c>
      <c r="AE18" s="14">
        <v>178</v>
      </c>
      <c r="AF18" s="76">
        <v>767</v>
      </c>
      <c r="AG18" s="21">
        <v>108</v>
      </c>
      <c r="AH18" s="51"/>
    </row>
    <row r="19" spans="1:34" ht="13.8" thickBot="1">
      <c r="A19" s="21">
        <v>475</v>
      </c>
      <c r="B19" s="63" t="s">
        <v>566</v>
      </c>
      <c r="C19" s="21" t="s">
        <v>315</v>
      </c>
      <c r="D19" s="106" t="str">
        <f t="shared" si="0"/>
        <v>Lengua VacaCocida</v>
      </c>
      <c r="E19" s="17">
        <v>239</v>
      </c>
      <c r="F19" s="15">
        <v>19.3</v>
      </c>
      <c r="G19" s="15">
        <v>15.3</v>
      </c>
      <c r="H19" s="15">
        <v>0.5</v>
      </c>
      <c r="I19" s="15">
        <v>63.7</v>
      </c>
      <c r="J19" s="55">
        <v>1.2</v>
      </c>
      <c r="K19" s="36"/>
      <c r="L19" s="15">
        <v>116</v>
      </c>
      <c r="M19" s="15">
        <v>210</v>
      </c>
      <c r="N19" s="15"/>
      <c r="O19" s="37">
        <v>4500</v>
      </c>
      <c r="P19" s="41">
        <v>97</v>
      </c>
      <c r="Q19" s="14">
        <v>207</v>
      </c>
      <c r="R19" s="14">
        <v>21</v>
      </c>
      <c r="S19" s="14">
        <v>26.2</v>
      </c>
      <c r="T19" s="14">
        <v>3</v>
      </c>
      <c r="U19" s="14"/>
      <c r="V19" s="14">
        <v>206</v>
      </c>
      <c r="W19" s="14">
        <v>200</v>
      </c>
      <c r="X19" s="42">
        <v>91</v>
      </c>
      <c r="Y19" s="17">
        <v>668</v>
      </c>
      <c r="Z19" s="14">
        <v>797</v>
      </c>
      <c r="AA19" s="14">
        <v>1289</v>
      </c>
      <c r="AB19" s="14">
        <v>1348</v>
      </c>
      <c r="AC19" s="14">
        <v>347</v>
      </c>
      <c r="AD19" s="14">
        <v>711</v>
      </c>
      <c r="AE19" s="14">
        <v>189</v>
      </c>
      <c r="AF19" s="76">
        <v>850</v>
      </c>
      <c r="AG19" s="21">
        <v>236</v>
      </c>
      <c r="AH19" s="51"/>
    </row>
    <row r="20" spans="1:34" ht="13.8" thickBot="1">
      <c r="A20" s="21">
        <v>476</v>
      </c>
      <c r="B20" s="63" t="s">
        <v>567</v>
      </c>
      <c r="C20" s="21" t="s">
        <v>469</v>
      </c>
      <c r="D20" s="106" t="str">
        <f t="shared" si="0"/>
        <v>Promedio VacaCocido</v>
      </c>
      <c r="E20" s="17">
        <v>268</v>
      </c>
      <c r="F20" s="15">
        <v>17.5</v>
      </c>
      <c r="G20" s="15">
        <v>22</v>
      </c>
      <c r="H20" s="13">
        <v>0</v>
      </c>
      <c r="I20" s="13"/>
      <c r="J20" s="55"/>
      <c r="K20" s="36"/>
      <c r="L20" s="13"/>
      <c r="M20" s="13"/>
      <c r="N20" s="13"/>
      <c r="O20" s="37"/>
      <c r="P20" s="41"/>
      <c r="Q20" s="14"/>
      <c r="R20" s="14"/>
      <c r="S20" s="13"/>
      <c r="T20" s="14"/>
      <c r="U20" s="14"/>
      <c r="V20" s="14"/>
      <c r="W20" s="14"/>
      <c r="X20" s="42"/>
      <c r="Y20" s="17"/>
      <c r="Z20" s="13"/>
      <c r="AA20" s="13"/>
      <c r="AB20" s="13"/>
      <c r="AC20" s="13"/>
      <c r="AD20" s="13"/>
      <c r="AE20" s="13"/>
      <c r="AF20" s="55"/>
      <c r="AG20" s="21"/>
      <c r="AH20" s="51"/>
    </row>
    <row r="21" spans="1:34" ht="13.8" thickBot="1">
      <c r="A21" s="21">
        <v>477</v>
      </c>
      <c r="B21" s="63" t="s">
        <v>568</v>
      </c>
      <c r="C21" s="20" t="s">
        <v>65</v>
      </c>
      <c r="D21" s="106" t="str">
        <f t="shared" si="0"/>
        <v>Riñón VacaCrudo</v>
      </c>
      <c r="E21" s="17">
        <v>122</v>
      </c>
      <c r="F21" s="15">
        <v>16.2</v>
      </c>
      <c r="G21" s="15">
        <v>6</v>
      </c>
      <c r="H21" s="15">
        <v>0.8</v>
      </c>
      <c r="I21" s="15">
        <v>76.099999999999994</v>
      </c>
      <c r="J21" s="55">
        <v>0.9</v>
      </c>
      <c r="K21" s="36">
        <v>810</v>
      </c>
      <c r="L21" s="15">
        <v>316</v>
      </c>
      <c r="M21" s="15">
        <v>2100</v>
      </c>
      <c r="N21" s="15">
        <v>12000</v>
      </c>
      <c r="O21" s="37">
        <v>6600</v>
      </c>
      <c r="P21" s="41">
        <v>242</v>
      </c>
      <c r="Q21" s="14">
        <v>233</v>
      </c>
      <c r="R21" s="14">
        <v>9</v>
      </c>
      <c r="S21" s="14">
        <v>19</v>
      </c>
      <c r="T21" s="14">
        <v>8.1999999999999993</v>
      </c>
      <c r="U21" s="14"/>
      <c r="V21" s="14">
        <v>230</v>
      </c>
      <c r="W21" s="14">
        <v>180</v>
      </c>
      <c r="X21" s="42">
        <v>250</v>
      </c>
      <c r="Y21" s="17">
        <v>698</v>
      </c>
      <c r="Z21" s="14">
        <v>725</v>
      </c>
      <c r="AA21" s="14">
        <v>1297</v>
      </c>
      <c r="AB21" s="14">
        <v>1090</v>
      </c>
      <c r="AC21" s="14">
        <v>299</v>
      </c>
      <c r="AD21" s="14">
        <v>671</v>
      </c>
      <c r="AE21" s="14">
        <v>218</v>
      </c>
      <c r="AF21" s="76">
        <v>882</v>
      </c>
      <c r="AG21" s="21">
        <v>103</v>
      </c>
      <c r="AH21" s="51"/>
    </row>
    <row r="22" spans="1:34" ht="13.8" thickBot="1">
      <c r="A22" s="21">
        <v>478</v>
      </c>
      <c r="B22" s="63" t="s">
        <v>568</v>
      </c>
      <c r="C22" s="21" t="s">
        <v>469</v>
      </c>
      <c r="D22" s="106" t="str">
        <f t="shared" si="0"/>
        <v>Riñón VacaCocido</v>
      </c>
      <c r="E22" s="17">
        <v>165</v>
      </c>
      <c r="F22" s="15">
        <v>27</v>
      </c>
      <c r="G22" s="15">
        <v>5.4</v>
      </c>
      <c r="H22" s="13">
        <v>0</v>
      </c>
      <c r="I22" s="15">
        <v>66.8</v>
      </c>
      <c r="J22" s="55">
        <v>0.8</v>
      </c>
      <c r="K22" s="36"/>
      <c r="L22" s="15"/>
      <c r="M22" s="15"/>
      <c r="N22" s="15"/>
      <c r="O22" s="37"/>
      <c r="P22" s="41">
        <v>164</v>
      </c>
      <c r="Q22" s="14">
        <v>164</v>
      </c>
      <c r="R22" s="14">
        <v>20.8</v>
      </c>
      <c r="S22" s="14">
        <v>22.4</v>
      </c>
      <c r="T22" s="14">
        <v>7.1</v>
      </c>
      <c r="U22" s="14"/>
      <c r="V22" s="14">
        <v>392</v>
      </c>
      <c r="W22" s="14">
        <v>242</v>
      </c>
      <c r="X22" s="42">
        <v>144</v>
      </c>
      <c r="Y22" s="17"/>
      <c r="Z22" s="13"/>
      <c r="AA22" s="13"/>
      <c r="AB22" s="13"/>
      <c r="AC22" s="13"/>
      <c r="AD22" s="13"/>
      <c r="AE22" s="13"/>
      <c r="AF22" s="55"/>
      <c r="AG22" s="21">
        <v>305</v>
      </c>
      <c r="AH22" s="51"/>
    </row>
    <row r="23" spans="1:34" ht="13.8" thickBot="1">
      <c r="A23" s="21">
        <v>479</v>
      </c>
      <c r="B23" s="63" t="s">
        <v>569</v>
      </c>
      <c r="C23" s="21" t="s">
        <v>293</v>
      </c>
      <c r="D23" s="106" t="str">
        <f t="shared" si="0"/>
        <v>Sangre VacaCruda</v>
      </c>
      <c r="E23" s="17">
        <v>77</v>
      </c>
      <c r="F23" s="15">
        <v>18.100000000000001</v>
      </c>
      <c r="G23" s="15">
        <v>0.2</v>
      </c>
      <c r="H23" s="13">
        <v>0</v>
      </c>
      <c r="I23" s="15">
        <v>80.8</v>
      </c>
      <c r="J23" s="55"/>
      <c r="K23" s="36"/>
      <c r="L23" s="15"/>
      <c r="M23" s="13">
        <v>1800</v>
      </c>
      <c r="N23" s="13"/>
      <c r="O23" s="37">
        <v>25000</v>
      </c>
      <c r="P23" s="41">
        <v>10000</v>
      </c>
      <c r="Q23" s="14">
        <v>2200</v>
      </c>
      <c r="R23" s="13"/>
      <c r="S23" s="14"/>
      <c r="T23" s="14"/>
      <c r="U23" s="14"/>
      <c r="V23" s="14"/>
      <c r="W23" s="14"/>
      <c r="X23" s="42"/>
      <c r="Y23" s="17"/>
      <c r="Z23" s="13"/>
      <c r="AA23" s="13"/>
      <c r="AB23" s="13"/>
      <c r="AC23" s="13"/>
      <c r="AD23" s="13"/>
      <c r="AE23" s="13"/>
      <c r="AF23" s="55"/>
      <c r="AG23" s="21"/>
      <c r="AH23" s="51"/>
    </row>
    <row r="24" spans="1:34" ht="13.8" thickBot="1">
      <c r="A24" s="21">
        <v>480</v>
      </c>
      <c r="B24" s="63" t="s">
        <v>570</v>
      </c>
      <c r="C24" s="21" t="s">
        <v>297</v>
      </c>
      <c r="D24" s="106" t="str">
        <f t="shared" si="0"/>
        <v>Sesos VacaCrudos</v>
      </c>
      <c r="E24" s="17">
        <v>120</v>
      </c>
      <c r="F24" s="15">
        <v>10</v>
      </c>
      <c r="G24" s="15">
        <v>8.5</v>
      </c>
      <c r="H24" s="15">
        <v>0.8</v>
      </c>
      <c r="I24" s="15">
        <v>81</v>
      </c>
      <c r="J24" s="55"/>
      <c r="K24" s="36"/>
      <c r="L24" s="15">
        <v>232</v>
      </c>
      <c r="M24" s="15">
        <v>245</v>
      </c>
      <c r="N24" s="15">
        <v>18000</v>
      </c>
      <c r="O24" s="58">
        <v>4500</v>
      </c>
      <c r="P24" s="36">
        <v>110</v>
      </c>
      <c r="Q24" s="14">
        <v>305</v>
      </c>
      <c r="R24" s="14">
        <v>11</v>
      </c>
      <c r="S24" s="13"/>
      <c r="T24" s="14">
        <v>2</v>
      </c>
      <c r="U24" s="13"/>
      <c r="V24" s="14">
        <v>351</v>
      </c>
      <c r="W24" s="13"/>
      <c r="X24" s="37"/>
      <c r="Y24" s="17">
        <v>509</v>
      </c>
      <c r="Z24" s="13">
        <v>508</v>
      </c>
      <c r="AA24" s="15">
        <v>847</v>
      </c>
      <c r="AB24" s="15">
        <v>768</v>
      </c>
      <c r="AC24" s="15">
        <v>2242</v>
      </c>
      <c r="AD24" s="15">
        <v>510</v>
      </c>
      <c r="AE24" s="15">
        <v>142</v>
      </c>
      <c r="AF24" s="56">
        <v>551</v>
      </c>
      <c r="AG24" s="21"/>
      <c r="AH24" s="51"/>
    </row>
    <row r="25" spans="1:34" ht="13.8" thickBot="1">
      <c r="A25" s="21">
        <v>481</v>
      </c>
      <c r="B25" s="63" t="s">
        <v>570</v>
      </c>
      <c r="C25" s="21" t="s">
        <v>298</v>
      </c>
      <c r="D25" s="106" t="str">
        <f t="shared" si="0"/>
        <v>Sesos VacaCocidos</v>
      </c>
      <c r="E25" s="17">
        <v>126</v>
      </c>
      <c r="F25" s="15">
        <v>10.4</v>
      </c>
      <c r="G25" s="15">
        <v>9.1999999999999993</v>
      </c>
      <c r="H25" s="13">
        <v>0</v>
      </c>
      <c r="I25" s="15">
        <v>78.599999999999994</v>
      </c>
      <c r="J25" s="55"/>
      <c r="K25" s="36"/>
      <c r="L25" s="15"/>
      <c r="M25" s="15"/>
      <c r="N25" s="15"/>
      <c r="O25" s="37"/>
      <c r="P25" s="36">
        <v>147</v>
      </c>
      <c r="Q25" s="14">
        <v>270</v>
      </c>
      <c r="R25" s="14">
        <v>16</v>
      </c>
      <c r="S25" s="15">
        <v>13.3</v>
      </c>
      <c r="T25" s="14">
        <v>1.5</v>
      </c>
      <c r="U25" s="13"/>
      <c r="V25" s="14">
        <v>355</v>
      </c>
      <c r="W25" s="15">
        <v>132</v>
      </c>
      <c r="X25" s="37">
        <v>167</v>
      </c>
      <c r="Y25" s="17"/>
      <c r="Z25" s="13"/>
      <c r="AA25" s="13"/>
      <c r="AB25" s="13"/>
      <c r="AC25" s="13"/>
      <c r="AD25" s="13"/>
      <c r="AE25" s="13"/>
      <c r="AF25" s="55"/>
      <c r="AG25" s="21">
        <v>207</v>
      </c>
      <c r="AH25" s="51"/>
    </row>
    <row r="26" spans="1:34" ht="13.8" thickBot="1">
      <c r="A26" s="21">
        <v>482</v>
      </c>
      <c r="B26" s="63" t="s">
        <v>571</v>
      </c>
      <c r="C26" s="20" t="s">
        <v>65</v>
      </c>
      <c r="D26" s="106" t="str">
        <f t="shared" si="0"/>
        <v>Solomillo VacaCrudo</v>
      </c>
      <c r="E26" s="17">
        <v>120</v>
      </c>
      <c r="F26" s="15">
        <v>21</v>
      </c>
      <c r="G26" s="15">
        <v>3.9</v>
      </c>
      <c r="H26" s="15">
        <v>0.6</v>
      </c>
      <c r="I26" s="15">
        <v>73.3</v>
      </c>
      <c r="J26" s="55">
        <v>1.2</v>
      </c>
      <c r="K26" s="36">
        <v>150</v>
      </c>
      <c r="L26" s="15">
        <v>270</v>
      </c>
      <c r="M26" s="15">
        <v>260</v>
      </c>
      <c r="N26" s="15">
        <v>1250</v>
      </c>
      <c r="O26" s="37">
        <v>3600</v>
      </c>
      <c r="P26" s="36">
        <v>42</v>
      </c>
      <c r="Q26" s="14">
        <v>162</v>
      </c>
      <c r="R26" s="14">
        <v>8.1999999999999993</v>
      </c>
      <c r="S26" s="14">
        <v>20</v>
      </c>
      <c r="T26" s="14">
        <v>3.6</v>
      </c>
      <c r="U26" s="13"/>
      <c r="V26" s="14">
        <v>170</v>
      </c>
      <c r="W26" s="14">
        <v>257</v>
      </c>
      <c r="X26" s="37">
        <v>68</v>
      </c>
      <c r="Y26" s="17"/>
      <c r="Z26" s="13"/>
      <c r="AA26" s="13"/>
      <c r="AB26" s="13"/>
      <c r="AC26" s="13"/>
      <c r="AD26" s="13"/>
      <c r="AE26" s="13"/>
      <c r="AF26" s="55"/>
      <c r="AG26" s="21">
        <v>201</v>
      </c>
      <c r="AH26" s="51"/>
    </row>
    <row r="27" spans="1:34" ht="13.8" thickBot="1">
      <c r="A27" s="21">
        <v>483</v>
      </c>
      <c r="B27" s="63" t="s">
        <v>571</v>
      </c>
      <c r="C27" s="21" t="s">
        <v>132</v>
      </c>
      <c r="D27" s="106" t="str">
        <f t="shared" si="0"/>
        <v>Solomillo VacaAsado</v>
      </c>
      <c r="E27" s="17">
        <v>214</v>
      </c>
      <c r="F27" s="15">
        <v>25.3</v>
      </c>
      <c r="G27" s="15">
        <v>12.1</v>
      </c>
      <c r="H27" s="15">
        <v>1</v>
      </c>
      <c r="I27" s="15">
        <v>60.3</v>
      </c>
      <c r="J27" s="55">
        <v>1.3</v>
      </c>
      <c r="K27" s="36"/>
      <c r="L27" s="15">
        <v>58</v>
      </c>
      <c r="M27" s="15">
        <v>170</v>
      </c>
      <c r="N27" s="15"/>
      <c r="O27" s="37">
        <v>4100</v>
      </c>
      <c r="P27" s="36">
        <v>68</v>
      </c>
      <c r="Q27" s="14">
        <v>370</v>
      </c>
      <c r="R27" s="14">
        <v>9</v>
      </c>
      <c r="S27" s="14">
        <v>23</v>
      </c>
      <c r="T27" s="14">
        <v>2.8</v>
      </c>
      <c r="U27" s="14">
        <v>0.2</v>
      </c>
      <c r="V27" s="14">
        <v>210</v>
      </c>
      <c r="W27" s="14">
        <v>281</v>
      </c>
      <c r="X27" s="37">
        <v>66</v>
      </c>
      <c r="Y27" s="17">
        <v>1039</v>
      </c>
      <c r="Z27" s="14">
        <v>1319</v>
      </c>
      <c r="AA27" s="14">
        <v>2077</v>
      </c>
      <c r="AB27" s="14">
        <v>2218</v>
      </c>
      <c r="AC27" s="14">
        <v>629</v>
      </c>
      <c r="AD27" s="14">
        <v>1118</v>
      </c>
      <c r="AE27" s="14">
        <v>302</v>
      </c>
      <c r="AF27" s="76">
        <v>1408</v>
      </c>
      <c r="AG27" s="21">
        <v>230</v>
      </c>
      <c r="AH27" s="51"/>
    </row>
    <row r="28" spans="1:34" ht="13.8" thickBot="1">
      <c r="A28" s="21">
        <v>484</v>
      </c>
      <c r="B28" s="63" t="s">
        <v>571</v>
      </c>
      <c r="C28" s="21" t="s">
        <v>469</v>
      </c>
      <c r="D28" s="106" t="str">
        <f t="shared" si="0"/>
        <v>Solomillo VacaCocido</v>
      </c>
      <c r="E28" s="17">
        <v>172</v>
      </c>
      <c r="F28" s="15">
        <v>22</v>
      </c>
      <c r="G28" s="15">
        <v>9.1</v>
      </c>
      <c r="H28" s="13">
        <v>0</v>
      </c>
      <c r="I28" s="15">
        <v>67.7</v>
      </c>
      <c r="J28" s="55">
        <v>1.2</v>
      </c>
      <c r="K28" s="36"/>
      <c r="L28" s="15">
        <v>61</v>
      </c>
      <c r="M28" s="15">
        <v>182</v>
      </c>
      <c r="N28" s="13"/>
      <c r="O28" s="37">
        <v>4000</v>
      </c>
      <c r="P28" s="36">
        <v>46</v>
      </c>
      <c r="Q28" s="14">
        <v>220</v>
      </c>
      <c r="R28" s="14">
        <v>10.1</v>
      </c>
      <c r="S28" s="14">
        <v>25.9</v>
      </c>
      <c r="T28" s="14">
        <v>4.0999999999999996</v>
      </c>
      <c r="U28" s="13"/>
      <c r="V28" s="14">
        <v>185</v>
      </c>
      <c r="W28" s="14">
        <v>345</v>
      </c>
      <c r="X28" s="37">
        <v>49</v>
      </c>
      <c r="Y28" s="17">
        <v>769</v>
      </c>
      <c r="Z28" s="15">
        <v>978</v>
      </c>
      <c r="AA28" s="15">
        <v>1557</v>
      </c>
      <c r="AB28" s="15">
        <v>1672</v>
      </c>
      <c r="AC28" s="15">
        <v>478</v>
      </c>
      <c r="AD28" s="15">
        <v>127</v>
      </c>
      <c r="AE28" s="15">
        <v>218</v>
      </c>
      <c r="AF28" s="56">
        <v>1028</v>
      </c>
      <c r="AG28" s="21">
        <v>289</v>
      </c>
      <c r="AH28" s="51"/>
    </row>
    <row r="29" spans="1:34" ht="13.8" thickBot="1">
      <c r="A29" s="21">
        <v>485</v>
      </c>
      <c r="B29" s="63" t="s">
        <v>571</v>
      </c>
      <c r="C29" s="21" t="s">
        <v>67</v>
      </c>
      <c r="D29" s="106" t="str">
        <f t="shared" si="0"/>
        <v>Solomillo VacaFrito</v>
      </c>
      <c r="E29" s="17">
        <v>279</v>
      </c>
      <c r="F29" s="15">
        <v>19.100000000000001</v>
      </c>
      <c r="G29" s="15">
        <v>23.2</v>
      </c>
      <c r="H29" s="13">
        <v>0</v>
      </c>
      <c r="I29" s="15">
        <v>56.3</v>
      </c>
      <c r="J29" s="55">
        <v>1.4</v>
      </c>
      <c r="K29" s="36"/>
      <c r="L29" s="15">
        <v>100</v>
      </c>
      <c r="M29" s="15">
        <v>130</v>
      </c>
      <c r="N29" s="13"/>
      <c r="O29" s="37">
        <v>4500</v>
      </c>
      <c r="P29" s="36">
        <v>80</v>
      </c>
      <c r="Q29" s="14">
        <v>371</v>
      </c>
      <c r="R29" s="14">
        <v>8</v>
      </c>
      <c r="S29" s="14">
        <v>24.8</v>
      </c>
      <c r="T29" s="14">
        <v>4.7</v>
      </c>
      <c r="U29" s="14">
        <v>0.05</v>
      </c>
      <c r="V29" s="14">
        <v>222</v>
      </c>
      <c r="W29" s="14">
        <v>216</v>
      </c>
      <c r="X29" s="37">
        <v>90</v>
      </c>
      <c r="Y29" s="17"/>
      <c r="Z29" s="13"/>
      <c r="AA29" s="13"/>
      <c r="AB29" s="13"/>
      <c r="AC29" s="13"/>
      <c r="AD29" s="13"/>
      <c r="AE29" s="13"/>
      <c r="AF29" s="55"/>
      <c r="AG29" s="21">
        <v>173</v>
      </c>
      <c r="AH29" s="51"/>
    </row>
    <row r="30" spans="1:34" ht="13.8" thickBot="1">
      <c r="A30" s="22">
        <v>486</v>
      </c>
      <c r="B30" s="64" t="s">
        <v>572</v>
      </c>
      <c r="C30" s="22" t="s">
        <v>305</v>
      </c>
      <c r="D30" s="106" t="str">
        <f t="shared" si="0"/>
        <v>Tripas VacaCrudas</v>
      </c>
      <c r="E30" s="62">
        <v>96</v>
      </c>
      <c r="F30" s="39">
        <v>17</v>
      </c>
      <c r="G30" s="39">
        <v>2</v>
      </c>
      <c r="H30" s="39">
        <v>0.15</v>
      </c>
      <c r="I30" s="39">
        <v>79</v>
      </c>
      <c r="J30" s="90"/>
      <c r="K30" s="38"/>
      <c r="L30" s="75">
        <v>10</v>
      </c>
      <c r="M30" s="75">
        <v>93</v>
      </c>
      <c r="N30" s="39"/>
      <c r="O30" s="40">
        <v>2500</v>
      </c>
      <c r="P30" s="38">
        <v>53</v>
      </c>
      <c r="Q30" s="39">
        <v>18</v>
      </c>
      <c r="R30" s="44">
        <v>73</v>
      </c>
      <c r="S30" s="39">
        <v>7.9</v>
      </c>
      <c r="T30" s="39">
        <v>1.4</v>
      </c>
      <c r="U30" s="39"/>
      <c r="V30" s="39">
        <v>132</v>
      </c>
      <c r="W30" s="39">
        <v>145</v>
      </c>
      <c r="X30" s="40">
        <v>30</v>
      </c>
      <c r="Y30" s="62"/>
      <c r="Z30" s="39"/>
      <c r="AA30" s="39"/>
      <c r="AB30" s="39"/>
      <c r="AC30" s="39"/>
      <c r="AD30" s="39"/>
      <c r="AE30" s="39"/>
      <c r="AF30" s="90"/>
      <c r="AG30" s="22">
        <v>81</v>
      </c>
      <c r="AH30" s="52"/>
    </row>
  </sheetData>
  <mergeCells count="9">
    <mergeCell ref="D1:D2"/>
    <mergeCell ref="Y3:AF3"/>
    <mergeCell ref="K1:O1"/>
    <mergeCell ref="P1:X1"/>
    <mergeCell ref="Y1:AF1"/>
    <mergeCell ref="E1:J1"/>
    <mergeCell ref="L2:O2"/>
    <mergeCell ref="L3:O3"/>
    <mergeCell ref="P3:X3"/>
  </mergeCells>
  <phoneticPr fontId="8" type="noConversion"/>
  <pageMargins left="0.75" right="0.75" top="1" bottom="1" header="0" footer="0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C4"/>
  <sheetViews>
    <sheetView workbookViewId="0">
      <selection activeCell="C20" sqref="C20"/>
    </sheetView>
  </sheetViews>
  <sheetFormatPr defaultRowHeight="13.2"/>
  <cols>
    <col min="1" max="16384" width="8.88671875" style="186"/>
  </cols>
  <sheetData>
    <row r="4" spans="3:3">
      <c r="C4" s="186" t="s">
        <v>560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H18"/>
  <sheetViews>
    <sheetView workbookViewId="0">
      <selection activeCell="H5" sqref="H5:H18"/>
    </sheetView>
  </sheetViews>
  <sheetFormatPr defaultColWidth="11.5546875" defaultRowHeight="13.2"/>
  <cols>
    <col min="1" max="1" width="4" bestFit="1" customWidth="1"/>
    <col min="2" max="2" width="19.44140625" bestFit="1" customWidth="1"/>
    <col min="3" max="3" width="8.5546875" bestFit="1" customWidth="1"/>
    <col min="4" max="4" width="19.77734375" customWidth="1"/>
    <col min="5" max="5" width="6.5546875" bestFit="1" customWidth="1"/>
    <col min="6" max="9" width="5.5546875" bestFit="1" customWidth="1"/>
    <col min="10" max="10" width="5.33203125" bestFit="1" customWidth="1"/>
    <col min="11" max="13" width="6.5546875" bestFit="1" customWidth="1"/>
    <col min="14" max="14" width="2.33203125" bestFit="1" customWidth="1"/>
    <col min="15" max="16" width="7.5546875" bestFit="1" customWidth="1"/>
    <col min="17" max="17" width="6.5546875" bestFit="1" customWidth="1"/>
    <col min="18" max="20" width="5.5546875" bestFit="1" customWidth="1"/>
    <col min="21" max="21" width="4.5546875" bestFit="1" customWidth="1"/>
    <col min="22" max="23" width="6.5546875" bestFit="1" customWidth="1"/>
    <col min="24" max="24" width="6.44140625" customWidth="1"/>
    <col min="25" max="27" width="4.44140625" bestFit="1" customWidth="1"/>
    <col min="28" max="28" width="5" bestFit="1" customWidth="1"/>
    <col min="29" max="29" width="4.33203125" bestFit="1" customWidth="1"/>
    <col min="30" max="32" width="4" bestFit="1" customWidth="1"/>
    <col min="33" max="33" width="5.44140625" bestFit="1" customWidth="1"/>
    <col min="34" max="34" width="7.109375" bestFit="1" customWidth="1"/>
  </cols>
  <sheetData>
    <row r="1" spans="1:34" ht="13.8" thickBot="1">
      <c r="A1" s="18"/>
      <c r="B1" s="23" t="s">
        <v>13</v>
      </c>
      <c r="C1" s="26" t="s">
        <v>14</v>
      </c>
      <c r="D1" s="241" t="s">
        <v>217</v>
      </c>
      <c r="E1" s="247" t="s">
        <v>137</v>
      </c>
      <c r="F1" s="248"/>
      <c r="G1" s="248"/>
      <c r="H1" s="248"/>
      <c r="I1" s="248"/>
      <c r="J1" s="248"/>
      <c r="K1" s="247" t="s">
        <v>20</v>
      </c>
      <c r="L1" s="248"/>
      <c r="M1" s="248"/>
      <c r="N1" s="248"/>
      <c r="O1" s="249"/>
      <c r="P1" s="246" t="s">
        <v>38</v>
      </c>
      <c r="Q1" s="246"/>
      <c r="R1" s="246"/>
      <c r="S1" s="246"/>
      <c r="T1" s="246"/>
      <c r="U1" s="246"/>
      <c r="V1" s="246"/>
      <c r="W1" s="246"/>
      <c r="X1" s="246"/>
      <c r="Y1" s="250" t="s">
        <v>21</v>
      </c>
      <c r="Z1" s="251"/>
      <c r="AA1" s="251"/>
      <c r="AB1" s="251"/>
      <c r="AC1" s="251"/>
      <c r="AD1" s="251"/>
      <c r="AE1" s="251"/>
      <c r="AF1" s="252"/>
      <c r="AG1" s="28" t="s">
        <v>22</v>
      </c>
      <c r="AH1" s="23" t="s">
        <v>23</v>
      </c>
    </row>
    <row r="2" spans="1:34" ht="13.8" thickBot="1">
      <c r="A2" s="19"/>
      <c r="B2" s="24"/>
      <c r="C2" s="27"/>
      <c r="D2" s="242"/>
      <c r="E2" s="97"/>
      <c r="F2" s="73"/>
      <c r="G2" s="73"/>
      <c r="H2" s="73"/>
      <c r="I2" s="73"/>
      <c r="J2" s="73"/>
      <c r="K2" s="23" t="s">
        <v>138</v>
      </c>
      <c r="L2" s="253"/>
      <c r="M2" s="253"/>
      <c r="N2" s="253"/>
      <c r="O2" s="254"/>
      <c r="P2" s="4"/>
      <c r="Q2" s="4"/>
      <c r="R2" s="4"/>
      <c r="S2" s="4"/>
      <c r="T2" s="4"/>
      <c r="U2" s="4"/>
      <c r="V2" s="4"/>
      <c r="W2" s="4"/>
      <c r="X2" s="4"/>
      <c r="Y2" s="46"/>
      <c r="Z2" s="2"/>
      <c r="AA2" s="2"/>
      <c r="AB2" s="2"/>
      <c r="AC2" s="2"/>
      <c r="AD2" s="2"/>
      <c r="AE2" s="2"/>
      <c r="AF2" s="47"/>
      <c r="AG2" s="46"/>
      <c r="AH2" s="19"/>
    </row>
    <row r="3" spans="1:34" ht="13.8" thickBot="1">
      <c r="A3" s="20"/>
      <c r="B3" s="119" t="s">
        <v>112</v>
      </c>
      <c r="C3" s="26"/>
      <c r="D3" s="139"/>
      <c r="E3" s="29"/>
      <c r="F3" s="11"/>
      <c r="G3" s="11"/>
      <c r="H3" s="11"/>
      <c r="I3" s="11"/>
      <c r="J3" s="11"/>
      <c r="K3" s="24">
        <v>100</v>
      </c>
      <c r="L3" s="243" t="s">
        <v>139</v>
      </c>
      <c r="M3" s="244"/>
      <c r="N3" s="244"/>
      <c r="O3" s="245"/>
      <c r="P3" s="255" t="s">
        <v>140</v>
      </c>
      <c r="Q3" s="256"/>
      <c r="R3" s="256"/>
      <c r="S3" s="256"/>
      <c r="T3" s="256"/>
      <c r="U3" s="256"/>
      <c r="V3" s="256"/>
      <c r="W3" s="256"/>
      <c r="X3" s="257"/>
      <c r="Y3" s="243" t="s">
        <v>140</v>
      </c>
      <c r="Z3" s="244"/>
      <c r="AA3" s="244"/>
      <c r="AB3" s="244"/>
      <c r="AC3" s="244"/>
      <c r="AD3" s="244"/>
      <c r="AE3" s="244"/>
      <c r="AF3" s="245"/>
      <c r="AG3" s="53"/>
      <c r="AH3" s="18"/>
    </row>
    <row r="4" spans="1:34" ht="13.8" thickBot="1">
      <c r="A4" s="87" t="s">
        <v>8</v>
      </c>
      <c r="B4" s="87"/>
      <c r="C4" s="96"/>
      <c r="D4" s="140"/>
      <c r="E4" s="97" t="s">
        <v>15</v>
      </c>
      <c r="F4" s="73" t="s">
        <v>16</v>
      </c>
      <c r="G4" s="73" t="s">
        <v>17</v>
      </c>
      <c r="H4" s="73" t="s">
        <v>18</v>
      </c>
      <c r="I4" s="73" t="s">
        <v>19</v>
      </c>
      <c r="J4" s="73" t="s">
        <v>136</v>
      </c>
      <c r="K4" s="120" t="s">
        <v>24</v>
      </c>
      <c r="L4" s="74" t="s">
        <v>25</v>
      </c>
      <c r="M4" s="72" t="s">
        <v>26</v>
      </c>
      <c r="N4" s="72" t="s">
        <v>27</v>
      </c>
      <c r="O4" s="112" t="s">
        <v>28</v>
      </c>
      <c r="P4" s="123" t="s">
        <v>29</v>
      </c>
      <c r="Q4" s="124" t="s">
        <v>30</v>
      </c>
      <c r="R4" s="124" t="s">
        <v>31</v>
      </c>
      <c r="S4" s="124" t="s">
        <v>32</v>
      </c>
      <c r="T4" s="124" t="s">
        <v>33</v>
      </c>
      <c r="U4" s="124" t="s">
        <v>34</v>
      </c>
      <c r="V4" s="124" t="s">
        <v>35</v>
      </c>
      <c r="W4" s="124" t="s">
        <v>36</v>
      </c>
      <c r="X4" s="125" t="s">
        <v>37</v>
      </c>
      <c r="Y4" s="126" t="s">
        <v>39</v>
      </c>
      <c r="Z4" s="127" t="s">
        <v>40</v>
      </c>
      <c r="AA4" s="127" t="s">
        <v>41</v>
      </c>
      <c r="AB4" s="127" t="s">
        <v>42</v>
      </c>
      <c r="AC4" s="127" t="s">
        <v>43</v>
      </c>
      <c r="AD4" s="127" t="s">
        <v>44</v>
      </c>
      <c r="AE4" s="127" t="s">
        <v>45</v>
      </c>
      <c r="AF4" s="112" t="s">
        <v>46</v>
      </c>
      <c r="AG4" s="54"/>
      <c r="AH4" s="95"/>
    </row>
    <row r="5" spans="1:34" ht="13.8" thickBot="1">
      <c r="A5" s="107">
        <v>487</v>
      </c>
      <c r="B5" s="106" t="s">
        <v>113</v>
      </c>
      <c r="C5" s="106" t="s">
        <v>116</v>
      </c>
      <c r="D5" s="106" t="str">
        <f>B5&amp;C5</f>
        <v>ButifarraNatural</v>
      </c>
      <c r="E5" s="102">
        <v>150</v>
      </c>
      <c r="F5" s="99">
        <v>9.8000000000000007</v>
      </c>
      <c r="G5" s="99">
        <v>13.4</v>
      </c>
      <c r="H5" s="99">
        <v>0</v>
      </c>
      <c r="I5" s="99">
        <v>71.2</v>
      </c>
      <c r="J5" s="101">
        <v>3.2</v>
      </c>
      <c r="K5" s="103">
        <v>150</v>
      </c>
      <c r="L5" s="99">
        <v>90</v>
      </c>
      <c r="M5" s="99">
        <v>70</v>
      </c>
      <c r="N5" s="99"/>
      <c r="O5" s="104">
        <v>5000</v>
      </c>
      <c r="P5" s="103"/>
      <c r="Q5" s="99"/>
      <c r="R5" s="99">
        <v>10</v>
      </c>
      <c r="S5" s="99"/>
      <c r="T5" s="99"/>
      <c r="U5" s="99"/>
      <c r="V5" s="99"/>
      <c r="W5" s="99"/>
      <c r="X5" s="104"/>
      <c r="Y5" s="105"/>
      <c r="Z5" s="98"/>
      <c r="AA5" s="98"/>
      <c r="AB5" s="98"/>
      <c r="AC5" s="98"/>
      <c r="AD5" s="98"/>
      <c r="AE5" s="98"/>
      <c r="AF5" s="98"/>
      <c r="AG5" s="98"/>
      <c r="AH5" s="100"/>
    </row>
    <row r="6" spans="1:34" ht="13.8" thickBot="1">
      <c r="A6" s="88">
        <v>488</v>
      </c>
      <c r="B6" s="21" t="s">
        <v>114</v>
      </c>
      <c r="C6" s="21" t="s">
        <v>116</v>
      </c>
      <c r="D6" s="106" t="str">
        <f t="shared" ref="D6:D18" si="0">B6&amp;C6</f>
        <v>ChorizoNatural</v>
      </c>
      <c r="E6" s="25">
        <v>614</v>
      </c>
      <c r="F6" s="16">
        <v>13.6</v>
      </c>
      <c r="G6" s="16">
        <v>70.2</v>
      </c>
      <c r="H6" s="16">
        <v>0</v>
      </c>
      <c r="I6" s="16">
        <v>8.1</v>
      </c>
      <c r="J6" s="57">
        <v>1.8</v>
      </c>
      <c r="K6" s="30"/>
      <c r="L6" s="16"/>
      <c r="M6" s="16"/>
      <c r="N6" s="16"/>
      <c r="O6" s="31"/>
      <c r="P6" s="30"/>
      <c r="Q6" s="16"/>
      <c r="R6" s="16"/>
      <c r="S6" s="16"/>
      <c r="T6" s="16"/>
      <c r="U6" s="16"/>
      <c r="V6" s="16"/>
      <c r="W6" s="16"/>
      <c r="X6" s="31"/>
      <c r="Y6" s="17"/>
      <c r="Z6" s="13"/>
      <c r="AA6" s="13"/>
      <c r="AB6" s="13"/>
      <c r="AC6" s="13"/>
      <c r="AD6" s="13"/>
      <c r="AE6" s="13"/>
      <c r="AF6" s="13"/>
      <c r="AG6" s="13"/>
      <c r="AH6" s="37"/>
    </row>
    <row r="7" spans="1:34" ht="13.8" thickBot="1">
      <c r="A7" s="88">
        <v>489</v>
      </c>
      <c r="B7" s="21" t="s">
        <v>114</v>
      </c>
      <c r="C7" s="21" t="s">
        <v>67</v>
      </c>
      <c r="D7" s="106" t="str">
        <f t="shared" si="0"/>
        <v>ChorizoFrito</v>
      </c>
      <c r="E7" s="25">
        <v>360</v>
      </c>
      <c r="F7" s="16">
        <v>19.600000000000001</v>
      </c>
      <c r="G7" s="16">
        <v>60.8</v>
      </c>
      <c r="H7" s="16">
        <v>0</v>
      </c>
      <c r="I7" s="16">
        <v>7.3</v>
      </c>
      <c r="J7" s="57">
        <v>2</v>
      </c>
      <c r="K7" s="30"/>
      <c r="L7" s="16"/>
      <c r="M7" s="16"/>
      <c r="N7" s="16"/>
      <c r="O7" s="31"/>
      <c r="P7" s="30"/>
      <c r="Q7" s="16"/>
      <c r="R7" s="16"/>
      <c r="S7" s="16"/>
      <c r="T7" s="16"/>
      <c r="U7" s="16"/>
      <c r="V7" s="16"/>
      <c r="W7" s="16"/>
      <c r="X7" s="31"/>
      <c r="Y7" s="17"/>
      <c r="Z7" s="13"/>
      <c r="AA7" s="13"/>
      <c r="AB7" s="13"/>
      <c r="AC7" s="13"/>
      <c r="AD7" s="13"/>
      <c r="AE7" s="13"/>
      <c r="AF7" s="13"/>
      <c r="AG7" s="13"/>
      <c r="AH7" s="37"/>
    </row>
    <row r="8" spans="1:34" ht="13.8" thickBot="1">
      <c r="A8" s="88">
        <v>490</v>
      </c>
      <c r="B8" s="21" t="s">
        <v>115</v>
      </c>
      <c r="C8" s="21" t="s">
        <v>116</v>
      </c>
      <c r="D8" s="106" t="str">
        <f t="shared" si="0"/>
        <v>MorcillaNatural</v>
      </c>
      <c r="E8" s="25">
        <v>258</v>
      </c>
      <c r="F8" s="16">
        <v>5.3</v>
      </c>
      <c r="G8" s="16">
        <v>22.5</v>
      </c>
      <c r="H8" s="16">
        <v>14.7</v>
      </c>
      <c r="I8" s="16">
        <v>55.8</v>
      </c>
      <c r="J8" s="57">
        <v>1.5</v>
      </c>
      <c r="K8" s="30">
        <v>100</v>
      </c>
      <c r="L8" s="16"/>
      <c r="M8" s="16"/>
      <c r="N8" s="16"/>
      <c r="O8" s="31"/>
      <c r="P8" s="30"/>
      <c r="Q8" s="16">
        <v>130.19999999999999</v>
      </c>
      <c r="R8" s="16">
        <v>31.5</v>
      </c>
      <c r="S8" s="16">
        <v>15.5</v>
      </c>
      <c r="T8" s="16">
        <v>19.5</v>
      </c>
      <c r="U8" s="16">
        <v>0.26</v>
      </c>
      <c r="V8" s="16">
        <v>27</v>
      </c>
      <c r="W8" s="16">
        <v>173</v>
      </c>
      <c r="X8" s="31"/>
      <c r="Y8" s="17"/>
      <c r="Z8" s="13"/>
      <c r="AA8" s="13"/>
      <c r="AB8" s="13"/>
      <c r="AC8" s="13"/>
      <c r="AD8" s="13"/>
      <c r="AE8" s="13"/>
      <c r="AF8" s="13"/>
      <c r="AG8" s="13">
        <v>44</v>
      </c>
      <c r="AH8" s="37"/>
    </row>
    <row r="9" spans="1:34" ht="13.8" thickBot="1">
      <c r="A9" s="88">
        <v>491</v>
      </c>
      <c r="B9" s="21" t="s">
        <v>115</v>
      </c>
      <c r="C9" s="21" t="s">
        <v>315</v>
      </c>
      <c r="D9" s="106" t="str">
        <f t="shared" si="0"/>
        <v>MorcillaCocida</v>
      </c>
      <c r="E9" s="25">
        <v>335</v>
      </c>
      <c r="F9" s="16">
        <v>13.7</v>
      </c>
      <c r="G9" s="16">
        <v>29.1</v>
      </c>
      <c r="H9" s="16">
        <v>15.3</v>
      </c>
      <c r="I9" s="16">
        <v>40.299999999999997</v>
      </c>
      <c r="J9" s="57">
        <v>1.6</v>
      </c>
      <c r="K9" s="30"/>
      <c r="L9" s="16"/>
      <c r="M9" s="16"/>
      <c r="N9" s="16"/>
      <c r="O9" s="31"/>
      <c r="P9" s="30"/>
      <c r="Q9" s="16">
        <v>141</v>
      </c>
      <c r="R9" s="16">
        <v>22</v>
      </c>
      <c r="S9" s="16">
        <v>18.100000000000001</v>
      </c>
      <c r="T9" s="16">
        <v>12</v>
      </c>
      <c r="U9" s="16">
        <v>0.31</v>
      </c>
      <c r="V9" s="16">
        <v>92</v>
      </c>
      <c r="W9" s="16">
        <v>196</v>
      </c>
      <c r="X9" s="31"/>
      <c r="Y9" s="17"/>
      <c r="Z9" s="13"/>
      <c r="AA9" s="13"/>
      <c r="AB9" s="13"/>
      <c r="AC9" s="13"/>
      <c r="AD9" s="13"/>
      <c r="AE9" s="13"/>
      <c r="AF9" s="13"/>
      <c r="AG9" s="13">
        <v>59</v>
      </c>
      <c r="AH9" s="37"/>
    </row>
    <row r="10" spans="1:34" ht="13.8" thickBot="1">
      <c r="A10" s="88">
        <v>492</v>
      </c>
      <c r="B10" s="21" t="s">
        <v>115</v>
      </c>
      <c r="C10" s="21" t="s">
        <v>318</v>
      </c>
      <c r="D10" s="106" t="str">
        <f t="shared" si="0"/>
        <v>MorcillaFrita</v>
      </c>
      <c r="E10" s="25">
        <v>453</v>
      </c>
      <c r="F10" s="16">
        <v>13.9</v>
      </c>
      <c r="G10" s="16">
        <v>42.9</v>
      </c>
      <c r="H10" s="16">
        <v>15.9</v>
      </c>
      <c r="I10" s="16">
        <v>25.7</v>
      </c>
      <c r="J10" s="57">
        <v>1.6</v>
      </c>
      <c r="K10" s="30">
        <v>300</v>
      </c>
      <c r="L10" s="16">
        <v>90</v>
      </c>
      <c r="M10" s="16">
        <v>48</v>
      </c>
      <c r="N10" s="16"/>
      <c r="O10" s="31">
        <v>4800</v>
      </c>
      <c r="P10" s="30"/>
      <c r="Q10" s="16">
        <v>143</v>
      </c>
      <c r="R10" s="16">
        <v>28</v>
      </c>
      <c r="S10" s="16">
        <v>17.600000000000001</v>
      </c>
      <c r="T10" s="16">
        <v>24.9</v>
      </c>
      <c r="U10" s="16">
        <v>0.3</v>
      </c>
      <c r="V10" s="16">
        <v>28.1</v>
      </c>
      <c r="W10" s="16">
        <v>185</v>
      </c>
      <c r="X10" s="31"/>
      <c r="Y10" s="17"/>
      <c r="Z10" s="13"/>
      <c r="AA10" s="13"/>
      <c r="AB10" s="13"/>
      <c r="AC10" s="13"/>
      <c r="AD10" s="13"/>
      <c r="AE10" s="13"/>
      <c r="AF10" s="13"/>
      <c r="AG10" s="13">
        <v>63</v>
      </c>
      <c r="AH10" s="37"/>
    </row>
    <row r="11" spans="1:34" ht="13.8" thickBot="1">
      <c r="A11" s="88">
        <v>493</v>
      </c>
      <c r="B11" s="21" t="s">
        <v>575</v>
      </c>
      <c r="C11" s="21" t="s">
        <v>116</v>
      </c>
      <c r="D11" s="106" t="str">
        <f t="shared" si="0"/>
        <v>Salchicha de CerdoNatural</v>
      </c>
      <c r="E11" s="25">
        <v>390</v>
      </c>
      <c r="F11" s="16">
        <v>9.8000000000000007</v>
      </c>
      <c r="G11" s="16">
        <v>36.299999999999997</v>
      </c>
      <c r="H11" s="16">
        <v>9.8000000000000007</v>
      </c>
      <c r="I11" s="16">
        <v>58.5</v>
      </c>
      <c r="J11" s="57">
        <v>1.6</v>
      </c>
      <c r="K11" s="30"/>
      <c r="L11" s="16">
        <v>150</v>
      </c>
      <c r="M11" s="16">
        <v>160</v>
      </c>
      <c r="N11" s="16"/>
      <c r="O11" s="31">
        <v>2300</v>
      </c>
      <c r="P11" s="30">
        <v>69</v>
      </c>
      <c r="Q11" s="16">
        <v>197</v>
      </c>
      <c r="R11" s="16">
        <v>9.1999999999999993</v>
      </c>
      <c r="S11" s="16">
        <v>11.5</v>
      </c>
      <c r="T11" s="16">
        <v>1.9</v>
      </c>
      <c r="U11" s="16">
        <v>0.12</v>
      </c>
      <c r="V11" s="16">
        <v>178</v>
      </c>
      <c r="W11" s="16">
        <v>73</v>
      </c>
      <c r="X11" s="31"/>
      <c r="Y11" s="17"/>
      <c r="Z11" s="13"/>
      <c r="AA11" s="13"/>
      <c r="AB11" s="13"/>
      <c r="AC11" s="13"/>
      <c r="AD11" s="13"/>
      <c r="AE11" s="13"/>
      <c r="AF11" s="13"/>
      <c r="AG11" s="13">
        <v>25</v>
      </c>
      <c r="AH11" s="37"/>
    </row>
    <row r="12" spans="1:34" ht="13.8" thickBot="1">
      <c r="A12" s="88">
        <v>494</v>
      </c>
      <c r="B12" s="21" t="s">
        <v>575</v>
      </c>
      <c r="C12" s="21" t="s">
        <v>315</v>
      </c>
      <c r="D12" s="106" t="str">
        <f t="shared" si="0"/>
        <v>Salchicha de CerdoCocida</v>
      </c>
      <c r="E12" s="25">
        <v>360</v>
      </c>
      <c r="F12" s="16">
        <v>16.5</v>
      </c>
      <c r="G12" s="16">
        <v>28.6</v>
      </c>
      <c r="H12" s="16">
        <v>7</v>
      </c>
      <c r="I12" s="16">
        <v>46.2</v>
      </c>
      <c r="J12" s="57">
        <v>1.7</v>
      </c>
      <c r="K12" s="30"/>
      <c r="L12" s="16">
        <v>360</v>
      </c>
      <c r="M12" s="16">
        <v>240</v>
      </c>
      <c r="N12" s="16"/>
      <c r="O12" s="31">
        <v>3200</v>
      </c>
      <c r="P12" s="30"/>
      <c r="Q12" s="16">
        <v>189</v>
      </c>
      <c r="R12" s="16">
        <v>14</v>
      </c>
      <c r="S12" s="16">
        <v>12.1</v>
      </c>
      <c r="T12" s="16">
        <v>2.6</v>
      </c>
      <c r="U12" s="16">
        <v>0.14000000000000001</v>
      </c>
      <c r="V12" s="16">
        <v>123</v>
      </c>
      <c r="W12" s="16">
        <v>82</v>
      </c>
      <c r="X12" s="31"/>
      <c r="Y12" s="17"/>
      <c r="Z12" s="13"/>
      <c r="AA12" s="13"/>
      <c r="AB12" s="13"/>
      <c r="AC12" s="13"/>
      <c r="AD12" s="13"/>
      <c r="AE12" s="13"/>
      <c r="AF12" s="13"/>
      <c r="AG12" s="13">
        <v>29</v>
      </c>
      <c r="AH12" s="37"/>
    </row>
    <row r="13" spans="1:34" ht="13.8" thickBot="1">
      <c r="A13" s="88">
        <v>495</v>
      </c>
      <c r="B13" s="21" t="s">
        <v>575</v>
      </c>
      <c r="C13" s="21" t="s">
        <v>318</v>
      </c>
      <c r="D13" s="106" t="str">
        <f t="shared" si="0"/>
        <v>Salchicha de CerdoFrita</v>
      </c>
      <c r="E13" s="25">
        <v>326</v>
      </c>
      <c r="F13" s="16">
        <v>13.4</v>
      </c>
      <c r="G13" s="16">
        <v>29.3</v>
      </c>
      <c r="H13" s="16">
        <v>12.7</v>
      </c>
      <c r="I13" s="16">
        <v>42.8</v>
      </c>
      <c r="J13" s="57">
        <v>1.8</v>
      </c>
      <c r="K13" s="30"/>
      <c r="L13" s="16">
        <v>100</v>
      </c>
      <c r="M13" s="16">
        <v>130</v>
      </c>
      <c r="N13" s="16"/>
      <c r="O13" s="31">
        <v>4200</v>
      </c>
      <c r="P13" s="30"/>
      <c r="Q13" s="16">
        <v>205</v>
      </c>
      <c r="R13" s="16">
        <v>15</v>
      </c>
      <c r="S13" s="16">
        <v>14.9</v>
      </c>
      <c r="T13" s="16">
        <v>2.8</v>
      </c>
      <c r="U13" s="16">
        <v>0.15</v>
      </c>
      <c r="V13" s="16">
        <v>161</v>
      </c>
      <c r="W13" s="16">
        <v>95</v>
      </c>
      <c r="X13" s="31"/>
      <c r="Y13" s="17"/>
      <c r="Z13" s="13"/>
      <c r="AA13" s="13"/>
      <c r="AB13" s="13"/>
      <c r="AC13" s="13"/>
      <c r="AD13" s="13"/>
      <c r="AE13" s="13"/>
      <c r="AF13" s="13"/>
      <c r="AG13" s="13">
        <v>36</v>
      </c>
      <c r="AH13" s="37"/>
    </row>
    <row r="14" spans="1:34" ht="13.8" thickBot="1">
      <c r="A14" s="88">
        <v>496</v>
      </c>
      <c r="B14" s="21" t="s">
        <v>576</v>
      </c>
      <c r="C14" s="21" t="s">
        <v>116</v>
      </c>
      <c r="D14" s="106" t="str">
        <f t="shared" si="0"/>
        <v>Salchicha de VacaNatural</v>
      </c>
      <c r="E14" s="25">
        <v>140</v>
      </c>
      <c r="F14" s="16">
        <v>9.1</v>
      </c>
      <c r="G14" s="16">
        <v>8.3000000000000007</v>
      </c>
      <c r="H14" s="16">
        <v>10.5</v>
      </c>
      <c r="I14" s="16">
        <v>70.2</v>
      </c>
      <c r="J14" s="57">
        <v>1.6</v>
      </c>
      <c r="K14" s="30"/>
      <c r="L14" s="16"/>
      <c r="M14" s="16"/>
      <c r="N14" s="16"/>
      <c r="O14" s="31"/>
      <c r="P14" s="30"/>
      <c r="Q14" s="16">
        <v>226</v>
      </c>
      <c r="R14" s="16">
        <v>18.399999999999999</v>
      </c>
      <c r="S14" s="16">
        <v>15.36</v>
      </c>
      <c r="T14" s="16">
        <v>3.8</v>
      </c>
      <c r="U14" s="16">
        <v>0.16</v>
      </c>
      <c r="V14" s="16">
        <v>153</v>
      </c>
      <c r="W14" s="16">
        <v>141</v>
      </c>
      <c r="X14" s="31"/>
      <c r="Y14" s="17"/>
      <c r="Z14" s="13"/>
      <c r="AA14" s="13"/>
      <c r="AB14" s="13"/>
      <c r="AC14" s="13"/>
      <c r="AD14" s="13"/>
      <c r="AE14" s="13"/>
      <c r="AF14" s="13"/>
      <c r="AG14" s="13">
        <v>97</v>
      </c>
      <c r="AH14" s="37"/>
    </row>
    <row r="15" spans="1:34" ht="13.8" thickBot="1">
      <c r="A15" s="88">
        <v>497</v>
      </c>
      <c r="B15" s="21" t="s">
        <v>576</v>
      </c>
      <c r="C15" s="21" t="s">
        <v>315</v>
      </c>
      <c r="D15" s="106" t="str">
        <f t="shared" si="0"/>
        <v>Salchicha de VacaCocida</v>
      </c>
      <c r="E15" s="25">
        <v>210</v>
      </c>
      <c r="F15" s="16">
        <v>15.6</v>
      </c>
      <c r="G15" s="16">
        <v>12.1</v>
      </c>
      <c r="H15" s="16">
        <v>13.6</v>
      </c>
      <c r="I15" s="16">
        <v>56.7</v>
      </c>
      <c r="J15" s="57">
        <v>1.8</v>
      </c>
      <c r="K15" s="30"/>
      <c r="L15" s="16"/>
      <c r="M15" s="16"/>
      <c r="N15" s="16"/>
      <c r="O15" s="31"/>
      <c r="P15" s="30"/>
      <c r="Q15" s="16">
        <v>242</v>
      </c>
      <c r="R15" s="16">
        <v>20.9</v>
      </c>
      <c r="S15" s="16">
        <v>15.8</v>
      </c>
      <c r="T15" s="16">
        <v>4</v>
      </c>
      <c r="U15" s="16">
        <v>0.17</v>
      </c>
      <c r="V15" s="16">
        <v>160</v>
      </c>
      <c r="W15" s="16">
        <v>158</v>
      </c>
      <c r="X15" s="31"/>
      <c r="Y15" s="17"/>
      <c r="Z15" s="13"/>
      <c r="AA15" s="13"/>
      <c r="AB15" s="13"/>
      <c r="AC15" s="13"/>
      <c r="AD15" s="13"/>
      <c r="AE15" s="13"/>
      <c r="AF15" s="13"/>
      <c r="AG15" s="13">
        <v>115</v>
      </c>
      <c r="AH15" s="37"/>
    </row>
    <row r="16" spans="1:34" ht="13.8" thickBot="1">
      <c r="A16" s="88">
        <v>498</v>
      </c>
      <c r="B16" s="21" t="s">
        <v>576</v>
      </c>
      <c r="C16" s="21" t="s">
        <v>318</v>
      </c>
      <c r="D16" s="106" t="str">
        <f t="shared" si="0"/>
        <v>Salchicha de VacaFrita</v>
      </c>
      <c r="E16" s="25">
        <v>264</v>
      </c>
      <c r="F16" s="16">
        <v>13.8</v>
      </c>
      <c r="G16" s="16">
        <v>18.399999999999999</v>
      </c>
      <c r="H16" s="16">
        <v>15.7</v>
      </c>
      <c r="I16" s="16">
        <v>50.1</v>
      </c>
      <c r="J16" s="57">
        <v>1.9</v>
      </c>
      <c r="K16" s="30"/>
      <c r="L16" s="16"/>
      <c r="M16" s="16"/>
      <c r="N16" s="16"/>
      <c r="O16" s="31"/>
      <c r="P16" s="30"/>
      <c r="Q16" s="16">
        <v>255</v>
      </c>
      <c r="R16" s="16">
        <v>21.2</v>
      </c>
      <c r="S16" s="16">
        <v>16.600000000000001</v>
      </c>
      <c r="T16" s="16">
        <v>4.0999999999999996</v>
      </c>
      <c r="U16" s="16">
        <v>0.17</v>
      </c>
      <c r="V16" s="16">
        <v>168</v>
      </c>
      <c r="W16" s="16">
        <v>163</v>
      </c>
      <c r="X16" s="31"/>
      <c r="Y16" s="17"/>
      <c r="Z16" s="13"/>
      <c r="AA16" s="13"/>
      <c r="AB16" s="13"/>
      <c r="AC16" s="13"/>
      <c r="AD16" s="13"/>
      <c r="AE16" s="13"/>
      <c r="AF16" s="13"/>
      <c r="AG16" s="13">
        <v>129</v>
      </c>
      <c r="AH16" s="37"/>
    </row>
    <row r="17" spans="1:34" ht="13.8" thickBot="1">
      <c r="A17" s="88">
        <v>499</v>
      </c>
      <c r="B17" s="21" t="s">
        <v>577</v>
      </c>
      <c r="C17" s="22" t="s">
        <v>116</v>
      </c>
      <c r="D17" s="106" t="str">
        <f t="shared" si="0"/>
        <v>Salchicha de FrankfurtNatural</v>
      </c>
      <c r="E17" s="25">
        <v>248</v>
      </c>
      <c r="F17" s="16">
        <v>14</v>
      </c>
      <c r="G17" s="16">
        <v>20</v>
      </c>
      <c r="H17" s="16">
        <v>2</v>
      </c>
      <c r="I17" s="16">
        <v>62</v>
      </c>
      <c r="J17" s="57">
        <v>2</v>
      </c>
      <c r="K17" s="30"/>
      <c r="L17" s="16">
        <v>160</v>
      </c>
      <c r="M17" s="16">
        <v>180</v>
      </c>
      <c r="N17" s="16"/>
      <c r="O17" s="31">
        <v>2500</v>
      </c>
      <c r="P17" s="30">
        <v>1100</v>
      </c>
      <c r="Q17" s="16">
        <v>219</v>
      </c>
      <c r="R17" s="16">
        <v>6</v>
      </c>
      <c r="S17" s="16"/>
      <c r="T17" s="16">
        <v>1.2</v>
      </c>
      <c r="U17" s="16"/>
      <c r="V17" s="16">
        <v>50</v>
      </c>
      <c r="W17" s="16"/>
      <c r="X17" s="31"/>
      <c r="Y17" s="17">
        <v>508</v>
      </c>
      <c r="Z17" s="13">
        <v>681</v>
      </c>
      <c r="AA17" s="15">
        <v>997</v>
      </c>
      <c r="AB17" s="15">
        <v>1118</v>
      </c>
      <c r="AC17" s="15">
        <v>302</v>
      </c>
      <c r="AD17" s="15">
        <v>567</v>
      </c>
      <c r="AE17" s="15">
        <v>121</v>
      </c>
      <c r="AF17" s="15">
        <v>698</v>
      </c>
      <c r="AG17" s="13"/>
      <c r="AH17" s="37"/>
    </row>
    <row r="18" spans="1:34" ht="13.8" thickBot="1">
      <c r="A18" s="89">
        <v>500</v>
      </c>
      <c r="B18" s="22" t="s">
        <v>578</v>
      </c>
      <c r="C18" s="22" t="s">
        <v>116</v>
      </c>
      <c r="D18" s="106" t="str">
        <f t="shared" si="0"/>
        <v>SalchichónNatural</v>
      </c>
      <c r="E18" s="65">
        <v>430</v>
      </c>
      <c r="F18" s="33">
        <v>20.3</v>
      </c>
      <c r="G18" s="33">
        <v>36.700000000000003</v>
      </c>
      <c r="H18" s="33">
        <v>0.1</v>
      </c>
      <c r="I18" s="33">
        <v>40.799999999999997</v>
      </c>
      <c r="J18" s="66">
        <v>2.1</v>
      </c>
      <c r="K18" s="32">
        <v>120</v>
      </c>
      <c r="L18" s="33">
        <v>165</v>
      </c>
      <c r="M18" s="33">
        <v>240</v>
      </c>
      <c r="N18" s="33"/>
      <c r="O18" s="34">
        <v>3900</v>
      </c>
      <c r="P18" s="32"/>
      <c r="Q18" s="33"/>
      <c r="R18" s="33">
        <v>10</v>
      </c>
      <c r="S18" s="33"/>
      <c r="T18" s="33">
        <v>3.6</v>
      </c>
      <c r="U18" s="33"/>
      <c r="V18" s="33">
        <v>260</v>
      </c>
      <c r="W18" s="33"/>
      <c r="X18" s="34"/>
      <c r="Y18" s="62"/>
      <c r="Z18" s="39"/>
      <c r="AA18" s="39"/>
      <c r="AB18" s="39"/>
      <c r="AC18" s="39"/>
      <c r="AD18" s="39"/>
      <c r="AE18" s="39"/>
      <c r="AF18" s="39"/>
      <c r="AG18" s="39"/>
      <c r="AH18" s="40"/>
    </row>
  </sheetData>
  <mergeCells count="9">
    <mergeCell ref="D1:D2"/>
    <mergeCell ref="Y3:AF3"/>
    <mergeCell ref="K1:O1"/>
    <mergeCell ref="P1:X1"/>
    <mergeCell ref="Y1:AF1"/>
    <mergeCell ref="E1:J1"/>
    <mergeCell ref="L2:O2"/>
    <mergeCell ref="L3:O3"/>
    <mergeCell ref="P3:X3"/>
  </mergeCells>
  <phoneticPr fontId="8" type="noConversion"/>
  <pageMargins left="0.75" right="0.75" top="1" bottom="1" header="0" footer="0"/>
  <pageSetup paperSize="9" orientation="portrait" verticalDpi="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H34"/>
  <sheetViews>
    <sheetView topLeftCell="A16" workbookViewId="0">
      <selection activeCell="H5" sqref="H5:H34"/>
    </sheetView>
  </sheetViews>
  <sheetFormatPr defaultColWidth="11.5546875" defaultRowHeight="13.2"/>
  <cols>
    <col min="1" max="1" width="4" bestFit="1" customWidth="1"/>
    <col min="2" max="2" width="15" bestFit="1" customWidth="1"/>
    <col min="3" max="3" width="8.5546875" bestFit="1" customWidth="1"/>
    <col min="4" max="4" width="19" customWidth="1"/>
    <col min="5" max="5" width="6.5546875" bestFit="1" customWidth="1"/>
    <col min="6" max="7" width="5.5546875" bestFit="1" customWidth="1"/>
    <col min="8" max="8" width="4.5546875" bestFit="1" customWidth="1"/>
    <col min="9" max="9" width="5.5546875" bestFit="1" customWidth="1"/>
    <col min="10" max="10" width="5.33203125" bestFit="1" customWidth="1"/>
    <col min="11" max="11" width="8.5546875" bestFit="1" customWidth="1"/>
    <col min="12" max="12" width="6.5546875" bestFit="1" customWidth="1"/>
    <col min="13" max="13" width="7.5546875" bestFit="1" customWidth="1"/>
    <col min="14" max="15" width="8.5546875" bestFit="1" customWidth="1"/>
    <col min="16" max="17" width="6.5546875" bestFit="1" customWidth="1"/>
    <col min="18" max="20" width="5.5546875" bestFit="1" customWidth="1"/>
    <col min="21" max="21" width="3.44140625" bestFit="1" customWidth="1"/>
    <col min="22" max="24" width="6.5546875" bestFit="1" customWidth="1"/>
    <col min="25" max="28" width="5" bestFit="1" customWidth="1"/>
    <col min="29" max="29" width="4.33203125" bestFit="1" customWidth="1"/>
    <col min="30" max="30" width="5" bestFit="1" customWidth="1"/>
    <col min="31" max="31" width="4" bestFit="1" customWidth="1"/>
    <col min="32" max="32" width="5" bestFit="1" customWidth="1"/>
    <col min="33" max="33" width="5.44140625" bestFit="1" customWidth="1"/>
    <col min="34" max="34" width="7.109375" bestFit="1" customWidth="1"/>
  </cols>
  <sheetData>
    <row r="1" spans="1:34" ht="13.8" thickBot="1">
      <c r="A1" s="18"/>
      <c r="B1" s="23" t="s">
        <v>13</v>
      </c>
      <c r="C1" s="26" t="s">
        <v>14</v>
      </c>
      <c r="D1" s="241" t="s">
        <v>217</v>
      </c>
      <c r="E1" s="247" t="s">
        <v>137</v>
      </c>
      <c r="F1" s="248"/>
      <c r="G1" s="248"/>
      <c r="H1" s="248"/>
      <c r="I1" s="248"/>
      <c r="J1" s="248"/>
      <c r="K1" s="247" t="s">
        <v>20</v>
      </c>
      <c r="L1" s="248"/>
      <c r="M1" s="248"/>
      <c r="N1" s="248"/>
      <c r="O1" s="249"/>
      <c r="P1" s="246" t="s">
        <v>38</v>
      </c>
      <c r="Q1" s="246"/>
      <c r="R1" s="246"/>
      <c r="S1" s="246"/>
      <c r="T1" s="246"/>
      <c r="U1" s="246"/>
      <c r="V1" s="246"/>
      <c r="W1" s="246"/>
      <c r="X1" s="246"/>
      <c r="Y1" s="250" t="s">
        <v>21</v>
      </c>
      <c r="Z1" s="251"/>
      <c r="AA1" s="251"/>
      <c r="AB1" s="251"/>
      <c r="AC1" s="251"/>
      <c r="AD1" s="251"/>
      <c r="AE1" s="251"/>
      <c r="AF1" s="252"/>
      <c r="AG1" s="28" t="s">
        <v>22</v>
      </c>
      <c r="AH1" s="23" t="s">
        <v>23</v>
      </c>
    </row>
    <row r="2" spans="1:34" ht="13.8" thickBot="1">
      <c r="A2" s="19"/>
      <c r="B2" s="24"/>
      <c r="C2" s="27"/>
      <c r="D2" s="242"/>
      <c r="E2" s="97"/>
      <c r="F2" s="73"/>
      <c r="G2" s="73"/>
      <c r="H2" s="73"/>
      <c r="I2" s="73"/>
      <c r="J2" s="73"/>
      <c r="K2" s="23" t="s">
        <v>138</v>
      </c>
      <c r="L2" s="253"/>
      <c r="M2" s="253"/>
      <c r="N2" s="253"/>
      <c r="O2" s="254"/>
      <c r="P2" s="4"/>
      <c r="Q2" s="4"/>
      <c r="R2" s="4"/>
      <c r="S2" s="4"/>
      <c r="T2" s="4"/>
      <c r="U2" s="4"/>
      <c r="V2" s="4"/>
      <c r="W2" s="4"/>
      <c r="X2" s="4"/>
      <c r="Y2" s="46"/>
      <c r="Z2" s="2"/>
      <c r="AA2" s="2"/>
      <c r="AB2" s="2"/>
      <c r="AC2" s="2"/>
      <c r="AD2" s="2"/>
      <c r="AE2" s="2"/>
      <c r="AF2" s="47"/>
      <c r="AG2" s="46"/>
      <c r="AH2" s="19"/>
    </row>
    <row r="3" spans="1:34" ht="13.8" thickBot="1">
      <c r="A3" s="20"/>
      <c r="B3" s="119" t="s">
        <v>117</v>
      </c>
      <c r="C3" s="26"/>
      <c r="D3" s="139"/>
      <c r="E3" s="29"/>
      <c r="F3" s="11"/>
      <c r="G3" s="11"/>
      <c r="H3" s="11"/>
      <c r="I3" s="11"/>
      <c r="J3" s="11"/>
      <c r="K3" s="24">
        <v>100</v>
      </c>
      <c r="L3" s="243" t="s">
        <v>139</v>
      </c>
      <c r="M3" s="244"/>
      <c r="N3" s="244"/>
      <c r="O3" s="245"/>
      <c r="P3" s="255" t="s">
        <v>140</v>
      </c>
      <c r="Q3" s="256"/>
      <c r="R3" s="256"/>
      <c r="S3" s="256"/>
      <c r="T3" s="256"/>
      <c r="U3" s="256"/>
      <c r="V3" s="256"/>
      <c r="W3" s="256"/>
      <c r="X3" s="257"/>
      <c r="Y3" s="243" t="s">
        <v>140</v>
      </c>
      <c r="Z3" s="244"/>
      <c r="AA3" s="244"/>
      <c r="AB3" s="244"/>
      <c r="AC3" s="244"/>
      <c r="AD3" s="244"/>
      <c r="AE3" s="244"/>
      <c r="AF3" s="245"/>
      <c r="AG3" s="53"/>
      <c r="AH3" s="18"/>
    </row>
    <row r="4" spans="1:34" ht="13.8" thickBot="1">
      <c r="A4" s="87" t="s">
        <v>8</v>
      </c>
      <c r="B4" s="87"/>
      <c r="C4" s="96"/>
      <c r="D4" s="140"/>
      <c r="E4" s="97" t="s">
        <v>15</v>
      </c>
      <c r="F4" s="73" t="s">
        <v>16</v>
      </c>
      <c r="G4" s="73" t="s">
        <v>17</v>
      </c>
      <c r="H4" s="73" t="s">
        <v>18</v>
      </c>
      <c r="I4" s="73" t="s">
        <v>19</v>
      </c>
      <c r="J4" s="73" t="s">
        <v>136</v>
      </c>
      <c r="K4" s="120" t="s">
        <v>24</v>
      </c>
      <c r="L4" s="74" t="s">
        <v>25</v>
      </c>
      <c r="M4" s="72" t="s">
        <v>26</v>
      </c>
      <c r="N4" s="72" t="s">
        <v>27</v>
      </c>
      <c r="O4" s="112" t="s">
        <v>28</v>
      </c>
      <c r="P4" s="123" t="s">
        <v>29</v>
      </c>
      <c r="Q4" s="124" t="s">
        <v>30</v>
      </c>
      <c r="R4" s="124" t="s">
        <v>31</v>
      </c>
      <c r="S4" s="124" t="s">
        <v>32</v>
      </c>
      <c r="T4" s="124" t="s">
        <v>33</v>
      </c>
      <c r="U4" s="124" t="s">
        <v>34</v>
      </c>
      <c r="V4" s="124" t="s">
        <v>35</v>
      </c>
      <c r="W4" s="124" t="s">
        <v>36</v>
      </c>
      <c r="X4" s="125" t="s">
        <v>37</v>
      </c>
      <c r="Y4" s="126" t="s">
        <v>39</v>
      </c>
      <c r="Z4" s="127" t="s">
        <v>40</v>
      </c>
      <c r="AA4" s="127" t="s">
        <v>41</v>
      </c>
      <c r="AB4" s="127" t="s">
        <v>42</v>
      </c>
      <c r="AC4" s="127" t="s">
        <v>43</v>
      </c>
      <c r="AD4" s="127" t="s">
        <v>44</v>
      </c>
      <c r="AE4" s="127" t="s">
        <v>45</v>
      </c>
      <c r="AF4" s="112" t="s">
        <v>46</v>
      </c>
      <c r="AG4" s="54"/>
      <c r="AH4" s="95"/>
    </row>
    <row r="5" spans="1:34" ht="13.8" thickBot="1">
      <c r="A5" s="21">
        <v>501</v>
      </c>
      <c r="B5" s="63" t="s">
        <v>580</v>
      </c>
      <c r="C5" s="21" t="s">
        <v>65</v>
      </c>
      <c r="D5" s="106" t="str">
        <f>B5&amp;C5</f>
        <v>CapónCrudo</v>
      </c>
      <c r="E5" s="10">
        <v>158</v>
      </c>
      <c r="F5" s="93">
        <v>18.7</v>
      </c>
      <c r="G5" s="93">
        <v>9.3000000000000007</v>
      </c>
      <c r="H5" s="93">
        <v>0</v>
      </c>
      <c r="I5" s="93">
        <v>70.8</v>
      </c>
      <c r="J5" s="12">
        <v>1.2</v>
      </c>
      <c r="K5" s="92"/>
      <c r="L5" s="93">
        <v>85</v>
      </c>
      <c r="M5" s="93">
        <v>170</v>
      </c>
      <c r="N5" s="93"/>
      <c r="O5" s="94">
        <v>10800</v>
      </c>
      <c r="P5" s="10">
        <v>91</v>
      </c>
      <c r="Q5" s="93">
        <v>372</v>
      </c>
      <c r="R5" s="93">
        <v>16</v>
      </c>
      <c r="S5" s="93">
        <v>22.6</v>
      </c>
      <c r="T5" s="93">
        <v>2.7</v>
      </c>
      <c r="U5" s="93"/>
      <c r="V5" s="93">
        <v>240</v>
      </c>
      <c r="W5" s="93">
        <v>315</v>
      </c>
      <c r="X5" s="12">
        <v>85</v>
      </c>
      <c r="Y5" s="48">
        <v>808</v>
      </c>
      <c r="Z5" s="7">
        <v>1092</v>
      </c>
      <c r="AA5" s="7">
        <v>1487</v>
      </c>
      <c r="AB5" s="7">
        <v>1805</v>
      </c>
      <c r="AC5" s="7">
        <v>528</v>
      </c>
      <c r="AD5" s="7">
        <v>881</v>
      </c>
      <c r="AE5" s="7">
        <v>248</v>
      </c>
      <c r="AF5" s="49">
        <v>1007</v>
      </c>
      <c r="AG5" s="9">
        <v>193</v>
      </c>
      <c r="AH5" s="20"/>
    </row>
    <row r="6" spans="1:34" ht="13.8" thickBot="1">
      <c r="A6" s="21">
        <v>502</v>
      </c>
      <c r="B6" s="63" t="s">
        <v>580</v>
      </c>
      <c r="C6" s="21" t="s">
        <v>132</v>
      </c>
      <c r="D6" s="106" t="str">
        <f t="shared" ref="D6:D34" si="0">B6&amp;C6</f>
        <v>CapónAsado</v>
      </c>
      <c r="E6" s="35">
        <v>238</v>
      </c>
      <c r="F6" s="14">
        <v>22.7</v>
      </c>
      <c r="G6" s="14">
        <v>18.600000000000001</v>
      </c>
      <c r="H6" s="14">
        <v>0</v>
      </c>
      <c r="I6" s="14">
        <v>57.2</v>
      </c>
      <c r="J6" s="76">
        <v>1.3</v>
      </c>
      <c r="K6" s="41"/>
      <c r="L6" s="14"/>
      <c r="M6" s="14"/>
      <c r="N6" s="14"/>
      <c r="O6" s="42"/>
      <c r="P6" s="35">
        <v>115</v>
      </c>
      <c r="Q6" s="14">
        <v>428</v>
      </c>
      <c r="R6" s="14">
        <v>18.100000000000001</v>
      </c>
      <c r="S6" s="14">
        <v>24.4</v>
      </c>
      <c r="T6" s="14">
        <v>3.3</v>
      </c>
      <c r="U6" s="14"/>
      <c r="V6" s="14">
        <v>295</v>
      </c>
      <c r="W6" s="14">
        <v>300</v>
      </c>
      <c r="X6" s="76">
        <v>96</v>
      </c>
      <c r="Y6" s="36"/>
      <c r="Z6" s="13"/>
      <c r="AA6" s="13"/>
      <c r="AB6" s="13"/>
      <c r="AC6" s="13"/>
      <c r="AD6" s="13"/>
      <c r="AE6" s="13"/>
      <c r="AF6" s="37"/>
      <c r="AG6" s="63">
        <v>215</v>
      </c>
      <c r="AH6" s="21"/>
    </row>
    <row r="7" spans="1:34" ht="13.8" thickBot="1">
      <c r="A7" s="21">
        <v>503</v>
      </c>
      <c r="B7" s="110" t="s">
        <v>581</v>
      </c>
      <c r="C7" s="21" t="s">
        <v>293</v>
      </c>
      <c r="D7" s="106" t="str">
        <f t="shared" si="0"/>
        <v>CodornizCruda</v>
      </c>
      <c r="E7" s="35">
        <v>175</v>
      </c>
      <c r="F7" s="14">
        <v>16.7</v>
      </c>
      <c r="G7" s="14">
        <v>11.8</v>
      </c>
      <c r="H7" s="14">
        <v>0</v>
      </c>
      <c r="I7" s="14">
        <v>69.900000000000006</v>
      </c>
      <c r="J7" s="76">
        <v>1.6</v>
      </c>
      <c r="K7" s="41"/>
      <c r="L7" s="14">
        <v>220</v>
      </c>
      <c r="M7" s="14">
        <v>360</v>
      </c>
      <c r="N7" s="14">
        <v>8000</v>
      </c>
      <c r="O7" s="42"/>
      <c r="P7" s="35">
        <v>40</v>
      </c>
      <c r="Q7" s="14">
        <v>170</v>
      </c>
      <c r="R7" s="14">
        <v>18</v>
      </c>
      <c r="S7" s="14"/>
      <c r="T7" s="14">
        <v>3.2</v>
      </c>
      <c r="U7" s="14"/>
      <c r="V7" s="14">
        <v>263</v>
      </c>
      <c r="W7" s="14"/>
      <c r="X7" s="76"/>
      <c r="Y7" s="36"/>
      <c r="Z7" s="13"/>
      <c r="AA7" s="13"/>
      <c r="AB7" s="13"/>
      <c r="AC7" s="13"/>
      <c r="AD7" s="13"/>
      <c r="AE7" s="13"/>
      <c r="AF7" s="37"/>
      <c r="AG7" s="63"/>
      <c r="AH7" s="21"/>
    </row>
    <row r="8" spans="1:34" ht="13.8" thickBot="1">
      <c r="A8" s="21">
        <v>504</v>
      </c>
      <c r="B8" s="110" t="s">
        <v>581</v>
      </c>
      <c r="C8" s="21" t="s">
        <v>505</v>
      </c>
      <c r="D8" s="106" t="str">
        <f t="shared" si="0"/>
        <v>CodornizEstofada</v>
      </c>
      <c r="E8" s="35">
        <v>230</v>
      </c>
      <c r="F8" s="14">
        <v>18.5</v>
      </c>
      <c r="G8" s="14">
        <v>19.100000000000001</v>
      </c>
      <c r="H8" s="14">
        <v>0</v>
      </c>
      <c r="I8" s="14">
        <v>60.6</v>
      </c>
      <c r="J8" s="76">
        <v>1.7</v>
      </c>
      <c r="K8" s="41"/>
      <c r="L8" s="14"/>
      <c r="M8" s="14"/>
      <c r="N8" s="14"/>
      <c r="O8" s="42"/>
      <c r="P8" s="35"/>
      <c r="Q8" s="14"/>
      <c r="R8" s="14"/>
      <c r="S8" s="14"/>
      <c r="T8" s="14"/>
      <c r="U8" s="14"/>
      <c r="V8" s="14"/>
      <c r="W8" s="14"/>
      <c r="X8" s="76"/>
      <c r="Y8" s="36"/>
      <c r="Z8" s="13"/>
      <c r="AA8" s="13"/>
      <c r="AB8" s="13"/>
      <c r="AC8" s="13"/>
      <c r="AD8" s="13"/>
      <c r="AE8" s="13"/>
      <c r="AF8" s="37"/>
      <c r="AG8" s="63"/>
      <c r="AH8" s="21"/>
    </row>
    <row r="9" spans="1:34" ht="13.8" thickBot="1">
      <c r="A9" s="21">
        <v>505</v>
      </c>
      <c r="B9" s="110" t="s">
        <v>581</v>
      </c>
      <c r="C9" s="21" t="s">
        <v>320</v>
      </c>
      <c r="D9" s="106" t="str">
        <f t="shared" si="0"/>
        <v>CodornizAsada</v>
      </c>
      <c r="E9" s="35">
        <v>240</v>
      </c>
      <c r="F9" s="14">
        <v>19.3</v>
      </c>
      <c r="G9" s="14">
        <v>20.3</v>
      </c>
      <c r="H9" s="14">
        <v>0</v>
      </c>
      <c r="I9" s="14">
        <v>58.5</v>
      </c>
      <c r="J9" s="76">
        <v>1.7</v>
      </c>
      <c r="K9" s="41"/>
      <c r="L9" s="14">
        <v>100</v>
      </c>
      <c r="M9" s="14">
        <v>90</v>
      </c>
      <c r="N9" s="14"/>
      <c r="O9" s="42"/>
      <c r="P9" s="35"/>
      <c r="Q9" s="14"/>
      <c r="R9" s="14"/>
      <c r="S9" s="14"/>
      <c r="T9" s="14"/>
      <c r="U9" s="14"/>
      <c r="V9" s="14"/>
      <c r="W9" s="14"/>
      <c r="X9" s="76"/>
      <c r="Y9" s="36"/>
      <c r="Z9" s="13"/>
      <c r="AA9" s="13"/>
      <c r="AB9" s="13"/>
      <c r="AC9" s="13"/>
      <c r="AD9" s="13"/>
      <c r="AE9" s="13"/>
      <c r="AF9" s="37"/>
      <c r="AG9" s="63"/>
      <c r="AH9" s="21"/>
    </row>
    <row r="10" spans="1:34" ht="13.8" thickBot="1">
      <c r="A10" s="21">
        <v>506</v>
      </c>
      <c r="B10" s="110" t="s">
        <v>582</v>
      </c>
      <c r="C10" s="21" t="s">
        <v>65</v>
      </c>
      <c r="D10" s="106" t="str">
        <f t="shared" si="0"/>
        <v>FaisánCrudo</v>
      </c>
      <c r="E10" s="35">
        <v>138</v>
      </c>
      <c r="F10" s="14">
        <v>22</v>
      </c>
      <c r="G10" s="14">
        <v>5.3</v>
      </c>
      <c r="H10" s="14">
        <v>0.5</v>
      </c>
      <c r="I10" s="14">
        <v>71.099999999999994</v>
      </c>
      <c r="J10" s="76">
        <v>1.1000000000000001</v>
      </c>
      <c r="K10" s="41"/>
      <c r="L10" s="14">
        <v>185</v>
      </c>
      <c r="M10" s="14">
        <v>215</v>
      </c>
      <c r="N10" s="14"/>
      <c r="O10" s="42"/>
      <c r="P10" s="35">
        <v>91</v>
      </c>
      <c r="Q10" s="14">
        <v>375</v>
      </c>
      <c r="R10" s="14">
        <v>28</v>
      </c>
      <c r="S10" s="14">
        <v>31.2</v>
      </c>
      <c r="T10" s="14">
        <v>5.7</v>
      </c>
      <c r="U10" s="14"/>
      <c r="V10" s="14">
        <v>268</v>
      </c>
      <c r="W10" s="14">
        <v>271</v>
      </c>
      <c r="X10" s="76">
        <v>89</v>
      </c>
      <c r="Y10" s="36"/>
      <c r="Z10" s="13"/>
      <c r="AA10" s="13"/>
      <c r="AB10" s="13"/>
      <c r="AC10" s="13"/>
      <c r="AD10" s="13"/>
      <c r="AE10" s="13"/>
      <c r="AF10" s="37"/>
      <c r="AG10" s="63">
        <v>172</v>
      </c>
      <c r="AH10" s="21"/>
    </row>
    <row r="11" spans="1:34" ht="13.8" thickBot="1">
      <c r="A11" s="21">
        <v>507</v>
      </c>
      <c r="B11" s="110" t="s">
        <v>582</v>
      </c>
      <c r="C11" s="21" t="s">
        <v>133</v>
      </c>
      <c r="D11" s="106" t="str">
        <f t="shared" si="0"/>
        <v>FaisánEstofado</v>
      </c>
      <c r="E11" s="35">
        <v>250</v>
      </c>
      <c r="F11" s="14">
        <v>28.6</v>
      </c>
      <c r="G11" s="14">
        <v>17.2</v>
      </c>
      <c r="H11" s="14">
        <v>0</v>
      </c>
      <c r="I11" s="14">
        <v>52.8</v>
      </c>
      <c r="J11" s="76">
        <v>1.2</v>
      </c>
      <c r="K11" s="41"/>
      <c r="L11" s="14"/>
      <c r="M11" s="14"/>
      <c r="N11" s="14"/>
      <c r="O11" s="42"/>
      <c r="P11" s="35">
        <v>96</v>
      </c>
      <c r="Q11" s="14">
        <v>389</v>
      </c>
      <c r="R11" s="14">
        <v>46.2</v>
      </c>
      <c r="S11" s="14">
        <v>33.1</v>
      </c>
      <c r="T11" s="14">
        <v>7.8</v>
      </c>
      <c r="U11" s="14"/>
      <c r="V11" s="14">
        <v>294</v>
      </c>
      <c r="W11" s="14">
        <v>286</v>
      </c>
      <c r="X11" s="76">
        <v>93</v>
      </c>
      <c r="Y11" s="36"/>
      <c r="Z11" s="13"/>
      <c r="AA11" s="13"/>
      <c r="AB11" s="13"/>
      <c r="AC11" s="13"/>
      <c r="AD11" s="13"/>
      <c r="AE11" s="13"/>
      <c r="AF11" s="37"/>
      <c r="AG11" s="63">
        <v>185</v>
      </c>
      <c r="AH11" s="21"/>
    </row>
    <row r="12" spans="1:34" ht="13.8" thickBot="1">
      <c r="A12" s="21">
        <v>508</v>
      </c>
      <c r="B12" s="110" t="s">
        <v>582</v>
      </c>
      <c r="C12" s="21" t="s">
        <v>132</v>
      </c>
      <c r="D12" s="106" t="str">
        <f t="shared" si="0"/>
        <v>FaisánAsado</v>
      </c>
      <c r="E12" s="35">
        <v>256</v>
      </c>
      <c r="F12" s="14">
        <v>30.8</v>
      </c>
      <c r="G12" s="14">
        <v>14.3</v>
      </c>
      <c r="H12" s="14">
        <v>0</v>
      </c>
      <c r="I12" s="14">
        <v>53.9</v>
      </c>
      <c r="J12" s="76">
        <v>1.3</v>
      </c>
      <c r="K12" s="41"/>
      <c r="L12" s="14">
        <v>75</v>
      </c>
      <c r="M12" s="14">
        <v>35</v>
      </c>
      <c r="N12" s="14"/>
      <c r="O12" s="42"/>
      <c r="P12" s="35">
        <v>104</v>
      </c>
      <c r="Q12" s="14">
        <v>411</v>
      </c>
      <c r="R12" s="14">
        <v>49.3</v>
      </c>
      <c r="S12" s="14">
        <v>35</v>
      </c>
      <c r="T12" s="14">
        <v>8.4</v>
      </c>
      <c r="U12" s="14"/>
      <c r="V12" s="14">
        <v>308</v>
      </c>
      <c r="W12" s="14">
        <v>306</v>
      </c>
      <c r="X12" s="76">
        <v>108</v>
      </c>
      <c r="Y12" s="36"/>
      <c r="Z12" s="13"/>
      <c r="AA12" s="13"/>
      <c r="AB12" s="13"/>
      <c r="AC12" s="13"/>
      <c r="AD12" s="13"/>
      <c r="AE12" s="13"/>
      <c r="AF12" s="37"/>
      <c r="AG12" s="63">
        <v>216</v>
      </c>
      <c r="AH12" s="21"/>
    </row>
    <row r="13" spans="1:34" ht="13.8" thickBot="1">
      <c r="A13" s="21">
        <v>509</v>
      </c>
      <c r="B13" s="110" t="s">
        <v>118</v>
      </c>
      <c r="C13" s="21" t="s">
        <v>293</v>
      </c>
      <c r="D13" s="106" t="str">
        <f t="shared" si="0"/>
        <v>Gallina JovenCruda</v>
      </c>
      <c r="E13" s="35">
        <v>112</v>
      </c>
      <c r="F13" s="14">
        <v>21</v>
      </c>
      <c r="G13" s="14">
        <v>2.2000000000000002</v>
      </c>
      <c r="H13" s="14">
        <v>0</v>
      </c>
      <c r="I13" s="14">
        <v>73.2</v>
      </c>
      <c r="J13" s="76">
        <v>1.1000000000000001</v>
      </c>
      <c r="K13" s="41"/>
      <c r="L13" s="14">
        <v>800</v>
      </c>
      <c r="M13" s="14">
        <v>210</v>
      </c>
      <c r="N13" s="14"/>
      <c r="O13" s="42">
        <v>5800</v>
      </c>
      <c r="P13" s="35">
        <v>142</v>
      </c>
      <c r="Q13" s="14">
        <v>185</v>
      </c>
      <c r="R13" s="14">
        <v>12</v>
      </c>
      <c r="S13" s="14">
        <v>42</v>
      </c>
      <c r="T13" s="14">
        <v>3.2</v>
      </c>
      <c r="U13" s="14"/>
      <c r="V13" s="14">
        <v>180</v>
      </c>
      <c r="W13" s="14">
        <v>291</v>
      </c>
      <c r="X13" s="76">
        <v>240</v>
      </c>
      <c r="Y13" s="36"/>
      <c r="Z13" s="13"/>
      <c r="AA13" s="13"/>
      <c r="AB13" s="13"/>
      <c r="AC13" s="13"/>
      <c r="AD13" s="13"/>
      <c r="AE13" s="13"/>
      <c r="AF13" s="37"/>
      <c r="AG13" s="63">
        <v>243</v>
      </c>
      <c r="AH13" s="21"/>
    </row>
    <row r="14" spans="1:34" ht="13.8" thickBot="1">
      <c r="A14" s="21">
        <v>510</v>
      </c>
      <c r="B14" s="110" t="s">
        <v>119</v>
      </c>
      <c r="C14" s="21" t="s">
        <v>293</v>
      </c>
      <c r="D14" s="106" t="str">
        <f t="shared" si="0"/>
        <v>Gallina ViejaCruda</v>
      </c>
      <c r="E14" s="35">
        <v>302</v>
      </c>
      <c r="F14" s="14">
        <v>17</v>
      </c>
      <c r="G14" s="14">
        <v>24</v>
      </c>
      <c r="H14" s="14">
        <v>0</v>
      </c>
      <c r="I14" s="14"/>
      <c r="J14" s="76"/>
      <c r="K14" s="41"/>
      <c r="L14" s="14">
        <v>80</v>
      </c>
      <c r="M14" s="14">
        <v>160</v>
      </c>
      <c r="N14" s="14"/>
      <c r="O14" s="42">
        <v>7500</v>
      </c>
      <c r="P14" s="35">
        <v>68</v>
      </c>
      <c r="Q14" s="14">
        <v>290</v>
      </c>
      <c r="R14" s="14">
        <v>12</v>
      </c>
      <c r="S14" s="14"/>
      <c r="T14" s="14">
        <v>1.3</v>
      </c>
      <c r="U14" s="14"/>
      <c r="V14" s="14">
        <v>197</v>
      </c>
      <c r="W14" s="14"/>
      <c r="X14" s="76"/>
      <c r="Y14" s="36">
        <v>698</v>
      </c>
      <c r="Z14" s="13">
        <v>960</v>
      </c>
      <c r="AA14" s="15">
        <v>1298</v>
      </c>
      <c r="AB14" s="15">
        <v>1578</v>
      </c>
      <c r="AC14" s="15">
        <v>467</v>
      </c>
      <c r="AD14" s="15">
        <v>764</v>
      </c>
      <c r="AE14" s="15">
        <v>208</v>
      </c>
      <c r="AF14" s="58">
        <v>876</v>
      </c>
      <c r="AG14" s="63"/>
      <c r="AH14" s="21"/>
    </row>
    <row r="15" spans="1:34" ht="13.8" thickBot="1">
      <c r="A15" s="21">
        <v>511</v>
      </c>
      <c r="B15" s="110" t="s">
        <v>119</v>
      </c>
      <c r="C15" s="21" t="s">
        <v>320</v>
      </c>
      <c r="D15" s="106" t="str">
        <f t="shared" si="0"/>
        <v>Gallina ViejaAsada</v>
      </c>
      <c r="E15" s="35">
        <v>194</v>
      </c>
      <c r="F15" s="14">
        <v>30.1</v>
      </c>
      <c r="G15" s="14">
        <v>7.1</v>
      </c>
      <c r="H15" s="14">
        <v>0</v>
      </c>
      <c r="I15" s="14">
        <v>59.1</v>
      </c>
      <c r="J15" s="76"/>
      <c r="K15" s="41"/>
      <c r="L15" s="14">
        <v>45</v>
      </c>
      <c r="M15" s="14">
        <v>145</v>
      </c>
      <c r="N15" s="14"/>
      <c r="O15" s="42">
        <v>550</v>
      </c>
      <c r="P15" s="35"/>
      <c r="Q15" s="14"/>
      <c r="R15" s="14">
        <v>14</v>
      </c>
      <c r="S15" s="14"/>
      <c r="T15" s="14">
        <v>1.3</v>
      </c>
      <c r="U15" s="14"/>
      <c r="V15" s="14">
        <v>240</v>
      </c>
      <c r="W15" s="14"/>
      <c r="X15" s="76"/>
      <c r="Y15" s="36"/>
      <c r="Z15" s="13"/>
      <c r="AA15" s="13"/>
      <c r="AB15" s="13"/>
      <c r="AC15" s="13"/>
      <c r="AD15" s="13"/>
      <c r="AE15" s="13"/>
      <c r="AF15" s="37"/>
      <c r="AG15" s="63"/>
      <c r="AH15" s="21"/>
    </row>
    <row r="16" spans="1:34" ht="13.8" thickBot="1">
      <c r="A16" s="21">
        <v>512</v>
      </c>
      <c r="B16" s="110" t="s">
        <v>120</v>
      </c>
      <c r="C16" s="21" t="s">
        <v>65</v>
      </c>
      <c r="D16" s="106" t="str">
        <f t="shared" si="0"/>
        <v>GansoCrudo</v>
      </c>
      <c r="E16" s="35">
        <v>320</v>
      </c>
      <c r="F16" s="14">
        <v>15.6</v>
      </c>
      <c r="G16" s="14">
        <v>26.2</v>
      </c>
      <c r="H16" s="14">
        <v>0</v>
      </c>
      <c r="I16" s="14">
        <v>7.3</v>
      </c>
      <c r="J16" s="76">
        <v>0.9</v>
      </c>
      <c r="K16" s="41"/>
      <c r="L16" s="14">
        <v>140</v>
      </c>
      <c r="M16" s="14">
        <v>220</v>
      </c>
      <c r="N16" s="14">
        <v>13000</v>
      </c>
      <c r="O16" s="42">
        <v>4500</v>
      </c>
      <c r="P16" s="35">
        <v>92</v>
      </c>
      <c r="Q16" s="14">
        <v>392</v>
      </c>
      <c r="R16" s="14">
        <v>8.6</v>
      </c>
      <c r="S16" s="14">
        <v>27.3</v>
      </c>
      <c r="T16" s="14">
        <v>2.86</v>
      </c>
      <c r="U16" s="14"/>
      <c r="V16" s="14">
        <v>186</v>
      </c>
      <c r="W16" s="14">
        <v>286</v>
      </c>
      <c r="X16" s="76">
        <v>133</v>
      </c>
      <c r="Y16" s="36"/>
      <c r="Z16" s="13"/>
      <c r="AA16" s="13"/>
      <c r="AB16" s="13"/>
      <c r="AC16" s="13"/>
      <c r="AD16" s="13"/>
      <c r="AE16" s="13"/>
      <c r="AF16" s="37"/>
      <c r="AG16" s="63">
        <v>152</v>
      </c>
      <c r="AH16" s="21"/>
    </row>
    <row r="17" spans="1:34" ht="13.8" thickBot="1">
      <c r="A17" s="21">
        <v>513</v>
      </c>
      <c r="B17" s="110" t="s">
        <v>120</v>
      </c>
      <c r="C17" s="21" t="s">
        <v>132</v>
      </c>
      <c r="D17" s="106" t="str">
        <f t="shared" si="0"/>
        <v>GansoAsado</v>
      </c>
      <c r="E17" s="35">
        <v>322</v>
      </c>
      <c r="F17" s="14">
        <v>24</v>
      </c>
      <c r="G17" s="14">
        <v>26.1</v>
      </c>
      <c r="H17" s="14">
        <v>0</v>
      </c>
      <c r="I17" s="14">
        <v>48.7</v>
      </c>
      <c r="J17" s="76">
        <v>1.2</v>
      </c>
      <c r="K17" s="41"/>
      <c r="L17" s="14">
        <v>65</v>
      </c>
      <c r="M17" s="14"/>
      <c r="N17" s="14"/>
      <c r="O17" s="42"/>
      <c r="P17" s="35">
        <v>145</v>
      </c>
      <c r="Q17" s="14">
        <v>406</v>
      </c>
      <c r="R17" s="14">
        <v>10.4</v>
      </c>
      <c r="S17" s="14">
        <v>30.8</v>
      </c>
      <c r="T17" s="14">
        <v>4.5999999999999996</v>
      </c>
      <c r="U17" s="14"/>
      <c r="V17" s="14">
        <v>267</v>
      </c>
      <c r="W17" s="14">
        <v>319</v>
      </c>
      <c r="X17" s="76">
        <v>169</v>
      </c>
      <c r="Y17" s="36"/>
      <c r="Z17" s="13"/>
      <c r="AA17" s="13"/>
      <c r="AB17" s="13"/>
      <c r="AC17" s="13"/>
      <c r="AD17" s="13"/>
      <c r="AE17" s="13"/>
      <c r="AF17" s="37"/>
      <c r="AG17" s="63">
        <v>215</v>
      </c>
      <c r="AH17" s="21"/>
    </row>
    <row r="18" spans="1:34" ht="13.8" thickBot="1">
      <c r="A18" s="21">
        <v>514</v>
      </c>
      <c r="B18" s="110" t="s">
        <v>121</v>
      </c>
      <c r="C18" s="21" t="s">
        <v>293</v>
      </c>
      <c r="D18" s="106" t="str">
        <f t="shared" si="0"/>
        <v>PalomaCruda</v>
      </c>
      <c r="E18" s="35">
        <v>135</v>
      </c>
      <c r="F18" s="14">
        <v>20.399999999999999</v>
      </c>
      <c r="G18" s="14">
        <v>12</v>
      </c>
      <c r="H18" s="14">
        <v>0.5</v>
      </c>
      <c r="I18" s="14">
        <v>46.7</v>
      </c>
      <c r="J18" s="76">
        <v>0.4</v>
      </c>
      <c r="K18" s="41"/>
      <c r="L18" s="14">
        <v>175</v>
      </c>
      <c r="M18" s="14">
        <v>255</v>
      </c>
      <c r="N18" s="14">
        <v>9000</v>
      </c>
      <c r="O18" s="42">
        <v>5000</v>
      </c>
      <c r="P18" s="35">
        <v>61</v>
      </c>
      <c r="Q18" s="14">
        <v>296</v>
      </c>
      <c r="R18" s="14">
        <v>16</v>
      </c>
      <c r="S18" s="14">
        <v>28.3</v>
      </c>
      <c r="T18" s="14">
        <v>4.4000000000000004</v>
      </c>
      <c r="U18" s="14"/>
      <c r="V18" s="14">
        <v>348</v>
      </c>
      <c r="W18" s="14">
        <v>224</v>
      </c>
      <c r="X18" s="76">
        <v>71</v>
      </c>
      <c r="Y18" s="36"/>
      <c r="Z18" s="13"/>
      <c r="AA18" s="13"/>
      <c r="AB18" s="13"/>
      <c r="AC18" s="13"/>
      <c r="AD18" s="13"/>
      <c r="AE18" s="13"/>
      <c r="AF18" s="37"/>
      <c r="AG18" s="63">
        <v>216</v>
      </c>
      <c r="AH18" s="21"/>
    </row>
    <row r="19" spans="1:34" ht="13.8" thickBot="1">
      <c r="A19" s="21">
        <v>515</v>
      </c>
      <c r="B19" s="110" t="s">
        <v>121</v>
      </c>
      <c r="C19" s="21" t="s">
        <v>505</v>
      </c>
      <c r="D19" s="106" t="str">
        <f t="shared" si="0"/>
        <v>PalomaEstofada</v>
      </c>
      <c r="E19" s="35">
        <v>212</v>
      </c>
      <c r="F19" s="14">
        <v>24.5</v>
      </c>
      <c r="G19" s="14">
        <v>13.2</v>
      </c>
      <c r="H19" s="14">
        <v>0</v>
      </c>
      <c r="I19" s="14">
        <v>61.6</v>
      </c>
      <c r="J19" s="76">
        <v>0.7</v>
      </c>
      <c r="K19" s="41"/>
      <c r="L19" s="14"/>
      <c r="M19" s="14"/>
      <c r="N19" s="14"/>
      <c r="O19" s="42"/>
      <c r="P19" s="35">
        <v>74</v>
      </c>
      <c r="Q19" s="14">
        <v>299</v>
      </c>
      <c r="R19" s="14">
        <v>17.600000000000001</v>
      </c>
      <c r="S19" s="14">
        <v>31.2</v>
      </c>
      <c r="T19" s="14">
        <v>9.8000000000000007</v>
      </c>
      <c r="U19" s="14"/>
      <c r="V19" s="14">
        <v>352</v>
      </c>
      <c r="W19" s="14">
        <v>243</v>
      </c>
      <c r="X19" s="76">
        <v>75</v>
      </c>
      <c r="Y19" s="36"/>
      <c r="Z19" s="13"/>
      <c r="AA19" s="13"/>
      <c r="AB19" s="13"/>
      <c r="AC19" s="13"/>
      <c r="AD19" s="13"/>
      <c r="AE19" s="13"/>
      <c r="AF19" s="37"/>
      <c r="AG19" s="63">
        <v>257</v>
      </c>
      <c r="AH19" s="21"/>
    </row>
    <row r="20" spans="1:34" ht="13.8" thickBot="1">
      <c r="A20" s="21">
        <v>516</v>
      </c>
      <c r="B20" s="110" t="s">
        <v>121</v>
      </c>
      <c r="C20" s="21" t="s">
        <v>320</v>
      </c>
      <c r="D20" s="106" t="str">
        <f t="shared" si="0"/>
        <v>PalomaAsada</v>
      </c>
      <c r="E20" s="35">
        <v>212</v>
      </c>
      <c r="F20" s="14">
        <v>26.9</v>
      </c>
      <c r="G20" s="14">
        <v>10.4</v>
      </c>
      <c r="H20" s="14">
        <v>0</v>
      </c>
      <c r="I20" s="14">
        <v>55.6</v>
      </c>
      <c r="J20" s="76">
        <v>5.9</v>
      </c>
      <c r="K20" s="41"/>
      <c r="L20" s="14"/>
      <c r="M20" s="14"/>
      <c r="N20" s="14"/>
      <c r="O20" s="42"/>
      <c r="P20" s="35">
        <v>105</v>
      </c>
      <c r="Q20" s="14">
        <v>410</v>
      </c>
      <c r="R20" s="14">
        <v>16.3</v>
      </c>
      <c r="S20" s="14">
        <v>36.799999999999997</v>
      </c>
      <c r="T20" s="14">
        <v>19.399999999999999</v>
      </c>
      <c r="U20" s="14"/>
      <c r="V20" s="14">
        <v>404</v>
      </c>
      <c r="W20" s="14">
        <v>302</v>
      </c>
      <c r="X20" s="76">
        <v>99</v>
      </c>
      <c r="Y20" s="36"/>
      <c r="Z20" s="13"/>
      <c r="AA20" s="13"/>
      <c r="AB20" s="13"/>
      <c r="AC20" s="13"/>
      <c r="AD20" s="13"/>
      <c r="AE20" s="13"/>
      <c r="AF20" s="37"/>
      <c r="AG20" s="63">
        <v>291</v>
      </c>
      <c r="AH20" s="21"/>
    </row>
    <row r="21" spans="1:34" ht="13.8" thickBot="1">
      <c r="A21" s="21">
        <v>517</v>
      </c>
      <c r="B21" s="110" t="s">
        <v>122</v>
      </c>
      <c r="C21" s="21" t="s">
        <v>65</v>
      </c>
      <c r="D21" s="106" t="str">
        <f t="shared" si="0"/>
        <v>PatoCrudo</v>
      </c>
      <c r="E21" s="35">
        <v>232</v>
      </c>
      <c r="F21" s="14">
        <v>17.399999999999999</v>
      </c>
      <c r="G21" s="14">
        <v>17.2</v>
      </c>
      <c r="H21" s="14">
        <v>0</v>
      </c>
      <c r="I21" s="14">
        <v>64.3</v>
      </c>
      <c r="J21" s="76">
        <v>1.1000000000000001</v>
      </c>
      <c r="K21" s="41"/>
      <c r="L21" s="14">
        <v>125</v>
      </c>
      <c r="M21" s="14">
        <v>400</v>
      </c>
      <c r="N21" s="14">
        <v>7800</v>
      </c>
      <c r="O21" s="42">
        <v>7500</v>
      </c>
      <c r="P21" s="35">
        <v>127</v>
      </c>
      <c r="Q21" s="14">
        <v>286</v>
      </c>
      <c r="R21" s="14">
        <v>14</v>
      </c>
      <c r="S21" s="14">
        <v>18.899999999999999</v>
      </c>
      <c r="T21" s="14">
        <v>3</v>
      </c>
      <c r="U21" s="14"/>
      <c r="V21" s="14">
        <v>185</v>
      </c>
      <c r="W21" s="14">
        <v>336</v>
      </c>
      <c r="X21" s="76">
        <v>142</v>
      </c>
      <c r="Y21" s="36">
        <v>628</v>
      </c>
      <c r="Z21" s="15">
        <v>827</v>
      </c>
      <c r="AA21" s="15">
        <v>1236</v>
      </c>
      <c r="AB21" s="15">
        <v>1378</v>
      </c>
      <c r="AC21" s="15">
        <v>402</v>
      </c>
      <c r="AD21" s="15">
        <v>698</v>
      </c>
      <c r="AE21" s="15">
        <v>165</v>
      </c>
      <c r="AF21" s="58">
        <v>765</v>
      </c>
      <c r="AG21" s="63">
        <v>196</v>
      </c>
      <c r="AH21" s="21"/>
    </row>
    <row r="22" spans="1:34" ht="13.8" thickBot="1">
      <c r="A22" s="21">
        <v>518</v>
      </c>
      <c r="B22" s="110" t="s">
        <v>122</v>
      </c>
      <c r="C22" s="21" t="s">
        <v>132</v>
      </c>
      <c r="D22" s="106" t="str">
        <f t="shared" si="0"/>
        <v>PatoAsado</v>
      </c>
      <c r="E22" s="35">
        <v>196</v>
      </c>
      <c r="F22" s="14">
        <v>22.8</v>
      </c>
      <c r="G22" s="14">
        <v>23.6</v>
      </c>
      <c r="H22" s="14">
        <v>0</v>
      </c>
      <c r="I22" s="14">
        <v>52.3</v>
      </c>
      <c r="J22" s="76">
        <v>1.3</v>
      </c>
      <c r="K22" s="41"/>
      <c r="L22" s="14">
        <v>50</v>
      </c>
      <c r="M22" s="14">
        <v>75</v>
      </c>
      <c r="N22" s="14"/>
      <c r="O22" s="42"/>
      <c r="P22" s="35">
        <v>195</v>
      </c>
      <c r="Q22" s="14">
        <v>319</v>
      </c>
      <c r="R22" s="14">
        <v>19</v>
      </c>
      <c r="S22" s="14">
        <v>23.9</v>
      </c>
      <c r="T22" s="14">
        <v>5.8</v>
      </c>
      <c r="U22" s="14"/>
      <c r="V22" s="14">
        <v>231</v>
      </c>
      <c r="W22" s="14">
        <v>395</v>
      </c>
      <c r="X22" s="76">
        <v>158</v>
      </c>
      <c r="Y22" s="36"/>
      <c r="Z22" s="13"/>
      <c r="AA22" s="13"/>
      <c r="AB22" s="13"/>
      <c r="AC22" s="13"/>
      <c r="AD22" s="13"/>
      <c r="AE22" s="13"/>
      <c r="AF22" s="37"/>
      <c r="AG22" s="63">
        <v>244</v>
      </c>
      <c r="AH22" s="21"/>
    </row>
    <row r="23" spans="1:34" ht="13.8" thickBot="1">
      <c r="A23" s="21">
        <v>519</v>
      </c>
      <c r="B23" s="110" t="s">
        <v>123</v>
      </c>
      <c r="C23" s="21" t="s">
        <v>65</v>
      </c>
      <c r="D23" s="106" t="str">
        <f t="shared" si="0"/>
        <v>PavoCrudo</v>
      </c>
      <c r="E23" s="35">
        <v>184</v>
      </c>
      <c r="F23" s="14">
        <v>18.5</v>
      </c>
      <c r="G23" s="14">
        <v>19</v>
      </c>
      <c r="H23" s="14">
        <v>0.5</v>
      </c>
      <c r="I23" s="14">
        <v>60.8</v>
      </c>
      <c r="J23" s="76">
        <v>1.2</v>
      </c>
      <c r="K23" s="41"/>
      <c r="L23" s="14">
        <v>105</v>
      </c>
      <c r="M23" s="14">
        <v>165</v>
      </c>
      <c r="N23" s="14"/>
      <c r="O23" s="42">
        <v>7800</v>
      </c>
      <c r="P23" s="35">
        <v>112</v>
      </c>
      <c r="Q23" s="14">
        <v>332</v>
      </c>
      <c r="R23" s="14">
        <v>26</v>
      </c>
      <c r="S23" s="14">
        <v>24</v>
      </c>
      <c r="T23" s="14">
        <v>3.6</v>
      </c>
      <c r="U23" s="14"/>
      <c r="V23" s="14">
        <v>305</v>
      </c>
      <c r="W23" s="14">
        <v>226</v>
      </c>
      <c r="X23" s="76">
        <v>118</v>
      </c>
      <c r="Y23" s="36">
        <v>799</v>
      </c>
      <c r="Z23" s="15">
        <v>1048</v>
      </c>
      <c r="AA23" s="15">
        <v>1537</v>
      </c>
      <c r="AB23" s="15">
        <v>1817</v>
      </c>
      <c r="AC23" s="15">
        <v>561</v>
      </c>
      <c r="AD23" s="15">
        <v>847</v>
      </c>
      <c r="AE23" s="13"/>
      <c r="AF23" s="58">
        <v>986</v>
      </c>
      <c r="AG23" s="63">
        <v>114</v>
      </c>
      <c r="AH23" s="21"/>
    </row>
    <row r="24" spans="1:34" ht="13.8" thickBot="1">
      <c r="A24" s="21">
        <v>520</v>
      </c>
      <c r="B24" s="110" t="s">
        <v>123</v>
      </c>
      <c r="C24" s="21" t="s">
        <v>132</v>
      </c>
      <c r="D24" s="106" t="str">
        <f t="shared" si="0"/>
        <v>PavoAsado</v>
      </c>
      <c r="E24" s="35">
        <v>200</v>
      </c>
      <c r="F24" s="14">
        <v>27.1</v>
      </c>
      <c r="G24" s="14">
        <v>12.1</v>
      </c>
      <c r="H24" s="14">
        <v>0</v>
      </c>
      <c r="I24" s="14">
        <v>59.4</v>
      </c>
      <c r="J24" s="76">
        <v>1.4</v>
      </c>
      <c r="K24" s="41">
        <v>0.2</v>
      </c>
      <c r="L24" s="14">
        <v>62</v>
      </c>
      <c r="M24" s="14">
        <v>94</v>
      </c>
      <c r="N24" s="14"/>
      <c r="O24" s="42">
        <v>9800</v>
      </c>
      <c r="P24" s="35">
        <v>130</v>
      </c>
      <c r="Q24" s="14">
        <v>367</v>
      </c>
      <c r="R24" s="14">
        <v>39.299999999999997</v>
      </c>
      <c r="S24" s="14">
        <v>28.2</v>
      </c>
      <c r="T24" s="14">
        <v>4.5999999999999996</v>
      </c>
      <c r="U24" s="14"/>
      <c r="V24" s="14">
        <v>360</v>
      </c>
      <c r="W24" s="14">
        <v>234</v>
      </c>
      <c r="X24" s="76">
        <v>123</v>
      </c>
      <c r="Y24" s="36">
        <v>1228</v>
      </c>
      <c r="Z24" s="15">
        <v>1607</v>
      </c>
      <c r="AA24" s="15">
        <v>2340</v>
      </c>
      <c r="AB24" s="15">
        <v>2768</v>
      </c>
      <c r="AC24" s="15">
        <v>848</v>
      </c>
      <c r="AD24" s="15">
        <v>1293</v>
      </c>
      <c r="AE24" s="13"/>
      <c r="AF24" s="58">
        <v>1514</v>
      </c>
      <c r="AG24" s="63">
        <v>195</v>
      </c>
      <c r="AH24" s="21"/>
    </row>
    <row r="25" spans="1:34" ht="13.8" thickBot="1">
      <c r="A25" s="21">
        <v>521</v>
      </c>
      <c r="B25" s="110" t="s">
        <v>124</v>
      </c>
      <c r="C25" s="21" t="s">
        <v>293</v>
      </c>
      <c r="D25" s="106" t="str">
        <f t="shared" si="0"/>
        <v>PerdizCruda</v>
      </c>
      <c r="E25" s="35">
        <v>120</v>
      </c>
      <c r="F25" s="14">
        <v>22.2</v>
      </c>
      <c r="G25" s="14">
        <v>3.8</v>
      </c>
      <c r="H25" s="14">
        <v>0.5</v>
      </c>
      <c r="I25" s="14">
        <v>72.099999999999994</v>
      </c>
      <c r="J25" s="76">
        <v>1.4</v>
      </c>
      <c r="K25" s="41"/>
      <c r="L25" s="14">
        <v>170</v>
      </c>
      <c r="M25" s="14">
        <v>55</v>
      </c>
      <c r="N25" s="14"/>
      <c r="O25" s="42"/>
      <c r="P25" s="35">
        <v>93</v>
      </c>
      <c r="Q25" s="14">
        <v>386</v>
      </c>
      <c r="R25" s="14">
        <v>39.6</v>
      </c>
      <c r="S25" s="14">
        <v>31.3</v>
      </c>
      <c r="T25" s="14">
        <v>6.8</v>
      </c>
      <c r="U25" s="14"/>
      <c r="V25" s="14">
        <v>287</v>
      </c>
      <c r="W25" s="14">
        <v>371</v>
      </c>
      <c r="X25" s="76">
        <v>81</v>
      </c>
      <c r="Y25" s="36"/>
      <c r="Z25" s="13"/>
      <c r="AA25" s="13"/>
      <c r="AB25" s="13"/>
      <c r="AC25" s="13"/>
      <c r="AD25" s="13"/>
      <c r="AE25" s="13"/>
      <c r="AF25" s="37"/>
      <c r="AG25" s="63">
        <v>215</v>
      </c>
      <c r="AH25" s="21"/>
    </row>
    <row r="26" spans="1:34" ht="13.8" thickBot="1">
      <c r="A26" s="21">
        <v>522</v>
      </c>
      <c r="B26" s="110" t="s">
        <v>124</v>
      </c>
      <c r="C26" s="21" t="s">
        <v>320</v>
      </c>
      <c r="D26" s="106" t="str">
        <f t="shared" si="0"/>
        <v>PerdizAsada</v>
      </c>
      <c r="E26" s="35">
        <v>217</v>
      </c>
      <c r="F26" s="14">
        <v>35.200000000000003</v>
      </c>
      <c r="G26" s="14">
        <v>8.8000000000000007</v>
      </c>
      <c r="H26" s="14">
        <v>0</v>
      </c>
      <c r="I26" s="14">
        <v>54.5</v>
      </c>
      <c r="J26" s="76">
        <v>1.5</v>
      </c>
      <c r="K26" s="41"/>
      <c r="L26" s="14">
        <v>95</v>
      </c>
      <c r="M26" s="14">
        <v>10</v>
      </c>
      <c r="N26" s="14"/>
      <c r="O26" s="42"/>
      <c r="P26" s="35">
        <v>100</v>
      </c>
      <c r="Q26" s="14">
        <v>407</v>
      </c>
      <c r="R26" s="14">
        <v>45.8</v>
      </c>
      <c r="S26" s="14">
        <v>36</v>
      </c>
      <c r="T26" s="14">
        <v>7.7</v>
      </c>
      <c r="U26" s="14"/>
      <c r="V26" s="14">
        <v>303</v>
      </c>
      <c r="W26" s="14">
        <v>399</v>
      </c>
      <c r="X26" s="76">
        <v>99</v>
      </c>
      <c r="Y26" s="36"/>
      <c r="Z26" s="13"/>
      <c r="AA26" s="13"/>
      <c r="AB26" s="13"/>
      <c r="AC26" s="13"/>
      <c r="AD26" s="13"/>
      <c r="AE26" s="13"/>
      <c r="AF26" s="37"/>
      <c r="AG26" s="63">
        <v>279</v>
      </c>
      <c r="AH26" s="21"/>
    </row>
    <row r="27" spans="1:34" ht="13.8" thickBot="1">
      <c r="A27" s="21">
        <v>523</v>
      </c>
      <c r="B27" s="110" t="s">
        <v>124</v>
      </c>
      <c r="C27" s="21" t="s">
        <v>505</v>
      </c>
      <c r="D27" s="106" t="str">
        <f t="shared" si="0"/>
        <v>PerdizEstofada</v>
      </c>
      <c r="E27" s="35">
        <v>218</v>
      </c>
      <c r="F27" s="14">
        <v>36.1</v>
      </c>
      <c r="G27" s="14">
        <v>9.6</v>
      </c>
      <c r="H27" s="14">
        <v>0</v>
      </c>
      <c r="I27" s="14">
        <v>52.5</v>
      </c>
      <c r="J27" s="76">
        <v>1.6</v>
      </c>
      <c r="K27" s="41"/>
      <c r="L27" s="14"/>
      <c r="M27" s="14"/>
      <c r="N27" s="14"/>
      <c r="O27" s="42"/>
      <c r="P27" s="35">
        <v>121</v>
      </c>
      <c r="Q27" s="14">
        <v>416</v>
      </c>
      <c r="R27" s="14">
        <v>51.3</v>
      </c>
      <c r="S27" s="14">
        <v>37.1</v>
      </c>
      <c r="T27" s="14">
        <v>8.1</v>
      </c>
      <c r="U27" s="14"/>
      <c r="V27" s="14">
        <v>316</v>
      </c>
      <c r="W27" s="14">
        <v>401</v>
      </c>
      <c r="X27" s="76">
        <v>106</v>
      </c>
      <c r="Y27" s="36"/>
      <c r="Z27" s="13"/>
      <c r="AA27" s="13"/>
      <c r="AB27" s="13"/>
      <c r="AC27" s="13"/>
      <c r="AD27" s="13"/>
      <c r="AE27" s="13"/>
      <c r="AF27" s="37"/>
      <c r="AG27" s="63">
        <v>248</v>
      </c>
      <c r="AH27" s="21"/>
    </row>
    <row r="28" spans="1:34" ht="13.8" thickBot="1">
      <c r="A28" s="21">
        <v>524</v>
      </c>
      <c r="B28" s="110" t="s">
        <v>125</v>
      </c>
      <c r="C28" s="21" t="s">
        <v>293</v>
      </c>
      <c r="D28" s="106" t="str">
        <f t="shared" si="0"/>
        <v>PintadaCruda</v>
      </c>
      <c r="E28" s="35">
        <v>210</v>
      </c>
      <c r="F28" s="14">
        <v>32.5</v>
      </c>
      <c r="G28" s="14">
        <v>8.1999999999999993</v>
      </c>
      <c r="H28" s="14">
        <v>0</v>
      </c>
      <c r="I28" s="14">
        <v>56.9</v>
      </c>
      <c r="J28" s="76"/>
      <c r="K28" s="41"/>
      <c r="L28" s="14"/>
      <c r="M28" s="14"/>
      <c r="N28" s="14"/>
      <c r="O28" s="42"/>
      <c r="P28" s="35">
        <v>136</v>
      </c>
      <c r="Q28" s="14">
        <v>430</v>
      </c>
      <c r="R28" s="14">
        <v>19.2</v>
      </c>
      <c r="S28" s="14">
        <v>28.7</v>
      </c>
      <c r="T28" s="14">
        <v>9.3000000000000007</v>
      </c>
      <c r="U28" s="14"/>
      <c r="V28" s="14">
        <v>292</v>
      </c>
      <c r="W28" s="14">
        <v>363</v>
      </c>
      <c r="X28" s="76">
        <v>179</v>
      </c>
      <c r="Y28" s="36"/>
      <c r="Z28" s="13"/>
      <c r="AA28" s="13"/>
      <c r="AB28" s="13"/>
      <c r="AC28" s="13"/>
      <c r="AD28" s="13"/>
      <c r="AE28" s="13"/>
      <c r="AF28" s="37"/>
      <c r="AG28" s="63">
        <v>263</v>
      </c>
      <c r="AH28" s="21"/>
    </row>
    <row r="29" spans="1:34" ht="13.8" thickBot="1">
      <c r="A29" s="21">
        <v>525</v>
      </c>
      <c r="B29" s="110" t="s">
        <v>126</v>
      </c>
      <c r="C29" s="21" t="s">
        <v>65</v>
      </c>
      <c r="D29" s="106" t="str">
        <f t="shared" si="0"/>
        <v>PolloCrudo</v>
      </c>
      <c r="E29" s="35">
        <v>117</v>
      </c>
      <c r="F29" s="14">
        <v>18</v>
      </c>
      <c r="G29" s="14">
        <v>3.1</v>
      </c>
      <c r="H29" s="14">
        <v>3</v>
      </c>
      <c r="I29" s="14">
        <v>75.099999999999994</v>
      </c>
      <c r="J29" s="76">
        <v>0.8</v>
      </c>
      <c r="K29" s="41">
        <v>100</v>
      </c>
      <c r="L29" s="14">
        <v>520</v>
      </c>
      <c r="M29" s="14">
        <v>230</v>
      </c>
      <c r="N29" s="14">
        <v>2000</v>
      </c>
      <c r="O29" s="42">
        <v>5500</v>
      </c>
      <c r="P29" s="35">
        <v>78</v>
      </c>
      <c r="Q29" s="14">
        <v>349</v>
      </c>
      <c r="R29" s="14">
        <v>11.2</v>
      </c>
      <c r="S29" s="14">
        <v>23.5</v>
      </c>
      <c r="T29" s="14">
        <v>2.2000000000000002</v>
      </c>
      <c r="U29" s="14"/>
      <c r="V29" s="14">
        <v>235</v>
      </c>
      <c r="W29" s="14">
        <v>268</v>
      </c>
      <c r="X29" s="76">
        <v>693</v>
      </c>
      <c r="Y29" s="36">
        <v>817</v>
      </c>
      <c r="Z29" s="15">
        <v>1088</v>
      </c>
      <c r="AA29" s="15">
        <v>1507</v>
      </c>
      <c r="AB29" s="15">
        <v>1842</v>
      </c>
      <c r="AC29" s="15">
        <v>537</v>
      </c>
      <c r="AD29" s="15">
        <v>902</v>
      </c>
      <c r="AE29" s="15">
        <v>247</v>
      </c>
      <c r="AF29" s="58">
        <v>1015</v>
      </c>
      <c r="AG29" s="63">
        <v>142</v>
      </c>
      <c r="AH29" s="21"/>
    </row>
    <row r="30" spans="1:34" ht="13.8" thickBot="1">
      <c r="A30" s="21">
        <v>526</v>
      </c>
      <c r="B30" s="110" t="s">
        <v>126</v>
      </c>
      <c r="C30" s="21" t="s">
        <v>469</v>
      </c>
      <c r="D30" s="106" t="str">
        <f t="shared" si="0"/>
        <v>PolloCocido</v>
      </c>
      <c r="E30" s="35">
        <v>186</v>
      </c>
      <c r="F30" s="14">
        <v>25.8</v>
      </c>
      <c r="G30" s="14">
        <v>9.1</v>
      </c>
      <c r="H30" s="14">
        <v>0.2</v>
      </c>
      <c r="I30" s="14">
        <v>64</v>
      </c>
      <c r="J30" s="76">
        <v>0.9</v>
      </c>
      <c r="K30" s="41"/>
      <c r="L30" s="14">
        <v>30</v>
      </c>
      <c r="M30" s="14">
        <v>125</v>
      </c>
      <c r="N30" s="14"/>
      <c r="O30" s="42">
        <v>5300</v>
      </c>
      <c r="P30" s="35">
        <v>98</v>
      </c>
      <c r="Q30" s="14">
        <v>381</v>
      </c>
      <c r="R30" s="14">
        <v>12</v>
      </c>
      <c r="S30" s="14">
        <v>26.4</v>
      </c>
      <c r="T30" s="14">
        <v>1.9</v>
      </c>
      <c r="U30" s="14"/>
      <c r="V30" s="14">
        <v>187</v>
      </c>
      <c r="W30" s="14">
        <v>293</v>
      </c>
      <c r="X30" s="76">
        <v>62</v>
      </c>
      <c r="Y30" s="36">
        <v>819</v>
      </c>
      <c r="Z30" s="15">
        <v>1103</v>
      </c>
      <c r="AA30" s="15">
        <v>1498</v>
      </c>
      <c r="AB30" s="15">
        <v>1827</v>
      </c>
      <c r="AC30" s="15">
        <v>539</v>
      </c>
      <c r="AD30" s="15">
        <v>891</v>
      </c>
      <c r="AE30" s="15">
        <v>249</v>
      </c>
      <c r="AF30" s="58">
        <v>1018</v>
      </c>
      <c r="AG30" s="63">
        <v>207</v>
      </c>
      <c r="AH30" s="21"/>
    </row>
    <row r="31" spans="1:34" ht="13.8" thickBot="1">
      <c r="A31" s="21">
        <v>527</v>
      </c>
      <c r="B31" s="110" t="s">
        <v>126</v>
      </c>
      <c r="C31" s="21" t="s">
        <v>132</v>
      </c>
      <c r="D31" s="106" t="str">
        <f t="shared" si="0"/>
        <v>PolloAsado</v>
      </c>
      <c r="E31" s="35">
        <v>189</v>
      </c>
      <c r="F31" s="14">
        <v>27.3</v>
      </c>
      <c r="G31" s="14">
        <v>9.1999999999999993</v>
      </c>
      <c r="H31" s="14">
        <v>0</v>
      </c>
      <c r="I31" s="14">
        <v>38.6</v>
      </c>
      <c r="J31" s="76">
        <v>0.9</v>
      </c>
      <c r="K31" s="41"/>
      <c r="L31" s="14">
        <v>100</v>
      </c>
      <c r="M31" s="14">
        <v>195</v>
      </c>
      <c r="N31" s="14"/>
      <c r="O31" s="42">
        <v>8400</v>
      </c>
      <c r="P31" s="35">
        <v>80</v>
      </c>
      <c r="Q31" s="14">
        <v>355</v>
      </c>
      <c r="R31" s="14">
        <v>14.7</v>
      </c>
      <c r="S31" s="14">
        <v>23</v>
      </c>
      <c r="T31" s="14">
        <v>2.2999999999999998</v>
      </c>
      <c r="U31" s="14"/>
      <c r="V31" s="14">
        <v>260</v>
      </c>
      <c r="W31" s="14">
        <v>324</v>
      </c>
      <c r="X31" s="76">
        <v>100</v>
      </c>
      <c r="Y31" s="36">
        <v>807</v>
      </c>
      <c r="Z31" s="15">
        <v>1095</v>
      </c>
      <c r="AA31" s="15">
        <v>1507</v>
      </c>
      <c r="AB31" s="15">
        <v>1808</v>
      </c>
      <c r="AC31" s="15">
        <v>542</v>
      </c>
      <c r="AD31" s="15">
        <v>882</v>
      </c>
      <c r="AE31" s="15">
        <v>248</v>
      </c>
      <c r="AF31" s="58">
        <v>1018</v>
      </c>
      <c r="AG31" s="63">
        <v>254</v>
      </c>
      <c r="AH31" s="21"/>
    </row>
    <row r="32" spans="1:34" ht="13.8" thickBot="1">
      <c r="A32" s="21">
        <v>528</v>
      </c>
      <c r="B32" s="110" t="s">
        <v>583</v>
      </c>
      <c r="C32" s="21" t="s">
        <v>65</v>
      </c>
      <c r="D32" s="106" t="str">
        <f t="shared" si="0"/>
        <v>Corazón de PolloCrudo</v>
      </c>
      <c r="E32" s="35">
        <v>156</v>
      </c>
      <c r="F32" s="14">
        <v>19.7</v>
      </c>
      <c r="G32" s="14">
        <v>6.9</v>
      </c>
      <c r="H32" s="14">
        <v>1.7</v>
      </c>
      <c r="I32" s="14">
        <v>72</v>
      </c>
      <c r="J32" s="76"/>
      <c r="K32" s="41">
        <v>30</v>
      </c>
      <c r="L32" s="14">
        <v>125</v>
      </c>
      <c r="M32" s="14">
        <v>890</v>
      </c>
      <c r="N32" s="14">
        <v>5800</v>
      </c>
      <c r="O32" s="42">
        <v>5000</v>
      </c>
      <c r="P32" s="35"/>
      <c r="Q32" s="14"/>
      <c r="R32" s="14">
        <v>21</v>
      </c>
      <c r="S32" s="14"/>
      <c r="T32" s="14">
        <v>1.8</v>
      </c>
      <c r="U32" s="14"/>
      <c r="V32" s="14">
        <v>139</v>
      </c>
      <c r="W32" s="14"/>
      <c r="X32" s="76"/>
      <c r="Y32" s="36">
        <v>919</v>
      </c>
      <c r="Z32" s="15">
        <v>1038</v>
      </c>
      <c r="AA32" s="15">
        <v>1827</v>
      </c>
      <c r="AB32" s="15">
        <v>1690</v>
      </c>
      <c r="AC32" s="15">
        <v>491</v>
      </c>
      <c r="AD32" s="15">
        <v>938</v>
      </c>
      <c r="AE32" s="15">
        <v>257</v>
      </c>
      <c r="AF32" s="58">
        <v>1178</v>
      </c>
      <c r="AG32" s="63"/>
      <c r="AH32" s="21"/>
    </row>
    <row r="33" spans="1:34" ht="13.8" thickBot="1">
      <c r="A33" s="21">
        <v>529</v>
      </c>
      <c r="B33" s="110" t="s">
        <v>584</v>
      </c>
      <c r="C33" s="21" t="s">
        <v>65</v>
      </c>
      <c r="D33" s="106" t="str">
        <f t="shared" si="0"/>
        <v>Hígado de PolloCrudo</v>
      </c>
      <c r="E33" s="35">
        <v>136</v>
      </c>
      <c r="F33" s="14">
        <v>20.8</v>
      </c>
      <c r="G33" s="14">
        <v>4</v>
      </c>
      <c r="H33" s="14">
        <v>2.9</v>
      </c>
      <c r="I33" s="14">
        <v>70.7</v>
      </c>
      <c r="J33" s="76">
        <v>1.7</v>
      </c>
      <c r="K33" s="41">
        <v>28000</v>
      </c>
      <c r="L33" s="14">
        <v>220</v>
      </c>
      <c r="M33" s="14">
        <v>2380</v>
      </c>
      <c r="N33" s="14">
        <v>24000</v>
      </c>
      <c r="O33" s="42">
        <v>12000</v>
      </c>
      <c r="P33" s="35">
        <v>72</v>
      </c>
      <c r="Q33" s="14">
        <v>160</v>
      </c>
      <c r="R33" s="14">
        <v>17</v>
      </c>
      <c r="S33" s="14"/>
      <c r="T33" s="14">
        <v>7.3</v>
      </c>
      <c r="U33" s="14"/>
      <c r="V33" s="14">
        <v>220</v>
      </c>
      <c r="W33" s="14"/>
      <c r="X33" s="76"/>
      <c r="Y33" s="36">
        <v>1108</v>
      </c>
      <c r="Z33" s="15">
        <v>1147</v>
      </c>
      <c r="AA33" s="15">
        <v>2035</v>
      </c>
      <c r="AB33" s="15">
        <v>1649</v>
      </c>
      <c r="AC33" s="15">
        <v>517</v>
      </c>
      <c r="AD33" s="15">
        <v>1046</v>
      </c>
      <c r="AE33" s="15">
        <v>328</v>
      </c>
      <c r="AF33" s="58">
        <v>1381</v>
      </c>
      <c r="AG33" s="63"/>
      <c r="AH33" s="21"/>
    </row>
    <row r="34" spans="1:34" ht="13.8" thickBot="1">
      <c r="A34" s="22">
        <v>530</v>
      </c>
      <c r="B34" s="110" t="s">
        <v>584</v>
      </c>
      <c r="C34" s="22" t="s">
        <v>469</v>
      </c>
      <c r="D34" s="106" t="str">
        <f t="shared" si="0"/>
        <v>Hígado de PolloCocido</v>
      </c>
      <c r="E34" s="109">
        <v>241</v>
      </c>
      <c r="F34" s="44">
        <v>28.3</v>
      </c>
      <c r="G34" s="44">
        <v>12.1</v>
      </c>
      <c r="H34" s="44">
        <v>3.4</v>
      </c>
      <c r="I34" s="44">
        <v>55</v>
      </c>
      <c r="J34" s="108"/>
      <c r="K34" s="43">
        <v>40000</v>
      </c>
      <c r="L34" s="44">
        <v>170</v>
      </c>
      <c r="M34" s="44">
        <v>3000</v>
      </c>
      <c r="N34" s="44">
        <v>12000</v>
      </c>
      <c r="O34" s="45">
        <v>14000</v>
      </c>
      <c r="P34" s="109"/>
      <c r="Q34" s="44"/>
      <c r="R34" s="44">
        <v>20</v>
      </c>
      <c r="S34" s="44"/>
      <c r="T34" s="44">
        <v>8</v>
      </c>
      <c r="U34" s="44"/>
      <c r="V34" s="44">
        <v>297</v>
      </c>
      <c r="W34" s="44"/>
      <c r="X34" s="108"/>
      <c r="Y34" s="38">
        <v>1398</v>
      </c>
      <c r="Z34" s="75">
        <v>1405</v>
      </c>
      <c r="AA34" s="75">
        <v>2532</v>
      </c>
      <c r="AB34" s="75">
        <v>1979</v>
      </c>
      <c r="AC34" s="75">
        <v>631</v>
      </c>
      <c r="AD34" s="75">
        <v>1359</v>
      </c>
      <c r="AE34" s="75">
        <v>409</v>
      </c>
      <c r="AF34" s="85">
        <v>1688</v>
      </c>
      <c r="AG34" s="64"/>
      <c r="AH34" s="22"/>
    </row>
  </sheetData>
  <mergeCells count="9">
    <mergeCell ref="D1:D2"/>
    <mergeCell ref="Y3:AF3"/>
    <mergeCell ref="K1:O1"/>
    <mergeCell ref="P1:X1"/>
    <mergeCell ref="Y1:AF1"/>
    <mergeCell ref="E1:J1"/>
    <mergeCell ref="L2:O2"/>
    <mergeCell ref="L3:O3"/>
    <mergeCell ref="P3:X3"/>
  </mergeCells>
  <phoneticPr fontId="8" type="noConversion"/>
  <pageMargins left="0.75" right="0.75" top="1" bottom="1" header="0" footer="0"/>
  <pageSetup paperSize="9" orientation="portrait" verticalDpi="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H17"/>
  <sheetViews>
    <sheetView workbookViewId="0">
      <selection activeCell="H12" sqref="H12"/>
    </sheetView>
  </sheetViews>
  <sheetFormatPr defaultColWidth="11.5546875" defaultRowHeight="13.2"/>
  <cols>
    <col min="1" max="1" width="4" bestFit="1" customWidth="1"/>
    <col min="2" max="2" width="11.88671875" bestFit="1" customWidth="1"/>
    <col min="3" max="3" width="8.5546875" bestFit="1" customWidth="1"/>
    <col min="4" max="4" width="16.77734375" customWidth="1"/>
    <col min="5" max="5" width="6.5546875" bestFit="1" customWidth="1"/>
    <col min="6" max="7" width="5.5546875" bestFit="1" customWidth="1"/>
    <col min="8" max="8" width="4.5546875" bestFit="1" customWidth="1"/>
    <col min="9" max="9" width="5.5546875" bestFit="1" customWidth="1"/>
    <col min="10" max="10" width="5.33203125" bestFit="1" customWidth="1"/>
    <col min="11" max="11" width="5.5546875" bestFit="1" customWidth="1"/>
    <col min="12" max="12" width="6.5546875" bestFit="1" customWidth="1"/>
    <col min="13" max="15" width="7.5546875" bestFit="1" customWidth="1"/>
    <col min="16" max="17" width="6.5546875" bestFit="1" customWidth="1"/>
    <col min="18" max="20" width="5.5546875" bestFit="1" customWidth="1"/>
    <col min="21" max="21" width="4.5546875" bestFit="1" customWidth="1"/>
    <col min="22" max="24" width="6.5546875" bestFit="1" customWidth="1"/>
    <col min="25" max="25" width="5" bestFit="1" customWidth="1"/>
    <col min="26" max="26" width="4.44140625" bestFit="1" customWidth="1"/>
    <col min="27" max="28" width="5" bestFit="1" customWidth="1"/>
    <col min="29" max="29" width="4.33203125" bestFit="1" customWidth="1"/>
    <col min="30" max="30" width="5" bestFit="1" customWidth="1"/>
    <col min="31" max="31" width="3.44140625" bestFit="1" customWidth="1"/>
    <col min="32" max="32" width="5" bestFit="1" customWidth="1"/>
    <col min="33" max="33" width="5.33203125" bestFit="1" customWidth="1"/>
    <col min="34" max="34" width="6.88671875" bestFit="1" customWidth="1"/>
  </cols>
  <sheetData>
    <row r="1" spans="1:34" ht="13.8" thickBot="1">
      <c r="A1" s="18"/>
      <c r="B1" s="23" t="s">
        <v>13</v>
      </c>
      <c r="C1" s="26" t="s">
        <v>14</v>
      </c>
      <c r="D1" s="241" t="s">
        <v>217</v>
      </c>
      <c r="E1" s="247" t="s">
        <v>137</v>
      </c>
      <c r="F1" s="248"/>
      <c r="G1" s="248"/>
      <c r="H1" s="248"/>
      <c r="I1" s="248"/>
      <c r="J1" s="248"/>
      <c r="K1" s="247" t="s">
        <v>20</v>
      </c>
      <c r="L1" s="248"/>
      <c r="M1" s="248"/>
      <c r="N1" s="248"/>
      <c r="O1" s="249"/>
      <c r="P1" s="246" t="s">
        <v>38</v>
      </c>
      <c r="Q1" s="246"/>
      <c r="R1" s="246"/>
      <c r="S1" s="246"/>
      <c r="T1" s="246"/>
      <c r="U1" s="246"/>
      <c r="V1" s="246"/>
      <c r="W1" s="246"/>
      <c r="X1" s="246"/>
      <c r="Y1" s="250" t="s">
        <v>21</v>
      </c>
      <c r="Z1" s="251"/>
      <c r="AA1" s="251"/>
      <c r="AB1" s="251"/>
      <c r="AC1" s="251"/>
      <c r="AD1" s="251"/>
      <c r="AE1" s="251"/>
      <c r="AF1" s="252"/>
      <c r="AG1" s="28" t="s">
        <v>22</v>
      </c>
      <c r="AH1" s="23" t="s">
        <v>23</v>
      </c>
    </row>
    <row r="2" spans="1:34" ht="13.8" thickBot="1">
      <c r="A2" s="19"/>
      <c r="B2" s="24"/>
      <c r="C2" s="27"/>
      <c r="D2" s="242"/>
      <c r="E2" s="97"/>
      <c r="F2" s="73"/>
      <c r="G2" s="73"/>
      <c r="H2" s="73"/>
      <c r="I2" s="73"/>
      <c r="J2" s="73"/>
      <c r="K2" s="23" t="s">
        <v>138</v>
      </c>
      <c r="L2" s="253"/>
      <c r="M2" s="253"/>
      <c r="N2" s="253"/>
      <c r="O2" s="254"/>
      <c r="P2" s="4"/>
      <c r="Q2" s="4"/>
      <c r="R2" s="4"/>
      <c r="S2" s="4"/>
      <c r="T2" s="4"/>
      <c r="U2" s="4"/>
      <c r="V2" s="4"/>
      <c r="W2" s="4"/>
      <c r="X2" s="4"/>
      <c r="Y2" s="46"/>
      <c r="Z2" s="2"/>
      <c r="AA2" s="2"/>
      <c r="AB2" s="2"/>
      <c r="AC2" s="2"/>
      <c r="AD2" s="2"/>
      <c r="AE2" s="2"/>
      <c r="AF2" s="47"/>
      <c r="AG2" s="46"/>
      <c r="AH2" s="19"/>
    </row>
    <row r="3" spans="1:34" ht="13.8" thickBot="1">
      <c r="A3" s="20"/>
      <c r="B3" s="119" t="s">
        <v>134</v>
      </c>
      <c r="C3" s="26"/>
      <c r="D3" s="139"/>
      <c r="E3" s="29"/>
      <c r="F3" s="11"/>
      <c r="G3" s="11"/>
      <c r="H3" s="11"/>
      <c r="I3" s="11"/>
      <c r="J3" s="11"/>
      <c r="K3" s="24">
        <v>100</v>
      </c>
      <c r="L3" s="243" t="s">
        <v>139</v>
      </c>
      <c r="M3" s="244"/>
      <c r="N3" s="244"/>
      <c r="O3" s="245"/>
      <c r="P3" s="255" t="s">
        <v>140</v>
      </c>
      <c r="Q3" s="256"/>
      <c r="R3" s="256"/>
      <c r="S3" s="256"/>
      <c r="T3" s="256"/>
      <c r="U3" s="256"/>
      <c r="V3" s="256"/>
      <c r="W3" s="256"/>
      <c r="X3" s="257"/>
      <c r="Y3" s="243" t="s">
        <v>140</v>
      </c>
      <c r="Z3" s="244"/>
      <c r="AA3" s="244"/>
      <c r="AB3" s="244"/>
      <c r="AC3" s="244"/>
      <c r="AD3" s="244"/>
      <c r="AE3" s="244"/>
      <c r="AF3" s="245"/>
      <c r="AG3" s="53"/>
      <c r="AH3" s="18"/>
    </row>
    <row r="4" spans="1:34" ht="13.8" thickBot="1">
      <c r="A4" s="87" t="s">
        <v>8</v>
      </c>
      <c r="B4" s="87"/>
      <c r="C4" s="96"/>
      <c r="D4" s="140"/>
      <c r="E4" s="97" t="s">
        <v>15</v>
      </c>
      <c r="F4" s="73" t="s">
        <v>16</v>
      </c>
      <c r="G4" s="73" t="s">
        <v>17</v>
      </c>
      <c r="H4" s="73" t="s">
        <v>18</v>
      </c>
      <c r="I4" s="73" t="s">
        <v>19</v>
      </c>
      <c r="J4" s="73" t="s">
        <v>136</v>
      </c>
      <c r="K4" s="120" t="s">
        <v>24</v>
      </c>
      <c r="L4" s="74" t="s">
        <v>25</v>
      </c>
      <c r="M4" s="72" t="s">
        <v>26</v>
      </c>
      <c r="N4" s="72" t="s">
        <v>27</v>
      </c>
      <c r="O4" s="112" t="s">
        <v>28</v>
      </c>
      <c r="P4" s="123" t="s">
        <v>29</v>
      </c>
      <c r="Q4" s="124" t="s">
        <v>30</v>
      </c>
      <c r="R4" s="124" t="s">
        <v>31</v>
      </c>
      <c r="S4" s="124" t="s">
        <v>32</v>
      </c>
      <c r="T4" s="124" t="s">
        <v>33</v>
      </c>
      <c r="U4" s="124" t="s">
        <v>34</v>
      </c>
      <c r="V4" s="124" t="s">
        <v>35</v>
      </c>
      <c r="W4" s="124" t="s">
        <v>36</v>
      </c>
      <c r="X4" s="125" t="s">
        <v>37</v>
      </c>
      <c r="Y4" s="126" t="s">
        <v>39</v>
      </c>
      <c r="Z4" s="127" t="s">
        <v>40</v>
      </c>
      <c r="AA4" s="127" t="s">
        <v>41</v>
      </c>
      <c r="AB4" s="127" t="s">
        <v>42</v>
      </c>
      <c r="AC4" s="127" t="s">
        <v>43</v>
      </c>
      <c r="AD4" s="127" t="s">
        <v>44</v>
      </c>
      <c r="AE4" s="127" t="s">
        <v>45</v>
      </c>
      <c r="AF4" s="112" t="s">
        <v>46</v>
      </c>
      <c r="AG4" s="54"/>
      <c r="AH4" s="95"/>
    </row>
    <row r="5" spans="1:34">
      <c r="A5" s="21">
        <v>531</v>
      </c>
      <c r="B5" s="21" t="s">
        <v>127</v>
      </c>
      <c r="C5" s="21" t="s">
        <v>65</v>
      </c>
      <c r="D5" s="88" t="str">
        <f>B5&amp;C5</f>
        <v>CiervoCrudo</v>
      </c>
      <c r="E5" s="41">
        <v>116</v>
      </c>
      <c r="F5" s="14">
        <v>18.2</v>
      </c>
      <c r="G5" s="14">
        <v>4</v>
      </c>
      <c r="H5" s="14">
        <v>0.6</v>
      </c>
      <c r="I5" s="14">
        <v>84.1</v>
      </c>
      <c r="J5" s="42">
        <v>1.1000000000000001</v>
      </c>
      <c r="K5" s="41"/>
      <c r="L5" s="14">
        <v>320</v>
      </c>
      <c r="M5" s="14">
        <v>320</v>
      </c>
      <c r="N5" s="14"/>
      <c r="O5" s="76">
        <v>7400</v>
      </c>
      <c r="P5" s="41">
        <v>203</v>
      </c>
      <c r="Q5" s="14">
        <v>331</v>
      </c>
      <c r="R5" s="14">
        <v>20</v>
      </c>
      <c r="S5" s="14">
        <v>31</v>
      </c>
      <c r="T5" s="14">
        <v>5.9</v>
      </c>
      <c r="U5" s="14"/>
      <c r="V5" s="14">
        <v>193</v>
      </c>
      <c r="W5" s="14">
        <v>268</v>
      </c>
      <c r="X5" s="42">
        <v>58</v>
      </c>
      <c r="Y5" s="17"/>
      <c r="Z5" s="13"/>
      <c r="AA5" s="13"/>
      <c r="AB5" s="13"/>
      <c r="AC5" s="13"/>
      <c r="AD5" s="13"/>
      <c r="AE5" s="13"/>
      <c r="AF5" s="37"/>
      <c r="AG5" s="21">
        <v>209</v>
      </c>
      <c r="AH5" s="21"/>
    </row>
    <row r="6" spans="1:34">
      <c r="A6" s="21">
        <v>532</v>
      </c>
      <c r="B6" s="21" t="s">
        <v>127</v>
      </c>
      <c r="C6" s="21" t="s">
        <v>132</v>
      </c>
      <c r="D6" s="88" t="str">
        <f t="shared" ref="D6:D17" si="0">B6&amp;C6</f>
        <v>CiervoAsado</v>
      </c>
      <c r="E6" s="41">
        <v>180</v>
      </c>
      <c r="F6" s="14">
        <v>30.2</v>
      </c>
      <c r="G6" s="14">
        <v>4.4000000000000004</v>
      </c>
      <c r="H6" s="14">
        <v>0</v>
      </c>
      <c r="I6" s="14">
        <v>63.1</v>
      </c>
      <c r="J6" s="42">
        <v>1.3</v>
      </c>
      <c r="K6" s="41"/>
      <c r="L6" s="14">
        <v>240</v>
      </c>
      <c r="M6" s="14">
        <v>1875</v>
      </c>
      <c r="N6" s="14"/>
      <c r="O6" s="76">
        <v>7100</v>
      </c>
      <c r="P6" s="41">
        <v>86</v>
      </c>
      <c r="Q6" s="14">
        <v>364</v>
      </c>
      <c r="R6" s="14">
        <v>26</v>
      </c>
      <c r="S6" s="14">
        <v>33.4</v>
      </c>
      <c r="T6" s="14">
        <v>4.9000000000000004</v>
      </c>
      <c r="U6" s="14"/>
      <c r="V6" s="14">
        <v>276</v>
      </c>
      <c r="W6" s="14">
        <v>321</v>
      </c>
      <c r="X6" s="42">
        <v>89</v>
      </c>
      <c r="Y6" s="17"/>
      <c r="Z6" s="13"/>
      <c r="AA6" s="13"/>
      <c r="AB6" s="13"/>
      <c r="AC6" s="13"/>
      <c r="AD6" s="13"/>
      <c r="AE6" s="13"/>
      <c r="AF6" s="37"/>
      <c r="AG6" s="21">
        <v>238</v>
      </c>
      <c r="AH6" s="21"/>
    </row>
    <row r="7" spans="1:34">
      <c r="A7" s="21">
        <v>533</v>
      </c>
      <c r="B7" s="21" t="s">
        <v>128</v>
      </c>
      <c r="C7" s="21" t="s">
        <v>293</v>
      </c>
      <c r="D7" s="88" t="str">
        <f t="shared" si="0"/>
        <v>CobayaCruda</v>
      </c>
      <c r="E7" s="41">
        <v>86</v>
      </c>
      <c r="F7" s="14">
        <v>19.2</v>
      </c>
      <c r="G7" s="14">
        <v>1.7</v>
      </c>
      <c r="H7" s="14">
        <v>0</v>
      </c>
      <c r="I7" s="14"/>
      <c r="J7" s="42"/>
      <c r="K7" s="41"/>
      <c r="L7" s="14">
        <v>60</v>
      </c>
      <c r="M7" s="14">
        <v>140</v>
      </c>
      <c r="N7" s="14"/>
      <c r="O7" s="76">
        <v>6000</v>
      </c>
      <c r="P7" s="41"/>
      <c r="Q7" s="14"/>
      <c r="R7" s="14">
        <v>30</v>
      </c>
      <c r="S7" s="14"/>
      <c r="T7" s="14">
        <v>1.8</v>
      </c>
      <c r="U7" s="14"/>
      <c r="V7" s="14">
        <v>248</v>
      </c>
      <c r="W7" s="14"/>
      <c r="X7" s="42"/>
      <c r="Y7" s="17"/>
      <c r="Z7" s="13"/>
      <c r="AA7" s="13"/>
      <c r="AB7" s="13"/>
      <c r="AC7" s="13"/>
      <c r="AD7" s="13"/>
      <c r="AE7" s="13"/>
      <c r="AF7" s="37"/>
      <c r="AG7" s="21"/>
      <c r="AH7" s="21"/>
    </row>
    <row r="8" spans="1:34">
      <c r="A8" s="21">
        <v>534</v>
      </c>
      <c r="B8" s="21" t="s">
        <v>129</v>
      </c>
      <c r="C8" s="21" t="s">
        <v>65</v>
      </c>
      <c r="D8" s="88" t="str">
        <f t="shared" si="0"/>
        <v>ConejoCrudo</v>
      </c>
      <c r="E8" s="41">
        <v>128</v>
      </c>
      <c r="F8" s="14">
        <v>16.5</v>
      </c>
      <c r="G8" s="14">
        <v>6.6</v>
      </c>
      <c r="H8" s="14">
        <v>0.4</v>
      </c>
      <c r="I8" s="14">
        <v>75.3</v>
      </c>
      <c r="J8" s="42">
        <v>1.2</v>
      </c>
      <c r="K8" s="41">
        <v>50</v>
      </c>
      <c r="L8" s="14">
        <v>85</v>
      </c>
      <c r="M8" s="14">
        <v>60</v>
      </c>
      <c r="N8" s="14">
        <v>2600</v>
      </c>
      <c r="O8" s="76">
        <v>8000</v>
      </c>
      <c r="P8" s="41">
        <v>32</v>
      </c>
      <c r="Q8" s="14">
        <v>215</v>
      </c>
      <c r="R8" s="14">
        <v>12</v>
      </c>
      <c r="S8" s="14">
        <v>26</v>
      </c>
      <c r="T8" s="14">
        <v>2.4</v>
      </c>
      <c r="U8" s="14">
        <v>0.2</v>
      </c>
      <c r="V8" s="14">
        <v>145</v>
      </c>
      <c r="W8" s="14">
        <v>212</v>
      </c>
      <c r="X8" s="42">
        <v>45</v>
      </c>
      <c r="Y8" s="17">
        <v>1325</v>
      </c>
      <c r="Z8" s="15">
        <v>502</v>
      </c>
      <c r="AA8" s="15">
        <v>1927</v>
      </c>
      <c r="AB8" s="15">
        <v>1158</v>
      </c>
      <c r="AC8" s="15">
        <v>392</v>
      </c>
      <c r="AD8" s="15">
        <v>1522</v>
      </c>
      <c r="AE8" s="15"/>
      <c r="AF8" s="58">
        <v>1525</v>
      </c>
      <c r="AG8" s="21">
        <v>180</v>
      </c>
      <c r="AH8" s="21"/>
    </row>
    <row r="9" spans="1:34">
      <c r="A9" s="21">
        <v>535</v>
      </c>
      <c r="B9" s="21" t="s">
        <v>129</v>
      </c>
      <c r="C9" s="21" t="s">
        <v>132</v>
      </c>
      <c r="D9" s="88" t="str">
        <f t="shared" si="0"/>
        <v>ConejoAsado</v>
      </c>
      <c r="E9" s="41">
        <v>218</v>
      </c>
      <c r="F9" s="14">
        <v>29.1</v>
      </c>
      <c r="G9" s="14">
        <v>12.8</v>
      </c>
      <c r="H9" s="14">
        <v>0</v>
      </c>
      <c r="I9" s="14">
        <v>56.8</v>
      </c>
      <c r="J9" s="42">
        <v>1.2</v>
      </c>
      <c r="K9" s="41"/>
      <c r="L9" s="14"/>
      <c r="M9" s="14"/>
      <c r="N9" s="14"/>
      <c r="O9" s="76"/>
      <c r="P9" s="41">
        <v>36</v>
      </c>
      <c r="Q9" s="14">
        <v>204</v>
      </c>
      <c r="R9" s="14">
        <v>10.9</v>
      </c>
      <c r="S9" s="14">
        <v>21.2</v>
      </c>
      <c r="T9" s="14">
        <v>1.9</v>
      </c>
      <c r="U9" s="14">
        <v>0.19</v>
      </c>
      <c r="V9" s="14">
        <v>190</v>
      </c>
      <c r="W9" s="14">
        <v>241</v>
      </c>
      <c r="X9" s="42">
        <v>41</v>
      </c>
      <c r="Y9" s="17"/>
      <c r="Z9" s="13"/>
      <c r="AA9" s="13"/>
      <c r="AB9" s="13"/>
      <c r="AC9" s="13"/>
      <c r="AD9" s="13"/>
      <c r="AE9" s="13"/>
      <c r="AF9" s="37"/>
      <c r="AG9" s="21">
        <v>197</v>
      </c>
      <c r="AH9" s="21"/>
    </row>
    <row r="10" spans="1:34">
      <c r="A10" s="21">
        <v>536</v>
      </c>
      <c r="B10" s="21" t="s">
        <v>129</v>
      </c>
      <c r="C10" s="21" t="s">
        <v>133</v>
      </c>
      <c r="D10" s="88" t="str">
        <f t="shared" si="0"/>
        <v>ConejoEstofado</v>
      </c>
      <c r="E10" s="41">
        <v>181</v>
      </c>
      <c r="F10" s="14">
        <v>27.6</v>
      </c>
      <c r="G10" s="14">
        <v>7.8</v>
      </c>
      <c r="H10" s="14">
        <v>0</v>
      </c>
      <c r="I10" s="14">
        <v>63.3</v>
      </c>
      <c r="J10" s="42">
        <v>1.3</v>
      </c>
      <c r="K10" s="41"/>
      <c r="L10" s="14">
        <v>100</v>
      </c>
      <c r="M10" s="14">
        <v>140</v>
      </c>
      <c r="N10" s="14"/>
      <c r="O10" s="76">
        <v>6500</v>
      </c>
      <c r="P10" s="41">
        <v>36</v>
      </c>
      <c r="Q10" s="14">
        <v>210</v>
      </c>
      <c r="R10" s="14">
        <v>11.3</v>
      </c>
      <c r="S10" s="14">
        <v>21.7</v>
      </c>
      <c r="T10" s="14">
        <v>2</v>
      </c>
      <c r="U10" s="14">
        <v>0.2</v>
      </c>
      <c r="V10" s="14">
        <v>200</v>
      </c>
      <c r="W10" s="14">
        <v>245</v>
      </c>
      <c r="X10" s="42">
        <v>43</v>
      </c>
      <c r="Y10" s="17"/>
      <c r="Z10" s="13"/>
      <c r="AA10" s="13"/>
      <c r="AB10" s="13"/>
      <c r="AC10" s="13"/>
      <c r="AD10" s="13"/>
      <c r="AE10" s="13"/>
      <c r="AF10" s="37"/>
      <c r="AG10" s="21">
        <v>291</v>
      </c>
      <c r="AH10" s="21"/>
    </row>
    <row r="11" spans="1:34">
      <c r="A11" s="21">
        <v>537</v>
      </c>
      <c r="B11" s="21" t="s">
        <v>130</v>
      </c>
      <c r="C11" s="21" t="s">
        <v>65</v>
      </c>
      <c r="D11" s="88" t="str">
        <f t="shared" si="0"/>
        <v>CorzoCrudo</v>
      </c>
      <c r="E11" s="41">
        <v>116</v>
      </c>
      <c r="F11" s="14">
        <v>18.3</v>
      </c>
      <c r="G11" s="14">
        <v>4</v>
      </c>
      <c r="H11" s="14">
        <v>0.4</v>
      </c>
      <c r="I11" s="14">
        <v>76.3</v>
      </c>
      <c r="J11" s="42">
        <v>1</v>
      </c>
      <c r="K11" s="41"/>
      <c r="L11" s="14">
        <v>320</v>
      </c>
      <c r="M11" s="14">
        <v>180</v>
      </c>
      <c r="N11" s="14"/>
      <c r="O11" s="76"/>
      <c r="P11" s="41">
        <v>83</v>
      </c>
      <c r="Q11" s="14">
        <v>320</v>
      </c>
      <c r="R11" s="14">
        <v>14.8</v>
      </c>
      <c r="S11" s="14">
        <v>25.3</v>
      </c>
      <c r="T11" s="14">
        <v>4.9000000000000004</v>
      </c>
      <c r="U11" s="14"/>
      <c r="V11" s="14">
        <v>240</v>
      </c>
      <c r="W11" s="14">
        <v>293</v>
      </c>
      <c r="X11" s="42">
        <v>67</v>
      </c>
      <c r="Y11" s="17"/>
      <c r="Z11" s="13"/>
      <c r="AA11" s="13"/>
      <c r="AB11" s="13"/>
      <c r="AC11" s="13"/>
      <c r="AD11" s="13"/>
      <c r="AE11" s="13"/>
      <c r="AF11" s="37"/>
      <c r="AG11" s="21">
        <v>155</v>
      </c>
      <c r="AH11" s="21"/>
    </row>
    <row r="12" spans="1:34">
      <c r="A12" s="21">
        <v>538</v>
      </c>
      <c r="B12" s="21" t="s">
        <v>130</v>
      </c>
      <c r="C12" s="21" t="s">
        <v>132</v>
      </c>
      <c r="D12" s="88" t="str">
        <f t="shared" si="0"/>
        <v>CorzoAsado</v>
      </c>
      <c r="E12" s="41">
        <v>168</v>
      </c>
      <c r="F12" s="14">
        <v>29</v>
      </c>
      <c r="G12" s="14">
        <v>5.7</v>
      </c>
      <c r="H12" s="14">
        <v>2</v>
      </c>
      <c r="I12" s="14">
        <v>78.2</v>
      </c>
      <c r="J12" s="42">
        <v>1.1000000000000001</v>
      </c>
      <c r="K12" s="41"/>
      <c r="L12" s="14">
        <v>160</v>
      </c>
      <c r="M12" s="14">
        <v>50</v>
      </c>
      <c r="N12" s="14"/>
      <c r="O12" s="76"/>
      <c r="P12" s="41">
        <v>91</v>
      </c>
      <c r="Q12" s="14">
        <v>341</v>
      </c>
      <c r="R12" s="14">
        <v>19.100000000000001</v>
      </c>
      <c r="S12" s="14">
        <v>26.4</v>
      </c>
      <c r="T12" s="14">
        <v>7.3</v>
      </c>
      <c r="U12" s="14"/>
      <c r="V12" s="14">
        <v>274</v>
      </c>
      <c r="W12" s="14">
        <v>316</v>
      </c>
      <c r="X12" s="42">
        <v>75</v>
      </c>
      <c r="Y12" s="17"/>
      <c r="Z12" s="13"/>
      <c r="AA12" s="13"/>
      <c r="AB12" s="13"/>
      <c r="AC12" s="13"/>
      <c r="AD12" s="13"/>
      <c r="AE12" s="13"/>
      <c r="AF12" s="37"/>
      <c r="AG12" s="21">
        <v>218</v>
      </c>
      <c r="AH12" s="21"/>
    </row>
    <row r="13" spans="1:34">
      <c r="A13" s="21">
        <v>539</v>
      </c>
      <c r="B13" s="21" t="s">
        <v>586</v>
      </c>
      <c r="C13" s="21" t="s">
        <v>65</v>
      </c>
      <c r="D13" s="88" t="str">
        <f t="shared" si="0"/>
        <v>JabalíCrudo</v>
      </c>
      <c r="E13" s="41">
        <v>158</v>
      </c>
      <c r="F13" s="14">
        <v>16</v>
      </c>
      <c r="G13" s="14">
        <v>11.2</v>
      </c>
      <c r="H13" s="14">
        <v>0.4</v>
      </c>
      <c r="I13" s="14">
        <v>71.2</v>
      </c>
      <c r="J13" s="42">
        <v>1.2</v>
      </c>
      <c r="K13" s="41"/>
      <c r="L13" s="14"/>
      <c r="M13" s="14"/>
      <c r="N13" s="14"/>
      <c r="O13" s="76"/>
      <c r="P13" s="41"/>
      <c r="Q13" s="14"/>
      <c r="R13" s="14"/>
      <c r="S13" s="14"/>
      <c r="T13" s="14"/>
      <c r="U13" s="14"/>
      <c r="V13" s="14"/>
      <c r="W13" s="14"/>
      <c r="X13" s="42"/>
      <c r="Y13" s="17"/>
      <c r="Z13" s="13"/>
      <c r="AA13" s="13"/>
      <c r="AB13" s="13"/>
      <c r="AC13" s="13"/>
      <c r="AD13" s="13"/>
      <c r="AE13" s="13"/>
      <c r="AF13" s="37"/>
      <c r="AG13" s="21"/>
      <c r="AH13" s="21"/>
    </row>
    <row r="14" spans="1:34">
      <c r="A14" s="21">
        <v>540</v>
      </c>
      <c r="B14" s="21" t="s">
        <v>586</v>
      </c>
      <c r="C14" s="21" t="s">
        <v>132</v>
      </c>
      <c r="D14" s="88" t="str">
        <f t="shared" si="0"/>
        <v>JabalíAsado</v>
      </c>
      <c r="E14" s="41">
        <v>460</v>
      </c>
      <c r="F14" s="14">
        <v>29.5</v>
      </c>
      <c r="G14" s="14">
        <v>43.2</v>
      </c>
      <c r="H14" s="14">
        <v>0</v>
      </c>
      <c r="I14" s="14">
        <v>25.8</v>
      </c>
      <c r="J14" s="42">
        <v>1.3</v>
      </c>
      <c r="K14" s="41"/>
      <c r="L14" s="14"/>
      <c r="M14" s="14"/>
      <c r="N14" s="14"/>
      <c r="O14" s="76"/>
      <c r="P14" s="41"/>
      <c r="Q14" s="14"/>
      <c r="R14" s="14"/>
      <c r="S14" s="14"/>
      <c r="T14" s="14"/>
      <c r="U14" s="14"/>
      <c r="V14" s="14"/>
      <c r="W14" s="14"/>
      <c r="X14" s="42"/>
      <c r="Y14" s="17"/>
      <c r="Z14" s="13"/>
      <c r="AA14" s="13"/>
      <c r="AB14" s="13"/>
      <c r="AC14" s="13"/>
      <c r="AD14" s="13"/>
      <c r="AE14" s="13"/>
      <c r="AF14" s="37"/>
      <c r="AG14" s="21"/>
      <c r="AH14" s="21"/>
    </row>
    <row r="15" spans="1:34">
      <c r="A15" s="21">
        <v>541</v>
      </c>
      <c r="B15" s="21" t="s">
        <v>131</v>
      </c>
      <c r="C15" s="21" t="s">
        <v>293</v>
      </c>
      <c r="D15" s="88" t="str">
        <f t="shared" si="0"/>
        <v>LiebreCruda</v>
      </c>
      <c r="E15" s="41">
        <v>128</v>
      </c>
      <c r="F15" s="14">
        <v>19.8</v>
      </c>
      <c r="G15" s="14">
        <v>5.4</v>
      </c>
      <c r="H15" s="14">
        <v>0.5</v>
      </c>
      <c r="I15" s="14">
        <v>73.099999999999994</v>
      </c>
      <c r="J15" s="42">
        <v>1.2</v>
      </c>
      <c r="K15" s="41"/>
      <c r="L15" s="14">
        <v>88</v>
      </c>
      <c r="M15" s="14">
        <v>115</v>
      </c>
      <c r="N15" s="14"/>
      <c r="O15" s="76">
        <v>8500</v>
      </c>
      <c r="P15" s="41">
        <v>41</v>
      </c>
      <c r="Q15" s="14">
        <v>196</v>
      </c>
      <c r="R15" s="14">
        <v>16</v>
      </c>
      <c r="S15" s="14">
        <v>18.600000000000001</v>
      </c>
      <c r="T15" s="14">
        <v>4.7</v>
      </c>
      <c r="U15" s="14"/>
      <c r="V15" s="14">
        <v>208</v>
      </c>
      <c r="W15" s="14">
        <v>298</v>
      </c>
      <c r="X15" s="42">
        <v>65</v>
      </c>
      <c r="Y15" s="17"/>
      <c r="Z15" s="13"/>
      <c r="AA15" s="13"/>
      <c r="AB15" s="13"/>
      <c r="AC15" s="13"/>
      <c r="AD15" s="13"/>
      <c r="AE15" s="13"/>
      <c r="AF15" s="37"/>
      <c r="AG15" s="21">
        <v>208</v>
      </c>
      <c r="AH15" s="21"/>
    </row>
    <row r="16" spans="1:34">
      <c r="A16" s="21">
        <v>542</v>
      </c>
      <c r="B16" s="21" t="s">
        <v>131</v>
      </c>
      <c r="C16" s="21" t="s">
        <v>320</v>
      </c>
      <c r="D16" s="88" t="str">
        <f t="shared" si="0"/>
        <v>LiebreAsada</v>
      </c>
      <c r="E16" s="41">
        <v>219</v>
      </c>
      <c r="F16" s="14">
        <v>36.200000000000003</v>
      </c>
      <c r="G16" s="14">
        <v>7.3</v>
      </c>
      <c r="H16" s="14">
        <v>0.2</v>
      </c>
      <c r="I16" s="14">
        <v>54.8</v>
      </c>
      <c r="J16" s="42">
        <v>1.5</v>
      </c>
      <c r="K16" s="41"/>
      <c r="L16" s="14">
        <v>65</v>
      </c>
      <c r="M16" s="14">
        <v>20</v>
      </c>
      <c r="N16" s="14"/>
      <c r="O16" s="76"/>
      <c r="P16" s="121">
        <v>53</v>
      </c>
      <c r="Q16" s="8">
        <v>403</v>
      </c>
      <c r="R16" s="8">
        <v>28.2</v>
      </c>
      <c r="S16" s="8">
        <v>30</v>
      </c>
      <c r="T16" s="8">
        <v>9.8000000000000007</v>
      </c>
      <c r="U16" s="8">
        <v>0.24</v>
      </c>
      <c r="V16" s="8">
        <v>337</v>
      </c>
      <c r="W16" s="8">
        <v>347</v>
      </c>
      <c r="X16" s="122">
        <v>108</v>
      </c>
      <c r="Y16" s="17"/>
      <c r="Z16" s="13"/>
      <c r="AA16" s="13"/>
      <c r="AB16" s="13"/>
      <c r="AC16" s="13"/>
      <c r="AD16" s="13"/>
      <c r="AE16" s="13"/>
      <c r="AF16" s="37"/>
      <c r="AG16" s="21">
        <v>300</v>
      </c>
      <c r="AH16" s="21"/>
    </row>
    <row r="17" spans="1:34" ht="13.8" thickBot="1">
      <c r="A17" s="22">
        <v>250</v>
      </c>
      <c r="B17" s="22" t="s">
        <v>131</v>
      </c>
      <c r="C17" s="22" t="s">
        <v>505</v>
      </c>
      <c r="D17" s="88" t="str">
        <f t="shared" si="0"/>
        <v>LiebreEstofada</v>
      </c>
      <c r="E17" s="43">
        <v>209</v>
      </c>
      <c r="F17" s="44">
        <v>29.4</v>
      </c>
      <c r="G17" s="44">
        <v>10.199999999999999</v>
      </c>
      <c r="H17" s="44">
        <v>0</v>
      </c>
      <c r="I17" s="44">
        <v>59.1</v>
      </c>
      <c r="J17" s="45">
        <v>1.3</v>
      </c>
      <c r="K17" s="43"/>
      <c r="L17" s="44"/>
      <c r="M17" s="44"/>
      <c r="N17" s="44"/>
      <c r="O17" s="108"/>
      <c r="P17" s="43">
        <v>40</v>
      </c>
      <c r="Q17" s="44">
        <v>211</v>
      </c>
      <c r="R17" s="44">
        <v>20.7</v>
      </c>
      <c r="S17" s="44">
        <v>22.2</v>
      </c>
      <c r="T17" s="44">
        <v>10.8</v>
      </c>
      <c r="U17" s="44"/>
      <c r="V17" s="44">
        <v>248</v>
      </c>
      <c r="W17" s="44">
        <v>320</v>
      </c>
      <c r="X17" s="45">
        <v>74</v>
      </c>
      <c r="Y17" s="62"/>
      <c r="Z17" s="39"/>
      <c r="AA17" s="39"/>
      <c r="AB17" s="39"/>
      <c r="AC17" s="39"/>
      <c r="AD17" s="39"/>
      <c r="AE17" s="39"/>
      <c r="AF17" s="40"/>
      <c r="AG17" s="22">
        <v>281</v>
      </c>
      <c r="AH17" s="22"/>
    </row>
  </sheetData>
  <mergeCells count="9">
    <mergeCell ref="D1:D2"/>
    <mergeCell ref="Y3:AF3"/>
    <mergeCell ref="K1:O1"/>
    <mergeCell ref="P1:X1"/>
    <mergeCell ref="Y1:AF1"/>
    <mergeCell ref="E1:J1"/>
    <mergeCell ref="L2:O2"/>
    <mergeCell ref="L3:O3"/>
    <mergeCell ref="P3:X3"/>
  </mergeCells>
  <phoneticPr fontId="8" type="noConversion"/>
  <pageMargins left="0.75" right="0.75" top="1" bottom="1" header="0" footer="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C117"/>
  <sheetViews>
    <sheetView topLeftCell="I76" zoomScale="70" zoomScaleNormal="70" workbookViewId="0">
      <selection activeCell="M107" sqref="M107"/>
    </sheetView>
  </sheetViews>
  <sheetFormatPr defaultColWidth="9.109375" defaultRowHeight="13.2"/>
  <cols>
    <col min="1" max="1" width="21.88671875" customWidth="1"/>
    <col min="2" max="2" width="14.33203125" customWidth="1"/>
    <col min="3" max="3" width="19.33203125" customWidth="1"/>
    <col min="4" max="4" width="16.6640625" bestFit="1" customWidth="1"/>
    <col min="5" max="5" width="12.6640625" bestFit="1" customWidth="1"/>
    <col min="6" max="6" width="10" bestFit="1" customWidth="1"/>
    <col min="8" max="8" width="18.33203125" bestFit="1" customWidth="1"/>
    <col min="9" max="9" width="16" customWidth="1"/>
    <col min="10" max="10" width="17.88671875" customWidth="1"/>
    <col min="12" max="12" width="28" customWidth="1"/>
    <col min="13" max="13" width="16" bestFit="1" customWidth="1"/>
    <col min="14" max="14" width="10" bestFit="1" customWidth="1"/>
    <col min="15" max="15" width="14.44140625" style="173" bestFit="1" customWidth="1"/>
    <col min="16" max="16" width="8.21875" bestFit="1" customWidth="1"/>
    <col min="17" max="17" width="22.21875" bestFit="1" customWidth="1"/>
    <col min="18" max="18" width="8.33203125" bestFit="1" customWidth="1"/>
    <col min="23" max="23" width="22" bestFit="1" customWidth="1"/>
    <col min="24" max="24" width="14.5546875" bestFit="1" customWidth="1"/>
    <col min="25" max="25" width="12.88671875" bestFit="1" customWidth="1"/>
    <col min="26" max="26" width="8.6640625" bestFit="1" customWidth="1"/>
    <col min="28" max="28" width="19.44140625" customWidth="1"/>
    <col min="29" max="29" width="16" bestFit="1" customWidth="1"/>
  </cols>
  <sheetData>
    <row r="1" spans="1:27" ht="30" thickTop="1" thickBot="1">
      <c r="A1" s="129" t="s">
        <v>172</v>
      </c>
      <c r="C1" s="129" t="s">
        <v>173</v>
      </c>
      <c r="D1" s="259" t="s">
        <v>175</v>
      </c>
      <c r="E1" s="259"/>
      <c r="F1" s="259"/>
      <c r="G1" s="259"/>
      <c r="H1" s="259"/>
      <c r="J1" s="129" t="s">
        <v>174</v>
      </c>
      <c r="K1" s="259" t="s">
        <v>219</v>
      </c>
      <c r="L1" s="259"/>
      <c r="M1" s="259"/>
      <c r="O1" s="205" t="s">
        <v>273</v>
      </c>
      <c r="P1" s="259" t="s">
        <v>362</v>
      </c>
      <c r="Q1" s="259"/>
      <c r="R1" s="259"/>
      <c r="S1" s="259"/>
      <c r="T1" s="259"/>
      <c r="U1" s="259"/>
      <c r="W1" s="129" t="s">
        <v>176</v>
      </c>
      <c r="X1" s="259" t="s">
        <v>363</v>
      </c>
      <c r="Y1" s="259"/>
      <c r="Z1" s="259"/>
      <c r="AA1" s="259"/>
    </row>
    <row r="2" spans="1:27">
      <c r="A2" s="106" t="s">
        <v>173</v>
      </c>
      <c r="C2" s="174" t="s">
        <v>9</v>
      </c>
      <c r="D2" s="138" t="s">
        <v>287</v>
      </c>
      <c r="E2" s="135" t="s">
        <v>6</v>
      </c>
      <c r="F2" s="132" t="s">
        <v>10</v>
      </c>
      <c r="G2" s="98"/>
      <c r="H2" s="100"/>
      <c r="J2" s="170" t="s">
        <v>220</v>
      </c>
      <c r="K2" s="166" t="s">
        <v>297</v>
      </c>
      <c r="L2" s="98"/>
      <c r="M2" s="100"/>
      <c r="O2" s="170" t="s">
        <v>230</v>
      </c>
      <c r="P2" s="166" t="s">
        <v>305</v>
      </c>
      <c r="Q2" s="132" t="s">
        <v>313</v>
      </c>
      <c r="R2" s="98"/>
      <c r="S2" s="98"/>
      <c r="T2" s="98"/>
      <c r="U2" s="100"/>
      <c r="W2" s="178" t="s">
        <v>326</v>
      </c>
      <c r="X2" s="98"/>
      <c r="Y2" s="98"/>
      <c r="Z2" s="98"/>
      <c r="AA2" s="100"/>
    </row>
    <row r="3" spans="1:27">
      <c r="A3" s="21" t="s">
        <v>174</v>
      </c>
      <c r="C3" s="175" t="s">
        <v>177</v>
      </c>
      <c r="D3" s="143" t="s">
        <v>289</v>
      </c>
      <c r="E3" s="17"/>
      <c r="F3" s="13"/>
      <c r="G3" s="13"/>
      <c r="H3" s="37"/>
      <c r="J3" s="171" t="s">
        <v>221</v>
      </c>
      <c r="K3" s="167" t="s">
        <v>297</v>
      </c>
      <c r="L3" s="167" t="s">
        <v>298</v>
      </c>
      <c r="M3" s="37"/>
      <c r="O3" s="171" t="s">
        <v>325</v>
      </c>
      <c r="P3" s="130" t="s">
        <v>305</v>
      </c>
      <c r="Q3" s="130" t="s">
        <v>313</v>
      </c>
      <c r="R3" s="13"/>
      <c r="S3" s="13"/>
      <c r="T3" s="13"/>
      <c r="U3" s="37"/>
      <c r="W3" s="36" t="s">
        <v>327</v>
      </c>
      <c r="X3" s="13" t="s">
        <v>65</v>
      </c>
      <c r="Y3" s="13" t="s">
        <v>308</v>
      </c>
      <c r="Z3" s="13" t="s">
        <v>323</v>
      </c>
      <c r="AA3" s="37"/>
    </row>
    <row r="4" spans="1:27">
      <c r="A4" s="21" t="s">
        <v>273</v>
      </c>
      <c r="C4" s="175" t="s">
        <v>178</v>
      </c>
      <c r="D4" s="143" t="s">
        <v>289</v>
      </c>
      <c r="E4" s="136" t="s">
        <v>11</v>
      </c>
      <c r="F4" s="13"/>
      <c r="G4" s="13"/>
      <c r="H4" s="37"/>
      <c r="J4" s="171" t="s">
        <v>222</v>
      </c>
      <c r="K4" s="167" t="s">
        <v>297</v>
      </c>
      <c r="L4" s="167" t="s">
        <v>298</v>
      </c>
      <c r="M4" s="37"/>
      <c r="O4" s="171" t="s">
        <v>231</v>
      </c>
      <c r="P4" s="130" t="s">
        <v>293</v>
      </c>
      <c r="Q4" s="130" t="s">
        <v>314</v>
      </c>
      <c r="R4" s="13"/>
      <c r="S4" s="13"/>
      <c r="T4" s="13"/>
      <c r="U4" s="37"/>
      <c r="W4" s="36" t="s">
        <v>328</v>
      </c>
      <c r="X4" s="13" t="s">
        <v>65</v>
      </c>
      <c r="Y4" s="13"/>
      <c r="Z4" s="13"/>
      <c r="AA4" s="37"/>
    </row>
    <row r="5" spans="1:27">
      <c r="A5" s="21" t="s">
        <v>176</v>
      </c>
      <c r="C5" s="175" t="s">
        <v>179</v>
      </c>
      <c r="D5" s="77" t="s">
        <v>289</v>
      </c>
      <c r="E5" s="17"/>
      <c r="F5" s="13"/>
      <c r="G5" s="13"/>
      <c r="H5" s="37"/>
      <c r="J5" s="171" t="s">
        <v>223</v>
      </c>
      <c r="K5" s="167" t="s">
        <v>297</v>
      </c>
      <c r="L5" s="167" t="s">
        <v>306</v>
      </c>
      <c r="M5" s="169" t="s">
        <v>308</v>
      </c>
      <c r="O5" s="171" t="s">
        <v>232</v>
      </c>
      <c r="P5" s="130" t="s">
        <v>310</v>
      </c>
      <c r="Q5" s="13"/>
      <c r="R5" s="13"/>
      <c r="S5" s="13"/>
      <c r="T5" s="13"/>
      <c r="U5" s="37"/>
      <c r="W5" s="36" t="s">
        <v>329</v>
      </c>
      <c r="X5" s="13" t="s">
        <v>305</v>
      </c>
      <c r="Y5" s="13" t="s">
        <v>313</v>
      </c>
      <c r="Z5" s="13"/>
      <c r="AA5" s="37"/>
    </row>
    <row r="6" spans="1:27">
      <c r="A6" s="21" t="s">
        <v>208</v>
      </c>
      <c r="C6" s="175" t="s">
        <v>180</v>
      </c>
      <c r="D6" s="77" t="s">
        <v>289</v>
      </c>
      <c r="E6" s="17"/>
      <c r="F6" s="13"/>
      <c r="G6" s="13"/>
      <c r="H6" s="37"/>
      <c r="J6" s="171" t="s">
        <v>224</v>
      </c>
      <c r="K6" s="167" t="s">
        <v>297</v>
      </c>
      <c r="L6" s="167" t="s">
        <v>298</v>
      </c>
      <c r="M6" s="37"/>
      <c r="O6" s="171" t="s">
        <v>233</v>
      </c>
      <c r="P6" s="130" t="s">
        <v>293</v>
      </c>
      <c r="Q6" s="130" t="s">
        <v>307</v>
      </c>
      <c r="R6" s="13"/>
      <c r="S6" s="13"/>
      <c r="T6" s="13"/>
      <c r="U6" s="37"/>
      <c r="W6" s="36" t="s">
        <v>330</v>
      </c>
      <c r="X6" s="13" t="s">
        <v>305</v>
      </c>
      <c r="Y6" s="13" t="s">
        <v>305</v>
      </c>
      <c r="Z6" s="13"/>
      <c r="AA6" s="37"/>
    </row>
    <row r="7" spans="1:27">
      <c r="A7" s="21" t="s">
        <v>209</v>
      </c>
      <c r="C7" s="175" t="s">
        <v>181</v>
      </c>
      <c r="D7" s="77" t="s">
        <v>289</v>
      </c>
      <c r="E7" s="17"/>
      <c r="F7" s="13"/>
      <c r="G7" s="13"/>
      <c r="H7" s="37"/>
      <c r="J7" s="171" t="s">
        <v>225</v>
      </c>
      <c r="K7" s="167" t="s">
        <v>305</v>
      </c>
      <c r="L7" s="167" t="s">
        <v>307</v>
      </c>
      <c r="M7" s="37"/>
      <c r="O7" s="171" t="s">
        <v>234</v>
      </c>
      <c r="P7" s="130" t="s">
        <v>297</v>
      </c>
      <c r="Q7" s="130" t="s">
        <v>298</v>
      </c>
      <c r="R7" s="13"/>
      <c r="S7" s="13"/>
      <c r="T7" s="13"/>
      <c r="U7" s="37"/>
      <c r="W7" s="36" t="s">
        <v>331</v>
      </c>
      <c r="X7" s="13" t="s">
        <v>305</v>
      </c>
      <c r="Y7" s="13" t="s">
        <v>305</v>
      </c>
      <c r="Z7" s="13"/>
      <c r="AA7" s="37"/>
    </row>
    <row r="8" spans="1:27">
      <c r="A8" s="21" t="s">
        <v>210</v>
      </c>
      <c r="C8" s="175" t="s">
        <v>182</v>
      </c>
      <c r="D8" s="77" t="s">
        <v>289</v>
      </c>
      <c r="E8" s="17"/>
      <c r="F8" s="13"/>
      <c r="G8" s="13"/>
      <c r="H8" s="37"/>
      <c r="J8" s="171" t="s">
        <v>226</v>
      </c>
      <c r="K8" s="167" t="s">
        <v>305</v>
      </c>
      <c r="L8" s="167" t="s">
        <v>307</v>
      </c>
      <c r="M8" s="37"/>
      <c r="O8" s="171" t="s">
        <v>235</v>
      </c>
      <c r="P8" s="130" t="s">
        <v>293</v>
      </c>
      <c r="Q8" s="130" t="s">
        <v>307</v>
      </c>
      <c r="R8" s="13"/>
      <c r="S8" s="13"/>
      <c r="T8" s="13"/>
      <c r="U8" s="37"/>
      <c r="W8" s="36" t="s">
        <v>332</v>
      </c>
      <c r="X8" s="13" t="s">
        <v>323</v>
      </c>
      <c r="Y8" s="13"/>
      <c r="Z8" s="13"/>
      <c r="AA8" s="37"/>
    </row>
    <row r="9" spans="1:27">
      <c r="A9" s="21" t="s">
        <v>526</v>
      </c>
      <c r="C9" s="175" t="s">
        <v>183</v>
      </c>
      <c r="D9" s="77" t="s">
        <v>289</v>
      </c>
      <c r="E9" s="17"/>
      <c r="F9" s="13"/>
      <c r="G9" s="13"/>
      <c r="H9" s="37"/>
      <c r="J9" s="171" t="s">
        <v>227</v>
      </c>
      <c r="K9" s="167" t="s">
        <v>305</v>
      </c>
      <c r="L9" s="167" t="s">
        <v>307</v>
      </c>
      <c r="M9" s="37"/>
      <c r="O9" s="171" t="s">
        <v>236</v>
      </c>
      <c r="P9" s="130" t="s">
        <v>293</v>
      </c>
      <c r="Q9" s="130" t="s">
        <v>307</v>
      </c>
      <c r="R9" s="13"/>
      <c r="S9" s="13"/>
      <c r="T9" s="13"/>
      <c r="U9" s="37"/>
      <c r="W9" s="36" t="s">
        <v>335</v>
      </c>
      <c r="X9" s="13" t="s">
        <v>65</v>
      </c>
      <c r="Y9" s="13"/>
      <c r="Z9" s="13"/>
      <c r="AA9" s="37"/>
    </row>
    <row r="10" spans="1:27">
      <c r="A10" s="21" t="s">
        <v>211</v>
      </c>
      <c r="C10" s="175" t="s">
        <v>184</v>
      </c>
      <c r="D10" s="77" t="s">
        <v>289</v>
      </c>
      <c r="E10" s="17"/>
      <c r="F10" s="13"/>
      <c r="G10" s="13"/>
      <c r="H10" s="37"/>
      <c r="J10" s="171" t="s">
        <v>228</v>
      </c>
      <c r="K10" s="167" t="s">
        <v>305</v>
      </c>
      <c r="L10" s="13"/>
      <c r="M10" s="37"/>
      <c r="O10" s="171" t="s">
        <v>237</v>
      </c>
      <c r="P10" s="130" t="s">
        <v>297</v>
      </c>
      <c r="Q10" s="13"/>
      <c r="R10" s="13"/>
      <c r="S10" s="13"/>
      <c r="T10" s="13"/>
      <c r="U10" s="37"/>
      <c r="W10" s="36" t="s">
        <v>333</v>
      </c>
      <c r="X10" s="13" t="s">
        <v>293</v>
      </c>
      <c r="Y10" s="13"/>
      <c r="Z10" s="13"/>
      <c r="AA10" s="37"/>
    </row>
    <row r="11" spans="1:27" ht="13.8" thickBot="1">
      <c r="A11" s="21" t="s">
        <v>212</v>
      </c>
      <c r="C11" s="175" t="s">
        <v>185</v>
      </c>
      <c r="D11" s="77" t="s">
        <v>289</v>
      </c>
      <c r="E11" s="17"/>
      <c r="F11" s="13"/>
      <c r="G11" s="13"/>
      <c r="H11" s="37"/>
      <c r="J11" s="172" t="s">
        <v>229</v>
      </c>
      <c r="K11" s="168" t="s">
        <v>305</v>
      </c>
      <c r="L11" s="39"/>
      <c r="M11" s="40"/>
      <c r="O11" s="171" t="s">
        <v>238</v>
      </c>
      <c r="P11" s="130" t="s">
        <v>297</v>
      </c>
      <c r="Q11" s="130" t="s">
        <v>298</v>
      </c>
      <c r="R11" s="13"/>
      <c r="S11" s="13"/>
      <c r="T11" s="13"/>
      <c r="U11" s="37"/>
      <c r="W11" s="36" t="s">
        <v>334</v>
      </c>
      <c r="X11" s="13" t="s">
        <v>293</v>
      </c>
      <c r="Y11" s="13"/>
      <c r="Z11" s="13"/>
      <c r="AA11" s="37"/>
    </row>
    <row r="12" spans="1:27">
      <c r="A12" s="21" t="s">
        <v>518</v>
      </c>
      <c r="C12" s="175" t="s">
        <v>186</v>
      </c>
      <c r="D12" s="77" t="s">
        <v>289</v>
      </c>
      <c r="E12" s="136" t="s">
        <v>12</v>
      </c>
      <c r="F12" s="13"/>
      <c r="G12" s="13"/>
      <c r="H12" s="37"/>
      <c r="O12" s="171" t="s">
        <v>239</v>
      </c>
      <c r="P12" s="130" t="s">
        <v>293</v>
      </c>
      <c r="Q12" s="130" t="s">
        <v>307</v>
      </c>
      <c r="R12" s="13"/>
      <c r="S12" s="13"/>
      <c r="T12" s="13"/>
      <c r="U12" s="37"/>
      <c r="W12" s="36" t="s">
        <v>336</v>
      </c>
      <c r="X12" s="13" t="s">
        <v>305</v>
      </c>
      <c r="Y12" s="13"/>
      <c r="Z12" s="13"/>
      <c r="AA12" s="37"/>
    </row>
    <row r="13" spans="1:27" ht="13.8" thickBot="1">
      <c r="A13" s="21" t="s">
        <v>537</v>
      </c>
      <c r="C13" s="175" t="s">
        <v>187</v>
      </c>
      <c r="D13" s="77" t="s">
        <v>293</v>
      </c>
      <c r="E13" s="17"/>
      <c r="F13" s="13"/>
      <c r="G13" s="13"/>
      <c r="H13" s="37"/>
      <c r="O13" s="171" t="s">
        <v>240</v>
      </c>
      <c r="P13" s="130" t="s">
        <v>311</v>
      </c>
      <c r="Q13" s="130" t="s">
        <v>298</v>
      </c>
      <c r="R13" s="13"/>
      <c r="S13" s="13"/>
      <c r="T13" s="13"/>
      <c r="U13" s="37"/>
      <c r="W13" s="36" t="s">
        <v>337</v>
      </c>
      <c r="X13" s="13" t="s">
        <v>65</v>
      </c>
      <c r="Y13" s="13"/>
      <c r="Z13" s="13"/>
      <c r="AA13" s="37"/>
    </row>
    <row r="14" spans="1:27" ht="15.6" thickTop="1" thickBot="1">
      <c r="A14" s="21" t="s">
        <v>538</v>
      </c>
      <c r="C14" s="175" t="s">
        <v>188</v>
      </c>
      <c r="D14" s="77" t="s">
        <v>293</v>
      </c>
      <c r="E14" s="17"/>
      <c r="F14" s="13"/>
      <c r="G14" s="13"/>
      <c r="H14" s="37"/>
      <c r="J14" s="129" t="s">
        <v>208</v>
      </c>
      <c r="K14" s="259" t="s">
        <v>409</v>
      </c>
      <c r="L14" s="259"/>
      <c r="M14" s="259"/>
      <c r="O14" s="171" t="s">
        <v>241</v>
      </c>
      <c r="P14" s="130" t="s">
        <v>65</v>
      </c>
      <c r="Q14" s="130" t="s">
        <v>298</v>
      </c>
      <c r="R14" s="13"/>
      <c r="S14" s="13"/>
      <c r="T14" s="13"/>
      <c r="U14" s="37"/>
      <c r="W14" s="36" t="s">
        <v>343</v>
      </c>
      <c r="X14" s="13" t="s">
        <v>65</v>
      </c>
      <c r="Y14" s="13" t="s">
        <v>323</v>
      </c>
      <c r="Z14" s="13"/>
      <c r="AA14" s="37"/>
    </row>
    <row r="15" spans="1:27">
      <c r="A15" s="21" t="s">
        <v>540</v>
      </c>
      <c r="C15" s="175" t="s">
        <v>189</v>
      </c>
      <c r="D15" s="77" t="s">
        <v>293</v>
      </c>
      <c r="E15" s="17"/>
      <c r="F15" s="13"/>
      <c r="G15" s="13"/>
      <c r="H15" s="37"/>
      <c r="J15" s="178" t="s">
        <v>410</v>
      </c>
      <c r="K15" s="98" t="s">
        <v>402</v>
      </c>
      <c r="L15" s="98"/>
      <c r="M15" s="100"/>
      <c r="O15" s="171" t="s">
        <v>242</v>
      </c>
      <c r="P15" s="130" t="s">
        <v>65</v>
      </c>
      <c r="Q15" s="130" t="s">
        <v>298</v>
      </c>
      <c r="R15" s="13"/>
      <c r="S15" s="13"/>
      <c r="T15" s="13"/>
      <c r="U15" s="37"/>
      <c r="W15" s="36" t="s">
        <v>338</v>
      </c>
      <c r="X15" s="13" t="s">
        <v>323</v>
      </c>
      <c r="Y15" s="13"/>
      <c r="Z15" s="13"/>
      <c r="AA15" s="37"/>
    </row>
    <row r="16" spans="1:27">
      <c r="A16" s="21" t="s">
        <v>541</v>
      </c>
      <c r="C16" s="175" t="s">
        <v>190</v>
      </c>
      <c r="D16" s="77" t="s">
        <v>294</v>
      </c>
      <c r="E16" s="136" t="s">
        <v>295</v>
      </c>
      <c r="F16" s="130" t="s">
        <v>296</v>
      </c>
      <c r="G16" s="13"/>
      <c r="H16" s="37"/>
      <c r="J16" s="36" t="s">
        <v>390</v>
      </c>
      <c r="K16" s="13" t="s">
        <v>402</v>
      </c>
      <c r="L16" s="13"/>
      <c r="M16" s="37"/>
      <c r="O16" s="171" t="s">
        <v>48</v>
      </c>
      <c r="P16" s="130" t="s">
        <v>65</v>
      </c>
      <c r="Q16" s="130" t="s">
        <v>307</v>
      </c>
      <c r="R16" s="130" t="s">
        <v>318</v>
      </c>
      <c r="S16" s="13"/>
      <c r="T16" s="13"/>
      <c r="U16" s="37"/>
      <c r="W16" s="36" t="s">
        <v>339</v>
      </c>
      <c r="X16" s="13" t="s">
        <v>323</v>
      </c>
      <c r="Y16" s="13"/>
      <c r="Z16" s="13"/>
      <c r="AA16" s="37"/>
    </row>
    <row r="17" spans="1:27">
      <c r="A17" s="21" t="s">
        <v>213</v>
      </c>
      <c r="C17" s="175" t="s">
        <v>191</v>
      </c>
      <c r="D17" s="86">
        <v>1</v>
      </c>
      <c r="E17" s="137">
        <v>0.85</v>
      </c>
      <c r="F17" s="131">
        <v>0.8</v>
      </c>
      <c r="G17" s="131">
        <v>0.75</v>
      </c>
      <c r="H17" s="133">
        <v>0.7</v>
      </c>
      <c r="J17" s="36" t="s">
        <v>391</v>
      </c>
      <c r="K17" s="13" t="s">
        <v>402</v>
      </c>
      <c r="L17" s="13"/>
      <c r="M17" s="37"/>
      <c r="O17" s="171" t="s">
        <v>243</v>
      </c>
      <c r="P17" s="130" t="s">
        <v>293</v>
      </c>
      <c r="Q17" s="130" t="s">
        <v>307</v>
      </c>
      <c r="R17" s="130" t="s">
        <v>319</v>
      </c>
      <c r="S17" s="13"/>
      <c r="T17" s="13"/>
      <c r="U17" s="37"/>
      <c r="W17" s="36" t="s">
        <v>340</v>
      </c>
      <c r="X17" s="13" t="s">
        <v>65</v>
      </c>
      <c r="Y17" s="13"/>
      <c r="Z17" s="13"/>
      <c r="AA17" s="37"/>
    </row>
    <row r="18" spans="1:27">
      <c r="A18" s="21" t="s">
        <v>214</v>
      </c>
      <c r="C18" s="176" t="s">
        <v>192</v>
      </c>
      <c r="D18" s="77" t="s">
        <v>297</v>
      </c>
      <c r="E18" s="136" t="s">
        <v>47</v>
      </c>
      <c r="F18" s="13"/>
      <c r="G18" s="13"/>
      <c r="H18" s="37"/>
      <c r="J18" s="36" t="s">
        <v>392</v>
      </c>
      <c r="K18" s="13" t="s">
        <v>402</v>
      </c>
      <c r="L18" s="13" t="s">
        <v>408</v>
      </c>
      <c r="M18" s="37"/>
      <c r="O18" s="171" t="s">
        <v>244</v>
      </c>
      <c r="P18" s="130" t="s">
        <v>293</v>
      </c>
      <c r="Q18" s="130" t="s">
        <v>307</v>
      </c>
      <c r="R18" s="13"/>
      <c r="S18" s="13"/>
      <c r="T18" s="13"/>
      <c r="U18" s="37"/>
      <c r="W18" s="36" t="s">
        <v>341</v>
      </c>
      <c r="X18" s="13" t="s">
        <v>293</v>
      </c>
      <c r="Y18" s="13" t="s">
        <v>323</v>
      </c>
      <c r="Z18" s="13" t="s">
        <v>320</v>
      </c>
      <c r="AA18" s="37"/>
    </row>
    <row r="19" spans="1:27" ht="13.8" thickBot="1">
      <c r="A19" s="22" t="s">
        <v>215</v>
      </c>
      <c r="C19" s="176" t="s">
        <v>193</v>
      </c>
      <c r="D19" s="77" t="s">
        <v>116</v>
      </c>
      <c r="E19" s="17"/>
      <c r="F19" s="13"/>
      <c r="G19" s="13"/>
      <c r="H19" s="37"/>
      <c r="J19" s="36" t="s">
        <v>393</v>
      </c>
      <c r="K19" s="13" t="s">
        <v>407</v>
      </c>
      <c r="L19" s="13"/>
      <c r="M19" s="37"/>
      <c r="O19" s="171" t="s">
        <v>245</v>
      </c>
      <c r="P19" s="130" t="s">
        <v>293</v>
      </c>
      <c r="Q19" s="13"/>
      <c r="R19" s="13"/>
      <c r="S19" s="13"/>
      <c r="T19" s="13"/>
      <c r="U19" s="37"/>
      <c r="W19" s="36" t="s">
        <v>342</v>
      </c>
      <c r="X19" s="13" t="s">
        <v>323</v>
      </c>
      <c r="Y19" s="13" t="s">
        <v>65</v>
      </c>
      <c r="Z19" s="13" t="s">
        <v>308</v>
      </c>
      <c r="AA19" s="37"/>
    </row>
    <row r="20" spans="1:27">
      <c r="C20" s="176" t="s">
        <v>194</v>
      </c>
      <c r="D20" s="77" t="s">
        <v>116</v>
      </c>
      <c r="E20" s="17"/>
      <c r="F20" s="13"/>
      <c r="G20" s="13"/>
      <c r="H20" s="37"/>
      <c r="J20" s="36" t="s">
        <v>394</v>
      </c>
      <c r="K20" s="13" t="s">
        <v>293</v>
      </c>
      <c r="L20" s="13"/>
      <c r="M20" s="37"/>
      <c r="O20" s="171" t="s">
        <v>246</v>
      </c>
      <c r="P20" s="130" t="s">
        <v>293</v>
      </c>
      <c r="Q20" s="130" t="s">
        <v>317</v>
      </c>
      <c r="R20" s="13"/>
      <c r="S20" s="13"/>
      <c r="T20" s="13"/>
      <c r="U20" s="37"/>
      <c r="W20" s="36" t="s">
        <v>344</v>
      </c>
      <c r="X20" s="13" t="s">
        <v>323</v>
      </c>
      <c r="Y20" s="13"/>
      <c r="Z20" s="13"/>
      <c r="AA20" s="37"/>
    </row>
    <row r="21" spans="1:27">
      <c r="C21" s="176" t="s">
        <v>195</v>
      </c>
      <c r="D21" s="77" t="s">
        <v>116</v>
      </c>
      <c r="E21" s="17"/>
      <c r="F21" s="13"/>
      <c r="G21" s="13"/>
      <c r="H21" s="37"/>
      <c r="J21" s="36" t="s">
        <v>395</v>
      </c>
      <c r="K21" s="13" t="s">
        <v>293</v>
      </c>
      <c r="L21" s="13"/>
      <c r="M21" s="37"/>
      <c r="O21" s="171" t="s">
        <v>247</v>
      </c>
      <c r="P21" s="130" t="s">
        <v>65</v>
      </c>
      <c r="Q21" s="13"/>
      <c r="R21" s="13"/>
      <c r="S21" s="13"/>
      <c r="T21" s="13"/>
      <c r="U21" s="37"/>
      <c r="W21" s="36" t="s">
        <v>345</v>
      </c>
      <c r="X21" s="13" t="s">
        <v>65</v>
      </c>
      <c r="Y21" s="13"/>
      <c r="Z21" s="13"/>
      <c r="AA21" s="37"/>
    </row>
    <row r="22" spans="1:27">
      <c r="C22" s="176" t="s">
        <v>218</v>
      </c>
      <c r="D22" s="77" t="s">
        <v>116</v>
      </c>
      <c r="E22" s="17"/>
      <c r="F22" s="13"/>
      <c r="G22" s="13"/>
      <c r="H22" s="37"/>
      <c r="J22" s="36" t="s">
        <v>396</v>
      </c>
      <c r="K22" s="13" t="s">
        <v>293</v>
      </c>
      <c r="L22" s="13"/>
      <c r="M22" s="37"/>
      <c r="O22" s="171" t="s">
        <v>248</v>
      </c>
      <c r="P22" s="130" t="s">
        <v>65</v>
      </c>
      <c r="Q22" s="13"/>
      <c r="R22" s="13"/>
      <c r="S22" s="13"/>
      <c r="T22" s="13"/>
      <c r="U22" s="37"/>
      <c r="W22" s="36" t="s">
        <v>346</v>
      </c>
      <c r="X22" s="13" t="s">
        <v>65</v>
      </c>
      <c r="Y22" s="13" t="s">
        <v>323</v>
      </c>
      <c r="Z22" s="13" t="s">
        <v>313</v>
      </c>
      <c r="AA22" s="37"/>
    </row>
    <row r="23" spans="1:27">
      <c r="C23" s="176" t="s">
        <v>196</v>
      </c>
      <c r="D23" s="77" t="s">
        <v>116</v>
      </c>
      <c r="E23" s="17"/>
      <c r="F23" s="13"/>
      <c r="G23" s="13"/>
      <c r="H23" s="37"/>
      <c r="J23" s="36" t="s">
        <v>397</v>
      </c>
      <c r="K23" s="13" t="s">
        <v>405</v>
      </c>
      <c r="L23" s="13" t="s">
        <v>406</v>
      </c>
      <c r="M23" s="37" t="s">
        <v>402</v>
      </c>
      <c r="O23" s="171" t="s">
        <v>249</v>
      </c>
      <c r="P23" s="130" t="s">
        <v>65</v>
      </c>
      <c r="Q23" s="130" t="s">
        <v>298</v>
      </c>
      <c r="R23" s="13"/>
      <c r="S23" s="13"/>
      <c r="T23" s="13"/>
      <c r="U23" s="37"/>
      <c r="W23" s="36" t="s">
        <v>347</v>
      </c>
      <c r="X23" s="13" t="s">
        <v>323</v>
      </c>
      <c r="Y23" s="13" t="s">
        <v>293</v>
      </c>
      <c r="Z23" s="13"/>
      <c r="AA23" s="37"/>
    </row>
    <row r="24" spans="1:27">
      <c r="C24" s="176" t="s">
        <v>197</v>
      </c>
      <c r="D24" s="77" t="s">
        <v>116</v>
      </c>
      <c r="E24" s="136" t="s">
        <v>299</v>
      </c>
      <c r="F24" s="130" t="s">
        <v>300</v>
      </c>
      <c r="G24" s="130" t="s">
        <v>301</v>
      </c>
      <c r="H24" s="134" t="s">
        <v>302</v>
      </c>
      <c r="J24" s="36" t="s">
        <v>398</v>
      </c>
      <c r="K24" s="13" t="s">
        <v>403</v>
      </c>
      <c r="L24" s="13"/>
      <c r="M24" s="37"/>
      <c r="O24" s="171" t="s">
        <v>250</v>
      </c>
      <c r="P24" s="130" t="s">
        <v>65</v>
      </c>
      <c r="Q24" s="13"/>
      <c r="R24" s="13"/>
      <c r="S24" s="13"/>
      <c r="T24" s="13"/>
      <c r="U24" s="37"/>
      <c r="W24" s="36" t="s">
        <v>348</v>
      </c>
      <c r="X24" s="13" t="s">
        <v>323</v>
      </c>
      <c r="Y24" s="13"/>
      <c r="Z24" s="13"/>
      <c r="AA24" s="37"/>
    </row>
    <row r="25" spans="1:27">
      <c r="C25" s="175" t="s">
        <v>198</v>
      </c>
      <c r="D25" s="143" t="s">
        <v>116</v>
      </c>
      <c r="E25" s="17"/>
      <c r="F25" s="13"/>
      <c r="G25" s="13"/>
      <c r="H25" s="37"/>
      <c r="J25" s="36" t="s">
        <v>399</v>
      </c>
      <c r="K25" s="13" t="s">
        <v>403</v>
      </c>
      <c r="L25" s="13"/>
      <c r="M25" s="37"/>
      <c r="O25" s="171" t="s">
        <v>251</v>
      </c>
      <c r="P25" s="130" t="s">
        <v>297</v>
      </c>
      <c r="Q25" s="130" t="s">
        <v>298</v>
      </c>
      <c r="R25" s="13"/>
      <c r="S25" s="13"/>
      <c r="T25" s="13"/>
      <c r="U25" s="37"/>
      <c r="W25" s="36" t="s">
        <v>349</v>
      </c>
      <c r="X25" s="13" t="s">
        <v>65</v>
      </c>
      <c r="Y25" s="13" t="s">
        <v>305</v>
      </c>
      <c r="Z25" s="13" t="s">
        <v>360</v>
      </c>
      <c r="AA25" s="37" t="s">
        <v>308</v>
      </c>
    </row>
    <row r="26" spans="1:27">
      <c r="C26" s="175" t="s">
        <v>199</v>
      </c>
      <c r="D26" s="143" t="s">
        <v>303</v>
      </c>
      <c r="E26" s="17"/>
      <c r="F26" s="13"/>
      <c r="G26" s="13"/>
      <c r="H26" s="37"/>
      <c r="J26" s="36" t="s">
        <v>412</v>
      </c>
      <c r="K26" s="13" t="s">
        <v>403</v>
      </c>
      <c r="L26" s="13"/>
      <c r="M26" s="37"/>
      <c r="O26" s="171" t="s">
        <v>252</v>
      </c>
      <c r="P26" s="130" t="s">
        <v>305</v>
      </c>
      <c r="Q26" s="130" t="s">
        <v>307</v>
      </c>
      <c r="R26" s="13"/>
      <c r="S26" s="13"/>
      <c r="T26" s="13"/>
      <c r="U26" s="37"/>
      <c r="W26" s="36" t="s">
        <v>350</v>
      </c>
      <c r="X26" s="13" t="s">
        <v>361</v>
      </c>
      <c r="Y26" s="13" t="s">
        <v>293</v>
      </c>
      <c r="Z26" s="13" t="s">
        <v>308</v>
      </c>
      <c r="AA26" s="37"/>
    </row>
    <row r="27" spans="1:27">
      <c r="C27" s="175" t="s">
        <v>200</v>
      </c>
      <c r="D27" s="143" t="s">
        <v>116</v>
      </c>
      <c r="E27" s="17"/>
      <c r="F27" s="13"/>
      <c r="G27" s="13"/>
      <c r="H27" s="37"/>
      <c r="J27" s="36" t="s">
        <v>400</v>
      </c>
      <c r="K27" s="13" t="s">
        <v>403</v>
      </c>
      <c r="L27" s="13"/>
      <c r="M27" s="37"/>
      <c r="O27" s="171" t="s">
        <v>254</v>
      </c>
      <c r="P27" s="130" t="s">
        <v>305</v>
      </c>
      <c r="Q27" s="130" t="s">
        <v>307</v>
      </c>
      <c r="R27" s="13"/>
      <c r="S27" s="13"/>
      <c r="T27" s="13"/>
      <c r="U27" s="37"/>
      <c r="W27" s="36" t="s">
        <v>351</v>
      </c>
      <c r="X27" s="13" t="s">
        <v>65</v>
      </c>
      <c r="Y27" s="13"/>
      <c r="Z27" s="13"/>
      <c r="AA27" s="37"/>
    </row>
    <row r="28" spans="1:27">
      <c r="C28" s="175" t="s">
        <v>201</v>
      </c>
      <c r="D28" s="143" t="s">
        <v>116</v>
      </c>
      <c r="E28" s="17"/>
      <c r="F28" s="13"/>
      <c r="G28" s="13"/>
      <c r="H28" s="37"/>
      <c r="J28" s="36" t="s">
        <v>401</v>
      </c>
      <c r="K28" s="13" t="s">
        <v>403</v>
      </c>
      <c r="L28" s="13"/>
      <c r="M28" s="37"/>
      <c r="O28" s="171" t="s">
        <v>255</v>
      </c>
      <c r="P28" s="130" t="s">
        <v>305</v>
      </c>
      <c r="Q28" s="13"/>
      <c r="R28" s="13"/>
      <c r="S28" s="13"/>
      <c r="T28" s="13"/>
      <c r="U28" s="37"/>
      <c r="W28" s="36" t="s">
        <v>352</v>
      </c>
      <c r="X28" s="13" t="s">
        <v>65</v>
      </c>
      <c r="Y28" s="13"/>
      <c r="Z28" s="13"/>
      <c r="AA28" s="37"/>
    </row>
    <row r="29" spans="1:27" ht="13.8" thickBot="1">
      <c r="C29" s="175" t="s">
        <v>202</v>
      </c>
      <c r="D29" s="143" t="s">
        <v>116</v>
      </c>
      <c r="E29" s="17"/>
      <c r="F29" s="13"/>
      <c r="G29" s="13"/>
      <c r="H29" s="37"/>
      <c r="J29" s="38" t="s">
        <v>411</v>
      </c>
      <c r="K29" s="39" t="s">
        <v>404</v>
      </c>
      <c r="L29" s="39"/>
      <c r="M29" s="40"/>
      <c r="O29" s="171" t="s">
        <v>256</v>
      </c>
      <c r="P29" s="130" t="s">
        <v>305</v>
      </c>
      <c r="Q29" s="130" t="s">
        <v>49</v>
      </c>
      <c r="R29" s="13"/>
      <c r="S29" s="13"/>
      <c r="T29" s="13"/>
      <c r="U29" s="37"/>
      <c r="W29" s="36" t="s">
        <v>353</v>
      </c>
      <c r="X29" s="13" t="s">
        <v>65</v>
      </c>
      <c r="Y29" s="13"/>
      <c r="Z29" s="13"/>
      <c r="AA29" s="37"/>
    </row>
    <row r="30" spans="1:27">
      <c r="C30" s="175" t="s">
        <v>203</v>
      </c>
      <c r="D30" s="143" t="s">
        <v>116</v>
      </c>
      <c r="E30" s="17"/>
      <c r="F30" s="13"/>
      <c r="G30" s="13"/>
      <c r="H30" s="37"/>
      <c r="O30" s="171" t="s">
        <v>257</v>
      </c>
      <c r="P30" s="130" t="s">
        <v>293</v>
      </c>
      <c r="Q30" s="13"/>
      <c r="R30" s="13"/>
      <c r="S30" s="13"/>
      <c r="T30" s="13"/>
      <c r="U30" s="37"/>
      <c r="W30" s="36" t="s">
        <v>354</v>
      </c>
      <c r="X30" s="13" t="s">
        <v>65</v>
      </c>
      <c r="Y30" s="13"/>
      <c r="Z30" s="13"/>
      <c r="AA30" s="37"/>
    </row>
    <row r="31" spans="1:27">
      <c r="C31" s="175" t="s">
        <v>204</v>
      </c>
      <c r="D31" s="143" t="s">
        <v>304</v>
      </c>
      <c r="E31" s="17"/>
      <c r="F31" s="13"/>
      <c r="G31" s="13"/>
      <c r="H31" s="37"/>
      <c r="O31" s="171" t="s">
        <v>258</v>
      </c>
      <c r="P31" s="130" t="s">
        <v>297</v>
      </c>
      <c r="Q31" s="130" t="s">
        <v>298</v>
      </c>
      <c r="R31" s="13"/>
      <c r="S31" s="13"/>
      <c r="T31" s="13"/>
      <c r="U31" s="37"/>
      <c r="W31" s="36" t="s">
        <v>355</v>
      </c>
      <c r="X31" s="13" t="s">
        <v>65</v>
      </c>
      <c r="Y31" s="13"/>
      <c r="Z31" s="13"/>
      <c r="AA31" s="37"/>
    </row>
    <row r="32" spans="1:27">
      <c r="C32" s="175" t="s">
        <v>205</v>
      </c>
      <c r="D32" s="143" t="s">
        <v>116</v>
      </c>
      <c r="E32" s="17"/>
      <c r="F32" s="13"/>
      <c r="G32" s="13"/>
      <c r="H32" s="37"/>
      <c r="O32" s="171" t="s">
        <v>259</v>
      </c>
      <c r="P32" s="130" t="s">
        <v>293</v>
      </c>
      <c r="Q32" s="130" t="s">
        <v>315</v>
      </c>
      <c r="R32" s="130" t="s">
        <v>320</v>
      </c>
      <c r="S32" s="130" t="s">
        <v>318</v>
      </c>
      <c r="T32" s="130" t="s">
        <v>321</v>
      </c>
      <c r="U32" s="134" t="s">
        <v>322</v>
      </c>
      <c r="W32" s="36" t="s">
        <v>356</v>
      </c>
      <c r="X32" s="13" t="s">
        <v>65</v>
      </c>
      <c r="Y32" s="13"/>
      <c r="Z32" s="13"/>
      <c r="AA32" s="37"/>
    </row>
    <row r="33" spans="3:29" ht="13.8" thickBot="1">
      <c r="C33" s="177" t="s">
        <v>206</v>
      </c>
      <c r="D33" s="165" t="s">
        <v>116</v>
      </c>
      <c r="E33" s="62"/>
      <c r="F33" s="39"/>
      <c r="G33" s="39"/>
      <c r="H33" s="40"/>
      <c r="O33" s="171" t="s">
        <v>260</v>
      </c>
      <c r="P33" s="130" t="s">
        <v>65</v>
      </c>
      <c r="Q33" s="13"/>
      <c r="R33" s="13"/>
      <c r="S33" s="13"/>
      <c r="T33" s="13"/>
      <c r="U33" s="37"/>
      <c r="W33" s="38" t="s">
        <v>357</v>
      </c>
      <c r="X33" s="39" t="s">
        <v>358</v>
      </c>
      <c r="Y33" s="39" t="s">
        <v>359</v>
      </c>
      <c r="Z33" s="39"/>
      <c r="AA33" s="40"/>
    </row>
    <row r="34" spans="3:29">
      <c r="O34" s="171" t="s">
        <v>261</v>
      </c>
      <c r="P34" s="130" t="s">
        <v>65</v>
      </c>
      <c r="Q34" s="13"/>
      <c r="R34" s="13"/>
      <c r="S34" s="13"/>
      <c r="T34" s="13"/>
      <c r="U34" s="37"/>
    </row>
    <row r="35" spans="3:29">
      <c r="O35" s="171" t="s">
        <v>262</v>
      </c>
      <c r="P35" s="130" t="s">
        <v>65</v>
      </c>
      <c r="Q35" s="13"/>
      <c r="R35" s="13"/>
      <c r="S35" s="13"/>
      <c r="T35" s="13"/>
      <c r="U35" s="37"/>
    </row>
    <row r="36" spans="3:29" ht="13.8" thickBot="1">
      <c r="O36" s="171" t="s">
        <v>263</v>
      </c>
      <c r="P36" s="130" t="s">
        <v>65</v>
      </c>
      <c r="Q36" s="130" t="s">
        <v>298</v>
      </c>
      <c r="R36" s="13"/>
      <c r="S36" s="13"/>
      <c r="T36" s="13"/>
      <c r="U36" s="37"/>
    </row>
    <row r="37" spans="3:29" ht="15.6" thickTop="1" thickBot="1">
      <c r="O37" s="171" t="s">
        <v>264</v>
      </c>
      <c r="P37" s="130" t="s">
        <v>65</v>
      </c>
      <c r="Q37" s="130" t="s">
        <v>298</v>
      </c>
      <c r="R37" s="13"/>
      <c r="S37" s="13"/>
      <c r="T37" s="13"/>
      <c r="U37" s="37"/>
      <c r="W37" s="180" t="s">
        <v>526</v>
      </c>
      <c r="X37" s="258" t="s">
        <v>527</v>
      </c>
      <c r="Y37" s="258"/>
      <c r="AB37" s="180" t="s">
        <v>211</v>
      </c>
      <c r="AC37" s="180" t="s">
        <v>532</v>
      </c>
    </row>
    <row r="38" spans="3:29" ht="14.4" thickTop="1" thickBot="1">
      <c r="O38" s="171" t="s">
        <v>265</v>
      </c>
      <c r="P38" s="130" t="s">
        <v>65</v>
      </c>
      <c r="Q38" s="13"/>
      <c r="R38" s="13"/>
      <c r="S38" s="13"/>
      <c r="T38" s="13"/>
      <c r="U38" s="37"/>
      <c r="W38" s="178" t="s">
        <v>528</v>
      </c>
      <c r="X38" s="98" t="s">
        <v>413</v>
      </c>
      <c r="Y38" s="100" t="s">
        <v>414</v>
      </c>
      <c r="AB38" s="178" t="s">
        <v>77</v>
      </c>
      <c r="AC38" s="193"/>
    </row>
    <row r="39" spans="3:29" ht="15.6" thickTop="1" thickBot="1">
      <c r="C39" s="180" t="s">
        <v>209</v>
      </c>
      <c r="D39" s="260" t="s">
        <v>386</v>
      </c>
      <c r="E39" s="261"/>
      <c r="F39" s="261"/>
      <c r="G39" s="261"/>
      <c r="H39" s="261"/>
      <c r="I39" s="261"/>
      <c r="J39" s="262"/>
      <c r="O39" s="171" t="s">
        <v>266</v>
      </c>
      <c r="P39" s="130" t="s">
        <v>293</v>
      </c>
      <c r="Q39" s="130" t="s">
        <v>315</v>
      </c>
      <c r="R39" s="13"/>
      <c r="S39" s="13"/>
      <c r="T39" s="13"/>
      <c r="U39" s="37"/>
      <c r="W39" s="36" t="s">
        <v>529</v>
      </c>
      <c r="X39" s="13"/>
      <c r="Y39" s="37"/>
      <c r="AB39" s="36" t="s">
        <v>78</v>
      </c>
      <c r="AC39" s="37"/>
    </row>
    <row r="40" spans="3:29" ht="13.8" thickTop="1">
      <c r="C40" s="178" t="s">
        <v>364</v>
      </c>
      <c r="D40" s="98"/>
      <c r="E40" s="98"/>
      <c r="F40" s="98"/>
      <c r="G40" s="98"/>
      <c r="H40" s="98"/>
      <c r="I40" s="98"/>
      <c r="J40" s="100"/>
      <c r="O40" s="171" t="s">
        <v>267</v>
      </c>
      <c r="P40" s="130" t="s">
        <v>65</v>
      </c>
      <c r="Q40" s="13"/>
      <c r="R40" s="13"/>
      <c r="S40" s="13"/>
      <c r="T40" s="13"/>
      <c r="U40" s="37"/>
      <c r="W40" s="36" t="s">
        <v>74</v>
      </c>
      <c r="X40" s="13"/>
      <c r="Y40" s="37"/>
      <c r="AB40" s="36" t="s">
        <v>79</v>
      </c>
      <c r="AC40" s="37"/>
    </row>
    <row r="41" spans="3:29">
      <c r="C41" s="36" t="s">
        <v>365</v>
      </c>
      <c r="D41" s="13" t="s">
        <v>312</v>
      </c>
      <c r="E41" s="13"/>
      <c r="F41" s="13"/>
      <c r="G41" s="13"/>
      <c r="H41" s="13"/>
      <c r="I41" s="13"/>
      <c r="J41" s="37"/>
      <c r="O41" s="171" t="s">
        <v>268</v>
      </c>
      <c r="P41" s="130" t="s">
        <v>298</v>
      </c>
      <c r="Q41" s="13"/>
      <c r="R41" s="13"/>
      <c r="S41" s="13"/>
      <c r="T41" s="13"/>
      <c r="U41" s="37"/>
      <c r="W41" s="36" t="s">
        <v>75</v>
      </c>
      <c r="X41" s="13"/>
      <c r="Y41" s="37"/>
      <c r="AB41" s="36" t="s">
        <v>494</v>
      </c>
      <c r="AC41" s="37" t="s">
        <v>533</v>
      </c>
    </row>
    <row r="42" spans="3:29" ht="13.8" thickBot="1">
      <c r="C42" s="36" t="s">
        <v>366</v>
      </c>
      <c r="D42" s="13" t="s">
        <v>312</v>
      </c>
      <c r="E42" s="13"/>
      <c r="F42" s="13"/>
      <c r="G42" s="13"/>
      <c r="H42" s="13"/>
      <c r="I42" s="13"/>
      <c r="J42" s="37"/>
      <c r="O42" s="171" t="s">
        <v>269</v>
      </c>
      <c r="P42" s="130" t="s">
        <v>293</v>
      </c>
      <c r="Q42" s="130" t="s">
        <v>318</v>
      </c>
      <c r="R42" s="13"/>
      <c r="S42" s="13"/>
      <c r="T42" s="13"/>
      <c r="U42" s="37"/>
      <c r="W42" s="36" t="s">
        <v>1</v>
      </c>
      <c r="X42" s="13"/>
      <c r="Y42" s="37"/>
      <c r="AB42" s="38" t="s">
        <v>80</v>
      </c>
      <c r="AC42" s="40"/>
    </row>
    <row r="43" spans="3:29">
      <c r="C43" s="36" t="s">
        <v>367</v>
      </c>
      <c r="D43" s="13" t="s">
        <v>312</v>
      </c>
      <c r="E43" s="13"/>
      <c r="F43" s="13"/>
      <c r="G43" s="13"/>
      <c r="H43" s="13"/>
      <c r="I43" s="13"/>
      <c r="J43" s="37"/>
      <c r="O43" s="171" t="s">
        <v>270</v>
      </c>
      <c r="P43" s="130" t="s">
        <v>293</v>
      </c>
      <c r="Q43" s="130" t="s">
        <v>315</v>
      </c>
      <c r="R43" s="130" t="s">
        <v>67</v>
      </c>
      <c r="S43" s="130" t="s">
        <v>323</v>
      </c>
      <c r="T43" s="13"/>
      <c r="U43" s="37"/>
      <c r="W43" s="36" t="s">
        <v>2</v>
      </c>
      <c r="X43" s="13" t="s">
        <v>415</v>
      </c>
      <c r="Y43" s="37" t="s">
        <v>416</v>
      </c>
    </row>
    <row r="44" spans="3:29">
      <c r="C44" s="36" t="s">
        <v>522</v>
      </c>
      <c r="D44" s="13" t="s">
        <v>312</v>
      </c>
      <c r="E44" s="13"/>
      <c r="F44" s="13"/>
      <c r="G44" s="13"/>
      <c r="H44" s="13"/>
      <c r="I44" s="13"/>
      <c r="J44" s="37"/>
      <c r="O44" s="171" t="s">
        <v>271</v>
      </c>
      <c r="P44" s="130" t="s">
        <v>312</v>
      </c>
      <c r="Q44" s="130" t="s">
        <v>316</v>
      </c>
      <c r="R44" s="13"/>
      <c r="S44" s="13"/>
      <c r="T44" s="13"/>
      <c r="U44" s="37"/>
      <c r="W44" s="36" t="s">
        <v>76</v>
      </c>
      <c r="X44" s="13"/>
      <c r="Y44" s="37"/>
    </row>
    <row r="45" spans="3:29">
      <c r="C45" s="36" t="s">
        <v>368</v>
      </c>
      <c r="D45" s="13" t="s">
        <v>312</v>
      </c>
      <c r="E45" s="13" t="s">
        <v>387</v>
      </c>
      <c r="F45" s="13" t="s">
        <v>388</v>
      </c>
      <c r="G45" s="13" t="s">
        <v>371</v>
      </c>
      <c r="H45" s="13" t="s">
        <v>389</v>
      </c>
      <c r="I45" s="13" t="s">
        <v>369</v>
      </c>
      <c r="J45" s="37" t="s">
        <v>370</v>
      </c>
      <c r="O45" s="171" t="s">
        <v>274</v>
      </c>
      <c r="P45" s="130" t="s">
        <v>305</v>
      </c>
      <c r="Q45" s="13"/>
      <c r="R45" s="13"/>
      <c r="S45" s="13"/>
      <c r="T45" s="13"/>
      <c r="U45" s="37"/>
      <c r="W45" s="36" t="s">
        <v>3</v>
      </c>
      <c r="X45" s="13" t="s">
        <v>417</v>
      </c>
      <c r="Y45" s="37" t="s">
        <v>316</v>
      </c>
    </row>
    <row r="46" spans="3:29" ht="13.8" thickBot="1">
      <c r="C46" s="36" t="s">
        <v>372</v>
      </c>
      <c r="D46" s="13" t="s">
        <v>312</v>
      </c>
      <c r="E46" s="13"/>
      <c r="F46" s="13"/>
      <c r="G46" s="13"/>
      <c r="H46" s="13"/>
      <c r="I46" s="13"/>
      <c r="J46" s="37"/>
      <c r="O46" s="172" t="s">
        <v>272</v>
      </c>
      <c r="P46" s="144" t="s">
        <v>293</v>
      </c>
      <c r="Q46" s="144" t="s">
        <v>315</v>
      </c>
      <c r="R46" s="39"/>
      <c r="S46" s="39"/>
      <c r="T46" s="39"/>
      <c r="U46" s="40"/>
      <c r="W46" s="36" t="s">
        <v>530</v>
      </c>
      <c r="X46" s="13" t="s">
        <v>531</v>
      </c>
      <c r="Y46" s="37"/>
    </row>
    <row r="47" spans="3:29">
      <c r="C47" s="36" t="s">
        <v>373</v>
      </c>
      <c r="D47" s="13" t="s">
        <v>312</v>
      </c>
      <c r="E47" s="13"/>
      <c r="F47" s="13"/>
      <c r="G47" s="13"/>
      <c r="H47" s="13"/>
      <c r="I47" s="13"/>
      <c r="J47" s="37"/>
      <c r="W47" s="36" t="s">
        <v>4</v>
      </c>
      <c r="X47" s="13"/>
      <c r="Y47" s="37"/>
    </row>
    <row r="48" spans="3:29" ht="13.8" thickBot="1">
      <c r="C48" s="36" t="s">
        <v>374</v>
      </c>
      <c r="D48" s="13" t="s">
        <v>116</v>
      </c>
      <c r="E48" s="13"/>
      <c r="F48" s="13"/>
      <c r="G48" s="13"/>
      <c r="H48" s="13"/>
      <c r="I48" s="13"/>
      <c r="J48" s="37"/>
      <c r="W48" s="38" t="s">
        <v>5</v>
      </c>
      <c r="X48" s="39"/>
      <c r="Y48" s="40"/>
    </row>
    <row r="49" spans="3:26" ht="15.6" thickTop="1" thickBot="1">
      <c r="C49" s="36" t="s">
        <v>375</v>
      </c>
      <c r="D49" s="13" t="s">
        <v>116</v>
      </c>
      <c r="E49" s="13"/>
      <c r="F49" s="13"/>
      <c r="G49" s="13"/>
      <c r="H49" s="13"/>
      <c r="I49" s="13"/>
      <c r="J49" s="37"/>
      <c r="L49" s="180" t="s">
        <v>210</v>
      </c>
      <c r="M49" s="180" t="s">
        <v>525</v>
      </c>
      <c r="N49" s="180"/>
      <c r="O49" s="184"/>
      <c r="P49" s="180"/>
      <c r="Q49" s="180"/>
      <c r="R49" s="180"/>
    </row>
    <row r="50" spans="3:26" ht="13.8" thickTop="1">
      <c r="C50" s="36" t="s">
        <v>524</v>
      </c>
      <c r="D50" s="13" t="s">
        <v>116</v>
      </c>
      <c r="E50" s="13"/>
      <c r="F50" s="13"/>
      <c r="G50" s="13"/>
      <c r="H50" s="13"/>
      <c r="I50" s="13"/>
      <c r="J50" s="37"/>
      <c r="L50" s="178" t="s">
        <v>59</v>
      </c>
      <c r="M50" s="98" t="s">
        <v>65</v>
      </c>
      <c r="N50" s="98"/>
      <c r="O50" s="182"/>
      <c r="P50" s="98"/>
      <c r="Q50" s="98"/>
      <c r="R50" s="100"/>
    </row>
    <row r="51" spans="3:26" ht="13.8" thickBot="1">
      <c r="C51" s="36" t="s">
        <v>376</v>
      </c>
      <c r="D51" s="13" t="s">
        <v>116</v>
      </c>
      <c r="E51" s="13"/>
      <c r="F51" s="13"/>
      <c r="G51" s="13"/>
      <c r="H51" s="13"/>
      <c r="I51" s="13"/>
      <c r="J51" s="37"/>
      <c r="L51" s="36" t="s">
        <v>60</v>
      </c>
      <c r="M51" s="13" t="s">
        <v>65</v>
      </c>
      <c r="N51" s="13"/>
      <c r="O51" s="181"/>
      <c r="P51" s="13"/>
      <c r="Q51" s="13"/>
      <c r="R51" s="37"/>
    </row>
    <row r="52" spans="3:26" ht="15.6" thickTop="1" thickBot="1">
      <c r="C52" s="36" t="s">
        <v>377</v>
      </c>
      <c r="D52" s="13" t="s">
        <v>116</v>
      </c>
      <c r="E52" s="13"/>
      <c r="F52" s="13"/>
      <c r="G52" s="13"/>
      <c r="H52" s="13"/>
      <c r="I52" s="13"/>
      <c r="J52" s="37"/>
      <c r="L52" s="36" t="s">
        <v>61</v>
      </c>
      <c r="M52" s="13" t="s">
        <v>65</v>
      </c>
      <c r="N52" s="13"/>
      <c r="O52" s="181"/>
      <c r="P52" s="13"/>
      <c r="Q52" s="13"/>
      <c r="R52" s="37"/>
      <c r="W52" s="180" t="s">
        <v>547</v>
      </c>
      <c r="X52" s="258" t="s">
        <v>548</v>
      </c>
      <c r="Y52" s="258"/>
    </row>
    <row r="53" spans="3:26" ht="13.8" thickTop="1">
      <c r="C53" s="36" t="s">
        <v>378</v>
      </c>
      <c r="D53" s="13" t="s">
        <v>116</v>
      </c>
      <c r="E53" s="13"/>
      <c r="F53" s="13"/>
      <c r="G53" s="13"/>
      <c r="H53" s="13"/>
      <c r="I53" s="13"/>
      <c r="J53" s="37"/>
      <c r="L53" s="36" t="s">
        <v>62</v>
      </c>
      <c r="M53" s="13" t="s">
        <v>66</v>
      </c>
      <c r="N53" s="13" t="s">
        <v>67</v>
      </c>
      <c r="O53" s="13" t="s">
        <v>68</v>
      </c>
      <c r="P53" s="13" t="s">
        <v>69</v>
      </c>
      <c r="Q53" s="13" t="s">
        <v>402</v>
      </c>
      <c r="R53" s="37" t="s">
        <v>7</v>
      </c>
      <c r="W53" s="178" t="s">
        <v>475</v>
      </c>
      <c r="X53" s="98" t="s">
        <v>293</v>
      </c>
      <c r="Y53" s="100"/>
    </row>
    <row r="54" spans="3:26">
      <c r="C54" s="36" t="s">
        <v>379</v>
      </c>
      <c r="D54" s="13" t="s">
        <v>116</v>
      </c>
      <c r="E54" s="13"/>
      <c r="F54" s="13"/>
      <c r="G54" s="13"/>
      <c r="H54" s="13"/>
      <c r="I54" s="13"/>
      <c r="J54" s="37"/>
      <c r="L54" s="36" t="s">
        <v>63</v>
      </c>
      <c r="M54" s="13" t="s">
        <v>65</v>
      </c>
      <c r="N54" s="13"/>
      <c r="O54" s="181"/>
      <c r="P54" s="13"/>
      <c r="Q54" s="13"/>
      <c r="R54" s="37"/>
      <c r="W54" s="36" t="s">
        <v>476</v>
      </c>
      <c r="X54" s="13" t="s">
        <v>293</v>
      </c>
      <c r="Y54" s="37"/>
    </row>
    <row r="55" spans="3:26" ht="13.8" thickBot="1">
      <c r="C55" s="36" t="s">
        <v>380</v>
      </c>
      <c r="D55" s="13" t="s">
        <v>116</v>
      </c>
      <c r="E55" s="13"/>
      <c r="F55" s="13"/>
      <c r="G55" s="13"/>
      <c r="H55" s="13"/>
      <c r="I55" s="13"/>
      <c r="J55" s="37"/>
      <c r="L55" s="38" t="s">
        <v>64</v>
      </c>
      <c r="M55" s="39" t="s">
        <v>65</v>
      </c>
      <c r="N55" s="39"/>
      <c r="O55" s="183"/>
      <c r="P55" s="39"/>
      <c r="Q55" s="39"/>
      <c r="R55" s="40"/>
      <c r="W55" s="36" t="s">
        <v>477</v>
      </c>
      <c r="X55" s="13" t="s">
        <v>293</v>
      </c>
      <c r="Y55" s="37"/>
    </row>
    <row r="56" spans="3:26">
      <c r="C56" s="36" t="s">
        <v>381</v>
      </c>
      <c r="D56" s="13" t="s">
        <v>116</v>
      </c>
      <c r="E56" s="13"/>
      <c r="F56" s="13"/>
      <c r="G56" s="13"/>
      <c r="H56" s="13"/>
      <c r="I56" s="13"/>
      <c r="J56" s="37"/>
      <c r="W56" s="36" t="s">
        <v>478</v>
      </c>
      <c r="X56" s="13" t="s">
        <v>293</v>
      </c>
      <c r="Y56" s="37"/>
    </row>
    <row r="57" spans="3:26">
      <c r="C57" s="36" t="s">
        <v>382</v>
      </c>
      <c r="D57" s="13" t="s">
        <v>116</v>
      </c>
      <c r="E57" s="13"/>
      <c r="F57" s="13"/>
      <c r="G57" s="13"/>
      <c r="H57" s="13"/>
      <c r="I57" s="13"/>
      <c r="J57" s="37"/>
      <c r="W57" s="36" t="s">
        <v>479</v>
      </c>
      <c r="X57" s="13" t="s">
        <v>293</v>
      </c>
      <c r="Y57" s="37"/>
    </row>
    <row r="58" spans="3:26" ht="13.8" thickBot="1">
      <c r="C58" s="36" t="s">
        <v>383</v>
      </c>
      <c r="D58" s="13" t="s">
        <v>116</v>
      </c>
      <c r="E58" s="13"/>
      <c r="F58" s="13"/>
      <c r="G58" s="13"/>
      <c r="H58" s="13"/>
      <c r="I58" s="13"/>
      <c r="J58" s="37"/>
      <c r="W58" s="38" t="s">
        <v>539</v>
      </c>
      <c r="X58" s="75" t="s">
        <v>293</v>
      </c>
      <c r="Y58" s="40" t="s">
        <v>315</v>
      </c>
    </row>
    <row r="59" spans="3:26" ht="13.8" thickBot="1">
      <c r="C59" s="36" t="s">
        <v>384</v>
      </c>
      <c r="D59" s="13" t="s">
        <v>116</v>
      </c>
      <c r="E59" s="13"/>
      <c r="F59" s="13"/>
      <c r="G59" s="13"/>
      <c r="H59" s="13"/>
      <c r="I59" s="13"/>
      <c r="J59" s="37"/>
    </row>
    <row r="60" spans="3:26" ht="15.6" thickTop="1" thickBot="1">
      <c r="C60" s="36" t="s">
        <v>523</v>
      </c>
      <c r="D60" s="13"/>
      <c r="E60" s="13"/>
      <c r="F60" s="13"/>
      <c r="G60" s="13"/>
      <c r="H60" s="13"/>
      <c r="I60" s="13"/>
      <c r="J60" s="37"/>
      <c r="L60" s="180" t="s">
        <v>537</v>
      </c>
      <c r="M60" s="258" t="s">
        <v>549</v>
      </c>
      <c r="N60" s="258"/>
      <c r="O60" s="258"/>
      <c r="Q60" s="129" t="s">
        <v>538</v>
      </c>
      <c r="R60" s="259" t="s">
        <v>557</v>
      </c>
      <c r="S60" s="259"/>
      <c r="T60" s="259"/>
      <c r="U60" s="259"/>
      <c r="W60" s="180" t="s">
        <v>540</v>
      </c>
      <c r="X60" s="258" t="s">
        <v>562</v>
      </c>
      <c r="Y60" s="258"/>
      <c r="Z60" s="258"/>
    </row>
    <row r="61" spans="3:26" ht="14.4" thickTop="1" thickBot="1">
      <c r="C61" s="38" t="s">
        <v>385</v>
      </c>
      <c r="D61" s="39" t="s">
        <v>116</v>
      </c>
      <c r="E61" s="39"/>
      <c r="F61" s="39"/>
      <c r="G61" s="39"/>
      <c r="H61" s="39"/>
      <c r="I61" s="39"/>
      <c r="J61" s="40"/>
      <c r="L61" s="178" t="s">
        <v>481</v>
      </c>
      <c r="M61" s="98" t="s">
        <v>65</v>
      </c>
      <c r="N61" s="98"/>
      <c r="O61" s="202"/>
      <c r="Q61" s="178" t="s">
        <v>482</v>
      </c>
      <c r="R61" s="98" t="s">
        <v>132</v>
      </c>
      <c r="S61" s="98"/>
      <c r="T61" s="98"/>
      <c r="U61" s="100"/>
      <c r="W61" s="178" t="s">
        <v>507</v>
      </c>
      <c r="X61" s="98" t="s">
        <v>311</v>
      </c>
      <c r="Y61" s="98"/>
      <c r="Z61" s="100"/>
    </row>
    <row r="62" spans="3:26">
      <c r="L62" s="36" t="s">
        <v>551</v>
      </c>
      <c r="M62" s="13" t="s">
        <v>305</v>
      </c>
      <c r="N62" s="13" t="s">
        <v>487</v>
      </c>
      <c r="O62" s="37" t="s">
        <v>488</v>
      </c>
      <c r="Q62" s="36" t="s">
        <v>555</v>
      </c>
      <c r="R62" s="13" t="s">
        <v>65</v>
      </c>
      <c r="S62" s="13" t="s">
        <v>133</v>
      </c>
      <c r="T62" s="13" t="s">
        <v>132</v>
      </c>
      <c r="U62" s="37" t="s">
        <v>67</v>
      </c>
      <c r="W62" s="36" t="s">
        <v>508</v>
      </c>
      <c r="X62" s="13" t="s">
        <v>305</v>
      </c>
      <c r="Y62" s="13" t="s">
        <v>360</v>
      </c>
      <c r="Z62" s="37" t="s">
        <v>488</v>
      </c>
    </row>
    <row r="63" spans="3:26">
      <c r="L63" s="36" t="s">
        <v>550</v>
      </c>
      <c r="M63" s="13" t="s">
        <v>487</v>
      </c>
      <c r="N63" s="13" t="s">
        <v>488</v>
      </c>
      <c r="O63" s="203"/>
      <c r="Q63" s="36" t="s">
        <v>556</v>
      </c>
      <c r="R63" s="13" t="s">
        <v>65</v>
      </c>
      <c r="S63" s="13" t="s">
        <v>133</v>
      </c>
      <c r="T63" s="13" t="s">
        <v>132</v>
      </c>
      <c r="U63" s="37" t="s">
        <v>67</v>
      </c>
      <c r="W63" s="36" t="s">
        <v>509</v>
      </c>
      <c r="X63" s="13" t="s">
        <v>311</v>
      </c>
      <c r="Y63" s="13" t="s">
        <v>132</v>
      </c>
      <c r="Z63" s="37"/>
    </row>
    <row r="64" spans="3:26" ht="13.8" thickBot="1">
      <c r="L64" s="36" t="s">
        <v>489</v>
      </c>
      <c r="M64" s="13" t="s">
        <v>65</v>
      </c>
      <c r="N64" s="13" t="s">
        <v>67</v>
      </c>
      <c r="O64" s="37"/>
      <c r="Q64" s="36" t="s">
        <v>484</v>
      </c>
      <c r="R64" s="13" t="s">
        <v>133</v>
      </c>
      <c r="S64" s="13"/>
      <c r="T64" s="13"/>
      <c r="U64" s="37"/>
      <c r="W64" s="36" t="s">
        <v>510</v>
      </c>
      <c r="X64" s="13" t="s">
        <v>311</v>
      </c>
      <c r="Y64" s="13" t="s">
        <v>469</v>
      </c>
      <c r="Z64" s="37" t="s">
        <v>67</v>
      </c>
    </row>
    <row r="65" spans="3:27" ht="15.6" thickTop="1" thickBot="1">
      <c r="C65" s="180" t="s">
        <v>212</v>
      </c>
      <c r="D65" s="258" t="s">
        <v>536</v>
      </c>
      <c r="E65" s="258"/>
      <c r="F65" s="258"/>
      <c r="G65" s="258"/>
      <c r="L65" s="83" t="s">
        <v>490</v>
      </c>
      <c r="M65" s="13" t="s">
        <v>65</v>
      </c>
      <c r="N65" s="13" t="s">
        <v>469</v>
      </c>
      <c r="O65" s="203"/>
      <c r="Q65" s="36" t="s">
        <v>483</v>
      </c>
      <c r="R65" s="13" t="s">
        <v>65</v>
      </c>
      <c r="S65" s="13" t="s">
        <v>469</v>
      </c>
      <c r="T65" s="13"/>
      <c r="U65" s="37"/>
      <c r="W65" s="36" t="s">
        <v>511</v>
      </c>
      <c r="X65" s="13" t="s">
        <v>305</v>
      </c>
      <c r="Y65" s="13" t="s">
        <v>487</v>
      </c>
      <c r="Z65" s="37"/>
    </row>
    <row r="66" spans="3:27" ht="13.8" thickTop="1">
      <c r="C66" s="178" t="s">
        <v>81</v>
      </c>
      <c r="D66" s="98" t="s">
        <v>405</v>
      </c>
      <c r="E66" s="98" t="s">
        <v>418</v>
      </c>
      <c r="F66" s="98" t="s">
        <v>469</v>
      </c>
      <c r="G66" s="100" t="s">
        <v>67</v>
      </c>
      <c r="L66" s="36" t="s">
        <v>491</v>
      </c>
      <c r="M66" s="13" t="s">
        <v>65</v>
      </c>
      <c r="N66" s="13" t="s">
        <v>469</v>
      </c>
      <c r="O66" s="203"/>
      <c r="Q66" s="36" t="s">
        <v>504</v>
      </c>
      <c r="R66" s="13" t="s">
        <v>505</v>
      </c>
      <c r="S66" s="13"/>
      <c r="T66" s="13"/>
      <c r="U66" s="37"/>
      <c r="W66" s="36" t="s">
        <v>512</v>
      </c>
      <c r="X66" s="13" t="s">
        <v>505</v>
      </c>
      <c r="Y66" s="13"/>
      <c r="Z66" s="37"/>
    </row>
    <row r="67" spans="3:27">
      <c r="C67" s="83" t="s">
        <v>419</v>
      </c>
      <c r="D67" s="13" t="s">
        <v>312</v>
      </c>
      <c r="E67" s="13" t="s">
        <v>315</v>
      </c>
      <c r="F67" s="13"/>
      <c r="G67" s="37"/>
      <c r="L67" s="36" t="s">
        <v>552</v>
      </c>
      <c r="M67" s="13" t="s">
        <v>132</v>
      </c>
      <c r="N67" s="13" t="s">
        <v>133</v>
      </c>
      <c r="O67" s="37" t="s">
        <v>67</v>
      </c>
      <c r="Q67" s="36" t="s">
        <v>503</v>
      </c>
      <c r="R67" s="13" t="s">
        <v>315</v>
      </c>
      <c r="S67" s="13"/>
      <c r="T67" s="13"/>
      <c r="U67" s="37"/>
      <c r="W67" s="36" t="s">
        <v>513</v>
      </c>
      <c r="X67" s="13"/>
      <c r="Y67" s="13"/>
      <c r="Z67" s="37"/>
    </row>
    <row r="68" spans="3:27">
      <c r="C68" s="83" t="s">
        <v>420</v>
      </c>
      <c r="D68" s="13" t="s">
        <v>472</v>
      </c>
      <c r="E68" s="13" t="s">
        <v>308</v>
      </c>
      <c r="F68" s="13"/>
      <c r="G68" s="37"/>
      <c r="L68" s="36" t="s">
        <v>553</v>
      </c>
      <c r="M68" s="13" t="s">
        <v>132</v>
      </c>
      <c r="N68" s="13" t="s">
        <v>133</v>
      </c>
      <c r="O68" s="37" t="s">
        <v>67</v>
      </c>
      <c r="Q68" s="36" t="s">
        <v>500</v>
      </c>
      <c r="R68" s="13" t="s">
        <v>293</v>
      </c>
      <c r="S68" s="13" t="s">
        <v>505</v>
      </c>
      <c r="T68" s="13" t="s">
        <v>320</v>
      </c>
      <c r="U68" s="37"/>
      <c r="W68" s="36" t="s">
        <v>514</v>
      </c>
      <c r="X68" s="13" t="s">
        <v>469</v>
      </c>
      <c r="Y68" s="13" t="s">
        <v>67</v>
      </c>
      <c r="Z68" s="37"/>
    </row>
    <row r="69" spans="3:27">
      <c r="C69" s="83" t="s">
        <v>421</v>
      </c>
      <c r="D69" s="13" t="s">
        <v>312</v>
      </c>
      <c r="E69" s="13" t="s">
        <v>315</v>
      </c>
      <c r="F69" s="13"/>
      <c r="G69" s="37"/>
      <c r="L69" s="83" t="s">
        <v>554</v>
      </c>
      <c r="M69" s="13" t="s">
        <v>293</v>
      </c>
      <c r="N69" s="13"/>
      <c r="O69" s="203"/>
      <c r="Q69" s="36" t="s">
        <v>501</v>
      </c>
      <c r="R69" s="13" t="s">
        <v>65</v>
      </c>
      <c r="S69" s="13" t="s">
        <v>67</v>
      </c>
      <c r="T69" s="13"/>
      <c r="U69" s="37"/>
      <c r="W69" s="36" t="s">
        <v>515</v>
      </c>
      <c r="X69" s="13" t="s">
        <v>298</v>
      </c>
      <c r="Y69" s="13"/>
      <c r="Z69" s="37"/>
    </row>
    <row r="70" spans="3:27" ht="13.8" thickBot="1">
      <c r="C70" s="83" t="s">
        <v>422</v>
      </c>
      <c r="D70" s="13" t="s">
        <v>405</v>
      </c>
      <c r="E70" s="13" t="s">
        <v>67</v>
      </c>
      <c r="F70" s="13"/>
      <c r="G70" s="37"/>
      <c r="L70" s="36" t="s">
        <v>495</v>
      </c>
      <c r="M70" s="13" t="s">
        <v>132</v>
      </c>
      <c r="N70" s="13"/>
      <c r="O70" s="203"/>
      <c r="Q70" s="38" t="s">
        <v>502</v>
      </c>
      <c r="R70" s="39" t="s">
        <v>298</v>
      </c>
      <c r="S70" s="39"/>
      <c r="T70" s="39"/>
      <c r="U70" s="40"/>
      <c r="W70" s="36" t="s">
        <v>516</v>
      </c>
      <c r="X70" s="13" t="s">
        <v>311</v>
      </c>
      <c r="Y70" s="13" t="s">
        <v>132</v>
      </c>
      <c r="Z70" s="37" t="s">
        <v>67</v>
      </c>
    </row>
    <row r="71" spans="3:27" ht="13.8" thickBot="1">
      <c r="C71" s="83" t="s">
        <v>423</v>
      </c>
      <c r="D71" s="13" t="s">
        <v>405</v>
      </c>
      <c r="E71" s="13" t="s">
        <v>308</v>
      </c>
      <c r="F71" s="13"/>
      <c r="G71" s="37"/>
      <c r="L71" s="36" t="s">
        <v>496</v>
      </c>
      <c r="M71" s="13"/>
      <c r="N71" s="13"/>
      <c r="O71" s="203"/>
      <c r="W71" s="38" t="s">
        <v>517</v>
      </c>
      <c r="X71" s="39" t="s">
        <v>313</v>
      </c>
      <c r="Y71" s="39"/>
      <c r="Z71" s="40"/>
    </row>
    <row r="72" spans="3:27">
      <c r="C72" s="83" t="s">
        <v>424</v>
      </c>
      <c r="D72" s="13" t="s">
        <v>405</v>
      </c>
      <c r="E72" s="13" t="s">
        <v>418</v>
      </c>
      <c r="F72" s="13" t="s">
        <v>469</v>
      </c>
      <c r="G72" s="37" t="s">
        <v>67</v>
      </c>
      <c r="L72" s="36" t="s">
        <v>497</v>
      </c>
      <c r="M72" s="13" t="s">
        <v>65</v>
      </c>
      <c r="N72" s="13"/>
      <c r="O72" s="203"/>
    </row>
    <row r="73" spans="3:27" ht="13.8" thickBot="1">
      <c r="C73" s="83" t="s">
        <v>425</v>
      </c>
      <c r="D73" s="13" t="s">
        <v>405</v>
      </c>
      <c r="E73" s="13" t="s">
        <v>469</v>
      </c>
      <c r="F73" s="13" t="s">
        <v>67</v>
      </c>
      <c r="G73" s="37"/>
      <c r="L73" s="38" t="s">
        <v>498</v>
      </c>
      <c r="M73" s="39" t="s">
        <v>480</v>
      </c>
      <c r="N73" s="39"/>
      <c r="O73" s="204"/>
    </row>
    <row r="74" spans="3:27" ht="13.8" thickBot="1">
      <c r="C74" s="83" t="s">
        <v>426</v>
      </c>
      <c r="D74" s="13" t="s">
        <v>405</v>
      </c>
      <c r="E74" s="13"/>
      <c r="F74" s="13"/>
      <c r="G74" s="37"/>
    </row>
    <row r="75" spans="3:27" ht="15.6" thickTop="1" thickBot="1">
      <c r="C75" s="83" t="s">
        <v>427</v>
      </c>
      <c r="D75" s="13" t="s">
        <v>405</v>
      </c>
      <c r="E75" s="13" t="s">
        <v>308</v>
      </c>
      <c r="F75" s="13"/>
      <c r="G75" s="37"/>
      <c r="W75" s="180" t="s">
        <v>541</v>
      </c>
      <c r="X75" s="258" t="s">
        <v>574</v>
      </c>
      <c r="Y75" s="258"/>
      <c r="Z75" s="258"/>
      <c r="AA75" s="258"/>
    </row>
    <row r="76" spans="3:27" ht="15.6" thickTop="1" thickBot="1">
      <c r="C76" s="83" t="s">
        <v>428</v>
      </c>
      <c r="D76" s="13" t="s">
        <v>312</v>
      </c>
      <c r="E76" s="13" t="s">
        <v>470</v>
      </c>
      <c r="F76" s="13"/>
      <c r="G76" s="37"/>
      <c r="L76" s="180" t="s">
        <v>213</v>
      </c>
      <c r="M76" s="258" t="s">
        <v>579</v>
      </c>
      <c r="N76" s="258"/>
      <c r="O76" s="258"/>
      <c r="Q76" s="180" t="s">
        <v>214</v>
      </c>
      <c r="R76" s="258" t="s">
        <v>585</v>
      </c>
      <c r="S76" s="258"/>
      <c r="T76" s="258"/>
      <c r="W76" s="178" t="s">
        <v>519</v>
      </c>
      <c r="X76" s="98" t="s">
        <v>65</v>
      </c>
      <c r="Y76" s="98" t="s">
        <v>67</v>
      </c>
      <c r="Z76" s="182"/>
      <c r="AA76" s="100"/>
    </row>
    <row r="77" spans="3:27" ht="13.8" thickTop="1">
      <c r="C77" s="83" t="s">
        <v>429</v>
      </c>
      <c r="D77" s="13" t="s">
        <v>405</v>
      </c>
      <c r="E77" s="13" t="s">
        <v>469</v>
      </c>
      <c r="F77" s="13" t="s">
        <v>67</v>
      </c>
      <c r="G77" s="37"/>
      <c r="L77" s="178" t="s">
        <v>113</v>
      </c>
      <c r="M77" s="98" t="s">
        <v>116</v>
      </c>
      <c r="N77" s="98"/>
      <c r="O77" s="202"/>
      <c r="Q77" s="178" t="s">
        <v>580</v>
      </c>
      <c r="R77" s="98" t="s">
        <v>65</v>
      </c>
      <c r="S77" s="98" t="s">
        <v>132</v>
      </c>
      <c r="T77" s="100"/>
      <c r="W77" s="36" t="s">
        <v>520</v>
      </c>
      <c r="X77" s="13" t="s">
        <v>293</v>
      </c>
      <c r="Y77" s="13" t="s">
        <v>521</v>
      </c>
      <c r="Z77" s="181"/>
      <c r="AA77" s="37"/>
    </row>
    <row r="78" spans="3:27">
      <c r="C78" s="83" t="s">
        <v>430</v>
      </c>
      <c r="D78" s="13" t="s">
        <v>471</v>
      </c>
      <c r="E78" s="13" t="s">
        <v>469</v>
      </c>
      <c r="F78" s="13"/>
      <c r="G78" s="37"/>
      <c r="L78" s="36" t="s">
        <v>114</v>
      </c>
      <c r="M78" s="13" t="s">
        <v>116</v>
      </c>
      <c r="N78" s="13" t="s">
        <v>67</v>
      </c>
      <c r="O78" s="203"/>
      <c r="Q78" s="208" t="s">
        <v>581</v>
      </c>
      <c r="R78" s="13" t="s">
        <v>293</v>
      </c>
      <c r="S78" s="13" t="s">
        <v>505</v>
      </c>
      <c r="T78" s="37" t="s">
        <v>320</v>
      </c>
      <c r="W78" s="36" t="s">
        <v>534</v>
      </c>
      <c r="X78" s="13" t="s">
        <v>293</v>
      </c>
      <c r="Y78" s="13" t="s">
        <v>320</v>
      </c>
      <c r="Z78" s="13" t="s">
        <v>315</v>
      </c>
      <c r="AA78" s="37"/>
    </row>
    <row r="79" spans="3:27">
      <c r="C79" s="83" t="s">
        <v>431</v>
      </c>
      <c r="D79" s="13" t="s">
        <v>405</v>
      </c>
      <c r="E79" s="13" t="s">
        <v>469</v>
      </c>
      <c r="F79" s="13"/>
      <c r="G79" s="37"/>
      <c r="L79" s="36" t="s">
        <v>115</v>
      </c>
      <c r="M79" s="13" t="s">
        <v>116</v>
      </c>
      <c r="N79" s="13" t="s">
        <v>315</v>
      </c>
      <c r="O79" s="37" t="s">
        <v>318</v>
      </c>
      <c r="Q79" s="208" t="s">
        <v>582</v>
      </c>
      <c r="R79" s="13" t="s">
        <v>65</v>
      </c>
      <c r="S79" s="13" t="s">
        <v>133</v>
      </c>
      <c r="T79" s="37" t="s">
        <v>132</v>
      </c>
      <c r="W79" s="36" t="s">
        <v>573</v>
      </c>
      <c r="X79" s="13" t="s">
        <v>65</v>
      </c>
      <c r="Y79" s="13"/>
      <c r="Z79" s="181"/>
      <c r="AA79" s="37"/>
    </row>
    <row r="80" spans="3:27">
      <c r="C80" s="83" t="s">
        <v>432</v>
      </c>
      <c r="D80" s="13" t="s">
        <v>312</v>
      </c>
      <c r="E80" s="13" t="s">
        <v>315</v>
      </c>
      <c r="F80" s="13" t="s">
        <v>470</v>
      </c>
      <c r="G80" s="37"/>
      <c r="L80" s="36" t="s">
        <v>575</v>
      </c>
      <c r="M80" s="13" t="s">
        <v>116</v>
      </c>
      <c r="N80" s="13" t="s">
        <v>315</v>
      </c>
      <c r="O80" s="37" t="s">
        <v>318</v>
      </c>
      <c r="Q80" s="208" t="s">
        <v>118</v>
      </c>
      <c r="R80" s="13" t="s">
        <v>293</v>
      </c>
      <c r="S80" s="13"/>
      <c r="T80" s="37"/>
      <c r="W80" s="36" t="s">
        <v>563</v>
      </c>
      <c r="X80" s="13" t="s">
        <v>315</v>
      </c>
      <c r="Y80" s="13"/>
      <c r="Z80" s="181"/>
      <c r="AA80" s="37"/>
    </row>
    <row r="81" spans="3:27">
      <c r="C81" s="83" t="s">
        <v>433</v>
      </c>
      <c r="D81" s="13" t="s">
        <v>308</v>
      </c>
      <c r="E81" s="13"/>
      <c r="F81" s="13"/>
      <c r="G81" s="37"/>
      <c r="L81" s="36" t="s">
        <v>576</v>
      </c>
      <c r="M81" s="13" t="s">
        <v>116</v>
      </c>
      <c r="N81" s="13" t="s">
        <v>315</v>
      </c>
      <c r="O81" s="37" t="s">
        <v>318</v>
      </c>
      <c r="Q81" s="208" t="s">
        <v>119</v>
      </c>
      <c r="R81" s="13" t="s">
        <v>293</v>
      </c>
      <c r="S81" s="13" t="s">
        <v>320</v>
      </c>
      <c r="T81" s="37"/>
      <c r="W81" s="36" t="s">
        <v>564</v>
      </c>
      <c r="X81" s="13" t="s">
        <v>315</v>
      </c>
      <c r="Y81" s="13"/>
      <c r="Z81" s="181"/>
      <c r="AA81" s="37"/>
    </row>
    <row r="82" spans="3:27">
      <c r="C82" s="83" t="s">
        <v>434</v>
      </c>
      <c r="D82" s="13" t="s">
        <v>405</v>
      </c>
      <c r="E82" s="13" t="s">
        <v>469</v>
      </c>
      <c r="F82" s="13"/>
      <c r="G82" s="37"/>
      <c r="L82" s="36" t="s">
        <v>577</v>
      </c>
      <c r="M82" s="13" t="s">
        <v>116</v>
      </c>
      <c r="N82" s="13"/>
      <c r="O82" s="203"/>
      <c r="Q82" s="208" t="s">
        <v>120</v>
      </c>
      <c r="R82" s="13" t="s">
        <v>65</v>
      </c>
      <c r="S82" s="13" t="s">
        <v>132</v>
      </c>
      <c r="T82" s="37"/>
      <c r="W82" s="36" t="s">
        <v>565</v>
      </c>
      <c r="X82" s="13" t="s">
        <v>65</v>
      </c>
      <c r="Y82" s="13" t="s">
        <v>469</v>
      </c>
      <c r="Z82" s="13" t="s">
        <v>67</v>
      </c>
      <c r="AA82" s="37"/>
    </row>
    <row r="83" spans="3:27" ht="13.8" thickBot="1">
      <c r="C83" s="83" t="s">
        <v>435</v>
      </c>
      <c r="D83" s="13" t="s">
        <v>405</v>
      </c>
      <c r="E83" s="13" t="s">
        <v>469</v>
      </c>
      <c r="F83" s="13" t="s">
        <v>67</v>
      </c>
      <c r="G83" s="37"/>
      <c r="L83" s="38" t="s">
        <v>578</v>
      </c>
      <c r="M83" s="39" t="s">
        <v>116</v>
      </c>
      <c r="N83" s="39"/>
      <c r="O83" s="204"/>
      <c r="Q83" s="208" t="s">
        <v>121</v>
      </c>
      <c r="R83" s="13" t="s">
        <v>293</v>
      </c>
      <c r="S83" s="13" t="s">
        <v>505</v>
      </c>
      <c r="T83" s="37" t="s">
        <v>320</v>
      </c>
      <c r="W83" s="36" t="s">
        <v>566</v>
      </c>
      <c r="X83" s="13" t="s">
        <v>293</v>
      </c>
      <c r="Y83" s="13" t="s">
        <v>315</v>
      </c>
      <c r="Z83" s="181"/>
      <c r="AA83" s="37"/>
    </row>
    <row r="84" spans="3:27">
      <c r="C84" s="83" t="s">
        <v>436</v>
      </c>
      <c r="D84" s="13" t="s">
        <v>312</v>
      </c>
      <c r="E84" s="13"/>
      <c r="F84" s="13"/>
      <c r="G84" s="37"/>
      <c r="Q84" s="208" t="s">
        <v>122</v>
      </c>
      <c r="R84" s="13" t="s">
        <v>65</v>
      </c>
      <c r="S84" s="13" t="s">
        <v>132</v>
      </c>
      <c r="T84" s="37"/>
      <c r="W84" s="36" t="s">
        <v>567</v>
      </c>
      <c r="X84" s="13" t="s">
        <v>469</v>
      </c>
      <c r="Y84" s="13"/>
      <c r="Z84" s="181"/>
      <c r="AA84" s="37"/>
    </row>
    <row r="85" spans="3:27">
      <c r="C85" s="83" t="s">
        <v>437</v>
      </c>
      <c r="D85" s="13" t="s">
        <v>312</v>
      </c>
      <c r="E85" s="13" t="s">
        <v>315</v>
      </c>
      <c r="F85" s="13"/>
      <c r="G85" s="37"/>
      <c r="Q85" s="208" t="s">
        <v>123</v>
      </c>
      <c r="R85" s="13" t="s">
        <v>65</v>
      </c>
      <c r="S85" s="13" t="s">
        <v>132</v>
      </c>
      <c r="T85" s="37"/>
      <c r="W85" s="36" t="s">
        <v>568</v>
      </c>
      <c r="X85" s="13" t="s">
        <v>65</v>
      </c>
      <c r="Y85" s="13" t="s">
        <v>469</v>
      </c>
      <c r="Z85" s="181"/>
      <c r="AA85" s="37"/>
    </row>
    <row r="86" spans="3:27" ht="13.8" thickBot="1">
      <c r="C86" s="83" t="s">
        <v>438</v>
      </c>
      <c r="D86" s="13" t="s">
        <v>312</v>
      </c>
      <c r="E86" s="13" t="s">
        <v>315</v>
      </c>
      <c r="F86" s="13" t="s">
        <v>470</v>
      </c>
      <c r="G86" s="37"/>
      <c r="Q86" s="208" t="s">
        <v>124</v>
      </c>
      <c r="R86" s="13" t="s">
        <v>293</v>
      </c>
      <c r="S86" s="13" t="s">
        <v>320</v>
      </c>
      <c r="T86" s="37" t="s">
        <v>505</v>
      </c>
      <c r="W86" s="36" t="s">
        <v>569</v>
      </c>
      <c r="X86" s="13" t="s">
        <v>293</v>
      </c>
      <c r="Y86" s="13"/>
      <c r="Z86" s="181"/>
      <c r="AA86" s="37"/>
    </row>
    <row r="87" spans="3:27" ht="15.6" thickTop="1" thickBot="1">
      <c r="C87" s="83" t="s">
        <v>439</v>
      </c>
      <c r="D87" s="13" t="s">
        <v>405</v>
      </c>
      <c r="E87" s="13" t="s">
        <v>469</v>
      </c>
      <c r="F87" s="13" t="s">
        <v>67</v>
      </c>
      <c r="G87" s="37"/>
      <c r="L87" s="180" t="s">
        <v>215</v>
      </c>
      <c r="M87" s="258" t="s">
        <v>587</v>
      </c>
      <c r="N87" s="258"/>
      <c r="O87" s="258"/>
      <c r="Q87" s="208" t="s">
        <v>125</v>
      </c>
      <c r="R87" s="13" t="s">
        <v>293</v>
      </c>
      <c r="S87" s="13"/>
      <c r="T87" s="37"/>
      <c r="W87" s="36" t="s">
        <v>570</v>
      </c>
      <c r="X87" s="13" t="s">
        <v>297</v>
      </c>
      <c r="Y87" s="13" t="s">
        <v>298</v>
      </c>
      <c r="Z87" s="181"/>
      <c r="AA87" s="37"/>
    </row>
    <row r="88" spans="3:27" ht="13.8" thickTop="1">
      <c r="C88" s="83" t="s">
        <v>440</v>
      </c>
      <c r="D88" s="13" t="s">
        <v>405</v>
      </c>
      <c r="E88" s="13" t="s">
        <v>313</v>
      </c>
      <c r="F88" s="13"/>
      <c r="G88" s="37"/>
      <c r="L88" s="178" t="s">
        <v>127</v>
      </c>
      <c r="M88" s="98" t="s">
        <v>65</v>
      </c>
      <c r="N88" s="98" t="s">
        <v>132</v>
      </c>
      <c r="O88" s="202"/>
      <c r="Q88" s="208" t="s">
        <v>126</v>
      </c>
      <c r="R88" s="13" t="s">
        <v>65</v>
      </c>
      <c r="S88" s="13" t="s">
        <v>469</v>
      </c>
      <c r="T88" s="37" t="s">
        <v>132</v>
      </c>
      <c r="W88" s="36" t="s">
        <v>571</v>
      </c>
      <c r="X88" s="13" t="s">
        <v>65</v>
      </c>
      <c r="Y88" s="13" t="s">
        <v>132</v>
      </c>
      <c r="Z88" s="13" t="s">
        <v>469</v>
      </c>
      <c r="AA88" s="37" t="s">
        <v>67</v>
      </c>
    </row>
    <row r="89" spans="3:27" ht="13.8" thickBot="1">
      <c r="C89" s="83" t="s">
        <v>441</v>
      </c>
      <c r="D89" s="13" t="s">
        <v>405</v>
      </c>
      <c r="E89" s="13"/>
      <c r="F89" s="13"/>
      <c r="G89" s="37"/>
      <c r="L89" s="36" t="s">
        <v>128</v>
      </c>
      <c r="M89" s="13" t="s">
        <v>293</v>
      </c>
      <c r="N89" s="13"/>
      <c r="O89" s="203"/>
      <c r="Q89" s="208" t="s">
        <v>583</v>
      </c>
      <c r="R89" s="13" t="s">
        <v>65</v>
      </c>
      <c r="S89" s="13"/>
      <c r="T89" s="37"/>
      <c r="W89" s="38" t="s">
        <v>572</v>
      </c>
      <c r="X89" s="39" t="s">
        <v>305</v>
      </c>
      <c r="Y89" s="39"/>
      <c r="Z89" s="183"/>
      <c r="AA89" s="40"/>
    </row>
    <row r="90" spans="3:27" ht="13.8" thickBot="1">
      <c r="C90" s="83" t="s">
        <v>442</v>
      </c>
      <c r="D90" s="13" t="s">
        <v>312</v>
      </c>
      <c r="E90" s="13" t="s">
        <v>315</v>
      </c>
      <c r="F90" s="13"/>
      <c r="G90" s="37"/>
      <c r="L90" s="36" t="s">
        <v>129</v>
      </c>
      <c r="M90" s="13" t="s">
        <v>65</v>
      </c>
      <c r="N90" s="13" t="s">
        <v>132</v>
      </c>
      <c r="O90" s="37" t="s">
        <v>133</v>
      </c>
      <c r="Q90" s="209" t="s">
        <v>584</v>
      </c>
      <c r="R90" s="39" t="s">
        <v>65</v>
      </c>
      <c r="S90" s="39" t="s">
        <v>469</v>
      </c>
      <c r="T90" s="40"/>
    </row>
    <row r="91" spans="3:27">
      <c r="C91" s="83" t="s">
        <v>443</v>
      </c>
      <c r="D91" s="13" t="s">
        <v>405</v>
      </c>
      <c r="E91" s="13" t="s">
        <v>469</v>
      </c>
      <c r="F91" s="13"/>
      <c r="G91" s="37"/>
      <c r="L91" s="36" t="s">
        <v>130</v>
      </c>
      <c r="M91" s="13" t="s">
        <v>65</v>
      </c>
      <c r="N91" s="13" t="s">
        <v>132</v>
      </c>
      <c r="O91" s="203"/>
    </row>
    <row r="92" spans="3:27">
      <c r="C92" s="83" t="s">
        <v>444</v>
      </c>
      <c r="D92" s="13" t="s">
        <v>405</v>
      </c>
      <c r="E92" s="13" t="s">
        <v>469</v>
      </c>
      <c r="F92" s="13" t="s">
        <v>67</v>
      </c>
      <c r="G92" s="37"/>
      <c r="L92" s="36" t="s">
        <v>586</v>
      </c>
      <c r="M92" s="13" t="s">
        <v>65</v>
      </c>
      <c r="N92" s="13" t="s">
        <v>132</v>
      </c>
      <c r="O92" s="203"/>
    </row>
    <row r="93" spans="3:27" ht="13.8" thickBot="1">
      <c r="C93" s="83" t="s">
        <v>445</v>
      </c>
      <c r="D93" s="13" t="s">
        <v>315</v>
      </c>
      <c r="E93" s="13" t="s">
        <v>470</v>
      </c>
      <c r="F93" s="13"/>
      <c r="G93" s="37"/>
      <c r="L93" s="38" t="s">
        <v>131</v>
      </c>
      <c r="M93" s="39" t="s">
        <v>293</v>
      </c>
      <c r="N93" s="39" t="s">
        <v>320</v>
      </c>
      <c r="O93" s="40" t="s">
        <v>505</v>
      </c>
    </row>
    <row r="94" spans="3:27">
      <c r="C94" s="83" t="s">
        <v>446</v>
      </c>
      <c r="D94" s="13" t="s">
        <v>312</v>
      </c>
      <c r="E94" s="13" t="s">
        <v>315</v>
      </c>
      <c r="F94" s="13"/>
      <c r="G94" s="37"/>
    </row>
    <row r="95" spans="3:27">
      <c r="C95" s="83" t="s">
        <v>447</v>
      </c>
      <c r="D95" s="13" t="s">
        <v>312</v>
      </c>
      <c r="E95" s="13" t="s">
        <v>67</v>
      </c>
      <c r="F95" s="13"/>
      <c r="G95" s="37"/>
    </row>
    <row r="96" spans="3:27">
      <c r="C96" s="83" t="s">
        <v>448</v>
      </c>
      <c r="D96" s="13" t="s">
        <v>405</v>
      </c>
      <c r="E96" s="13" t="s">
        <v>469</v>
      </c>
      <c r="F96" s="13"/>
      <c r="G96" s="37"/>
    </row>
    <row r="97" spans="3:13">
      <c r="C97" s="83" t="s">
        <v>449</v>
      </c>
      <c r="D97" s="13" t="s">
        <v>312</v>
      </c>
      <c r="E97" s="13" t="s">
        <v>315</v>
      </c>
      <c r="F97" s="13" t="s">
        <v>470</v>
      </c>
      <c r="G97" s="37"/>
    </row>
    <row r="98" spans="3:13">
      <c r="C98" s="83" t="s">
        <v>450</v>
      </c>
      <c r="D98" s="13" t="s">
        <v>405</v>
      </c>
      <c r="E98" s="13" t="s">
        <v>469</v>
      </c>
      <c r="F98" s="13"/>
      <c r="G98" s="37"/>
    </row>
    <row r="99" spans="3:13">
      <c r="C99" s="83" t="s">
        <v>451</v>
      </c>
      <c r="D99" s="13" t="s">
        <v>405</v>
      </c>
      <c r="E99" s="13" t="s">
        <v>469</v>
      </c>
      <c r="F99" s="13"/>
      <c r="G99" s="37"/>
    </row>
    <row r="100" spans="3:13" ht="13.8" thickBot="1">
      <c r="C100" s="83" t="s">
        <v>452</v>
      </c>
      <c r="D100" s="13" t="s">
        <v>472</v>
      </c>
      <c r="E100" s="13"/>
      <c r="F100" s="13"/>
      <c r="G100" s="37"/>
    </row>
    <row r="101" spans="3:13" ht="15.6" thickTop="1" thickBot="1">
      <c r="C101" s="83" t="s">
        <v>453</v>
      </c>
      <c r="D101" s="13" t="s">
        <v>472</v>
      </c>
      <c r="E101" s="13" t="s">
        <v>313</v>
      </c>
      <c r="F101" s="13"/>
      <c r="G101" s="37"/>
      <c r="L101" s="180" t="s">
        <v>599</v>
      </c>
      <c r="M101" s="180" t="s">
        <v>600</v>
      </c>
    </row>
    <row r="102" spans="3:13" ht="13.8" thickTop="1">
      <c r="C102" s="83" t="s">
        <v>454</v>
      </c>
      <c r="D102" s="13" t="s">
        <v>472</v>
      </c>
      <c r="E102" s="13" t="s">
        <v>313</v>
      </c>
      <c r="F102" s="13"/>
      <c r="G102" s="37"/>
      <c r="L102" s="36" t="s">
        <v>594</v>
      </c>
      <c r="M102" s="37">
        <v>1.2</v>
      </c>
    </row>
    <row r="103" spans="3:13">
      <c r="C103" s="83" t="s">
        <v>455</v>
      </c>
      <c r="D103" s="13" t="s">
        <v>298</v>
      </c>
      <c r="E103" s="13"/>
      <c r="F103" s="13"/>
      <c r="G103" s="37"/>
      <c r="L103" s="36" t="s">
        <v>595</v>
      </c>
      <c r="M103" s="213">
        <v>1375</v>
      </c>
    </row>
    <row r="104" spans="3:13">
      <c r="C104" s="83" t="s">
        <v>456</v>
      </c>
      <c r="D104" s="13" t="s">
        <v>312</v>
      </c>
      <c r="E104" s="13" t="s">
        <v>315</v>
      </c>
      <c r="F104" s="13" t="s">
        <v>470</v>
      </c>
      <c r="G104" s="37"/>
      <c r="L104" s="36" t="s">
        <v>596</v>
      </c>
      <c r="M104" s="37">
        <v>1.55</v>
      </c>
    </row>
    <row r="105" spans="3:13">
      <c r="C105" s="83" t="s">
        <v>457</v>
      </c>
      <c r="D105" s="13" t="s">
        <v>312</v>
      </c>
      <c r="E105" s="13" t="s">
        <v>315</v>
      </c>
      <c r="F105" s="13" t="s">
        <v>470</v>
      </c>
      <c r="G105" s="37"/>
      <c r="L105" s="36" t="s">
        <v>597</v>
      </c>
      <c r="M105" s="213">
        <v>1725</v>
      </c>
    </row>
    <row r="106" spans="3:13" ht="13.8" thickBot="1">
      <c r="C106" s="83" t="s">
        <v>458</v>
      </c>
      <c r="D106" s="13" t="s">
        <v>472</v>
      </c>
      <c r="E106" s="13" t="s">
        <v>473</v>
      </c>
      <c r="F106" s="13"/>
      <c r="G106" s="37"/>
      <c r="L106" s="38" t="s">
        <v>598</v>
      </c>
      <c r="M106" s="40">
        <v>1.9</v>
      </c>
    </row>
    <row r="107" spans="3:13">
      <c r="C107" s="83" t="s">
        <v>459</v>
      </c>
      <c r="D107" s="13" t="s">
        <v>405</v>
      </c>
      <c r="E107" s="13" t="s">
        <v>469</v>
      </c>
      <c r="F107" s="13"/>
      <c r="G107" s="37"/>
    </row>
    <row r="108" spans="3:13">
      <c r="C108" s="83" t="s">
        <v>460</v>
      </c>
      <c r="D108" s="13" t="s">
        <v>318</v>
      </c>
      <c r="E108" s="13"/>
      <c r="F108" s="13"/>
      <c r="G108" s="37"/>
    </row>
    <row r="109" spans="3:13">
      <c r="C109" s="83" t="s">
        <v>461</v>
      </c>
      <c r="D109" s="13" t="s">
        <v>405</v>
      </c>
      <c r="E109" s="13" t="s">
        <v>469</v>
      </c>
      <c r="F109" s="13"/>
      <c r="G109" s="37"/>
    </row>
    <row r="110" spans="3:13">
      <c r="C110" s="83" t="s">
        <v>542</v>
      </c>
      <c r="D110" s="13" t="s">
        <v>405</v>
      </c>
      <c r="E110" s="13" t="s">
        <v>469</v>
      </c>
      <c r="F110" s="13" t="s">
        <v>308</v>
      </c>
      <c r="G110" s="37"/>
    </row>
    <row r="111" spans="3:13">
      <c r="C111" s="83" t="s">
        <v>462</v>
      </c>
      <c r="D111" s="13" t="s">
        <v>405</v>
      </c>
      <c r="E111" s="13" t="s">
        <v>469</v>
      </c>
      <c r="F111" s="13" t="s">
        <v>67</v>
      </c>
      <c r="G111" s="37"/>
    </row>
    <row r="112" spans="3:13">
      <c r="C112" s="83" t="s">
        <v>463</v>
      </c>
      <c r="D112" s="13" t="s">
        <v>312</v>
      </c>
      <c r="E112" s="13" t="s">
        <v>315</v>
      </c>
      <c r="F112" s="13" t="s">
        <v>470</v>
      </c>
      <c r="G112" s="37" t="s">
        <v>474</v>
      </c>
    </row>
    <row r="113" spans="3:7">
      <c r="C113" s="83" t="s">
        <v>464</v>
      </c>
      <c r="D113" s="13" t="s">
        <v>405</v>
      </c>
      <c r="E113" s="13" t="s">
        <v>469</v>
      </c>
      <c r="F113" s="13"/>
      <c r="G113" s="37"/>
    </row>
    <row r="114" spans="3:7">
      <c r="C114" s="83" t="s">
        <v>465</v>
      </c>
      <c r="D114" s="13" t="s">
        <v>312</v>
      </c>
      <c r="E114" s="13" t="s">
        <v>315</v>
      </c>
      <c r="F114" s="13"/>
      <c r="G114" s="37"/>
    </row>
    <row r="115" spans="3:7">
      <c r="C115" s="83" t="s">
        <v>466</v>
      </c>
      <c r="D115" s="13" t="s">
        <v>312</v>
      </c>
      <c r="E115" s="13" t="s">
        <v>315</v>
      </c>
      <c r="F115" s="13" t="s">
        <v>470</v>
      </c>
      <c r="G115" s="37"/>
    </row>
    <row r="116" spans="3:7">
      <c r="C116" s="83" t="s">
        <v>467</v>
      </c>
      <c r="D116" s="13" t="s">
        <v>312</v>
      </c>
      <c r="E116" s="13"/>
      <c r="F116" s="13"/>
      <c r="G116" s="37"/>
    </row>
    <row r="117" spans="3:7" ht="13.8" thickBot="1">
      <c r="C117" s="84" t="s">
        <v>468</v>
      </c>
      <c r="D117" s="39" t="s">
        <v>405</v>
      </c>
      <c r="E117" s="39" t="s">
        <v>469</v>
      </c>
      <c r="F117" s="39"/>
      <c r="G117" s="40"/>
    </row>
  </sheetData>
  <mergeCells count="16">
    <mergeCell ref="X75:AA75"/>
    <mergeCell ref="M76:O76"/>
    <mergeCell ref="R76:T76"/>
    <mergeCell ref="M87:O87"/>
    <mergeCell ref="D1:H1"/>
    <mergeCell ref="K1:M1"/>
    <mergeCell ref="P1:U1"/>
    <mergeCell ref="X1:AA1"/>
    <mergeCell ref="K14:M14"/>
    <mergeCell ref="D39:J39"/>
    <mergeCell ref="X37:Y37"/>
    <mergeCell ref="D65:G65"/>
    <mergeCell ref="M60:O60"/>
    <mergeCell ref="R60:U60"/>
    <mergeCell ref="X52:Y52"/>
    <mergeCell ref="X60:Z60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D47"/>
  <sheetViews>
    <sheetView workbookViewId="0">
      <selection activeCell="F5" sqref="F5"/>
    </sheetView>
  </sheetViews>
  <sheetFormatPr defaultRowHeight="13.2"/>
  <cols>
    <col min="2" max="2" width="14.109375" customWidth="1"/>
    <col min="3" max="3" width="28.109375" customWidth="1"/>
    <col min="4" max="4" width="27.21875" customWidth="1"/>
  </cols>
  <sheetData>
    <row r="1" spans="1:4" ht="15.6" thickTop="1" thickBot="1">
      <c r="A1" s="180" t="s">
        <v>8</v>
      </c>
      <c r="B1" s="180" t="s">
        <v>588</v>
      </c>
      <c r="C1" s="180" t="s">
        <v>309</v>
      </c>
      <c r="D1" s="180" t="s">
        <v>589</v>
      </c>
    </row>
    <row r="2" spans="1:4" ht="13.8" thickTop="1">
      <c r="A2" s="210">
        <v>0</v>
      </c>
      <c r="B2" s="211" t="s">
        <v>590</v>
      </c>
      <c r="C2" s="211" t="s">
        <v>591</v>
      </c>
      <c r="D2" s="212" t="s">
        <v>592</v>
      </c>
    </row>
    <row r="3" spans="1:4">
      <c r="A3" s="36"/>
      <c r="B3" s="13"/>
      <c r="C3" s="13"/>
      <c r="D3" s="37"/>
    </row>
    <row r="4" spans="1:4">
      <c r="A4" s="36"/>
      <c r="B4" s="13"/>
      <c r="C4" s="13"/>
      <c r="D4" s="37"/>
    </row>
    <row r="5" spans="1:4">
      <c r="A5" s="36"/>
      <c r="B5" s="13"/>
      <c r="C5" s="13"/>
      <c r="D5" s="37"/>
    </row>
    <row r="6" spans="1:4">
      <c r="A6" s="36"/>
      <c r="B6" s="13"/>
      <c r="C6" s="13"/>
      <c r="D6" s="37"/>
    </row>
    <row r="7" spans="1:4">
      <c r="A7" s="36"/>
      <c r="B7" s="13"/>
      <c r="C7" s="13"/>
      <c r="D7" s="37"/>
    </row>
    <row r="8" spans="1:4">
      <c r="A8" s="36"/>
      <c r="B8" s="13"/>
      <c r="C8" s="13"/>
      <c r="D8" s="37"/>
    </row>
    <row r="9" spans="1:4">
      <c r="A9" s="36"/>
      <c r="B9" s="13"/>
      <c r="C9" s="13"/>
      <c r="D9" s="37"/>
    </row>
    <row r="10" spans="1:4">
      <c r="A10" s="36"/>
      <c r="B10" s="13"/>
      <c r="C10" s="13"/>
      <c r="D10" s="37"/>
    </row>
    <row r="11" spans="1:4">
      <c r="A11" s="36"/>
      <c r="B11" s="13"/>
      <c r="C11" s="13"/>
      <c r="D11" s="37"/>
    </row>
    <row r="12" spans="1:4">
      <c r="A12" s="36"/>
      <c r="B12" s="13"/>
      <c r="C12" s="13"/>
      <c r="D12" s="37"/>
    </row>
    <row r="13" spans="1:4">
      <c r="A13" s="36"/>
      <c r="B13" s="13"/>
      <c r="C13" s="13"/>
      <c r="D13" s="37"/>
    </row>
    <row r="14" spans="1:4">
      <c r="A14" s="36"/>
      <c r="B14" s="13"/>
      <c r="C14" s="13"/>
      <c r="D14" s="37"/>
    </row>
    <row r="15" spans="1:4">
      <c r="A15" s="36"/>
      <c r="B15" s="13"/>
      <c r="C15" s="13"/>
      <c r="D15" s="37"/>
    </row>
    <row r="16" spans="1:4">
      <c r="A16" s="36"/>
      <c r="B16" s="13"/>
      <c r="C16" s="13"/>
      <c r="D16" s="37"/>
    </row>
    <row r="17" spans="1:4">
      <c r="A17" s="36"/>
      <c r="B17" s="13"/>
      <c r="C17" s="13"/>
      <c r="D17" s="37"/>
    </row>
    <row r="18" spans="1:4">
      <c r="A18" s="36"/>
      <c r="B18" s="13"/>
      <c r="C18" s="13"/>
      <c r="D18" s="37"/>
    </row>
    <row r="19" spans="1:4">
      <c r="A19" s="36"/>
      <c r="B19" s="13"/>
      <c r="C19" s="13"/>
      <c r="D19" s="37"/>
    </row>
    <row r="20" spans="1:4">
      <c r="A20" s="36"/>
      <c r="B20" s="13"/>
      <c r="C20" s="13"/>
      <c r="D20" s="37"/>
    </row>
    <row r="21" spans="1:4">
      <c r="A21" s="36"/>
      <c r="B21" s="13"/>
      <c r="C21" s="13"/>
      <c r="D21" s="37"/>
    </row>
    <row r="22" spans="1:4">
      <c r="A22" s="36"/>
      <c r="B22" s="13"/>
      <c r="C22" s="13"/>
      <c r="D22" s="37"/>
    </row>
    <row r="23" spans="1:4">
      <c r="A23" s="36"/>
      <c r="B23" s="13"/>
      <c r="C23" s="13"/>
      <c r="D23" s="37"/>
    </row>
    <row r="24" spans="1:4">
      <c r="A24" s="36"/>
      <c r="B24" s="13"/>
      <c r="C24" s="13"/>
      <c r="D24" s="37"/>
    </row>
    <row r="25" spans="1:4">
      <c r="A25" s="36"/>
      <c r="B25" s="13"/>
      <c r="C25" s="13"/>
      <c r="D25" s="37"/>
    </row>
    <row r="26" spans="1:4">
      <c r="A26" s="36"/>
      <c r="B26" s="13"/>
      <c r="C26" s="13"/>
      <c r="D26" s="37"/>
    </row>
    <row r="27" spans="1:4">
      <c r="A27" s="36"/>
      <c r="B27" s="13"/>
      <c r="C27" s="13"/>
      <c r="D27" s="37"/>
    </row>
    <row r="28" spans="1:4">
      <c r="A28" s="36"/>
      <c r="B28" s="13"/>
      <c r="C28" s="13"/>
      <c r="D28" s="37"/>
    </row>
    <row r="29" spans="1:4">
      <c r="A29" s="36"/>
      <c r="B29" s="13"/>
      <c r="C29" s="13"/>
      <c r="D29" s="37"/>
    </row>
    <row r="30" spans="1:4">
      <c r="A30" s="36"/>
      <c r="B30" s="13"/>
      <c r="C30" s="13"/>
      <c r="D30" s="37"/>
    </row>
    <row r="31" spans="1:4">
      <c r="A31" s="36"/>
      <c r="B31" s="13"/>
      <c r="C31" s="13"/>
      <c r="D31" s="37"/>
    </row>
    <row r="32" spans="1:4">
      <c r="A32" s="36"/>
      <c r="B32" s="13"/>
      <c r="C32" s="13"/>
      <c r="D32" s="37"/>
    </row>
    <row r="33" spans="1:4">
      <c r="A33" s="36"/>
      <c r="B33" s="13"/>
      <c r="C33" s="13"/>
      <c r="D33" s="37"/>
    </row>
    <row r="34" spans="1:4">
      <c r="A34" s="36"/>
      <c r="B34" s="13"/>
      <c r="C34" s="13"/>
      <c r="D34" s="37"/>
    </row>
    <row r="35" spans="1:4">
      <c r="A35" s="36"/>
      <c r="B35" s="13"/>
      <c r="C35" s="13"/>
      <c r="D35" s="37"/>
    </row>
    <row r="36" spans="1:4">
      <c r="A36" s="36"/>
      <c r="B36" s="13"/>
      <c r="C36" s="13"/>
      <c r="D36" s="37"/>
    </row>
    <row r="37" spans="1:4">
      <c r="A37" s="36"/>
      <c r="B37" s="13"/>
      <c r="C37" s="13"/>
      <c r="D37" s="37"/>
    </row>
    <row r="38" spans="1:4">
      <c r="A38" s="36"/>
      <c r="B38" s="13"/>
      <c r="C38" s="13"/>
      <c r="D38" s="37"/>
    </row>
    <row r="39" spans="1:4">
      <c r="A39" s="36"/>
      <c r="B39" s="13"/>
      <c r="C39" s="13"/>
      <c r="D39" s="37"/>
    </row>
    <row r="40" spans="1:4">
      <c r="A40" s="36"/>
      <c r="B40" s="13"/>
      <c r="C40" s="13"/>
      <c r="D40" s="37"/>
    </row>
    <row r="41" spans="1:4">
      <c r="A41" s="36"/>
      <c r="B41" s="13"/>
      <c r="C41" s="13"/>
      <c r="D41" s="37"/>
    </row>
    <row r="42" spans="1:4">
      <c r="A42" s="36"/>
      <c r="B42" s="13"/>
      <c r="C42" s="13"/>
      <c r="D42" s="37"/>
    </row>
    <row r="43" spans="1:4">
      <c r="A43" s="36"/>
      <c r="B43" s="13"/>
      <c r="C43" s="13"/>
      <c r="D43" s="37"/>
    </row>
    <row r="44" spans="1:4">
      <c r="A44" s="36"/>
      <c r="B44" s="13"/>
      <c r="C44" s="13"/>
      <c r="D44" s="37"/>
    </row>
    <row r="45" spans="1:4">
      <c r="A45" s="36"/>
      <c r="B45" s="13"/>
      <c r="C45" s="13"/>
      <c r="D45" s="37"/>
    </row>
    <row r="46" spans="1:4">
      <c r="A46" s="36"/>
      <c r="B46" s="13"/>
      <c r="C46" s="13"/>
      <c r="D46" s="37"/>
    </row>
    <row r="47" spans="1:4" ht="13.8" thickBot="1">
      <c r="A47" s="38"/>
      <c r="B47" s="39"/>
      <c r="C47" s="39"/>
      <c r="D47" s="4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C72"/>
  <sheetViews>
    <sheetView tabSelected="1" zoomScale="70" zoomScaleNormal="70" workbookViewId="0">
      <selection activeCell="D2" sqref="D2"/>
    </sheetView>
  </sheetViews>
  <sheetFormatPr defaultColWidth="11.5546875" defaultRowHeight="13.2"/>
  <cols>
    <col min="1" max="3" width="20" customWidth="1"/>
    <col min="4" max="4" width="31.109375" customWidth="1"/>
    <col min="12" max="12" width="20.33203125" customWidth="1"/>
    <col min="13" max="13" width="28" customWidth="1"/>
    <col min="14" max="14" width="19.109375" customWidth="1"/>
    <col min="16" max="55" width="11.5546875" style="186"/>
  </cols>
  <sheetData>
    <row r="1" spans="1:21" s="186" customFormat="1" ht="13.8">
      <c r="A1" s="222" t="s">
        <v>282</v>
      </c>
      <c r="B1" s="222"/>
      <c r="C1" s="222"/>
      <c r="D1" s="185"/>
      <c r="E1" s="185"/>
      <c r="F1" s="185"/>
      <c r="I1" s="185"/>
      <c r="J1" s="185"/>
      <c r="K1" s="185"/>
    </row>
    <row r="2" spans="1:21" s="186" customFormat="1" ht="13.8">
      <c r="A2" s="187" t="s">
        <v>281</v>
      </c>
      <c r="B2" s="188">
        <v>23</v>
      </c>
      <c r="C2" s="187" t="s">
        <v>285</v>
      </c>
      <c r="D2" s="188" t="s">
        <v>594</v>
      </c>
      <c r="E2" s="185"/>
    </row>
    <row r="3" spans="1:21" s="186" customFormat="1" ht="13.8">
      <c r="A3" s="187" t="s">
        <v>280</v>
      </c>
      <c r="B3" s="188">
        <v>182</v>
      </c>
      <c r="C3" s="187" t="s">
        <v>286</v>
      </c>
      <c r="D3" s="188" t="s">
        <v>601</v>
      </c>
      <c r="G3" s="207" t="s">
        <v>145</v>
      </c>
      <c r="H3" s="207"/>
      <c r="I3" s="207"/>
    </row>
    <row r="4" spans="1:21" s="186" customFormat="1" ht="13.8">
      <c r="A4" s="206" t="s">
        <v>593</v>
      </c>
      <c r="B4" s="188">
        <v>82</v>
      </c>
      <c r="C4" s="206"/>
      <c r="D4" s="189"/>
      <c r="G4" s="207" t="s">
        <v>146</v>
      </c>
      <c r="H4" s="207"/>
      <c r="I4" s="207"/>
    </row>
    <row r="5" spans="1:21" s="186" customFormat="1" ht="13.8">
      <c r="A5" s="187" t="s">
        <v>279</v>
      </c>
      <c r="B5" s="188" t="e">
        <f>#REF!/(AlimentosBruto!M105^2)</f>
        <v>#REF!</v>
      </c>
      <c r="D5" s="189"/>
      <c r="G5" s="207" t="s">
        <v>147</v>
      </c>
      <c r="H5" s="207"/>
      <c r="I5" s="207"/>
    </row>
    <row r="6" spans="1:21" s="186" customFormat="1" ht="13.8">
      <c r="D6" s="190"/>
      <c r="G6" s="207" t="s">
        <v>148</v>
      </c>
      <c r="H6" s="207"/>
      <c r="I6" s="207"/>
      <c r="K6" s="185"/>
    </row>
    <row r="7" spans="1:21" s="186" customFormat="1" ht="13.8">
      <c r="A7" s="220" t="s">
        <v>284</v>
      </c>
      <c r="B7" s="221"/>
      <c r="C7" s="188">
        <f>IF(D3="HOMBRE",66.473+(13.7516*B4)+(5.0033*B3)-(6.755*B2),
IF(D3="MUJER",655.0955+(9.5634*B4)+(1.8449*B3)-(4.6756*B2),0))</f>
        <v>1667.5273</v>
      </c>
      <c r="D7" s="189"/>
    </row>
    <row r="8" spans="1:21" s="186" customFormat="1" ht="13.8">
      <c r="A8" s="220" t="s">
        <v>602</v>
      </c>
      <c r="B8" s="221"/>
      <c r="C8" s="188">
        <f>VALUE(INDEX(Factor_Actividad,MATCH(D2,Nivel_de_Actividad,0)))*C7</f>
        <v>2001.0327599999998</v>
      </c>
      <c r="D8" s="185"/>
    </row>
    <row r="9" spans="1:21" s="186" customFormat="1" ht="16.2" thickBot="1">
      <c r="N9" s="191"/>
      <c r="O9" s="191"/>
      <c r="P9" s="191"/>
      <c r="Q9" s="191"/>
      <c r="R9" s="191"/>
      <c r="S9" s="191"/>
      <c r="T9" s="191"/>
      <c r="U9" s="191"/>
    </row>
    <row r="10" spans="1:21" ht="31.2" customHeight="1" thickTop="1" thickBot="1">
      <c r="A10" s="230" t="s">
        <v>149</v>
      </c>
      <c r="B10" s="231"/>
      <c r="C10" s="231"/>
      <c r="D10" s="231"/>
      <c r="E10" s="157" t="s">
        <v>150</v>
      </c>
      <c r="F10" s="158" t="s">
        <v>169</v>
      </c>
      <c r="G10" s="159" t="s">
        <v>151</v>
      </c>
      <c r="H10" s="223" t="s">
        <v>152</v>
      </c>
      <c r="I10" s="224"/>
      <c r="J10" s="225"/>
      <c r="K10" s="186"/>
      <c r="L10" s="186"/>
      <c r="M10" s="186"/>
      <c r="N10" s="191"/>
      <c r="O10" s="191"/>
      <c r="P10" s="191"/>
      <c r="Q10" s="191"/>
      <c r="R10" s="191"/>
      <c r="S10" s="191"/>
    </row>
    <row r="11" spans="1:21" ht="15.6" customHeight="1" thickTop="1" thickBot="1">
      <c r="A11" s="156"/>
      <c r="B11" s="156" t="s">
        <v>170</v>
      </c>
      <c r="C11" s="156" t="s">
        <v>309</v>
      </c>
      <c r="D11" s="156" t="s">
        <v>171</v>
      </c>
      <c r="E11" s="156" t="s">
        <v>153</v>
      </c>
      <c r="F11" s="156" t="s">
        <v>154</v>
      </c>
      <c r="G11" s="156" t="s">
        <v>154</v>
      </c>
      <c r="H11" s="160" t="s">
        <v>155</v>
      </c>
      <c r="I11" s="160" t="s">
        <v>156</v>
      </c>
      <c r="J11" s="160" t="s">
        <v>157</v>
      </c>
      <c r="K11" s="186"/>
      <c r="L11" s="186"/>
      <c r="M11" s="186"/>
      <c r="N11" s="191"/>
      <c r="O11" s="191"/>
      <c r="P11" s="191"/>
      <c r="Q11" s="191"/>
      <c r="R11" s="191"/>
      <c r="S11" s="191"/>
    </row>
    <row r="12" spans="1:21" ht="16.8" thickTop="1" thickBot="1">
      <c r="A12" s="226" t="s">
        <v>158</v>
      </c>
      <c r="B12" s="148"/>
      <c r="C12" s="149"/>
      <c r="D12" s="150"/>
      <c r="E12" s="148"/>
      <c r="F12" s="142">
        <f>IF(B12="Cereales",INDEX(Kcal_Cereales,MATCH(C12&amp;D12,Cereales!$D$5:$D$51,0)),
IF(B12="Leguminosas",INDEX(Kcal_Leguminosas,MATCH(C12&amp;D12,leguminosas!$D$5:$D$22,0)),
IF(B12="Tuberculos y Hortalizas",INDEX(Kcal_Tuberculos,MATCH(C12&amp;D12,'tuberculos y hortalizas'!$D$5:$D$87,0)),
IF(B12="Frutos Frescos",INDEX(Kcal_Frutos_Frescos,MATCH(C12&amp;D12,'frutos frescos'!$D$5:$D$55,0)),
IF(B12="Frutos Secos",INDEX(Kcal_Frutos_Secos,MATCH(C12&amp;D12,'frutos secos'!$D$5:$D$22,0)),
IF(B12="Leche y Derivados",INDEX(Kcal_Leche_Derivados,MATCH(C12&amp;D12,'Leche y derivados'!$D$5:$D$32,0)),
IF(B12="Huevos",INDEX(Kcal_Huevos,MATCH(C12&amp;D12,Huevos!$D$5:$D$15,0)),
IF(B12="Azúcares y dulces varios",INDEX(Kcal_Azucares,MATCH(C12&amp;D12,'Azucares y dulces varios'!$D$5:$D$18,0)),
IF(B12="Pescados",INDEX(Kcal_Pescados,MATCH(C12&amp;D12,Pescados!$D$5:$D$119,0)),
IF(B12="Carnes",INDEX(Kcal_Carne,MATCH(C12&amp;D12,Carne!$D$5:$D$11,0)),
IF(B12="Cerdo",INDEX(Kcal_Cerdo,MATCH(C12&amp;D12,Cerdo!$D$5:$D$27,0)),
IF(B12="Cordero",INDEX(Kcal_Cordero,MATCH(C12&amp;D12,Cordero!$D$5:$D$24,0)),
IF(B12="Ternera",INDEX(Kcal_Ternera,MATCH(C12&amp;D12,Ternera!$D$5:$D$24,0)),
IF(B12="Vaca",INDEX(Kcal_Vaca,MATCH(C12&amp;D12,Vaca!$D$5:$D$30,0)),
IF(B12="Embutidos",INDEX(Kcal_Embutidos,MATCH(C12&amp;D12,Embutidos!$D$5:$D$18,0)),
IF(B12="Aves",INDEX(Kcal_Aves,MATCH(C12&amp;D12,Aves!$D$5:$D$34,0)),
IF(B12="Caza",INDEX(Kcal_Caza,MATCH(C12&amp;D12,Caza!$D$5:$D$17,0)),0
)))))))))))))))))</f>
        <v>0</v>
      </c>
      <c r="G12" s="161">
        <f>F12 *E12 /100</f>
        <v>0</v>
      </c>
      <c r="H12" s="149">
        <f>IF(B12="Cereales",INDEX(PR_Cereales,MATCH(C12&amp;D12,Cereales!$D$5:$D$51,0))*$E12/100,
IF(B12="Leguminosas",INDEX(PR_Leguminosas,MATCH(C12&amp;D12,leguminosas!$D$5:$D$22,0))*$E12/100,
IF(B12="Tuberculos y Hortalizas",INDEX(PR_Tuberculos,MATCH(C12&amp;D12,'tuberculos y hortalizas'!$D$5:$D$87,0)),
IF(B12="Frutos Frescos",INDEX(PR_Frutos_Frescos,MATCH(C12&amp;D12,'frutos frescos'!$D$5:$D$55,0)),
IF(B12="Frutos Secos",INDEX(PR_Frutos_Secos,MATCH(C12&amp;D12,'frutos secos'!$D$5:$D$22,0)),
IF(B12="Leche y Derivados",INDEX(PR_Leche_Derivados,MATCH(C12&amp;D12,'Leche y derivados'!$D$5:$D$32,0)),
IF(B12="Huevos",INDEX(PR_Huevos,MATCH(C12&amp;D12,Huevos!D5:D15,0)),
IF(B12="Azúcares y dulces varios",INDEX(PR_Azucares,MATCH(C12&amp;D12,'Azucares y dulces varios'!$D$5:$D$18,0)),
IF(B12="Pescados",INDEX(PR_Pescados,MATCH(C12&amp;D12,Pescados!$D$5:$D$119,0)),
IF(B12="Carnes",INDEX(PR_Carne,MATCH(C12&amp;D12,Carne!$D$5:$D$11,0)),
IF(B12="Cerdo",INDEX(PR_Cerdo,MATCH(C12&amp;D12,Cerdo!$D$5:$D$27,0)),
IF(B12="Cordero",INDEX(PR_Cordero,MATCH(C12&amp;D12,Cordero!$D$5:$D$24,0)),
IF(B12="Ternera",INDEX(PR_Ternera,MATCH(C12&amp;D12,Ternera!$D$5:$D$24,0)),
IF(B12="Vaca",INDEX(PR_Vaca,MATCH(C12&amp;D12,Vaca!$D$5:$D$30,0)),
IF(B12="Embutidos",INDEX(PR_Embutidos,MATCH(C12&amp;D12,Embutidos!$D$5:$D$18,0)),
IF(B12="Aves",INDEX(PR_Aves,MATCH(C12&amp;D12,Aves!$D$5:$D$34,0)),
IF(B12="Caza",INDEX(PR_Caza,MATCH(C12&amp;D12,Caza!$D$5:$D$17,0)),0
)))))))))))))))))</f>
        <v>0</v>
      </c>
      <c r="I12" s="150">
        <f>IF(B12="Cereales",INDEX(Lípidos_Cereales,MATCH(C12&amp;D12,Cereales!$D$5:$D$51,0))*$E12/100,
IF(B12="Leguminosas",INDEX(Lipidos_Leguminosas,MATCH(C12&amp;D12,leguminosas!$D$5:$D$22,0))*$E12/100,
IF(B12="Tuberculos y Hortalizas",INDEX(Lipidos_Tuberculos,MATCH(C12&amp;D12,'tuberculos y hortalizas'!$D$5:$D$87,0)),
IF(B12="Frutos Frescos",INDEX(Lipidos_Frutos_frescos,MATCH(C12&amp;D12,'frutos frescos'!$D$5:$D$55,0)),
IF(B12="Frutos Secos",INDEX(Lipidos_Frutos_Secos,MATCH(C12&amp;D12,'frutos secos'!$D$5:$D$22,0)),
IF(B12="Leche y Derivados",INDEX(Lipidos_Leche_Derivados,MATCH(C12&amp;D12,'Leche y derivados'!$D$5:$D$32,0)),
IF(B12="Huevos",INDEX(Lipidos_Huevos,MATCH(C12&amp;D12,Huevos!D5:D15,0)),
IF(B12="Azúcares y dulces varios",INDEX(Lipidos_Azucares,MATCH(C12&amp;D12,'Azucares y dulces varios'!$D$5:$D$18,0)),
IF(B12="Pescados",INDEX(Lipidos_Pescados,MATCH(C12&amp;D12,Pescados!$D$5:$D$119,0)),
IF(B12="Carnes",INDEX(Lipidos_Carne,MATCH(C12&amp;D12,Carne!$D$5:$D$11,0)),
IF(B12="Cerdo",INDEX(Lipidos_Cerdo,MATCH(C12&amp;D12,Cerdo!$D$5:$D$27,0)),
IF(B12="Cordero",INDEX(Lipidos_Cordero,MATCH(C12&amp;D12,Cordero!$D$5:$D$24,0)),
IF(B12="Ternera",INDEX(Lipidos_Ternera,MATCH(C12&amp;D12,Ternera!$D$5:$D$24,0)),
IF(B12="Vaca",INDEX(Lipidos_Vaca,MATCH(C12&amp;D12,Vaca!$D$5:$D$30,0)),
IF(B12="Embutidos",INDEX(Lipidos_Embutidos,MATCH(C12&amp;D12,Embutidos!$D$5:$D$18,0)),
IF(B12="Aves",INDEX(Lipidos_Aves,MATCH(C12&amp;D12,Aves!$D$5:$D$34,0)),
IF(B12="Caza",INDEX(Lipidos_Caza,MATCH(C12&amp;D12,Caza!$D$5:$D$17,0)),0
)))))))))))))))))</f>
        <v>0</v>
      </c>
      <c r="J12" s="148">
        <f>IF(B12="Cereales",INDEX(Glucidos_Cereales,MATCH(C12&amp;D12,Cereales!$D$5:$D$51,0))*$E12/100,
IF(B12="Leguminosas",INDEX(Glucidos_Leguminosas,MATCH(C12&amp;D12,leguminosas!$D$5:$D$22,0))*$E12/100,
IF(B12="Tuberculos y Hortalizas",INDEX(Glucidos_Tuberculos,MATCH(C12&amp;D12,'tuberculos y hortalizas'!$D$5:$D$87,0)),
IF(B12="Frutos Frescos",INDEX(Glucidos_Frutos_Frescos,MATCH(C12&amp;D12,'frutos frescos'!$D$5:$D$55,0)),
IF(B12="Frutos Secos",INDEX(Glucidos_Frutos_Secos,MATCH(C12&amp;D12,'frutos secos'!$D$5:$D$22,0)),
IF(B12="Leche y Derivados",INDEX(Glucidos_Leche_Derivados,MATCH(C12&amp;D12,'Leche y derivados'!$D$5:$D$32,0)),
IF(B12="Huevos",INDEX(Glucidos_Huevos,MATCH(C12&amp;D12,Huevos!D5:D15,0)),
IF(B12="Azúcares y dulces varios",INDEX(Glucidos_Azucares,MATCH(C12&amp;D12,'Azucares y dulces varios'!$D$5:$D$18,0)),
IF(B12="Pescados",INDEX(Glucidos_Pescados,MATCH(C12&amp;D12,Pescados!$D$5:$D$119,0)),
IF(B12="Carnes",INDEX(Glucidos_Carne,MATCH(C12&amp;D12,Carne!$D$5:$D$11,0)),
IF(B12="Cerdo",INDEX(Glucidos_Cerdo,MATCH(C12&amp;D12,Cerdo!$D$5:$D$27,0)),
IF(B12="Cordero",INDEX(Glucidos_Cordero,MATCH(C12&amp;D12,Cordero!$D$5:$D$24,0)),
IF(B12="Ternera",INDEX(Glucidos_Ternera,MATCH(C12&amp;D12,Ternera!$D$5:$D$24,0)),
IF(B12="Vaca",INDEX(Glucidos_Vaca,MATCH(C12&amp;D12,Vaca!$D$5:$D$30,0)),
IF(B12="Embutidos",INDEX(Glucidos_Embutidos,MATCH(C12&amp;D12,Embutidos!$D$5:$D$18,0)),
IF(B12="Aves",INDEX(Glucidos_Aves,MATCH(C12&amp;D12,Aves!$D$5:$D$34,0)),
IF(B12="Caza",INDEX(Glucidos_Caza,MATCH(C12&amp;D12,Caza!$D$5:$D$17,0)),0
)))))))))))))))))</f>
        <v>0</v>
      </c>
      <c r="K12" s="186"/>
      <c r="L12" s="186"/>
      <c r="M12" s="186"/>
      <c r="N12" s="191"/>
      <c r="O12" s="191"/>
      <c r="P12" s="191"/>
      <c r="Q12" s="191"/>
      <c r="R12" s="191"/>
      <c r="S12" s="191"/>
    </row>
    <row r="13" spans="1:21" ht="16.8" thickTop="1" thickBot="1">
      <c r="A13" s="226"/>
      <c r="B13" s="148"/>
      <c r="C13" s="149"/>
      <c r="D13" s="150"/>
      <c r="E13" s="148"/>
      <c r="F13" s="142">
        <f>IF(B13="Cereales",INDEX(Kcal_Cereales,MATCH(C13&amp;D13,Cereales!$D$5:$D$51,0)),
IF(B13="Leguminosas",INDEX(Kcal_Leguminosas,MATCH(C13&amp;D13,leguminosas!$D$5:$D$22,0)),
IF(B13="Tuberculos y Hortalizas",INDEX(Kcal_Tuberculos,MATCH(C13&amp;D13,'tuberculos y hortalizas'!$D$5:$D$87,0)),
IF(B13="Frutos Frescos",INDEX(Kcal_Frutos_Frescos,MATCH(C13&amp;D13,'frutos frescos'!$D$5:$D$55,0)),
IF(B13="Frutos Secos",INDEX(Kcal_Frutos_Secos,MATCH(C13&amp;D13,'frutos secos'!$D$5:$D$22,0)),
IF(B13="Leche y Derivados",INDEX(Kcal_Leche_Derivados,MATCH(C13&amp;D13,'Leche y derivados'!$D$5:$D$32,0)),
IF(B13="Huevos",INDEX(Kcal_Huevos,MATCH(C13&amp;D13,Huevos!$D$5:$D$15,0)),
IF(B13="Azúcares y dulces varios",INDEX(Kcal_Azucares,MATCH(C13&amp;D13,'Azucares y dulces varios'!$D$5:$D$18,0)),
IF(B13="Pescados",INDEX(Kcal_Pescados,MATCH(C13&amp;D13,Pescados!$D$5:$D$119,0)),
IF(B13="Carnes",INDEX(Kcal_Carne,MATCH(C13&amp;D13,Carne!$D$5:$D$11,0)),
IF(B13="Cerdo",INDEX(Kcal_Cerdo,MATCH(C13&amp;D13,Cerdo!$D$5:$D$27,0)),
IF(B13="Cordero",INDEX(Kcal_Cordero,MATCH(C13&amp;D13,Cordero!$D$5:$D$24,0)),
IF(B13="Ternera",INDEX(Kcal_Ternera,MATCH(C13&amp;D13,Ternera!$D$5:$D$24,0)),
IF(B13="Vaca",INDEX(Kcal_Vaca,MATCH(C13&amp;D13,Vaca!$D$5:$D$30,0)),
IF(B13="Embutidos",INDEX(Kcal_Embutidos,MATCH(C13&amp;D13,Embutidos!$D$5:$D$18,0)),
IF(B13="Aves",INDEX(Kcal_Aves,MATCH(C13&amp;D13,Aves!$D$5:$D$34,0)),
IF(B13="Caza",INDEX(Kcal_Caza,MATCH(C13&amp;D13,Caza!$D$5:$D$17,0)),0
)))))))))))))))))</f>
        <v>0</v>
      </c>
      <c r="G13" s="156">
        <f t="shared" ref="G13:G18" si="0">F13 *E13 /100</f>
        <v>0</v>
      </c>
      <c r="H13" s="149">
        <f>IF(B13="Cereales",INDEX(PR_Cereales,MATCH(C13&amp;D13,Cereales!$D$5:$D$51,0))*$E13/100,
IF(B13="Leguminosas",INDEX(PR_Leguminosas,MATCH(C13&amp;D13,leguminosas!$D$5:$D$22,0))*$E13/100,
IF(B13="Tuberculos y Hortalizas",INDEX(PR_Tuberculos,MATCH(C13&amp;D13,'tuberculos y hortalizas'!$D$5:$D$87,0)),
IF(B13="Frutos Frescos",INDEX(PR_Frutos_Frescos,MATCH(C13&amp;D13,'frutos frescos'!$D$5:$D$55,0)),
IF(B13="Frutos Secos",INDEX(PR_Frutos_Secos,MATCH(C13&amp;D13,'frutos secos'!$D$5:$D$22,0)),
IF(B13="Leche y Derivados",INDEX(PR_Leche_Derivados,MATCH(C13&amp;D13,'Leche y derivados'!$D$5:$D$32,0)),
IF(B13="Huevos",INDEX(PR_Huevos,MATCH(C13&amp;D13,Huevos!D6:D16,0)),
IF(B13="Azúcares y dulces varios",INDEX(PR_Azucares,MATCH(C13&amp;D13,'Azucares y dulces varios'!$D$5:$D$18,0)),
IF(B13="Pescados",INDEX(PR_Pescados,MATCH(C13&amp;D13,Pescados!$D$5:$D$119,0)),
IF(B13="Carnes",INDEX(PR_Carne,MATCH(C13&amp;D13,Carne!$D$5:$D$11,0)),
IF(B13="Cerdo",INDEX(PR_Cerdo,MATCH(C13&amp;D13,Cerdo!$D$5:$D$27,0)),
IF(B13="Cordero",INDEX(PR_Cordero,MATCH(C13&amp;D13,Cordero!$D$5:$D$24,0)),
IF(B13="Ternera",INDEX(PR_Ternera,MATCH(C13&amp;D13,Ternera!$D$5:$D$24,0)),
IF(B13="Vaca",INDEX(PR_Vaca,MATCH(C13&amp;D13,Vaca!$D$5:$D$30,0)),
IF(B13="Embutidos",INDEX(PR_Embutidos,MATCH(C13&amp;D13,Embutidos!$D$5:$D$18,0)),
IF(B13="Aves",INDEX(PR_Aves,MATCH(C13&amp;D13,Aves!$D$5:$D$34,0)),
IF(B13="Caza",INDEX(PR_Caza,MATCH(C13&amp;D13,Caza!$D$5:$D$17,0)),0
)))))))))))))))))</f>
        <v>0</v>
      </c>
      <c r="I13" s="150">
        <f>IF(B13="Cereales",INDEX(Lípidos_Cereales,MATCH(C13&amp;D13,Cereales!$D$5:$D$51,0))*$E13/100,
IF(B13="Leguminosas",INDEX(Lipidos_Leguminosas,MATCH(C13&amp;D13,leguminosas!$D$5:$D$22,0))*$E13/100,
IF(B13="Tuberculos y Hortalizas",INDEX(Lipidos_Tuberculos,MATCH(C13&amp;D13,'tuberculos y hortalizas'!$D$5:$D$87,0)),
IF(B13="Frutos Frescos",INDEX(Lipidos_Frutos_frescos,MATCH(C13&amp;D13,'frutos frescos'!$D$5:$D$55,0)),
IF(B13="Frutos Secos",INDEX(Lipidos_Frutos_Secos,MATCH(C13&amp;D13,'frutos secos'!$D$5:$D$22,0)),
IF(B13="Leche y Derivados",INDEX(Lipidos_Leche_Derivados,MATCH(C13&amp;D13,'Leche y derivados'!$D$5:$D$32,0)),
IF(B13="Huevos",INDEX(Lipidos_Huevos,MATCH(C13&amp;D13,Huevos!D6:D16,0)),
IF(B13="Azúcares y dulces varios",INDEX(Lipidos_Azucares,MATCH(C13&amp;D13,'Azucares y dulces varios'!$D$5:$D$18,0)),
IF(B13="Pescados",INDEX(Lipidos_Pescados,MATCH(C13&amp;D13,Pescados!$D$5:$D$119,0)),
IF(B13="Carnes",INDEX(Lipidos_Carne,MATCH(C13&amp;D13,Carne!$D$5:$D$11,0)),
IF(B13="Cerdo",INDEX(Lipidos_Cerdo,MATCH(C13&amp;D13,Cerdo!$D$5:$D$27,0)),
IF(B13="Cordero",INDEX(Lipidos_Cordero,MATCH(C13&amp;D13,Cordero!$D$5:$D$24,0)),
IF(B13="Ternera",INDEX(Lipidos_Ternera,MATCH(C13&amp;D13,Ternera!$D$5:$D$24,0)),
IF(B13="Vaca",INDEX(Lipidos_Vaca,MATCH(C13&amp;D13,Vaca!$D$5:$D$30,0)),
IF(B13="Embutidos",INDEX(Lipidos_Embutidos,MATCH(C13&amp;D13,Embutidos!$D$5:$D$18,0)),
IF(B13="Aves",INDEX(Lipidos_Aves,MATCH(C13&amp;D13,Aves!$D$5:$D$34,0)),
IF(B13="Caza",INDEX(Lipidos_Caza,MATCH(C13&amp;D13,Caza!$D$5:$D$17,0)),0
)))))))))))))))))</f>
        <v>0</v>
      </c>
      <c r="J13" s="148">
        <f>IF(B13="Cereales",INDEX(Glucidos_Cereales,MATCH(C13&amp;D13,Cereales!$D$5:$D$51,0))*$E13/100,
IF(B13="Leguminosas",INDEX(Glucidos_Leguminosas,MATCH(C13&amp;D13,leguminosas!$D$5:$D$22,0))*$E13/100,
IF(B13="Tuberculos y Hortalizas",INDEX(Glucidos_Tuberculos,MATCH(C13&amp;D13,'tuberculos y hortalizas'!$D$5:$D$87,0)),
IF(B13="Frutos Frescos",INDEX(Glucidos_Frutos_Frescos,MATCH(C13&amp;D13,'frutos frescos'!$D$5:$D$55,0)),
IF(B13="Frutos Secos",INDEX(Glucidos_Frutos_Secos,MATCH(C13&amp;D13,'frutos secos'!$D$5:$D$22,0)),
IF(B13="Leche y Derivados",INDEX(Glucidos_Leche_Derivados,MATCH(C13&amp;D13,'Leche y derivados'!$D$5:$D$32,0)),
IF(B13="Huevos",INDEX(Glucidos_Huevos,MATCH(C13&amp;D13,Huevos!D6:D16,0)),
IF(B13="Azúcares y dulces varios",INDEX(Glucidos_Azucares,MATCH(C13&amp;D13,'Azucares y dulces varios'!$D$5:$D$18,0)),
IF(B13="Pescados",INDEX(Glucidos_Pescados,MATCH(C13&amp;D13,Pescados!$D$5:$D$119,0)),
IF(B13="Carnes",INDEX(Glucidos_Carne,MATCH(C13&amp;D13,Carne!$D$5:$D$11,0)),
IF(B13="Cerdo",INDEX(Glucidos_Cerdo,MATCH(C13&amp;D13,Cerdo!$D$5:$D$27,0)),
IF(B13="Cordero",INDEX(Glucidos_Cordero,MATCH(C13&amp;D13,Cordero!$D$5:$D$24,0)),
IF(B13="Ternera",INDEX(Glucidos_Ternera,MATCH(C13&amp;D13,Ternera!$D$5:$D$24,0)),
IF(B13="Vaca",INDEX(Glucidos_Vaca,MATCH(C13&amp;D13,Vaca!$D$5:$D$30,0)),
IF(B13="Embutidos",INDEX(Glucidos_Embutidos,MATCH(C13&amp;D13,Embutidos!$D$5:$D$18,0)),
IF(B13="Aves",INDEX(Glucidos_Aves,MATCH(C13&amp;D13,Aves!$D$5:$D$34,0)),
IF(B13="Caza",INDEX(Glucidos_Caza,MATCH(C13&amp;D13,Caza!$D$5:$D$17,0)),0
)))))))))))))))))</f>
        <v>0</v>
      </c>
      <c r="K13" s="186"/>
      <c r="L13" s="186"/>
      <c r="M13" s="186"/>
      <c r="N13" s="191"/>
      <c r="O13" s="191"/>
      <c r="P13" s="191"/>
      <c r="Q13" s="191"/>
      <c r="R13" s="191"/>
      <c r="S13" s="191"/>
    </row>
    <row r="14" spans="1:21" ht="16.8" thickTop="1" thickBot="1">
      <c r="A14" s="226"/>
      <c r="B14" s="148"/>
      <c r="C14" s="149"/>
      <c r="D14" s="150"/>
      <c r="E14" s="148"/>
      <c r="F14" s="142">
        <f>IF(B14="Cereales",INDEX(Kcal_Cereales,MATCH(C14&amp;D14,Cereales!$D$5:$D$51,0)),
IF(B14="Leguminosas",INDEX(Kcal_Leguminosas,MATCH(C14&amp;D14,leguminosas!$D$5:$D$22,0)),
IF(B14="Tuberculos y Hortalizas",INDEX(Kcal_Tuberculos,MATCH(C14&amp;D14,'tuberculos y hortalizas'!$D$5:$D$87,0)),
IF(B14="Frutos Frescos",INDEX(Kcal_Frutos_Frescos,MATCH(C14&amp;D14,'frutos frescos'!$D$5:$D$55,0)),
IF(B14="Frutos Secos",INDEX(Kcal_Frutos_Secos,MATCH(C14&amp;D14,'frutos secos'!$D$5:$D$22,0)),
IF(B14="Leche y Derivados",INDEX(Kcal_Leche_Derivados,MATCH(C14&amp;D14,'Leche y derivados'!$D$5:$D$32,0)),
IF(B14="Huevos",INDEX(Kcal_Huevos,MATCH(C14&amp;D14,Huevos!$D$5:$D$15,0)),
IF(B14="Azúcares y dulces varios",INDEX(Kcal_Azucares,MATCH(C14&amp;D14,'Azucares y dulces varios'!$D$5:$D$18,0)),
IF(B14="Pescados",INDEX(Kcal_Pescados,MATCH(C14&amp;D14,Pescados!$D$5:$D$119,0)),
IF(B14="Carnes",INDEX(Kcal_Carne,MATCH(C14&amp;D14,Carne!$D$5:$D$11,0)),
IF(B14="Cerdo",INDEX(Kcal_Cerdo,MATCH(C14&amp;D14,Cerdo!$D$5:$D$27,0)),
IF(B14="Cordero",INDEX(Kcal_Cordero,MATCH(C14&amp;D14,Cordero!$D$5:$D$24,0)),
IF(B14="Ternera",INDEX(Kcal_Ternera,MATCH(C14&amp;D14,Ternera!$D$5:$D$24,0)),
IF(B14="Vaca",INDEX(Kcal_Vaca,MATCH(C14&amp;D14,Vaca!$D$5:$D$30,0)),
IF(B14="Embutidos",INDEX(Kcal_Embutidos,MATCH(C14&amp;D14,Embutidos!$D$5:$D$18,0)),
IF(B14="Aves",INDEX(Kcal_Aves,MATCH(C14&amp;D14,Aves!$D$5:$D$34,0)),
IF(B14="Caza",INDEX(Kcal_Caza,MATCH(C14&amp;D14,Caza!$D$5:$D$17,0)),0
)))))))))))))))))</f>
        <v>0</v>
      </c>
      <c r="G14" s="156">
        <f t="shared" si="0"/>
        <v>0</v>
      </c>
      <c r="H14" s="149">
        <f>IF(B14="Cereales",INDEX(PR_Cereales,MATCH(C14&amp;D14,Cereales!$D$5:$D$51,0))*$E14/100,
IF(B14="Leguminosas",INDEX(PR_Leguminosas,MATCH(C14&amp;D14,leguminosas!$D$5:$D$22,0))*$E14/100,
IF(B14="Tuberculos y Hortalizas",INDEX(PR_Tuberculos,MATCH(C14&amp;D14,'tuberculos y hortalizas'!$D$5:$D$87,0)),
IF(B14="Frutos Frescos",INDEX(PR_Frutos_Frescos,MATCH(C14&amp;D14,'frutos frescos'!$D$5:$D$55,0)),
IF(B14="Frutos Secos",INDEX(PR_Frutos_Secos,MATCH(C14&amp;D14,'frutos secos'!$D$5:$D$22,0)),
IF(B14="Leche y Derivados",INDEX(PR_Leche_Derivados,MATCH(C14&amp;D14,'Leche y derivados'!$D$5:$D$32,0)),
IF(B14="Huevos",INDEX(PR_Huevos,MATCH(C14&amp;D14,Huevos!D7:D17,0)),
IF(B14="Azúcares y dulces varios",INDEX(PR_Azucares,MATCH(C14&amp;D14,'Azucares y dulces varios'!$D$5:$D$18,0)),
IF(B14="Pescados",INDEX(PR_Pescados,MATCH(C14&amp;D14,Pescados!$D$5:$D$119,0)),
IF(B14="Carnes",INDEX(PR_Carne,MATCH(C14&amp;D14,Carne!$D$5:$D$11,0)),
IF(B14="Cerdo",INDEX(PR_Cerdo,MATCH(C14&amp;D14,Cerdo!$D$5:$D$27,0)),
IF(B14="Cordero",INDEX(PR_Cordero,MATCH(C14&amp;D14,Cordero!$D$5:$D$24,0)),
IF(B14="Ternera",INDEX(PR_Ternera,MATCH(C14&amp;D14,Ternera!$D$5:$D$24,0)),
IF(B14="Vaca",INDEX(PR_Vaca,MATCH(C14&amp;D14,Vaca!$D$5:$D$30,0)),
IF(B14="Embutidos",INDEX(PR_Embutidos,MATCH(C14&amp;D14,Embutidos!$D$5:$D$18,0)),
IF(B14="Aves",INDEX(PR_Aves,MATCH(C14&amp;D14,Aves!$D$5:$D$34,0)),
IF(B14="Caza",INDEX(PR_Caza,MATCH(C14&amp;D14,Caza!$D$5:$D$17,0)),0
)))))))))))))))))</f>
        <v>0</v>
      </c>
      <c r="I14" s="150">
        <f>IF(B14="Cereales",INDEX(Lípidos_Cereales,MATCH(C14&amp;D14,Cereales!$D$5:$D$51,0))*$E14/100,
IF(B14="Leguminosas",INDEX(Lipidos_Leguminosas,MATCH(C14&amp;D14,leguminosas!$D$5:$D$22,0))*$E14/100,
IF(B14="Tuberculos y Hortalizas",INDEX(Lipidos_Tuberculos,MATCH(C14&amp;D14,'tuberculos y hortalizas'!$D$5:$D$87,0)),
IF(B14="Frutos Frescos",INDEX(Lipidos_Frutos_frescos,MATCH(C14&amp;D14,'frutos frescos'!$D$5:$D$55,0)),
IF(B14="Frutos Secos",INDEX(Lipidos_Frutos_Secos,MATCH(C14&amp;D14,'frutos secos'!$D$5:$D$22,0)),
IF(B14="Leche y Derivados",INDEX(Lipidos_Leche_Derivados,MATCH(C14&amp;D14,'Leche y derivados'!$D$5:$D$32,0)),
IF(B14="Huevos",INDEX(Lipidos_Huevos,MATCH(C14&amp;D14,Huevos!D7:D17,0)),
IF(B14="Azúcares y dulces varios",INDEX(Lipidos_Azucares,MATCH(C14&amp;D14,'Azucares y dulces varios'!$D$5:$D$18,0)),
IF(B14="Pescados",INDEX(Lipidos_Pescados,MATCH(C14&amp;D14,Pescados!$D$5:$D$119,0)),
IF(B14="Carnes",INDEX(Lipidos_Carne,MATCH(C14&amp;D14,Carne!$D$5:$D$11,0)),
IF(B14="Cerdo",INDEX(Lipidos_Cerdo,MATCH(C14&amp;D14,Cerdo!$D$5:$D$27,0)),
IF(B14="Cordero",INDEX(Lipidos_Cordero,MATCH(C14&amp;D14,Cordero!$D$5:$D$24,0)),
IF(B14="Ternera",INDEX(Lipidos_Ternera,MATCH(C14&amp;D14,Ternera!$D$5:$D$24,0)),
IF(B14="Vaca",INDEX(Lipidos_Vaca,MATCH(C14&amp;D14,Vaca!$D$5:$D$30,0)),
IF(B14="Embutidos",INDEX(Lipidos_Embutidos,MATCH(C14&amp;D14,Embutidos!$D$5:$D$18,0)),
IF(B14="Aves",INDEX(Lipidos_Aves,MATCH(C14&amp;D14,Aves!$D$5:$D$34,0)),
IF(B14="Caza",INDEX(Lipidos_Caza,MATCH(C14&amp;D14,Caza!$D$5:$D$17,0)),0
)))))))))))))))))</f>
        <v>0</v>
      </c>
      <c r="J14" s="148">
        <f>IF(B14="Cereales",INDEX(Glucidos_Cereales,MATCH(C14&amp;D14,Cereales!$D$5:$D$51,0))*$E14/100,
IF(B14="Leguminosas",INDEX(Glucidos_Leguminosas,MATCH(C14&amp;D14,leguminosas!$D$5:$D$22,0))*$E14/100,
IF(B14="Tuberculos y Hortalizas",INDEX(Glucidos_Tuberculos,MATCH(C14&amp;D14,'tuberculos y hortalizas'!$D$5:$D$87,0)),
IF(B14="Frutos Frescos",INDEX(Glucidos_Frutos_Frescos,MATCH(C14&amp;D14,'frutos frescos'!$D$5:$D$55,0)),
IF(B14="Frutos Secos",INDEX(Glucidos_Frutos_Secos,MATCH(C14&amp;D14,'frutos secos'!$D$5:$D$22,0)),
IF(B14="Leche y Derivados",INDEX(Glucidos_Leche_Derivados,MATCH(C14&amp;D14,'Leche y derivados'!$D$5:$D$32,0)),
IF(B14="Huevos",INDEX(Glucidos_Huevos,MATCH(C14&amp;D14,Huevos!D7:D17,0)),
IF(B14="Azúcares y dulces varios",INDEX(Glucidos_Azucares,MATCH(C14&amp;D14,'Azucares y dulces varios'!$D$5:$D$18,0)),
IF(B14="Pescados",INDEX(Glucidos_Pescados,MATCH(C14&amp;D14,Pescados!$D$5:$D$119,0)),
IF(B14="Carnes",INDEX(Glucidos_Carne,MATCH(C14&amp;D14,Carne!$D$5:$D$11,0)),
IF(B14="Cerdo",INDEX(Glucidos_Cerdo,MATCH(C14&amp;D14,Cerdo!$D$5:$D$27,0)),
IF(B14="Cordero",INDEX(Glucidos_Cordero,MATCH(C14&amp;D14,Cordero!$D$5:$D$24,0)),
IF(B14="Ternera",INDEX(Glucidos_Ternera,MATCH(C14&amp;D14,Ternera!$D$5:$D$24,0)),
IF(B14="Vaca",INDEX(Glucidos_Vaca,MATCH(C14&amp;D14,Vaca!$D$5:$D$30,0)),
IF(B14="Embutidos",INDEX(Glucidos_Embutidos,MATCH(C14&amp;D14,Embutidos!$D$5:$D$18,0)),
IF(B14="Aves",INDEX(Glucidos_Aves,MATCH(C14&amp;D14,Aves!$D$5:$D$34,0)),
IF(B14="Caza",INDEX(Glucidos_Caza,MATCH(C14&amp;D14,Caza!$D$5:$D$17,0)),0
)))))))))))))))))</f>
        <v>0</v>
      </c>
      <c r="K14" s="186"/>
      <c r="L14" s="191"/>
      <c r="M14" s="191"/>
      <c r="N14" s="191"/>
      <c r="O14" s="191"/>
      <c r="P14" s="191"/>
      <c r="Q14" s="191"/>
      <c r="R14" s="191"/>
      <c r="S14" s="191"/>
    </row>
    <row r="15" spans="1:21" ht="16.8" thickTop="1" thickBot="1">
      <c r="A15" s="226"/>
      <c r="B15" s="148"/>
      <c r="C15" s="149"/>
      <c r="D15" s="150"/>
      <c r="E15" s="148"/>
      <c r="F15" s="142">
        <f>IF(B15="Cereales",INDEX(Kcal_Cereales,MATCH(C15&amp;D15,Cereales!$D$5:$D$51,0)),
IF(B15="Leguminosas",INDEX(Kcal_Leguminosas,MATCH(C15&amp;D15,leguminosas!$D$5:$D$22,0)),
IF(B15="Tuberculos y Hortalizas",INDEX(Kcal_Tuberculos,MATCH(C15&amp;D15,'tuberculos y hortalizas'!$D$5:$D$87,0)),
IF(B15="Frutos Frescos",INDEX(Kcal_Frutos_Frescos,MATCH(C15&amp;D15,'frutos frescos'!$D$5:$D$55,0)),
IF(B15="Frutos Secos",INDEX(Kcal_Frutos_Secos,MATCH(C15&amp;D15,'frutos secos'!$D$5:$D$22,0)),
IF(B15="Leche y Derivados",INDEX(Kcal_Leche_Derivados,MATCH(C15&amp;D15,'Leche y derivados'!$D$5:$D$32,0)),
IF(B15="Huevos",INDEX(Kcal_Huevos,MATCH(C15&amp;D15,Huevos!$D$5:$D$15,0)),
IF(B15="Azúcares y dulces varios",INDEX(Kcal_Azucares,MATCH(C15&amp;D15,'Azucares y dulces varios'!$D$5:$D$18,0)),
IF(B15="Pescados",INDEX(Kcal_Pescados,MATCH(C15&amp;D15,Pescados!$D$5:$D$119,0)),
IF(B15="Carnes",INDEX(Kcal_Carne,MATCH(C15&amp;D15,Carne!$D$5:$D$11,0)),
IF(B15="Cerdo",INDEX(Kcal_Cerdo,MATCH(C15&amp;D15,Cerdo!$D$5:$D$27,0)),
IF(B15="Cordero",INDEX(Kcal_Cordero,MATCH(C15&amp;D15,Cordero!$D$5:$D$24,0)),
IF(B15="Ternera",INDEX(Kcal_Ternera,MATCH(C15&amp;D15,Ternera!$D$5:$D$24,0)),
IF(B15="Vaca",INDEX(Kcal_Vaca,MATCH(C15&amp;D15,Vaca!$D$5:$D$30,0)),
IF(B15="Embutidos",INDEX(Kcal_Embutidos,MATCH(C15&amp;D15,Embutidos!$D$5:$D$18,0)),
IF(B15="Aves",INDEX(Kcal_Aves,MATCH(C15&amp;D15,Aves!$D$5:$D$34,0)),
IF(B15="Caza",INDEX(Kcal_Caza,MATCH(C15&amp;D15,Caza!$D$5:$D$17,0)),0
)))))))))))))))))</f>
        <v>0</v>
      </c>
      <c r="G15" s="156">
        <f t="shared" si="0"/>
        <v>0</v>
      </c>
      <c r="H15" s="149">
        <f>IF(B15="Cereales",INDEX(PR_Cereales,MATCH(C15&amp;D15,Cereales!$D$5:$D$51,0))*$E15/100,
IF(B15="Leguminosas",INDEX(PR_Leguminosas,MATCH(C15&amp;D15,leguminosas!$D$5:$D$22,0))*$E15/100,
IF(B15="Tuberculos y Hortalizas",INDEX(PR_Tuberculos,MATCH(C15&amp;D15,'tuberculos y hortalizas'!$D$5:$D$87,0)),
IF(B15="Frutos Frescos",INDEX(PR_Frutos_Frescos,MATCH(C15&amp;D15,'frutos frescos'!$D$5:$D$55,0)),
IF(B15="Frutos Secos",INDEX(PR_Frutos_Secos,MATCH(C15&amp;D15,'frutos secos'!$D$5:$D$22,0)),
IF(B15="Leche y Derivados",INDEX(PR_Leche_Derivados,MATCH(C15&amp;D15,'Leche y derivados'!$D$5:$D$32,0)),
IF(B15="Huevos",INDEX(PR_Huevos,MATCH(C15&amp;D15,Huevos!D8:D18,0)),
IF(B15="Azúcares y dulces varios",INDEX(PR_Azucares,MATCH(C15&amp;D15,'Azucares y dulces varios'!$D$5:$D$18,0)),
IF(B15="Pescados",INDEX(PR_Pescados,MATCH(C15&amp;D15,Pescados!$D$5:$D$119,0)),
IF(B15="Carnes",INDEX(PR_Carne,MATCH(C15&amp;D15,Carne!$D$5:$D$11,0)),
IF(B15="Cerdo",INDEX(PR_Cerdo,MATCH(C15&amp;D15,Cerdo!$D$5:$D$27,0)),
IF(B15="Cordero",INDEX(PR_Cordero,MATCH(C15&amp;D15,Cordero!$D$5:$D$24,0)),
IF(B15="Ternera",INDEX(PR_Ternera,MATCH(C15&amp;D15,Ternera!$D$5:$D$24,0)),
IF(B15="Vaca",INDEX(PR_Vaca,MATCH(C15&amp;D15,Vaca!$D$5:$D$30,0)),
IF(B15="Embutidos",INDEX(PR_Embutidos,MATCH(C15&amp;D15,Embutidos!$D$5:$D$18,0)),
IF(B15="Aves",INDEX(PR_Aves,MATCH(C15&amp;D15,Aves!$D$5:$D$34,0)),
IF(B15="Caza",INDEX(PR_Caza,MATCH(C15&amp;D15,Caza!$D$5:$D$17,0)),0
)))))))))))))))))</f>
        <v>0</v>
      </c>
      <c r="I15" s="150">
        <f>IF(B15="Cereales",INDEX(Lípidos_Cereales,MATCH(C15&amp;D15,Cereales!$D$5:$D$51,0))*$E15/100,
IF(B15="Leguminosas",INDEX(Lipidos_Leguminosas,MATCH(C15&amp;D15,leguminosas!$D$5:$D$22,0))*$E15/100,
IF(B15="Tuberculos y Hortalizas",INDEX(Lipidos_Tuberculos,MATCH(C15&amp;D15,'tuberculos y hortalizas'!$D$5:$D$87,0)),
IF(B15="Frutos Frescos",INDEX(Lipidos_Frutos_frescos,MATCH(C15&amp;D15,'frutos frescos'!$D$5:$D$55,0)),
IF(B15="Frutos Secos",INDEX(Lipidos_Frutos_Secos,MATCH(C15&amp;D15,'frutos secos'!$D$5:$D$22,0)),
IF(B15="Leche y Derivados",INDEX(Lipidos_Leche_Derivados,MATCH(C15&amp;D15,'Leche y derivados'!$D$5:$D$32,0)),
IF(B15="Huevos",INDEX(Lipidos_Huevos,MATCH(C15&amp;D15,Huevos!D8:D18,0)),
IF(B15="Azúcares y dulces varios",INDEX(Lipidos_Azucares,MATCH(C15&amp;D15,'Azucares y dulces varios'!$D$5:$D$18,0)),
IF(B15="Pescados",INDEX(Lipidos_Pescados,MATCH(C15&amp;D15,Pescados!$D$5:$D$119,0)),
IF(B15="Carnes",INDEX(Lipidos_Carne,MATCH(C15&amp;D15,Carne!$D$5:$D$11,0)),
IF(B15="Cerdo",INDEX(Lipidos_Cerdo,MATCH(C15&amp;D15,Cerdo!$D$5:$D$27,0)),
IF(B15="Cordero",INDEX(Lipidos_Cordero,MATCH(C15&amp;D15,Cordero!$D$5:$D$24,0)),
IF(B15="Ternera",INDEX(Lipidos_Ternera,MATCH(C15&amp;D15,Ternera!$D$5:$D$24,0)),
IF(B15="Vaca",INDEX(Lipidos_Vaca,MATCH(C15&amp;D15,Vaca!$D$5:$D$30,0)),
IF(B15="Embutidos",INDEX(Lipidos_Embutidos,MATCH(C15&amp;D15,Embutidos!$D$5:$D$18,0)),
IF(B15="Aves",INDEX(Lipidos_Aves,MATCH(C15&amp;D15,Aves!$D$5:$D$34,0)),
IF(B15="Caza",INDEX(Lipidos_Caza,MATCH(C15&amp;D15,Caza!$D$5:$D$17,0)),0
)))))))))))))))))</f>
        <v>0</v>
      </c>
      <c r="J15" s="148">
        <f>IF(B15="Cereales",INDEX(Glucidos_Cereales,MATCH(C15&amp;D15,Cereales!$D$5:$D$51,0))*$E15/100,
IF(B15="Leguminosas",INDEX(Glucidos_Leguminosas,MATCH(C15&amp;D15,leguminosas!$D$5:$D$22,0))*$E15/100,
IF(B15="Tuberculos y Hortalizas",INDEX(Glucidos_Tuberculos,MATCH(C15&amp;D15,'tuberculos y hortalizas'!$D$5:$D$87,0)),
IF(B15="Frutos Frescos",INDEX(Glucidos_Frutos_Frescos,MATCH(C15&amp;D15,'frutos frescos'!$D$5:$D$55,0)),
IF(B15="Frutos Secos",INDEX(Glucidos_Frutos_Secos,MATCH(C15&amp;D15,'frutos secos'!$D$5:$D$22,0)),
IF(B15="Leche y Derivados",INDEX(Glucidos_Leche_Derivados,MATCH(C15&amp;D15,'Leche y derivados'!$D$5:$D$32,0)),
IF(B15="Huevos",INDEX(Glucidos_Huevos,MATCH(C15&amp;D15,Huevos!D8:D18,0)),
IF(B15="Azúcares y dulces varios",INDEX(Glucidos_Azucares,MATCH(C15&amp;D15,'Azucares y dulces varios'!$D$5:$D$18,0)),
IF(B15="Pescados",INDEX(Glucidos_Pescados,MATCH(C15&amp;D15,Pescados!$D$5:$D$119,0)),
IF(B15="Carnes",INDEX(Glucidos_Carne,MATCH(C15&amp;D15,Carne!$D$5:$D$11,0)),
IF(B15="Cerdo",INDEX(Glucidos_Cerdo,MATCH(C15&amp;D15,Cerdo!$D$5:$D$27,0)),
IF(B15="Cordero",INDEX(Glucidos_Cordero,MATCH(C15&amp;D15,Cordero!$D$5:$D$24,0)),
IF(B15="Ternera",INDEX(Glucidos_Ternera,MATCH(C15&amp;D15,Ternera!$D$5:$D$24,0)),
IF(B15="Vaca",INDEX(Glucidos_Vaca,MATCH(C15&amp;D15,Vaca!$D$5:$D$30,0)),
IF(B15="Embutidos",INDEX(Glucidos_Embutidos,MATCH(C15&amp;D15,Embutidos!$D$5:$D$18,0)),
IF(B15="Aves",INDEX(Glucidos_Aves,MATCH(C15&amp;D15,Aves!$D$5:$D$34,0)),
IF(B15="Caza",INDEX(Glucidos_Caza,MATCH(C15&amp;D15,Caza!$D$5:$D$17,0)),0
)))))))))))))))))</f>
        <v>0</v>
      </c>
      <c r="K15" s="186"/>
      <c r="L15" s="186"/>
      <c r="M15" s="186"/>
      <c r="N15" s="186"/>
      <c r="O15" s="191"/>
      <c r="P15" s="191"/>
      <c r="Q15" s="191"/>
      <c r="R15" s="191"/>
      <c r="S15" s="191"/>
    </row>
    <row r="16" spans="1:21" ht="16.8" thickTop="1" thickBot="1">
      <c r="A16" s="226"/>
      <c r="B16" s="148"/>
      <c r="C16" s="149"/>
      <c r="D16" s="150"/>
      <c r="E16" s="148"/>
      <c r="F16" s="142">
        <f>IF(B16="Cereales",INDEX(Kcal_Cereales,MATCH(C16&amp;D16,Cereales!$D$5:$D$51,0)),
IF(B16="Leguminosas",INDEX(Kcal_Leguminosas,MATCH(C16&amp;D16,leguminosas!$D$5:$D$22,0)),
IF(B16="Tuberculos y Hortalizas",INDEX(Kcal_Tuberculos,MATCH(C16&amp;D16,'tuberculos y hortalizas'!$D$5:$D$87,0)),
IF(B16="Frutos Frescos",INDEX(Kcal_Frutos_Frescos,MATCH(C16&amp;D16,'frutos frescos'!$D$5:$D$55,0)),
IF(B16="Frutos Secos",INDEX(Kcal_Frutos_Secos,MATCH(C16&amp;D16,'frutos secos'!$D$5:$D$22,0)),
IF(B16="Leche y Derivados",INDEX(Kcal_Leche_Derivados,MATCH(C16&amp;D16,'Leche y derivados'!$D$5:$D$32,0)),
IF(B16="Huevos",INDEX(Kcal_Huevos,MATCH(C16&amp;D16,Huevos!$D$5:$D$15,0)),
IF(B16="Azúcares y dulces varios",INDEX(Kcal_Azucares,MATCH(C16&amp;D16,'Azucares y dulces varios'!$D$5:$D$18,0)),
IF(B16="Pescados",INDEX(Kcal_Pescados,MATCH(C16&amp;D16,Pescados!$D$5:$D$119,0)),
IF(B16="Carnes",INDEX(Kcal_Carne,MATCH(C16&amp;D16,Carne!$D$5:$D$11,0)),
IF(B16="Cerdo",INDEX(Kcal_Cerdo,MATCH(C16&amp;D16,Cerdo!$D$5:$D$27,0)),
IF(B16="Cordero",INDEX(Kcal_Cordero,MATCH(C16&amp;D16,Cordero!$D$5:$D$24,0)),
IF(B16="Ternera",INDEX(Kcal_Ternera,MATCH(C16&amp;D16,Ternera!$D$5:$D$24,0)),
IF(B16="Vaca",INDEX(Kcal_Vaca,MATCH(C16&amp;D16,Vaca!$D$5:$D$30,0)),
IF(B16="Embutidos",INDEX(Kcal_Embutidos,MATCH(C16&amp;D16,Embutidos!$D$5:$D$18,0)),
IF(B16="Aves",INDEX(Kcal_Aves,MATCH(C16&amp;D16,Aves!$D$5:$D$34,0)),
IF(B16="Caza",INDEX(Kcal_Caza,MATCH(C16&amp;D16,Caza!$D$5:$D$17,0)),0
)))))))))))))))))</f>
        <v>0</v>
      </c>
      <c r="G16" s="156">
        <f t="shared" si="0"/>
        <v>0</v>
      </c>
      <c r="H16" s="149">
        <f>IF(B16="Cereales",INDEX(PR_Cereales,MATCH(C16&amp;D16,Cereales!$D$5:$D$51,0))*$E16/100,
IF(B16="Leguminosas",INDEX(PR_Leguminosas,MATCH(C16&amp;D16,leguminosas!$D$5:$D$22,0))*$E16/100,
IF(B16="Tuberculos y Hortalizas",INDEX(PR_Tuberculos,MATCH(C16&amp;D16,'tuberculos y hortalizas'!$D$5:$D$87,0)),
IF(B16="Frutos Frescos",INDEX(PR_Frutos_Frescos,MATCH(C16&amp;D16,'frutos frescos'!$D$5:$D$55,0)),
IF(B16="Frutos Secos",INDEX(PR_Frutos_Secos,MATCH(C16&amp;D16,'frutos secos'!$D$5:$D$22,0)),
IF(B16="Leche y Derivados",INDEX(PR_Leche_Derivados,MATCH(C16&amp;D16,'Leche y derivados'!$D$5:$D$32,0)),
IF(B16="Huevos",INDEX(PR_Huevos,MATCH(C16&amp;D16,Huevos!D9:D19,0)),
IF(B16="Azúcares y dulces varios",INDEX(PR_Azucares,MATCH(C16&amp;D16,'Azucares y dulces varios'!$D$5:$D$18,0)),
IF(B16="Pescados",INDEX(PR_Pescados,MATCH(C16&amp;D16,Pescados!$D$5:$D$119,0)),
IF(B16="Carnes",INDEX(PR_Carne,MATCH(C16&amp;D16,Carne!$D$5:$D$11,0)),
IF(B16="Cerdo",INDEX(PR_Cerdo,MATCH(C16&amp;D16,Cerdo!$D$5:$D$27,0)),
IF(B16="Cordero",INDEX(PR_Cordero,MATCH(C16&amp;D16,Cordero!$D$5:$D$24,0)),
IF(B16="Ternera",INDEX(PR_Ternera,MATCH(C16&amp;D16,Ternera!$D$5:$D$24,0)),
IF(B16="Vaca",INDEX(PR_Vaca,MATCH(C16&amp;D16,Vaca!$D$5:$D$30,0)),
IF(B16="Embutidos",INDEX(PR_Embutidos,MATCH(C16&amp;D16,Embutidos!$D$5:$D$18,0)),
IF(B16="Aves",INDEX(PR_Aves,MATCH(C16&amp;D16,Aves!$D$5:$D$34,0)),
IF(B16="Caza",INDEX(PR_Caza,MATCH(C16&amp;D16,Caza!$D$5:$D$17,0)),0
)))))))))))))))))</f>
        <v>0</v>
      </c>
      <c r="I16" s="150">
        <f>IF(B16="Cereales",INDEX(Lípidos_Cereales,MATCH(C16&amp;D16,Cereales!$D$5:$D$51,0))*$E16/100,
IF(B16="Leguminosas",INDEX(Lipidos_Leguminosas,MATCH(C16&amp;D16,leguminosas!$D$5:$D$22,0))*$E16/100,
IF(B16="Tuberculos y Hortalizas",INDEX(Lipidos_Tuberculos,MATCH(C16&amp;D16,'tuberculos y hortalizas'!$D$5:$D$87,0)),
IF(B16="Frutos Frescos",INDEX(Lipidos_Frutos_frescos,MATCH(C16&amp;D16,'frutos frescos'!$D$5:$D$55,0)),
IF(B16="Frutos Secos",INDEX(Lipidos_Frutos_Secos,MATCH(C16&amp;D16,'frutos secos'!$D$5:$D$22,0)),
IF(B16="Leche y Derivados",INDEX(Lipidos_Leche_Derivados,MATCH(C16&amp;D16,'Leche y derivados'!$D$5:$D$32,0)),
IF(B16="Huevos",INDEX(Lipidos_Huevos,MATCH(C16&amp;D16,Huevos!D9:D19,0)),
IF(B16="Azúcares y dulces varios",INDEX(Lipidos_Azucares,MATCH(C16&amp;D16,'Azucares y dulces varios'!$D$5:$D$18,0)),
IF(B16="Pescados",INDEX(Lipidos_Pescados,MATCH(C16&amp;D16,Pescados!$D$5:$D$119,0)),
IF(B16="Carnes",INDEX(Lipidos_Carne,MATCH(C16&amp;D16,Carne!$D$5:$D$11,0)),
IF(B16="Cerdo",INDEX(Lipidos_Cerdo,MATCH(C16&amp;D16,Cerdo!$D$5:$D$27,0)),
IF(B16="Cordero",INDEX(Lipidos_Cordero,MATCH(C16&amp;D16,Cordero!$D$5:$D$24,0)),
IF(B16="Ternera",INDEX(Lipidos_Ternera,MATCH(C16&amp;D16,Ternera!$D$5:$D$24,0)),
IF(B16="Vaca",INDEX(Lipidos_Vaca,MATCH(C16&amp;D16,Vaca!$D$5:$D$30,0)),
IF(B16="Embutidos",INDEX(Lipidos_Embutidos,MATCH(C16&amp;D16,Embutidos!$D$5:$D$18,0)),
IF(B16="Aves",INDEX(Lipidos_Aves,MATCH(C16&amp;D16,Aves!$D$5:$D$34,0)),
IF(B16="Caza",INDEX(Lipidos_Caza,MATCH(C16&amp;D16,Caza!$D$5:$D$17,0)),0
)))))))))))))))))</f>
        <v>0</v>
      </c>
      <c r="J16" s="148">
        <f>IF(B16="Cereales",INDEX(Glucidos_Cereales,MATCH(C16&amp;D16,Cereales!$D$5:$D$51,0))*$E16/100,
IF(B16="Leguminosas",INDEX(Glucidos_Leguminosas,MATCH(C16&amp;D16,leguminosas!$D$5:$D$22,0))*$E16/100,
IF(B16="Tuberculos y Hortalizas",INDEX(Glucidos_Tuberculos,MATCH(C16&amp;D16,'tuberculos y hortalizas'!$D$5:$D$87,0)),
IF(B16="Frutos Frescos",INDEX(Glucidos_Frutos_Frescos,MATCH(C16&amp;D16,'frutos frescos'!$D$5:$D$55,0)),
IF(B16="Frutos Secos",INDEX(Glucidos_Frutos_Secos,MATCH(C16&amp;D16,'frutos secos'!$D$5:$D$22,0)),
IF(B16="Leche y Derivados",INDEX(Glucidos_Leche_Derivados,MATCH(C16&amp;D16,'Leche y derivados'!$D$5:$D$32,0)),
IF(B16="Huevos",INDEX(Glucidos_Huevos,MATCH(C16&amp;D16,Huevos!D9:D19,0)),
IF(B16="Azúcares y dulces varios",INDEX(Glucidos_Azucares,MATCH(C16&amp;D16,'Azucares y dulces varios'!$D$5:$D$18,0)),
IF(B16="Pescados",INDEX(Glucidos_Pescados,MATCH(C16&amp;D16,Pescados!$D$5:$D$119,0)),
IF(B16="Carnes",INDEX(Glucidos_Carne,MATCH(C16&amp;D16,Carne!$D$5:$D$11,0)),
IF(B16="Cerdo",INDEX(Glucidos_Cerdo,MATCH(C16&amp;D16,Cerdo!$D$5:$D$27,0)),
IF(B16="Cordero",INDEX(Glucidos_Cordero,MATCH(C16&amp;D16,Cordero!$D$5:$D$24,0)),
IF(B16="Ternera",INDEX(Glucidos_Ternera,MATCH(C16&amp;D16,Ternera!$D$5:$D$24,0)),
IF(B16="Vaca",INDEX(Glucidos_Vaca,MATCH(C16&amp;D16,Vaca!$D$5:$D$30,0)),
IF(B16="Embutidos",INDEX(Glucidos_Embutidos,MATCH(C16&amp;D16,Embutidos!$D$5:$D$18,0)),
IF(B16="Aves",INDEX(Glucidos_Aves,MATCH(C16&amp;D16,Aves!$D$5:$D$34,0)),
IF(B16="Caza",INDEX(Glucidos_Caza,MATCH(C16&amp;D16,Caza!$D$5:$D$17,0)),0
)))))))))))))))))</f>
        <v>0</v>
      </c>
      <c r="K16" s="186"/>
      <c r="L16" s="191"/>
      <c r="M16" s="191"/>
      <c r="N16" s="191"/>
      <c r="O16" s="191"/>
      <c r="P16" s="191"/>
      <c r="Q16" s="191"/>
      <c r="R16" s="191"/>
      <c r="S16" s="191"/>
    </row>
    <row r="17" spans="1:19" ht="16.8" thickTop="1" thickBot="1">
      <c r="A17" s="226"/>
      <c r="B17" s="148"/>
      <c r="C17" s="149"/>
      <c r="D17" s="150"/>
      <c r="E17" s="148"/>
      <c r="F17" s="142">
        <f>IF(B17="Cereales",INDEX(Kcal_Cereales,MATCH(C17&amp;D17,Cereales!$D$5:$D$51,0)),
IF(B17="Leguminosas",INDEX(Kcal_Leguminosas,MATCH(C17&amp;D17,leguminosas!$D$5:$D$22,0)),
IF(B17="Tuberculos y Hortalizas",INDEX(Kcal_Tuberculos,MATCH(C17&amp;D17,'tuberculos y hortalizas'!$D$5:$D$87,0)),
IF(B17="Frutos Frescos",INDEX(Kcal_Frutos_Frescos,MATCH(C17&amp;D17,'frutos frescos'!$D$5:$D$55,0)),
IF(B17="Frutos Secos",INDEX(Kcal_Frutos_Secos,MATCH(C17&amp;D17,'frutos secos'!$D$5:$D$22,0)),
IF(B17="Leche y Derivados",INDEX(Kcal_Leche_Derivados,MATCH(C17&amp;D17,'Leche y derivados'!$D$5:$D$32,0)),
IF(B17="Huevos",INDEX(Kcal_Huevos,MATCH(C17&amp;D17,Huevos!$D$5:$D$15,0)),
IF(B17="Azúcares y dulces varios",INDEX(Kcal_Azucares,MATCH(C17&amp;D17,'Azucares y dulces varios'!$D$5:$D$18,0)),
IF(B17="Pescados",INDEX(Kcal_Pescados,MATCH(C17&amp;D17,Pescados!$D$5:$D$119,0)),
IF(B17="Carnes",INDEX(Kcal_Carne,MATCH(C17&amp;D17,Carne!$D$5:$D$11,0)),
IF(B17="Cerdo",INDEX(Kcal_Cerdo,MATCH(C17&amp;D17,Cerdo!$D$5:$D$27,0)),
IF(B17="Cordero",INDEX(Kcal_Cordero,MATCH(C17&amp;D17,Cordero!$D$5:$D$24,0)),
IF(B17="Ternera",INDEX(Kcal_Ternera,MATCH(C17&amp;D17,Ternera!$D$5:$D$24,0)),
IF(B17="Vaca",INDEX(Kcal_Vaca,MATCH(C17&amp;D17,Vaca!$D$5:$D$30,0)),
IF(B17="Embutidos",INDEX(Kcal_Embutidos,MATCH(C17&amp;D17,Embutidos!$D$5:$D$18,0)),
IF(B17="Aves",INDEX(Kcal_Aves,MATCH(C17&amp;D17,Aves!$D$5:$D$34,0)),
IF(B17="Caza",INDEX(Kcal_Caza,MATCH(C17&amp;D17,Caza!$D$5:$D$17,0)),0
)))))))))))))))))</f>
        <v>0</v>
      </c>
      <c r="G17" s="156">
        <f t="shared" si="0"/>
        <v>0</v>
      </c>
      <c r="H17" s="149">
        <f>IF(B17="Cereales",INDEX(PR_Cereales,MATCH(C17&amp;D17,Cereales!$D$5:$D$51,0))*$E17/100,
IF(B17="Leguminosas",INDEX(PR_Leguminosas,MATCH(C17&amp;D17,leguminosas!$D$5:$D$22,0))*$E17/100,
IF(B17="Tuberculos y Hortalizas",INDEX(PR_Tuberculos,MATCH(C17&amp;D17,'tuberculos y hortalizas'!$D$5:$D$87,0)),
IF(B17="Frutos Frescos",INDEX(PR_Frutos_Frescos,MATCH(C17&amp;D17,'frutos frescos'!$D$5:$D$55,0)),
IF(B17="Frutos Secos",INDEX(PR_Frutos_Secos,MATCH(C17&amp;D17,'frutos secos'!$D$5:$D$22,0)),
IF(B17="Leche y Derivados",INDEX(PR_Leche_Derivados,MATCH(C17&amp;D17,'Leche y derivados'!$D$5:$D$32,0)),
IF(B17="Huevos",INDEX(PR_Huevos,MATCH(C17&amp;D17,Huevos!D10:D20,0)),
IF(B17="Azúcares y dulces varios",INDEX(PR_Azucares,MATCH(C17&amp;D17,'Azucares y dulces varios'!$D$5:$D$18,0)),
IF(B17="Pescados",INDEX(PR_Pescados,MATCH(C17&amp;D17,Pescados!$D$5:$D$119,0)),
IF(B17="Carnes",INDEX(PR_Carne,MATCH(C17&amp;D17,Carne!$D$5:$D$11,0)),
IF(B17="Cerdo",INDEX(PR_Cerdo,MATCH(C17&amp;D17,Cerdo!$D$5:$D$27,0)),
IF(B17="Cordero",INDEX(PR_Cordero,MATCH(C17&amp;D17,Cordero!$D$5:$D$24,0)),
IF(B17="Ternera",INDEX(PR_Ternera,MATCH(C17&amp;D17,Ternera!$D$5:$D$24,0)),
IF(B17="Vaca",INDEX(PR_Vaca,MATCH(C17&amp;D17,Vaca!$D$5:$D$30,0)),
IF(B17="Embutidos",INDEX(PR_Embutidos,MATCH(C17&amp;D17,Embutidos!$D$5:$D$18,0)),
IF(B17="Aves",INDEX(PR_Aves,MATCH(C17&amp;D17,Aves!$D$5:$D$34,0)),
IF(B17="Caza",INDEX(PR_Caza,MATCH(C17&amp;D17,Caza!$D$5:$D$17,0)),0
)))))))))))))))))</f>
        <v>0</v>
      </c>
      <c r="I17" s="150">
        <f>IF(B17="Cereales",INDEX(Lípidos_Cereales,MATCH(C17&amp;D17,Cereales!$D$5:$D$51,0))*$E17/100,
IF(B17="Leguminosas",INDEX(Lipidos_Leguminosas,MATCH(C17&amp;D17,leguminosas!$D$5:$D$22,0))*$E17/100,
IF(B17="Tuberculos y Hortalizas",INDEX(Lipidos_Tuberculos,MATCH(C17&amp;D17,'tuberculos y hortalizas'!$D$5:$D$87,0)),
IF(B17="Frutos Frescos",INDEX(Lipidos_Frutos_frescos,MATCH(C17&amp;D17,'frutos frescos'!$D$5:$D$55,0)),
IF(B17="Frutos Secos",INDEX(Lipidos_Frutos_Secos,MATCH(C17&amp;D17,'frutos secos'!$D$5:$D$22,0)),
IF(B17="Leche y Derivados",INDEX(Lipidos_Leche_Derivados,MATCH(C17&amp;D17,'Leche y derivados'!$D$5:$D$32,0)),
IF(B17="Huevos",INDEX(Lipidos_Huevos,MATCH(C17&amp;D17,Huevos!D10:D20,0)),
IF(B17="Azúcares y dulces varios",INDEX(Lipidos_Azucares,MATCH(C17&amp;D17,'Azucares y dulces varios'!$D$5:$D$18,0)),
IF(B17="Pescados",INDEX(Lipidos_Pescados,MATCH(C17&amp;D17,Pescados!$D$5:$D$119,0)),
IF(B17="Carnes",INDEX(Lipidos_Carne,MATCH(C17&amp;D17,Carne!$D$5:$D$11,0)),
IF(B17="Cerdo",INDEX(Lipidos_Cerdo,MATCH(C17&amp;D17,Cerdo!$D$5:$D$27,0)),
IF(B17="Cordero",INDEX(Lipidos_Cordero,MATCH(C17&amp;D17,Cordero!$D$5:$D$24,0)),
IF(B17="Ternera",INDEX(Lipidos_Ternera,MATCH(C17&amp;D17,Ternera!$D$5:$D$24,0)),
IF(B17="Vaca",INDEX(Lipidos_Vaca,MATCH(C17&amp;D17,Vaca!$D$5:$D$30,0)),
IF(B17="Embutidos",INDEX(Lipidos_Embutidos,MATCH(C17&amp;D17,Embutidos!$D$5:$D$18,0)),
IF(B17="Aves",INDEX(Lipidos_Aves,MATCH(C17&amp;D17,Aves!$D$5:$D$34,0)),
IF(B17="Caza",INDEX(Lipidos_Caza,MATCH(C17&amp;D17,Caza!$D$5:$D$17,0)),0
)))))))))))))))))</f>
        <v>0</v>
      </c>
      <c r="J17" s="148">
        <f>IF(B17="Cereales",INDEX(Glucidos_Cereales,MATCH(C17&amp;D17,Cereales!$D$5:$D$51,0))*$E17/100,
IF(B17="Leguminosas",INDEX(Glucidos_Leguminosas,MATCH(C17&amp;D17,leguminosas!$D$5:$D$22,0))*$E17/100,
IF(B17="Tuberculos y Hortalizas",INDEX(Glucidos_Tuberculos,MATCH(C17&amp;D17,'tuberculos y hortalizas'!$D$5:$D$87,0)),
IF(B17="Frutos Frescos",INDEX(Glucidos_Frutos_Frescos,MATCH(C17&amp;D17,'frutos frescos'!$D$5:$D$55,0)),
IF(B17="Frutos Secos",INDEX(Glucidos_Frutos_Secos,MATCH(C17&amp;D17,'frutos secos'!$D$5:$D$22,0)),
IF(B17="Leche y Derivados",INDEX(Glucidos_Leche_Derivados,MATCH(C17&amp;D17,'Leche y derivados'!$D$5:$D$32,0)),
IF(B17="Huevos",INDEX(Glucidos_Huevos,MATCH(C17&amp;D17,Huevos!D10:D20,0)),
IF(B17="Azúcares y dulces varios",INDEX(Glucidos_Azucares,MATCH(C17&amp;D17,'Azucares y dulces varios'!$D$5:$D$18,0)),
IF(B17="Pescados",INDEX(Glucidos_Pescados,MATCH(C17&amp;D17,Pescados!$D$5:$D$119,0)),
IF(B17="Carnes",INDEX(Glucidos_Carne,MATCH(C17&amp;D17,Carne!$D$5:$D$11,0)),
IF(B17="Cerdo",INDEX(Glucidos_Cerdo,MATCH(C17&amp;D17,Cerdo!$D$5:$D$27,0)),
IF(B17="Cordero",INDEX(Glucidos_Cordero,MATCH(C17&amp;D17,Cordero!$D$5:$D$24,0)),
IF(B17="Ternera",INDEX(Glucidos_Ternera,MATCH(C17&amp;D17,Ternera!$D$5:$D$24,0)),
IF(B17="Vaca",INDEX(Glucidos_Vaca,MATCH(C17&amp;D17,Vaca!$D$5:$D$30,0)),
IF(B17="Embutidos",INDEX(Glucidos_Embutidos,MATCH(C17&amp;D17,Embutidos!$D$5:$D$18,0)),
IF(B17="Aves",INDEX(Glucidos_Aves,MATCH(C17&amp;D17,Aves!$D$5:$D$34,0)),
IF(B17="Caza",INDEX(Glucidos_Caza,MATCH(C17&amp;D17,Caza!$D$5:$D$17,0)),0
)))))))))))))))))</f>
        <v>0</v>
      </c>
      <c r="K17" s="186"/>
      <c r="L17" s="186"/>
      <c r="M17" s="186"/>
      <c r="N17" s="186"/>
      <c r="O17" s="191"/>
      <c r="P17" s="191"/>
      <c r="Q17" s="191"/>
      <c r="R17" s="191"/>
      <c r="S17" s="191"/>
    </row>
    <row r="18" spans="1:19" ht="16.8" thickTop="1" thickBot="1">
      <c r="A18" s="226"/>
      <c r="B18" s="148"/>
      <c r="C18" s="149"/>
      <c r="D18" s="150"/>
      <c r="E18" s="148"/>
      <c r="F18" s="142">
        <f>IF(B18="Cereales",INDEX(Kcal_Cereales,MATCH(C18&amp;D18,Cereales!$D$5:$D$51,0)),
IF(B18="Leguminosas",INDEX(Kcal_Leguminosas,MATCH(C18&amp;D18,leguminosas!$D$5:$D$22,0)),
IF(B18="Tuberculos y Hortalizas",INDEX(Kcal_Tuberculos,MATCH(C18&amp;D18,'tuberculos y hortalizas'!$D$5:$D$87,0)),
IF(B18="Frutos Frescos",INDEX(Kcal_Frutos_Frescos,MATCH(C18&amp;D18,'frutos frescos'!$D$5:$D$55,0)),
IF(B18="Frutos Secos",INDEX(Kcal_Frutos_Secos,MATCH(C18&amp;D18,'frutos secos'!$D$5:$D$22,0)),
IF(B18="Leche y Derivados",INDEX(Kcal_Leche_Derivados,MATCH(C18&amp;D18,'Leche y derivados'!$D$5:$D$32,0)),
IF(B18="Huevos",INDEX(Kcal_Huevos,MATCH(C18&amp;D18,Huevos!$D$5:$D$15,0)),
IF(B18="Azúcares y dulces varios",INDEX(Kcal_Azucares,MATCH(C18&amp;D18,'Azucares y dulces varios'!$D$5:$D$18,0)),
IF(B18="Pescados",INDEX(Kcal_Pescados,MATCH(C18&amp;D18,Pescados!$D$5:$D$119,0)),
IF(B18="Carnes",INDEX(Kcal_Carne,MATCH(C18&amp;D18,Carne!$D$5:$D$11,0)),
IF(B18="Cerdo",INDEX(Kcal_Cerdo,MATCH(C18&amp;D18,Cerdo!$D$5:$D$27,0)),
IF(B18="Cordero",INDEX(Kcal_Cordero,MATCH(C18&amp;D18,Cordero!$D$5:$D$24,0)),
IF(B18="Ternera",INDEX(Kcal_Ternera,MATCH(C18&amp;D18,Ternera!$D$5:$D$24,0)),
IF(B18="Vaca",INDEX(Kcal_Vaca,MATCH(C18&amp;D18,Vaca!$D$5:$D$30,0)),
IF(B18="Embutidos",INDEX(Kcal_Embutidos,MATCH(C18&amp;D18,Embutidos!$D$5:$D$18,0)),
IF(B18="Aves",INDEX(Kcal_Aves,MATCH(C18&amp;D18,Aves!$D$5:$D$34,0)),0
))))))))))))))))</f>
        <v>0</v>
      </c>
      <c r="G18" s="162">
        <f t="shared" si="0"/>
        <v>0</v>
      </c>
      <c r="H18" s="149">
        <f>IF(B18="Cereales",INDEX(PR_Cereales,MATCH(C18&amp;D18,Cereales!$D$5:$D$51,0))*$E18/100,
IF(B18="Leguminosas",INDEX(PR_Leguminosas,MATCH(C18&amp;D18,leguminosas!$D$5:$D$22,0))*$E18/100,
IF(B18="Tuberculos y Hortalizas",INDEX(PR_Tuberculos,MATCH(C18&amp;D18,'tuberculos y hortalizas'!$D$5:$D$87,0)),
IF(B18="Frutos Frescos",INDEX(PR_Frutos_Frescos,MATCH(C18&amp;D18,'frutos frescos'!$D$5:$D$55,0)),
IF(B18="Frutos Secos",INDEX(PR_Frutos_Secos,MATCH(C18&amp;D18,'frutos secos'!$D$5:$D$22,0)),
IF(B18="Leche y Derivados",INDEX(PR_Leche_Derivados,MATCH(C18&amp;D18,'Leche y derivados'!$D$5:$D$32,0)),
IF(B18="Huevos",INDEX(PR_Huevos,MATCH(C18&amp;D18,Huevos!D11:D21,0)),
IF(B18="Azúcares y dulces varios",INDEX(PR_Azucares,MATCH(C18&amp;D18,'Azucares y dulces varios'!$D$5:$D$18,0)),
IF(B18="Pescados",INDEX(PR_Pescados,MATCH(C18&amp;D18,Pescados!$D$5:$D$119,0)),
IF(B18="Carnes",INDEX(PR_Carne,MATCH(C18&amp;D18,Carne!$D$5:$D$11,0)),
IF(B18="Cerdo",INDEX(PR_Cerdo,MATCH(C18&amp;D18,Cerdo!$D$5:$D$27,0)),
IF(B18="Cordero",INDEX(PR_Cordero,MATCH(C18&amp;D18,Cordero!$D$5:$D$24,0)),
IF(B18="Ternera",INDEX(PR_Ternera,MATCH(C18&amp;D18,Ternera!$D$5:$D$24,0)),
IF(B18="Vaca",INDEX(PR_Vaca,MATCH(C18&amp;D18,Vaca!$D$5:$D$30,0)),
IF(B18="Embutidos",INDEX(PR_Embutidos,MATCH(C18&amp;D18,Embutidos!$D$5:$D$18,0)),
IF(B18="Aves",INDEX(PR_Aves,MATCH(C18&amp;D18,Aves!$D$5:$D$34,0)),
IF(B18="Caza",INDEX(PR_Caza,MATCH(C18&amp;D18,Caza!$D$5:$D$17,0)),0
)))))))))))))))))</f>
        <v>0</v>
      </c>
      <c r="I18" s="150">
        <f>IF(B18="Cereales",INDEX(Lípidos_Cereales,MATCH(C18&amp;D18,Cereales!$D$5:$D$51,0))*$E18/100,
IF(B18="Leguminosas",INDEX(Lipidos_Leguminosas,MATCH(C18&amp;D18,leguminosas!$D$5:$D$22,0))*$E18/100,
IF(B18="Tuberculos y Hortalizas",INDEX(Lipidos_Tuberculos,MATCH(C18&amp;D18,'tuberculos y hortalizas'!$D$5:$D$87,0)),
IF(B18="Frutos Frescos",INDEX(Lipidos_Frutos_frescos,MATCH(C18&amp;D18,'frutos frescos'!$D$5:$D$55,0)),
IF(B18="Frutos Secos",INDEX(Lipidos_Frutos_Secos,MATCH(C18&amp;D18,'frutos secos'!$D$5:$D$22,0)),
IF(B18="Leche y Derivados",INDEX(Lipidos_Leche_Derivados,MATCH(C18&amp;D18,'Leche y derivados'!$D$5:$D$32,0)),
IF(B18="Huevos",INDEX(Lipidos_Huevos,MATCH(C18&amp;D18,Huevos!D11:D21,0)),
IF(B18="Azúcares y dulces varios",INDEX(Lipidos_Azucares,MATCH(C18&amp;D18,'Azucares y dulces varios'!$D$5:$D$18,0)),
IF(B18="Pescados",INDEX(Lipidos_Pescados,MATCH(C18&amp;D18,Pescados!$D$5:$D$119,0)),
IF(B18="Carnes",INDEX(Lipidos_Carne,MATCH(C18&amp;D18,Carne!$D$5:$D$11,0)),
IF(B18="Cerdo",INDEX(Lipidos_Cerdo,MATCH(C18&amp;D18,Cerdo!$D$5:$D$27,0)),
IF(B18="Cordero",INDEX(Lipidos_Cordero,MATCH(C18&amp;D18,Cordero!$D$5:$D$24,0)),
IF(B18="Ternera",INDEX(Lipidos_Ternera,MATCH(C18&amp;D18,Ternera!$D$5:$D$24,0)),
IF(B18="Vaca",INDEX(Lipidos_Vaca,MATCH(C18&amp;D18,Vaca!$D$5:$D$30,0)),
IF(B18="Embutidos",INDEX(Lipidos_Embutidos,MATCH(C18&amp;D18,Embutidos!$D$5:$D$18,0)),
IF(B18="Aves",INDEX(Lipidos_Aves,MATCH(C18&amp;D18,Aves!$D$5:$D$34,0)),
IF(B18="Caza",INDEX(Lipidos_Caza,MATCH(C18&amp;D18,Caza!$D$5:$D$17,0)),0
)))))))))))))))))</f>
        <v>0</v>
      </c>
      <c r="J18" s="148">
        <f>IF(B18="Cereales",INDEX(Glucidos_Cereales,MATCH(C18&amp;D18,Cereales!$D$5:$D$51,0))*$E18/100,
IF(B18="Leguminosas",INDEX(Glucidos_Leguminosas,MATCH(C18&amp;D18,leguminosas!$D$5:$D$22,0))*$E18/100,
IF(B18="Tuberculos y Hortalizas",INDEX(Glucidos_Tuberculos,MATCH(C18&amp;D18,'tuberculos y hortalizas'!$D$5:$D$87,0)),
IF(B18="Frutos Frescos",INDEX(Glucidos_Frutos_Frescos,MATCH(C18&amp;D18,'frutos frescos'!$D$5:$D$55,0)),
IF(B18="Frutos Secos",INDEX(Glucidos_Frutos_Secos,MATCH(C18&amp;D18,'frutos secos'!$D$5:$D$22,0)),
IF(B18="Leche y Derivados",INDEX(Glucidos_Leche_Derivados,MATCH(C18&amp;D18,'Leche y derivados'!$D$5:$D$32,0)),
IF(B18="Huevos",INDEX(Glucidos_Huevos,MATCH(C18&amp;D18,Huevos!D11:D21,0)),
IF(B18="Azúcares y dulces varios",INDEX(Glucidos_Azucares,MATCH(C18&amp;D18,'Azucares y dulces varios'!$D$5:$D$18,0)),
IF(B18="Pescados",INDEX(Glucidos_Pescados,MATCH(C18&amp;D18,Pescados!$D$5:$D$119,0)),
IF(B18="Carnes",INDEX(Glucidos_Carne,MATCH(C18&amp;D18,Carne!$D$5:$D$11,0)),
IF(B18="Cerdo",INDEX(Glucidos_Cerdo,MATCH(C18&amp;D18,Cerdo!$D$5:$D$27,0)),
IF(B18="Cordero",INDEX(Glucidos_Cordero,MATCH(C18&amp;D18,Cordero!$D$5:$D$24,0)),
IF(B18="Ternera",INDEX(Glucidos_Ternera,MATCH(C18&amp;D18,Ternera!$D$5:$D$24,0)),
IF(B18="Vaca",INDEX(Glucidos_Vaca,MATCH(C18&amp;D18,Vaca!$D$5:$D$30,0)),
IF(B18="Embutidos",INDEX(Glucidos_Embutidos,MATCH(C18&amp;D18,Embutidos!$D$5:$D$18,0)),
IF(B18="Aves",INDEX(Glucidos_Aves,MATCH(C18&amp;D18,Aves!$D$5:$D$34,0)),
IF(B18="Caza",INDEX(Glucidos_Caza,MATCH(C18&amp;D18,Caza!$D$5:$D$17,0)),0
)))))))))))))))))</f>
        <v>0</v>
      </c>
      <c r="K18" s="186"/>
      <c r="L18" s="186"/>
      <c r="M18" s="186"/>
      <c r="N18" s="186"/>
      <c r="O18" s="191"/>
      <c r="P18" s="191"/>
      <c r="Q18" s="191"/>
      <c r="R18" s="191"/>
      <c r="S18" s="191"/>
    </row>
    <row r="19" spans="1:19" ht="15.6" customHeight="1" thickTop="1" thickBot="1">
      <c r="A19" s="227"/>
      <c r="B19" s="229" t="s">
        <v>159</v>
      </c>
      <c r="C19" s="229"/>
      <c r="D19" s="229"/>
      <c r="E19" s="229"/>
      <c r="F19" s="229"/>
      <c r="G19" s="156">
        <f>SUM(G12:G18)</f>
        <v>0</v>
      </c>
      <c r="H19" s="156">
        <f>SUM(H12:H18)</f>
        <v>0</v>
      </c>
      <c r="I19" s="156">
        <f>SUM(I12:I18)</f>
        <v>0</v>
      </c>
      <c r="J19" s="156">
        <f>SUM(J12:J18)</f>
        <v>0</v>
      </c>
      <c r="K19" s="186"/>
      <c r="L19" s="186"/>
      <c r="M19" s="186"/>
      <c r="N19" s="186"/>
      <c r="O19" s="191"/>
      <c r="P19" s="191"/>
      <c r="Q19" s="191"/>
      <c r="R19" s="191"/>
      <c r="S19" s="191"/>
    </row>
    <row r="20" spans="1:19" ht="16.8" thickTop="1" thickBot="1">
      <c r="A20" s="228" t="s">
        <v>160</v>
      </c>
      <c r="B20" s="148"/>
      <c r="C20" s="149"/>
      <c r="D20" s="150"/>
      <c r="E20" s="151"/>
      <c r="F20" s="142">
        <f>IF(B20="Cereales",INDEX(Kcal_Cereales,MATCH(C20&amp;D20,Cereales!$D$5:$D$51,0)),
IF(B20="Leguminosas",INDEX(Kcal_Leguminosas,MATCH(C20&amp;D20,leguminosas!$D$5:$D$22,0)),
IF(B20="Tuberculos y Hortalizas",INDEX(Kcal_Tuberculos,MATCH(C20&amp;D20,'tuberculos y hortalizas'!$D$5:$D$87,0)),
IF(B20="Frutos Frescos",INDEX(Kcal_Frutos_Frescos,MATCH(C20&amp;D20,'frutos frescos'!$D$5:$D$55,0)),
IF(B20="Frutos Secos",INDEX(Kcal_Frutos_Secos,MATCH(C20&amp;D20,'frutos secos'!$D$5:$D$22,0)),
IF(B20="Leche y Derivados",INDEX(Kcal_Leche_Derivados,MATCH(C20&amp;D20,'Leche y derivados'!$D$5:$D$32,0)),
IF(B20="Huevos",INDEX(Kcal_Huevos,MATCH(C20&amp;D20,Huevos!$D$5:$D$15,0)),
IF(B20="Azúcares y dulces varios",INDEX(Kcal_Azucares,MATCH(C20&amp;D20,'Azucares y dulces varios'!$D$5:$D$18,0)),
IF(B20="Pescados",INDEX(Kcal_Pescados,MATCH(C20&amp;D20,Pescados!$D$5:$D$119,0)),
IF(B20="Carnes",INDEX(Kcal_Carne,MATCH(C20&amp;D20,Carne!$D$5:$D$11,0)),
IF(B20="Cerdo",INDEX(Kcal_Cerdo,MATCH(C20&amp;D20,Cerdo!$D$5:$D$27,0)),
IF(B20="Cordero",INDEX(Kcal_Cordero,MATCH(C20&amp;D20,Cordero!$D$5:$D$24,0)),
IF(B20="Ternera",INDEX(Kcal_Ternera,MATCH(C20&amp;D20,Ternera!$D$5:$D$24,0)),
IF(B20="Vaca",INDEX(Kcal_Vaca,MATCH(C20&amp;D20,Vaca!$D$5:$D$30,0)),
IF(B20="Embutidos",INDEX(Kcal_Embutidos,MATCH(C20&amp;D20,Embutidos!$D$5:$D$18,0)),
IF(B20="Aves",INDEX(Kcal_Aves,MATCH(C20&amp;D20,Aves!$D$5:$D$34,0)),
IF(B20="Caza",INDEX(Kcal_Caza,MATCH(C20&amp;D20,Caza!$D$5:$D$17,0)),0
)))))))))))))))))</f>
        <v>0</v>
      </c>
      <c r="G20" s="156">
        <f t="shared" ref="G20:G25" si="1">F20*E20 /100</f>
        <v>0</v>
      </c>
      <c r="H20" s="149">
        <f>IF(B20="Cereales",INDEX(PR_Cereales,MATCH(C20&amp;D20,Cereales!$D$5:$D$51,0))*$E20/100,
IF(B20="Leguminosas",INDEX(PR_Leguminosas,MATCH(C20&amp;D20,leguminosas!$D$5:$D$22,0))*$E20/100,
IF(B20="Tuberculos y Hortalizas",INDEX(PR_Tuberculos,MATCH(C20&amp;D20,'tuberculos y hortalizas'!$D$5:$D$87,0)),
IF(B20="Frutos Frescos",INDEX(PR_Frutos_Frescos,MATCH(C20&amp;D20,'frutos frescos'!$D$5:$D$55,0)),
IF(B20="Frutos Secos",INDEX(PR_Frutos_Secos,MATCH(C20&amp;D20,'frutos secos'!$D$5:$D$22,0)),
IF(B20="Leche y Derivados",INDEX(PR_Leche_Derivados,MATCH(C20&amp;D20,'Leche y derivados'!$D$5:$D$32,0)),
IF(B20="Huevos",INDEX(PR_Huevos,MATCH(C20&amp;D20,Huevos!D13:D23,0)),
IF(B20="Azúcares y dulces varios",INDEX(PR_Azucares,MATCH(C20&amp;D20,'Azucares y dulces varios'!$D$5:$D$18,0)),
IF(B20="Pescados",INDEX(PR_Pescados,MATCH(C20&amp;D20,Pescados!$D$5:$D$119,0)),
IF(B20="Carnes",INDEX(PR_Carne,MATCH(C20&amp;D20,Carne!$D$5:$D$11,0)),
IF(B20="Cerdo",INDEX(PR_Cerdo,MATCH(C20&amp;D20,Cerdo!$D$5:$D$27,0)),
IF(B20="Cordero",INDEX(PR_Cordero,MATCH(C20&amp;D20,Cordero!$D$5:$D$24,0)),
IF(B20="Ternera",INDEX(PR_Ternera,MATCH(C20&amp;D20,Ternera!$D$5:$D$24,0)),
IF(B20="Vaca",INDEX(PR_Vaca,MATCH(C20&amp;D20,Vaca!$D$5:$D$30,0)),
IF(B20="Embutidos",INDEX(PR_Embutidos,MATCH(C20&amp;D20,Embutidos!$D$5:$D$18,0)),
IF(B20="Aves",INDEX(PR_Aves,MATCH(C20&amp;D20,Aves!$D$5:$D$34,0)),
IF(B20="Caza",INDEX(PR_Caza,MATCH(C20&amp;D20,Caza!$D$5:$D$17,0)),0
)))))))))))))))))</f>
        <v>0</v>
      </c>
      <c r="I20" s="150">
        <f>IF(B20="Cereales",INDEX(Lípidos_Cereales,MATCH(C20&amp;D20,Cereales!$D$5:$D$51,0))*$E20/100,
IF(B20="Leguminosas",INDEX(Lipidos_Leguminosas,MATCH(C20&amp;D20,leguminosas!$D$5:$D$22,0))*$E20/100,
IF(B20="Tuberculos y Hortalizas",INDEX(Lipidos_Tuberculos,MATCH(C20&amp;D20,'tuberculos y hortalizas'!$D$5:$D$87,0)),
IF(B20="Frutos Frescos",INDEX(Lipidos_Frutos_frescos,MATCH(C20&amp;D20,'frutos frescos'!$D$5:$D$55,0)),
IF(B20="Frutos Secos",INDEX(Lipidos_Frutos_Secos,MATCH(C20&amp;D20,'frutos secos'!$D$5:$D$22,0)),
IF(B20="Leche y Derivados",INDEX(Lipidos_Leche_Derivados,MATCH(C20&amp;D20,'Leche y derivados'!$D$5:$D$32,0)),
IF(B20="Huevos",INDEX(Lipidos_Huevos,MATCH(C20&amp;D20,Huevos!D13:D23,0)),
IF(B20="Azúcares y dulces varios",INDEX(Lipidos_Azucares,MATCH(C20&amp;D20,'Azucares y dulces varios'!$D$5:$D$18,0)),
IF(B20="Pescados",INDEX(Lipidos_Pescados,MATCH(C20&amp;D20,Pescados!$D$5:$D$119,0)),
IF(B20="Carnes",INDEX(Lipidos_Carne,MATCH(C20&amp;D20,Carne!$D$5:$D$11,0)),
IF(B20="Cerdo",INDEX(Lipidos_Cerdo,MATCH(C20&amp;D20,Cerdo!$D$5:$D$27,0)),
IF(B20="Cordero",INDEX(Lipidos_Cordero,MATCH(C20&amp;D20,Cordero!$D$5:$D$24,0)),
IF(B20="Ternera",INDEX(Lipidos_Ternera,MATCH(C20&amp;D20,Ternera!$D$5:$D$24,0)),
IF(B20="Vaca",INDEX(Lipidos_Vaca,MATCH(C20&amp;D20,Vaca!$D$5:$D$30,0)),
IF(B20="Embutidos",INDEX(Lipidos_Embutidos,MATCH(C20&amp;D20,Embutidos!$D$5:$D$18,0)),
IF(B20="Aves",INDEX(Lipidos_Aves,MATCH(C20&amp;D20,Aves!$D$5:$D$34,0)),
IF(B20="Caza",INDEX(Lipidos_Caza,MATCH(C20&amp;D20,Caza!$D$5:$D$17,0)),0
)))))))))))))))))</f>
        <v>0</v>
      </c>
      <c r="J20" s="148">
        <f>IF(B20="Cereales",INDEX(Glucidos_Cereales,MATCH(C20&amp;D20,Cereales!$D$5:$D$51,0))*$E20/100,
IF(B20="Leguminosas",INDEX(Glucidos_Leguminosas,MATCH(C20&amp;D20,leguminosas!$D$5:$D$22,0))*$E20/100,
IF(B20="Tuberculos y Hortalizas",INDEX(Glucidos_Tuberculos,MATCH(C20&amp;D20,'tuberculos y hortalizas'!$D$5:$D$87,0)),
IF(B20="Frutos Frescos",INDEX(Glucidos_Frutos_Frescos,MATCH(C20&amp;D20,'frutos frescos'!$D$5:$D$55,0)),
IF(B20="Frutos Secos",INDEX(Glucidos_Frutos_Secos,MATCH(C20&amp;D20,'frutos secos'!$D$5:$D$22,0)),
IF(B20="Leche y Derivados",INDEX(Glucidos_Leche_Derivados,MATCH(C20&amp;D20,'Leche y derivados'!$D$5:$D$32,0)),
IF(B20="Huevos",INDEX(Glucidos_Huevos,MATCH(C20&amp;D20,Huevos!D13:D23,0)),
IF(B20="Azúcares y dulces varios",INDEX(Glucidos_Azucares,MATCH(C20&amp;D20,'Azucares y dulces varios'!$D$5:$D$18,0)),
IF(B20="Pescados",INDEX(Glucidos_Pescados,MATCH(C20&amp;D20,Pescados!$D$5:$D$119,0)),
IF(B20="Carnes",INDEX(Glucidos_Carne,MATCH(C20&amp;D20,Carne!$D$5:$D$11,0)),
IF(B20="Cerdo",INDEX(Glucidos_Cerdo,MATCH(C20&amp;D20,Cerdo!$D$5:$D$27,0)),
IF(B20="Cordero",INDEX(Glucidos_Cordero,MATCH(C20&amp;D20,Cordero!$D$5:$D$24,0)),
IF(B20="Ternera",INDEX(Glucidos_Ternera,MATCH(C20&amp;D20,Ternera!$D$5:$D$24,0)),
IF(B20="Vaca",INDEX(Glucidos_Vaca,MATCH(C20&amp;D20,Vaca!$D$5:$D$30,0)),
IF(B20="Embutidos",INDEX(Glucidos_Embutidos,MATCH(C20&amp;D20,Embutidos!$D$5:$D$18,0)),
IF(B20="Aves",INDEX(Glucidos_Aves,MATCH(C20&amp;D20,Aves!$D$5:$D$34,0)),
IF(B20="Caza",INDEX(Glucidos_Caza,MATCH(C20&amp;D20,Caza!$D$5:$D$17,0)),0
)))))))))))))))))</f>
        <v>0</v>
      </c>
      <c r="K20" s="186"/>
      <c r="L20" s="186"/>
      <c r="M20" s="186"/>
      <c r="N20" s="186"/>
      <c r="O20" s="191"/>
      <c r="P20" s="191"/>
      <c r="Q20" s="191"/>
      <c r="R20" s="191"/>
      <c r="S20" s="191"/>
    </row>
    <row r="21" spans="1:19" ht="16.8" thickTop="1" thickBot="1">
      <c r="A21" s="226"/>
      <c r="B21" s="148"/>
      <c r="C21" s="149"/>
      <c r="D21" s="150"/>
      <c r="E21" s="151"/>
      <c r="F21" s="142">
        <f>IF(B21="Cereales",INDEX(Kcal_Cereales,MATCH(C21&amp;D21,Cereales!$D$5:$D$51,0)),
IF(B21="Leguminosas",INDEX(Kcal_Leguminosas,MATCH(C21&amp;D21,leguminosas!$D$5:$D$22,0)),
IF(B21="Tuberculos y Hortalizas",INDEX(Kcal_Tuberculos,MATCH(C21&amp;D21,'tuberculos y hortalizas'!$D$5:$D$87,0)),
IF(B21="Frutos Frescos",INDEX(Kcal_Frutos_Frescos,MATCH(C21&amp;D21,'frutos frescos'!$D$5:$D$55,0)),
IF(B21="Frutos Secos",INDEX(Kcal_Frutos_Secos,MATCH(C21&amp;D21,'frutos secos'!$D$5:$D$22,0)),
IF(B21="Leche y Derivados",INDEX(Kcal_Leche_Derivados,MATCH(C21&amp;D21,'Leche y derivados'!$D$5:$D$32,0)),
IF(B21="Huevos",INDEX(Kcal_Huevos,MATCH(C21&amp;D21,Huevos!$D$5:$D$15,0)),
IF(B21="Azúcares y dulces varios",INDEX(Kcal_Azucares,MATCH(C21&amp;D21,'Azucares y dulces varios'!$D$5:$D$18,0)),
IF(B21="Pescados",INDEX(Kcal_Pescados,MATCH(C21&amp;D21,Pescados!$D$5:$D$119,0)),
IF(B21="Carnes",INDEX(Kcal_Carne,MATCH(C21&amp;D21,Carne!$D$5:$D$11,0)),
IF(B21="Cerdo",INDEX(Kcal_Cerdo,MATCH(C21&amp;D21,Cerdo!$D$5:$D$27,0)),
IF(B21="Cordero",INDEX(Kcal_Cordero,MATCH(C21&amp;D21,Cordero!$D$5:$D$24,0)),
IF(B21="Ternera",INDEX(Kcal_Ternera,MATCH(C21&amp;D21,Ternera!$D$5:$D$24,0)),
IF(B21="Vaca",INDEX(Kcal_Vaca,MATCH(C21&amp;D21,Vaca!$D$5:$D$30,0)),
IF(B21="Embutidos",INDEX(Kcal_Embutidos,MATCH(C21&amp;D21,Embutidos!$D$5:$D$18,0)),
IF(B21="Aves",INDEX(Kcal_Aves,MATCH(C21&amp;D21,Aves!$D$5:$D$34,0)),
IF(B21="Caza",INDEX(Kcal_Caza,MATCH(C21&amp;D21,Caza!$D$5:$D$17,0)),0
)))))))))))))))))</f>
        <v>0</v>
      </c>
      <c r="G21" s="156">
        <f t="shared" si="1"/>
        <v>0</v>
      </c>
      <c r="H21" s="149">
        <f>IF(B21="Cereales",INDEX(PR_Cereales,MATCH(C21&amp;D21,Cereales!$D$5:$D$51,0))*$E21/100,
IF(B21="Leguminosas",INDEX(PR_Leguminosas,MATCH(C21&amp;D21,leguminosas!$D$5:$D$22,0))*$E21/100,
IF(B21="Tuberculos y Hortalizas",INDEX(PR_Tuberculos,MATCH(C21&amp;D21,'tuberculos y hortalizas'!$D$5:$D$87,0)),
IF(B21="Frutos Frescos",INDEX(PR_Frutos_Frescos,MATCH(C21&amp;D21,'frutos frescos'!$D$5:$D$55,0)),
IF(B21="Frutos Secos",INDEX(PR_Frutos_Secos,MATCH(C21&amp;D21,'frutos secos'!$D$5:$D$22,0)),
IF(B21="Leche y Derivados",INDEX(PR_Leche_Derivados,MATCH(C21&amp;D21,'Leche y derivados'!$D$5:$D$32,0)),
IF(B21="Huevos",INDEX(PR_Huevos,MATCH(C21&amp;D21,Huevos!D14:D24,0)),
IF(B21="Azúcares y dulces varios",INDEX(PR_Azucares,MATCH(C21&amp;D21,'Azucares y dulces varios'!$D$5:$D$18,0)),
IF(B21="Pescados",INDEX(PR_Pescados,MATCH(C21&amp;D21,Pescados!$D$5:$D$119,0)),
IF(B21="Carnes",INDEX(PR_Carne,MATCH(C21&amp;D21,Carne!$D$5:$D$11,0)),
IF(B21="Cerdo",INDEX(PR_Cerdo,MATCH(C21&amp;D21,Cerdo!$D$5:$D$27,0)),
IF(B21="Cordero",INDEX(PR_Cordero,MATCH(C21&amp;D21,Cordero!$D$5:$D$24,0)),
IF(B21="Ternera",INDEX(PR_Ternera,MATCH(C21&amp;D21,Ternera!$D$5:$D$24,0)),
IF(B21="Vaca",INDEX(PR_Vaca,MATCH(C21&amp;D21,Vaca!$D$5:$D$30,0)),
IF(B21="Embutidos",INDEX(PR_Embutidos,MATCH(C21&amp;D21,Embutidos!$D$5:$D$18,0)),
IF(B21="Aves",INDEX(PR_Aves,MATCH(C21&amp;D21,Aves!$D$5:$D$34,0)),
IF(B21="Caza",INDEX(PR_Caza,MATCH(C21&amp;D21,Caza!$D$5:$D$17,0)),0
)))))))))))))))))</f>
        <v>0</v>
      </c>
      <c r="I21" s="150">
        <f>IF(B21="Cereales",INDEX(Lípidos_Cereales,MATCH(C21&amp;D21,Cereales!$D$5:$D$51,0))*$E21/100,
IF(B21="Leguminosas",INDEX(Lipidos_Leguminosas,MATCH(C21&amp;D21,leguminosas!$D$5:$D$22,0))*$E21/100,
IF(B21="Tuberculos y Hortalizas",INDEX(Lipidos_Tuberculos,MATCH(C21&amp;D21,'tuberculos y hortalizas'!$D$5:$D$87,0)),
IF(B21="Frutos Frescos",INDEX(Lipidos_Frutos_frescos,MATCH(C21&amp;D21,'frutos frescos'!$D$5:$D$55,0)),
IF(B21="Frutos Secos",INDEX(Lipidos_Frutos_Secos,MATCH(C21&amp;D21,'frutos secos'!$D$5:$D$22,0)),
IF(B21="Leche y Derivados",INDEX(Lipidos_Leche_Derivados,MATCH(C21&amp;D21,'Leche y derivados'!$D$5:$D$32,0)),
IF(B21="Huevos",INDEX(Lipidos_Huevos,MATCH(C21&amp;D21,Huevos!D14:D24,0)),
IF(B21="Azúcares y dulces varios",INDEX(Lipidos_Azucares,MATCH(C21&amp;D21,'Azucares y dulces varios'!$D$5:$D$18,0)),
IF(B21="Pescados",INDEX(Lipidos_Pescados,MATCH(C21&amp;D21,Pescados!$D$5:$D$119,0)),
IF(B21="Carnes",INDEX(Lipidos_Carne,MATCH(C21&amp;D21,Carne!$D$5:$D$11,0)),
IF(B21="Cerdo",INDEX(Lipidos_Cerdo,MATCH(C21&amp;D21,Cerdo!$D$5:$D$27,0)),
IF(B21="Cordero",INDEX(Lipidos_Cordero,MATCH(C21&amp;D21,Cordero!$D$5:$D$24,0)),
IF(B21="Ternera",INDEX(Lipidos_Ternera,MATCH(C21&amp;D21,Ternera!$D$5:$D$24,0)),
IF(B21="Vaca",INDEX(Lipidos_Vaca,MATCH(C21&amp;D21,Vaca!$D$5:$D$30,0)),
IF(B21="Embutidos",INDEX(Lipidos_Embutidos,MATCH(C21&amp;D21,Embutidos!$D$5:$D$18,0)),
IF(B21="Aves",INDEX(Lipidos_Aves,MATCH(C21&amp;D21,Aves!$D$5:$D$34,0)),
IF(B21="Caza",INDEX(Lipidos_Caza,MATCH(C21&amp;D21,Caza!$D$5:$D$17,0)),0
)))))))))))))))))</f>
        <v>0</v>
      </c>
      <c r="J21" s="148">
        <f>IF(B21="Cereales",INDEX(Glucidos_Cereales,MATCH(C21&amp;D21,Cereales!$D$5:$D$51,0))*$E21/100,
IF(B21="Leguminosas",INDEX(Glucidos_Leguminosas,MATCH(C21&amp;D21,leguminosas!$D$5:$D$22,0))*$E21/100,
IF(B21="Tuberculos y Hortalizas",INDEX(Glucidos_Tuberculos,MATCH(C21&amp;D21,'tuberculos y hortalizas'!$D$5:$D$87,0)),
IF(B21="Frutos Frescos",INDEX(Glucidos_Frutos_Frescos,MATCH(C21&amp;D21,'frutos frescos'!$D$5:$D$55,0)),
IF(B21="Frutos Secos",INDEX(Glucidos_Frutos_Secos,MATCH(C21&amp;D21,'frutos secos'!$D$5:$D$22,0)),
IF(B21="Leche y Derivados",INDEX(Glucidos_Leche_Derivados,MATCH(C21&amp;D21,'Leche y derivados'!$D$5:$D$32,0)),
IF(B21="Huevos",INDEX(Glucidos_Huevos,MATCH(C21&amp;D21,Huevos!D14:D24,0)),
IF(B21="Azúcares y dulces varios",INDEX(Glucidos_Azucares,MATCH(C21&amp;D21,'Azucares y dulces varios'!$D$5:$D$18,0)),
IF(B21="Pescados",INDEX(Glucidos_Pescados,MATCH(C21&amp;D21,Pescados!$D$5:$D$119,0)),
IF(B21="Carnes",INDEX(Glucidos_Carne,MATCH(C21&amp;D21,Carne!$D$5:$D$11,0)),
IF(B21="Cerdo",INDEX(Glucidos_Cerdo,MATCH(C21&amp;D21,Cerdo!$D$5:$D$27,0)),
IF(B21="Cordero",INDEX(Glucidos_Cordero,MATCH(C21&amp;D21,Cordero!$D$5:$D$24,0)),
IF(B21="Ternera",INDEX(Glucidos_Ternera,MATCH(C21&amp;D21,Ternera!$D$5:$D$24,0)),
IF(B21="Vaca",INDEX(Glucidos_Vaca,MATCH(C21&amp;D21,Vaca!$D$5:$D$30,0)),
IF(B21="Embutidos",INDEX(Glucidos_Embutidos,MATCH(C21&amp;D21,Embutidos!$D$5:$D$18,0)),
IF(B21="Aves",INDEX(Glucidos_Aves,MATCH(C21&amp;D21,Aves!$D$5:$D$34,0)),
IF(B21="Caza",INDEX(Glucidos_Caza,MATCH(C21&amp;D21,Caza!$D$5:$D$17,0)),0
)))))))))))))))))</f>
        <v>0</v>
      </c>
      <c r="K21" s="186"/>
      <c r="L21" s="186"/>
      <c r="M21" s="186"/>
      <c r="N21" s="186"/>
      <c r="O21" s="191"/>
      <c r="P21" s="191"/>
      <c r="Q21" s="191"/>
      <c r="R21" s="191"/>
      <c r="S21" s="191"/>
    </row>
    <row r="22" spans="1:19" ht="16.8" thickTop="1" thickBot="1">
      <c r="A22" s="226"/>
      <c r="B22" s="148"/>
      <c r="C22" s="149"/>
      <c r="D22" s="150"/>
      <c r="E22" s="151"/>
      <c r="F22" s="142">
        <f>IF(B22="Cereales",INDEX(Kcal_Cereales,MATCH(C22&amp;D22,Cereales!$D$5:$D$51,0)),
IF(B22="Leguminosas",INDEX(Kcal_Leguminosas,MATCH(C22&amp;D22,leguminosas!$D$5:$D$22,0)),
IF(B22="Tuberculos y Hortalizas",INDEX(Kcal_Tuberculos,MATCH(C22&amp;D22,'tuberculos y hortalizas'!$D$5:$D$87,0)),
IF(B22="Frutos Frescos",INDEX(Kcal_Frutos_Frescos,MATCH(C22&amp;D22,'frutos frescos'!$D$5:$D$55,0)),
IF(B22="Frutos Secos",INDEX(Kcal_Frutos_Secos,MATCH(C22&amp;D22,'frutos secos'!$D$5:$D$22,0)),
IF(B22="Leche y Derivados",INDEX(Kcal_Leche_Derivados,MATCH(C22&amp;D22,'Leche y derivados'!$D$5:$D$32,0)),
IF(B22="Huevos",INDEX(Kcal_Huevos,MATCH(C22&amp;D22,Huevos!$D$5:$D$15,0)),
IF(B22="Azúcares y dulces varios",INDEX(Kcal_Azucares,MATCH(C22&amp;D22,'Azucares y dulces varios'!$D$5:$D$18,0)),
IF(B22="Pescados",INDEX(Kcal_Pescados,MATCH(C22&amp;D22,Pescados!$D$5:$D$119,0)),
IF(B22="Carnes",INDEX(Kcal_Carne,MATCH(C22&amp;D22,Carne!$D$5:$D$11,0)),
IF(B22="Cerdo",INDEX(Kcal_Cerdo,MATCH(C22&amp;D22,Cerdo!$D$5:$D$27,0)),
IF(B22="Cordero",INDEX(Kcal_Cordero,MATCH(C22&amp;D22,Cordero!$D$5:$D$24,0)),
IF(B22="Ternera",INDEX(Kcal_Ternera,MATCH(C22&amp;D22,Ternera!$D$5:$D$24,0)),
IF(B22="Vaca",INDEX(Kcal_Vaca,MATCH(C22&amp;D22,Vaca!$D$5:$D$30,0)),
IF(B22="Embutidos",INDEX(Kcal_Embutidos,MATCH(C22&amp;D22,Embutidos!$D$5:$D$18,0)),
IF(B22="Aves",INDEX(Kcal_Aves,MATCH(C22&amp;D22,Aves!$D$5:$D$34,0)),
IF(B22="Caza",INDEX(Kcal_Caza,MATCH(C22&amp;D22,Caza!$D$5:$D$17,0)),0
)))))))))))))))))</f>
        <v>0</v>
      </c>
      <c r="G22" s="156">
        <f t="shared" si="1"/>
        <v>0</v>
      </c>
      <c r="H22" s="149">
        <f>IF(B22="Cereales",INDEX(PR_Cereales,MATCH(C22&amp;D22,Cereales!$D$5:$D$51,0))*$E22/100,
IF(B22="Leguminosas",INDEX(PR_Leguminosas,MATCH(C22&amp;D22,leguminosas!$D$5:$D$22,0))*$E22/100,
IF(B22="Tuberculos y Hortalizas",INDEX(PR_Tuberculos,MATCH(C22&amp;D22,'tuberculos y hortalizas'!$D$5:$D$87,0)),
IF(B22="Frutos Frescos",INDEX(PR_Frutos_Frescos,MATCH(C22&amp;D22,'frutos frescos'!$D$5:$D$55,0)),
IF(B22="Frutos Secos",INDEX(PR_Frutos_Secos,MATCH(C22&amp;D22,'frutos secos'!$D$5:$D$22,0)),
IF(B22="Leche y Derivados",INDEX(PR_Leche_Derivados,MATCH(C22&amp;D22,'Leche y derivados'!$D$5:$D$32,0)),
IF(B22="Huevos",INDEX(PR_Huevos,MATCH(C22&amp;D22,Huevos!D15:D25,0)),
IF(B22="Azúcares y dulces varios",INDEX(PR_Azucares,MATCH(C22&amp;D22,'Azucares y dulces varios'!$D$5:$D$18,0)),
IF(B22="Pescados",INDEX(PR_Pescados,MATCH(C22&amp;D22,Pescados!$D$5:$D$119,0)),
IF(B22="Carnes",INDEX(PR_Carne,MATCH(C22&amp;D22,Carne!$D$5:$D$11,0)),
IF(B22="Cerdo",INDEX(PR_Cerdo,MATCH(C22&amp;D22,Cerdo!$D$5:$D$27,0)),
IF(B22="Cordero",INDEX(PR_Cordero,MATCH(C22&amp;D22,Cordero!$D$5:$D$24,0)),
IF(B22="Ternera",INDEX(PR_Ternera,MATCH(C22&amp;D22,Ternera!$D$5:$D$24,0)),
IF(B22="Vaca",INDEX(PR_Vaca,MATCH(C22&amp;D22,Vaca!$D$5:$D$30,0)),
IF(B22="Embutidos",INDEX(PR_Embutidos,MATCH(C22&amp;D22,Embutidos!$D$5:$D$18,0)),
IF(B22="Aves",INDEX(PR_Aves,MATCH(C22&amp;D22,Aves!$D$5:$D$34,0)),
IF(B22="Caza",INDEX(PR_Caza,MATCH(C22&amp;D22,Caza!$D$5:$D$17,0)),0
)))))))))))))))))</f>
        <v>0</v>
      </c>
      <c r="I22" s="150">
        <f>IF(B22="Cereales",INDEX(Lípidos_Cereales,MATCH(C22&amp;D22,Cereales!$D$5:$D$51,0))*$E22/100,
IF(B22="Leguminosas",INDEX(Lipidos_Leguminosas,MATCH(C22&amp;D22,leguminosas!$D$5:$D$22,0))*$E22/100,
IF(B22="Tuberculos y Hortalizas",INDEX(Lipidos_Tuberculos,MATCH(C22&amp;D22,'tuberculos y hortalizas'!$D$5:$D$87,0)),
IF(B22="Frutos Frescos",INDEX(Lipidos_Frutos_frescos,MATCH(C22&amp;D22,'frutos frescos'!$D$5:$D$55,0)),
IF(B22="Frutos Secos",INDEX(Lipidos_Frutos_Secos,MATCH(C22&amp;D22,'frutos secos'!$D$5:$D$22,0)),
IF(B22="Leche y Derivados",INDEX(Lipidos_Leche_Derivados,MATCH(C22&amp;D22,'Leche y derivados'!$D$5:$D$32,0)),
IF(B22="Huevos",INDEX(Lipidos_Huevos,MATCH(C22&amp;D22,Huevos!D15:D25,0)),
IF(B22="Azúcares y dulces varios",INDEX(Lipidos_Azucares,MATCH(C22&amp;D22,'Azucares y dulces varios'!$D$5:$D$18,0)),
IF(B22="Pescados",INDEX(Lipidos_Pescados,MATCH(C22&amp;D22,Pescados!$D$5:$D$119,0)),
IF(B22="Carnes",INDEX(Lipidos_Carne,MATCH(C22&amp;D22,Carne!$D$5:$D$11,0)),
IF(B22="Cerdo",INDEX(Lipidos_Cerdo,MATCH(C22&amp;D22,Cerdo!$D$5:$D$27,0)),
IF(B22="Cordero",INDEX(Lipidos_Cordero,MATCH(C22&amp;D22,Cordero!$D$5:$D$24,0)),
IF(B22="Ternera",INDEX(Lipidos_Ternera,MATCH(C22&amp;D22,Ternera!$D$5:$D$24,0)),
IF(B22="Vaca",INDEX(Lipidos_Vaca,MATCH(C22&amp;D22,Vaca!$D$5:$D$30,0)),
IF(B22="Embutidos",INDEX(Lipidos_Embutidos,MATCH(C22&amp;D22,Embutidos!$D$5:$D$18,0)),
IF(B22="Aves",INDEX(Lipidos_Aves,MATCH(C22&amp;D22,Aves!$D$5:$D$34,0)),
IF(B22="Caza",INDEX(Lipidos_Caza,MATCH(C22&amp;D22,Caza!$D$5:$D$17,0)),0
)))))))))))))))))</f>
        <v>0</v>
      </c>
      <c r="J22" s="148">
        <f>IF(B22="Cereales",INDEX(Glucidos_Cereales,MATCH(C22&amp;D22,Cereales!$D$5:$D$51,0))*$E22/100,
IF(B22="Leguminosas",INDEX(Glucidos_Leguminosas,MATCH(C22&amp;D22,leguminosas!$D$5:$D$22,0))*$E22/100,
IF(B22="Tuberculos y Hortalizas",INDEX(Glucidos_Tuberculos,MATCH(C22&amp;D22,'tuberculos y hortalizas'!$D$5:$D$87,0)),
IF(B22="Frutos Frescos",INDEX(Glucidos_Frutos_Frescos,MATCH(C22&amp;D22,'frutos frescos'!$D$5:$D$55,0)),
IF(B22="Frutos Secos",INDEX(Glucidos_Frutos_Secos,MATCH(C22&amp;D22,'frutos secos'!$D$5:$D$22,0)),
IF(B22="Leche y Derivados",INDEX(Glucidos_Leche_Derivados,MATCH(C22&amp;D22,'Leche y derivados'!$D$5:$D$32,0)),
IF(B22="Huevos",INDEX(Glucidos_Huevos,MATCH(C22&amp;D22,Huevos!D15:D25,0)),
IF(B22="Azúcares y dulces varios",INDEX(Glucidos_Azucares,MATCH(C22&amp;D22,'Azucares y dulces varios'!$D$5:$D$18,0)),
IF(B22="Pescados",INDEX(Glucidos_Pescados,MATCH(C22&amp;D22,Pescados!$D$5:$D$119,0)),
IF(B22="Carnes",INDEX(Glucidos_Carne,MATCH(C22&amp;D22,Carne!$D$5:$D$11,0)),
IF(B22="Cerdo",INDEX(Glucidos_Cerdo,MATCH(C22&amp;D22,Cerdo!$D$5:$D$27,0)),
IF(B22="Cordero",INDEX(Glucidos_Cordero,MATCH(C22&amp;D22,Cordero!$D$5:$D$24,0)),
IF(B22="Ternera",INDEX(Glucidos_Ternera,MATCH(C22&amp;D22,Ternera!$D$5:$D$24,0)),
IF(B22="Vaca",INDEX(Glucidos_Vaca,MATCH(C22&amp;D22,Vaca!$D$5:$D$30,0)),
IF(B22="Embutidos",INDEX(Glucidos_Embutidos,MATCH(C22&amp;D22,Embutidos!$D$5:$D$18,0)),
IF(B22="Aves",INDEX(Glucidos_Aves,MATCH(C22&amp;D22,Aves!$D$5:$D$34,0)),
IF(B22="Caza",INDEX(Glucidos_Caza,MATCH(C22&amp;D22,Caza!$D$5:$D$17,0)),0
)))))))))))))))))</f>
        <v>0</v>
      </c>
      <c r="K22" s="186"/>
      <c r="L22" s="186"/>
      <c r="M22" s="186"/>
      <c r="N22" s="186"/>
      <c r="O22" s="191"/>
      <c r="P22" s="191"/>
      <c r="Q22" s="191"/>
      <c r="R22" s="191"/>
      <c r="S22" s="191"/>
    </row>
    <row r="23" spans="1:19" ht="16.8" thickTop="1" thickBot="1">
      <c r="A23" s="226"/>
      <c r="B23" s="148"/>
      <c r="C23" s="149"/>
      <c r="D23" s="150"/>
      <c r="E23" s="151"/>
      <c r="F23" s="142">
        <f>IF(B23="Cereales",INDEX(Kcal_Cereales,MATCH(C23&amp;D23,Cereales!$D$5:$D$51,0)),
IF(B23="Leguminosas",INDEX(Kcal_Leguminosas,MATCH(C23&amp;D23,leguminosas!$D$5:$D$22,0)),
IF(B23="Tuberculos y Hortalizas",INDEX(Kcal_Tuberculos,MATCH(C23&amp;D23,'tuberculos y hortalizas'!$D$5:$D$87,0)),
IF(B23="Frutos Frescos",INDEX(Kcal_Frutos_Frescos,MATCH(C23&amp;D23,'frutos frescos'!$D$5:$D$55,0)),
IF(B23="Frutos Secos",INDEX(Kcal_Frutos_Secos,MATCH(C23&amp;D23,'frutos secos'!$D$5:$D$22,0)),
IF(B23="Leche y Derivados",INDEX(Kcal_Leche_Derivados,MATCH(C23&amp;D23,'Leche y derivados'!$D$5:$D$32,0)),
IF(B23="Huevos",INDEX(Kcal_Huevos,MATCH(C23&amp;D23,Huevos!$D$5:$D$15,0)),
IF(B23="Azúcares y dulces varios",INDEX(Kcal_Azucares,MATCH(C23&amp;D23,'Azucares y dulces varios'!$D$5:$D$18,0)),
IF(B23="Pescados",INDEX(Kcal_Pescados,MATCH(C23&amp;D23,Pescados!$D$5:$D$119,0)),
IF(B23="Carnes",INDEX(Kcal_Carne,MATCH(C23&amp;D23,Carne!$D$5:$D$11,0)),
IF(B23="Cerdo",INDEX(Kcal_Cerdo,MATCH(C23&amp;D23,Cerdo!$D$5:$D$27,0)),
IF(B23="Cordero",INDEX(Kcal_Cordero,MATCH(C23&amp;D23,Cordero!$D$5:$D$24,0)),
IF(B23="Ternera",INDEX(Kcal_Ternera,MATCH(C23&amp;D23,Ternera!$D$5:$D$24,0)),
IF(B23="Vaca",INDEX(Kcal_Vaca,MATCH(C23&amp;D23,Vaca!$D$5:$D$30,0)),
IF(B23="Embutidos",INDEX(Kcal_Embutidos,MATCH(C23&amp;D23,Embutidos!$D$5:$D$18,0)),
IF(B23="Aves",INDEX(Kcal_Aves,MATCH(C23&amp;D23,Aves!$D$5:$D$34,0)),
IF(B23="Caza",INDEX(Kcal_Caza,MATCH(C23&amp;D23,Caza!$D$5:$D$17,0)),0
)))))))))))))))))</f>
        <v>0</v>
      </c>
      <c r="G23" s="156">
        <f t="shared" si="1"/>
        <v>0</v>
      </c>
      <c r="H23" s="149">
        <f>IF(B23="Cereales",INDEX(PR_Cereales,MATCH(C23&amp;D23,Cereales!$D$5:$D$51,0))*$E23/100,
IF(B23="Leguminosas",INDEX(PR_Leguminosas,MATCH(C23&amp;D23,leguminosas!$D$5:$D$22,0))*$E23/100,
IF(B23="Tuberculos y Hortalizas",INDEX(PR_Tuberculos,MATCH(C23&amp;D23,'tuberculos y hortalizas'!$D$5:$D$87,0)),
IF(B23="Frutos Frescos",INDEX(PR_Frutos_Frescos,MATCH(C23&amp;D23,'frutos frescos'!$D$5:$D$55,0)),
IF(B23="Frutos Secos",INDEX(PR_Frutos_Secos,MATCH(C23&amp;D23,'frutos secos'!$D$5:$D$22,0)),
IF(B23="Leche y Derivados",INDEX(PR_Leche_Derivados,MATCH(C23&amp;D23,'Leche y derivados'!$D$5:$D$32,0)),
IF(B23="Huevos",INDEX(PR_Huevos,MATCH(C23&amp;D23,Huevos!D16:D26,0)),
IF(B23="Azúcares y dulces varios",INDEX(PR_Azucares,MATCH(C23&amp;D23,'Azucares y dulces varios'!$D$5:$D$18,0)),
IF(B23="Pescados",INDEX(PR_Pescados,MATCH(C23&amp;D23,Pescados!$D$5:$D$119,0)),
IF(B23="Carnes",INDEX(PR_Carne,MATCH(C23&amp;D23,Carne!$D$5:$D$11,0)),
IF(B23="Cerdo",INDEX(PR_Cerdo,MATCH(C23&amp;D23,Cerdo!$D$5:$D$27,0)),
IF(B23="Cordero",INDEX(PR_Cordero,MATCH(C23&amp;D23,Cordero!$D$5:$D$24,0)),
IF(B23="Ternera",INDEX(PR_Ternera,MATCH(C23&amp;D23,Ternera!$D$5:$D$24,0)),
IF(B23="Vaca",INDEX(PR_Vaca,MATCH(C23&amp;D23,Vaca!$D$5:$D$30,0)),
IF(B23="Embutidos",INDEX(PR_Embutidos,MATCH(C23&amp;D23,Embutidos!$D$5:$D$18,0)),
IF(B23="Aves",INDEX(PR_Aves,MATCH(C23&amp;D23,Aves!$D$5:$D$34,0)),
IF(B23="Caza",INDEX(PR_Caza,MATCH(C23&amp;D23,Caza!$D$5:$D$17,0)),0
)))))))))))))))))</f>
        <v>0</v>
      </c>
      <c r="I23" s="150">
        <f>IF(B23="Cereales",INDEX(Lípidos_Cereales,MATCH(C23&amp;D23,Cereales!$D$5:$D$51,0))*$E23/100,
IF(B23="Leguminosas",INDEX(Lipidos_Leguminosas,MATCH(C23&amp;D23,leguminosas!$D$5:$D$22,0))*$E23/100,
IF(B23="Tuberculos y Hortalizas",INDEX(Lipidos_Tuberculos,MATCH(C23&amp;D23,'tuberculos y hortalizas'!$D$5:$D$87,0)),
IF(B23="Frutos Frescos",INDEX(Lipidos_Frutos_frescos,MATCH(C23&amp;D23,'frutos frescos'!$D$5:$D$55,0)),
IF(B23="Frutos Secos",INDEX(Lipidos_Frutos_Secos,MATCH(C23&amp;D23,'frutos secos'!$D$5:$D$22,0)),
IF(B23="Leche y Derivados",INDEX(Lipidos_Leche_Derivados,MATCH(C23&amp;D23,'Leche y derivados'!$D$5:$D$32,0)),
IF(B23="Huevos",INDEX(Lipidos_Huevos,MATCH(C23&amp;D23,Huevos!D16:D26,0)),
IF(B23="Azúcares y dulces varios",INDEX(Lipidos_Azucares,MATCH(C23&amp;D23,'Azucares y dulces varios'!$D$5:$D$18,0)),
IF(B23="Pescados",INDEX(Lipidos_Pescados,MATCH(C23&amp;D23,Pescados!$D$5:$D$119,0)),
IF(B23="Carnes",INDEX(Lipidos_Carne,MATCH(C23&amp;D23,Carne!$D$5:$D$11,0)),
IF(B23="Cerdo",INDEX(Lipidos_Cerdo,MATCH(C23&amp;D23,Cerdo!$D$5:$D$27,0)),
IF(B23="Cordero",INDEX(Lipidos_Cordero,MATCH(C23&amp;D23,Cordero!$D$5:$D$24,0)),
IF(B23="Ternera",INDEX(Lipidos_Ternera,MATCH(C23&amp;D23,Ternera!$D$5:$D$24,0)),
IF(B23="Vaca",INDEX(Lipidos_Vaca,MATCH(C23&amp;D23,Vaca!$D$5:$D$30,0)),
IF(B23="Embutidos",INDEX(Lipidos_Embutidos,MATCH(C23&amp;D23,Embutidos!$D$5:$D$18,0)),
IF(B23="Aves",INDEX(Lipidos_Aves,MATCH(C23&amp;D23,Aves!$D$5:$D$34,0)),
IF(B23="Caza",INDEX(Lipidos_Caza,MATCH(C23&amp;D23,Caza!$D$5:$D$17,0)),0
)))))))))))))))))</f>
        <v>0</v>
      </c>
      <c r="J23" s="148">
        <f>IF(B23="Cereales",INDEX(Glucidos_Cereales,MATCH(C23&amp;D23,Cereales!$D$5:$D$51,0))*$E23/100,
IF(B23="Leguminosas",INDEX(Glucidos_Leguminosas,MATCH(C23&amp;D23,leguminosas!$D$5:$D$22,0))*$E23/100,
IF(B23="Tuberculos y Hortalizas",INDEX(Glucidos_Tuberculos,MATCH(C23&amp;D23,'tuberculos y hortalizas'!$D$5:$D$87,0)),
IF(B23="Frutos Frescos",INDEX(Glucidos_Frutos_Frescos,MATCH(C23&amp;D23,'frutos frescos'!$D$5:$D$55,0)),
IF(B23="Frutos Secos",INDEX(Glucidos_Frutos_Secos,MATCH(C23&amp;D23,'frutos secos'!$D$5:$D$22,0)),
IF(B23="Leche y Derivados",INDEX(Glucidos_Leche_Derivados,MATCH(C23&amp;D23,'Leche y derivados'!$D$5:$D$32,0)),
IF(B23="Huevos",INDEX(Glucidos_Huevos,MATCH(C23&amp;D23,Huevos!D16:D26,0)),
IF(B23="Azúcares y dulces varios",INDEX(Glucidos_Azucares,MATCH(C23&amp;D23,'Azucares y dulces varios'!$D$5:$D$18,0)),
IF(B23="Pescados",INDEX(Glucidos_Pescados,MATCH(C23&amp;D23,Pescados!$D$5:$D$119,0)),
IF(B23="Carnes",INDEX(Glucidos_Carne,MATCH(C23&amp;D23,Carne!$D$5:$D$11,0)),
IF(B23="Cerdo",INDEX(Glucidos_Cerdo,MATCH(C23&amp;D23,Cerdo!$D$5:$D$27,0)),
IF(B23="Cordero",INDEX(Glucidos_Cordero,MATCH(C23&amp;D23,Cordero!$D$5:$D$24,0)),
IF(B23="Ternera",INDEX(Glucidos_Ternera,MATCH(C23&amp;D23,Ternera!$D$5:$D$24,0)),
IF(B23="Vaca",INDEX(Glucidos_Vaca,MATCH(C23&amp;D23,Vaca!$D$5:$D$30,0)),
IF(B23="Embutidos",INDEX(Glucidos_Embutidos,MATCH(C23&amp;D23,Embutidos!$D$5:$D$18,0)),
IF(B23="Aves",INDEX(Glucidos_Aves,MATCH(C23&amp;D23,Aves!$D$5:$D$34,0)),
IF(B23="Caza",INDEX(Glucidos_Caza,MATCH(C23&amp;D23,Caza!$D$5:$D$17,0)),0
)))))))))))))))))</f>
        <v>0</v>
      </c>
      <c r="K23" s="186"/>
      <c r="L23" s="186"/>
      <c r="M23" s="186"/>
      <c r="N23" s="186"/>
      <c r="O23" s="191"/>
      <c r="P23" s="191"/>
      <c r="Q23" s="191"/>
      <c r="R23" s="191"/>
      <c r="S23" s="191"/>
    </row>
    <row r="24" spans="1:19" ht="16.8" thickTop="1" thickBot="1">
      <c r="A24" s="226"/>
      <c r="B24" s="148"/>
      <c r="C24" s="149"/>
      <c r="D24" s="150"/>
      <c r="E24" s="151"/>
      <c r="F24" s="142">
        <f>IF(B24="Cereales",INDEX(Kcal_Cereales,MATCH(C24&amp;D24,Cereales!$D$5:$D$51,0)),
IF(B24="Leguminosas",INDEX(Kcal_Leguminosas,MATCH(C24&amp;D24,leguminosas!$D$5:$D$22,0)),
IF(B24="Tuberculos y Hortalizas",INDEX(Kcal_Tuberculos,MATCH(C24&amp;D24,'tuberculos y hortalizas'!$D$5:$D$87,0)),
IF(B24="Frutos Frescos",INDEX(Kcal_Frutos_Frescos,MATCH(C24&amp;D24,'frutos frescos'!$D$5:$D$55,0)),
IF(B24="Frutos Secos",INDEX(Kcal_Frutos_Secos,MATCH(C24&amp;D24,'frutos secos'!$D$5:$D$22,0)),
IF(B24="Leche y Derivados",INDEX(Kcal_Leche_Derivados,MATCH(C24&amp;D24,'Leche y derivados'!$D$5:$D$32,0)),
IF(B24="Huevos",INDEX(Kcal_Huevos,MATCH(C24&amp;D24,Huevos!$D$5:$D$15,0)),
IF(B24="Azúcares y dulces varios",INDEX(Kcal_Azucares,MATCH(C24&amp;D24,'Azucares y dulces varios'!$D$5:$D$18,0)),
IF(B24="Pescados",INDEX(Kcal_Pescados,MATCH(C24&amp;D24,Pescados!$D$5:$D$119,0)),
IF(B24="Carnes",INDEX(Kcal_Carne,MATCH(C24&amp;D24,Carne!$D$5:$D$11,0)),
IF(B24="Cerdo",INDEX(Kcal_Cerdo,MATCH(C24&amp;D24,Cerdo!$D$5:$D$27,0)),
IF(B24="Cordero",INDEX(Kcal_Cordero,MATCH(C24&amp;D24,Cordero!$D$5:$D$24,0)),
IF(B24="Ternera",INDEX(Kcal_Ternera,MATCH(C24&amp;D24,Ternera!$D$5:$D$24,0)),
IF(B24="Vaca",INDEX(Kcal_Vaca,MATCH(C24&amp;D24,Vaca!$D$5:$D$30,0)),
IF(B24="Embutidos",INDEX(Kcal_Embutidos,MATCH(C24&amp;D24,Embutidos!$D$5:$D$18,0)),
IF(B24="Aves",INDEX(Kcal_Aves,MATCH(C24&amp;D24,Aves!$D$5:$D$34,0)),
IF(B24="Caza",INDEX(Kcal_Caza,MATCH(C24&amp;D24,Caza!$D$5:$D$17,0)),0
)))))))))))))))))</f>
        <v>0</v>
      </c>
      <c r="G24" s="156">
        <f t="shared" si="1"/>
        <v>0</v>
      </c>
      <c r="H24" s="149">
        <f>IF(B24="Cereales",INDEX(PR_Cereales,MATCH(C24&amp;D24,Cereales!$D$5:$D$51,0))*$E24/100,
IF(B24="Leguminosas",INDEX(PR_Leguminosas,MATCH(C24&amp;D24,leguminosas!$D$5:$D$22,0))*$E24/100,
IF(B24="Tuberculos y Hortalizas",INDEX(PR_Tuberculos,MATCH(C24&amp;D24,'tuberculos y hortalizas'!$D$5:$D$87,0)),
IF(B24="Frutos Frescos",INDEX(PR_Frutos_Frescos,MATCH(C24&amp;D24,'frutos frescos'!$D$5:$D$55,0)),
IF(B24="Frutos Secos",INDEX(PR_Frutos_Secos,MATCH(C24&amp;D24,'frutos secos'!$D$5:$D$22,0)),
IF(B24="Leche y Derivados",INDEX(PR_Leche_Derivados,MATCH(C24&amp;D24,'Leche y derivados'!$D$5:$D$32,0)),
IF(B24="Huevos",INDEX(PR_Huevos,MATCH(C24&amp;D24,Huevos!D17:D27,0)),
IF(B24="Azúcares y dulces varios",INDEX(PR_Azucares,MATCH(C24&amp;D24,'Azucares y dulces varios'!$D$5:$D$18,0)),
IF(B24="Pescados",INDEX(PR_Pescados,MATCH(C24&amp;D24,Pescados!$D$5:$D$119,0)),
IF(B24="Carnes",INDEX(PR_Carne,MATCH(C24&amp;D24,Carne!$D$5:$D$11,0)),
IF(B24="Cerdo",INDEX(PR_Cerdo,MATCH(C24&amp;D24,Cerdo!$D$5:$D$27,0)),
IF(B24="Cordero",INDEX(PR_Cordero,MATCH(C24&amp;D24,Cordero!$D$5:$D$24,0)),
IF(B24="Ternera",INDEX(PR_Ternera,MATCH(C24&amp;D24,Ternera!$D$5:$D$24,0)),
IF(B24="Vaca",INDEX(PR_Vaca,MATCH(C24&amp;D24,Vaca!$D$5:$D$30,0)),
IF(B24="Embutidos",INDEX(PR_Embutidos,MATCH(C24&amp;D24,Embutidos!$D$5:$D$18,0)),
IF(B24="Aves",INDEX(PR_Aves,MATCH(C24&amp;D24,Aves!$D$5:$D$34,0)),
IF(B24="Caza",INDEX(PR_Caza,MATCH(C24&amp;D24,Caza!$D$5:$D$17,0)),0
)))))))))))))))))</f>
        <v>0</v>
      </c>
      <c r="I24" s="150">
        <f>IF(B24="Cereales",INDEX(Lípidos_Cereales,MATCH(C24&amp;D24,Cereales!$D$5:$D$51,0))*$E24/100,
IF(B24="Leguminosas",INDEX(Lipidos_Leguminosas,MATCH(C24&amp;D24,leguminosas!$D$5:$D$22,0))*$E24/100,
IF(B24="Tuberculos y Hortalizas",INDEX(Lipidos_Tuberculos,MATCH(C24&amp;D24,'tuberculos y hortalizas'!$D$5:$D$87,0)),
IF(B24="Frutos Frescos",INDEX(Lipidos_Frutos_frescos,MATCH(C24&amp;D24,'frutos frescos'!$D$5:$D$55,0)),
IF(B24="Frutos Secos",INDEX(Lipidos_Frutos_Secos,MATCH(C24&amp;D24,'frutos secos'!$D$5:$D$22,0)),
IF(B24="Leche y Derivados",INDEX(Lipidos_Leche_Derivados,MATCH(C24&amp;D24,'Leche y derivados'!$D$5:$D$32,0)),
IF(B24="Huevos",INDEX(Lipidos_Huevos,MATCH(C24&amp;D24,Huevos!D17:D27,0)),
IF(B24="Azúcares y dulces varios",INDEX(Lipidos_Azucares,MATCH(C24&amp;D24,'Azucares y dulces varios'!$D$5:$D$18,0)),
IF(B24="Pescados",INDEX(Lipidos_Pescados,MATCH(C24&amp;D24,Pescados!$D$5:$D$119,0)),
IF(B24="Carnes",INDEX(Lipidos_Carne,MATCH(C24&amp;D24,Carne!$D$5:$D$11,0)),
IF(B24="Cerdo",INDEX(Lipidos_Cerdo,MATCH(C24&amp;D24,Cerdo!$D$5:$D$27,0)),
IF(B24="Cordero",INDEX(Lipidos_Cordero,MATCH(C24&amp;D24,Cordero!$D$5:$D$24,0)),
IF(B24="Ternera",INDEX(Lipidos_Ternera,MATCH(C24&amp;D24,Ternera!$D$5:$D$24,0)),
IF(B24="Vaca",INDEX(Lipidos_Vaca,MATCH(C24&amp;D24,Vaca!$D$5:$D$30,0)),
IF(B24="Embutidos",INDEX(Lipidos_Embutidos,MATCH(C24&amp;D24,Embutidos!$D$5:$D$18,0)),
IF(B24="Aves",INDEX(Lipidos_Aves,MATCH(C24&amp;D24,Aves!$D$5:$D$34,0)),
IF(B24="Caza",INDEX(Lipidos_Caza,MATCH(C24&amp;D24,Caza!$D$5:$D$17,0)),0
)))))))))))))))))</f>
        <v>0</v>
      </c>
      <c r="J24" s="148">
        <f>IF(B24="Cereales",INDEX(Glucidos_Cereales,MATCH(C24&amp;D24,Cereales!$D$5:$D$51,0))*$E24/100,
IF(B24="Leguminosas",INDEX(Glucidos_Leguminosas,MATCH(C24&amp;D24,leguminosas!$D$5:$D$22,0))*$E24/100,
IF(B24="Tuberculos y Hortalizas",INDEX(Glucidos_Tuberculos,MATCH(C24&amp;D24,'tuberculos y hortalizas'!$D$5:$D$87,0)),
IF(B24="Frutos Frescos",INDEX(Glucidos_Frutos_Frescos,MATCH(C24&amp;D24,'frutos frescos'!$D$5:$D$55,0)),
IF(B24="Frutos Secos",INDEX(Glucidos_Frutos_Secos,MATCH(C24&amp;D24,'frutos secos'!$D$5:$D$22,0)),
IF(B24="Leche y Derivados",INDEX(Glucidos_Leche_Derivados,MATCH(C24&amp;D24,'Leche y derivados'!$D$5:$D$32,0)),
IF(B24="Huevos",INDEX(Glucidos_Huevos,MATCH(C24&amp;D24,Huevos!D17:D27,0)),
IF(B24="Azúcares y dulces varios",INDEX(Glucidos_Azucares,MATCH(C24&amp;D24,'Azucares y dulces varios'!$D$5:$D$18,0)),
IF(B24="Pescados",INDEX(Glucidos_Pescados,MATCH(C24&amp;D24,Pescados!$D$5:$D$119,0)),
IF(B24="Carnes",INDEX(Glucidos_Carne,MATCH(C24&amp;D24,Carne!$D$5:$D$11,0)),
IF(B24="Cerdo",INDEX(Glucidos_Cerdo,MATCH(C24&amp;D24,Cerdo!$D$5:$D$27,0)),
IF(B24="Cordero",INDEX(Glucidos_Cordero,MATCH(C24&amp;D24,Cordero!$D$5:$D$24,0)),
IF(B24="Ternera",INDEX(Glucidos_Ternera,MATCH(C24&amp;D24,Ternera!$D$5:$D$24,0)),
IF(B24="Vaca",INDEX(Glucidos_Vaca,MATCH(C24&amp;D24,Vaca!$D$5:$D$30,0)),
IF(B24="Embutidos",INDEX(Glucidos_Embutidos,MATCH(C24&amp;D24,Embutidos!$D$5:$D$18,0)),
IF(B24="Aves",INDEX(Glucidos_Aves,MATCH(C24&amp;D24,Aves!$D$5:$D$34,0)),
IF(B24="Caza",INDEX(Glucidos_Caza,MATCH(C24&amp;D24,Caza!$D$5:$D$17,0)),0
)))))))))))))))))</f>
        <v>0</v>
      </c>
      <c r="K24" s="186"/>
      <c r="L24" s="191"/>
      <c r="M24" s="191"/>
      <c r="N24" s="191"/>
      <c r="O24" s="191"/>
      <c r="P24" s="191"/>
      <c r="Q24" s="191"/>
      <c r="R24" s="191"/>
      <c r="S24" s="191"/>
    </row>
    <row r="25" spans="1:19" ht="16.8" thickTop="1" thickBot="1">
      <c r="A25" s="226"/>
      <c r="B25" s="148"/>
      <c r="C25" s="149"/>
      <c r="D25" s="150"/>
      <c r="E25" s="152"/>
      <c r="F25" s="142">
        <f>IF(B25="Cereales",INDEX(Kcal_Cereales,MATCH(C25&amp;D25,Cereales!$D$5:$D$51,0)),
IF(B25="Leguminosas",INDEX(Kcal_Leguminosas,MATCH(C25&amp;D25,leguminosas!$D$5:$D$22,0)),
IF(B25="Tuberculos y Hortalizas",INDEX(Kcal_Tuberculos,MATCH(C25&amp;D25,'tuberculos y hortalizas'!$D$5:$D$87,0)),
IF(B25="Frutos Frescos",INDEX(Kcal_Frutos_Frescos,MATCH(C25&amp;D25,'frutos frescos'!$D$5:$D$55,0)),
IF(B25="Frutos Secos",INDEX(Kcal_Frutos_Secos,MATCH(C25&amp;D25,'frutos secos'!$D$5:$D$22,0)),
IF(B25="Leche y Derivados",INDEX(Kcal_Leche_Derivados,MATCH(C25&amp;D25,'Leche y derivados'!$D$5:$D$32,0)),
IF(B25="Huevos",INDEX(Kcal_Huevos,MATCH(C25&amp;D25,Huevos!$D$5:$D$15,0)),
IF(B25="Azúcares y dulces varios",INDEX(Kcal_Azucares,MATCH(C25&amp;D25,'Azucares y dulces varios'!$D$5:$D$18,0)),
IF(B25="Pescados",INDEX(Kcal_Pescados,MATCH(C25&amp;D25,Pescados!$D$5:$D$119,0)),
IF(B25="Carnes",INDEX(Kcal_Carne,MATCH(C25&amp;D25,Carne!$D$5:$D$11,0)),
IF(B25="Cerdo",INDEX(Kcal_Cerdo,MATCH(C25&amp;D25,Cerdo!$D$5:$D$27,0)),
IF(B25="Cordero",INDEX(Kcal_Cordero,MATCH(C25&amp;D25,Cordero!$D$5:$D$24,0)),
IF(B25="Ternera",INDEX(Kcal_Ternera,MATCH(C25&amp;D25,Ternera!$D$5:$D$24,0)),
IF(B25="Vaca",INDEX(Kcal_Vaca,MATCH(C25&amp;D25,Vaca!$D$5:$D$30,0)),
IF(B25="Embutidos",INDEX(Kcal_Embutidos,MATCH(C25&amp;D25,Embutidos!$D$5:$D$18,0)),
IF(B25="Aves",INDEX(Kcal_Aves,MATCH(C25&amp;D25,Aves!$D$5:$D$34,0)),
IF(B25="Caza",INDEX(Kcal_Caza,MATCH(C25&amp;D25,Caza!$D$5:$D$17,0)),0
)))))))))))))))))</f>
        <v>0</v>
      </c>
      <c r="G25" s="162">
        <f t="shared" si="1"/>
        <v>0</v>
      </c>
      <c r="H25" s="149">
        <f>IF(B25="Cereales",INDEX(PR_Cereales,MATCH(C25&amp;D25,Cereales!$D$5:$D$51,0))*$E25/100,
IF(B25="Leguminosas",INDEX(PR_Leguminosas,MATCH(C25&amp;D25,leguminosas!$D$5:$D$22,0))*$E25/100,
IF(B25="Tuberculos y Hortalizas",INDEX(PR_Tuberculos,MATCH(C25&amp;D25,'tuberculos y hortalizas'!$D$5:$D$87,0)),
IF(B25="Frutos Frescos",INDEX(PR_Frutos_Frescos,MATCH(C25&amp;D25,'frutos frescos'!$D$5:$D$55,0)),
IF(B25="Frutos Secos",INDEX(PR_Frutos_Secos,MATCH(C25&amp;D25,'frutos secos'!$D$5:$D$22,0)),
IF(B25="Leche y Derivados",INDEX(PR_Leche_Derivados,MATCH(C25&amp;D25,'Leche y derivados'!$D$5:$D$32,0)),
IF(B25="Huevos",INDEX(PR_Huevos,MATCH(C25&amp;D25,Huevos!D18:D28,0)),
IF(B25="Azúcares y dulces varios",INDEX(PR_Azucares,MATCH(C25&amp;D25,'Azucares y dulces varios'!$D$5:$D$18,0)),
IF(B25="Pescados",INDEX(PR_Pescados,MATCH(C25&amp;D25,Pescados!$D$5:$D$119,0)),
IF(B25="Carnes",INDEX(PR_Carne,MATCH(C25&amp;D25,Carne!$D$5:$D$11,0)),
IF(B25="Cerdo",INDEX(PR_Cerdo,MATCH(C25&amp;D25,Cerdo!$D$5:$D$27,0)),
IF(B25="Cordero",INDEX(PR_Cordero,MATCH(C25&amp;D25,Cordero!$D$5:$D$24,0)),
IF(B25="Ternera",INDEX(PR_Ternera,MATCH(C25&amp;D25,Ternera!$D$5:$D$24,0)),
IF(B25="Vaca",INDEX(PR_Vaca,MATCH(C25&amp;D25,Vaca!$D$5:$D$30,0)),
IF(B25="Embutidos",INDEX(PR_Embutidos,MATCH(C25&amp;D25,Embutidos!$D$5:$D$18,0)),
IF(B25="Aves",INDEX(PR_Aves,MATCH(C25&amp;D25,Aves!$D$5:$D$34,0)),
IF(B25="Caza",INDEX(PR_Caza,MATCH(C25&amp;D25,Caza!$D$5:$D$17,0)),0
)))))))))))))))))</f>
        <v>0</v>
      </c>
      <c r="I25" s="150">
        <f>IF(B25="Cereales",INDEX(Lípidos_Cereales,MATCH(C25&amp;D25,Cereales!$D$5:$D$51,0))*$E25/100,
IF(B25="Leguminosas",INDEX(Lipidos_Leguminosas,MATCH(C25&amp;D25,leguminosas!$D$5:$D$22,0))*$E25/100,
IF(B25="Tuberculos y Hortalizas",INDEX(Lipidos_Tuberculos,MATCH(C25&amp;D25,'tuberculos y hortalizas'!$D$5:$D$87,0)),
IF(B25="Frutos Frescos",INDEX(Lipidos_Frutos_frescos,MATCH(C25&amp;D25,'frutos frescos'!$D$5:$D$55,0)),
IF(B25="Frutos Secos",INDEX(Lipidos_Frutos_Secos,MATCH(C25&amp;D25,'frutos secos'!$D$5:$D$22,0)),
IF(B25="Leche y Derivados",INDEX(Lipidos_Leche_Derivados,MATCH(C25&amp;D25,'Leche y derivados'!$D$5:$D$32,0)),
IF(B25="Huevos",INDEX(Lipidos_Huevos,MATCH(C25&amp;D25,Huevos!D18:D28,0)),
IF(B25="Azúcares y dulces varios",INDEX(Lipidos_Azucares,MATCH(C25&amp;D25,'Azucares y dulces varios'!$D$5:$D$18,0)),
IF(B25="Pescados",INDEX(Lipidos_Pescados,MATCH(C25&amp;D25,Pescados!$D$5:$D$119,0)),
IF(B25="Carnes",INDEX(Lipidos_Carne,MATCH(C25&amp;D25,Carne!$D$5:$D$11,0)),
IF(B25="Cerdo",INDEX(Lipidos_Cerdo,MATCH(C25&amp;D25,Cerdo!$D$5:$D$27,0)),
IF(B25="Cordero",INDEX(Lipidos_Cordero,MATCH(C25&amp;D25,Cordero!$D$5:$D$24,0)),
IF(B25="Ternera",INDEX(Lipidos_Ternera,MATCH(C25&amp;D25,Ternera!$D$5:$D$24,0)),
IF(B25="Vaca",INDEX(Lipidos_Vaca,MATCH(C25&amp;D25,Vaca!$D$5:$D$30,0)),
IF(B25="Embutidos",INDEX(Lipidos_Embutidos,MATCH(C25&amp;D25,Embutidos!$D$5:$D$18,0)),
IF(B25="Aves",INDEX(Lipidos_Aves,MATCH(C25&amp;D25,Aves!$D$5:$D$34,0)),
IF(B25="Caza",INDEX(Lipidos_Caza,MATCH(C25&amp;D25,Caza!$D$5:$D$17,0)),0
)))))))))))))))))</f>
        <v>0</v>
      </c>
      <c r="J25" s="148">
        <f>IF(B25="Cereales",INDEX(Glucidos_Cereales,MATCH(C25&amp;D25,Cereales!$D$5:$D$51,0))*$E25/100,
IF(B25="Leguminosas",INDEX(Glucidos_Leguminosas,MATCH(C25&amp;D25,leguminosas!$D$5:$D$22,0))*$E25/100,
IF(B25="Tuberculos y Hortalizas",INDEX(Glucidos_Tuberculos,MATCH(C25&amp;D25,'tuberculos y hortalizas'!$D$5:$D$87,0)),
IF(B25="Frutos Frescos",INDEX(Glucidos_Frutos_Frescos,MATCH(C25&amp;D25,'frutos frescos'!$D$5:$D$55,0)),
IF(B25="Frutos Secos",INDEX(Glucidos_Frutos_Secos,MATCH(C25&amp;D25,'frutos secos'!$D$5:$D$22,0)),
IF(B25="Leche y Derivados",INDEX(Glucidos_Leche_Derivados,MATCH(C25&amp;D25,'Leche y derivados'!$D$5:$D$32,0)),
IF(B25="Huevos",INDEX(Glucidos_Huevos,MATCH(C25&amp;D25,Huevos!D18:D28,0)),
IF(B25="Azúcares y dulces varios",INDEX(Glucidos_Azucares,MATCH(C25&amp;D25,'Azucares y dulces varios'!$D$5:$D$18,0)),
IF(B25="Pescados",INDEX(Glucidos_Pescados,MATCH(C25&amp;D25,Pescados!$D$5:$D$119,0)),
IF(B25="Carnes",INDEX(Glucidos_Carne,MATCH(C25&amp;D25,Carne!$D$5:$D$11,0)),
IF(B25="Cerdo",INDEX(Glucidos_Cerdo,MATCH(C25&amp;D25,Cerdo!$D$5:$D$27,0)),
IF(B25="Cordero",INDEX(Glucidos_Cordero,MATCH(C25&amp;D25,Cordero!$D$5:$D$24,0)),
IF(B25="Ternera",INDEX(Glucidos_Ternera,MATCH(C25&amp;D25,Ternera!$D$5:$D$24,0)),
IF(B25="Vaca",INDEX(Glucidos_Vaca,MATCH(C25&amp;D25,Vaca!$D$5:$D$30,0)),
IF(B25="Embutidos",INDEX(Glucidos_Embutidos,MATCH(C25&amp;D25,Embutidos!$D$5:$D$18,0)),
IF(B25="Aves",INDEX(Glucidos_Aves,MATCH(C25&amp;D25,Aves!$D$5:$D$34,0)),
IF(B25="Caza",INDEX(Glucidos_Caza,MATCH(C25&amp;D25,Caza!$D$5:$D$17,0)),0
)))))))))))))))))</f>
        <v>0</v>
      </c>
      <c r="K25" s="186"/>
      <c r="L25" s="186"/>
      <c r="M25" s="186"/>
      <c r="N25" s="186"/>
      <c r="O25" s="186"/>
      <c r="P25" s="191"/>
      <c r="Q25" s="191"/>
      <c r="R25" s="191"/>
      <c r="S25" s="191"/>
    </row>
    <row r="26" spans="1:19" ht="15.6" customHeight="1" thickTop="1" thickBot="1">
      <c r="A26" s="227"/>
      <c r="B26" s="229" t="s">
        <v>161</v>
      </c>
      <c r="C26" s="229"/>
      <c r="D26" s="229"/>
      <c r="E26" s="229"/>
      <c r="F26" s="229"/>
      <c r="G26" s="156">
        <f>SUM(G20:G25)</f>
        <v>0</v>
      </c>
      <c r="H26" s="156">
        <f>SUM(H20:H25)</f>
        <v>0</v>
      </c>
      <c r="I26" s="156">
        <f>SUM(I20:I25)</f>
        <v>0</v>
      </c>
      <c r="J26" s="156">
        <f>SUM(J20:J25)</f>
        <v>0</v>
      </c>
      <c r="K26" s="186"/>
      <c r="L26" s="191"/>
      <c r="M26" s="191"/>
      <c r="N26" s="191"/>
      <c r="O26" s="191"/>
      <c r="P26" s="191"/>
      <c r="Q26" s="191"/>
      <c r="R26" s="191"/>
      <c r="S26" s="191"/>
    </row>
    <row r="27" spans="1:19" ht="16.8" thickTop="1" thickBot="1">
      <c r="A27" s="228" t="s">
        <v>162</v>
      </c>
      <c r="B27" s="148"/>
      <c r="C27" s="149"/>
      <c r="D27" s="150"/>
      <c r="E27" s="151"/>
      <c r="F27" s="142">
        <f>IF(B27="Cereales",INDEX(Kcal_Cereales,MATCH(C27&amp;D27,Cereales!$D$5:$D$51,0)),
IF(B27="Leguminosas",INDEX(Kcal_Leguminosas,MATCH(C27&amp;D27,leguminosas!$D$5:$D$22,0)),
IF(B27="Tuberculos y Hortalizas",INDEX(Kcal_Tuberculos,MATCH(C27&amp;D27,'tuberculos y hortalizas'!$D$5:$D$87,0)),
IF(B27="Frutos Frescos",INDEX(Kcal_Frutos_Frescos,MATCH(C27&amp;D27,'frutos frescos'!$D$5:$D$55,0)),
IF(B27="Frutos Secos",INDEX(Kcal_Frutos_Secos,MATCH(C27&amp;D27,'frutos secos'!$D$5:$D$22,0)),
IF(B27="Leche y Derivados",INDEX(Kcal_Leche_Derivados,MATCH(C27&amp;D27,'Leche y derivados'!$D$5:$D$32,0)),
IF(B27="Huevos",INDEX(Kcal_Huevos,MATCH(C27&amp;D27,Huevos!$D$5:$D$15,0)),
IF(B27="Azúcares y dulces varios",INDEX(Kcal_Azucares,MATCH(C27&amp;D27,'Azucares y dulces varios'!$D$5:$D$18,0)),
IF(B27="Pescados",INDEX(Kcal_Pescados,MATCH(C27&amp;D27,Pescados!$D$5:$D$119,0)),
IF(B27="Carnes",INDEX(Kcal_Carne,MATCH(C27&amp;D27,Carne!$D$5:$D$11,0)),
IF(B27="Cerdo",INDEX(Kcal_Cerdo,MATCH(C27&amp;D27,Cerdo!$D$5:$D$27,0)),
IF(B27="Cordero",INDEX(Kcal_Cordero,MATCH(C27&amp;D27,Cordero!$D$5:$D$24,0)),
IF(B27="Ternera",INDEX(Kcal_Ternera,MATCH(C27&amp;D27,Ternera!$D$5:$D$24,0)),
IF(B27="Vaca",INDEX(Kcal_Vaca,MATCH(C27&amp;D27,Vaca!$D$5:$D$30,0)),
IF(B27="Embutidos",INDEX(Kcal_Embutidos,MATCH(C27&amp;D27,Embutidos!$D$5:$D$18,0)),
IF(B27="Aves",INDEX(Kcal_Aves,MATCH(C27&amp;D27,Aves!$D$5:$D$34,0)),
IF(B27="Caza",INDEX(Kcal_Caza,MATCH(C27&amp;D27,Caza!$D$5:$D$17,0)),0
)))))))))))))))))</f>
        <v>0</v>
      </c>
      <c r="G27" s="161">
        <f t="shared" ref="G27:G32" si="2" xml:space="preserve"> F27*E27 / 100</f>
        <v>0</v>
      </c>
      <c r="H27" s="149">
        <f>IF(B27="Cereales",INDEX(PR_Cereales,MATCH(C27&amp;D27,Cereales!$D$5:$D$51,0))*$E27/100,
IF(B27="Leguminosas",INDEX(PR_Leguminosas,MATCH(C27&amp;D27,leguminosas!$D$5:$D$22,0))*$E27/100,
IF(B27="Tuberculos y Hortalizas",INDEX(PR_Tuberculos,MATCH(C27&amp;D27,'tuberculos y hortalizas'!$D$5:$D$87,0)),
IF(B27="Frutos Frescos",INDEX(PR_Frutos_Frescos,MATCH(C27&amp;D27,'frutos frescos'!$D$5:$D$55,0)),
IF(B27="Frutos Secos",INDEX(PR_Frutos_Secos,MATCH(C27&amp;D27,'frutos secos'!$D$5:$D$22,0)),
IF(B27="Leche y Derivados",INDEX(PR_Leche_Derivados,MATCH(C27&amp;D27,'Leche y derivados'!$D$5:$D$32,0)),
IF(B27="Huevos",INDEX(PR_Huevos,MATCH(C27&amp;D27,Huevos!D20:D30,0)),
IF(B27="Azúcares y dulces varios",INDEX(PR_Azucares,MATCH(C27&amp;D27,'Azucares y dulces varios'!$D$5:$D$18,0)),
IF(B27="Pescados",INDEX(PR_Pescados,MATCH(C27&amp;D27,Pescados!$D$5:$D$119,0)),
IF(B27="Carnes",INDEX(PR_Carne,MATCH(C27&amp;D27,Carne!$D$5:$D$11,0)),
IF(B27="Cerdo",INDEX(PR_Cerdo,MATCH(C27&amp;D27,Cerdo!$D$5:$D$27,0)),
IF(B27="Cordero",INDEX(PR_Cordero,MATCH(C27&amp;D27,Cordero!$D$5:$D$24,0)),
IF(B27="Ternera",INDEX(PR_Ternera,MATCH(C27&amp;D27,Ternera!$D$5:$D$24,0)),
IF(B27="Vaca",INDEX(PR_Vaca,MATCH(C27&amp;D27,Vaca!$D$5:$D$30,0)),
IF(B27="Embutidos",INDEX(PR_Embutidos,MATCH(C27&amp;D27,Embutidos!$D$5:$D$18,0)),
IF(B27="Aves",INDEX(PR_Aves,MATCH(C27&amp;D27,Aves!$D$5:$D$34,0)),
IF(B27="Caza",INDEX(PR_Caza,MATCH(C27&amp;D27,Caza!$D$5:$D$17,0)),0
)))))))))))))))))</f>
        <v>0</v>
      </c>
      <c r="I27" s="150">
        <f>IF(B27="Cereales",INDEX(Lípidos_Cereales,MATCH(C27&amp;D27,Cereales!$D$5:$D$51,0))*$E27/100,
IF(B27="Leguminosas",INDEX(Lipidos_Leguminosas,MATCH(C27&amp;D27,leguminosas!$D$5:$D$22,0))*$E27/100,
IF(B27="Tuberculos y Hortalizas",INDEX(Lipidos_Tuberculos,MATCH(C27&amp;D27,'tuberculos y hortalizas'!$D$5:$D$87,0)),
IF(B27="Frutos Frescos",INDEX(Lipidos_Frutos_frescos,MATCH(C27&amp;D27,'frutos frescos'!$D$5:$D$55,0)),
IF(B27="Frutos Secos",INDEX(Lipidos_Frutos_Secos,MATCH(C27&amp;D27,'frutos secos'!$D$5:$D$22,0)),
IF(B27="Leche y Derivados",INDEX(Lipidos_Leche_Derivados,MATCH(C27&amp;D27,'Leche y derivados'!$D$5:$D$32,0)),
IF(B27="Huevos",INDEX(Lipidos_Huevos,MATCH(C27&amp;D27,Huevos!D20:D30,0)),
IF(B27="Azúcares y dulces varios",INDEX(Lipidos_Azucares,MATCH(C27&amp;D27,'Azucares y dulces varios'!$D$5:$D$18,0)),
IF(B27="Pescados",INDEX(Lipidos_Pescados,MATCH(C27&amp;D27,Pescados!$D$5:$D$119,0)),
IF(B27="Carnes",INDEX(Lipidos_Carne,MATCH(C27&amp;D27,Carne!$D$5:$D$11,0)),
IF(B27="Cerdo",INDEX(Lipidos_Cerdo,MATCH(C27&amp;D27,Cerdo!$D$5:$D$27,0)),
IF(B27="Cordero",INDEX(Lipidos_Cordero,MATCH(C27&amp;D27,Cordero!$D$5:$D$24,0)),
IF(B27="Ternera",INDEX(Lipidos_Ternera,MATCH(C27&amp;D27,Ternera!$D$5:$D$24,0)),
IF(B27="Vaca",INDEX(Lipidos_Vaca,MATCH(C27&amp;D27,Vaca!$D$5:$D$30,0)),
IF(B27="Embutidos",INDEX(Lipidos_Embutidos,MATCH(C27&amp;D27,Embutidos!$D$5:$D$18,0)),
IF(B27="Aves",INDEX(Lipidos_Aves,MATCH(C27&amp;D27,Aves!$D$5:$D$34,0)),
IF(B27="Caza",INDEX(Lipidos_Caza,MATCH(C27&amp;D27,Caza!$D$5:$D$17,0)),0
)))))))))))))))))</f>
        <v>0</v>
      </c>
      <c r="J27" s="148">
        <f>IF(B27="Cereales",INDEX(Glucidos_Cereales,MATCH(C27&amp;D27,Cereales!$D$5:$D$51,0))*$E27/100,
IF(B27="Leguminosas",INDEX(Glucidos_Leguminosas,MATCH(C27&amp;D27,leguminosas!$D$5:$D$22,0))*$E27/100,
IF(B27="Tuberculos y Hortalizas",INDEX(Glucidos_Tuberculos,MATCH(C27&amp;D27,'tuberculos y hortalizas'!$D$5:$D$87,0)),
IF(B27="Frutos Frescos",INDEX(Glucidos_Frutos_Frescos,MATCH(C27&amp;D27,'frutos frescos'!$D$5:$D$55,0)),
IF(B27="Frutos Secos",INDEX(Glucidos_Frutos_Secos,MATCH(C27&amp;D27,'frutos secos'!$D$5:$D$22,0)),
IF(B27="Leche y Derivados",INDEX(Glucidos_Leche_Derivados,MATCH(C27&amp;D27,'Leche y derivados'!$D$5:$D$32,0)),
IF(B27="Huevos",INDEX(Glucidos_Huevos,MATCH(C27&amp;D27,Huevos!D20:D30,0)),
IF(B27="Azúcares y dulces varios",INDEX(Glucidos_Azucares,MATCH(C27&amp;D27,'Azucares y dulces varios'!$D$5:$D$18,0)),
IF(B27="Pescados",INDEX(Glucidos_Pescados,MATCH(C27&amp;D27,Pescados!$D$5:$D$119,0)),
IF(B27="Carnes",INDEX(Glucidos_Carne,MATCH(C27&amp;D27,Carne!$D$5:$D$11,0)),
IF(B27="Cerdo",INDEX(Glucidos_Cerdo,MATCH(C27&amp;D27,Cerdo!$D$5:$D$27,0)),
IF(B27="Cordero",INDEX(Glucidos_Cordero,MATCH(C27&amp;D27,Cordero!$D$5:$D$24,0)),
IF(B27="Ternera",INDEX(Glucidos_Ternera,MATCH(C27&amp;D27,Ternera!$D$5:$D$24,0)),
IF(B27="Vaca",INDEX(Glucidos_Vaca,MATCH(C27&amp;D27,Vaca!$D$5:$D$30,0)),
IF(B27="Embutidos",INDEX(Glucidos_Embutidos,MATCH(C27&amp;D27,Embutidos!$D$5:$D$18,0)),
IF(B27="Aves",INDEX(Glucidos_Aves,MATCH(C27&amp;D27,Aves!$D$5:$D$34,0)),
IF(B27="Caza",INDEX(Glucidos_Caza,MATCH(C27&amp;D27,Caza!$D$5:$D$17,0)),0
)))))))))))))))))</f>
        <v>0</v>
      </c>
      <c r="K27" s="186"/>
      <c r="L27" s="164" t="s">
        <v>276</v>
      </c>
      <c r="M27" s="164" t="s">
        <v>275</v>
      </c>
      <c r="N27" s="164" t="s">
        <v>283</v>
      </c>
      <c r="O27" s="147"/>
      <c r="P27" s="191"/>
      <c r="Q27" s="191"/>
      <c r="R27" s="191"/>
      <c r="S27" s="191"/>
    </row>
    <row r="28" spans="1:19" ht="16.8" thickTop="1" thickBot="1">
      <c r="A28" s="226"/>
      <c r="B28" s="148"/>
      <c r="C28" s="149"/>
      <c r="D28" s="150"/>
      <c r="E28" s="151"/>
      <c r="F28" s="142">
        <f>IF(B28="Cereales",INDEX(Kcal_Cereales,MATCH(C28&amp;D28,Cereales!$D$5:$D$51,0)),
IF(B28="Leguminosas",INDEX(Kcal_Leguminosas,MATCH(C28&amp;D28,leguminosas!$D$5:$D$22,0)),
IF(B28="Tuberculos y Hortalizas",INDEX(Kcal_Tuberculos,MATCH(C28&amp;D28,'tuberculos y hortalizas'!$D$5:$D$87,0)),
IF(B28="Frutos Frescos",INDEX(Kcal_Frutos_Frescos,MATCH(C28&amp;D28,'frutos frescos'!$D$5:$D$55,0)),
IF(B28="Frutos Secos",INDEX(Kcal_Frutos_Secos,MATCH(C28&amp;D28,'frutos secos'!$D$5:$D$22,0)),
IF(B28="Leche y Derivados",INDEX(Kcal_Leche_Derivados,MATCH(C28&amp;D28,'Leche y derivados'!$D$5:$D$32,0)),
IF(B28="Huevos",INDEX(Kcal_Huevos,MATCH(C28&amp;D28,Huevos!$D$5:$D$15,0)),
IF(B28="Azúcares y dulces varios",INDEX(Kcal_Azucares,MATCH(C28&amp;D28,'Azucares y dulces varios'!$D$5:$D$18,0)),
IF(B28="Pescados",INDEX(Kcal_Pescados,MATCH(C28&amp;D28,Pescados!$D$5:$D$119,0)),
IF(B28="Carnes",INDEX(Kcal_Carne,MATCH(C28&amp;D28,Carne!$D$5:$D$11,0)),
IF(B28="Cerdo",INDEX(Kcal_Cerdo,MATCH(C28&amp;D28,Cerdo!$D$5:$D$27,0)),
IF(B28="Cordero",INDEX(Kcal_Cordero,MATCH(C28&amp;D28,Cordero!$D$5:$D$24,0)),
IF(B28="Ternera",INDEX(Kcal_Ternera,MATCH(C28&amp;D28,Ternera!$D$5:$D$24,0)),
IF(B28="Vaca",INDEX(Kcal_Vaca,MATCH(C28&amp;D28,Vaca!$D$5:$D$30,0)),
IF(B28="Embutidos",INDEX(Kcal_Embutidos,MATCH(C28&amp;D28,Embutidos!$D$5:$D$18,0)),
IF(B28="Aves",INDEX(Kcal_Aves,MATCH(C28&amp;D28,Aves!$D$5:$D$34,0)),
IF(B28="Caza",INDEX(Kcal_Caza,MATCH(C28&amp;D28,Caza!$D$5:$D$17,0)),0
)))))))))))))))))</f>
        <v>0</v>
      </c>
      <c r="G28" s="156">
        <f t="shared" si="2"/>
        <v>0</v>
      </c>
      <c r="H28" s="149">
        <f>IF(B28="Cereales",INDEX(PR_Cereales,MATCH(C28&amp;D28,Cereales!$D$5:$D$51,0))*$E28/100,
IF(B28="Leguminosas",INDEX(PR_Leguminosas,MATCH(C28&amp;D28,leguminosas!$D$5:$D$22,0))*$E28/100,
IF(B28="Tuberculos y Hortalizas",INDEX(PR_Tuberculos,MATCH(C28&amp;D28,'tuberculos y hortalizas'!$D$5:$D$87,0)),
IF(B28="Frutos Frescos",INDEX(PR_Frutos_Frescos,MATCH(C28&amp;D28,'frutos frescos'!$D$5:$D$55,0)),
IF(B28="Frutos Secos",INDEX(PR_Frutos_Secos,MATCH(C28&amp;D28,'frutos secos'!$D$5:$D$22,0)),
IF(B28="Leche y Derivados",INDEX(PR_Leche_Derivados,MATCH(C28&amp;D28,'Leche y derivados'!$D$5:$D$32,0)),
IF(B28="Huevos",INDEX(PR_Huevos,MATCH(C28&amp;D28,Huevos!D21:D31,0)),
IF(B28="Azúcares y dulces varios",INDEX(PR_Azucares,MATCH(C28&amp;D28,'Azucares y dulces varios'!$D$5:$D$18,0)),
IF(B28="Pescados",INDEX(PR_Pescados,MATCH(C28&amp;D28,Pescados!$D$5:$D$119,0)),
IF(B28="Carnes",INDEX(PR_Carne,MATCH(C28&amp;D28,Carne!$D$5:$D$11,0)),
IF(B28="Cerdo",INDEX(PR_Cerdo,MATCH(C28&amp;D28,Cerdo!$D$5:$D$27,0)),
IF(B28="Cordero",INDEX(PR_Cordero,MATCH(C28&amp;D28,Cordero!$D$5:$D$24,0)),
IF(B28="Ternera",INDEX(PR_Ternera,MATCH(C28&amp;D28,Ternera!$D$5:$D$24,0)),
IF(B28="Vaca",INDEX(PR_Vaca,MATCH(C28&amp;D28,Vaca!$D$5:$D$30,0)),
IF(B28="Embutidos",INDEX(PR_Embutidos,MATCH(C28&amp;D28,Embutidos!$D$5:$D$18,0)),
IF(B28="Aves",INDEX(PR_Aves,MATCH(C28&amp;D28,Aves!$D$5:$D$34,0)),
IF(B28="Caza",INDEX(PR_Caza,MATCH(C28&amp;D28,Caza!$D$5:$D$17,0)),0
)))))))))))))))))</f>
        <v>0</v>
      </c>
      <c r="I28" s="150">
        <f>IF(B28="Cereales",INDEX(Lípidos_Cereales,MATCH(C28&amp;D28,Cereales!$D$5:$D$51,0))*$E28/100,
IF(B28="Leguminosas",INDEX(Lipidos_Leguminosas,MATCH(C28&amp;D28,leguminosas!$D$5:$D$22,0))*$E28/100,
IF(B28="Tuberculos y Hortalizas",INDEX(Lipidos_Tuberculos,MATCH(C28&amp;D28,'tuberculos y hortalizas'!$D$5:$D$87,0)),
IF(B28="Frutos Frescos",INDEX(Lipidos_Frutos_frescos,MATCH(C28&amp;D28,'frutos frescos'!$D$5:$D$55,0)),
IF(B28="Frutos Secos",INDEX(Lipidos_Frutos_Secos,MATCH(C28&amp;D28,'frutos secos'!$D$5:$D$22,0)),
IF(B28="Leche y Derivados",INDEX(Lipidos_Leche_Derivados,MATCH(C28&amp;D28,'Leche y derivados'!$D$5:$D$32,0)),
IF(B28="Huevos",INDEX(Lipidos_Huevos,MATCH(C28&amp;D28,Huevos!D21:D31,0)),
IF(B28="Azúcares y dulces varios",INDEX(Lipidos_Azucares,MATCH(C28&amp;D28,'Azucares y dulces varios'!$D$5:$D$18,0)),
IF(B28="Pescados",INDEX(Lipidos_Pescados,MATCH(C28&amp;D28,Pescados!$D$5:$D$119,0)),
IF(B28="Carnes",INDEX(Lipidos_Carne,MATCH(C28&amp;D28,Carne!$D$5:$D$11,0)),
IF(B28="Cerdo",INDEX(Lipidos_Cerdo,MATCH(C28&amp;D28,Cerdo!$D$5:$D$27,0)),
IF(B28="Cordero",INDEX(Lipidos_Cordero,MATCH(C28&amp;D28,Cordero!$D$5:$D$24,0)),
IF(B28="Ternera",INDEX(Lipidos_Ternera,MATCH(C28&amp;D28,Ternera!$D$5:$D$24,0)),
IF(B28="Vaca",INDEX(Lipidos_Vaca,MATCH(C28&amp;D28,Vaca!$D$5:$D$30,0)),
IF(B28="Embutidos",INDEX(Lipidos_Embutidos,MATCH(C28&amp;D28,Embutidos!$D$5:$D$18,0)),
IF(B28="Aves",INDEX(Lipidos_Aves,MATCH(C28&amp;D28,Aves!$D$5:$D$34,0)),
IF(B28="Caza",INDEX(Lipidos_Caza,MATCH(C28&amp;D28,Caza!$D$5:$D$17,0)),0
)))))))))))))))))</f>
        <v>0</v>
      </c>
      <c r="J28" s="148">
        <f>IF(B28="Cereales",INDEX(Glucidos_Cereales,MATCH(C28&amp;D28,Cereales!$D$5:$D$51,0))*$E28/100,
IF(B28="Leguminosas",INDEX(Glucidos_Leguminosas,MATCH(C28&amp;D28,leguminosas!$D$5:$D$22,0))*$E28/100,
IF(B28="Tuberculos y Hortalizas",INDEX(Glucidos_Tuberculos,MATCH(C28&amp;D28,'tuberculos y hortalizas'!$D$5:$D$87,0)),
IF(B28="Frutos Frescos",INDEX(Glucidos_Frutos_Frescos,MATCH(C28&amp;D28,'frutos frescos'!$D$5:$D$55,0)),
IF(B28="Frutos Secos",INDEX(Glucidos_Frutos_Secos,MATCH(C28&amp;D28,'frutos secos'!$D$5:$D$22,0)),
IF(B28="Leche y Derivados",INDEX(Glucidos_Leche_Derivados,MATCH(C28&amp;D28,'Leche y derivados'!$D$5:$D$32,0)),
IF(B28="Huevos",INDEX(Glucidos_Huevos,MATCH(C28&amp;D28,Huevos!D21:D31,0)),
IF(B28="Azúcares y dulces varios",INDEX(Glucidos_Azucares,MATCH(C28&amp;D28,'Azucares y dulces varios'!$D$5:$D$18,0)),
IF(B28="Pescados",INDEX(Glucidos_Pescados,MATCH(C28&amp;D28,Pescados!$D$5:$D$119,0)),
IF(B28="Carnes",INDEX(Glucidos_Carne,MATCH(C28&amp;D28,Carne!$D$5:$D$11,0)),
IF(B28="Cerdo",INDEX(Glucidos_Cerdo,MATCH(C28&amp;D28,Cerdo!$D$5:$D$27,0)),
IF(B28="Cordero",INDEX(Glucidos_Cordero,MATCH(C28&amp;D28,Cordero!$D$5:$D$24,0)),
IF(B28="Ternera",INDEX(Glucidos_Ternera,MATCH(C28&amp;D28,Ternera!$D$5:$D$24,0)),
IF(B28="Vaca",INDEX(Glucidos_Vaca,MATCH(C28&amp;D28,Vaca!$D$5:$D$30,0)),
IF(B28="Embutidos",INDEX(Glucidos_Embutidos,MATCH(C28&amp;D28,Embutidos!$D$5:$D$18,0)),
IF(B28="Aves",INDEX(Glucidos_Aves,MATCH(C28&amp;D28,Aves!$D$5:$D$34,0)),
IF(B28="Caza",INDEX(Glucidos_Caza,MATCH(C28&amp;D28,Caza!$D$5:$D$17,0)),0
)))))))))))))))))</f>
        <v>0</v>
      </c>
      <c r="K28" s="186"/>
      <c r="L28" s="192">
        <v>0</v>
      </c>
      <c r="M28" s="192">
        <v>110.4</v>
      </c>
      <c r="N28" s="192">
        <v>0</v>
      </c>
      <c r="O28" s="191"/>
      <c r="P28" s="191"/>
      <c r="Q28" s="191"/>
      <c r="R28" s="191"/>
      <c r="S28" s="191"/>
    </row>
    <row r="29" spans="1:19" ht="16.8" thickTop="1" thickBot="1">
      <c r="A29" s="226"/>
      <c r="B29" s="148"/>
      <c r="C29" s="149"/>
      <c r="D29" s="150"/>
      <c r="E29" s="151"/>
      <c r="F29" s="142">
        <f>IF(B29="Cereales",INDEX(Kcal_Cereales,MATCH(C29&amp;D29,Cereales!$D$5:$D$51,0)),
IF(B29="Leguminosas",INDEX(Kcal_Leguminosas,MATCH(C29&amp;D29,leguminosas!$D$5:$D$22,0)),
IF(B29="Tuberculos y Hortalizas",INDEX(Kcal_Tuberculos,MATCH(C29&amp;D29,'tuberculos y hortalizas'!$D$5:$D$87,0)),
IF(B29="Frutos Frescos",INDEX(Kcal_Frutos_Frescos,MATCH(C29&amp;D29,'frutos frescos'!$D$5:$D$55,0)),
IF(B29="Frutos Secos",INDEX(Kcal_Frutos_Secos,MATCH(C29&amp;D29,'frutos secos'!$D$5:$D$22,0)),
IF(B29="Leche y Derivados",INDEX(Kcal_Leche_Derivados,MATCH(C29&amp;D29,'Leche y derivados'!$D$5:$D$32,0)),
IF(B29="Huevos",INDEX(Kcal_Huevos,MATCH(C29&amp;D29,Huevos!$D$5:$D$15,0)),
IF(B29="Azúcares y dulces varios",INDEX(Kcal_Azucares,MATCH(C29&amp;D29,'Azucares y dulces varios'!$D$5:$D$18,0)),
IF(B29="Pescados",INDEX(Kcal_Pescados,MATCH(C29&amp;D29,Pescados!$D$5:$D$119,0)),
IF(B29="Carnes",INDEX(Kcal_Carne,MATCH(C29&amp;D29,Carne!$D$5:$D$11,0)),
IF(B29="Cerdo",INDEX(Kcal_Cerdo,MATCH(C29&amp;D29,Cerdo!$D$5:$D$27,0)),
IF(B29="Cordero",INDEX(Kcal_Cordero,MATCH(C29&amp;D29,Cordero!$D$5:$D$24,0)),
IF(B29="Ternera",INDEX(Kcal_Ternera,MATCH(C29&amp;D29,Ternera!$D$5:$D$24,0)),
IF(B29="Vaca",INDEX(Kcal_Vaca,MATCH(C29&amp;D29,Vaca!$D$5:$D$30,0)),
IF(B29="Embutidos",INDEX(Kcal_Embutidos,MATCH(C29&amp;D29,Embutidos!$D$5:$D$18,0)),
IF(B29="Aves",INDEX(Kcal_Aves,MATCH(C29&amp;D29,Aves!$D$5:$D$34,0)),
IF(B29="Caza",INDEX(Kcal_Caza,MATCH(C29&amp;D29,Caza!$D$5:$D$17,0)),0
)))))))))))))))))</f>
        <v>0</v>
      </c>
      <c r="G29" s="156">
        <f t="shared" si="2"/>
        <v>0</v>
      </c>
      <c r="H29" s="149">
        <f>IF(B29="Cereales",INDEX(PR_Cereales,MATCH(C29&amp;D29,Cereales!$D$5:$D$51,0))*$E29/100,
IF(B29="Leguminosas",INDEX(PR_Leguminosas,MATCH(C29&amp;D29,leguminosas!$D$5:$D$22,0))*$E29/100,
IF(B29="Tuberculos y Hortalizas",INDEX(PR_Tuberculos,MATCH(C29&amp;D29,'tuberculos y hortalizas'!$D$5:$D$87,0)),
IF(B29="Frutos Frescos",INDEX(PR_Frutos_Frescos,MATCH(C29&amp;D29,'frutos frescos'!$D$5:$D$55,0)),
IF(B29="Frutos Secos",INDEX(PR_Frutos_Secos,MATCH(C29&amp;D29,'frutos secos'!$D$5:$D$22,0)),
IF(B29="Leche y Derivados",INDEX(PR_Leche_Derivados,MATCH(C29&amp;D29,'Leche y derivados'!$D$5:$D$32,0)),
IF(B29="Huevos",INDEX(PR_Huevos,MATCH(C29&amp;D29,Huevos!D22:D32,0)),
IF(B29="Azúcares y dulces varios",INDEX(PR_Azucares,MATCH(C29&amp;D29,'Azucares y dulces varios'!$D$5:$D$18,0)),
IF(B29="Pescados",INDEX(PR_Pescados,MATCH(C29&amp;D29,Pescados!$D$5:$D$119,0)),
IF(B29="Carnes",INDEX(PR_Carne,MATCH(C29&amp;D29,Carne!$D$5:$D$11,0)),
IF(B29="Cerdo",INDEX(PR_Cerdo,MATCH(C29&amp;D29,Cerdo!$D$5:$D$27,0)),
IF(B29="Cordero",INDEX(PR_Cordero,MATCH(C29&amp;D29,Cordero!$D$5:$D$24,0)),
IF(B29="Ternera",INDEX(PR_Ternera,MATCH(C29&amp;D29,Ternera!$D$5:$D$24,0)),
IF(B29="Vaca",INDEX(PR_Vaca,MATCH(C29&amp;D29,Vaca!$D$5:$D$30,0)),
IF(B29="Embutidos",INDEX(PR_Embutidos,MATCH(C29&amp;D29,Embutidos!$D$5:$D$18,0)),
IF(B29="Aves",INDEX(PR_Aves,MATCH(C29&amp;D29,Aves!$D$5:$D$34,0)),
IF(B29="Caza",INDEX(PR_Caza,MATCH(C29&amp;D29,Caza!$D$5:$D$17,0)),0
)))))))))))))))))</f>
        <v>0</v>
      </c>
      <c r="I29" s="150">
        <f>IF(B29="Cereales",INDEX(Lípidos_Cereales,MATCH(C29&amp;D29,Cereales!$D$5:$D$51,0))*$E29/100,
IF(B29="Leguminosas",INDEX(Lipidos_Leguminosas,MATCH(C29&amp;D29,leguminosas!$D$5:$D$22,0))*$E29/100,
IF(B29="Tuberculos y Hortalizas",INDEX(Lipidos_Tuberculos,MATCH(C29&amp;D29,'tuberculos y hortalizas'!$D$5:$D$87,0)),
IF(B29="Frutos Frescos",INDEX(Lipidos_Frutos_frescos,MATCH(C29&amp;D29,'frutos frescos'!$D$5:$D$55,0)),
IF(B29="Frutos Secos",INDEX(Lipidos_Frutos_Secos,MATCH(C29&amp;D29,'frutos secos'!$D$5:$D$22,0)),
IF(B29="Leche y Derivados",INDEX(Lipidos_Leche_Derivados,MATCH(C29&amp;D29,'Leche y derivados'!$D$5:$D$32,0)),
IF(B29="Huevos",INDEX(Lipidos_Huevos,MATCH(C29&amp;D29,Huevos!D22:D32,0)),
IF(B29="Azúcares y dulces varios",INDEX(Lipidos_Azucares,MATCH(C29&amp;D29,'Azucares y dulces varios'!$D$5:$D$18,0)),
IF(B29="Pescados",INDEX(Lipidos_Pescados,MATCH(C29&amp;D29,Pescados!$D$5:$D$119,0)),
IF(B29="Carnes",INDEX(Lipidos_Carne,MATCH(C29&amp;D29,Carne!$D$5:$D$11,0)),
IF(B29="Cerdo",INDEX(Lipidos_Cerdo,MATCH(C29&amp;D29,Cerdo!$D$5:$D$27,0)),
IF(B29="Cordero",INDEX(Lipidos_Cordero,MATCH(C29&amp;D29,Cordero!$D$5:$D$24,0)),
IF(B29="Ternera",INDEX(Lipidos_Ternera,MATCH(C29&amp;D29,Ternera!$D$5:$D$24,0)),
IF(B29="Vaca",INDEX(Lipidos_Vaca,MATCH(C29&amp;D29,Vaca!$D$5:$D$30,0)),
IF(B29="Embutidos",INDEX(Lipidos_Embutidos,MATCH(C29&amp;D29,Embutidos!$D$5:$D$18,0)),
IF(B29="Aves",INDEX(Lipidos_Aves,MATCH(C29&amp;D29,Aves!$D$5:$D$34,0)),
IF(B29="Caza",INDEX(Lipidos_Caza,MATCH(C29&amp;D29,Caza!$D$5:$D$17,0)),0
)))))))))))))))))</f>
        <v>0</v>
      </c>
      <c r="J29" s="148">
        <f>IF(B29="Cereales",INDEX(Glucidos_Cereales,MATCH(C29&amp;D29,Cereales!$D$5:$D$51,0))*$E29/100,
IF(B29="Leguminosas",INDEX(Glucidos_Leguminosas,MATCH(C29&amp;D29,leguminosas!$D$5:$D$22,0))*$E29/100,
IF(B29="Tuberculos y Hortalizas",INDEX(Glucidos_Tuberculos,MATCH(C29&amp;D29,'tuberculos y hortalizas'!$D$5:$D$87,0)),
IF(B29="Frutos Frescos",INDEX(Glucidos_Frutos_Frescos,MATCH(C29&amp;D29,'frutos frescos'!$D$5:$D$55,0)),
IF(B29="Frutos Secos",INDEX(Glucidos_Frutos_Secos,MATCH(C29&amp;D29,'frutos secos'!$D$5:$D$22,0)),
IF(B29="Leche y Derivados",INDEX(Glucidos_Leche_Derivados,MATCH(C29&amp;D29,'Leche y derivados'!$D$5:$D$32,0)),
IF(B29="Huevos",INDEX(Glucidos_Huevos,MATCH(C29&amp;D29,Huevos!D22:D32,0)),
IF(B29="Azúcares y dulces varios",INDEX(Glucidos_Azucares,MATCH(C29&amp;D29,'Azucares y dulces varios'!$D$5:$D$18,0)),
IF(B29="Pescados",INDEX(Glucidos_Pescados,MATCH(C29&amp;D29,Pescados!$D$5:$D$119,0)),
IF(B29="Carnes",INDEX(Glucidos_Carne,MATCH(C29&amp;D29,Carne!$D$5:$D$11,0)),
IF(B29="Cerdo",INDEX(Glucidos_Cerdo,MATCH(C29&amp;D29,Cerdo!$D$5:$D$27,0)),
IF(B29="Cordero",INDEX(Glucidos_Cordero,MATCH(C29&amp;D29,Cordero!$D$5:$D$24,0)),
IF(B29="Ternera",INDEX(Glucidos_Ternera,MATCH(C29&amp;D29,Ternera!$D$5:$D$24,0)),
IF(B29="Vaca",INDEX(Glucidos_Vaca,MATCH(C29&amp;D29,Vaca!$D$5:$D$30,0)),
IF(B29="Embutidos",INDEX(Glucidos_Embutidos,MATCH(C29&amp;D29,Embutidos!$D$5:$D$18,0)),
IF(B29="Aves",INDEX(Glucidos_Aves,MATCH(C29&amp;D29,Aves!$D$5:$D$34,0)),
IF(B29="Caza",INDEX(Glucidos_Caza,MATCH(C29&amp;D29,Caza!$D$5:$D$17,0)),0
)))))))))))))))))</f>
        <v>0</v>
      </c>
      <c r="K29" s="186"/>
      <c r="L29" s="192">
        <v>1</v>
      </c>
      <c r="M29" s="192">
        <v>107.9</v>
      </c>
      <c r="N29" s="192">
        <f>M29-M28</f>
        <v>-2.5</v>
      </c>
      <c r="O29" s="191"/>
      <c r="P29" s="191"/>
      <c r="Q29" s="191"/>
      <c r="R29" s="191"/>
      <c r="S29" s="191"/>
    </row>
    <row r="30" spans="1:19" ht="16.8" thickTop="1" thickBot="1">
      <c r="A30" s="226"/>
      <c r="B30" s="148"/>
      <c r="C30" s="149"/>
      <c r="D30" s="150"/>
      <c r="E30" s="151"/>
      <c r="F30" s="142">
        <f>IF(B30="Cereales",INDEX(Kcal_Cereales,MATCH(C30&amp;D30,Cereales!$D$5:$D$51,0)),
IF(B30="Leguminosas",INDEX(Kcal_Leguminosas,MATCH(C30&amp;D30,leguminosas!$D$5:$D$22,0)),
IF(B30="Tuberculos y Hortalizas",INDEX(Kcal_Tuberculos,MATCH(C30&amp;D30,'tuberculos y hortalizas'!$D$5:$D$87,0)),
IF(B30="Frutos Frescos",INDEX(Kcal_Frutos_Frescos,MATCH(C30&amp;D30,'frutos frescos'!$D$5:$D$55,0)),
IF(B30="Frutos Secos",INDEX(Kcal_Frutos_Secos,MATCH(C30&amp;D30,'frutos secos'!$D$5:$D$22,0)),
IF(B30="Leche y Derivados",INDEX(Kcal_Leche_Derivados,MATCH(C30&amp;D30,'Leche y derivados'!$D$5:$D$32,0)),
IF(B30="Huevos",INDEX(Kcal_Huevos,MATCH(C30&amp;D30,Huevos!$D$5:$D$15,0)),
IF(B30="Azúcares y dulces varios",INDEX(Kcal_Azucares,MATCH(C30&amp;D30,'Azucares y dulces varios'!$D$5:$D$18,0)),
IF(B30="Pescados",INDEX(Kcal_Pescados,MATCH(C30&amp;D30,Pescados!$D$5:$D$119,0)),
IF(B30="Carnes",INDEX(Kcal_Carne,MATCH(C30&amp;D30,Carne!$D$5:$D$11,0)),
IF(B30="Cerdo",INDEX(Kcal_Cerdo,MATCH(C30&amp;D30,Cerdo!$D$5:$D$27,0)),
IF(B30="Cordero",INDEX(Kcal_Cordero,MATCH(C30&amp;D30,Cordero!$D$5:$D$24,0)),
IF(B30="Ternera",INDEX(Kcal_Ternera,MATCH(C30&amp;D30,Ternera!$D$5:$D$24,0)),
IF(B30="Vaca",INDEX(Kcal_Vaca,MATCH(C30&amp;D30,Vaca!$D$5:$D$30,0)),
IF(B30="Embutidos",INDEX(Kcal_Embutidos,MATCH(C30&amp;D30,Embutidos!$D$5:$D$18,0)),
IF(B30="Aves",INDEX(Kcal_Aves,MATCH(C30&amp;D30,Aves!$D$5:$D$34,0)),
IF(B30="Caza",INDEX(Kcal_Caza,MATCH(C30&amp;D30,Caza!$D$5:$D$17,0)),0
)))))))))))))))))</f>
        <v>0</v>
      </c>
      <c r="G30" s="156">
        <f t="shared" si="2"/>
        <v>0</v>
      </c>
      <c r="H30" s="149">
        <f>IF(B30="Cereales",INDEX(PR_Cereales,MATCH(C30&amp;D30,Cereales!$D$5:$D$51,0))*$E30/100,
IF(B30="Leguminosas",INDEX(PR_Leguminosas,MATCH(C30&amp;D30,leguminosas!$D$5:$D$22,0))*$E30/100,
IF(B30="Tuberculos y Hortalizas",INDEX(PR_Tuberculos,MATCH(C30&amp;D30,'tuberculos y hortalizas'!$D$5:$D$87,0)),
IF(B30="Frutos Frescos",INDEX(PR_Frutos_Frescos,MATCH(C30&amp;D30,'frutos frescos'!$D$5:$D$55,0)),
IF(B30="Frutos Secos",INDEX(PR_Frutos_Secos,MATCH(C30&amp;D30,'frutos secos'!$D$5:$D$22,0)),
IF(B30="Leche y Derivados",INDEX(PR_Leche_Derivados,MATCH(C30&amp;D30,'Leche y derivados'!$D$5:$D$32,0)),
IF(B30="Huevos",INDEX(PR_Huevos,MATCH(C30&amp;D30,Huevos!D23:D33,0)),
IF(B30="Azúcares y dulces varios",INDEX(PR_Azucares,MATCH(C30&amp;D30,'Azucares y dulces varios'!$D$5:$D$18,0)),
IF(B30="Pescados",INDEX(PR_Pescados,MATCH(C30&amp;D30,Pescados!$D$5:$D$119,0)),
IF(B30="Carnes",INDEX(PR_Carne,MATCH(C30&amp;D30,Carne!$D$5:$D$11,0)),
IF(B30="Cerdo",INDEX(PR_Cerdo,MATCH(C30&amp;D30,Cerdo!$D$5:$D$27,0)),
IF(B30="Cordero",INDEX(PR_Cordero,MATCH(C30&amp;D30,Cordero!$D$5:$D$24,0)),
IF(B30="Ternera",INDEX(PR_Ternera,MATCH(C30&amp;D30,Ternera!$D$5:$D$24,0)),
IF(B30="Vaca",INDEX(PR_Vaca,MATCH(C30&amp;D30,Vaca!$D$5:$D$30,0)),
IF(B30="Embutidos",INDEX(PR_Embutidos,MATCH(C30&amp;D30,Embutidos!$D$5:$D$18,0)),
IF(B30="Aves",INDEX(PR_Aves,MATCH(C30&amp;D30,Aves!$D$5:$D$34,0)),
IF(B30="Caza",INDEX(PR_Caza,MATCH(C30&amp;D30,Caza!$D$5:$D$17,0)),0
)))))))))))))))))</f>
        <v>0</v>
      </c>
      <c r="I30" s="150">
        <f>IF(B30="Cereales",INDEX(Lípidos_Cereales,MATCH(C30&amp;D30,Cereales!$D$5:$D$51,0))*$E30/100,
IF(B30="Leguminosas",INDEX(Lipidos_Leguminosas,MATCH(C30&amp;D30,leguminosas!$D$5:$D$22,0))*$E30/100,
IF(B30="Tuberculos y Hortalizas",INDEX(Lipidos_Tuberculos,MATCH(C30&amp;D30,'tuberculos y hortalizas'!$D$5:$D$87,0)),
IF(B30="Frutos Frescos",INDEX(Lipidos_Frutos_frescos,MATCH(C30&amp;D30,'frutos frescos'!$D$5:$D$55,0)),
IF(B30="Frutos Secos",INDEX(Lipidos_Frutos_Secos,MATCH(C30&amp;D30,'frutos secos'!$D$5:$D$22,0)),
IF(B30="Leche y Derivados",INDEX(Lipidos_Leche_Derivados,MATCH(C30&amp;D30,'Leche y derivados'!$D$5:$D$32,0)),
IF(B30="Huevos",INDEX(Lipidos_Huevos,MATCH(C30&amp;D30,Huevos!D23:D33,0)),
IF(B30="Azúcares y dulces varios",INDEX(Lipidos_Azucares,MATCH(C30&amp;D30,'Azucares y dulces varios'!$D$5:$D$18,0)),
IF(B30="Pescados",INDEX(Lipidos_Pescados,MATCH(C30&amp;D30,Pescados!$D$5:$D$119,0)),
IF(B30="Carnes",INDEX(Lipidos_Carne,MATCH(C30&amp;D30,Carne!$D$5:$D$11,0)),
IF(B30="Cerdo",INDEX(Lipidos_Cerdo,MATCH(C30&amp;D30,Cerdo!$D$5:$D$27,0)),
IF(B30="Cordero",INDEX(Lipidos_Cordero,MATCH(C30&amp;D30,Cordero!$D$5:$D$24,0)),
IF(B30="Ternera",INDEX(Lipidos_Ternera,MATCH(C30&amp;D30,Ternera!$D$5:$D$24,0)),
IF(B30="Vaca",INDEX(Lipidos_Vaca,MATCH(C30&amp;D30,Vaca!$D$5:$D$30,0)),
IF(B30="Embutidos",INDEX(Lipidos_Embutidos,MATCH(C30&amp;D30,Embutidos!$D$5:$D$18,0)),
IF(B30="Aves",INDEX(Lipidos_Aves,MATCH(C30&amp;D30,Aves!$D$5:$D$34,0)),
IF(B30="Caza",INDEX(Lipidos_Caza,MATCH(C30&amp;D30,Caza!$D$5:$D$17,0)),0
)))))))))))))))))</f>
        <v>0</v>
      </c>
      <c r="J30" s="148">
        <f>IF(B30="Cereales",INDEX(Glucidos_Cereales,MATCH(C30&amp;D30,Cereales!$D$5:$D$51,0))*$E30/100,
IF(B30="Leguminosas",INDEX(Glucidos_Leguminosas,MATCH(C30&amp;D30,leguminosas!$D$5:$D$22,0))*$E30/100,
IF(B30="Tuberculos y Hortalizas",INDEX(Glucidos_Tuberculos,MATCH(C30&amp;D30,'tuberculos y hortalizas'!$D$5:$D$87,0)),
IF(B30="Frutos Frescos",INDEX(Glucidos_Frutos_Frescos,MATCH(C30&amp;D30,'frutos frescos'!$D$5:$D$55,0)),
IF(B30="Frutos Secos",INDEX(Glucidos_Frutos_Secos,MATCH(C30&amp;D30,'frutos secos'!$D$5:$D$22,0)),
IF(B30="Leche y Derivados",INDEX(Glucidos_Leche_Derivados,MATCH(C30&amp;D30,'Leche y derivados'!$D$5:$D$32,0)),
IF(B30="Huevos",INDEX(Glucidos_Huevos,MATCH(C30&amp;D30,Huevos!D23:D33,0)),
IF(B30="Azúcares y dulces varios",INDEX(Glucidos_Azucares,MATCH(C30&amp;D30,'Azucares y dulces varios'!$D$5:$D$18,0)),
IF(B30="Pescados",INDEX(Glucidos_Pescados,MATCH(C30&amp;D30,Pescados!$D$5:$D$119,0)),
IF(B30="Carnes",INDEX(Glucidos_Carne,MATCH(C30&amp;D30,Carne!$D$5:$D$11,0)),
IF(B30="Cerdo",INDEX(Glucidos_Cerdo,MATCH(C30&amp;D30,Cerdo!$D$5:$D$27,0)),
IF(B30="Cordero",INDEX(Glucidos_Cordero,MATCH(C30&amp;D30,Cordero!$D$5:$D$24,0)),
IF(B30="Ternera",INDEX(Glucidos_Ternera,MATCH(C30&amp;D30,Ternera!$D$5:$D$24,0)),
IF(B30="Vaca",INDEX(Glucidos_Vaca,MATCH(C30&amp;D30,Vaca!$D$5:$D$30,0)),
IF(B30="Embutidos",INDEX(Glucidos_Embutidos,MATCH(C30&amp;D30,Embutidos!$D$5:$D$18,0)),
IF(B30="Aves",INDEX(Glucidos_Aves,MATCH(C30&amp;D30,Aves!$D$5:$D$34,0)),
IF(B30="Caza",INDEX(Glucidos_Caza,MATCH(C30&amp;D30,Caza!$D$5:$D$17,0)),0
)))))))))))))))))</f>
        <v>0</v>
      </c>
      <c r="K30" s="186"/>
      <c r="L30" s="192">
        <v>2</v>
      </c>
      <c r="M30" s="192">
        <v>107.5</v>
      </c>
      <c r="N30" s="192">
        <f>M30-M29</f>
        <v>-0.40000000000000568</v>
      </c>
      <c r="O30" s="191"/>
      <c r="P30" s="191"/>
      <c r="Q30" s="191"/>
      <c r="R30" s="191"/>
      <c r="S30" s="191"/>
    </row>
    <row r="31" spans="1:19" ht="16.8" thickTop="1" thickBot="1">
      <c r="A31" s="226"/>
      <c r="B31" s="148"/>
      <c r="C31" s="149"/>
      <c r="D31" s="150"/>
      <c r="E31" s="151"/>
      <c r="F31" s="142">
        <f>IF(B31="Cereales",INDEX(Kcal_Cereales,MATCH(C31&amp;D31,Cereales!$D$5:$D$51,0)),
IF(B31="Leguminosas",INDEX(Kcal_Leguminosas,MATCH(C31&amp;D31,leguminosas!$D$5:$D$22,0)),
IF(B31="Tuberculos y Hortalizas",INDEX(Kcal_Tuberculos,MATCH(C31&amp;D31,'tuberculos y hortalizas'!$D$5:$D$87,0)),
IF(B31="Frutos Frescos",INDEX(Kcal_Frutos_Frescos,MATCH(C31&amp;D31,'frutos frescos'!$D$5:$D$55,0)),
IF(B31="Frutos Secos",INDEX(Kcal_Frutos_Secos,MATCH(C31&amp;D31,'frutos secos'!$D$5:$D$22,0)),
IF(B31="Leche y Derivados",INDEX(Kcal_Leche_Derivados,MATCH(C31&amp;D31,'Leche y derivados'!$D$5:$D$32,0)),
IF(B31="Huevos",INDEX(Kcal_Huevos,MATCH(C31&amp;D31,Huevos!$D$5:$D$15,0)),
IF(B31="Azúcares y dulces varios",INDEX(Kcal_Azucares,MATCH(C31&amp;D31,'Azucares y dulces varios'!$D$5:$D$18,0)),
IF(B31="Pescados",INDEX(Kcal_Pescados,MATCH(C31&amp;D31,Pescados!$D$5:$D$119,0)),
IF(B31="Carnes",INDEX(Kcal_Carne,MATCH(C31&amp;D31,Carne!$D$5:$D$11,0)),
IF(B31="Cerdo",INDEX(Kcal_Cerdo,MATCH(C31&amp;D31,Cerdo!$D$5:$D$27,0)),
IF(B31="Cordero",INDEX(Kcal_Cordero,MATCH(C31&amp;D31,Cordero!$D$5:$D$24,0)),
IF(B31="Ternera",INDEX(Kcal_Ternera,MATCH(C31&amp;D31,Ternera!$D$5:$D$24,0)),
IF(B31="Vaca",INDEX(Kcal_Vaca,MATCH(C31&amp;D31,Vaca!$D$5:$D$30,0)),
IF(B31="Embutidos",INDEX(Kcal_Embutidos,MATCH(C31&amp;D31,Embutidos!$D$5:$D$18,0)),
IF(B31="Aves",INDEX(Kcal_Aves,MATCH(C31&amp;D31,Aves!$D$5:$D$34,0)),
IF(B31="Caza",INDEX(Kcal_Caza,MATCH(C31&amp;D31,Caza!$D$5:$D$17,0)),0
)))))))))))))))))</f>
        <v>0</v>
      </c>
      <c r="G31" s="156">
        <f t="shared" si="2"/>
        <v>0</v>
      </c>
      <c r="H31" s="149">
        <f>IF(B31="Cereales",INDEX(PR_Cereales,MATCH(C31&amp;D31,Cereales!$D$5:$D$51,0))*$E31/100,
IF(B31="Leguminosas",INDEX(PR_Leguminosas,MATCH(C31&amp;D31,leguminosas!$D$5:$D$22,0))*$E31/100,
IF(B31="Tuberculos y Hortalizas",INDEX(PR_Tuberculos,MATCH(C31&amp;D31,'tuberculos y hortalizas'!$D$5:$D$87,0)),
IF(B31="Frutos Frescos",INDEX(PR_Frutos_Frescos,MATCH(C31&amp;D31,'frutos frescos'!$D$5:$D$55,0)),
IF(B31="Frutos Secos",INDEX(PR_Frutos_Secos,MATCH(C31&amp;D31,'frutos secos'!$D$5:$D$22,0)),
IF(B31="Leche y Derivados",INDEX(PR_Leche_Derivados,MATCH(C31&amp;D31,'Leche y derivados'!$D$5:$D$32,0)),
IF(B31="Huevos",INDEX(PR_Huevos,MATCH(C31&amp;D31,Huevos!D24:D34,0)),
IF(B31="Azúcares y dulces varios",INDEX(PR_Azucares,MATCH(C31&amp;D31,'Azucares y dulces varios'!$D$5:$D$18,0)),
IF(B31="Pescados",INDEX(PR_Pescados,MATCH(C31&amp;D31,Pescados!$D$5:$D$119,0)),
IF(B31="Carnes",INDEX(PR_Carne,MATCH(C31&amp;D31,Carne!$D$5:$D$11,0)),
IF(B31="Cerdo",INDEX(PR_Cerdo,MATCH(C31&amp;D31,Cerdo!$D$5:$D$27,0)),
IF(B31="Cordero",INDEX(PR_Cordero,MATCH(C31&amp;D31,Cordero!$D$5:$D$24,0)),
IF(B31="Ternera",INDEX(PR_Ternera,MATCH(C31&amp;D31,Ternera!$D$5:$D$24,0)),
IF(B31="Vaca",INDEX(PR_Vaca,MATCH(C31&amp;D31,Vaca!$D$5:$D$30,0)),
IF(B31="Embutidos",INDEX(PR_Embutidos,MATCH(C31&amp;D31,Embutidos!$D$5:$D$18,0)),
IF(B31="Aves",INDEX(PR_Aves,MATCH(C31&amp;D31,Aves!$D$5:$D$34,0)),
IF(B31="Caza",INDEX(PR_Caza,MATCH(C31&amp;D31,Caza!$D$5:$D$17,0)),0
)))))))))))))))))</f>
        <v>0</v>
      </c>
      <c r="I31" s="150">
        <f>IF(B31="Cereales",INDEX(Lípidos_Cereales,MATCH(C31&amp;D31,Cereales!$D$5:$D$51,0))*$E31/100,
IF(B31="Leguminosas",INDEX(Lipidos_Leguminosas,MATCH(C31&amp;D31,leguminosas!$D$5:$D$22,0))*$E31/100,
IF(B31="Tuberculos y Hortalizas",INDEX(Lipidos_Tuberculos,MATCH(C31&amp;D31,'tuberculos y hortalizas'!$D$5:$D$87,0)),
IF(B31="Frutos Frescos",INDEX(Lipidos_Frutos_frescos,MATCH(C31&amp;D31,'frutos frescos'!$D$5:$D$55,0)),
IF(B31="Frutos Secos",INDEX(Lipidos_Frutos_Secos,MATCH(C31&amp;D31,'frutos secos'!$D$5:$D$22,0)),
IF(B31="Leche y Derivados",INDEX(Lipidos_Leche_Derivados,MATCH(C31&amp;D31,'Leche y derivados'!$D$5:$D$32,0)),
IF(B31="Huevos",INDEX(Lipidos_Huevos,MATCH(C31&amp;D31,Huevos!D24:D34,0)),
IF(B31="Azúcares y dulces varios",INDEX(Lipidos_Azucares,MATCH(C31&amp;D31,'Azucares y dulces varios'!$D$5:$D$18,0)),
IF(B31="Pescados",INDEX(Lipidos_Pescados,MATCH(C31&amp;D31,Pescados!$D$5:$D$119,0)),
IF(B31="Carnes",INDEX(Lipidos_Carne,MATCH(C31&amp;D31,Carne!$D$5:$D$11,0)),
IF(B31="Cerdo",INDEX(Lipidos_Cerdo,MATCH(C31&amp;D31,Cerdo!$D$5:$D$27,0)),
IF(B31="Cordero",INDEX(Lipidos_Cordero,MATCH(C31&amp;D31,Cordero!$D$5:$D$24,0)),
IF(B31="Ternera",INDEX(Lipidos_Ternera,MATCH(C31&amp;D31,Ternera!$D$5:$D$24,0)),
IF(B31="Vaca",INDEX(Lipidos_Vaca,MATCH(C31&amp;D31,Vaca!$D$5:$D$30,0)),
IF(B31="Embutidos",INDEX(Lipidos_Embutidos,MATCH(C31&amp;D31,Embutidos!$D$5:$D$18,0)),
IF(B31="Aves",INDEX(Lipidos_Aves,MATCH(C31&amp;D31,Aves!$D$5:$D$34,0)),
IF(B31="Caza",INDEX(Lipidos_Caza,MATCH(C31&amp;D31,Caza!$D$5:$D$17,0)),0
)))))))))))))))))</f>
        <v>0</v>
      </c>
      <c r="J31" s="148">
        <f>IF(B31="Cereales",INDEX(Glucidos_Cereales,MATCH(C31&amp;D31,Cereales!$D$5:$D$51,0))*$E31/100,
IF(B31="Leguminosas",INDEX(Glucidos_Leguminosas,MATCH(C31&amp;D31,leguminosas!$D$5:$D$22,0))*$E31/100,
IF(B31="Tuberculos y Hortalizas",INDEX(Glucidos_Tuberculos,MATCH(C31&amp;D31,'tuberculos y hortalizas'!$D$5:$D$87,0)),
IF(B31="Frutos Frescos",INDEX(Glucidos_Frutos_Frescos,MATCH(C31&amp;D31,'frutos frescos'!$D$5:$D$55,0)),
IF(B31="Frutos Secos",INDEX(Glucidos_Frutos_Secos,MATCH(C31&amp;D31,'frutos secos'!$D$5:$D$22,0)),
IF(B31="Leche y Derivados",INDEX(Glucidos_Leche_Derivados,MATCH(C31&amp;D31,'Leche y derivados'!$D$5:$D$32,0)),
IF(B31="Huevos",INDEX(Glucidos_Huevos,MATCH(C31&amp;D31,Huevos!D24:D34,0)),
IF(B31="Azúcares y dulces varios",INDEX(Glucidos_Azucares,MATCH(C31&amp;D31,'Azucares y dulces varios'!$D$5:$D$18,0)),
IF(B31="Pescados",INDEX(Glucidos_Pescados,MATCH(C31&amp;D31,Pescados!$D$5:$D$119,0)),
IF(B31="Carnes",INDEX(Glucidos_Carne,MATCH(C31&amp;D31,Carne!$D$5:$D$11,0)),
IF(B31="Cerdo",INDEX(Glucidos_Cerdo,MATCH(C31&amp;D31,Cerdo!$D$5:$D$27,0)),
IF(B31="Cordero",INDEX(Glucidos_Cordero,MATCH(C31&amp;D31,Cordero!$D$5:$D$24,0)),
IF(B31="Ternera",INDEX(Glucidos_Ternera,MATCH(C31&amp;D31,Ternera!$D$5:$D$24,0)),
IF(B31="Vaca",INDEX(Glucidos_Vaca,MATCH(C31&amp;D31,Vaca!$D$5:$D$30,0)),
IF(B31="Embutidos",INDEX(Glucidos_Embutidos,MATCH(C31&amp;D31,Embutidos!$D$5:$D$18,0)),
IF(B31="Aves",INDEX(Glucidos_Aves,MATCH(C31&amp;D31,Aves!$D$5:$D$34,0)),
IF(B31="Caza",INDEX(Glucidos_Caza,MATCH(C31&amp;D31,Caza!$D$5:$D$17,0)),0
)))))))))))))))))</f>
        <v>0</v>
      </c>
      <c r="K31" s="186"/>
      <c r="L31" s="192">
        <v>3</v>
      </c>
      <c r="M31" s="192">
        <v>107</v>
      </c>
      <c r="N31" s="192">
        <f>M31-M30</f>
        <v>-0.5</v>
      </c>
      <c r="O31" s="191"/>
      <c r="P31" s="191"/>
      <c r="Q31" s="191"/>
      <c r="R31" s="191"/>
      <c r="S31" s="191"/>
    </row>
    <row r="32" spans="1:19" ht="16.8" thickTop="1" thickBot="1">
      <c r="A32" s="226"/>
      <c r="B32" s="148"/>
      <c r="C32" s="149"/>
      <c r="D32" s="150"/>
      <c r="E32" s="152"/>
      <c r="F32" s="142">
        <f>IF(B32="Cereales",INDEX(Kcal_Cereales,MATCH(C32&amp;D32,Cereales!$D$5:$D$51,0)),
IF(B32="Leguminosas",INDEX(Kcal_Leguminosas,MATCH(C32&amp;D32,leguminosas!$D$5:$D$22,0)),
IF(B32="Tuberculos y Hortalizas",INDEX(Kcal_Tuberculos,MATCH(C32&amp;D32,'tuberculos y hortalizas'!$D$5:$D$87,0)),
IF(B32="Frutos Frescos",INDEX(Kcal_Frutos_Frescos,MATCH(C32&amp;D32,'frutos frescos'!$D$5:$D$55,0)),
IF(B32="Frutos Secos",INDEX(Kcal_Frutos_Secos,MATCH(C32&amp;D32,'frutos secos'!$D$5:$D$22,0)),
IF(B32="Leche y Derivados",INDEX(Kcal_Leche_Derivados,MATCH(C32&amp;D32,'Leche y derivados'!$D$5:$D$32,0)),
IF(B32="Huevos",INDEX(Kcal_Huevos,MATCH(C32&amp;D32,Huevos!$D$5:$D$15,0)),
IF(B32="Azúcares y dulces varios",INDEX(Kcal_Azucares,MATCH(C32&amp;D32,'Azucares y dulces varios'!$D$5:$D$18,0)),
IF(B32="Pescados",INDEX(Kcal_Pescados,MATCH(C32&amp;D32,Pescados!$D$5:$D$119,0)),
IF(B32="Carnes",INDEX(Kcal_Carne,MATCH(C32&amp;D32,Carne!$D$5:$D$11,0)),
IF(B32="Cerdo",INDEX(Kcal_Cerdo,MATCH(C32&amp;D32,Cerdo!$D$5:$D$27,0)),
IF(B32="Cordero",INDEX(Kcal_Cordero,MATCH(C32&amp;D32,Cordero!$D$5:$D$24,0)),
IF(B32="Ternera",INDEX(Kcal_Ternera,MATCH(C32&amp;D32,Ternera!$D$5:$D$24,0)),
IF(B32="Vaca",INDEX(Kcal_Vaca,MATCH(C32&amp;D32,Vaca!$D$5:$D$30,0)),
IF(B32="Embutidos",INDEX(Kcal_Embutidos,MATCH(C32&amp;D32,Embutidos!$D$5:$D$18,0)),
IF(B32="Aves",INDEX(Kcal_Aves,MATCH(C32&amp;D32,Aves!$D$5:$D$34,0)),
IF(B32="Caza",INDEX(Kcal_Caza,MATCH(C32&amp;D32,Caza!$D$5:$D$17,0)),0
)))))))))))))))))</f>
        <v>0</v>
      </c>
      <c r="G32" s="162">
        <f t="shared" si="2"/>
        <v>0</v>
      </c>
      <c r="H32" s="149">
        <f>IF(B32="Cereales",INDEX(PR_Cereales,MATCH(C32&amp;D32,Cereales!$D$5:$D$51,0))*$E32/100,
IF(B32="Leguminosas",INDEX(PR_Leguminosas,MATCH(C32&amp;D32,leguminosas!$D$5:$D$22,0))*$E32/100,
IF(B32="Tuberculos y Hortalizas",INDEX(PR_Tuberculos,MATCH(C32&amp;D32,'tuberculos y hortalizas'!$D$5:$D$87,0)),
IF(B32="Frutos Frescos",INDEX(PR_Frutos_Frescos,MATCH(C32&amp;D32,'frutos frescos'!$D$5:$D$55,0)),
IF(B32="Frutos Secos",INDEX(PR_Frutos_Secos,MATCH(C32&amp;D32,'frutos secos'!$D$5:$D$22,0)),
IF(B32="Leche y Derivados",INDEX(PR_Leche_Derivados,MATCH(C32&amp;D32,'Leche y derivados'!$D$5:$D$32,0)),
IF(B32="Huevos",INDEX(PR_Huevos,MATCH(C32&amp;D32,Huevos!D25:D35,0)),
IF(B32="Azúcares y dulces varios",INDEX(PR_Azucares,MATCH(C32&amp;D32,'Azucares y dulces varios'!$D$5:$D$18,0)),
IF(B32="Pescados",INDEX(PR_Pescados,MATCH(C32&amp;D32,Pescados!$D$5:$D$119,0)),
IF(B32="Carnes",INDEX(PR_Carne,MATCH(C32&amp;D32,Carne!$D$5:$D$11,0)),
IF(B32="Cerdo",INDEX(PR_Cerdo,MATCH(C32&amp;D32,Cerdo!$D$5:$D$27,0)),
IF(B32="Cordero",INDEX(PR_Cordero,MATCH(C32&amp;D32,Cordero!$D$5:$D$24,0)),
IF(B32="Ternera",INDEX(PR_Ternera,MATCH(C32&amp;D32,Ternera!$D$5:$D$24,0)),
IF(B32="Vaca",INDEX(PR_Vaca,MATCH(C32&amp;D32,Vaca!$D$5:$D$30,0)),
IF(B32="Embutidos",INDEX(PR_Embutidos,MATCH(C32&amp;D32,Embutidos!$D$5:$D$18,0)),
IF(B32="Aves",INDEX(PR_Aves,MATCH(C32&amp;D32,Aves!$D$5:$D$34,0)),
IF(B32="Caza",INDEX(PR_Caza,MATCH(C32&amp;D32,Caza!$D$5:$D$17,0)),0
)))))))))))))))))</f>
        <v>0</v>
      </c>
      <c r="I32" s="150">
        <f>IF(B32="Cereales",INDEX(Lípidos_Cereales,MATCH(C32&amp;D32,Cereales!$D$5:$D$51,0))*$E32/100,
IF(B32="Leguminosas",INDEX(Lipidos_Leguminosas,MATCH(C32&amp;D32,leguminosas!$D$5:$D$22,0))*$E32/100,
IF(B32="Tuberculos y Hortalizas",INDEX(Lipidos_Tuberculos,MATCH(C32&amp;D32,'tuberculos y hortalizas'!$D$5:$D$87,0)),
IF(B32="Frutos Frescos",INDEX(Lipidos_Frutos_frescos,MATCH(C32&amp;D32,'frutos frescos'!$D$5:$D$55,0)),
IF(B32="Frutos Secos",INDEX(Lipidos_Frutos_Secos,MATCH(C32&amp;D32,'frutos secos'!$D$5:$D$22,0)),
IF(B32="Leche y Derivados",INDEX(Lipidos_Leche_Derivados,MATCH(C32&amp;D32,'Leche y derivados'!$D$5:$D$32,0)),
IF(B32="Huevos",INDEX(Lipidos_Huevos,MATCH(C32&amp;D32,Huevos!D25:D35,0)),
IF(B32="Azúcares y dulces varios",INDEX(Lipidos_Azucares,MATCH(C32&amp;D32,'Azucares y dulces varios'!$D$5:$D$18,0)),
IF(B32="Pescados",INDEX(Lipidos_Pescados,MATCH(C32&amp;D32,Pescados!$D$5:$D$119,0)),
IF(B32="Carnes",INDEX(Lipidos_Carne,MATCH(C32&amp;D32,Carne!$D$5:$D$11,0)),
IF(B32="Cerdo",INDEX(Lipidos_Cerdo,MATCH(C32&amp;D32,Cerdo!$D$5:$D$27,0)),
IF(B32="Cordero",INDEX(Lipidos_Cordero,MATCH(C32&amp;D32,Cordero!$D$5:$D$24,0)),
IF(B32="Ternera",INDEX(Lipidos_Ternera,MATCH(C32&amp;D32,Ternera!$D$5:$D$24,0)),
IF(B32="Vaca",INDEX(Lipidos_Vaca,MATCH(C32&amp;D32,Vaca!$D$5:$D$30,0)),
IF(B32="Embutidos",INDEX(Lipidos_Embutidos,MATCH(C32&amp;D32,Embutidos!$D$5:$D$18,0)),
IF(B32="Aves",INDEX(Lipidos_Aves,MATCH(C32&amp;D32,Aves!$D$5:$D$34,0)),
IF(B32="Caza",INDEX(Lipidos_Caza,MATCH(C32&amp;D32,Caza!$D$5:$D$17,0)),0
)))))))))))))))))</f>
        <v>0</v>
      </c>
      <c r="J32" s="148">
        <f>IF(B32="Cereales",INDEX(Glucidos_Cereales,MATCH(C32&amp;D32,Cereales!$D$5:$D$51,0))*$E32/100,
IF(B32="Leguminosas",INDEX(Glucidos_Leguminosas,MATCH(C32&amp;D32,leguminosas!$D$5:$D$22,0))*$E32/100,
IF(B32="Tuberculos y Hortalizas",INDEX(Glucidos_Tuberculos,MATCH(C32&amp;D32,'tuberculos y hortalizas'!$D$5:$D$87,0)),
IF(B32="Frutos Frescos",INDEX(Glucidos_Frutos_Frescos,MATCH(C32&amp;D32,'frutos frescos'!$D$5:$D$55,0)),
IF(B32="Frutos Secos",INDEX(Glucidos_Frutos_Secos,MATCH(C32&amp;D32,'frutos secos'!$D$5:$D$22,0)),
IF(B32="Leche y Derivados",INDEX(Glucidos_Leche_Derivados,MATCH(C32&amp;D32,'Leche y derivados'!$D$5:$D$32,0)),
IF(B32="Huevos",INDEX(Glucidos_Huevos,MATCH(C32&amp;D32,Huevos!D25:D35,0)),
IF(B32="Azúcares y dulces varios",INDEX(Glucidos_Azucares,MATCH(C32&amp;D32,'Azucares y dulces varios'!$D$5:$D$18,0)),
IF(B32="Pescados",INDEX(Glucidos_Pescados,MATCH(C32&amp;D32,Pescados!$D$5:$D$119,0)),
IF(B32="Carnes",INDEX(Glucidos_Carne,MATCH(C32&amp;D32,Carne!$D$5:$D$11,0)),
IF(B32="Cerdo",INDEX(Glucidos_Cerdo,MATCH(C32&amp;D32,Cerdo!$D$5:$D$27,0)),
IF(B32="Cordero",INDEX(Glucidos_Cordero,MATCH(C32&amp;D32,Cordero!$D$5:$D$24,0)),
IF(B32="Ternera",INDEX(Glucidos_Ternera,MATCH(C32&amp;D32,Ternera!$D$5:$D$24,0)),
IF(B32="Vaca",INDEX(Glucidos_Vaca,MATCH(C32&amp;D32,Vaca!$D$5:$D$30,0)),
IF(B32="Embutidos",INDEX(Glucidos_Embutidos,MATCH(C32&amp;D32,Embutidos!$D$5:$D$18,0)),
IF(B32="Aves",INDEX(Glucidos_Aves,MATCH(C32&amp;D32,Aves!$D$5:$D$34,0)),
IF(B32="Caza",INDEX(Glucidos_Caza,MATCH(C32&amp;D32,Caza!$D$5:$D$17,0)),0
)))))))))))))))))</f>
        <v>0</v>
      </c>
      <c r="K32" s="186"/>
      <c r="L32" s="192">
        <v>4</v>
      </c>
      <c r="M32" s="192">
        <v>106.5</v>
      </c>
      <c r="N32" s="192">
        <f>M32-M31</f>
        <v>-0.5</v>
      </c>
      <c r="O32" s="191"/>
      <c r="P32" s="191"/>
      <c r="Q32" s="191"/>
      <c r="R32" s="191"/>
      <c r="S32" s="191"/>
    </row>
    <row r="33" spans="1:23" ht="16.2" customHeight="1" thickTop="1" thickBot="1">
      <c r="A33" s="240"/>
      <c r="B33" s="229" t="s">
        <v>163</v>
      </c>
      <c r="C33" s="229"/>
      <c r="D33" s="229"/>
      <c r="E33" s="229"/>
      <c r="F33" s="229"/>
      <c r="G33" s="156">
        <f>SUM(G32,G27)</f>
        <v>0</v>
      </c>
      <c r="H33" s="156">
        <f>SUM(H32,H27)</f>
        <v>0</v>
      </c>
      <c r="I33" s="156">
        <f>SUM(I32,I27)</f>
        <v>0</v>
      </c>
      <c r="J33" s="156">
        <f>SUM(J32,J27)</f>
        <v>0</v>
      </c>
      <c r="K33" s="186"/>
      <c r="L33" s="192">
        <v>5</v>
      </c>
      <c r="M33" s="192">
        <v>105.9</v>
      </c>
      <c r="N33" s="192">
        <f>M33-M32</f>
        <v>-0.59999999999999432</v>
      </c>
      <c r="O33" s="191"/>
      <c r="P33" s="191"/>
      <c r="Q33" s="191"/>
      <c r="R33" s="191"/>
      <c r="S33" s="191"/>
    </row>
    <row r="34" spans="1:23" ht="16.8" thickTop="1" thickBot="1">
      <c r="A34" s="228" t="s">
        <v>164</v>
      </c>
      <c r="B34" s="148"/>
      <c r="C34" s="149"/>
      <c r="D34" s="150"/>
      <c r="E34" s="151"/>
      <c r="F34" s="142">
        <f>IF(B34="Cereales",INDEX(Kcal_Cereales,MATCH(C34&amp;D34,Cereales!$D$5:$D$51,0)),
IF(B34="Leguminosas",INDEX(Kcal_Leguminosas,MATCH(C34&amp;D34,leguminosas!$D$5:$D$22,0)),
IF(B34="Tuberculos y Hortalizas",INDEX(Kcal_Tuberculos,MATCH(C34&amp;D34,'tuberculos y hortalizas'!$D$5:$D$87,0)),
IF(B34="Frutos Frescos",INDEX(Kcal_Frutos_Frescos,MATCH(C34&amp;D34,'frutos frescos'!$D$5:$D$55,0)),
IF(B34="Frutos Secos",INDEX(Kcal_Frutos_Secos,MATCH(C34&amp;D34,'frutos secos'!$D$5:$D$22,0)),
IF(B34="Leche y Derivados",INDEX(Kcal_Leche_Derivados,MATCH(C34&amp;D34,'Leche y derivados'!$D$5:$D$32,0)),
IF(B34="Huevos",INDEX(Kcal_Huevos,MATCH(C34&amp;D34,Huevos!$D$5:$D$15,0)),
IF(B34="Azúcares y dulces varios",INDEX(Kcal_Azucares,MATCH(C34&amp;D34,'Azucares y dulces varios'!$D$5:$D$18,0)),
IF(B34="Pescados",INDEX(Kcal_Pescados,MATCH(C34&amp;D34,Pescados!$D$5:$D$119,0)),
IF(B34="Carnes",INDEX(Kcal_Carne,MATCH(C34&amp;D34,Carne!$D$5:$D$11,0)),
IF(B34="Cerdo",INDEX(Kcal_Cerdo,MATCH(C34&amp;D34,Cerdo!$D$5:$D$27,0)),
IF(B34="Cordero",INDEX(Kcal_Cordero,MATCH(C34&amp;D34,Cordero!$D$5:$D$24,0)),
IF(B34="Ternera",INDEX(Kcal_Ternera,MATCH(C34&amp;D34,Ternera!$D$5:$D$24,0)),
IF(B34="Vaca",INDEX(Kcal_Vaca,MATCH(C34&amp;D34,Vaca!$D$5:$D$30,0)),
IF(B34="Embutidos",INDEX(Kcal_Embutidos,MATCH(C34&amp;D34,Embutidos!$D$5:$D$18,0)),
IF(B34="Aves",INDEX(Kcal_Aves,MATCH(C34&amp;D34,Aves!$D$5:$D$34,0)),
IF(B34="Caza",INDEX(Kcal_Caza,MATCH(C34&amp;D34,Caza!$D$5:$D$17,0)),0
)))))))))))))))))</f>
        <v>0</v>
      </c>
      <c r="G34" s="156">
        <f t="shared" ref="G34:G39" si="3">F34*E34/100</f>
        <v>0</v>
      </c>
      <c r="H34" s="149">
        <f>IF(B34="Cereales",INDEX(PR_Cereales,MATCH(C34&amp;D34,Cereales!$D$5:$D$51,0))*$E34/100,
IF(B34="Leguminosas",INDEX(PR_Leguminosas,MATCH(C34&amp;D34,leguminosas!$D$5:$D$22,0))*$E34/100,
IF(B34="Tuberculos y Hortalizas",INDEX(PR_Tuberculos,MATCH(C34&amp;D34,'tuberculos y hortalizas'!$D$5:$D$87,0)),
IF(B34="Frutos Frescos",INDEX(PR_Frutos_Frescos,MATCH(C34&amp;D34,'frutos frescos'!$D$5:$D$55,0)),
IF(B34="Frutos Secos",INDEX(PR_Frutos_Secos,MATCH(C34&amp;D34,'frutos secos'!$D$5:$D$22,0)),
IF(B34="Leche y Derivados",INDEX(PR_Leche_Derivados,MATCH(C34&amp;D34,'Leche y derivados'!$D$5:$D$32,0)),
IF(B34="Huevos",INDEX(PR_Huevos,MATCH(C34&amp;D34,Huevos!D27:D37,0)),
IF(B34="Azúcares y dulces varios",INDEX(PR_Azucares,MATCH(C34&amp;D34,'Azucares y dulces varios'!$D$5:$D$18,0)),
IF(B34="Pescados",INDEX(PR_Pescados,MATCH(C34&amp;D34,Pescados!$D$5:$D$119,0)),
IF(B34="Carnes",INDEX(PR_Carne,MATCH(C34&amp;D34,Carne!$D$5:$D$11,0)),
IF(B34="Cerdo",INDEX(PR_Cerdo,MATCH(C34&amp;D34,Cerdo!$D$5:$D$27,0)),
IF(B34="Cordero",INDEX(PR_Cordero,MATCH(C34&amp;D34,Cordero!$D$5:$D$24,0)),
IF(B34="Ternera",INDEX(PR_Ternera,MATCH(C34&amp;D34,Ternera!$D$5:$D$24,0)),
IF(B34="Vaca",INDEX(PR_Vaca,MATCH(C34&amp;D34,Vaca!$D$5:$D$30,0)),
IF(B34="Embutidos",INDEX(PR_Embutidos,MATCH(C34&amp;D34,Embutidos!$D$5:$D$18,0)),
IF(B34="Aves",INDEX(PR_Aves,MATCH(C34&amp;D34,Aves!$D$5:$D$34,0)),
IF(B34="Caza",INDEX(PR_Caza,MATCH(C34&amp;D34,Caza!$D$5:$D$17,0)),0
)))))))))))))))))</f>
        <v>0</v>
      </c>
      <c r="I34" s="150">
        <f>IF(B34="Cereales",INDEX(Lípidos_Cereales,MATCH(C34&amp;D34,Cereales!$D$5:$D$51,0))*$E34/100,
IF(B34="Leguminosas",INDEX(Lipidos_Leguminosas,MATCH(C34&amp;D34,leguminosas!$D$5:$D$22,0))*$E34/100,
IF(B34="Tuberculos y Hortalizas",INDEX(Lipidos_Tuberculos,MATCH(C34&amp;D34,'tuberculos y hortalizas'!$D$5:$D$87,0)),
IF(B34="Frutos Frescos",INDEX(Lipidos_Frutos_frescos,MATCH(C34&amp;D34,'frutos frescos'!$D$5:$D$55,0)),
IF(B34="Frutos Secos",INDEX(Lipidos_Frutos_Secos,MATCH(C34&amp;D34,'frutos secos'!$D$5:$D$22,0)),
IF(B34="Leche y Derivados",INDEX(Lipidos_Leche_Derivados,MATCH(C34&amp;D34,'Leche y derivados'!$D$5:$D$32,0)),
IF(B34="Huevos",INDEX(Lipidos_Huevos,MATCH(C34&amp;D34,Huevos!D27:D37,0)),
IF(B34="Azúcares y dulces varios",INDEX(Lipidos_Azucares,MATCH(C34&amp;D34,'Azucares y dulces varios'!$D$5:$D$18,0)),
IF(B34="Pescados",INDEX(Lipidos_Pescados,MATCH(C34&amp;D34,Pescados!$D$5:$D$119,0)),
IF(B34="Carnes",INDEX(Lipidos_Carne,MATCH(C34&amp;D34,Carne!$D$5:$D$11,0)),
IF(B34="Cerdo",INDEX(Lipidos_Cerdo,MATCH(C34&amp;D34,Cerdo!$D$5:$D$27,0)),
IF(B34="Cordero",INDEX(Lipidos_Cordero,MATCH(C34&amp;D34,Cordero!$D$5:$D$24,0)),
IF(B34="Ternera",INDEX(Lipidos_Ternera,MATCH(C34&amp;D34,Ternera!$D$5:$D$24,0)),
IF(B34="Vaca",INDEX(Lipidos_Vaca,MATCH(C34&amp;D34,Vaca!$D$5:$D$30,0)),
IF(B34="Embutidos",INDEX(Lipidos_Embutidos,MATCH(C34&amp;D34,Embutidos!$D$5:$D$18,0)),
IF(B34="Aves",INDEX(Lipidos_Aves,MATCH(C34&amp;D34,Aves!$D$5:$D$34,0)),
IF(B34="Caza",INDEX(Lipidos_Caza,MATCH(C34&amp;D34,Caza!$D$5:$D$17,0)),0
)))))))))))))))))</f>
        <v>0</v>
      </c>
      <c r="J34" s="148">
        <f>IF(B34="Cereales",INDEX(Glucidos_Cereales,MATCH(C34&amp;D34,Cereales!$D$5:$D$51,0))*$E34/100,
IF(B34="Leguminosas",INDEX(Glucidos_Leguminosas,MATCH(C34&amp;D34,leguminosas!$D$5:$D$22,0))*$E34/100,
IF(B34="Tuberculos y Hortalizas",INDEX(Glucidos_Tuberculos,MATCH(C34&amp;D34,'tuberculos y hortalizas'!$D$5:$D$87,0)),
IF(B34="Frutos Frescos",INDEX(Glucidos_Frutos_Frescos,MATCH(C34&amp;D34,'frutos frescos'!$D$5:$D$55,0)),
IF(B34="Frutos Secos",INDEX(Glucidos_Frutos_Secos,MATCH(C34&amp;D34,'frutos secos'!$D$5:$D$22,0)),
IF(B34="Leche y Derivados",INDEX(Glucidos_Leche_Derivados,MATCH(C34&amp;D34,'Leche y derivados'!$D$5:$D$32,0)),
IF(B34="Huevos",INDEX(Glucidos_Huevos,MATCH(C34&amp;D34,Huevos!D27:D37,0)),
IF(B34="Azúcares y dulces varios",INDEX(Glucidos_Azucares,MATCH(C34&amp;D34,'Azucares y dulces varios'!$D$5:$D$18,0)),
IF(B34="Pescados",INDEX(Glucidos_Pescados,MATCH(C34&amp;D34,Pescados!$D$5:$D$119,0)),
IF(B34="Carnes",INDEX(Glucidos_Carne,MATCH(C34&amp;D34,Carne!$D$5:$D$11,0)),
IF(B34="Cerdo",INDEX(Glucidos_Cerdo,MATCH(C34&amp;D34,Cerdo!$D$5:$D$27,0)),
IF(B34="Cordero",INDEX(Glucidos_Cordero,MATCH(C34&amp;D34,Cordero!$D$5:$D$24,0)),
IF(B34="Ternera",INDEX(Glucidos_Ternera,MATCH(C34&amp;D34,Ternera!$D$5:$D$24,0)),
IF(B34="Vaca",INDEX(Glucidos_Vaca,MATCH(C34&amp;D34,Vaca!$D$5:$D$30,0)),
IF(B34="Embutidos",INDEX(Glucidos_Embutidos,MATCH(C34&amp;D34,Embutidos!$D$5:$D$18,0)),
IF(B34="Aves",INDEX(Glucidos_Aves,MATCH(C34&amp;D34,Aves!$D$5:$D$34,0)),
IF(B34="Caza",INDEX(Glucidos_Caza,MATCH(C34&amp;D34,Caza!$D$5:$D$17,0)),0
)))))))))))))))))</f>
        <v>0</v>
      </c>
      <c r="K34" s="186"/>
      <c r="L34" s="192">
        <v>6</v>
      </c>
      <c r="M34" s="192"/>
      <c r="N34" s="192"/>
      <c r="O34" s="191"/>
      <c r="P34" s="191"/>
      <c r="Q34" s="191"/>
      <c r="R34" s="191"/>
      <c r="S34" s="191"/>
    </row>
    <row r="35" spans="1:23" ht="16.8" thickTop="1" thickBot="1">
      <c r="A35" s="226"/>
      <c r="B35" s="148"/>
      <c r="C35" s="149"/>
      <c r="D35" s="150"/>
      <c r="E35" s="151"/>
      <c r="F35" s="142">
        <f>IF(B35="Cereales",INDEX(Kcal_Cereales,MATCH(C35&amp;D35,Cereales!$D$5:$D$51,0)),
IF(B35="Leguminosas",INDEX(Kcal_Leguminosas,MATCH(C35&amp;D35,leguminosas!$D$5:$D$22,0)),
IF(B35="Tuberculos y Hortalizas",INDEX(Kcal_Tuberculos,MATCH(C35&amp;D35,'tuberculos y hortalizas'!$D$5:$D$87,0)),
IF(B35="Frutos Frescos",INDEX(Kcal_Frutos_Frescos,MATCH(C35&amp;D35,'frutos frescos'!$D$5:$D$55,0)),
IF(B35="Frutos Secos",INDEX(Kcal_Frutos_Secos,MATCH(C35&amp;D35,'frutos secos'!$D$5:$D$22,0)),
IF(B35="Leche y Derivados",INDEX(Kcal_Leche_Derivados,MATCH(C35&amp;D35,'Leche y derivados'!$D$5:$D$32,0)),
IF(B35="Huevos",INDEX(Kcal_Huevos,MATCH(C35&amp;D35,Huevos!$D$5:$D$15,0)),
IF(B35="Azúcares y dulces varios",INDEX(Kcal_Azucares,MATCH(C35&amp;D35,'Azucares y dulces varios'!$D$5:$D$18,0)),
IF(B35="Pescados",INDEX(Kcal_Pescados,MATCH(C35&amp;D35,Pescados!$D$5:$D$119,0)),
IF(B35="Carnes",INDEX(Kcal_Carne,MATCH(C35&amp;D35,Carne!$D$5:$D$11,0)),
IF(B35="Cerdo",INDEX(Kcal_Cerdo,MATCH(C35&amp;D35,Cerdo!$D$5:$D$27,0)),
IF(B35="Cordero",INDEX(Kcal_Cordero,MATCH(C35&amp;D35,Cordero!$D$5:$D$24,0)),
IF(B35="Ternera",INDEX(Kcal_Ternera,MATCH(C35&amp;D35,Ternera!$D$5:$D$24,0)),
IF(B35="Vaca",INDEX(Kcal_Vaca,MATCH(C35&amp;D35,Vaca!$D$5:$D$30,0)),
IF(B35="Embutidos",INDEX(Kcal_Embutidos,MATCH(C35&amp;D35,Embutidos!$D$5:$D$18,0)),
IF(B35="Aves",INDEX(Kcal_Aves,MATCH(C35&amp;D35,Aves!$D$5:$D$34,0)),
IF(B35="Caza",INDEX(Kcal_Caza,MATCH(C35&amp;D35,Caza!$D$5:$D$17,0)),0
)))))))))))))))))</f>
        <v>0</v>
      </c>
      <c r="G35" s="156">
        <f t="shared" si="3"/>
        <v>0</v>
      </c>
      <c r="H35" s="149">
        <f>IF(B35="Cereales",INDEX(PR_Cereales,MATCH(C35&amp;D35,Cereales!$D$5:$D$51,0))*$E35/100,
IF(B35="Leguminosas",INDEX(PR_Leguminosas,MATCH(C35&amp;D35,leguminosas!$D$5:$D$22,0))*$E35/100,
IF(B35="Tuberculos y Hortalizas",INDEX(PR_Tuberculos,MATCH(C35&amp;D35,'tuberculos y hortalizas'!$D$5:$D$87,0)),
IF(B35="Frutos Frescos",INDEX(PR_Frutos_Frescos,MATCH(C35&amp;D35,'frutos frescos'!$D$5:$D$55,0)),
IF(B35="Frutos Secos",INDEX(PR_Frutos_Secos,MATCH(C35&amp;D35,'frutos secos'!$D$5:$D$22,0)),
IF(B35="Leche y Derivados",INDEX(PR_Leche_Derivados,MATCH(C35&amp;D35,'Leche y derivados'!$D$5:$D$32,0)),
IF(B35="Huevos",INDEX(PR_Huevos,MATCH(C35&amp;D35,Huevos!D28:D38,0)),
IF(B35="Azúcares y dulces varios",INDEX(PR_Azucares,MATCH(C35&amp;D35,'Azucares y dulces varios'!$D$5:$D$18,0)),
IF(B35="Pescados",INDEX(PR_Pescados,MATCH(C35&amp;D35,Pescados!$D$5:$D$119,0)),
IF(B35="Carnes",INDEX(PR_Carne,MATCH(C35&amp;D35,Carne!$D$5:$D$11,0)),
IF(B35="Cerdo",INDEX(PR_Cerdo,MATCH(C35&amp;D35,Cerdo!$D$5:$D$27,0)),
IF(B35="Cordero",INDEX(PR_Cordero,MATCH(C35&amp;D35,Cordero!$D$5:$D$24,0)),
IF(B35="Ternera",INDEX(PR_Ternera,MATCH(C35&amp;D35,Ternera!$D$5:$D$24,0)),
IF(B35="Vaca",INDEX(PR_Vaca,MATCH(C35&amp;D35,Vaca!$D$5:$D$30,0)),
IF(B35="Embutidos",INDEX(PR_Embutidos,MATCH(C35&amp;D35,Embutidos!$D$5:$D$18,0)),
IF(B35="Aves",INDEX(PR_Aves,MATCH(C35&amp;D35,Aves!$D$5:$D$34,0)),
IF(B35="Caza",INDEX(PR_Caza,MATCH(C35&amp;D35,Caza!$D$5:$D$17,0)),0
)))))))))))))))))</f>
        <v>0</v>
      </c>
      <c r="I35" s="150">
        <f>IF(B35="Cereales",INDEX(Lípidos_Cereales,MATCH(C35&amp;D35,Cereales!$D$5:$D$51,0))*$E35/100,
IF(B35="Leguminosas",INDEX(Lipidos_Leguminosas,MATCH(C35&amp;D35,leguminosas!$D$5:$D$22,0))*$E35/100,
IF(B35="Tuberculos y Hortalizas",INDEX(Lipidos_Tuberculos,MATCH(C35&amp;D35,'tuberculos y hortalizas'!$D$5:$D$87,0)),
IF(B35="Frutos Frescos",INDEX(Lipidos_Frutos_frescos,MATCH(C35&amp;D35,'frutos frescos'!$D$5:$D$55,0)),
IF(B35="Frutos Secos",INDEX(Lipidos_Frutos_Secos,MATCH(C35&amp;D35,'frutos secos'!$D$5:$D$22,0)),
IF(B35="Leche y Derivados",INDEX(Lipidos_Leche_Derivados,MATCH(C35&amp;D35,'Leche y derivados'!$D$5:$D$32,0)),
IF(B35="Huevos",INDEX(Lipidos_Huevos,MATCH(C35&amp;D35,Huevos!D28:D38,0)),
IF(B35="Azúcares y dulces varios",INDEX(Lipidos_Azucares,MATCH(C35&amp;D35,'Azucares y dulces varios'!$D$5:$D$18,0)),
IF(B35="Pescados",INDEX(Lipidos_Pescados,MATCH(C35&amp;D35,Pescados!$D$5:$D$119,0)),
IF(B35="Carnes",INDEX(Lipidos_Carne,MATCH(C35&amp;D35,Carne!$D$5:$D$11,0)),
IF(B35="Cerdo",INDEX(Lipidos_Cerdo,MATCH(C35&amp;D35,Cerdo!$D$5:$D$27,0)),
IF(B35="Cordero",INDEX(Lipidos_Cordero,MATCH(C35&amp;D35,Cordero!$D$5:$D$24,0)),
IF(B35="Ternera",INDEX(Lipidos_Ternera,MATCH(C35&amp;D35,Ternera!$D$5:$D$24,0)),
IF(B35="Vaca",INDEX(Lipidos_Vaca,MATCH(C35&amp;D35,Vaca!$D$5:$D$30,0)),
IF(B35="Embutidos",INDEX(Lipidos_Embutidos,MATCH(C35&amp;D35,Embutidos!$D$5:$D$18,0)),
IF(B35="Aves",INDEX(Lipidos_Aves,MATCH(C35&amp;D35,Aves!$D$5:$D$34,0)),
IF(B35="Caza",INDEX(Lipidos_Caza,MATCH(C35&amp;D35,Caza!$D$5:$D$17,0)),0
)))))))))))))))))</f>
        <v>0</v>
      </c>
      <c r="J35" s="148">
        <f>IF(B35="Cereales",INDEX(Glucidos_Cereales,MATCH(C35&amp;D35,Cereales!$D$5:$D$51,0))*$E35/100,
IF(B35="Leguminosas",INDEX(Glucidos_Leguminosas,MATCH(C35&amp;D35,leguminosas!$D$5:$D$22,0))*$E35/100,
IF(B35="Tuberculos y Hortalizas",INDEX(Glucidos_Tuberculos,MATCH(C35&amp;D35,'tuberculos y hortalizas'!$D$5:$D$87,0)),
IF(B35="Frutos Frescos",INDEX(Glucidos_Frutos_Frescos,MATCH(C35&amp;D35,'frutos frescos'!$D$5:$D$55,0)),
IF(B35="Frutos Secos",INDEX(Glucidos_Frutos_Secos,MATCH(C35&amp;D35,'frutos secos'!$D$5:$D$22,0)),
IF(B35="Leche y Derivados",INDEX(Glucidos_Leche_Derivados,MATCH(C35&amp;D35,'Leche y derivados'!$D$5:$D$32,0)),
IF(B35="Huevos",INDEX(Glucidos_Huevos,MATCH(C35&amp;D35,Huevos!D28:D38,0)),
IF(B35="Azúcares y dulces varios",INDEX(Glucidos_Azucares,MATCH(C35&amp;D35,'Azucares y dulces varios'!$D$5:$D$18,0)),
IF(B35="Pescados",INDEX(Glucidos_Pescados,MATCH(C35&amp;D35,Pescados!$D$5:$D$119,0)),
IF(B35="Carnes",INDEX(Glucidos_Carne,MATCH(C35&amp;D35,Carne!$D$5:$D$11,0)),
IF(B35="Cerdo",INDEX(Glucidos_Cerdo,MATCH(C35&amp;D35,Cerdo!$D$5:$D$27,0)),
IF(B35="Cordero",INDEX(Glucidos_Cordero,MATCH(C35&amp;D35,Cordero!$D$5:$D$24,0)),
IF(B35="Ternera",INDEX(Glucidos_Ternera,MATCH(C35&amp;D35,Ternera!$D$5:$D$24,0)),
IF(B35="Vaca",INDEX(Glucidos_Vaca,MATCH(C35&amp;D35,Vaca!$D$5:$D$30,0)),
IF(B35="Embutidos",INDEX(Glucidos_Embutidos,MATCH(C35&amp;D35,Embutidos!$D$5:$D$18,0)),
IF(B35="Aves",INDEX(Glucidos_Aves,MATCH(C35&amp;D35,Aves!$D$5:$D$34,0)),
IF(B35="Caza",INDEX(Glucidos_Caza,MATCH(C35&amp;D35,Caza!$D$5:$D$17,0)),0
)))))))))))))))))</f>
        <v>0</v>
      </c>
      <c r="K35" s="186"/>
      <c r="L35" s="192">
        <v>7</v>
      </c>
      <c r="M35" s="192"/>
      <c r="N35" s="192"/>
      <c r="O35" s="191"/>
      <c r="P35" s="191"/>
      <c r="Q35" s="191"/>
      <c r="R35" s="191"/>
      <c r="S35" s="191"/>
    </row>
    <row r="36" spans="1:23" ht="16.8" thickTop="1" thickBot="1">
      <c r="A36" s="226"/>
      <c r="B36" s="148"/>
      <c r="C36" s="149"/>
      <c r="D36" s="150"/>
      <c r="E36" s="151"/>
      <c r="F36" s="142">
        <f>IF(B36="Cereales",INDEX(Kcal_Cereales,MATCH(C36&amp;D36,Cereales!$D$5:$D$51,0)),
IF(B36="Leguminosas",INDEX(Kcal_Leguminosas,MATCH(C36&amp;D36,leguminosas!$D$5:$D$22,0)),
IF(B36="Tuberculos y Hortalizas",INDEX(Kcal_Tuberculos,MATCH(C36&amp;D36,'tuberculos y hortalizas'!$D$5:$D$87,0)),
IF(B36="Frutos Frescos",INDEX(Kcal_Frutos_Frescos,MATCH(C36&amp;D36,'frutos frescos'!$D$5:$D$55,0)),
IF(B36="Frutos Secos",INDEX(Kcal_Frutos_Secos,MATCH(C36&amp;D36,'frutos secos'!$D$5:$D$22,0)),
IF(B36="Leche y Derivados",INDEX(Kcal_Leche_Derivados,MATCH(C36&amp;D36,'Leche y derivados'!$D$5:$D$32,0)),
IF(B36="Huevos",INDEX(Kcal_Huevos,MATCH(C36&amp;D36,Huevos!$D$5:$D$15,0)),
IF(B36="Azúcares y dulces varios",INDEX(Kcal_Azucares,MATCH(C36&amp;D36,'Azucares y dulces varios'!$D$5:$D$18,0)),
IF(B36="Pescados",INDEX(Kcal_Pescados,MATCH(C36&amp;D36,Pescados!$D$5:$D$119,0)),
IF(B36="Carnes",INDEX(Kcal_Carne,MATCH(C36&amp;D36,Carne!$D$5:$D$11,0)),
IF(B36="Cerdo",INDEX(Kcal_Cerdo,MATCH(C36&amp;D36,Cerdo!$D$5:$D$27,0)),
IF(B36="Cordero",INDEX(Kcal_Cordero,MATCH(C36&amp;D36,Cordero!$D$5:$D$24,0)),
IF(B36="Ternera",INDEX(Kcal_Ternera,MATCH(C36&amp;D36,Ternera!$D$5:$D$24,0)),
IF(B36="Vaca",INDEX(Kcal_Vaca,MATCH(C36&amp;D36,Vaca!$D$5:$D$30,0)),
IF(B36="Embutidos",INDEX(Kcal_Embutidos,MATCH(C36&amp;D36,Embutidos!$D$5:$D$18,0)),
IF(B36="Aves",INDEX(Kcal_Aves,MATCH(C36&amp;D36,Aves!$D$5:$D$34,0)),
IF(B36="Caza",INDEX(Kcal_Caza,MATCH(C36&amp;D36,Caza!$D$5:$D$17,0)),0
)))))))))))))))))</f>
        <v>0</v>
      </c>
      <c r="G36" s="156">
        <f t="shared" si="3"/>
        <v>0</v>
      </c>
      <c r="H36" s="149">
        <f>IF(B36="Cereales",INDEX(PR_Cereales,MATCH(C36&amp;D36,Cereales!$D$5:$D$51,0))*$E36/100,
IF(B36="Leguminosas",INDEX(PR_Leguminosas,MATCH(C36&amp;D36,leguminosas!$D$5:$D$22,0))*$E36/100,
IF(B36="Tuberculos y Hortalizas",INDEX(PR_Tuberculos,MATCH(C36&amp;D36,'tuberculos y hortalizas'!$D$5:$D$87,0)),
IF(B36="Frutos Frescos",INDEX(PR_Frutos_Frescos,MATCH(C36&amp;D36,'frutos frescos'!$D$5:$D$55,0)),
IF(B36="Frutos Secos",INDEX(PR_Frutos_Secos,MATCH(C36&amp;D36,'frutos secos'!$D$5:$D$22,0)),
IF(B36="Leche y Derivados",INDEX(PR_Leche_Derivados,MATCH(C36&amp;D36,'Leche y derivados'!$D$5:$D$32,0)),
IF(B36="Huevos",INDEX(PR_Huevos,MATCH(C36&amp;D36,Huevos!D29:D39,0)),
IF(B36="Azúcares y dulces varios",INDEX(PR_Azucares,MATCH(C36&amp;D36,'Azucares y dulces varios'!$D$5:$D$18,0)),
IF(B36="Pescados",INDEX(PR_Pescados,MATCH(C36&amp;D36,Pescados!$D$5:$D$119,0)),
IF(B36="Carnes",INDEX(PR_Carne,MATCH(C36&amp;D36,Carne!$D$5:$D$11,0)),
IF(B36="Cerdo",INDEX(PR_Cerdo,MATCH(C36&amp;D36,Cerdo!$D$5:$D$27,0)),
IF(B36="Cordero",INDEX(PR_Cordero,MATCH(C36&amp;D36,Cordero!$D$5:$D$24,0)),
IF(B36="Ternera",INDEX(PR_Ternera,MATCH(C36&amp;D36,Ternera!$D$5:$D$24,0)),
IF(B36="Vaca",INDEX(PR_Vaca,MATCH(C36&amp;D36,Vaca!$D$5:$D$30,0)),
IF(B36="Embutidos",INDEX(PR_Embutidos,MATCH(C36&amp;D36,Embutidos!$D$5:$D$18,0)),
IF(B36="Aves",INDEX(PR_Aves,MATCH(C36&amp;D36,Aves!$D$5:$D$34,0)),
IF(B36="Caza",INDEX(PR_Caza,MATCH(C36&amp;D36,Caza!$D$5:$D$17,0)),0
)))))))))))))))))</f>
        <v>0</v>
      </c>
      <c r="I36" s="150">
        <f>IF(B36="Cereales",INDEX(Lípidos_Cereales,MATCH(C36&amp;D36,Cereales!$D$5:$D$51,0))*$E36/100,
IF(B36="Leguminosas",INDEX(Lipidos_Leguminosas,MATCH(C36&amp;D36,leguminosas!$D$5:$D$22,0))*$E36/100,
IF(B36="Tuberculos y Hortalizas",INDEX(Lipidos_Tuberculos,MATCH(C36&amp;D36,'tuberculos y hortalizas'!$D$5:$D$87,0)),
IF(B36="Frutos Frescos",INDEX(Lipidos_Frutos_frescos,MATCH(C36&amp;D36,'frutos frescos'!$D$5:$D$55,0)),
IF(B36="Frutos Secos",INDEX(Lipidos_Frutos_Secos,MATCH(C36&amp;D36,'frutos secos'!$D$5:$D$22,0)),
IF(B36="Leche y Derivados",INDEX(Lipidos_Leche_Derivados,MATCH(C36&amp;D36,'Leche y derivados'!$D$5:$D$32,0)),
IF(B36="Huevos",INDEX(Lipidos_Huevos,MATCH(C36&amp;D36,Huevos!D29:D39,0)),
IF(B36="Azúcares y dulces varios",INDEX(Lipidos_Azucares,MATCH(C36&amp;D36,'Azucares y dulces varios'!$D$5:$D$18,0)),
IF(B36="Pescados",INDEX(Lipidos_Pescados,MATCH(C36&amp;D36,Pescados!$D$5:$D$119,0)),
IF(B36="Carnes",INDEX(Lipidos_Carne,MATCH(C36&amp;D36,Carne!$D$5:$D$11,0)),
IF(B36="Cerdo",INDEX(Lipidos_Cerdo,MATCH(C36&amp;D36,Cerdo!$D$5:$D$27,0)),
IF(B36="Cordero",INDEX(Lipidos_Cordero,MATCH(C36&amp;D36,Cordero!$D$5:$D$24,0)),
IF(B36="Ternera",INDEX(Lipidos_Ternera,MATCH(C36&amp;D36,Ternera!$D$5:$D$24,0)),
IF(B36="Vaca",INDEX(Lipidos_Vaca,MATCH(C36&amp;D36,Vaca!$D$5:$D$30,0)),
IF(B36="Embutidos",INDEX(Lipidos_Embutidos,MATCH(C36&amp;D36,Embutidos!$D$5:$D$18,0)),
IF(B36="Aves",INDEX(Lipidos_Aves,MATCH(C36&amp;D36,Aves!$D$5:$D$34,0)),
IF(B36="Caza",INDEX(Lipidos_Caza,MATCH(C36&amp;D36,Caza!$D$5:$D$17,0)),0
)))))))))))))))))</f>
        <v>0</v>
      </c>
      <c r="J36" s="148">
        <f>IF(B36="Cereales",INDEX(Glucidos_Cereales,MATCH(C36&amp;D36,Cereales!$D$5:$D$51,0))*$E36/100,
IF(B36="Leguminosas",INDEX(Glucidos_Leguminosas,MATCH(C36&amp;D36,leguminosas!$D$5:$D$22,0))*$E36/100,
IF(B36="Tuberculos y Hortalizas",INDEX(Glucidos_Tuberculos,MATCH(C36&amp;D36,'tuberculos y hortalizas'!$D$5:$D$87,0)),
IF(B36="Frutos Frescos",INDEX(Glucidos_Frutos_Frescos,MATCH(C36&amp;D36,'frutos frescos'!$D$5:$D$55,0)),
IF(B36="Frutos Secos",INDEX(Glucidos_Frutos_Secos,MATCH(C36&amp;D36,'frutos secos'!$D$5:$D$22,0)),
IF(B36="Leche y Derivados",INDEX(Glucidos_Leche_Derivados,MATCH(C36&amp;D36,'Leche y derivados'!$D$5:$D$32,0)),
IF(B36="Huevos",INDEX(Glucidos_Huevos,MATCH(C36&amp;D36,Huevos!D29:D39,0)),
IF(B36="Azúcares y dulces varios",INDEX(Glucidos_Azucares,MATCH(C36&amp;D36,'Azucares y dulces varios'!$D$5:$D$18,0)),
IF(B36="Pescados",INDEX(Glucidos_Pescados,MATCH(C36&amp;D36,Pescados!$D$5:$D$119,0)),
IF(B36="Carnes",INDEX(Glucidos_Carne,MATCH(C36&amp;D36,Carne!$D$5:$D$11,0)),
IF(B36="Cerdo",INDEX(Glucidos_Cerdo,MATCH(C36&amp;D36,Cerdo!$D$5:$D$27,0)),
IF(B36="Cordero",INDEX(Glucidos_Cordero,MATCH(C36&amp;D36,Cordero!$D$5:$D$24,0)),
IF(B36="Ternera",INDEX(Glucidos_Ternera,MATCH(C36&amp;D36,Ternera!$D$5:$D$24,0)),
IF(B36="Vaca",INDEX(Glucidos_Vaca,MATCH(C36&amp;D36,Vaca!$D$5:$D$30,0)),
IF(B36="Embutidos",INDEX(Glucidos_Embutidos,MATCH(C36&amp;D36,Embutidos!$D$5:$D$18,0)),
IF(B36="Aves",INDEX(Glucidos_Aves,MATCH(C36&amp;D36,Aves!$D$5:$D$34,0)),
IF(B36="Caza",INDEX(Glucidos_Caza,MATCH(C36&amp;D36,Caza!$D$5:$D$17,0)),0
)))))))))))))))))</f>
        <v>0</v>
      </c>
      <c r="K36" s="186"/>
      <c r="L36" s="192">
        <v>8</v>
      </c>
      <c r="M36" s="192"/>
      <c r="N36" s="192"/>
      <c r="O36" s="191"/>
      <c r="P36" s="191"/>
      <c r="Q36" s="191"/>
      <c r="R36" s="191"/>
      <c r="S36" s="191"/>
    </row>
    <row r="37" spans="1:23" ht="16.8" thickTop="1" thickBot="1">
      <c r="A37" s="226"/>
      <c r="B37" s="148"/>
      <c r="C37" s="149"/>
      <c r="D37" s="150"/>
      <c r="E37" s="151"/>
      <c r="F37" s="142">
        <f>IF(B37="Cereales",INDEX(Kcal_Cereales,MATCH(C37&amp;D37,Cereales!$D$5:$D$51,0)),
IF(B37="Leguminosas",INDEX(Kcal_Leguminosas,MATCH(C37&amp;D37,leguminosas!$D$5:$D$22,0)),
IF(B37="Tuberculos y Hortalizas",INDEX(Kcal_Tuberculos,MATCH(C37&amp;D37,'tuberculos y hortalizas'!$D$5:$D$87,0)),
IF(B37="Frutos Frescos",INDEX(Kcal_Frutos_Frescos,MATCH(C37&amp;D37,'frutos frescos'!$D$5:$D$55,0)),
IF(B37="Frutos Secos",INDEX(Kcal_Frutos_Secos,MATCH(C37&amp;D37,'frutos secos'!$D$5:$D$22,0)),
IF(B37="Leche y Derivados",INDEX(Kcal_Leche_Derivados,MATCH(C37&amp;D37,'Leche y derivados'!$D$5:$D$32,0)),
IF(B37="Huevos",INDEX(Kcal_Huevos,MATCH(C37&amp;D37,Huevos!$D$5:$D$15,0)),
IF(B37="Azúcares y dulces varios",INDEX(Kcal_Azucares,MATCH(C37&amp;D37,'Azucares y dulces varios'!$D$5:$D$18,0)),
IF(B37="Pescados",INDEX(Kcal_Pescados,MATCH(C37&amp;D37,Pescados!$D$5:$D$119,0)),
IF(B37="Carnes",INDEX(Kcal_Carne,MATCH(C37&amp;D37,Carne!$D$5:$D$11,0)),
IF(B37="Cerdo",INDEX(Kcal_Cerdo,MATCH(C37&amp;D37,Cerdo!$D$5:$D$27,0)),
IF(B37="Cordero",INDEX(Kcal_Cordero,MATCH(C37&amp;D37,Cordero!$D$5:$D$24,0)),
IF(B37="Ternera",INDEX(Kcal_Ternera,MATCH(C37&amp;D37,Ternera!$D$5:$D$24,0)),
IF(B37="Vaca",INDEX(Kcal_Vaca,MATCH(C37&amp;D37,Vaca!$D$5:$D$30,0)),
IF(B37="Embutidos",INDEX(Kcal_Embutidos,MATCH(C37&amp;D37,Embutidos!$D$5:$D$18,0)),
IF(B37="Aves",INDEX(Kcal_Aves,MATCH(C37&amp;D37,Aves!$D$5:$D$34,0)),
IF(B37="Caza",INDEX(Kcal_Caza,MATCH(C37&amp;D37,Caza!$D$5:$D$17,0)),0
)))))))))))))))))</f>
        <v>0</v>
      </c>
      <c r="G37" s="156">
        <f t="shared" si="3"/>
        <v>0</v>
      </c>
      <c r="H37" s="149">
        <f>IF(B37="Cereales",INDEX(PR_Cereales,MATCH(C37&amp;D37,Cereales!$D$5:$D$51,0))*$E37/100,
IF(B37="Leguminosas",INDEX(PR_Leguminosas,MATCH(C37&amp;D37,leguminosas!$D$5:$D$22,0))*$E37/100,
IF(B37="Tuberculos y Hortalizas",INDEX(PR_Tuberculos,MATCH(C37&amp;D37,'tuberculos y hortalizas'!$D$5:$D$87,0)),
IF(B37="Frutos Frescos",INDEX(PR_Frutos_Frescos,MATCH(C37&amp;D37,'frutos frescos'!$D$5:$D$55,0)),
IF(B37="Frutos Secos",INDEX(PR_Frutos_Secos,MATCH(C37&amp;D37,'frutos secos'!$D$5:$D$22,0)),
IF(B37="Leche y Derivados",INDEX(PR_Leche_Derivados,MATCH(C37&amp;D37,'Leche y derivados'!$D$5:$D$32,0)),
IF(B37="Huevos",INDEX(PR_Huevos,MATCH(C37&amp;D37,Huevos!D30:D40,0)),
IF(B37="Azúcares y dulces varios",INDEX(PR_Azucares,MATCH(C37&amp;D37,'Azucares y dulces varios'!$D$5:$D$18,0)),
IF(B37="Pescados",INDEX(PR_Pescados,MATCH(C37&amp;D37,Pescados!$D$5:$D$119,0)),
IF(B37="Carnes",INDEX(PR_Carne,MATCH(C37&amp;D37,Carne!$D$5:$D$11,0)),
IF(B37="Cerdo",INDEX(PR_Cerdo,MATCH(C37&amp;D37,Cerdo!$D$5:$D$27,0)),
IF(B37="Cordero",INDEX(PR_Cordero,MATCH(C37&amp;D37,Cordero!$D$5:$D$24,0)),
IF(B37="Ternera",INDEX(PR_Ternera,MATCH(C37&amp;D37,Ternera!$D$5:$D$24,0)),
IF(B37="Vaca",INDEX(PR_Vaca,MATCH(C37&amp;D37,Vaca!$D$5:$D$30,0)),
IF(B37="Embutidos",INDEX(PR_Embutidos,MATCH(C37&amp;D37,Embutidos!$D$5:$D$18,0)),
IF(B37="Aves",INDEX(PR_Aves,MATCH(C37&amp;D37,Aves!$D$5:$D$34,0)),
IF(B37="Caza",INDEX(PR_Caza,MATCH(C37&amp;D37,Caza!$D$5:$D$17,0)),0
)))))))))))))))))</f>
        <v>0</v>
      </c>
      <c r="I37" s="150">
        <f>IF(B37="Cereales",INDEX(Lípidos_Cereales,MATCH(C37&amp;D37,Cereales!$D$5:$D$51,0))*$E37/100,
IF(B37="Leguminosas",INDEX(Lipidos_Leguminosas,MATCH(C37&amp;D37,leguminosas!$D$5:$D$22,0))*$E37/100,
IF(B37="Tuberculos y Hortalizas",INDEX(Lipidos_Tuberculos,MATCH(C37&amp;D37,'tuberculos y hortalizas'!$D$5:$D$87,0)),
IF(B37="Frutos Frescos",INDEX(Lipidos_Frutos_frescos,MATCH(C37&amp;D37,'frutos frescos'!$D$5:$D$55,0)),
IF(B37="Frutos Secos",INDEX(Lipidos_Frutos_Secos,MATCH(C37&amp;D37,'frutos secos'!$D$5:$D$22,0)),
IF(B37="Leche y Derivados",INDEX(Lipidos_Leche_Derivados,MATCH(C37&amp;D37,'Leche y derivados'!$D$5:$D$32,0)),
IF(B37="Huevos",INDEX(Lipidos_Huevos,MATCH(C37&amp;D37,Huevos!D30:D40,0)),
IF(B37="Azúcares y dulces varios",INDEX(Lipidos_Azucares,MATCH(C37&amp;D37,'Azucares y dulces varios'!$D$5:$D$18,0)),
IF(B37="Pescados",INDEX(Lipidos_Pescados,MATCH(C37&amp;D37,Pescados!$D$5:$D$119,0)),
IF(B37="Carnes",INDEX(Lipidos_Carne,MATCH(C37&amp;D37,Carne!$D$5:$D$11,0)),
IF(B37="Cerdo",INDEX(Lipidos_Cerdo,MATCH(C37&amp;D37,Cerdo!$D$5:$D$27,0)),
IF(B37="Cordero",INDEX(Lipidos_Cordero,MATCH(C37&amp;D37,Cordero!$D$5:$D$24,0)),
IF(B37="Ternera",INDEX(Lipidos_Ternera,MATCH(C37&amp;D37,Ternera!$D$5:$D$24,0)),
IF(B37="Vaca",INDEX(Lipidos_Vaca,MATCH(C37&amp;D37,Vaca!$D$5:$D$30,0)),
IF(B37="Embutidos",INDEX(Lipidos_Embutidos,MATCH(C37&amp;D37,Embutidos!$D$5:$D$18,0)),
IF(B37="Aves",INDEX(Lipidos_Aves,MATCH(C37&amp;D37,Aves!$D$5:$D$34,0)),
IF(B37="Caza",INDEX(Lipidos_Caza,MATCH(C37&amp;D37,Caza!$D$5:$D$17,0)),0
)))))))))))))))))</f>
        <v>0</v>
      </c>
      <c r="J37" s="148">
        <f>IF(B37="Cereales",INDEX(Glucidos_Cereales,MATCH(C37&amp;D37,Cereales!$D$5:$D$51,0))*$E37/100,
IF(B37="Leguminosas",INDEX(Glucidos_Leguminosas,MATCH(C37&amp;D37,leguminosas!$D$5:$D$22,0))*$E37/100,
IF(B37="Tuberculos y Hortalizas",INDEX(Glucidos_Tuberculos,MATCH(C37&amp;D37,'tuberculos y hortalizas'!$D$5:$D$87,0)),
IF(B37="Frutos Frescos",INDEX(Glucidos_Frutos_Frescos,MATCH(C37&amp;D37,'frutos frescos'!$D$5:$D$55,0)),
IF(B37="Frutos Secos",INDEX(Glucidos_Frutos_Secos,MATCH(C37&amp;D37,'frutos secos'!$D$5:$D$22,0)),
IF(B37="Leche y Derivados",INDEX(Glucidos_Leche_Derivados,MATCH(C37&amp;D37,'Leche y derivados'!$D$5:$D$32,0)),
IF(B37="Huevos",INDEX(Glucidos_Huevos,MATCH(C37&amp;D37,Huevos!D30:D40,0)),
IF(B37="Azúcares y dulces varios",INDEX(Glucidos_Azucares,MATCH(C37&amp;D37,'Azucares y dulces varios'!$D$5:$D$18,0)),
IF(B37="Pescados",INDEX(Glucidos_Pescados,MATCH(C37&amp;D37,Pescados!$D$5:$D$119,0)),
IF(B37="Carnes",INDEX(Glucidos_Carne,MATCH(C37&amp;D37,Carne!$D$5:$D$11,0)),
IF(B37="Cerdo",INDEX(Glucidos_Cerdo,MATCH(C37&amp;D37,Cerdo!$D$5:$D$27,0)),
IF(B37="Cordero",INDEX(Glucidos_Cordero,MATCH(C37&amp;D37,Cordero!$D$5:$D$24,0)),
IF(B37="Ternera",INDEX(Glucidos_Ternera,MATCH(C37&amp;D37,Ternera!$D$5:$D$24,0)),
IF(B37="Vaca",INDEX(Glucidos_Vaca,MATCH(C37&amp;D37,Vaca!$D$5:$D$30,0)),
IF(B37="Embutidos",INDEX(Glucidos_Embutidos,MATCH(C37&amp;D37,Embutidos!$D$5:$D$18,0)),
IF(B37="Aves",INDEX(Glucidos_Aves,MATCH(C37&amp;D37,Aves!$D$5:$D$34,0)),
IF(B37="Caza",INDEX(Glucidos_Caza,MATCH(C37&amp;D37,Caza!$D$5:$D$17,0)),0
)))))))))))))))))</f>
        <v>0</v>
      </c>
      <c r="K37" s="186"/>
      <c r="L37" s="192">
        <v>9</v>
      </c>
      <c r="M37" s="192"/>
      <c r="N37" s="192"/>
      <c r="O37" s="191"/>
      <c r="P37" s="191"/>
      <c r="Q37" s="191"/>
      <c r="R37" s="191"/>
      <c r="S37" s="191"/>
    </row>
    <row r="38" spans="1:23" ht="16.8" thickTop="1" thickBot="1">
      <c r="A38" s="226"/>
      <c r="B38" s="148"/>
      <c r="C38" s="149"/>
      <c r="D38" s="150"/>
      <c r="E38" s="151"/>
      <c r="F38" s="142">
        <f>IF(B38="Cereales",INDEX(Kcal_Cereales,MATCH(C38&amp;D38,Cereales!$D$5:$D$51,0)),
IF(B38="Leguminosas",INDEX(Kcal_Leguminosas,MATCH(C38&amp;D38,leguminosas!$D$5:$D$22,0)),
IF(B38="Tuberculos y Hortalizas",INDEX(Kcal_Tuberculos,MATCH(C38&amp;D38,'tuberculos y hortalizas'!$D$5:$D$87,0)),
IF(B38="Frutos Frescos",INDEX(Kcal_Frutos_Frescos,MATCH(C38&amp;D38,'frutos frescos'!$D$5:$D$55,0)),
IF(B38="Frutos Secos",INDEX(Kcal_Frutos_Secos,MATCH(C38&amp;D38,'frutos secos'!$D$5:$D$22,0)),
IF(B38="Leche y Derivados",INDEX(Kcal_Leche_Derivados,MATCH(C38&amp;D38,'Leche y derivados'!$D$5:$D$32,0)),
IF(B38="Huevos",INDEX(Kcal_Huevos,MATCH(C38&amp;D38,Huevos!$D$5:$D$15,0)),
IF(B38="Azúcares y dulces varios",INDEX(Kcal_Azucares,MATCH(C38&amp;D38,'Azucares y dulces varios'!$D$5:$D$18,0)),
IF(B38="Pescados",INDEX(Kcal_Pescados,MATCH(C38&amp;D38,Pescados!$D$5:$D$119,0)),
IF(B38="Carnes",INDEX(Kcal_Carne,MATCH(C38&amp;D38,Carne!$D$5:$D$11,0)),
IF(B38="Cerdo",INDEX(Kcal_Cerdo,MATCH(C38&amp;D38,Cerdo!$D$5:$D$27,0)),
IF(B38="Cordero",INDEX(Kcal_Cordero,MATCH(C38&amp;D38,Cordero!$D$5:$D$24,0)),
IF(B38="Ternera",INDEX(Kcal_Ternera,MATCH(C38&amp;D38,Ternera!$D$5:$D$24,0)),
IF(B38="Vaca",INDEX(Kcal_Vaca,MATCH(C38&amp;D38,Vaca!$D$5:$D$30,0)),
IF(B38="Embutidos",INDEX(Kcal_Embutidos,MATCH(C38&amp;D38,Embutidos!$D$5:$D$18,0)),
IF(B38="Aves",INDEX(Kcal_Aves,MATCH(C38&amp;D38,Aves!$D$5:$D$34,0)),
IF(B38="Caza",INDEX(Kcal_Caza,MATCH(C38&amp;D38,Caza!$D$5:$D$17,0)),0
)))))))))))))))))</f>
        <v>0</v>
      </c>
      <c r="G38" s="156">
        <f t="shared" si="3"/>
        <v>0</v>
      </c>
      <c r="H38" s="149">
        <f>IF(B38="Cereales",INDEX(PR_Cereales,MATCH(C38&amp;D38,Cereales!$D$5:$D$51,0))*$E38/100,
IF(B38="Leguminosas",INDEX(PR_Leguminosas,MATCH(C38&amp;D38,leguminosas!$D$5:$D$22,0))*$E38/100,
IF(B38="Tuberculos y Hortalizas",INDEX(PR_Tuberculos,MATCH(C38&amp;D38,'tuberculos y hortalizas'!$D$5:$D$87,0)),
IF(B38="Frutos Frescos",INDEX(PR_Frutos_Frescos,MATCH(C38&amp;D38,'frutos frescos'!$D$5:$D$55,0)),
IF(B38="Frutos Secos",INDEX(PR_Frutos_Secos,MATCH(C38&amp;D38,'frutos secos'!$D$5:$D$22,0)),
IF(B38="Leche y Derivados",INDEX(PR_Leche_Derivados,MATCH(C38&amp;D38,'Leche y derivados'!$D$5:$D$32,0)),
IF(B38="Huevos",INDEX(PR_Huevos,MATCH(C38&amp;D38,Huevos!D31:D41,0)),
IF(B38="Azúcares y dulces varios",INDEX(PR_Azucares,MATCH(C38&amp;D38,'Azucares y dulces varios'!$D$5:$D$18,0)),
IF(B38="Pescados",INDEX(PR_Pescados,MATCH(C38&amp;D38,Pescados!$D$5:$D$119,0)),
IF(B38="Carnes",INDEX(PR_Carne,MATCH(C38&amp;D38,Carne!$D$5:$D$11,0)),
IF(B38="Cerdo",INDEX(PR_Cerdo,MATCH(C38&amp;D38,Cerdo!$D$5:$D$27,0)),
IF(B38="Cordero",INDEX(PR_Cordero,MATCH(C38&amp;D38,Cordero!$D$5:$D$24,0)),
IF(B38="Ternera",INDEX(PR_Ternera,MATCH(C38&amp;D38,Ternera!$D$5:$D$24,0)),
IF(B38="Vaca",INDEX(PR_Vaca,MATCH(C38&amp;D38,Vaca!$D$5:$D$30,0)),
IF(B38="Embutidos",INDEX(PR_Embutidos,MATCH(C38&amp;D38,Embutidos!$D$5:$D$18,0)),
IF(B38="Aves",INDEX(PR_Aves,MATCH(C38&amp;D38,Aves!$D$5:$D$34,0)),
IF(B38="Caza",INDEX(PR_Caza,MATCH(C38&amp;D38,Caza!$D$5:$D$17,0)),0
)))))))))))))))))</f>
        <v>0</v>
      </c>
      <c r="I38" s="150">
        <f>IF(B38="Cereales",INDEX(Lípidos_Cereales,MATCH(C38&amp;D38,Cereales!$D$5:$D$51,0))*$E38/100,
IF(B38="Leguminosas",INDEX(Lipidos_Leguminosas,MATCH(C38&amp;D38,leguminosas!$D$5:$D$22,0))*$E38/100,
IF(B38="Tuberculos y Hortalizas",INDEX(Lipidos_Tuberculos,MATCH(C38&amp;D38,'tuberculos y hortalizas'!$D$5:$D$87,0)),
IF(B38="Frutos Frescos",INDEX(Lipidos_Frutos_frescos,MATCH(C38&amp;D38,'frutos frescos'!$D$5:$D$55,0)),
IF(B38="Frutos Secos",INDEX(Lipidos_Frutos_Secos,MATCH(C38&amp;D38,'frutos secos'!$D$5:$D$22,0)),
IF(B38="Leche y Derivados",INDEX(Lipidos_Leche_Derivados,MATCH(C38&amp;D38,'Leche y derivados'!$D$5:$D$32,0)),
IF(B38="Huevos",INDEX(Lipidos_Huevos,MATCH(C38&amp;D38,Huevos!D31:D41,0)),
IF(B38="Azúcares y dulces varios",INDEX(Lipidos_Azucares,MATCH(C38&amp;D38,'Azucares y dulces varios'!$D$5:$D$18,0)),
IF(B38="Pescados",INDEX(Lipidos_Pescados,MATCH(C38&amp;D38,Pescados!$D$5:$D$119,0)),
IF(B38="Carnes",INDEX(Lipidos_Carne,MATCH(C38&amp;D38,Carne!$D$5:$D$11,0)),
IF(B38="Cerdo",INDEX(Lipidos_Cerdo,MATCH(C38&amp;D38,Cerdo!$D$5:$D$27,0)),
IF(B38="Cordero",INDEX(Lipidos_Cordero,MATCH(C38&amp;D38,Cordero!$D$5:$D$24,0)),
IF(B38="Ternera",INDEX(Lipidos_Ternera,MATCH(C38&amp;D38,Ternera!$D$5:$D$24,0)),
IF(B38="Vaca",INDEX(Lipidos_Vaca,MATCH(C38&amp;D38,Vaca!$D$5:$D$30,0)),
IF(B38="Embutidos",INDEX(Lipidos_Embutidos,MATCH(C38&amp;D38,Embutidos!$D$5:$D$18,0)),
IF(B38="Aves",INDEX(Lipidos_Aves,MATCH(C38&amp;D38,Aves!$D$5:$D$34,0)),
IF(B38="Caza",INDEX(Lipidos_Caza,MATCH(C38&amp;D38,Caza!$D$5:$D$17,0)),0
)))))))))))))))))</f>
        <v>0</v>
      </c>
      <c r="J38" s="148">
        <f>IF(B38="Cereales",INDEX(Glucidos_Cereales,MATCH(C38&amp;D38,Cereales!$D$5:$D$51,0))*$E38/100,
IF(B38="Leguminosas",INDEX(Glucidos_Leguminosas,MATCH(C38&amp;D38,leguminosas!$D$5:$D$22,0))*$E38/100,
IF(B38="Tuberculos y Hortalizas",INDEX(Glucidos_Tuberculos,MATCH(C38&amp;D38,'tuberculos y hortalizas'!$D$5:$D$87,0)),
IF(B38="Frutos Frescos",INDEX(Glucidos_Frutos_Frescos,MATCH(C38&amp;D38,'frutos frescos'!$D$5:$D$55,0)),
IF(B38="Frutos Secos",INDEX(Glucidos_Frutos_Secos,MATCH(C38&amp;D38,'frutos secos'!$D$5:$D$22,0)),
IF(B38="Leche y Derivados",INDEX(Glucidos_Leche_Derivados,MATCH(C38&amp;D38,'Leche y derivados'!$D$5:$D$32,0)),
IF(B38="Huevos",INDEX(Glucidos_Huevos,MATCH(C38&amp;D38,Huevos!D31:D41,0)),
IF(B38="Azúcares y dulces varios",INDEX(Glucidos_Azucares,MATCH(C38&amp;D38,'Azucares y dulces varios'!$D$5:$D$18,0)),
IF(B38="Pescados",INDEX(Glucidos_Pescados,MATCH(C38&amp;D38,Pescados!$D$5:$D$119,0)),
IF(B38="Carnes",INDEX(Glucidos_Carne,MATCH(C38&amp;D38,Carne!$D$5:$D$11,0)),
IF(B38="Cerdo",INDEX(Glucidos_Cerdo,MATCH(C38&amp;D38,Cerdo!$D$5:$D$27,0)),
IF(B38="Cordero",INDEX(Glucidos_Cordero,MATCH(C38&amp;D38,Cordero!$D$5:$D$24,0)),
IF(B38="Ternera",INDEX(Glucidos_Ternera,MATCH(C38&amp;D38,Ternera!$D$5:$D$24,0)),
IF(B38="Vaca",INDEX(Glucidos_Vaca,MATCH(C38&amp;D38,Vaca!$D$5:$D$30,0)),
IF(B38="Embutidos",INDEX(Glucidos_Embutidos,MATCH(C38&amp;D38,Embutidos!$D$5:$D$18,0)),
IF(B38="Aves",INDEX(Glucidos_Aves,MATCH(C38&amp;D38,Aves!$D$5:$D$34,0)),
IF(B38="Caza",INDEX(Glucidos_Caza,MATCH(C38&amp;D38,Caza!$D$5:$D$17,0)),0
)))))))))))))))))</f>
        <v>0</v>
      </c>
      <c r="K38" s="186"/>
      <c r="L38" s="192">
        <v>10</v>
      </c>
      <c r="M38" s="192"/>
      <c r="N38" s="192"/>
      <c r="O38" s="191"/>
      <c r="P38" s="191"/>
      <c r="Q38" s="191"/>
      <c r="R38" s="191"/>
      <c r="S38" s="191"/>
    </row>
    <row r="39" spans="1:23" ht="16.8" thickTop="1" thickBot="1">
      <c r="A39" s="226"/>
      <c r="B39" s="148"/>
      <c r="C39" s="149"/>
      <c r="D39" s="150"/>
      <c r="E39" s="152"/>
      <c r="F39" s="142">
        <f>IF(B39="Cereales",INDEX(Kcal_Cereales,MATCH(C39&amp;D39,Cereales!$D$5:$D$51,0)),
IF(B39="Leguminosas",INDEX(Kcal_Leguminosas,MATCH(C39&amp;D39,leguminosas!$D$5:$D$22,0)),
IF(B39="Tuberculos y Hortalizas",INDEX(Kcal_Tuberculos,MATCH(C39&amp;D39,'tuberculos y hortalizas'!$D$5:$D$87,0)),
IF(B39="Frutos Frescos",INDEX(Kcal_Frutos_Frescos,MATCH(C39&amp;D39,'frutos frescos'!$D$5:$D$55,0)),
IF(B39="Frutos Secos",INDEX(Kcal_Frutos_Secos,MATCH(C39&amp;D39,'frutos secos'!$D$5:$D$22,0)),
IF(B39="Leche y Derivados",INDEX(Kcal_Leche_Derivados,MATCH(C39&amp;D39,'Leche y derivados'!$D$5:$D$32,0)),
IF(B39="Huevos",INDEX(Kcal_Huevos,MATCH(C39&amp;D39,Huevos!$D$5:$D$15,0)),
IF(B39="Azúcares y dulces varios",INDEX(Kcal_Azucares,MATCH(C39&amp;D39,'Azucares y dulces varios'!$D$5:$D$18,0)),
IF(B39="Pescados",INDEX(Kcal_Pescados,MATCH(C39&amp;D39,Pescados!$D$5:$D$119,0)),
IF(B39="Carnes",INDEX(Kcal_Carne,MATCH(C39&amp;D39,Carne!$D$5:$D$11,0)),
IF(B39="Cerdo",INDEX(Kcal_Cerdo,MATCH(C39&amp;D39,Cerdo!$D$5:$D$27,0)),
IF(B39="Cordero",INDEX(Kcal_Cordero,MATCH(C39&amp;D39,Cordero!$D$5:$D$24,0)),
IF(B39="Ternera",INDEX(Kcal_Ternera,MATCH(C39&amp;D39,Ternera!$D$5:$D$24,0)),
IF(B39="Vaca",INDEX(Kcal_Vaca,MATCH(C39&amp;D39,Vaca!$D$5:$D$30,0)),
IF(B39="Embutidos",INDEX(Kcal_Embutidos,MATCH(C39&amp;D39,Embutidos!$D$5:$D$18,0)),
IF(B39="Aves",INDEX(Kcal_Aves,MATCH(C39&amp;D39,Aves!$D$5:$D$34,0)),
IF(B39="Caza",INDEX(Kcal_Caza,MATCH(C39&amp;D39,Caza!$D$5:$D$17,0)),0
)))))))))))))))))</f>
        <v>0</v>
      </c>
      <c r="G39" s="162">
        <f t="shared" si="3"/>
        <v>0</v>
      </c>
      <c r="H39" s="149">
        <f>IF(B39="Cereales",INDEX(PR_Cereales,MATCH(C39&amp;D39,Cereales!$D$5:$D$51,0))*$E39/100,
IF(B39="Leguminosas",INDEX(PR_Leguminosas,MATCH(C39&amp;D39,leguminosas!$D$5:$D$22,0))*$E39/100,
IF(B39="Tuberculos y Hortalizas",INDEX(PR_Tuberculos,MATCH(C39&amp;D39,'tuberculos y hortalizas'!$D$5:$D$87,0)),
IF(B39="Frutos Frescos",INDEX(PR_Frutos_Frescos,MATCH(C39&amp;D39,'frutos frescos'!$D$5:$D$55,0)),
IF(B39="Frutos Secos",INDEX(PR_Frutos_Secos,MATCH(C39&amp;D39,'frutos secos'!$D$5:$D$22,0)),
IF(B39="Leche y Derivados",INDEX(PR_Leche_Derivados,MATCH(C39&amp;D39,'Leche y derivados'!$D$5:$D$32,0)),
IF(B39="Huevos",INDEX(PR_Huevos,MATCH(C39&amp;D39,Huevos!D32:D42,0)),
IF(B39="Azúcares y dulces varios",INDEX(PR_Azucares,MATCH(C39&amp;D39,'Azucares y dulces varios'!$D$5:$D$18,0)),
IF(B39="Pescados",INDEX(PR_Pescados,MATCH(C39&amp;D39,Pescados!$D$5:$D$119,0)),
IF(B39="Carnes",INDEX(PR_Carne,MATCH(C39&amp;D39,Carne!$D$5:$D$11,0)),
IF(B39="Cerdo",INDEX(PR_Cerdo,MATCH(C39&amp;D39,Cerdo!$D$5:$D$27,0)),
IF(B39="Cordero",INDEX(PR_Cordero,MATCH(C39&amp;D39,Cordero!$D$5:$D$24,0)),
IF(B39="Ternera",INDEX(PR_Ternera,MATCH(C39&amp;D39,Ternera!$D$5:$D$24,0)),
IF(B39="Vaca",INDEX(PR_Vaca,MATCH(C39&amp;D39,Vaca!$D$5:$D$30,0)),
IF(B39="Embutidos",INDEX(PR_Embutidos,MATCH(C39&amp;D39,Embutidos!$D$5:$D$18,0)),
IF(B39="Aves",INDEX(PR_Aves,MATCH(C39&amp;D39,Aves!$D$5:$D$34,0)),
IF(B39="Caza",INDEX(PR_Caza,MATCH(C39&amp;D39,Caza!$D$5:$D$17,0)),0
)))))))))))))))))</f>
        <v>0</v>
      </c>
      <c r="I39" s="150">
        <f>IF(B39="Cereales",INDEX(Lípidos_Cereales,MATCH(C39&amp;D39,Cereales!$D$5:$D$51,0))*$E39/100,
IF(B39="Leguminosas",INDEX(Lipidos_Leguminosas,MATCH(C39&amp;D39,leguminosas!$D$5:$D$22,0))*$E39/100,
IF(B39="Tuberculos y Hortalizas",INDEX(Lipidos_Tuberculos,MATCH(C39&amp;D39,'tuberculos y hortalizas'!$D$5:$D$87,0)),
IF(B39="Frutos Frescos",INDEX(Lipidos_Frutos_frescos,MATCH(C39&amp;D39,'frutos frescos'!$D$5:$D$55,0)),
IF(B39="Frutos Secos",INDEX(Lipidos_Frutos_Secos,MATCH(C39&amp;D39,'frutos secos'!$D$5:$D$22,0)),
IF(B39="Leche y Derivados",INDEX(Lipidos_Leche_Derivados,MATCH(C39&amp;D39,'Leche y derivados'!$D$5:$D$32,0)),
IF(B39="Huevos",INDEX(Lipidos_Huevos,MATCH(C39&amp;D39,Huevos!D32:D42,0)),
IF(B39="Azúcares y dulces varios",INDEX(Lipidos_Azucares,MATCH(C39&amp;D39,'Azucares y dulces varios'!$D$5:$D$18,0)),
IF(B39="Pescados",INDEX(Lipidos_Pescados,MATCH(C39&amp;D39,Pescados!$D$5:$D$119,0)),
IF(B39="Carnes",INDEX(Lipidos_Carne,MATCH(C39&amp;D39,Carne!$D$5:$D$11,0)),
IF(B39="Cerdo",INDEX(Lipidos_Cerdo,MATCH(C39&amp;D39,Cerdo!$D$5:$D$27,0)),
IF(B39="Cordero",INDEX(Lipidos_Cordero,MATCH(C39&amp;D39,Cordero!$D$5:$D$24,0)),
IF(B39="Ternera",INDEX(Lipidos_Ternera,MATCH(C39&amp;D39,Ternera!$D$5:$D$24,0)),
IF(B39="Vaca",INDEX(Lipidos_Vaca,MATCH(C39&amp;D39,Vaca!$D$5:$D$30,0)),
IF(B39="Embutidos",INDEX(Lipidos_Embutidos,MATCH(C39&amp;D39,Embutidos!$D$5:$D$18,0)),
IF(B39="Aves",INDEX(Lipidos_Aves,MATCH(C39&amp;D39,Aves!$D$5:$D$34,0)),
IF(B39="Caza",INDEX(Lipidos_Caza,MATCH(C39&amp;D39,Caza!$D$5:$D$17,0)),0
)))))))))))))))))</f>
        <v>0</v>
      </c>
      <c r="J39" s="148">
        <f>IF(B39="Cereales",INDEX(Glucidos_Cereales,MATCH(C39&amp;D39,Cereales!$D$5:$D$51,0))*$E39/100,
IF(B39="Leguminosas",INDEX(Glucidos_Leguminosas,MATCH(C39&amp;D39,leguminosas!$D$5:$D$22,0))*$E39/100,
IF(B39="Tuberculos y Hortalizas",INDEX(Glucidos_Tuberculos,MATCH(C39&amp;D39,'tuberculos y hortalizas'!$D$5:$D$87,0)),
IF(B39="Frutos Frescos",INDEX(Glucidos_Frutos_Frescos,MATCH(C39&amp;D39,'frutos frescos'!$D$5:$D$55,0)),
IF(B39="Frutos Secos",INDEX(Glucidos_Frutos_Secos,MATCH(C39&amp;D39,'frutos secos'!$D$5:$D$22,0)),
IF(B39="Leche y Derivados",INDEX(Glucidos_Leche_Derivados,MATCH(C39&amp;D39,'Leche y derivados'!$D$5:$D$32,0)),
IF(B39="Huevos",INDEX(Glucidos_Huevos,MATCH(C39&amp;D39,Huevos!D32:D42,0)),
IF(B39="Azúcares y dulces varios",INDEX(Glucidos_Azucares,MATCH(C39&amp;D39,'Azucares y dulces varios'!$D$5:$D$18,0)),
IF(B39="Pescados",INDEX(Glucidos_Pescados,MATCH(C39&amp;D39,Pescados!$D$5:$D$119,0)),
IF(B39="Carnes",INDEX(Glucidos_Carne,MATCH(C39&amp;D39,Carne!$D$5:$D$11,0)),
IF(B39="Cerdo",INDEX(Glucidos_Cerdo,MATCH(C39&amp;D39,Cerdo!$D$5:$D$27,0)),
IF(B39="Cordero",INDEX(Glucidos_Cordero,MATCH(C39&amp;D39,Cordero!$D$5:$D$24,0)),
IF(B39="Ternera",INDEX(Glucidos_Ternera,MATCH(C39&amp;D39,Ternera!$D$5:$D$24,0)),
IF(B39="Vaca",INDEX(Glucidos_Vaca,MATCH(C39&amp;D39,Vaca!$D$5:$D$30,0)),
IF(B39="Embutidos",INDEX(Glucidos_Embutidos,MATCH(C39&amp;D39,Embutidos!$D$5:$D$18,0)),
IF(B39="Aves",INDEX(Glucidos_Aves,MATCH(C39&amp;D39,Aves!$D$5:$D$34,0)),
IF(B39="Caza",INDEX(Glucidos_Caza,MATCH(C39&amp;D39,Caza!$D$5:$D$17,0)),0
)))))))))))))))))</f>
        <v>0</v>
      </c>
      <c r="K39" s="186"/>
      <c r="L39" s="192">
        <v>11</v>
      </c>
      <c r="M39" s="192"/>
      <c r="N39" s="192"/>
      <c r="O39" s="191"/>
      <c r="P39" s="191"/>
      <c r="Q39" s="191"/>
      <c r="R39" s="191"/>
      <c r="S39" s="191"/>
    </row>
    <row r="40" spans="1:23" ht="16.8" thickTop="1" thickBot="1">
      <c r="A40" s="227"/>
      <c r="B40" s="229" t="s">
        <v>165</v>
      </c>
      <c r="C40" s="229"/>
      <c r="D40" s="229"/>
      <c r="E40" s="229"/>
      <c r="F40" s="229"/>
      <c r="G40" s="156">
        <f>SUM(G39, G34)</f>
        <v>0</v>
      </c>
      <c r="H40" s="156">
        <f>SUM(H39, H34)</f>
        <v>0</v>
      </c>
      <c r="I40" s="156">
        <f>SUM(I39, I34)</f>
        <v>0</v>
      </c>
      <c r="J40" s="156">
        <f>SUM(J39, J34)</f>
        <v>0</v>
      </c>
      <c r="K40" s="186"/>
      <c r="L40" s="192">
        <v>12</v>
      </c>
      <c r="M40" s="192"/>
      <c r="N40" s="192"/>
      <c r="O40" s="191"/>
      <c r="P40" s="191"/>
      <c r="Q40" s="191"/>
      <c r="R40" s="191"/>
      <c r="S40" s="191"/>
    </row>
    <row r="41" spans="1:23" ht="16.8" thickTop="1" thickBot="1">
      <c r="A41" s="228" t="s">
        <v>166</v>
      </c>
      <c r="B41" s="148"/>
      <c r="C41" s="149"/>
      <c r="D41" s="150"/>
      <c r="E41" s="151"/>
      <c r="F41" s="142">
        <f>IF(B41="Cereales",INDEX(Kcal_Cereales,MATCH(C41&amp;D41,Cereales!$D$5:$D$51,0)),
IF(B41="Leguminosas",INDEX(Kcal_Leguminosas,MATCH(C41&amp;D41,leguminosas!$D$5:$D$22,0)),
IF(B41="Tuberculos y Hortalizas",INDEX(Kcal_Tuberculos,MATCH(C41&amp;D41,'tuberculos y hortalizas'!$D$5:$D$87,0)),
IF(B41="Frutos Frescos",INDEX(Kcal_Frutos_Frescos,MATCH(C41&amp;D41,'frutos frescos'!$D$5:$D$55,0)),
IF(B41="Frutos Secos",INDEX(Kcal_Frutos_Secos,MATCH(C41&amp;D41,'frutos secos'!$D$5:$D$22,0)),
IF(B41="Leche y Derivados",INDEX(Kcal_Leche_Derivados,MATCH(C41&amp;D41,'Leche y derivados'!$D$5:$D$32,0)),
IF(B41="Huevos",INDEX(Kcal_Huevos,MATCH(C41&amp;D41,Huevos!$D$5:$D$15,0)),
IF(B41="Azúcares y dulces varios",INDEX(Kcal_Azucares,MATCH(C41&amp;D41,'Azucares y dulces varios'!$D$5:$D$18,0)),
IF(B41="Pescados",INDEX(Kcal_Pescados,MATCH(C41&amp;D41,Pescados!$D$5:$D$119,0)),
IF(B41="Carnes",INDEX(Kcal_Carne,MATCH(C41&amp;D41,Carne!$D$5:$D$11,0)),
IF(B41="Cerdo",INDEX(Kcal_Cerdo,MATCH(C41&amp;D41,Cerdo!$D$5:$D$27,0)),
IF(B41="Cordero",INDEX(Kcal_Cordero,MATCH(C41&amp;D41,Cordero!$D$5:$D$24,0)),
IF(B41="Ternera",INDEX(Kcal_Ternera,MATCH(C41&amp;D41,Ternera!$D$5:$D$24,0)),
IF(B41="Vaca",INDEX(Kcal_Vaca,MATCH(C41&amp;D41,Vaca!$D$5:$D$30,0)),
IF(B41="Embutidos",INDEX(Kcal_Embutidos,MATCH(C41&amp;D41,Embutidos!$D$5:$D$18,0)),
IF(B41="Aves",INDEX(Kcal_Aves,MATCH(C41&amp;D41,Aves!$D$5:$D$34,0)),
IF(B41="Caza",INDEX(Kcal_Caza,MATCH(C41&amp;D41,Caza!$D$5:$D$17,0)),0
)))))))))))))))))</f>
        <v>0</v>
      </c>
      <c r="G41" s="156">
        <f t="shared" ref="G41:G46" si="4">F41*E41 /100</f>
        <v>0</v>
      </c>
      <c r="H41" s="149">
        <f>IF(B41="Cereales",INDEX(PR_Cereales,MATCH(C41&amp;D41,Cereales!$D$5:$D$51,0))*$E41/100,
IF(B41="Leguminosas",INDEX(PR_Leguminosas,MATCH(C41&amp;D41,leguminosas!$D$5:$D$22,0))*$E41/100,
IF(B41="Tuberculos y Hortalizas",INDEX(PR_Tuberculos,MATCH(C41&amp;D41,'tuberculos y hortalizas'!$D$5:$D$87,0)),
IF(B41="Frutos Frescos",INDEX(PR_Frutos_Frescos,MATCH(C41&amp;D41,'frutos frescos'!$D$5:$D$55,0)),
IF(B41="Frutos Secos",INDEX(PR_Frutos_Secos,MATCH(C41&amp;D41,'frutos secos'!$D$5:$D$22,0)),
IF(B41="Leche y Derivados",INDEX(PR_Leche_Derivados,MATCH(C41&amp;D41,'Leche y derivados'!$D$5:$D$32,0)),
IF(B41="Huevos",INDEX(PR_Huevos,MATCH(C41&amp;D41,Huevos!D34:D44,0)),
IF(B41="Azúcares y dulces varios",INDEX(PR_Azucares,MATCH(C41&amp;D41,'Azucares y dulces varios'!$D$5:$D$18,0)),
IF(B41="Pescados",INDEX(PR_Pescados,MATCH(C41&amp;D41,Pescados!$D$5:$D$119,0)),
IF(B41="Carnes",INDEX(PR_Carne,MATCH(C41&amp;D41,Carne!$D$5:$D$11,0)),
IF(B41="Cerdo",INDEX(PR_Cerdo,MATCH(C41&amp;D41,Cerdo!$D$5:$D$27,0)),
IF(B41="Cordero",INDEX(PR_Cordero,MATCH(C41&amp;D41,Cordero!$D$5:$D$24,0)),
IF(B41="Ternera",INDEX(PR_Ternera,MATCH(C41&amp;D41,Ternera!$D$5:$D$24,0)),
IF(B41="Vaca",INDEX(PR_Vaca,MATCH(C41&amp;D41,Vaca!$D$5:$D$30,0)),
IF(B41="Embutidos",INDEX(PR_Embutidos,MATCH(C41&amp;D41,Embutidos!$D$5:$D$18,0)),
IF(B41="Aves",INDEX(PR_Aves,MATCH(C41&amp;D41,Aves!$D$5:$D$34,0)),
IF(B41="Caza",INDEX(PR_Caza,MATCH(C41&amp;D41,Caza!$D$5:$D$17,0)),0
)))))))))))))))))</f>
        <v>0</v>
      </c>
      <c r="I41" s="150">
        <f>IF(B41="Cereales",INDEX(Lípidos_Cereales,MATCH(C41&amp;D41,Cereales!$D$5:$D$51,0))*$E41/100,
IF(B41="Leguminosas",INDEX(Lipidos_Leguminosas,MATCH(C41&amp;D41,leguminosas!$D$5:$D$22,0))*$E41/100,
IF(B41="Tuberculos y Hortalizas",INDEX(Lipidos_Tuberculos,MATCH(C41&amp;D41,'tuberculos y hortalizas'!$D$5:$D$87,0)),
IF(B41="Frutos Frescos",INDEX(Lipidos_Frutos_frescos,MATCH(C41&amp;D41,'frutos frescos'!$D$5:$D$55,0)),
IF(B41="Frutos Secos",INDEX(Lipidos_Frutos_Secos,MATCH(C41&amp;D41,'frutos secos'!$D$5:$D$22,0)),
IF(B41="Leche y Derivados",INDEX(Lipidos_Leche_Derivados,MATCH(C41&amp;D41,'Leche y derivados'!$D$5:$D$32,0)),
IF(B41="Huevos",INDEX(Lipidos_Huevos,MATCH(C41&amp;D41,Huevos!D34:D44,0)),
IF(B41="Azúcares y dulces varios",INDEX(Lipidos_Azucares,MATCH(C41&amp;D41,'Azucares y dulces varios'!$D$5:$D$18,0)),
IF(B41="Pescados",INDEX(Lipidos_Pescados,MATCH(C41&amp;D41,Pescados!$D$5:$D$119,0)),
IF(B41="Carnes",INDEX(Lipidos_Carne,MATCH(C41&amp;D41,Carne!$D$5:$D$11,0)),
IF(B41="Cerdo",INDEX(Lipidos_Cerdo,MATCH(C41&amp;D41,Cerdo!$D$5:$D$27,0)),
IF(B41="Cordero",INDEX(Lipidos_Cordero,MATCH(C41&amp;D41,Cordero!$D$5:$D$24,0)),
IF(B41="Ternera",INDEX(Lipidos_Ternera,MATCH(C41&amp;D41,Ternera!$D$5:$D$24,0)),
IF(B41="Vaca",INDEX(Lipidos_Vaca,MATCH(C41&amp;D41,Vaca!$D$5:$D$30,0)),
IF(B41="Embutidos",INDEX(Lipidos_Embutidos,MATCH(C41&amp;D41,Embutidos!$D$5:$D$18,0)),
IF(B41="Aves",INDEX(Lipidos_Aves,MATCH(C41&amp;D41,Aves!$D$5:$D$34,0)),
IF(B41="Caza",INDEX(Lipidos_Caza,MATCH(C41&amp;D41,Caza!$D$5:$D$17,0)),0
)))))))))))))))))</f>
        <v>0</v>
      </c>
      <c r="J41" s="148">
        <f>IF(B41="Cereales",INDEX(Glucidos_Cereales,MATCH(C41&amp;D41,Cereales!$D$5:$D$51,0))*$E41/100,
IF(B41="Leguminosas",INDEX(Glucidos_Leguminosas,MATCH(C41&amp;D41,leguminosas!$D$5:$D$22,0))*$E41/100,
IF(B41="Tuberculos y Hortalizas",INDEX(Glucidos_Tuberculos,MATCH(C41&amp;D41,'tuberculos y hortalizas'!$D$5:$D$87,0)),
IF(B41="Frutos Frescos",INDEX(Glucidos_Frutos_Frescos,MATCH(C41&amp;D41,'frutos frescos'!$D$5:$D$55,0)),
IF(B41="Frutos Secos",INDEX(Glucidos_Frutos_Secos,MATCH(C41&amp;D41,'frutos secos'!$D$5:$D$22,0)),
IF(B41="Leche y Derivados",INDEX(Glucidos_Leche_Derivados,MATCH(C41&amp;D41,'Leche y derivados'!$D$5:$D$32,0)),
IF(B41="Huevos",INDEX(Glucidos_Huevos,MATCH(C41&amp;D41,Huevos!D34:D44,0)),
IF(B41="Azúcares y dulces varios",INDEX(Glucidos_Azucares,MATCH(C41&amp;D41,'Azucares y dulces varios'!$D$5:$D$18,0)),
IF(B41="Pescados",INDEX(Glucidos_Pescados,MATCH(C41&amp;D41,Pescados!$D$5:$D$119,0)),
IF(B41="Carnes",INDEX(Glucidos_Carne,MATCH(C41&amp;D41,Carne!$D$5:$D$11,0)),
IF(B41="Cerdo",INDEX(Glucidos_Cerdo,MATCH(C41&amp;D41,Cerdo!$D$5:$D$27,0)),
IF(B41="Cordero",INDEX(Glucidos_Cordero,MATCH(C41&amp;D41,Cordero!$D$5:$D$24,0)),
IF(B41="Ternera",INDEX(Glucidos_Ternera,MATCH(C41&amp;D41,Ternera!$D$5:$D$24,0)),
IF(B41="Vaca",INDEX(Glucidos_Vaca,MATCH(C41&amp;D41,Vaca!$D$5:$D$30,0)),
IF(B41="Embutidos",INDEX(Glucidos_Embutidos,MATCH(C41&amp;D41,Embutidos!$D$5:$D$18,0)),
IF(B41="Aves",INDEX(Glucidos_Aves,MATCH(C41&amp;D41,Aves!$D$5:$D$34,0)),
IF(B41="Caza",INDEX(Glucidos_Caza,MATCH(C41&amp;D41,Caza!$D$5:$D$17,0)),0
)))))))))))))))))</f>
        <v>0</v>
      </c>
      <c r="K41" s="186"/>
      <c r="L41" s="192">
        <v>13</v>
      </c>
      <c r="M41" s="192"/>
      <c r="N41" s="192"/>
      <c r="O41" s="191"/>
      <c r="P41" s="191"/>
      <c r="Q41" s="191"/>
      <c r="R41" s="191"/>
      <c r="S41" s="191"/>
    </row>
    <row r="42" spans="1:23" ht="16.8" thickTop="1" thickBot="1">
      <c r="A42" s="226"/>
      <c r="B42" s="148"/>
      <c r="C42" s="149"/>
      <c r="D42" s="150"/>
      <c r="E42" s="151"/>
      <c r="F42" s="142">
        <f>IF(B42="Cereales",INDEX(Kcal_Cereales,MATCH(C42&amp;D42,Cereales!$D$5:$D$51,0)),
IF(B42="Leguminosas",INDEX(Kcal_Leguminosas,MATCH(C42&amp;D42,leguminosas!$D$5:$D$22,0)),
IF(B42="Tuberculos y Hortalizas",INDEX(Kcal_Tuberculos,MATCH(C42&amp;D42,'tuberculos y hortalizas'!$D$5:$D$87,0)),
IF(B42="Frutos Frescos",INDEX(Kcal_Frutos_Frescos,MATCH(C42&amp;D42,'frutos frescos'!$D$5:$D$55,0)),
IF(B42="Frutos Secos",INDEX(Kcal_Frutos_Secos,MATCH(C42&amp;D42,'frutos secos'!$D$5:$D$22,0)),
IF(B42="Leche y Derivados",INDEX(Kcal_Leche_Derivados,MATCH(C42&amp;D42,'Leche y derivados'!$D$5:$D$32,0)),
IF(B42="Huevos",INDEX(Kcal_Huevos,MATCH(C42&amp;D42,Huevos!$D$5:$D$15,0)),
IF(B42="Azúcares y dulces varios",INDEX(Kcal_Azucares,MATCH(C42&amp;D42,'Azucares y dulces varios'!$D$5:$D$18,0)),
IF(B42="Pescados",INDEX(Kcal_Pescados,MATCH(C42&amp;D42,Pescados!$D$5:$D$119,0)),
IF(B42="Carnes",INDEX(Kcal_Carne,MATCH(C42&amp;D42,Carne!$D$5:$D$11,0)),
IF(B42="Cerdo",INDEX(Kcal_Cerdo,MATCH(C42&amp;D42,Cerdo!$D$5:$D$27,0)),
IF(B42="Cordero",INDEX(Kcal_Cordero,MATCH(C42&amp;D42,Cordero!$D$5:$D$24,0)),
IF(B42="Ternera",INDEX(Kcal_Ternera,MATCH(C42&amp;D42,Ternera!$D$5:$D$24,0)),
IF(B42="Vaca",INDEX(Kcal_Vaca,MATCH(C42&amp;D42,Vaca!$D$5:$D$30,0)),
IF(B42="Embutidos",INDEX(Kcal_Embutidos,MATCH(C42&amp;D42,Embutidos!$D$5:$D$18,0)),
IF(B42="Aves",INDEX(Kcal_Aves,MATCH(C42&amp;D42,Aves!$D$5:$D$34,0)),
IF(B42="Caza",INDEX(Kcal_Caza,MATCH(C42&amp;D42,Caza!$D$5:$D$17,0)),0
)))))))))))))))))</f>
        <v>0</v>
      </c>
      <c r="G42" s="156">
        <f t="shared" si="4"/>
        <v>0</v>
      </c>
      <c r="H42" s="149">
        <f>IF(B42="Cereales",INDEX(PR_Cereales,MATCH(C42&amp;D42,Cereales!$D$5:$D$51,0))*$E42/100,
IF(B42="Leguminosas",INDEX(PR_Leguminosas,MATCH(C42&amp;D42,leguminosas!$D$5:$D$22,0))*$E42/100,
IF(B42="Tuberculos y Hortalizas",INDEX(PR_Tuberculos,MATCH(C42&amp;D42,'tuberculos y hortalizas'!$D$5:$D$87,0)),
IF(B42="Frutos Frescos",INDEX(PR_Frutos_Frescos,MATCH(C42&amp;D42,'frutos frescos'!$D$5:$D$55,0)),
IF(B42="Frutos Secos",INDEX(PR_Frutos_Secos,MATCH(C42&amp;D42,'frutos secos'!$D$5:$D$22,0)),
IF(B42="Leche y Derivados",INDEX(PR_Leche_Derivados,MATCH(C42&amp;D42,'Leche y derivados'!$D$5:$D$32,0)),
IF(B42="Huevos",INDEX(PR_Huevos,MATCH(C42&amp;D42,Huevos!D35:D45,0)),
IF(B42="Azúcares y dulces varios",INDEX(PR_Azucares,MATCH(C42&amp;D42,'Azucares y dulces varios'!$D$5:$D$18,0)),
IF(B42="Pescados",INDEX(PR_Pescados,MATCH(C42&amp;D42,Pescados!$D$5:$D$119,0)),
IF(B42="Carnes",INDEX(PR_Carne,MATCH(C42&amp;D42,Carne!$D$5:$D$11,0)),
IF(B42="Cerdo",INDEX(PR_Cerdo,MATCH(C42&amp;D42,Cerdo!$D$5:$D$27,0)),
IF(B42="Cordero",INDEX(PR_Cordero,MATCH(C42&amp;D42,Cordero!$D$5:$D$24,0)),
IF(B42="Ternera",INDEX(PR_Ternera,MATCH(C42&amp;D42,Ternera!$D$5:$D$24,0)),
IF(B42="Vaca",INDEX(PR_Vaca,MATCH(C42&amp;D42,Vaca!$D$5:$D$30,0)),
IF(B42="Embutidos",INDEX(PR_Embutidos,MATCH(C42&amp;D42,Embutidos!$D$5:$D$18,0)),
IF(B42="Aves",INDEX(PR_Aves,MATCH(C42&amp;D42,Aves!$D$5:$D$34,0)),
IF(B42="Caza",INDEX(PR_Caza,MATCH(C42&amp;D42,Caza!$D$5:$D$17,0)),0
)))))))))))))))))</f>
        <v>0</v>
      </c>
      <c r="I42" s="150">
        <f>IF(B42="Cereales",INDEX(Lípidos_Cereales,MATCH(C42&amp;D42,Cereales!$D$5:$D$51,0))*$E42/100,
IF(B42="Leguminosas",INDEX(Lipidos_Leguminosas,MATCH(C42&amp;D42,leguminosas!$D$5:$D$22,0))*$E42/100,
IF(B42="Tuberculos y Hortalizas",INDEX(Lipidos_Tuberculos,MATCH(C42&amp;D42,'tuberculos y hortalizas'!$D$5:$D$87,0)),
IF(B42="Frutos Frescos",INDEX(Lipidos_Frutos_frescos,MATCH(C42&amp;D42,'frutos frescos'!$D$5:$D$55,0)),
IF(B42="Frutos Secos",INDEX(Lipidos_Frutos_Secos,MATCH(C42&amp;D42,'frutos secos'!$D$5:$D$22,0)),
IF(B42="Leche y Derivados",INDEX(Lipidos_Leche_Derivados,MATCH(C42&amp;D42,'Leche y derivados'!$D$5:$D$32,0)),
IF(B42="Huevos",INDEX(Lipidos_Huevos,MATCH(C42&amp;D42,Huevos!D35:D45,0)),
IF(B42="Azúcares y dulces varios",INDEX(Lipidos_Azucares,MATCH(C42&amp;D42,'Azucares y dulces varios'!$D$5:$D$18,0)),
IF(B42="Pescados",INDEX(Lipidos_Pescados,MATCH(C42&amp;D42,Pescados!$D$5:$D$119,0)),
IF(B42="Carnes",INDEX(Lipidos_Carne,MATCH(C42&amp;D42,Carne!$D$5:$D$11,0)),
IF(B42="Cerdo",INDEX(Lipidos_Cerdo,MATCH(C42&amp;D42,Cerdo!$D$5:$D$27,0)),
IF(B42="Cordero",INDEX(Lipidos_Cordero,MATCH(C42&amp;D42,Cordero!$D$5:$D$24,0)),
IF(B42="Ternera",INDEX(Lipidos_Ternera,MATCH(C42&amp;D42,Ternera!$D$5:$D$24,0)),
IF(B42="Vaca",INDEX(Lipidos_Vaca,MATCH(C42&amp;D42,Vaca!$D$5:$D$30,0)),
IF(B42="Embutidos",INDEX(Lipidos_Embutidos,MATCH(C42&amp;D42,Embutidos!$D$5:$D$18,0)),
IF(B42="Aves",INDEX(Lipidos_Aves,MATCH(C42&amp;D42,Aves!$D$5:$D$34,0)),
IF(B42="Caza",INDEX(Lipidos_Caza,MATCH(C42&amp;D42,Caza!$D$5:$D$17,0)),0
)))))))))))))))))</f>
        <v>0</v>
      </c>
      <c r="J42" s="148">
        <f>IF(B42="Cereales",INDEX(Glucidos_Cereales,MATCH(C42&amp;D42,Cereales!$D$5:$D$51,0))*$E42/100,
IF(B42="Leguminosas",INDEX(Glucidos_Leguminosas,MATCH(C42&amp;D42,leguminosas!$D$5:$D$22,0))*$E42/100,
IF(B42="Tuberculos y Hortalizas",INDEX(Glucidos_Tuberculos,MATCH(C42&amp;D42,'tuberculos y hortalizas'!$D$5:$D$87,0)),
IF(B42="Frutos Frescos",INDEX(Glucidos_Frutos_Frescos,MATCH(C42&amp;D42,'frutos frescos'!$D$5:$D$55,0)),
IF(B42="Frutos Secos",INDEX(Glucidos_Frutos_Secos,MATCH(C42&amp;D42,'frutos secos'!$D$5:$D$22,0)),
IF(B42="Leche y Derivados",INDEX(Glucidos_Leche_Derivados,MATCH(C42&amp;D42,'Leche y derivados'!$D$5:$D$32,0)),
IF(B42="Huevos",INDEX(Glucidos_Huevos,MATCH(C42&amp;D42,Huevos!D35:D45,0)),
IF(B42="Azúcares y dulces varios",INDEX(Glucidos_Azucares,MATCH(C42&amp;D42,'Azucares y dulces varios'!$D$5:$D$18,0)),
IF(B42="Pescados",INDEX(Glucidos_Pescados,MATCH(C42&amp;D42,Pescados!$D$5:$D$119,0)),
IF(B42="Carnes",INDEX(Glucidos_Carne,MATCH(C42&amp;D42,Carne!$D$5:$D$11,0)),
IF(B42="Cerdo",INDEX(Glucidos_Cerdo,MATCH(C42&amp;D42,Cerdo!$D$5:$D$27,0)),
IF(B42="Cordero",INDEX(Glucidos_Cordero,MATCH(C42&amp;D42,Cordero!$D$5:$D$24,0)),
IF(B42="Ternera",INDEX(Glucidos_Ternera,MATCH(C42&amp;D42,Ternera!$D$5:$D$24,0)),
IF(B42="Vaca",INDEX(Glucidos_Vaca,MATCH(C42&amp;D42,Vaca!$D$5:$D$30,0)),
IF(B42="Embutidos",INDEX(Glucidos_Embutidos,MATCH(C42&amp;D42,Embutidos!$D$5:$D$18,0)),
IF(B42="Aves",INDEX(Glucidos_Aves,MATCH(C42&amp;D42,Aves!$D$5:$D$34,0)),
IF(B42="Caza",INDEX(Glucidos_Caza,MATCH(C42&amp;D42,Caza!$D$5:$D$17,0)),0
)))))))))))))))))</f>
        <v>0</v>
      </c>
      <c r="K42" s="186"/>
      <c r="L42" s="192">
        <v>14</v>
      </c>
      <c r="M42" s="192"/>
      <c r="N42" s="192"/>
      <c r="O42" s="191"/>
      <c r="Q42" s="191"/>
      <c r="R42" s="191"/>
      <c r="S42" s="191"/>
      <c r="T42" s="191"/>
      <c r="W42" s="191"/>
    </row>
    <row r="43" spans="1:23" ht="16.8" thickTop="1" thickBot="1">
      <c r="A43" s="226"/>
      <c r="B43" s="148"/>
      <c r="C43" s="149"/>
      <c r="D43" s="150"/>
      <c r="E43" s="151"/>
      <c r="F43" s="142">
        <f>IF(B43="Cereales",INDEX(Kcal_Cereales,MATCH(C43&amp;D43,Cereales!$D$5:$D$51,0)),
IF(B43="Leguminosas",INDEX(Kcal_Leguminosas,MATCH(C43&amp;D43,leguminosas!$D$5:$D$22,0)),
IF(B43="Tuberculos y Hortalizas",INDEX(Kcal_Tuberculos,MATCH(C43&amp;D43,'tuberculos y hortalizas'!$D$5:$D$87,0)),
IF(B43="Frutos Frescos",INDEX(Kcal_Frutos_Frescos,MATCH(C43&amp;D43,'frutos frescos'!$D$5:$D$55,0)),
IF(B43="Frutos Secos",INDEX(Kcal_Frutos_Secos,MATCH(C43&amp;D43,'frutos secos'!$D$5:$D$22,0)),
IF(B43="Leche y Derivados",INDEX(Kcal_Leche_Derivados,MATCH(C43&amp;D43,'Leche y derivados'!$D$5:$D$32,0)),
IF(B43="Huevos",INDEX(Kcal_Huevos,MATCH(C43&amp;D43,Huevos!$D$5:$D$15,0)),
IF(B43="Azúcares y dulces varios",INDEX(Kcal_Azucares,MATCH(C43&amp;D43,'Azucares y dulces varios'!$D$5:$D$18,0)),
IF(B43="Pescados",INDEX(Kcal_Pescados,MATCH(C43&amp;D43,Pescados!$D$5:$D$119,0)),
IF(B43="Carnes",INDEX(Kcal_Carne,MATCH(C43&amp;D43,Carne!$D$5:$D$11,0)),
IF(B43="Cerdo",INDEX(Kcal_Cerdo,MATCH(C43&amp;D43,Cerdo!$D$5:$D$27,0)),
IF(B43="Cordero",INDEX(Kcal_Cordero,MATCH(C43&amp;D43,Cordero!$D$5:$D$24,0)),
IF(B43="Ternera",INDEX(Kcal_Ternera,MATCH(C43&amp;D43,Ternera!$D$5:$D$24,0)),
IF(B43="Vaca",INDEX(Kcal_Vaca,MATCH(C43&amp;D43,Vaca!$D$5:$D$30,0)),
IF(B43="Embutidos",INDEX(Kcal_Embutidos,MATCH(C43&amp;D43,Embutidos!$D$5:$D$18,0)),
IF(B43="Aves",INDEX(Kcal_Aves,MATCH(C43&amp;D43,Aves!$D$5:$D$34,0)),
IF(B43="Caza",INDEX(Kcal_Caza,MATCH(C43&amp;D43,Caza!$D$5:$D$17,0)),0
)))))))))))))))))</f>
        <v>0</v>
      </c>
      <c r="G43" s="156">
        <f t="shared" si="4"/>
        <v>0</v>
      </c>
      <c r="H43" s="149">
        <f>IF(B43="Cereales",INDEX(PR_Cereales,MATCH(C43&amp;D43,Cereales!$D$5:$D$51,0))*$E43/100,
IF(B43="Leguminosas",INDEX(PR_Leguminosas,MATCH(C43&amp;D43,leguminosas!$D$5:$D$22,0))*$E43/100,
IF(B43="Tuberculos y Hortalizas",INDEX(PR_Tuberculos,MATCH(C43&amp;D43,'tuberculos y hortalizas'!$D$5:$D$87,0)),
IF(B43="Frutos Frescos",INDEX(PR_Frutos_Frescos,MATCH(C43&amp;D43,'frutos frescos'!$D$5:$D$55,0)),
IF(B43="Frutos Secos",INDEX(PR_Frutos_Secos,MATCH(C43&amp;D43,'frutos secos'!$D$5:$D$22,0)),
IF(B43="Leche y Derivados",INDEX(PR_Leche_Derivados,MATCH(C43&amp;D43,'Leche y derivados'!$D$5:$D$32,0)),
IF(B43="Huevos",INDEX(PR_Huevos,MATCH(C43&amp;D43,Huevos!D36:D46,0)),
IF(B43="Azúcares y dulces varios",INDEX(PR_Azucares,MATCH(C43&amp;D43,'Azucares y dulces varios'!$D$5:$D$18,0)),
IF(B43="Pescados",INDEX(PR_Pescados,MATCH(C43&amp;D43,Pescados!$D$5:$D$119,0)),
IF(B43="Carnes",INDEX(PR_Carne,MATCH(C43&amp;D43,Carne!$D$5:$D$11,0)),
IF(B43="Cerdo",INDEX(PR_Cerdo,MATCH(C43&amp;D43,Cerdo!$D$5:$D$27,0)),
IF(B43="Cordero",INDEX(PR_Cordero,MATCH(C43&amp;D43,Cordero!$D$5:$D$24,0)),
IF(B43="Ternera",INDEX(PR_Ternera,MATCH(C43&amp;D43,Ternera!$D$5:$D$24,0)),
IF(B43="Vaca",INDEX(PR_Vaca,MATCH(C43&amp;D43,Vaca!$D$5:$D$30,0)),
IF(B43="Embutidos",INDEX(PR_Embutidos,MATCH(C43&amp;D43,Embutidos!$D$5:$D$18,0)),
IF(B43="Aves",INDEX(PR_Aves,MATCH(C43&amp;D43,Aves!$D$5:$D$34,0)),
IF(B43="Caza",INDEX(PR_Caza,MATCH(C43&amp;D43,Caza!$D$5:$D$17,0)),0
)))))))))))))))))</f>
        <v>0</v>
      </c>
      <c r="I43" s="150">
        <f>IF(B43="Cereales",INDEX(Lípidos_Cereales,MATCH(C43&amp;D43,Cereales!$D$5:$D$51,0))*$E43/100,
IF(B43="Leguminosas",INDEX(Lipidos_Leguminosas,MATCH(C43&amp;D43,leguminosas!$D$5:$D$22,0))*$E43/100,
IF(B43="Tuberculos y Hortalizas",INDEX(Lipidos_Tuberculos,MATCH(C43&amp;D43,'tuberculos y hortalizas'!$D$5:$D$87,0)),
IF(B43="Frutos Frescos",INDEX(Lipidos_Frutos_frescos,MATCH(C43&amp;D43,'frutos frescos'!$D$5:$D$55,0)),
IF(B43="Frutos Secos",INDEX(Lipidos_Frutos_Secos,MATCH(C43&amp;D43,'frutos secos'!$D$5:$D$22,0)),
IF(B43="Leche y Derivados",INDEX(Lipidos_Leche_Derivados,MATCH(C43&amp;D43,'Leche y derivados'!$D$5:$D$32,0)),
IF(B43="Huevos",INDEX(Lipidos_Huevos,MATCH(C43&amp;D43,Huevos!D36:D46,0)),
IF(B43="Azúcares y dulces varios",INDEX(Lipidos_Azucares,MATCH(C43&amp;D43,'Azucares y dulces varios'!$D$5:$D$18,0)),
IF(B43="Pescados",INDEX(Lipidos_Pescados,MATCH(C43&amp;D43,Pescados!$D$5:$D$119,0)),
IF(B43="Carnes",INDEX(Lipidos_Carne,MATCH(C43&amp;D43,Carne!$D$5:$D$11,0)),
IF(B43="Cerdo",INDEX(Lipidos_Cerdo,MATCH(C43&amp;D43,Cerdo!$D$5:$D$27,0)),
IF(B43="Cordero",INDEX(Lipidos_Cordero,MATCH(C43&amp;D43,Cordero!$D$5:$D$24,0)),
IF(B43="Ternera",INDEX(Lipidos_Ternera,MATCH(C43&amp;D43,Ternera!$D$5:$D$24,0)),
IF(B43="Vaca",INDEX(Lipidos_Vaca,MATCH(C43&amp;D43,Vaca!$D$5:$D$30,0)),
IF(B43="Embutidos",INDEX(Lipidos_Embutidos,MATCH(C43&amp;D43,Embutidos!$D$5:$D$18,0)),
IF(B43="Aves",INDEX(Lipidos_Aves,MATCH(C43&amp;D43,Aves!$D$5:$D$34,0)),
IF(B43="Caza",INDEX(Lipidos_Caza,MATCH(C43&amp;D43,Caza!$D$5:$D$17,0)),0
)))))))))))))))))</f>
        <v>0</v>
      </c>
      <c r="J43" s="148">
        <f>IF(B43="Cereales",INDEX(Glucidos_Cereales,MATCH(C43&amp;D43,Cereales!$D$5:$D$51,0))*$E43/100,
IF(B43="Leguminosas",INDEX(Glucidos_Leguminosas,MATCH(C43&amp;D43,leguminosas!$D$5:$D$22,0))*$E43/100,
IF(B43="Tuberculos y Hortalizas",INDEX(Glucidos_Tuberculos,MATCH(C43&amp;D43,'tuberculos y hortalizas'!$D$5:$D$87,0)),
IF(B43="Frutos Frescos",INDEX(Glucidos_Frutos_Frescos,MATCH(C43&amp;D43,'frutos frescos'!$D$5:$D$55,0)),
IF(B43="Frutos Secos",INDEX(Glucidos_Frutos_Secos,MATCH(C43&amp;D43,'frutos secos'!$D$5:$D$22,0)),
IF(B43="Leche y Derivados",INDEX(Glucidos_Leche_Derivados,MATCH(C43&amp;D43,'Leche y derivados'!$D$5:$D$32,0)),
IF(B43="Huevos",INDEX(Glucidos_Huevos,MATCH(C43&amp;D43,Huevos!D36:D46,0)),
IF(B43="Azúcares y dulces varios",INDEX(Glucidos_Azucares,MATCH(C43&amp;D43,'Azucares y dulces varios'!$D$5:$D$18,0)),
IF(B43="Pescados",INDEX(Glucidos_Pescados,MATCH(C43&amp;D43,Pescados!$D$5:$D$119,0)),
IF(B43="Carnes",INDEX(Glucidos_Carne,MATCH(C43&amp;D43,Carne!$D$5:$D$11,0)),
IF(B43="Cerdo",INDEX(Glucidos_Cerdo,MATCH(C43&amp;D43,Cerdo!$D$5:$D$27,0)),
IF(B43="Cordero",INDEX(Glucidos_Cordero,MATCH(C43&amp;D43,Cordero!$D$5:$D$24,0)),
IF(B43="Ternera",INDEX(Glucidos_Ternera,MATCH(C43&amp;D43,Ternera!$D$5:$D$24,0)),
IF(B43="Vaca",INDEX(Glucidos_Vaca,MATCH(C43&amp;D43,Vaca!$D$5:$D$30,0)),
IF(B43="Embutidos",INDEX(Glucidos_Embutidos,MATCH(C43&amp;D43,Embutidos!$D$5:$D$18,0)),
IF(B43="Aves",INDEX(Glucidos_Aves,MATCH(C43&amp;D43,Aves!$D$5:$D$34,0)),
IF(B43="Caza",INDEX(Glucidos_Caza,MATCH(C43&amp;D43,Caza!$D$5:$D$17,0)),0
)))))))))))))))))</f>
        <v>0</v>
      </c>
      <c r="K43" s="186"/>
      <c r="L43" s="192">
        <v>15</v>
      </c>
      <c r="M43" s="192"/>
      <c r="N43" s="192"/>
      <c r="O43" s="191"/>
      <c r="Q43" s="191"/>
      <c r="R43" s="191"/>
      <c r="S43" s="191"/>
      <c r="T43" s="191"/>
      <c r="W43" s="191"/>
    </row>
    <row r="44" spans="1:23" ht="16.8" thickTop="1" thickBot="1">
      <c r="A44" s="226"/>
      <c r="B44" s="148"/>
      <c r="C44" s="149"/>
      <c r="D44" s="150"/>
      <c r="E44" s="151"/>
      <c r="F44" s="142">
        <f>IF(B44="Cereales",INDEX(Kcal_Cereales,MATCH(C44&amp;D44,Cereales!$D$5:$D$51,0)),
IF(B44="Leguminosas",INDEX(Kcal_Leguminosas,MATCH(C44&amp;D44,leguminosas!$D$5:$D$22,0)),
IF(B44="Tuberculos y Hortalizas",INDEX(Kcal_Tuberculos,MATCH(C44&amp;D44,'tuberculos y hortalizas'!$D$5:$D$87,0)),
IF(B44="Frutos Frescos",INDEX(Kcal_Frutos_Frescos,MATCH(C44&amp;D44,'frutos frescos'!$D$5:$D$55,0)),
IF(B44="Frutos Secos",INDEX(Kcal_Frutos_Secos,MATCH(C44&amp;D44,'frutos secos'!$D$5:$D$22,0)),
IF(B44="Leche y Derivados",INDEX(Kcal_Leche_Derivados,MATCH(C44&amp;D44,'Leche y derivados'!$D$5:$D$32,0)),
IF(B44="Huevos",INDEX(Kcal_Huevos,MATCH(C44&amp;D44,Huevos!$D$5:$D$15,0)),
IF(B44="Azúcares y dulces varios",INDEX(Kcal_Azucares,MATCH(C44&amp;D44,'Azucares y dulces varios'!$D$5:$D$18,0)),
IF(B44="Pescados",INDEX(Kcal_Pescados,MATCH(C44&amp;D44,Pescados!$D$5:$D$119,0)),
IF(B44="Carnes",INDEX(Kcal_Carne,MATCH(C44&amp;D44,Carne!$D$5:$D$11,0)),
IF(B44="Cerdo",INDEX(Kcal_Cerdo,MATCH(C44&amp;D44,Cerdo!$D$5:$D$27,0)),
IF(B44="Cordero",INDEX(Kcal_Cordero,MATCH(C44&amp;D44,Cordero!$D$5:$D$24,0)),
IF(B44="Ternera",INDEX(Kcal_Ternera,MATCH(C44&amp;D44,Ternera!$D$5:$D$24,0)),
IF(B44="Vaca",INDEX(Kcal_Vaca,MATCH(C44&amp;D44,Vaca!$D$5:$D$30,0)),
IF(B44="Embutidos",INDEX(Kcal_Embutidos,MATCH(C44&amp;D44,Embutidos!$D$5:$D$18,0)),
IF(B44="Aves",INDEX(Kcal_Aves,MATCH(C44&amp;D44,Aves!$D$5:$D$34,0)),
IF(B44="Caza",INDEX(Kcal_Caza,MATCH(C44&amp;D44,Caza!$D$5:$D$17,0)),0
)))))))))))))))))</f>
        <v>0</v>
      </c>
      <c r="G44" s="156">
        <f t="shared" si="4"/>
        <v>0</v>
      </c>
      <c r="H44" s="149">
        <f>IF(B44="Cereales",INDEX(PR_Cereales,MATCH(C44&amp;D44,Cereales!$D$5:$D$51,0))*$E44/100,
IF(B44="Leguminosas",INDEX(PR_Leguminosas,MATCH(C44&amp;D44,leguminosas!$D$5:$D$22,0))*$E44/100,
IF(B44="Tuberculos y Hortalizas",INDEX(PR_Tuberculos,MATCH(C44&amp;D44,'tuberculos y hortalizas'!$D$5:$D$87,0)),
IF(B44="Frutos Frescos",INDEX(PR_Frutos_Frescos,MATCH(C44&amp;D44,'frutos frescos'!$D$5:$D$55,0)),
IF(B44="Frutos Secos",INDEX(PR_Frutos_Secos,MATCH(C44&amp;D44,'frutos secos'!$D$5:$D$22,0)),
IF(B44="Leche y Derivados",INDEX(PR_Leche_Derivados,MATCH(C44&amp;D44,'Leche y derivados'!$D$5:$D$32,0)),
IF(B44="Huevos",INDEX(PR_Huevos,MATCH(C44&amp;D44,Huevos!D37:D47,0)),
IF(B44="Azúcares y dulces varios",INDEX(PR_Azucares,MATCH(C44&amp;D44,'Azucares y dulces varios'!$D$5:$D$18,0)),
IF(B44="Pescados",INDEX(PR_Pescados,MATCH(C44&amp;D44,Pescados!$D$5:$D$119,0)),
IF(B44="Carnes",INDEX(PR_Carne,MATCH(C44&amp;D44,Carne!$D$5:$D$11,0)),
IF(B44="Cerdo",INDEX(PR_Cerdo,MATCH(C44&amp;D44,Cerdo!$D$5:$D$27,0)),
IF(B44="Cordero",INDEX(PR_Cordero,MATCH(C44&amp;D44,Cordero!$D$5:$D$24,0)),
IF(B44="Ternera",INDEX(PR_Ternera,MATCH(C44&amp;D44,Ternera!$D$5:$D$24,0)),
IF(B44="Vaca",INDEX(PR_Vaca,MATCH(C44&amp;D44,Vaca!$D$5:$D$30,0)),
IF(B44="Embutidos",INDEX(PR_Embutidos,MATCH(C44&amp;D44,Embutidos!$D$5:$D$18,0)),
IF(B44="Aves",INDEX(PR_Aves,MATCH(C44&amp;D44,Aves!$D$5:$D$34,0)),
IF(B44="Caza",INDEX(PR_Caza,MATCH(C44&amp;D44,Caza!$D$5:$D$17,0)),0
)))))))))))))))))</f>
        <v>0</v>
      </c>
      <c r="I44" s="150">
        <f>IF(B44="Cereales",INDEX(Lípidos_Cereales,MATCH(C44&amp;D44,Cereales!$D$5:$D$51,0))*$E44/100,
IF(B44="Leguminosas",INDEX(Lipidos_Leguminosas,MATCH(C44&amp;D44,leguminosas!$D$5:$D$22,0))*$E44/100,
IF(B44="Tuberculos y Hortalizas",INDEX(Lipidos_Tuberculos,MATCH(C44&amp;D44,'tuberculos y hortalizas'!$D$5:$D$87,0)),
IF(B44="Frutos Frescos",INDEX(Lipidos_Frutos_frescos,MATCH(C44&amp;D44,'frutos frescos'!$D$5:$D$55,0)),
IF(B44="Frutos Secos",INDEX(Lipidos_Frutos_Secos,MATCH(C44&amp;D44,'frutos secos'!$D$5:$D$22,0)),
IF(B44="Leche y Derivados",INDEX(Lipidos_Leche_Derivados,MATCH(C44&amp;D44,'Leche y derivados'!$D$5:$D$32,0)),
IF(B44="Huevos",INDEX(Lipidos_Huevos,MATCH(C44&amp;D44,Huevos!D37:D47,0)),
IF(B44="Azúcares y dulces varios",INDEX(Lipidos_Azucares,MATCH(C44&amp;D44,'Azucares y dulces varios'!$D$5:$D$18,0)),
IF(B44="Pescados",INDEX(Lipidos_Pescados,MATCH(C44&amp;D44,Pescados!$D$5:$D$119,0)),
IF(B44="Carnes",INDEX(Lipidos_Carne,MATCH(C44&amp;D44,Carne!$D$5:$D$11,0)),
IF(B44="Cerdo",INDEX(Lipidos_Cerdo,MATCH(C44&amp;D44,Cerdo!$D$5:$D$27,0)),
IF(B44="Cordero",INDEX(Lipidos_Cordero,MATCH(C44&amp;D44,Cordero!$D$5:$D$24,0)),
IF(B44="Ternera",INDEX(Lipidos_Ternera,MATCH(C44&amp;D44,Ternera!$D$5:$D$24,0)),
IF(B44="Vaca",INDEX(Lipidos_Vaca,MATCH(C44&amp;D44,Vaca!$D$5:$D$30,0)),
IF(B44="Embutidos",INDEX(Lipidos_Embutidos,MATCH(C44&amp;D44,Embutidos!$D$5:$D$18,0)),
IF(B44="Aves",INDEX(Lipidos_Aves,MATCH(C44&amp;D44,Aves!$D$5:$D$34,0)),
IF(B44="Caza",INDEX(Lipidos_Caza,MATCH(C44&amp;D44,Caza!$D$5:$D$17,0)),0
)))))))))))))))))</f>
        <v>0</v>
      </c>
      <c r="J44" s="148">
        <f>IF(B44="Cereales",INDEX(Glucidos_Cereales,MATCH(C44&amp;D44,Cereales!$D$5:$D$51,0))*$E44/100,
IF(B44="Leguminosas",INDEX(Glucidos_Leguminosas,MATCH(C44&amp;D44,leguminosas!$D$5:$D$22,0))*$E44/100,
IF(B44="Tuberculos y Hortalizas",INDEX(Glucidos_Tuberculos,MATCH(C44&amp;D44,'tuberculos y hortalizas'!$D$5:$D$87,0)),
IF(B44="Frutos Frescos",INDEX(Glucidos_Frutos_Frescos,MATCH(C44&amp;D44,'frutos frescos'!$D$5:$D$55,0)),
IF(B44="Frutos Secos",INDEX(Glucidos_Frutos_Secos,MATCH(C44&amp;D44,'frutos secos'!$D$5:$D$22,0)),
IF(B44="Leche y Derivados",INDEX(Glucidos_Leche_Derivados,MATCH(C44&amp;D44,'Leche y derivados'!$D$5:$D$32,0)),
IF(B44="Huevos",INDEX(Glucidos_Huevos,MATCH(C44&amp;D44,Huevos!D37:D47,0)),
IF(B44="Azúcares y dulces varios",INDEX(Glucidos_Azucares,MATCH(C44&amp;D44,'Azucares y dulces varios'!$D$5:$D$18,0)),
IF(B44="Pescados",INDEX(Glucidos_Pescados,MATCH(C44&amp;D44,Pescados!$D$5:$D$119,0)),
IF(B44="Carnes",INDEX(Glucidos_Carne,MATCH(C44&amp;D44,Carne!$D$5:$D$11,0)),
IF(B44="Cerdo",INDEX(Glucidos_Cerdo,MATCH(C44&amp;D44,Cerdo!$D$5:$D$27,0)),
IF(B44="Cordero",INDEX(Glucidos_Cordero,MATCH(C44&amp;D44,Cordero!$D$5:$D$24,0)),
IF(B44="Ternera",INDEX(Glucidos_Ternera,MATCH(C44&amp;D44,Ternera!$D$5:$D$24,0)),
IF(B44="Vaca",INDEX(Glucidos_Vaca,MATCH(C44&amp;D44,Vaca!$D$5:$D$30,0)),
IF(B44="Embutidos",INDEX(Glucidos_Embutidos,MATCH(C44&amp;D44,Embutidos!$D$5:$D$18,0)),
IF(B44="Aves",INDEX(Glucidos_Aves,MATCH(C44&amp;D44,Aves!$D$5:$D$34,0)),
IF(B44="Caza",INDEX(Glucidos_Caza,MATCH(C44&amp;D44,Caza!$D$5:$D$17,0)),0
)))))))))))))))))</f>
        <v>0</v>
      </c>
      <c r="K44" s="186"/>
      <c r="L44" s="192">
        <v>16</v>
      </c>
      <c r="M44" s="192"/>
      <c r="N44" s="192"/>
      <c r="O44" s="191"/>
      <c r="Q44" s="191"/>
      <c r="R44" s="191"/>
      <c r="S44" s="191"/>
      <c r="T44" s="191"/>
      <c r="W44" s="191"/>
    </row>
    <row r="45" spans="1:23" ht="16.8" thickTop="1" thickBot="1">
      <c r="A45" s="226"/>
      <c r="B45" s="148"/>
      <c r="C45" s="149"/>
      <c r="D45" s="150"/>
      <c r="E45" s="151"/>
      <c r="F45" s="142">
        <f>IF(B45="Cereales",INDEX(Kcal_Cereales,MATCH(C45&amp;D45,Cereales!$D$5:$D$51,0)),
IF(B45="Leguminosas",INDEX(Kcal_Leguminosas,MATCH(C45&amp;D45,leguminosas!$D$5:$D$22,0)),
IF(B45="Tuberculos y Hortalizas",INDEX(Kcal_Tuberculos,MATCH(C45&amp;D45,'tuberculos y hortalizas'!$D$5:$D$87,0)),
IF(B45="Frutos Frescos",INDEX(Kcal_Frutos_Frescos,MATCH(C45&amp;D45,'frutos frescos'!$D$5:$D$55,0)),
IF(B45="Frutos Secos",INDEX(Kcal_Frutos_Secos,MATCH(C45&amp;D45,'frutos secos'!$D$5:$D$22,0)),
IF(B45="Leche y Derivados",INDEX(Kcal_Leche_Derivados,MATCH(C45&amp;D45,'Leche y derivados'!$D$5:$D$32,0)),
IF(B45="Huevos",INDEX(Kcal_Huevos,MATCH(C45&amp;D45,Huevos!$D$5:$D$15,0)),
IF(B45="Azúcares y dulces varios",INDEX(Kcal_Azucares,MATCH(C45&amp;D45,'Azucares y dulces varios'!$D$5:$D$18,0)),
IF(B45="Pescados",INDEX(Kcal_Pescados,MATCH(C45&amp;D45,Pescados!$D$5:$D$119,0)),
IF(B45="Carnes",INDEX(Kcal_Carne,MATCH(C45&amp;D45,Carne!$D$5:$D$11,0)),
IF(B45="Cerdo",INDEX(Kcal_Cerdo,MATCH(C45&amp;D45,Cerdo!$D$5:$D$27,0)),
IF(B45="Cordero",INDEX(Kcal_Cordero,MATCH(C45&amp;D45,Cordero!$D$5:$D$24,0)),
IF(B45="Ternera",INDEX(Kcal_Ternera,MATCH(C45&amp;D45,Ternera!$D$5:$D$24,0)),
IF(B45="Vaca",INDEX(Kcal_Vaca,MATCH(C45&amp;D45,Vaca!$D$5:$D$30,0)),
IF(B45="Embutidos",INDEX(Kcal_Embutidos,MATCH(C45&amp;D45,Embutidos!$D$5:$D$18,0)),
IF(B45="Aves",INDEX(Kcal_Aves,MATCH(C45&amp;D45,Aves!$D$5:$D$34,0)),
IF(B45="Caza",INDEX(Kcal_Caza,MATCH(C45&amp;D45,Caza!$D$5:$D$17,0)),0
)))))))))))))))))</f>
        <v>0</v>
      </c>
      <c r="G45" s="156">
        <f t="shared" si="4"/>
        <v>0</v>
      </c>
      <c r="H45" s="149">
        <f>IF(B45="Cereales",INDEX(PR_Cereales,MATCH(C45&amp;D45,Cereales!$D$5:$D$51,0))*$E45/100,
IF(B45="Leguminosas",INDEX(PR_Leguminosas,MATCH(C45&amp;D45,leguminosas!$D$5:$D$22,0))*$E45/100,
IF(B45="Tuberculos y Hortalizas",INDEX(PR_Tuberculos,MATCH(C45&amp;D45,'tuberculos y hortalizas'!$D$5:$D$87,0)),
IF(B45="Frutos Frescos",INDEX(PR_Frutos_Frescos,MATCH(C45&amp;D45,'frutos frescos'!$D$5:$D$55,0)),
IF(B45="Frutos Secos",INDEX(PR_Frutos_Secos,MATCH(C45&amp;D45,'frutos secos'!$D$5:$D$22,0)),
IF(B45="Leche y Derivados",INDEX(PR_Leche_Derivados,MATCH(C45&amp;D45,'Leche y derivados'!$D$5:$D$32,0)),
IF(B45="Huevos",INDEX(PR_Huevos,MATCH(C45&amp;D45,Huevos!D38:D48,0)),
IF(B45="Azúcares y dulces varios",INDEX(PR_Azucares,MATCH(C45&amp;D45,'Azucares y dulces varios'!$D$5:$D$18,0)),
IF(B45="Pescados",INDEX(PR_Pescados,MATCH(C45&amp;D45,Pescados!$D$5:$D$119,0)),
IF(B45="Carnes",INDEX(PR_Carne,MATCH(C45&amp;D45,Carne!$D$5:$D$11,0)),
IF(B45="Cerdo",INDEX(PR_Cerdo,MATCH(C45&amp;D45,Cerdo!$D$5:$D$27,0)),
IF(B45="Cordero",INDEX(PR_Cordero,MATCH(C45&amp;D45,Cordero!$D$5:$D$24,0)),
IF(B45="Ternera",INDEX(PR_Ternera,MATCH(C45&amp;D45,Ternera!$D$5:$D$24,0)),
IF(B45="Vaca",INDEX(PR_Vaca,MATCH(C45&amp;D45,Vaca!$D$5:$D$30,0)),
IF(B45="Embutidos",INDEX(PR_Embutidos,MATCH(C45&amp;D45,Embutidos!$D$5:$D$18,0)),
IF(B45="Aves",INDEX(PR_Aves,MATCH(C45&amp;D45,Aves!$D$5:$D$34,0)),
IF(B45="Caza",INDEX(PR_Caza,MATCH(C45&amp;D45,Caza!$D$5:$D$17,0)),0
)))))))))))))))))</f>
        <v>0</v>
      </c>
      <c r="I45" s="150">
        <f>IF(B45="Cereales",INDEX(Lípidos_Cereales,MATCH(C45&amp;D45,Cereales!$D$5:$D$51,0))*$E45/100,
IF(B45="Leguminosas",INDEX(Lipidos_Leguminosas,MATCH(C45&amp;D45,leguminosas!$D$5:$D$22,0))*$E45/100,
IF(B45="Tuberculos y Hortalizas",INDEX(Lipidos_Tuberculos,MATCH(C45&amp;D45,'tuberculos y hortalizas'!$D$5:$D$87,0)),
IF(B45="Frutos Frescos",INDEX(Lipidos_Frutos_frescos,MATCH(C45&amp;D45,'frutos frescos'!$D$5:$D$55,0)),
IF(B45="Frutos Secos",INDEX(Lipidos_Frutos_Secos,MATCH(C45&amp;D45,'frutos secos'!$D$5:$D$22,0)),
IF(B45="Leche y Derivados",INDEX(Lipidos_Leche_Derivados,MATCH(C45&amp;D45,'Leche y derivados'!$D$5:$D$32,0)),
IF(B45="Huevos",INDEX(Lipidos_Huevos,MATCH(C45&amp;D45,Huevos!D38:D48,0)),
IF(B45="Azúcares y dulces varios",INDEX(Lipidos_Azucares,MATCH(C45&amp;D45,'Azucares y dulces varios'!$D$5:$D$18,0)),
IF(B45="Pescados",INDEX(Lipidos_Pescados,MATCH(C45&amp;D45,Pescados!$D$5:$D$119,0)),
IF(B45="Carnes",INDEX(Lipidos_Carne,MATCH(C45&amp;D45,Carne!$D$5:$D$11,0)),
IF(B45="Cerdo",INDEX(Lipidos_Cerdo,MATCH(C45&amp;D45,Cerdo!$D$5:$D$27,0)),
IF(B45="Cordero",INDEX(Lipidos_Cordero,MATCH(C45&amp;D45,Cordero!$D$5:$D$24,0)),
IF(B45="Ternera",INDEX(Lipidos_Ternera,MATCH(C45&amp;D45,Ternera!$D$5:$D$24,0)),
IF(B45="Vaca",INDEX(Lipidos_Vaca,MATCH(C45&amp;D45,Vaca!$D$5:$D$30,0)),
IF(B45="Embutidos",INDEX(Lipidos_Embutidos,MATCH(C45&amp;D45,Embutidos!$D$5:$D$18,0)),
IF(B45="Aves",INDEX(Lipidos_Aves,MATCH(C45&amp;D45,Aves!$D$5:$D$34,0)),
IF(B45="Caza",INDEX(Lipidos_Caza,MATCH(C45&amp;D45,Caza!$D$5:$D$17,0)),0
)))))))))))))))))</f>
        <v>0</v>
      </c>
      <c r="J45" s="148">
        <f>IF(B45="Cereales",INDEX(Glucidos_Cereales,MATCH(C45&amp;D45,Cereales!$D$5:$D$51,0))*$E45/100,
IF(B45="Leguminosas",INDEX(Glucidos_Leguminosas,MATCH(C45&amp;D45,leguminosas!$D$5:$D$22,0))*$E45/100,
IF(B45="Tuberculos y Hortalizas",INDEX(Glucidos_Tuberculos,MATCH(C45&amp;D45,'tuberculos y hortalizas'!$D$5:$D$87,0)),
IF(B45="Frutos Frescos",INDEX(Glucidos_Frutos_Frescos,MATCH(C45&amp;D45,'frutos frescos'!$D$5:$D$55,0)),
IF(B45="Frutos Secos",INDEX(Glucidos_Frutos_Secos,MATCH(C45&amp;D45,'frutos secos'!$D$5:$D$22,0)),
IF(B45="Leche y Derivados",INDEX(Glucidos_Leche_Derivados,MATCH(C45&amp;D45,'Leche y derivados'!$D$5:$D$32,0)),
IF(B45="Huevos",INDEX(Glucidos_Huevos,MATCH(C45&amp;D45,Huevos!D38:D48,0)),
IF(B45="Azúcares y dulces varios",INDEX(Glucidos_Azucares,MATCH(C45&amp;D45,'Azucares y dulces varios'!$D$5:$D$18,0)),
IF(B45="Pescados",INDEX(Glucidos_Pescados,MATCH(C45&amp;D45,Pescados!$D$5:$D$119,0)),
IF(B45="Carnes",INDEX(Glucidos_Carne,MATCH(C45&amp;D45,Carne!$D$5:$D$11,0)),
IF(B45="Cerdo",INDEX(Glucidos_Cerdo,MATCH(C45&amp;D45,Cerdo!$D$5:$D$27,0)),
IF(B45="Cordero",INDEX(Glucidos_Cordero,MATCH(C45&amp;D45,Cordero!$D$5:$D$24,0)),
IF(B45="Ternera",INDEX(Glucidos_Ternera,MATCH(C45&amp;D45,Ternera!$D$5:$D$24,0)),
IF(B45="Vaca",INDEX(Glucidos_Vaca,MATCH(C45&amp;D45,Vaca!$D$5:$D$30,0)),
IF(B45="Embutidos",INDEX(Glucidos_Embutidos,MATCH(C45&amp;D45,Embutidos!$D$5:$D$18,0)),
IF(B45="Aves",INDEX(Glucidos_Aves,MATCH(C45&amp;D45,Aves!$D$5:$D$34,0)),
IF(B45="Caza",INDEX(Glucidos_Caza,MATCH(C45&amp;D45,Caza!$D$5:$D$17,0)),0
)))))))))))))))))</f>
        <v>0</v>
      </c>
      <c r="K45" s="186"/>
      <c r="L45" s="186"/>
      <c r="M45" s="186"/>
      <c r="N45" s="191"/>
      <c r="O45" s="191"/>
      <c r="P45" s="191"/>
      <c r="Q45" s="191"/>
    </row>
    <row r="46" spans="1:23" ht="16.2" thickTop="1" thickBot="1">
      <c r="A46" s="226"/>
      <c r="B46" s="148"/>
      <c r="C46" s="149"/>
      <c r="D46" s="150"/>
      <c r="E46" s="152"/>
      <c r="F46" s="142">
        <f>IF(B46="Cereales",INDEX(Kcal_Cereales,MATCH(C46&amp;D46,Cereales!$D$5:$D$51,0)),
IF(B46="Leguminosas",INDEX(Kcal_Leguminosas,MATCH(C46&amp;D46,leguminosas!$D$5:$D$22,0)),
IF(B46="Tuberculos y Hortalizas",INDEX(Kcal_Tuberculos,MATCH(C46&amp;D46,'tuberculos y hortalizas'!$D$5:$D$87,0)),
IF(B46="Frutos Frescos",INDEX(Kcal_Frutos_Frescos,MATCH(C46&amp;D46,'frutos frescos'!$D$5:$D$55,0)),
IF(B46="Frutos Secos",INDEX(Kcal_Frutos_Secos,MATCH(C46&amp;D46,'frutos secos'!$D$5:$D$22,0)),
IF(B46="Leche y Derivados",INDEX(Kcal_Leche_Derivados,MATCH(C46&amp;D46,'Leche y derivados'!$D$5:$D$32,0)),
IF(B46="Huevos",INDEX(Kcal_Huevos,MATCH(C46&amp;D46,Huevos!$D$5:$D$15,0)),
IF(B46="Azúcares y dulces varios",INDEX(Kcal_Azucares,MATCH(C46&amp;D46,'Azucares y dulces varios'!$D$5:$D$18,0)),
IF(B46="Pescados",INDEX(Kcal_Pescados,MATCH(C46&amp;D46,Pescados!$D$5:$D$119,0)),
IF(B46="Carnes",INDEX(Kcal_Carne,MATCH(C46&amp;D46,Carne!$D$5:$D$11,0)),
IF(B46="Cerdo",INDEX(Kcal_Cerdo,MATCH(C46&amp;D46,Cerdo!$D$5:$D$27,0)),
IF(B46="Cordero",INDEX(Kcal_Cordero,MATCH(C46&amp;D46,Cordero!$D$5:$D$24,0)),
IF(B46="Ternera",INDEX(Kcal_Ternera,MATCH(C46&amp;D46,Ternera!$D$5:$D$24,0)),
IF(B46="Vaca",INDEX(Kcal_Vaca,MATCH(C46&amp;D46,Vaca!$D$5:$D$30,0)),
IF(B46="Embutidos",INDEX(Kcal_Embutidos,MATCH(C46&amp;D46,Embutidos!$D$5:$D$18,0)),
IF(B46="Aves",INDEX(Kcal_Aves,MATCH(C46&amp;D46,Aves!$D$5:$D$34,0)),
IF(B46="Caza",INDEX(Kcal_Caza,MATCH(C46&amp;D46,Caza!$D$5:$D$17,0)),0
)))))))))))))))))</f>
        <v>0</v>
      </c>
      <c r="G46" s="162">
        <f t="shared" si="4"/>
        <v>0</v>
      </c>
      <c r="H46" s="149">
        <f>IF(B46="Cereales",INDEX(PR_Cereales,MATCH(C46&amp;D46,Cereales!$D$5:$D$51,0))*$E46/100,
IF(B46="Leguminosas",INDEX(PR_Leguminosas,MATCH(C46&amp;D46,leguminosas!$D$5:$D$22,0))*$E46/100,
IF(B46="Tuberculos y Hortalizas",INDEX(PR_Tuberculos,MATCH(C46&amp;D46,'tuberculos y hortalizas'!$D$5:$D$87,0)),
IF(B46="Frutos Frescos",INDEX(PR_Frutos_Frescos,MATCH(C46&amp;D46,'frutos frescos'!$D$5:$D$55,0)),
IF(B46="Frutos Secos",INDEX(PR_Frutos_Secos,MATCH(C46&amp;D46,'frutos secos'!$D$5:$D$22,0)),
IF(B46="Leche y Derivados",INDEX(PR_Leche_Derivados,MATCH(C46&amp;D46,'Leche y derivados'!$D$5:$D$32,0)),
IF(B46="Huevos",INDEX(PR_Huevos,MATCH(C46&amp;D46,Huevos!D39:D49,0)),
IF(B46="Azúcares y dulces varios",INDEX(PR_Azucares,MATCH(C46&amp;D46,'Azucares y dulces varios'!$D$5:$D$18,0)),
IF(B46="Pescados",INDEX(PR_Pescados,MATCH(C46&amp;D46,Pescados!$D$5:$D$119,0)),
IF(B46="Carnes",INDEX(PR_Carne,MATCH(C46&amp;D46,Carne!$D$5:$D$11,0)),
IF(B46="Cerdo",INDEX(PR_Cerdo,MATCH(C46&amp;D46,Cerdo!$D$5:$D$27,0)),
IF(B46="Cordero",INDEX(PR_Cordero,MATCH(C46&amp;D46,Cordero!$D$5:$D$24,0)),
IF(B46="Ternera",INDEX(PR_Ternera,MATCH(C46&amp;D46,Ternera!$D$5:$D$24,0)),
IF(B46="Vaca",INDEX(PR_Vaca,MATCH(C46&amp;D46,Vaca!$D$5:$D$30,0)),
IF(B46="Embutidos",INDEX(PR_Embutidos,MATCH(C46&amp;D46,Embutidos!$D$5:$D$18,0)),
IF(B46="Aves",INDEX(PR_Aves,MATCH(C46&amp;D46,Aves!$D$5:$D$34,0)),
IF(B46="Caza",INDEX(PR_Caza,MATCH(C46&amp;D46,Caza!$D$5:$D$17,0)),0
)))))))))))))))))</f>
        <v>0</v>
      </c>
      <c r="I46" s="150">
        <f>IF(B46="Cereales",INDEX(Lípidos_Cereales,MATCH(C46&amp;D46,Cereales!$D$5:$D$51,0))*$E46/100,
IF(B46="Leguminosas",INDEX(Lipidos_Leguminosas,MATCH(C46&amp;D46,leguminosas!$D$5:$D$22,0))*$E46/100,
IF(B46="Tuberculos y Hortalizas",INDEX(Lipidos_Tuberculos,MATCH(C46&amp;D46,'tuberculos y hortalizas'!$D$5:$D$87,0)),
IF(B46="Frutos Frescos",INDEX(Lipidos_Frutos_frescos,MATCH(C46&amp;D46,'frutos frescos'!$D$5:$D$55,0)),
IF(B46="Frutos Secos",INDEX(Lipidos_Frutos_Secos,MATCH(C46&amp;D46,'frutos secos'!$D$5:$D$22,0)),
IF(B46="Leche y Derivados",INDEX(Lipidos_Leche_Derivados,MATCH(C46&amp;D46,'Leche y derivados'!$D$5:$D$32,0)),
IF(B46="Huevos",INDEX(Lipidos_Huevos,MATCH(C46&amp;D46,Huevos!D39:D49,0)),
IF(B46="Azúcares y dulces varios",INDEX(Lipidos_Azucares,MATCH(C46&amp;D46,'Azucares y dulces varios'!$D$5:$D$18,0)),
IF(B46="Pescados",INDEX(Lipidos_Pescados,MATCH(C46&amp;D46,Pescados!$D$5:$D$119,0)),
IF(B46="Carnes",INDEX(Lipidos_Carne,MATCH(C46&amp;D46,Carne!$D$5:$D$11,0)),
IF(B46="Cerdo",INDEX(Lipidos_Cerdo,MATCH(C46&amp;D46,Cerdo!$D$5:$D$27,0)),
IF(B46="Cordero",INDEX(Lipidos_Cordero,MATCH(C46&amp;D46,Cordero!$D$5:$D$24,0)),
IF(B46="Ternera",INDEX(Lipidos_Ternera,MATCH(C46&amp;D46,Ternera!$D$5:$D$24,0)),
IF(B46="Vaca",INDEX(Lipidos_Vaca,MATCH(C46&amp;D46,Vaca!$D$5:$D$30,0)),
IF(B46="Embutidos",INDEX(Lipidos_Embutidos,MATCH(C46&amp;D46,Embutidos!$D$5:$D$18,0)),
IF(B46="Aves",INDEX(Lipidos_Aves,MATCH(C46&amp;D46,Aves!$D$5:$D$34,0)),
IF(B46="Caza",INDEX(Lipidos_Caza,MATCH(C46&amp;D46,Caza!$D$5:$D$17,0)),0
)))))))))))))))))</f>
        <v>0</v>
      </c>
      <c r="J46" s="148">
        <f>IF(B46="Cereales",INDEX(Glucidos_Cereales,MATCH(C46&amp;D46,Cereales!$D$5:$D$51,0))*$E46/100,
IF(B46="Leguminosas",INDEX(Glucidos_Leguminosas,MATCH(C46&amp;D46,leguminosas!$D$5:$D$22,0))*$E46/100,
IF(B46="Tuberculos y Hortalizas",INDEX(Glucidos_Tuberculos,MATCH(C46&amp;D46,'tuberculos y hortalizas'!$D$5:$D$87,0)),
IF(B46="Frutos Frescos",INDEX(Glucidos_Frutos_Frescos,MATCH(C46&amp;D46,'frutos frescos'!$D$5:$D$55,0)),
IF(B46="Frutos Secos",INDEX(Glucidos_Frutos_Secos,MATCH(C46&amp;D46,'frutos secos'!$D$5:$D$22,0)),
IF(B46="Leche y Derivados",INDEX(Glucidos_Leche_Derivados,MATCH(C46&amp;D46,'Leche y derivados'!$D$5:$D$32,0)),
IF(B46="Huevos",INDEX(Glucidos_Huevos,MATCH(C46&amp;D46,Huevos!D39:D49,0)),
IF(B46="Azúcares y dulces varios",INDEX(Glucidos_Azucares,MATCH(C46&amp;D46,'Azucares y dulces varios'!$D$5:$D$18,0)),
IF(B46="Pescados",INDEX(Glucidos_Pescados,MATCH(C46&amp;D46,Pescados!$D$5:$D$119,0)),
IF(B46="Carnes",INDEX(Glucidos_Carne,MATCH(C46&amp;D46,Carne!$D$5:$D$11,0)),
IF(B46="Cerdo",INDEX(Glucidos_Cerdo,MATCH(C46&amp;D46,Cerdo!$D$5:$D$27,0)),
IF(B46="Cordero",INDEX(Glucidos_Cordero,MATCH(C46&amp;D46,Cordero!$D$5:$D$24,0)),
IF(B46="Ternera",INDEX(Glucidos_Ternera,MATCH(C46&amp;D46,Ternera!$D$5:$D$24,0)),
IF(B46="Vaca",INDEX(Glucidos_Vaca,MATCH(C46&amp;D46,Vaca!$D$5:$D$30,0)),
IF(B46="Embutidos",INDEX(Glucidos_Embutidos,MATCH(C46&amp;D46,Embutidos!$D$5:$D$18,0)),
IF(B46="Aves",INDEX(Glucidos_Aves,MATCH(C46&amp;D46,Aves!$D$5:$D$34,0)),
IF(B46="Caza",INDEX(Glucidos_Caza,MATCH(C46&amp;D46,Caza!$D$5:$D$17,0)),0
)))))))))))))))))</f>
        <v>0</v>
      </c>
      <c r="K46" s="186"/>
      <c r="L46" s="186"/>
      <c r="M46" s="186"/>
      <c r="N46" s="186"/>
      <c r="O46" s="186"/>
    </row>
    <row r="47" spans="1:23" ht="16.2" thickTop="1" thickBot="1">
      <c r="A47" s="227"/>
      <c r="B47" s="229" t="s">
        <v>167</v>
      </c>
      <c r="C47" s="229"/>
      <c r="D47" s="229"/>
      <c r="E47" s="229"/>
      <c r="F47" s="229"/>
      <c r="G47" s="156">
        <f>SUM(G46,G41)</f>
        <v>0</v>
      </c>
      <c r="H47" s="156">
        <f>SUM(H46,H41)</f>
        <v>0</v>
      </c>
      <c r="I47" s="156">
        <f>SUM(I46,I41)</f>
        <v>0</v>
      </c>
      <c r="J47" s="156">
        <f>SUM(J46,J41)</f>
        <v>0</v>
      </c>
      <c r="K47" s="186"/>
      <c r="L47" s="186"/>
      <c r="M47" s="186"/>
      <c r="N47" s="186"/>
      <c r="O47" s="186"/>
    </row>
    <row r="48" spans="1:23" ht="16.2" thickTop="1" thickBot="1">
      <c r="A48" s="232" t="s">
        <v>168</v>
      </c>
      <c r="B48" s="233"/>
      <c r="C48" s="233"/>
      <c r="D48" s="233"/>
      <c r="E48" s="233"/>
      <c r="F48" s="234"/>
      <c r="G48" s="163">
        <f xml:space="preserve"> G19+G26+G33+G47</f>
        <v>0</v>
      </c>
      <c r="H48" s="163">
        <f xml:space="preserve"> H19+H26+H33+H47</f>
        <v>0</v>
      </c>
      <c r="I48" s="163">
        <f xml:space="preserve"> I19+I26+I33+I47</f>
        <v>0</v>
      </c>
      <c r="J48" s="163">
        <f xml:space="preserve"> J19+J26+J33+J47</f>
        <v>0</v>
      </c>
      <c r="K48" s="186"/>
      <c r="L48" s="186"/>
      <c r="M48" s="186"/>
      <c r="N48" s="186"/>
      <c r="O48" s="186"/>
    </row>
    <row r="49" spans="1:15" ht="16.2" thickTop="1" thickBot="1">
      <c r="A49" s="235" t="s">
        <v>277</v>
      </c>
      <c r="B49" s="236"/>
      <c r="C49" s="236"/>
      <c r="D49" s="236"/>
      <c r="E49" s="236"/>
      <c r="F49" s="237"/>
      <c r="G49" s="163">
        <f>AlimentosBruto!O109</f>
        <v>0</v>
      </c>
      <c r="H49" s="153">
        <f>(AlimentosBruto!O109/4)*0.15</f>
        <v>0</v>
      </c>
      <c r="I49" s="154">
        <f>(AlimentosBruto!O109/9)*0.2</f>
        <v>0</v>
      </c>
      <c r="J49" s="155">
        <f>(AlimentosBruto!O109/4)*0.65</f>
        <v>0</v>
      </c>
      <c r="K49" s="186"/>
      <c r="L49" s="186"/>
      <c r="M49" s="186"/>
      <c r="N49" s="186"/>
      <c r="O49" s="186"/>
    </row>
    <row r="50" spans="1:15" ht="16.2" thickTop="1" thickBot="1">
      <c r="A50" s="232" t="s">
        <v>278</v>
      </c>
      <c r="B50" s="238"/>
      <c r="C50" s="238"/>
      <c r="D50" s="238"/>
      <c r="E50" s="238"/>
      <c r="F50" s="239"/>
      <c r="G50" s="163">
        <f>G49-G48</f>
        <v>0</v>
      </c>
      <c r="H50" s="153">
        <f>H49-H48</f>
        <v>0</v>
      </c>
      <c r="I50" s="154">
        <f>I49-I48</f>
        <v>0</v>
      </c>
      <c r="J50" s="155">
        <f>J49-J48</f>
        <v>0</v>
      </c>
      <c r="K50" s="186"/>
      <c r="L50" s="186"/>
      <c r="M50" s="186"/>
      <c r="N50" s="186"/>
      <c r="O50" s="186"/>
    </row>
    <row r="51" spans="1:15" s="186" customFormat="1" ht="13.8" thickTop="1"/>
    <row r="52" spans="1:15" s="186" customFormat="1"/>
    <row r="53" spans="1:15" s="186" customFormat="1"/>
    <row r="54" spans="1:15" s="186" customFormat="1"/>
    <row r="55" spans="1:15" s="186" customFormat="1"/>
    <row r="56" spans="1:15" s="186" customFormat="1"/>
    <row r="57" spans="1:15" s="186" customFormat="1"/>
    <row r="58" spans="1:15" s="186" customFormat="1"/>
    <row r="59" spans="1:15" s="186" customFormat="1"/>
    <row r="60" spans="1:15" s="186" customFormat="1"/>
    <row r="61" spans="1:15" s="186" customFormat="1"/>
    <row r="62" spans="1:15" s="186" customFormat="1"/>
    <row r="63" spans="1:15" s="186" customFormat="1"/>
    <row r="64" spans="1:15" s="186" customFormat="1"/>
    <row r="65" spans="3:3" s="186" customFormat="1"/>
    <row r="66" spans="3:3" s="186" customFormat="1"/>
    <row r="72" spans="3:3">
      <c r="C72" t="s">
        <v>216</v>
      </c>
    </row>
  </sheetData>
  <mergeCells count="18">
    <mergeCell ref="A48:F48"/>
    <mergeCell ref="A49:F49"/>
    <mergeCell ref="A50:F50"/>
    <mergeCell ref="A27:A33"/>
    <mergeCell ref="A34:A40"/>
    <mergeCell ref="A41:A47"/>
    <mergeCell ref="B40:F40"/>
    <mergeCell ref="A20:A26"/>
    <mergeCell ref="B47:F47"/>
    <mergeCell ref="B33:F33"/>
    <mergeCell ref="B19:F19"/>
    <mergeCell ref="A10:D10"/>
    <mergeCell ref="B26:F26"/>
    <mergeCell ref="A7:B7"/>
    <mergeCell ref="A8:B8"/>
    <mergeCell ref="A1:C1"/>
    <mergeCell ref="H10:J10"/>
    <mergeCell ref="A12:A19"/>
  </mergeCells>
  <dataValidations count="5">
    <dataValidation type="list" allowBlank="1" showInputMessage="1" showErrorMessage="1" sqref="C12:C18 C20:C25 C27:C32 C34:C39 C41:C46">
      <formula1>INDIRECT((SUBSTITUTE($B12," ","_")))</formula1>
    </dataValidation>
    <dataValidation type="list" allowBlank="1" showInputMessage="1" showErrorMessage="1" sqref="D12:D18 D20:D25 D27:D32 D34:D39 D41:D46">
      <formula1>INDIRECT(SUBSTITUTE($C12," ","_"))</formula1>
    </dataValidation>
    <dataValidation type="list" allowBlank="1" showInputMessage="1" showErrorMessage="1" sqref="B12:B18 B41:B46 B34:B39 B27:B32 B20:B25">
      <formula1>Tipo_Alimentos</formula1>
    </dataValidation>
    <dataValidation type="list" allowBlank="1" showInputMessage="1" showErrorMessage="1" sqref="D3:D4">
      <formula1>"HOMBRE,MUJER"</formula1>
    </dataValidation>
    <dataValidation type="list" allowBlank="1" showInputMessage="1" showErrorMessage="1" sqref="D2">
      <formula1>Nivel_de_Actividad</formula1>
    </dataValidation>
  </dataValidations>
  <hyperlinks>
    <hyperlink ref="H10:J10" r:id="rId1" display="Nutrientes orgánicos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I165"/>
  <sheetViews>
    <sheetView topLeftCell="A49" workbookViewId="0">
      <selection activeCell="AI5" sqref="AI5:AI51"/>
    </sheetView>
  </sheetViews>
  <sheetFormatPr defaultColWidth="11.5546875" defaultRowHeight="13.2"/>
  <cols>
    <col min="1" max="1" width="4.33203125" bestFit="1" customWidth="1"/>
    <col min="2" max="2" width="18.44140625" bestFit="1" customWidth="1"/>
    <col min="3" max="3" width="13.44140625" style="3" customWidth="1"/>
    <col min="4" max="4" width="25" style="3" customWidth="1"/>
    <col min="5" max="5" width="5" bestFit="1" customWidth="1"/>
    <col min="6" max="9" width="5.33203125" bestFit="1" customWidth="1"/>
    <col min="10" max="10" width="5.5546875" bestFit="1" customWidth="1"/>
    <col min="11" max="11" width="4.6640625" bestFit="1" customWidth="1"/>
    <col min="12" max="12" width="5.33203125" bestFit="1" customWidth="1"/>
    <col min="13" max="14" width="7" bestFit="1" customWidth="1"/>
    <col min="15" max="15" width="5.88671875" bestFit="1" customWidth="1"/>
    <col min="16" max="16" width="7.5546875" style="1" bestFit="1" customWidth="1"/>
    <col min="17" max="17" width="8.6640625" style="1" bestFit="1" customWidth="1"/>
    <col min="18" max="19" width="7.5546875" style="1" bestFit="1" customWidth="1"/>
    <col min="20" max="21" width="5.33203125" style="1" bestFit="1" customWidth="1"/>
    <col min="22" max="23" width="7.5546875" style="1" bestFit="1" customWidth="1"/>
    <col min="24" max="24" width="8.6640625" style="1" bestFit="1" customWidth="1"/>
    <col min="25" max="25" width="7.6640625" bestFit="1" customWidth="1"/>
    <col min="26" max="28" width="8.6640625" bestFit="1" customWidth="1"/>
    <col min="29" max="29" width="7.5546875" bestFit="1" customWidth="1"/>
    <col min="30" max="30" width="8.6640625" bestFit="1" customWidth="1"/>
    <col min="31" max="31" width="7.5546875" bestFit="1" customWidth="1"/>
    <col min="32" max="32" width="8.6640625" bestFit="1" customWidth="1"/>
    <col min="33" max="33" width="8.44140625" bestFit="1" customWidth="1"/>
    <col min="34" max="34" width="10.44140625" bestFit="1" customWidth="1"/>
    <col min="35" max="35" width="107" customWidth="1"/>
  </cols>
  <sheetData>
    <row r="1" spans="1:35" ht="13.8" thickBot="1">
      <c r="A1" s="18"/>
      <c r="B1" s="23" t="s">
        <v>13</v>
      </c>
      <c r="C1" s="26" t="s">
        <v>14</v>
      </c>
      <c r="D1" s="241" t="s">
        <v>217</v>
      </c>
      <c r="E1" s="247" t="s">
        <v>137</v>
      </c>
      <c r="F1" s="248"/>
      <c r="G1" s="248"/>
      <c r="H1" s="248"/>
      <c r="I1" s="248"/>
      <c r="J1" s="248"/>
      <c r="K1" s="247" t="s">
        <v>20</v>
      </c>
      <c r="L1" s="248"/>
      <c r="M1" s="248"/>
      <c r="N1" s="248"/>
      <c r="O1" s="249"/>
      <c r="P1" s="246" t="s">
        <v>38</v>
      </c>
      <c r="Q1" s="246"/>
      <c r="R1" s="246"/>
      <c r="S1" s="246"/>
      <c r="T1" s="246"/>
      <c r="U1" s="246"/>
      <c r="V1" s="246"/>
      <c r="W1" s="246"/>
      <c r="X1" s="246"/>
      <c r="Y1" s="250" t="s">
        <v>21</v>
      </c>
      <c r="Z1" s="251"/>
      <c r="AA1" s="251"/>
      <c r="AB1" s="251"/>
      <c r="AC1" s="251"/>
      <c r="AD1" s="251"/>
      <c r="AE1" s="251"/>
      <c r="AF1" s="252"/>
      <c r="AG1" s="28" t="s">
        <v>22</v>
      </c>
      <c r="AH1" s="23" t="s">
        <v>23</v>
      </c>
    </row>
    <row r="2" spans="1:35" ht="13.8" thickBot="1">
      <c r="A2" s="19"/>
      <c r="B2" s="24"/>
      <c r="C2" s="27"/>
      <c r="D2" s="242"/>
      <c r="E2" s="97"/>
      <c r="F2" s="73"/>
      <c r="G2" s="73"/>
      <c r="H2" s="73"/>
      <c r="I2" s="73"/>
      <c r="J2" s="73"/>
      <c r="K2" s="23" t="s">
        <v>138</v>
      </c>
      <c r="L2" s="253"/>
      <c r="M2" s="253"/>
      <c r="N2" s="253"/>
      <c r="O2" s="254"/>
      <c r="P2" s="4"/>
      <c r="Q2" s="4"/>
      <c r="R2" s="4"/>
      <c r="S2" s="4"/>
      <c r="T2" s="4"/>
      <c r="U2" s="4"/>
      <c r="V2" s="4"/>
      <c r="W2" s="4"/>
      <c r="X2" s="4"/>
      <c r="Y2" s="46"/>
      <c r="Z2" s="2"/>
      <c r="AA2" s="2"/>
      <c r="AB2" s="2"/>
      <c r="AC2" s="2"/>
      <c r="AD2" s="2"/>
      <c r="AE2" s="2"/>
      <c r="AF2" s="47"/>
      <c r="AG2" s="46"/>
      <c r="AH2" s="19"/>
    </row>
    <row r="3" spans="1:35" ht="13.8" thickBot="1">
      <c r="A3" s="20"/>
      <c r="B3" s="119" t="s">
        <v>111</v>
      </c>
      <c r="C3" s="26"/>
      <c r="D3" s="139"/>
      <c r="E3" s="29"/>
      <c r="F3" s="11"/>
      <c r="G3" s="11"/>
      <c r="H3" s="11"/>
      <c r="I3" s="11"/>
      <c r="J3" s="11"/>
      <c r="K3" s="24">
        <v>100</v>
      </c>
      <c r="L3" s="243" t="s">
        <v>139</v>
      </c>
      <c r="M3" s="244"/>
      <c r="N3" s="244"/>
      <c r="O3" s="245"/>
      <c r="P3" s="255" t="s">
        <v>140</v>
      </c>
      <c r="Q3" s="256"/>
      <c r="R3" s="256"/>
      <c r="S3" s="256"/>
      <c r="T3" s="256"/>
      <c r="U3" s="256"/>
      <c r="V3" s="256"/>
      <c r="W3" s="256"/>
      <c r="X3" s="257"/>
      <c r="Y3" s="243" t="s">
        <v>140</v>
      </c>
      <c r="Z3" s="244"/>
      <c r="AA3" s="244"/>
      <c r="AB3" s="244"/>
      <c r="AC3" s="244"/>
      <c r="AD3" s="244"/>
      <c r="AE3" s="244"/>
      <c r="AF3" s="245"/>
      <c r="AG3" s="53"/>
      <c r="AH3" s="18"/>
    </row>
    <row r="4" spans="1:35" ht="13.8" thickBot="1">
      <c r="A4" s="87" t="s">
        <v>8</v>
      </c>
      <c r="B4" s="87"/>
      <c r="C4" s="96"/>
      <c r="D4" s="140"/>
      <c r="E4" s="97" t="s">
        <v>15</v>
      </c>
      <c r="F4" s="73" t="s">
        <v>16</v>
      </c>
      <c r="G4" s="73" t="s">
        <v>17</v>
      </c>
      <c r="H4" s="73" t="s">
        <v>18</v>
      </c>
      <c r="I4" s="73" t="s">
        <v>19</v>
      </c>
      <c r="J4" s="73" t="s">
        <v>136</v>
      </c>
      <c r="K4" s="120" t="s">
        <v>24</v>
      </c>
      <c r="L4" s="74" t="s">
        <v>25</v>
      </c>
      <c r="M4" s="72" t="s">
        <v>26</v>
      </c>
      <c r="N4" s="72" t="s">
        <v>27</v>
      </c>
      <c r="O4" s="112" t="s">
        <v>28</v>
      </c>
      <c r="P4" s="123" t="s">
        <v>29</v>
      </c>
      <c r="Q4" s="124" t="s">
        <v>30</v>
      </c>
      <c r="R4" s="124" t="s">
        <v>31</v>
      </c>
      <c r="S4" s="124" t="s">
        <v>32</v>
      </c>
      <c r="T4" s="124" t="s">
        <v>33</v>
      </c>
      <c r="U4" s="124" t="s">
        <v>34</v>
      </c>
      <c r="V4" s="124" t="s">
        <v>35</v>
      </c>
      <c r="W4" s="124" t="s">
        <v>36</v>
      </c>
      <c r="X4" s="125" t="s">
        <v>37</v>
      </c>
      <c r="Y4" s="126" t="s">
        <v>39</v>
      </c>
      <c r="Z4" s="127" t="s">
        <v>40</v>
      </c>
      <c r="AA4" s="127" t="s">
        <v>41</v>
      </c>
      <c r="AB4" s="127" t="s">
        <v>42</v>
      </c>
      <c r="AC4" s="127" t="s">
        <v>43</v>
      </c>
      <c r="AD4" s="127" t="s">
        <v>44</v>
      </c>
      <c r="AE4" s="127" t="s">
        <v>45</v>
      </c>
      <c r="AF4" s="112" t="s">
        <v>46</v>
      </c>
      <c r="AG4" s="54"/>
      <c r="AH4" s="95"/>
    </row>
    <row r="5" spans="1:35" ht="66">
      <c r="A5" s="20">
        <v>1</v>
      </c>
      <c r="B5" s="20" t="s">
        <v>9</v>
      </c>
      <c r="C5" s="128" t="s">
        <v>287</v>
      </c>
      <c r="D5" s="141" t="str">
        <f>B5&amp;C5</f>
        <v>ArrozDescasac.</v>
      </c>
      <c r="E5" s="36">
        <v>355</v>
      </c>
      <c r="F5" s="13">
        <v>8.1999999999999993</v>
      </c>
      <c r="G5" s="13">
        <v>0.6</v>
      </c>
      <c r="H5" s="13">
        <v>77</v>
      </c>
      <c r="I5" s="13">
        <v>12.8</v>
      </c>
      <c r="J5" s="37">
        <v>1.4</v>
      </c>
      <c r="K5" s="36">
        <v>0</v>
      </c>
      <c r="L5" s="13">
        <v>50</v>
      </c>
      <c r="M5" s="13">
        <v>30</v>
      </c>
      <c r="N5" s="13">
        <v>0</v>
      </c>
      <c r="O5" s="37">
        <v>1500</v>
      </c>
      <c r="P5" s="30">
        <v>14.3</v>
      </c>
      <c r="Q5" s="16">
        <v>113</v>
      </c>
      <c r="R5" s="16">
        <v>16.600000000000001</v>
      </c>
      <c r="S5" s="16">
        <v>30.5</v>
      </c>
      <c r="T5" s="16">
        <v>1.2</v>
      </c>
      <c r="U5" s="16">
        <v>0.12</v>
      </c>
      <c r="V5" s="16">
        <v>110</v>
      </c>
      <c r="W5" s="16">
        <v>78.5</v>
      </c>
      <c r="X5" s="31">
        <v>16</v>
      </c>
      <c r="Y5" s="36">
        <v>367</v>
      </c>
      <c r="Z5" s="13">
        <v>358</v>
      </c>
      <c r="AA5" s="13">
        <v>658</v>
      </c>
      <c r="AB5" s="13">
        <v>298</v>
      </c>
      <c r="AC5" s="13">
        <v>130</v>
      </c>
      <c r="AD5" s="13">
        <v>290</v>
      </c>
      <c r="AE5" s="13">
        <v>82</v>
      </c>
      <c r="AF5" s="37">
        <v>558</v>
      </c>
      <c r="AG5" s="21">
        <v>96</v>
      </c>
      <c r="AH5" s="21">
        <v>0</v>
      </c>
      <c r="AI5" s="179" t="str">
        <f>"INSERT INTO TRN_LKX_ALIMENTOS (NOMBRE_ALIMENTO,ID_ESTADO,ID_JERARQUIA,KCAL,"&amp;"PROTEINAS,GRASAS,HIDRATOS_CARBONO,H2O,NE,V_A,V_B1,V_B2,V_C,V_NIAC,MIN_NA,MIN_K,MIN_CA,MIN_MG,MIN_FE,MIN_CU,MIN_P,MIN_S,MIN_CL,AMIN_FEN,AMIN_ILEU,AMIN_LEU,AMIN_LIS,AMIN_MET,AMIN_TRE,AMIN_TRI,AMIN_VAL,ACID,ALCAL)VALUES("&amp;CHAR(34)&amp;B5&amp;CHAR(34)&amp;","&amp;CHAR(34)&amp;C5&amp;CHAR(34)&amp;","&amp;CHAR(34)&amp;"Cereales"&amp;CHAR(34)&amp;","&amp;E5&amp;","&amp;F5&amp;","&amp;G5&amp;","&amp;H5&amp;","&amp;I5&amp;","&amp;J5&amp;","&amp;K5&amp;","&amp;L5&amp;","&amp;M5&amp;","&amp;N5&amp;","&amp;O5&amp;","&amp;P5&amp;","&amp;Q5&amp;","&amp;R5&amp;","&amp;S5&amp;","&amp;T5&amp;","&amp;U5&amp;","&amp;V5&amp;","&amp;W5&amp;","&amp;X5&amp;","&amp;Y5&amp;","&amp;Z5&amp;","&amp;AA5&amp;","&amp;AB5&amp;","&amp;AC5&amp;","&amp;AD5&amp;","&amp;AE5&amp;","&amp;AF5&amp;","&amp;AG5&amp;","&amp;AH5&amp;");"</f>
        <v>INSERT INTO TRN_LKX_ALIMENTOS (NOMBRE_ALIMENTO,ID_ESTADO,ID_JERARQUIA,KCAL,PROTEINAS,GRASAS,HIDRATOS_CARBONO,H2O,NE,V_A,V_B1,V_B2,V_C,V_NIAC,MIN_NA,MIN_K,MIN_CA,MIN_MG,MIN_FE,MIN_CU,MIN_P,MIN_S,MIN_CL,AMIN_FEN,AMIN_ILEU,AMIN_LEU,AMIN_LIS,AMIN_MET,AMIN_TRE,AMIN_TRI,AMIN_VAL,ACID,ALCAL)VALUES("Arroz","Descasac.","Cereales",355,8.2,0.6,77,12.8,1.4,0,50,30,0,1500,14.3,113,16.6,30.5,1.2,0.12,110,78.5,16,367,358,658,298,130,290,82,558,96,0);</v>
      </c>
    </row>
    <row r="6" spans="1:35" ht="66.599999999999994" thickBot="1">
      <c r="A6" s="21">
        <v>2</v>
      </c>
      <c r="B6" s="21" t="s">
        <v>9</v>
      </c>
      <c r="C6" s="77" t="s">
        <v>68</v>
      </c>
      <c r="D6" s="141" t="str">
        <f t="shared" ref="D6:D51" si="0">B6&amp;C6</f>
        <v>ArrozHervido</v>
      </c>
      <c r="E6" s="36">
        <v>126</v>
      </c>
      <c r="F6" s="13">
        <v>2.2999999999999998</v>
      </c>
      <c r="G6" s="13">
        <v>0.2</v>
      </c>
      <c r="H6" s="13">
        <v>31.1</v>
      </c>
      <c r="I6" s="13">
        <v>65</v>
      </c>
      <c r="J6" s="37">
        <v>1.4</v>
      </c>
      <c r="K6" s="36">
        <v>0</v>
      </c>
      <c r="L6" s="13">
        <v>10</v>
      </c>
      <c r="M6" s="13">
        <v>6</v>
      </c>
      <c r="N6" s="13">
        <v>0</v>
      </c>
      <c r="O6" s="37">
        <v>750</v>
      </c>
      <c r="P6" s="30">
        <v>2.2000000000000002</v>
      </c>
      <c r="Q6" s="16">
        <v>36</v>
      </c>
      <c r="R6" s="16">
        <v>4</v>
      </c>
      <c r="S6" s="16">
        <v>4.4000000000000004</v>
      </c>
      <c r="T6" s="16">
        <v>0.18</v>
      </c>
      <c r="U6" s="16">
        <v>0.02</v>
      </c>
      <c r="V6" s="16">
        <v>34</v>
      </c>
      <c r="W6" s="16">
        <v>268</v>
      </c>
      <c r="X6" s="31">
        <v>9</v>
      </c>
      <c r="Y6" s="37">
        <v>0</v>
      </c>
      <c r="Z6" s="37">
        <v>0</v>
      </c>
      <c r="AA6" s="37">
        <v>0</v>
      </c>
      <c r="AB6" s="37">
        <v>0</v>
      </c>
      <c r="AC6" s="37">
        <v>0</v>
      </c>
      <c r="AD6" s="37">
        <v>0</v>
      </c>
      <c r="AE6" s="37">
        <v>0</v>
      </c>
      <c r="AF6" s="37">
        <v>0</v>
      </c>
      <c r="AG6" s="21">
        <v>0</v>
      </c>
      <c r="AH6" s="22">
        <v>0</v>
      </c>
      <c r="AI6" s="179" t="str">
        <f t="shared" ref="AI6:AI51" si="1">"INSERT INTO TRN_LKX_ALIMENTOS (NOMBRE_ALIMENTO,ID_ESTADO,ID_JERARQUIA,KCAL,"&amp;"PROTEINAS,GRASAS,HIDRATOS_CARBONO,H2O,NE,V_A,V_B1,V_B2,V_C,V_NIAC,MIN_NA,MIN_K,MIN_CA,MIN_MG,MIN_FE,MIN_CU,MIN_P,MIN_S,MIN_CL,AMIN_FEN,AMIN_ILEU,AMIN_LEU,AMIN_LIS,AMIN_MET,AMIN_TRE,AMIN_TRI,AMIN_VAL,ACID,ALCAL)VALUES("&amp;CHAR(34)&amp;B6&amp;CHAR(34)&amp;","&amp;CHAR(34)&amp;C6&amp;CHAR(34)&amp;","&amp;CHAR(34)&amp;"Cereales"&amp;CHAR(34)&amp;","&amp;E6&amp;","&amp;F6&amp;","&amp;G6&amp;","&amp;H6&amp;","&amp;I6&amp;","&amp;J6&amp;","&amp;K6&amp;","&amp;L6&amp;","&amp;M6&amp;","&amp;N6&amp;","&amp;O6&amp;","&amp;P6&amp;","&amp;Q6&amp;","&amp;R6&amp;","&amp;S6&amp;","&amp;T6&amp;","&amp;U6&amp;","&amp;V6&amp;","&amp;W6&amp;","&amp;X6&amp;","&amp;Y6&amp;","&amp;Z6&amp;","&amp;AA6&amp;","&amp;AB6&amp;","&amp;AC6&amp;","&amp;AD6&amp;","&amp;AE6&amp;","&amp;AF6&amp;","&amp;AG6&amp;","&amp;AH6&amp;");"</f>
        <v>INSERT INTO TRN_LKX_ALIMENTOS (NOMBRE_ALIMENTO,ID_ESTADO,ID_JERARQUIA,KCAL,PROTEINAS,GRASAS,HIDRATOS_CARBONO,H2O,NE,V_A,V_B1,V_B2,V_C,V_NIAC,MIN_NA,MIN_K,MIN_CA,MIN_MG,MIN_FE,MIN_CU,MIN_P,MIN_S,MIN_CL,AMIN_FEN,AMIN_ILEU,AMIN_LEU,AMIN_LIS,AMIN_MET,AMIN_TRE,AMIN_TRI,AMIN_VAL,ACID,ALCAL)VALUES("Arroz","Hervido","Cereales",126,2.3,0.2,31.1,65,1.4,0,10,6,0,750,2.2,36,4,4.4,0.18,0.02,34,268,9,0,0,0,0,0,0,0,0,0,0);</v>
      </c>
    </row>
    <row r="7" spans="1:35" ht="66.599999999999994" thickBot="1">
      <c r="A7" s="21">
        <v>3</v>
      </c>
      <c r="B7" s="21" t="s">
        <v>9</v>
      </c>
      <c r="C7" s="77" t="s">
        <v>288</v>
      </c>
      <c r="D7" s="141" t="str">
        <f t="shared" si="0"/>
        <v>ArrozPaella</v>
      </c>
      <c r="E7" s="36">
        <v>320</v>
      </c>
      <c r="F7" s="13">
        <v>6.9</v>
      </c>
      <c r="G7" s="13">
        <v>0.4</v>
      </c>
      <c r="H7" s="13">
        <v>74.5</v>
      </c>
      <c r="I7" s="13">
        <v>16</v>
      </c>
      <c r="J7" s="37">
        <v>1.5</v>
      </c>
      <c r="K7" s="36">
        <v>0</v>
      </c>
      <c r="L7" s="13">
        <v>0</v>
      </c>
      <c r="M7" s="13">
        <v>0</v>
      </c>
      <c r="N7" s="13">
        <v>0</v>
      </c>
      <c r="O7" s="37">
        <v>1200</v>
      </c>
      <c r="P7" s="30">
        <v>4.0999999999999996</v>
      </c>
      <c r="Q7" s="16">
        <v>58</v>
      </c>
      <c r="R7" s="16">
        <v>2.8</v>
      </c>
      <c r="S7" s="16">
        <v>10</v>
      </c>
      <c r="T7" s="16">
        <v>0.33</v>
      </c>
      <c r="U7" s="16">
        <v>0.04</v>
      </c>
      <c r="V7" s="16">
        <v>65</v>
      </c>
      <c r="W7" s="16">
        <v>61</v>
      </c>
      <c r="X7" s="31">
        <v>18</v>
      </c>
      <c r="Y7" s="37">
        <v>0</v>
      </c>
      <c r="Z7" s="37">
        <v>0</v>
      </c>
      <c r="AA7" s="37">
        <v>0</v>
      </c>
      <c r="AB7" s="37">
        <v>0</v>
      </c>
      <c r="AC7" s="37">
        <v>0</v>
      </c>
      <c r="AD7" s="37">
        <v>0</v>
      </c>
      <c r="AE7" s="37">
        <v>0</v>
      </c>
      <c r="AF7" s="37">
        <v>0</v>
      </c>
      <c r="AG7" s="21">
        <v>0</v>
      </c>
      <c r="AH7" s="22">
        <v>0</v>
      </c>
      <c r="AI7" s="179" t="str">
        <f t="shared" si="1"/>
        <v>INSERT INTO TRN_LKX_ALIMENTOS (NOMBRE_ALIMENTO,ID_ESTADO,ID_JERARQUIA,KCAL,PROTEINAS,GRASAS,HIDRATOS_CARBONO,H2O,NE,V_A,V_B1,V_B2,V_C,V_NIAC,MIN_NA,MIN_K,MIN_CA,MIN_MG,MIN_FE,MIN_CU,MIN_P,MIN_S,MIN_CL,AMIN_FEN,AMIN_ILEU,AMIN_LEU,AMIN_LIS,AMIN_MET,AMIN_TRE,AMIN_TRI,AMIN_VAL,ACID,ALCAL)VALUES("Arroz","Paella","Cereales",320,6.9,0.4,74.5,16,1.5,0,0,0,0,1200,4.1,58,2.8,10,0.33,0.04,65,61,18,0,0,0,0,0,0,0,0,0,0);</v>
      </c>
    </row>
    <row r="8" spans="1:35" ht="66.599999999999994" thickBot="1">
      <c r="A8" s="21">
        <v>4</v>
      </c>
      <c r="B8" s="21" t="s">
        <v>177</v>
      </c>
      <c r="C8" s="77" t="s">
        <v>289</v>
      </c>
      <c r="D8" s="141" t="str">
        <f t="shared" si="0"/>
        <v>AvenaGrano</v>
      </c>
      <c r="E8" s="36">
        <v>384</v>
      </c>
      <c r="F8" s="13">
        <v>14.3</v>
      </c>
      <c r="G8" s="13">
        <v>7.7</v>
      </c>
      <c r="H8" s="13">
        <v>65.2</v>
      </c>
      <c r="I8" s="13">
        <v>9.8000000000000007</v>
      </c>
      <c r="J8" s="37">
        <v>2.6</v>
      </c>
      <c r="K8" s="36">
        <v>0</v>
      </c>
      <c r="L8" s="13">
        <v>530</v>
      </c>
      <c r="M8" s="13">
        <v>140</v>
      </c>
      <c r="N8" s="13">
        <v>0</v>
      </c>
      <c r="O8" s="37">
        <v>2800</v>
      </c>
      <c r="P8" s="30">
        <v>20</v>
      </c>
      <c r="Q8" s="16">
        <v>360</v>
      </c>
      <c r="R8" s="16">
        <v>55</v>
      </c>
      <c r="S8" s="16">
        <v>124</v>
      </c>
      <c r="T8" s="16">
        <v>4.12</v>
      </c>
      <c r="U8" s="16">
        <v>0.5</v>
      </c>
      <c r="V8" s="16">
        <v>368</v>
      </c>
      <c r="W8" s="16">
        <v>170</v>
      </c>
      <c r="X8" s="31">
        <v>62</v>
      </c>
      <c r="Y8" s="37">
        <v>0</v>
      </c>
      <c r="Z8" s="37">
        <v>0</v>
      </c>
      <c r="AA8" s="37">
        <v>0</v>
      </c>
      <c r="AB8" s="37">
        <v>0</v>
      </c>
      <c r="AC8" s="37">
        <v>0</v>
      </c>
      <c r="AD8" s="37">
        <v>0</v>
      </c>
      <c r="AE8" s="37">
        <v>0</v>
      </c>
      <c r="AF8" s="37">
        <v>0</v>
      </c>
      <c r="AG8" s="21">
        <v>132</v>
      </c>
      <c r="AH8" s="22">
        <v>0</v>
      </c>
      <c r="AI8" s="179" t="str">
        <f t="shared" si="1"/>
        <v>INSERT INTO TRN_LKX_ALIMENTOS (NOMBRE_ALIMENTO,ID_ESTADO,ID_JERARQUIA,KCAL,PROTEINAS,GRASAS,HIDRATOS_CARBONO,H2O,NE,V_A,V_B1,V_B2,V_C,V_NIAC,MIN_NA,MIN_K,MIN_CA,MIN_MG,MIN_FE,MIN_CU,MIN_P,MIN_S,MIN_CL,AMIN_FEN,AMIN_ILEU,AMIN_LEU,AMIN_LIS,AMIN_MET,AMIN_TRE,AMIN_TRI,AMIN_VAL,ACID,ALCAL)VALUES("Avena","Grano","Cereales",384,14.3,7.7,65.2,9.8,2.6,0,530,140,0,2800,20,360,55,124,4.12,0.5,368,170,62,0,0,0,0,0,0,0,0,132,0);</v>
      </c>
    </row>
    <row r="9" spans="1:35" ht="79.8" thickBot="1">
      <c r="A9" s="21">
        <v>5</v>
      </c>
      <c r="B9" s="21" t="s">
        <v>178</v>
      </c>
      <c r="C9" s="77" t="s">
        <v>290</v>
      </c>
      <c r="D9" s="141" t="str">
        <f t="shared" si="0"/>
        <v xml:space="preserve">CebadaGrano </v>
      </c>
      <c r="E9" s="36">
        <v>355</v>
      </c>
      <c r="F9" s="13">
        <v>8.6</v>
      </c>
      <c r="G9" s="13">
        <v>1.4</v>
      </c>
      <c r="H9" s="13">
        <v>78.2</v>
      </c>
      <c r="I9" s="13">
        <v>9.4</v>
      </c>
      <c r="J9" s="37">
        <v>2.2999999999999998</v>
      </c>
      <c r="K9" s="36">
        <v>71</v>
      </c>
      <c r="L9" s="13">
        <v>450</v>
      </c>
      <c r="M9" s="13">
        <v>115</v>
      </c>
      <c r="N9" s="13">
        <v>0</v>
      </c>
      <c r="O9" s="37">
        <v>800</v>
      </c>
      <c r="P9" s="30">
        <v>2.6</v>
      </c>
      <c r="Q9" s="16">
        <v>123</v>
      </c>
      <c r="R9" s="16">
        <v>12</v>
      </c>
      <c r="S9" s="16">
        <v>28.2</v>
      </c>
      <c r="T9" s="16">
        <v>0.8</v>
      </c>
      <c r="U9" s="16">
        <v>0.72</v>
      </c>
      <c r="V9" s="16">
        <v>206</v>
      </c>
      <c r="W9" s="16">
        <v>107</v>
      </c>
      <c r="X9" s="31">
        <v>105</v>
      </c>
      <c r="Y9" s="36">
        <v>570</v>
      </c>
      <c r="Z9" s="13">
        <v>464</v>
      </c>
      <c r="AA9" s="13">
        <v>803</v>
      </c>
      <c r="AB9" s="13">
        <v>387</v>
      </c>
      <c r="AC9" s="13">
        <v>166</v>
      </c>
      <c r="AD9" s="13">
        <v>387</v>
      </c>
      <c r="AE9" s="13">
        <v>150</v>
      </c>
      <c r="AF9" s="37">
        <v>581</v>
      </c>
      <c r="AG9" s="21">
        <v>175</v>
      </c>
      <c r="AH9" s="22">
        <v>0</v>
      </c>
      <c r="AI9" s="179" t="str">
        <f t="shared" si="1"/>
        <v>INSERT INTO TRN_LKX_ALIMENTOS (NOMBRE_ALIMENTO,ID_ESTADO,ID_JERARQUIA,KCAL,PROTEINAS,GRASAS,HIDRATOS_CARBONO,H2O,NE,V_A,V_B1,V_B2,V_C,V_NIAC,MIN_NA,MIN_K,MIN_CA,MIN_MG,MIN_FE,MIN_CU,MIN_P,MIN_S,MIN_CL,AMIN_FEN,AMIN_ILEU,AMIN_LEU,AMIN_LIS,AMIN_MET,AMIN_TRE,AMIN_TRI,AMIN_VAL,ACID,ALCAL)VALUES("Cebada","Grano ","Cereales",355,8.6,1.4,78.2,9.4,2.3,71,450,115,0,800,2.6,123,12,28.2,0.8,0.72,206,107,105,570,464,803,387,166,387,150,581,175,0);</v>
      </c>
    </row>
    <row r="10" spans="1:35" ht="66.599999999999994" thickBot="1">
      <c r="A10" s="21">
        <v>6</v>
      </c>
      <c r="B10" s="21" t="s">
        <v>178</v>
      </c>
      <c r="C10" s="77" t="s">
        <v>291</v>
      </c>
      <c r="D10" s="141" t="str">
        <f t="shared" si="0"/>
        <v>CebadaHervida</v>
      </c>
      <c r="E10" s="36">
        <v>125</v>
      </c>
      <c r="F10" s="13">
        <v>2.6</v>
      </c>
      <c r="G10" s="13">
        <v>0.6</v>
      </c>
      <c r="H10" s="13">
        <v>27.6</v>
      </c>
      <c r="I10" s="13">
        <v>67</v>
      </c>
      <c r="J10" s="37">
        <v>2</v>
      </c>
      <c r="K10" s="36">
        <v>0</v>
      </c>
      <c r="L10" s="13">
        <v>0</v>
      </c>
      <c r="M10" s="13">
        <v>0</v>
      </c>
      <c r="N10" s="13">
        <v>0</v>
      </c>
      <c r="O10" s="37">
        <v>0</v>
      </c>
      <c r="P10" s="30">
        <v>0.8</v>
      </c>
      <c r="Q10" s="16">
        <v>470</v>
      </c>
      <c r="R10" s="16">
        <v>3.4</v>
      </c>
      <c r="S10" s="16">
        <v>6.8</v>
      </c>
      <c r="T10" s="16">
        <v>0.23</v>
      </c>
      <c r="U10" s="16">
        <v>0.04</v>
      </c>
      <c r="V10" s="16">
        <v>70</v>
      </c>
      <c r="W10" s="16">
        <v>36.5</v>
      </c>
      <c r="X10" s="31">
        <v>35.799999999999997</v>
      </c>
      <c r="Y10" s="37">
        <v>0</v>
      </c>
      <c r="Z10" s="37">
        <v>0</v>
      </c>
      <c r="AA10" s="37">
        <v>0</v>
      </c>
      <c r="AB10" s="37">
        <v>0</v>
      </c>
      <c r="AC10" s="37">
        <v>0</v>
      </c>
      <c r="AD10" s="37">
        <v>0</v>
      </c>
      <c r="AE10" s="37">
        <v>0</v>
      </c>
      <c r="AF10" s="37">
        <v>0</v>
      </c>
      <c r="AG10" s="21">
        <v>69</v>
      </c>
      <c r="AH10" s="22">
        <v>0</v>
      </c>
      <c r="AI10" s="179" t="str">
        <f t="shared" si="1"/>
        <v>INSERT INTO TRN_LKX_ALIMENTOS (NOMBRE_ALIMENTO,ID_ESTADO,ID_JERARQUIA,KCAL,PROTEINAS,GRASAS,HIDRATOS_CARBONO,H2O,NE,V_A,V_B1,V_B2,V_C,V_NIAC,MIN_NA,MIN_K,MIN_CA,MIN_MG,MIN_FE,MIN_CU,MIN_P,MIN_S,MIN_CL,AMIN_FEN,AMIN_ILEU,AMIN_LEU,AMIN_LIS,AMIN_MET,AMIN_TRE,AMIN_TRI,AMIN_VAL,ACID,ALCAL)VALUES("Cebada","Hervida","Cereales",125,2.6,0.6,27.6,67,2,0,0,0,0,0,0.8,470,3.4,6.8,0.23,0.04,70,36.5,35.8,0,0,0,0,0,0,0,0,69,0);</v>
      </c>
    </row>
    <row r="11" spans="1:35" ht="66.599999999999994" thickBot="1">
      <c r="A11" s="21">
        <v>7</v>
      </c>
      <c r="B11" s="21" t="s">
        <v>179</v>
      </c>
      <c r="C11" s="77" t="s">
        <v>289</v>
      </c>
      <c r="D11" s="141" t="str">
        <f t="shared" si="0"/>
        <v>CentenoGrano</v>
      </c>
      <c r="E11" s="36">
        <v>341</v>
      </c>
      <c r="F11" s="13">
        <v>8.1999999999999993</v>
      </c>
      <c r="G11" s="13">
        <v>1.6</v>
      </c>
      <c r="H11" s="13">
        <v>75</v>
      </c>
      <c r="I11" s="13">
        <v>15.2</v>
      </c>
      <c r="J11" s="37">
        <v>0.84</v>
      </c>
      <c r="K11" s="36">
        <v>0</v>
      </c>
      <c r="L11" s="13">
        <v>285</v>
      </c>
      <c r="M11" s="13">
        <v>380</v>
      </c>
      <c r="N11" s="13">
        <v>0</v>
      </c>
      <c r="O11" s="37">
        <v>0</v>
      </c>
      <c r="P11" s="30">
        <v>0</v>
      </c>
      <c r="Q11" s="16">
        <v>305</v>
      </c>
      <c r="R11" s="16">
        <v>28.2</v>
      </c>
      <c r="S11" s="16">
        <v>63</v>
      </c>
      <c r="T11" s="16">
        <v>3.2</v>
      </c>
      <c r="U11" s="16">
        <v>0.65</v>
      </c>
      <c r="V11" s="16">
        <v>252</v>
      </c>
      <c r="W11" s="16">
        <v>146</v>
      </c>
      <c r="X11" s="31">
        <v>0</v>
      </c>
      <c r="Y11" s="37">
        <v>0</v>
      </c>
      <c r="Z11" s="37">
        <v>0</v>
      </c>
      <c r="AA11" s="37">
        <v>0</v>
      </c>
      <c r="AB11" s="37">
        <v>0</v>
      </c>
      <c r="AC11" s="37">
        <v>0</v>
      </c>
      <c r="AD11" s="37">
        <v>0</v>
      </c>
      <c r="AE11" s="37">
        <v>0</v>
      </c>
      <c r="AF11" s="37">
        <v>0</v>
      </c>
      <c r="AG11" s="21">
        <v>0</v>
      </c>
      <c r="AH11" s="22">
        <v>0</v>
      </c>
      <c r="AI11" s="179" t="str">
        <f t="shared" si="1"/>
        <v>INSERT INTO TRN_LKX_ALIMENTOS (NOMBRE_ALIMENTO,ID_ESTADO,ID_JERARQUIA,KCAL,PROTEINAS,GRASAS,HIDRATOS_CARBONO,H2O,NE,V_A,V_B1,V_B2,V_C,V_NIAC,MIN_NA,MIN_K,MIN_CA,MIN_MG,MIN_FE,MIN_CU,MIN_P,MIN_S,MIN_CL,AMIN_FEN,AMIN_ILEU,AMIN_LEU,AMIN_LIS,AMIN_MET,AMIN_TRE,AMIN_TRI,AMIN_VAL,ACID,ALCAL)VALUES("Centeno","Grano","Cereales",341,8.2,1.6,75,15.2,0.84,0,285,380,0,0,0,305,28.2,63,3.2,0.65,252,146,0,0,0,0,0,0,0,0,0,0,0);</v>
      </c>
    </row>
    <row r="12" spans="1:35" ht="66.599999999999994" thickBot="1">
      <c r="A12" s="21">
        <v>8</v>
      </c>
      <c r="B12" s="21" t="s">
        <v>180</v>
      </c>
      <c r="C12" s="77" t="s">
        <v>289</v>
      </c>
      <c r="D12" s="141" t="str">
        <f t="shared" si="0"/>
        <v>MaizGrano</v>
      </c>
      <c r="E12" s="36">
        <v>364</v>
      </c>
      <c r="F12" s="13">
        <v>9.6</v>
      </c>
      <c r="G12" s="13">
        <v>3.5</v>
      </c>
      <c r="H12" s="13">
        <v>73.900000000000006</v>
      </c>
      <c r="I12" s="13">
        <v>11.6</v>
      </c>
      <c r="J12" s="37">
        <v>1.3</v>
      </c>
      <c r="K12" s="36">
        <v>300</v>
      </c>
      <c r="L12" s="13">
        <v>250</v>
      </c>
      <c r="M12" s="13">
        <v>120</v>
      </c>
      <c r="N12" s="13">
        <v>0</v>
      </c>
      <c r="O12" s="37">
        <v>0</v>
      </c>
      <c r="P12" s="30">
        <v>38</v>
      </c>
      <c r="Q12" s="16">
        <v>208</v>
      </c>
      <c r="R12" s="16">
        <v>21</v>
      </c>
      <c r="S12" s="16">
        <v>82</v>
      </c>
      <c r="T12" s="16">
        <v>3.6</v>
      </c>
      <c r="U12" s="16">
        <v>0.4</v>
      </c>
      <c r="V12" s="16">
        <v>258</v>
      </c>
      <c r="W12" s="16">
        <v>130</v>
      </c>
      <c r="X12" s="31">
        <v>96</v>
      </c>
      <c r="Y12" s="36">
        <v>370</v>
      </c>
      <c r="Z12" s="13">
        <v>380</v>
      </c>
      <c r="AA12" s="13">
        <v>988</v>
      </c>
      <c r="AB12" s="13">
        <v>230</v>
      </c>
      <c r="AC12" s="13">
        <v>160</v>
      </c>
      <c r="AD12" s="13">
        <v>341</v>
      </c>
      <c r="AE12" s="13">
        <v>48</v>
      </c>
      <c r="AF12" s="37">
        <v>410</v>
      </c>
      <c r="AG12" s="21">
        <v>54</v>
      </c>
      <c r="AH12" s="22">
        <v>0</v>
      </c>
      <c r="AI12" s="179" t="str">
        <f t="shared" si="1"/>
        <v>INSERT INTO TRN_LKX_ALIMENTOS (NOMBRE_ALIMENTO,ID_ESTADO,ID_JERARQUIA,KCAL,PROTEINAS,GRASAS,HIDRATOS_CARBONO,H2O,NE,V_A,V_B1,V_B2,V_C,V_NIAC,MIN_NA,MIN_K,MIN_CA,MIN_MG,MIN_FE,MIN_CU,MIN_P,MIN_S,MIN_CL,AMIN_FEN,AMIN_ILEU,AMIN_LEU,AMIN_LIS,AMIN_MET,AMIN_TRE,AMIN_TRI,AMIN_VAL,ACID,ALCAL)VALUES("Maiz","Grano","Cereales",364,9.6,3.5,73.9,11.6,1.3,300,250,120,0,0,38,208,21,82,3.6,0.4,258,130,96,370,380,988,230,160,341,48,410,54,0);</v>
      </c>
    </row>
    <row r="13" spans="1:35" ht="66.599999999999994" thickBot="1">
      <c r="A13" s="21">
        <v>9</v>
      </c>
      <c r="B13" s="21" t="s">
        <v>181</v>
      </c>
      <c r="C13" s="77" t="s">
        <v>289</v>
      </c>
      <c r="D13" s="141" t="str">
        <f t="shared" si="0"/>
        <v>TrigoGrano</v>
      </c>
      <c r="E13" s="36">
        <v>356</v>
      </c>
      <c r="F13" s="13">
        <v>10.8</v>
      </c>
      <c r="G13" s="13">
        <v>2.2999999999999998</v>
      </c>
      <c r="H13" s="13">
        <v>75</v>
      </c>
      <c r="I13" s="13">
        <v>10.5</v>
      </c>
      <c r="J13" s="37">
        <v>1.82</v>
      </c>
      <c r="K13" s="36">
        <v>22</v>
      </c>
      <c r="L13" s="13">
        <v>530</v>
      </c>
      <c r="M13" s="13">
        <v>135</v>
      </c>
      <c r="N13" s="13">
        <v>20000</v>
      </c>
      <c r="O13" s="37">
        <v>0</v>
      </c>
      <c r="P13" s="30">
        <v>35</v>
      </c>
      <c r="Q13" s="16">
        <v>353</v>
      </c>
      <c r="R13" s="16">
        <v>42</v>
      </c>
      <c r="S13" s="16">
        <v>140</v>
      </c>
      <c r="T13" s="16">
        <v>5.0999999999999996</v>
      </c>
      <c r="U13" s="16">
        <v>0.62</v>
      </c>
      <c r="V13" s="16">
        <v>322</v>
      </c>
      <c r="W13" s="16">
        <v>117</v>
      </c>
      <c r="X13" s="31">
        <v>71</v>
      </c>
      <c r="Y13" s="36">
        <v>970</v>
      </c>
      <c r="Z13" s="13">
        <v>1090</v>
      </c>
      <c r="AA13" s="13">
        <v>1800</v>
      </c>
      <c r="AB13" s="13">
        <v>1970</v>
      </c>
      <c r="AC13" s="13">
        <v>487</v>
      </c>
      <c r="AD13" s="13">
        <v>1330</v>
      </c>
      <c r="AE13" s="13">
        <v>875</v>
      </c>
      <c r="AF13" s="37">
        <v>1800</v>
      </c>
      <c r="AG13" s="21">
        <v>57</v>
      </c>
      <c r="AH13" s="22">
        <v>0</v>
      </c>
      <c r="AI13" s="179" t="str">
        <f t="shared" si="1"/>
        <v>INSERT INTO TRN_LKX_ALIMENTOS (NOMBRE_ALIMENTO,ID_ESTADO,ID_JERARQUIA,KCAL,PROTEINAS,GRASAS,HIDRATOS_CARBONO,H2O,NE,V_A,V_B1,V_B2,V_C,V_NIAC,MIN_NA,MIN_K,MIN_CA,MIN_MG,MIN_FE,MIN_CU,MIN_P,MIN_S,MIN_CL,AMIN_FEN,AMIN_ILEU,AMIN_LEU,AMIN_LIS,AMIN_MET,AMIN_TRE,AMIN_TRI,AMIN_VAL,ACID,ALCAL)VALUES("Trigo","Grano","Cereales",356,10.8,2.3,75,10.5,1.82,22,530,135,20000,0,35,353,42,140,5.1,0.62,322,117,71,970,1090,1800,1970,487,1330,875,1800,57,0);</v>
      </c>
    </row>
    <row r="14" spans="1:35" ht="66.599999999999994" thickBot="1">
      <c r="A14" s="21">
        <v>10</v>
      </c>
      <c r="B14" s="21" t="s">
        <v>182</v>
      </c>
      <c r="C14" s="77" t="s">
        <v>289</v>
      </c>
      <c r="D14" s="141" t="str">
        <f t="shared" si="0"/>
        <v>Almidon de arrozGrano</v>
      </c>
      <c r="E14" s="36">
        <v>353</v>
      </c>
      <c r="F14" s="13">
        <v>0.8</v>
      </c>
      <c r="G14" s="13">
        <v>0</v>
      </c>
      <c r="H14" s="13">
        <v>85.2</v>
      </c>
      <c r="I14" s="13">
        <v>12.7</v>
      </c>
      <c r="J14" s="37">
        <v>1.4</v>
      </c>
      <c r="K14" s="36">
        <v>85</v>
      </c>
      <c r="L14" s="13">
        <v>173</v>
      </c>
      <c r="M14" s="13">
        <v>0</v>
      </c>
      <c r="N14" s="13">
        <v>0</v>
      </c>
      <c r="O14" s="37">
        <v>0</v>
      </c>
      <c r="P14" s="30">
        <v>6.1</v>
      </c>
      <c r="Q14" s="16">
        <v>110</v>
      </c>
      <c r="R14" s="16">
        <v>3.5</v>
      </c>
      <c r="S14" s="16">
        <v>12.8</v>
      </c>
      <c r="T14" s="16">
        <v>0.38</v>
      </c>
      <c r="U14" s="16">
        <v>0.05</v>
      </c>
      <c r="V14" s="16">
        <v>90</v>
      </c>
      <c r="W14" s="16">
        <v>75</v>
      </c>
      <c r="X14" s="31">
        <v>24</v>
      </c>
      <c r="Y14" s="37">
        <v>0</v>
      </c>
      <c r="Z14" s="37">
        <v>0</v>
      </c>
      <c r="AA14" s="37">
        <v>0</v>
      </c>
      <c r="AB14" s="37">
        <v>0</v>
      </c>
      <c r="AC14" s="37">
        <v>0</v>
      </c>
      <c r="AD14" s="37">
        <v>0</v>
      </c>
      <c r="AE14" s="37">
        <v>0</v>
      </c>
      <c r="AF14" s="37">
        <v>0</v>
      </c>
      <c r="AG14" s="21">
        <v>0</v>
      </c>
      <c r="AH14" s="22">
        <v>0</v>
      </c>
      <c r="AI14" s="179" t="str">
        <f t="shared" si="1"/>
        <v>INSERT INTO TRN_LKX_ALIMENTOS (NOMBRE_ALIMENTO,ID_ESTADO,ID_JERARQUIA,KCAL,PROTEINAS,GRASAS,HIDRATOS_CARBONO,H2O,NE,V_A,V_B1,V_B2,V_C,V_NIAC,MIN_NA,MIN_K,MIN_CA,MIN_MG,MIN_FE,MIN_CU,MIN_P,MIN_S,MIN_CL,AMIN_FEN,AMIN_ILEU,AMIN_LEU,AMIN_LIS,AMIN_MET,AMIN_TRE,AMIN_TRI,AMIN_VAL,ACID,ALCAL)VALUES("Almidon de arroz","Grano","Cereales",353,0.8,0,85.2,12.7,1.4,85,173,0,0,0,6.1,110,3.5,12.8,0.38,0.05,90,75,24,0,0,0,0,0,0,0,0,0,0);</v>
      </c>
    </row>
    <row r="15" spans="1:35" ht="66.599999999999994" thickBot="1">
      <c r="A15" s="21">
        <v>11</v>
      </c>
      <c r="B15" s="21" t="s">
        <v>183</v>
      </c>
      <c r="C15" s="77" t="s">
        <v>289</v>
      </c>
      <c r="D15" s="141" t="str">
        <f t="shared" si="0"/>
        <v>Almidon de maizGrano</v>
      </c>
      <c r="E15" s="36">
        <v>364</v>
      </c>
      <c r="F15" s="13">
        <v>0.4</v>
      </c>
      <c r="G15" s="13">
        <v>0.2</v>
      </c>
      <c r="H15" s="13">
        <v>86.6</v>
      </c>
      <c r="I15" s="13">
        <v>12</v>
      </c>
      <c r="J15" s="37">
        <v>1.5</v>
      </c>
      <c r="K15" s="36">
        <v>0</v>
      </c>
      <c r="L15" s="13">
        <v>0</v>
      </c>
      <c r="M15" s="13">
        <v>0</v>
      </c>
      <c r="N15" s="13">
        <v>0</v>
      </c>
      <c r="O15" s="37">
        <v>0</v>
      </c>
      <c r="P15" s="30">
        <v>56.5</v>
      </c>
      <c r="Q15" s="16">
        <v>87</v>
      </c>
      <c r="R15" s="16">
        <v>26</v>
      </c>
      <c r="S15" s="16">
        <v>12.1</v>
      </c>
      <c r="T15" s="16">
        <v>3.5</v>
      </c>
      <c r="U15" s="16">
        <v>0.16</v>
      </c>
      <c r="V15" s="16">
        <v>273</v>
      </c>
      <c r="W15" s="16">
        <v>0</v>
      </c>
      <c r="X15" s="31">
        <v>79</v>
      </c>
      <c r="Y15" s="37">
        <v>0</v>
      </c>
      <c r="Z15" s="37">
        <v>0</v>
      </c>
      <c r="AA15" s="37">
        <v>0</v>
      </c>
      <c r="AB15" s="37">
        <v>0</v>
      </c>
      <c r="AC15" s="37">
        <v>0</v>
      </c>
      <c r="AD15" s="37">
        <v>0</v>
      </c>
      <c r="AE15" s="37">
        <v>0</v>
      </c>
      <c r="AF15" s="37">
        <v>0</v>
      </c>
      <c r="AG15" s="21">
        <v>0</v>
      </c>
      <c r="AH15" s="22">
        <v>0</v>
      </c>
      <c r="AI15" s="179" t="str">
        <f t="shared" si="1"/>
        <v>INSERT INTO TRN_LKX_ALIMENTOS (NOMBRE_ALIMENTO,ID_ESTADO,ID_JERARQUIA,KCAL,PROTEINAS,GRASAS,HIDRATOS_CARBONO,H2O,NE,V_A,V_B1,V_B2,V_C,V_NIAC,MIN_NA,MIN_K,MIN_CA,MIN_MG,MIN_FE,MIN_CU,MIN_P,MIN_S,MIN_CL,AMIN_FEN,AMIN_ILEU,AMIN_LEU,AMIN_LIS,AMIN_MET,AMIN_TRE,AMIN_TRI,AMIN_VAL,ACID,ALCAL)VALUES("Almidon de maiz","Grano","Cereales",364,0.4,0.2,86.6,12,1.5,0,0,0,0,0,56.5,87,26,12.1,3.5,0.16,273,0,79,0,0,0,0,0,0,0,0,0,0);</v>
      </c>
    </row>
    <row r="16" spans="1:35" ht="66.599999999999994" thickBot="1">
      <c r="A16" s="21">
        <v>12</v>
      </c>
      <c r="B16" s="21" t="s">
        <v>184</v>
      </c>
      <c r="C16" s="77" t="s">
        <v>289</v>
      </c>
      <c r="D16" s="141" t="str">
        <f t="shared" si="0"/>
        <v>Almidon de trigoGrano</v>
      </c>
      <c r="E16" s="36">
        <v>352</v>
      </c>
      <c r="F16" s="13">
        <v>1.1000000000000001</v>
      </c>
      <c r="G16" s="13">
        <v>0.2</v>
      </c>
      <c r="H16" s="13">
        <v>84.1</v>
      </c>
      <c r="I16" s="13">
        <v>12.9</v>
      </c>
      <c r="J16" s="37">
        <v>1.5</v>
      </c>
      <c r="K16" s="36">
        <v>15</v>
      </c>
      <c r="L16" s="13">
        <v>145</v>
      </c>
      <c r="M16" s="13">
        <v>83</v>
      </c>
      <c r="N16" s="13">
        <v>0</v>
      </c>
      <c r="O16" s="37">
        <v>0</v>
      </c>
      <c r="P16" s="30">
        <v>4.0999999999999996</v>
      </c>
      <c r="Q16" s="16">
        <v>146</v>
      </c>
      <c r="R16" s="16">
        <v>18.8</v>
      </c>
      <c r="S16" s="16">
        <v>61.8</v>
      </c>
      <c r="T16" s="16">
        <v>2</v>
      </c>
      <c r="U16" s="16">
        <v>0.3</v>
      </c>
      <c r="V16" s="16">
        <v>181</v>
      </c>
      <c r="W16" s="16">
        <v>0</v>
      </c>
      <c r="X16" s="31">
        <v>0</v>
      </c>
      <c r="Y16" s="37">
        <v>0</v>
      </c>
      <c r="Z16" s="37">
        <v>0</v>
      </c>
      <c r="AA16" s="37">
        <v>0</v>
      </c>
      <c r="AB16" s="37">
        <v>0</v>
      </c>
      <c r="AC16" s="37">
        <v>0</v>
      </c>
      <c r="AD16" s="37">
        <v>0</v>
      </c>
      <c r="AE16" s="37">
        <v>0</v>
      </c>
      <c r="AF16" s="37">
        <v>0</v>
      </c>
      <c r="AG16" s="21">
        <v>0</v>
      </c>
      <c r="AH16" s="22">
        <v>0</v>
      </c>
      <c r="AI16" s="179" t="str">
        <f t="shared" si="1"/>
        <v>INSERT INTO TRN_LKX_ALIMENTOS (NOMBRE_ALIMENTO,ID_ESTADO,ID_JERARQUIA,KCAL,PROTEINAS,GRASAS,HIDRATOS_CARBONO,H2O,NE,V_A,V_B1,V_B2,V_C,V_NIAC,MIN_NA,MIN_K,MIN_CA,MIN_MG,MIN_FE,MIN_CU,MIN_P,MIN_S,MIN_CL,AMIN_FEN,AMIN_ILEU,AMIN_LEU,AMIN_LIS,AMIN_MET,AMIN_TRE,AMIN_TRI,AMIN_VAL,ACID,ALCAL)VALUES("Almidon de trigo","Grano","Cereales",352,1.1,0.2,84.1,12.9,1.5,15,145,83,0,0,4.1,146,18.8,61.8,2,0.3,181,0,0,0,0,0,0,0,0,0,0,0,0);</v>
      </c>
    </row>
    <row r="17" spans="1:35" ht="79.8" thickBot="1">
      <c r="A17" s="21">
        <v>13</v>
      </c>
      <c r="B17" s="21" t="s">
        <v>185</v>
      </c>
      <c r="C17" s="77" t="s">
        <v>289</v>
      </c>
      <c r="D17" s="141" t="str">
        <f t="shared" si="0"/>
        <v>Harina de arrozGrano</v>
      </c>
      <c r="E17" s="36">
        <v>361</v>
      </c>
      <c r="F17" s="13">
        <v>7.4</v>
      </c>
      <c r="G17" s="13">
        <v>0.6</v>
      </c>
      <c r="H17" s="13">
        <v>79</v>
      </c>
      <c r="I17" s="13">
        <v>12.1</v>
      </c>
      <c r="J17" s="37">
        <v>1.2</v>
      </c>
      <c r="K17" s="36">
        <v>92</v>
      </c>
      <c r="L17" s="13">
        <v>58</v>
      </c>
      <c r="M17" s="13">
        <v>30</v>
      </c>
      <c r="N17" s="13">
        <v>0</v>
      </c>
      <c r="O17" s="37">
        <v>1500</v>
      </c>
      <c r="P17" s="30">
        <v>6.2</v>
      </c>
      <c r="Q17" s="16">
        <v>112</v>
      </c>
      <c r="R17" s="16">
        <v>13.6</v>
      </c>
      <c r="S17" s="16">
        <v>18</v>
      </c>
      <c r="T17" s="16">
        <v>0.93</v>
      </c>
      <c r="U17" s="16">
        <v>0.05</v>
      </c>
      <c r="V17" s="16">
        <v>117</v>
      </c>
      <c r="W17" s="16">
        <v>76</v>
      </c>
      <c r="X17" s="31">
        <v>26</v>
      </c>
      <c r="Y17" s="36">
        <v>350</v>
      </c>
      <c r="Z17" s="13">
        <v>342</v>
      </c>
      <c r="AA17" s="13">
        <v>593</v>
      </c>
      <c r="AB17" s="13">
        <v>277</v>
      </c>
      <c r="AC17" s="13">
        <v>118</v>
      </c>
      <c r="AD17" s="13">
        <v>302</v>
      </c>
      <c r="AE17" s="13">
        <v>87</v>
      </c>
      <c r="AF17" s="37">
        <v>497</v>
      </c>
      <c r="AG17" s="21">
        <v>47</v>
      </c>
      <c r="AH17" s="22">
        <v>0</v>
      </c>
      <c r="AI17" s="179" t="str">
        <f t="shared" si="1"/>
        <v>INSERT INTO TRN_LKX_ALIMENTOS (NOMBRE_ALIMENTO,ID_ESTADO,ID_JERARQUIA,KCAL,PROTEINAS,GRASAS,HIDRATOS_CARBONO,H2O,NE,V_A,V_B1,V_B2,V_C,V_NIAC,MIN_NA,MIN_K,MIN_CA,MIN_MG,MIN_FE,MIN_CU,MIN_P,MIN_S,MIN_CL,AMIN_FEN,AMIN_ILEU,AMIN_LEU,AMIN_LIS,AMIN_MET,AMIN_TRE,AMIN_TRI,AMIN_VAL,ACID,ALCAL)VALUES("Harina de arroz","Grano","Cereales",361,7.4,0.6,79,12.1,1.2,92,58,30,0,1500,6.2,112,13.6,18,0.93,0.05,117,76,26,350,342,593,277,118,302,87,497,47,0);</v>
      </c>
    </row>
    <row r="18" spans="1:35" ht="66.599999999999994" thickBot="1">
      <c r="A18" s="21">
        <v>14</v>
      </c>
      <c r="B18" s="21" t="s">
        <v>186</v>
      </c>
      <c r="C18" s="77" t="s">
        <v>289</v>
      </c>
      <c r="D18" s="141" t="str">
        <f t="shared" si="0"/>
        <v>Harina de avenaGrano</v>
      </c>
      <c r="E18" s="36">
        <v>402</v>
      </c>
      <c r="F18" s="13">
        <v>13.2</v>
      </c>
      <c r="G18" s="13">
        <v>7.7</v>
      </c>
      <c r="H18" s="13">
        <v>70.2</v>
      </c>
      <c r="I18" s="13">
        <v>9.1</v>
      </c>
      <c r="J18" s="37">
        <v>0</v>
      </c>
      <c r="K18" s="36">
        <v>0</v>
      </c>
      <c r="L18" s="13">
        <v>0</v>
      </c>
      <c r="M18" s="13">
        <v>0</v>
      </c>
      <c r="N18" s="13">
        <v>0</v>
      </c>
      <c r="O18" s="37">
        <v>0</v>
      </c>
      <c r="P18" s="30">
        <v>42</v>
      </c>
      <c r="Q18" s="16">
        <v>385</v>
      </c>
      <c r="R18" s="16">
        <v>57</v>
      </c>
      <c r="S18" s="16">
        <v>133</v>
      </c>
      <c r="T18" s="16">
        <v>4.8</v>
      </c>
      <c r="U18" s="16">
        <v>0.45</v>
      </c>
      <c r="V18" s="16">
        <v>375</v>
      </c>
      <c r="W18" s="16">
        <v>178</v>
      </c>
      <c r="X18" s="31">
        <v>73</v>
      </c>
      <c r="Y18" s="37">
        <v>0</v>
      </c>
      <c r="Z18" s="37">
        <v>0</v>
      </c>
      <c r="AA18" s="37">
        <v>0</v>
      </c>
      <c r="AB18" s="37">
        <v>0</v>
      </c>
      <c r="AC18" s="37">
        <v>0</v>
      </c>
      <c r="AD18" s="37">
        <v>0</v>
      </c>
      <c r="AE18" s="37">
        <v>0</v>
      </c>
      <c r="AF18" s="37">
        <v>0</v>
      </c>
      <c r="AG18" s="21">
        <v>132</v>
      </c>
      <c r="AH18" s="22">
        <v>0</v>
      </c>
      <c r="AI18" s="179" t="str">
        <f t="shared" si="1"/>
        <v>INSERT INTO TRN_LKX_ALIMENTOS (NOMBRE_ALIMENTO,ID_ESTADO,ID_JERARQUIA,KCAL,PROTEINAS,GRASAS,HIDRATOS_CARBONO,H2O,NE,V_A,V_B1,V_B2,V_C,V_NIAC,MIN_NA,MIN_K,MIN_CA,MIN_MG,MIN_FE,MIN_CU,MIN_P,MIN_S,MIN_CL,AMIN_FEN,AMIN_ILEU,AMIN_LEU,AMIN_LIS,AMIN_MET,AMIN_TRE,AMIN_TRI,AMIN_VAL,ACID,ALCAL)VALUES("Harina de avena","Grano","Cereales",402,13.2,7.7,70.2,9.1,0,0,0,0,0,0,42,385,57,133,4.8,0.45,375,178,73,0,0,0,0,0,0,0,0,132,0);</v>
      </c>
    </row>
    <row r="19" spans="1:35" ht="66.599999999999994" thickBot="1">
      <c r="A19" s="21">
        <v>15</v>
      </c>
      <c r="B19" s="21" t="s">
        <v>186</v>
      </c>
      <c r="C19" s="77" t="s">
        <v>292</v>
      </c>
      <c r="D19" s="141" t="str">
        <f t="shared" si="0"/>
        <v>Harina de avenaCopos</v>
      </c>
      <c r="E19" s="36">
        <v>368</v>
      </c>
      <c r="F19" s="13">
        <v>6.7</v>
      </c>
      <c r="G19" s="13">
        <v>0.9</v>
      </c>
      <c r="H19" s="13">
        <v>84.3</v>
      </c>
      <c r="I19" s="13">
        <v>9</v>
      </c>
      <c r="J19" s="37">
        <v>0</v>
      </c>
      <c r="K19" s="36">
        <v>0</v>
      </c>
      <c r="L19" s="13">
        <v>250</v>
      </c>
      <c r="M19" s="13">
        <v>0</v>
      </c>
      <c r="N19" s="13">
        <v>0</v>
      </c>
      <c r="O19" s="37">
        <v>0</v>
      </c>
      <c r="P19" s="30">
        <v>10.5</v>
      </c>
      <c r="Q19" s="16">
        <v>112</v>
      </c>
      <c r="R19" s="16">
        <v>7.4</v>
      </c>
      <c r="S19" s="16">
        <v>13.2</v>
      </c>
      <c r="T19" s="16">
        <v>2.7</v>
      </c>
      <c r="U19" s="16">
        <v>0.1</v>
      </c>
      <c r="V19" s="16">
        <v>54</v>
      </c>
      <c r="W19" s="16">
        <v>87</v>
      </c>
      <c r="X19" s="31">
        <v>1500</v>
      </c>
      <c r="Y19" s="37">
        <v>0</v>
      </c>
      <c r="Z19" s="37">
        <v>0</v>
      </c>
      <c r="AA19" s="37">
        <v>0</v>
      </c>
      <c r="AB19" s="37">
        <v>0</v>
      </c>
      <c r="AC19" s="37">
        <v>0</v>
      </c>
      <c r="AD19" s="37">
        <v>0</v>
      </c>
      <c r="AE19" s="37">
        <v>0</v>
      </c>
      <c r="AF19" s="37">
        <v>0</v>
      </c>
      <c r="AG19" s="21">
        <v>20</v>
      </c>
      <c r="AH19" s="22">
        <v>0</v>
      </c>
      <c r="AI19" s="179" t="str">
        <f t="shared" si="1"/>
        <v>INSERT INTO TRN_LKX_ALIMENTOS (NOMBRE_ALIMENTO,ID_ESTADO,ID_JERARQUIA,KCAL,PROTEINAS,GRASAS,HIDRATOS_CARBONO,H2O,NE,V_A,V_B1,V_B2,V_C,V_NIAC,MIN_NA,MIN_K,MIN_CA,MIN_MG,MIN_FE,MIN_CU,MIN_P,MIN_S,MIN_CL,AMIN_FEN,AMIN_ILEU,AMIN_LEU,AMIN_LIS,AMIN_MET,AMIN_TRE,AMIN_TRI,AMIN_VAL,ACID,ALCAL)VALUES("Harina de avena","Copos","Cereales",368,6.7,0.9,84.3,9,0,0,250,0,0,0,10.5,112,7.4,13.2,2.7,0.1,54,87,1500,0,0,0,0,0,0,0,0,20,0);</v>
      </c>
    </row>
    <row r="20" spans="1:35" ht="12" customHeight="1" thickBot="1">
      <c r="A20" s="21">
        <v>16</v>
      </c>
      <c r="B20" s="21" t="s">
        <v>187</v>
      </c>
      <c r="C20" s="77" t="s">
        <v>293</v>
      </c>
      <c r="D20" s="141" t="str">
        <f t="shared" si="0"/>
        <v>Harina de cebadaCruda</v>
      </c>
      <c r="E20" s="36">
        <v>359</v>
      </c>
      <c r="F20" s="13">
        <v>9.1</v>
      </c>
      <c r="G20" s="13">
        <v>14.5</v>
      </c>
      <c r="H20" s="13">
        <v>76.2</v>
      </c>
      <c r="I20" s="13">
        <v>11.6</v>
      </c>
      <c r="J20" s="37">
        <v>2.4</v>
      </c>
      <c r="K20" s="36">
        <v>43</v>
      </c>
      <c r="L20" s="13">
        <v>278</v>
      </c>
      <c r="M20" s="13">
        <v>86</v>
      </c>
      <c r="N20" s="13">
        <v>0</v>
      </c>
      <c r="O20" s="37">
        <v>0</v>
      </c>
      <c r="P20" s="30">
        <v>2.2999999999999998</v>
      </c>
      <c r="Q20" s="16">
        <v>130</v>
      </c>
      <c r="R20" s="16">
        <v>9</v>
      </c>
      <c r="S20" s="16">
        <v>18.5</v>
      </c>
      <c r="T20" s="16">
        <v>0.59</v>
      </c>
      <c r="U20" s="16">
        <v>0.9</v>
      </c>
      <c r="V20" s="16">
        <v>200</v>
      </c>
      <c r="W20" s="16">
        <v>101</v>
      </c>
      <c r="X20" s="31">
        <v>98</v>
      </c>
      <c r="Y20" s="36">
        <v>593</v>
      </c>
      <c r="Z20" s="13">
        <v>476</v>
      </c>
      <c r="AA20" s="13">
        <v>782</v>
      </c>
      <c r="AB20" s="13">
        <v>428</v>
      </c>
      <c r="AC20" s="13">
        <v>153</v>
      </c>
      <c r="AD20" s="13">
        <v>423</v>
      </c>
      <c r="AE20" s="13">
        <v>138</v>
      </c>
      <c r="AF20" s="37">
        <v>390</v>
      </c>
      <c r="AG20" s="21">
        <v>0</v>
      </c>
      <c r="AH20" s="22">
        <v>0</v>
      </c>
      <c r="AI20" s="179" t="str">
        <f t="shared" si="1"/>
        <v>INSERT INTO TRN_LKX_ALIMENTOS (NOMBRE_ALIMENTO,ID_ESTADO,ID_JERARQUIA,KCAL,PROTEINAS,GRASAS,HIDRATOS_CARBONO,H2O,NE,V_A,V_B1,V_B2,V_C,V_NIAC,MIN_NA,MIN_K,MIN_CA,MIN_MG,MIN_FE,MIN_CU,MIN_P,MIN_S,MIN_CL,AMIN_FEN,AMIN_ILEU,AMIN_LEU,AMIN_LIS,AMIN_MET,AMIN_TRE,AMIN_TRI,AMIN_VAL,ACID,ALCAL)VALUES("Harina de cebada","Cruda","Cereales",359,9.1,14.5,76.2,11.6,2.4,43,278,86,0,0,2.3,130,9,18.5,0.59,0.9,200,101,98,593,476,782,428,153,423,138,390,0,0);</v>
      </c>
    </row>
    <row r="21" spans="1:35" ht="79.8" thickBot="1">
      <c r="A21" s="21">
        <v>17</v>
      </c>
      <c r="B21" s="21" t="s">
        <v>188</v>
      </c>
      <c r="C21" s="77" t="s">
        <v>293</v>
      </c>
      <c r="D21" s="141" t="str">
        <f t="shared" si="0"/>
        <v>Harina de centenoCruda</v>
      </c>
      <c r="E21" s="36">
        <v>354</v>
      </c>
      <c r="F21" s="13">
        <v>10</v>
      </c>
      <c r="G21" s="13">
        <v>1.1000000000000001</v>
      </c>
      <c r="H21" s="13">
        <v>74.2</v>
      </c>
      <c r="I21" s="13">
        <v>13</v>
      </c>
      <c r="J21" s="37">
        <v>2</v>
      </c>
      <c r="K21" s="36">
        <v>0</v>
      </c>
      <c r="L21" s="13">
        <v>189</v>
      </c>
      <c r="M21" s="13">
        <v>223</v>
      </c>
      <c r="N21" s="13">
        <v>0</v>
      </c>
      <c r="O21" s="37">
        <v>1300</v>
      </c>
      <c r="P21" s="30">
        <v>35</v>
      </c>
      <c r="Q21" s="16">
        <v>183</v>
      </c>
      <c r="R21" s="16">
        <v>26</v>
      </c>
      <c r="S21" s="16">
        <v>97</v>
      </c>
      <c r="T21" s="16">
        <v>1.7</v>
      </c>
      <c r="U21" s="16">
        <v>0.65</v>
      </c>
      <c r="V21" s="16">
        <v>217</v>
      </c>
      <c r="W21" s="16">
        <v>138</v>
      </c>
      <c r="X21" s="31">
        <v>43</v>
      </c>
      <c r="Y21" s="36">
        <v>528</v>
      </c>
      <c r="Z21" s="13">
        <v>481</v>
      </c>
      <c r="AA21" s="13">
        <v>803</v>
      </c>
      <c r="AB21" s="13">
        <v>231</v>
      </c>
      <c r="AC21" s="13">
        <v>113</v>
      </c>
      <c r="AD21" s="13">
        <v>332</v>
      </c>
      <c r="AE21" s="13">
        <v>119</v>
      </c>
      <c r="AF21" s="37">
        <v>502</v>
      </c>
      <c r="AG21" s="21">
        <v>0</v>
      </c>
      <c r="AH21" s="22">
        <v>0</v>
      </c>
      <c r="AI21" s="179" t="str">
        <f t="shared" si="1"/>
        <v>INSERT INTO TRN_LKX_ALIMENTOS (NOMBRE_ALIMENTO,ID_ESTADO,ID_JERARQUIA,KCAL,PROTEINAS,GRASAS,HIDRATOS_CARBONO,H2O,NE,V_A,V_B1,V_B2,V_C,V_NIAC,MIN_NA,MIN_K,MIN_CA,MIN_MG,MIN_FE,MIN_CU,MIN_P,MIN_S,MIN_CL,AMIN_FEN,AMIN_ILEU,AMIN_LEU,AMIN_LIS,AMIN_MET,AMIN_TRE,AMIN_TRI,AMIN_VAL,ACID,ALCAL)VALUES("Harina de centeno","Cruda","Cereales",354,10,1.1,74.2,13,2,0,189,223,0,1300,35,183,26,97,1.7,0.65,217,138,43,528,481,803,231,113,332,119,502,0,0);</v>
      </c>
    </row>
    <row r="22" spans="1:35" ht="79.8" thickBot="1">
      <c r="A22" s="21">
        <v>18</v>
      </c>
      <c r="B22" s="21" t="s">
        <v>189</v>
      </c>
      <c r="C22" s="77" t="s">
        <v>293</v>
      </c>
      <c r="D22" s="141" t="str">
        <f t="shared" si="0"/>
        <v>Harina de maizCruda</v>
      </c>
      <c r="E22" s="36">
        <v>362</v>
      </c>
      <c r="F22" s="13">
        <v>9.1999999999999993</v>
      </c>
      <c r="G22" s="13">
        <v>3.1</v>
      </c>
      <c r="H22" s="13">
        <v>72.599999999999994</v>
      </c>
      <c r="I22" s="13">
        <v>13</v>
      </c>
      <c r="J22" s="37">
        <v>2.1</v>
      </c>
      <c r="K22" s="36">
        <v>330</v>
      </c>
      <c r="L22" s="13">
        <v>225</v>
      </c>
      <c r="M22" s="13">
        <v>185</v>
      </c>
      <c r="N22" s="13">
        <v>350</v>
      </c>
      <c r="O22" s="37">
        <v>1800</v>
      </c>
      <c r="P22" s="30">
        <v>45</v>
      </c>
      <c r="Q22" s="16">
        <v>128</v>
      </c>
      <c r="R22" s="16">
        <v>15.3</v>
      </c>
      <c r="S22" s="16">
        <v>61</v>
      </c>
      <c r="T22" s="16">
        <v>1.8</v>
      </c>
      <c r="U22" s="16">
        <v>0.13</v>
      </c>
      <c r="V22" s="16">
        <v>58</v>
      </c>
      <c r="W22" s="16">
        <v>5.9</v>
      </c>
      <c r="X22" s="31">
        <v>58</v>
      </c>
      <c r="Y22" s="36">
        <v>338</v>
      </c>
      <c r="Z22" s="13">
        <v>342</v>
      </c>
      <c r="AA22" s="13">
        <v>912</v>
      </c>
      <c r="AB22" s="13">
        <v>222</v>
      </c>
      <c r="AC22" s="13">
        <v>148</v>
      </c>
      <c r="AD22" s="13">
        <v>301</v>
      </c>
      <c r="AE22" s="13">
        <v>48</v>
      </c>
      <c r="AF22" s="37">
        <v>387</v>
      </c>
      <c r="AG22" s="21">
        <v>65</v>
      </c>
      <c r="AH22" s="22">
        <v>0</v>
      </c>
      <c r="AI22" s="179" t="str">
        <f t="shared" si="1"/>
        <v>INSERT INTO TRN_LKX_ALIMENTOS (NOMBRE_ALIMENTO,ID_ESTADO,ID_JERARQUIA,KCAL,PROTEINAS,GRASAS,HIDRATOS_CARBONO,H2O,NE,V_A,V_B1,V_B2,V_C,V_NIAC,MIN_NA,MIN_K,MIN_CA,MIN_MG,MIN_FE,MIN_CU,MIN_P,MIN_S,MIN_CL,AMIN_FEN,AMIN_ILEU,AMIN_LEU,AMIN_LIS,AMIN_MET,AMIN_TRE,AMIN_TRI,AMIN_VAL,ACID,ALCAL)VALUES("Harina de maiz","Cruda","Cereales",362,9.2,3.1,72.6,13,2.1,330,225,185,350,1800,45,128,15.3,61,1.8,0.13,58,5.9,58,338,342,912,222,148,301,48,387,65,0);</v>
      </c>
    </row>
    <row r="23" spans="1:35" ht="79.8" thickBot="1">
      <c r="A23" s="21">
        <v>19</v>
      </c>
      <c r="B23" s="21" t="s">
        <v>190</v>
      </c>
      <c r="C23" s="77" t="s">
        <v>294</v>
      </c>
      <c r="D23" s="141" t="str">
        <f t="shared" si="0"/>
        <v>Harina de trigoIntegral</v>
      </c>
      <c r="E23" s="36">
        <v>347</v>
      </c>
      <c r="F23" s="13">
        <v>10.6</v>
      </c>
      <c r="G23" s="13">
        <v>0.6</v>
      </c>
      <c r="H23" s="13">
        <v>73.400000000000006</v>
      </c>
      <c r="I23" s="13">
        <v>13</v>
      </c>
      <c r="J23" s="37">
        <v>1.2</v>
      </c>
      <c r="K23" s="36">
        <v>238</v>
      </c>
      <c r="L23" s="13">
        <v>372</v>
      </c>
      <c r="M23" s="13">
        <v>108</v>
      </c>
      <c r="N23" s="13">
        <v>0</v>
      </c>
      <c r="O23" s="37">
        <v>1600</v>
      </c>
      <c r="P23" s="30">
        <v>13.4</v>
      </c>
      <c r="Q23" s="16">
        <v>282</v>
      </c>
      <c r="R23" s="16">
        <v>25.5</v>
      </c>
      <c r="S23" s="16">
        <v>109</v>
      </c>
      <c r="T23" s="16">
        <v>3.1</v>
      </c>
      <c r="U23" s="16">
        <v>0.46</v>
      </c>
      <c r="V23" s="16">
        <v>225</v>
      </c>
      <c r="W23" s="16">
        <v>103</v>
      </c>
      <c r="X23" s="31">
        <v>65</v>
      </c>
      <c r="Y23" s="36">
        <v>567</v>
      </c>
      <c r="Z23" s="13">
        <v>488</v>
      </c>
      <c r="AA23" s="13">
        <v>787</v>
      </c>
      <c r="AB23" s="13">
        <v>243</v>
      </c>
      <c r="AC23" s="13">
        <v>151</v>
      </c>
      <c r="AD23" s="13">
        <v>293</v>
      </c>
      <c r="AE23" s="13">
        <v>117</v>
      </c>
      <c r="AF23" s="37">
        <v>441</v>
      </c>
      <c r="AG23" s="21">
        <v>0</v>
      </c>
      <c r="AH23" s="22">
        <v>0</v>
      </c>
      <c r="AI23" s="179" t="str">
        <f t="shared" si="1"/>
        <v>INSERT INTO TRN_LKX_ALIMENTOS (NOMBRE_ALIMENTO,ID_ESTADO,ID_JERARQUIA,KCAL,PROTEINAS,GRASAS,HIDRATOS_CARBONO,H2O,NE,V_A,V_B1,V_B2,V_C,V_NIAC,MIN_NA,MIN_K,MIN_CA,MIN_MG,MIN_FE,MIN_CU,MIN_P,MIN_S,MIN_CL,AMIN_FEN,AMIN_ILEU,AMIN_LEU,AMIN_LIS,AMIN_MET,AMIN_TRE,AMIN_TRI,AMIN_VAL,ACID,ALCAL)VALUES("Harina de trigo","Integral","Cereales",347,10.6,0.6,73.4,13,1.2,238,372,108,0,1600,13.4,282,25.5,109,3.1,0.46,225,103,65,567,488,787,243,151,293,117,441,0,0);</v>
      </c>
    </row>
    <row r="24" spans="1:35" ht="79.8" thickBot="1">
      <c r="A24" s="21">
        <v>20</v>
      </c>
      <c r="B24" s="21" t="s">
        <v>190</v>
      </c>
      <c r="C24" s="77" t="s">
        <v>295</v>
      </c>
      <c r="D24" s="141" t="str">
        <f t="shared" si="0"/>
        <v>Harina de trigoPrimera</v>
      </c>
      <c r="E24" s="36">
        <v>359</v>
      </c>
      <c r="F24" s="13">
        <v>9.6999999999999993</v>
      </c>
      <c r="G24" s="13">
        <v>1.5</v>
      </c>
      <c r="H24" s="13">
        <v>79.5</v>
      </c>
      <c r="I24" s="13">
        <v>10</v>
      </c>
      <c r="J24" s="37">
        <v>0.4</v>
      </c>
      <c r="K24" s="36">
        <v>6</v>
      </c>
      <c r="L24" s="13">
        <v>98</v>
      </c>
      <c r="M24" s="13">
        <v>53</v>
      </c>
      <c r="N24" s="13">
        <v>0</v>
      </c>
      <c r="O24" s="37">
        <v>2000</v>
      </c>
      <c r="P24" s="30">
        <v>5.0999999999999996</v>
      </c>
      <c r="Q24" s="16">
        <v>146</v>
      </c>
      <c r="R24" s="16">
        <v>187</v>
      </c>
      <c r="S24" s="16">
        <v>21</v>
      </c>
      <c r="T24" s="16">
        <v>1.4</v>
      </c>
      <c r="U24" s="16">
        <v>0.17</v>
      </c>
      <c r="V24" s="16">
        <v>102</v>
      </c>
      <c r="W24" s="16">
        <v>88</v>
      </c>
      <c r="X24" s="31">
        <v>42</v>
      </c>
      <c r="Y24" s="36">
        <v>688</v>
      </c>
      <c r="Z24" s="13">
        <v>612</v>
      </c>
      <c r="AA24" s="13">
        <v>891</v>
      </c>
      <c r="AB24" s="13">
        <v>340</v>
      </c>
      <c r="AC24" s="13">
        <v>192</v>
      </c>
      <c r="AD24" s="13">
        <v>3873</v>
      </c>
      <c r="AE24" s="13">
        <v>121</v>
      </c>
      <c r="AF24" s="37">
        <v>531</v>
      </c>
      <c r="AG24" s="21">
        <v>110</v>
      </c>
      <c r="AH24" s="22">
        <v>0</v>
      </c>
      <c r="AI24" s="179" t="str">
        <f t="shared" si="1"/>
        <v>INSERT INTO TRN_LKX_ALIMENTOS (NOMBRE_ALIMENTO,ID_ESTADO,ID_JERARQUIA,KCAL,PROTEINAS,GRASAS,HIDRATOS_CARBONO,H2O,NE,V_A,V_B1,V_B2,V_C,V_NIAC,MIN_NA,MIN_K,MIN_CA,MIN_MG,MIN_FE,MIN_CU,MIN_P,MIN_S,MIN_CL,AMIN_FEN,AMIN_ILEU,AMIN_LEU,AMIN_LIS,AMIN_MET,AMIN_TRE,AMIN_TRI,AMIN_VAL,ACID,ALCAL)VALUES("Harina de trigo","Primera","Cereales",359,9.7,1.5,79.5,10,0.4,6,98,53,0,2000,5.1,146,187,21,1.4,0.17,102,88,42,688,612,891,340,192,3873,121,531,110,0);</v>
      </c>
    </row>
    <row r="25" spans="1:35" ht="66.599999999999994" thickBot="1">
      <c r="A25" s="21">
        <v>21</v>
      </c>
      <c r="B25" s="21" t="s">
        <v>190</v>
      </c>
      <c r="C25" s="77" t="s">
        <v>296</v>
      </c>
      <c r="D25" s="141" t="str">
        <f t="shared" si="0"/>
        <v>Harina de trigoSegunda</v>
      </c>
      <c r="E25" s="36">
        <v>355</v>
      </c>
      <c r="F25" s="13">
        <v>10.1</v>
      </c>
      <c r="G25" s="13">
        <v>1.2</v>
      </c>
      <c r="H25" s="13">
        <v>78</v>
      </c>
      <c r="I25" s="13">
        <v>10</v>
      </c>
      <c r="J25" s="37">
        <v>0.7</v>
      </c>
      <c r="K25" s="36">
        <v>9</v>
      </c>
      <c r="L25" s="13">
        <v>107</v>
      </c>
      <c r="M25" s="13">
        <v>75</v>
      </c>
      <c r="N25" s="13">
        <v>0</v>
      </c>
      <c r="O25" s="37">
        <v>0</v>
      </c>
      <c r="P25" s="30">
        <v>4.2</v>
      </c>
      <c r="Q25" s="16">
        <v>183</v>
      </c>
      <c r="R25" s="16">
        <v>22.3</v>
      </c>
      <c r="S25" s="16">
        <v>57</v>
      </c>
      <c r="T25" s="16">
        <v>2</v>
      </c>
      <c r="U25" s="16">
        <v>0.27</v>
      </c>
      <c r="V25" s="16">
        <v>142</v>
      </c>
      <c r="W25" s="16">
        <v>43.1</v>
      </c>
      <c r="X25" s="31">
        <v>39</v>
      </c>
      <c r="Y25" s="37">
        <v>0</v>
      </c>
      <c r="Z25" s="37">
        <v>0</v>
      </c>
      <c r="AA25" s="37">
        <v>0</v>
      </c>
      <c r="AB25" s="37">
        <v>0</v>
      </c>
      <c r="AC25" s="37">
        <v>0</v>
      </c>
      <c r="AD25" s="37">
        <v>0</v>
      </c>
      <c r="AE25" s="37">
        <v>0</v>
      </c>
      <c r="AF25" s="37">
        <v>0</v>
      </c>
      <c r="AG25" s="21">
        <v>69</v>
      </c>
      <c r="AH25" s="22">
        <v>0</v>
      </c>
      <c r="AI25" s="179" t="str">
        <f t="shared" si="1"/>
        <v>INSERT INTO TRN_LKX_ALIMENTOS (NOMBRE_ALIMENTO,ID_ESTADO,ID_JERARQUIA,KCAL,PROTEINAS,GRASAS,HIDRATOS_CARBONO,H2O,NE,V_A,V_B1,V_B2,V_C,V_NIAC,MIN_NA,MIN_K,MIN_CA,MIN_MG,MIN_FE,MIN_CU,MIN_P,MIN_S,MIN_CL,AMIN_FEN,AMIN_ILEU,AMIN_LEU,AMIN_LIS,AMIN_MET,AMIN_TRE,AMIN_TRI,AMIN_VAL,ACID,ALCAL)VALUES("Harina de trigo","Segunda","Cereales",355,10.1,1.2,78,10,0.7,9,107,75,0,0,4.2,183,22.3,57,2,0.27,142,43.1,39,0,0,0,0,0,0,0,0,69,0);</v>
      </c>
    </row>
    <row r="26" spans="1:35" ht="66.599999999999994" thickBot="1">
      <c r="A26" s="21">
        <v>22</v>
      </c>
      <c r="B26" s="21" t="s">
        <v>191</v>
      </c>
      <c r="C26" s="86">
        <v>1</v>
      </c>
      <c r="D26" s="141" t="str">
        <f t="shared" si="0"/>
        <v>Harina trigo manitoba1</v>
      </c>
      <c r="E26" s="36">
        <v>339</v>
      </c>
      <c r="F26" s="13">
        <v>13.6</v>
      </c>
      <c r="G26" s="13">
        <v>2.5</v>
      </c>
      <c r="H26" s="13">
        <v>69.099999999999994</v>
      </c>
      <c r="I26" s="13">
        <v>14</v>
      </c>
      <c r="J26" s="37">
        <v>0.8</v>
      </c>
      <c r="K26" s="36">
        <v>7</v>
      </c>
      <c r="L26" s="13">
        <v>114</v>
      </c>
      <c r="M26" s="13">
        <v>52</v>
      </c>
      <c r="N26" s="13">
        <v>0</v>
      </c>
      <c r="O26" s="37">
        <v>0</v>
      </c>
      <c r="P26" s="30">
        <v>3.2</v>
      </c>
      <c r="Q26" s="16">
        <v>312</v>
      </c>
      <c r="R26" s="16">
        <v>27.6</v>
      </c>
      <c r="S26" s="16">
        <v>141</v>
      </c>
      <c r="T26" s="16">
        <v>3.81</v>
      </c>
      <c r="U26" s="16">
        <v>0.6</v>
      </c>
      <c r="V26" s="16">
        <v>350</v>
      </c>
      <c r="W26" s="16">
        <v>0</v>
      </c>
      <c r="X26" s="31">
        <v>38.5</v>
      </c>
      <c r="Y26" s="37">
        <v>0</v>
      </c>
      <c r="Z26" s="37">
        <v>0</v>
      </c>
      <c r="AA26" s="37">
        <v>0</v>
      </c>
      <c r="AB26" s="37">
        <v>0</v>
      </c>
      <c r="AC26" s="37">
        <v>0</v>
      </c>
      <c r="AD26" s="37">
        <v>0</v>
      </c>
      <c r="AE26" s="37">
        <v>0</v>
      </c>
      <c r="AF26" s="37">
        <v>0</v>
      </c>
      <c r="AG26" s="21">
        <v>0</v>
      </c>
      <c r="AH26" s="22">
        <v>0</v>
      </c>
      <c r="AI26" s="179" t="str">
        <f t="shared" si="1"/>
        <v>INSERT INTO TRN_LKX_ALIMENTOS (NOMBRE_ALIMENTO,ID_ESTADO,ID_JERARQUIA,KCAL,PROTEINAS,GRASAS,HIDRATOS_CARBONO,H2O,NE,V_A,V_B1,V_B2,V_C,V_NIAC,MIN_NA,MIN_K,MIN_CA,MIN_MG,MIN_FE,MIN_CU,MIN_P,MIN_S,MIN_CL,AMIN_FEN,AMIN_ILEU,AMIN_LEU,AMIN_LIS,AMIN_MET,AMIN_TRE,AMIN_TRI,AMIN_VAL,ACID,ALCAL)VALUES("Harina trigo manitoba","1","Cereales",339,13.6,2.5,69.1,14,0.8,7,114,52,0,0,3.2,312,27.6,141,3.81,0.6,350,0,38.5,0,0,0,0,0,0,0,0,0,0);</v>
      </c>
    </row>
    <row r="27" spans="1:35" ht="66.599999999999994" thickBot="1">
      <c r="A27" s="21">
        <v>23</v>
      </c>
      <c r="B27" s="21" t="s">
        <v>191</v>
      </c>
      <c r="C27" s="86">
        <v>0.85</v>
      </c>
      <c r="D27" s="141" t="str">
        <f t="shared" si="0"/>
        <v>Harina trigo manitoba0.85</v>
      </c>
      <c r="E27" s="36">
        <v>350</v>
      </c>
      <c r="F27" s="13">
        <v>13.4</v>
      </c>
      <c r="G27" s="13">
        <v>1.5</v>
      </c>
      <c r="H27" s="13">
        <v>72</v>
      </c>
      <c r="I27" s="13">
        <v>13</v>
      </c>
      <c r="J27" s="37">
        <v>0.7</v>
      </c>
      <c r="K27" s="36">
        <v>7</v>
      </c>
      <c r="L27" s="13">
        <v>120</v>
      </c>
      <c r="M27" s="13">
        <v>57</v>
      </c>
      <c r="N27" s="13">
        <v>0</v>
      </c>
      <c r="O27" s="37">
        <v>0</v>
      </c>
      <c r="P27" s="30">
        <v>4.0999999999999996</v>
      </c>
      <c r="Q27" s="16">
        <v>146</v>
      </c>
      <c r="R27" s="16">
        <v>18.5</v>
      </c>
      <c r="S27" s="16">
        <v>61.8</v>
      </c>
      <c r="T27" s="16">
        <v>2.7</v>
      </c>
      <c r="U27" s="16">
        <v>0.34</v>
      </c>
      <c r="V27" s="16">
        <v>188</v>
      </c>
      <c r="W27" s="16">
        <v>0</v>
      </c>
      <c r="X27" s="31">
        <v>44.5</v>
      </c>
      <c r="Y27" s="37">
        <v>0</v>
      </c>
      <c r="Z27" s="37">
        <v>0</v>
      </c>
      <c r="AA27" s="37">
        <v>0</v>
      </c>
      <c r="AB27" s="37">
        <v>0</v>
      </c>
      <c r="AC27" s="37">
        <v>0</v>
      </c>
      <c r="AD27" s="37">
        <v>0</v>
      </c>
      <c r="AE27" s="37">
        <v>0</v>
      </c>
      <c r="AF27" s="37">
        <v>0</v>
      </c>
      <c r="AG27" s="21">
        <v>0</v>
      </c>
      <c r="AH27" s="22">
        <v>0</v>
      </c>
      <c r="AI27" s="179" t="str">
        <f t="shared" si="1"/>
        <v>INSERT INTO TRN_LKX_ALIMENTOS (NOMBRE_ALIMENTO,ID_ESTADO,ID_JERARQUIA,KCAL,PROTEINAS,GRASAS,HIDRATOS_CARBONO,H2O,NE,V_A,V_B1,V_B2,V_C,V_NIAC,MIN_NA,MIN_K,MIN_CA,MIN_MG,MIN_FE,MIN_CU,MIN_P,MIN_S,MIN_CL,AMIN_FEN,AMIN_ILEU,AMIN_LEU,AMIN_LIS,AMIN_MET,AMIN_TRE,AMIN_TRI,AMIN_VAL,ACID,ALCAL)VALUES("Harina trigo manitoba","0.85","Cereales",350,13.4,1.5,72,13,0.7,7,120,57,0,0,4.1,146,18.5,61.8,2.7,0.34,188,0,44.5,0,0,0,0,0,0,0,0,0,0);</v>
      </c>
    </row>
    <row r="28" spans="1:35" ht="79.8" thickBot="1">
      <c r="A28" s="21">
        <v>24</v>
      </c>
      <c r="B28" s="21" t="s">
        <v>191</v>
      </c>
      <c r="C28" s="86">
        <v>0.8</v>
      </c>
      <c r="D28" s="141" t="str">
        <f t="shared" si="0"/>
        <v>Harina trigo manitoba0.8</v>
      </c>
      <c r="E28" s="36">
        <v>350</v>
      </c>
      <c r="F28" s="13">
        <v>13.2</v>
      </c>
      <c r="G28" s="13">
        <v>1.4</v>
      </c>
      <c r="H28" s="13">
        <v>73.5</v>
      </c>
      <c r="I28" s="13">
        <v>12</v>
      </c>
      <c r="J28" s="37">
        <v>0.67</v>
      </c>
      <c r="K28" s="36">
        <v>6</v>
      </c>
      <c r="L28" s="13">
        <v>131</v>
      </c>
      <c r="M28" s="13">
        <v>61</v>
      </c>
      <c r="N28" s="13">
        <v>0</v>
      </c>
      <c r="O28" s="37">
        <v>0</v>
      </c>
      <c r="P28" s="30">
        <v>2.9</v>
      </c>
      <c r="Q28" s="16">
        <v>112</v>
      </c>
      <c r="R28" s="16">
        <v>15.4</v>
      </c>
      <c r="S28" s="16">
        <v>44.6</v>
      </c>
      <c r="T28" s="16">
        <v>2.4700000000000002</v>
      </c>
      <c r="U28" s="16">
        <v>0.27</v>
      </c>
      <c r="V28" s="16">
        <v>139</v>
      </c>
      <c r="W28" s="16">
        <v>0</v>
      </c>
      <c r="X28" s="31">
        <v>48.5</v>
      </c>
      <c r="Y28" s="36">
        <v>730</v>
      </c>
      <c r="Z28" s="13">
        <v>593</v>
      </c>
      <c r="AA28" s="13">
        <v>928</v>
      </c>
      <c r="AB28" s="13">
        <v>443</v>
      </c>
      <c r="AC28" s="13">
        <v>192</v>
      </c>
      <c r="AD28" s="13">
        <v>403</v>
      </c>
      <c r="AE28" s="13">
        <v>0</v>
      </c>
      <c r="AF28" s="37">
        <v>578</v>
      </c>
      <c r="AG28" s="21">
        <v>0</v>
      </c>
      <c r="AH28" s="22">
        <v>0</v>
      </c>
      <c r="AI28" s="179" t="str">
        <f t="shared" si="1"/>
        <v>INSERT INTO TRN_LKX_ALIMENTOS (NOMBRE_ALIMENTO,ID_ESTADO,ID_JERARQUIA,KCAL,PROTEINAS,GRASAS,HIDRATOS_CARBONO,H2O,NE,V_A,V_B1,V_B2,V_C,V_NIAC,MIN_NA,MIN_K,MIN_CA,MIN_MG,MIN_FE,MIN_CU,MIN_P,MIN_S,MIN_CL,AMIN_FEN,AMIN_ILEU,AMIN_LEU,AMIN_LIS,AMIN_MET,AMIN_TRE,AMIN_TRI,AMIN_VAL,ACID,ALCAL)VALUES("Harina trigo manitoba","0.8","Cereales",350,13.2,1.4,73.5,12,0.67,6,131,61,0,0,2.9,112,15.4,44.6,2.47,0.27,139,0,48.5,730,593,928,443,192,403,0,578,0,0);</v>
      </c>
    </row>
    <row r="29" spans="1:35" ht="66.599999999999994" thickBot="1">
      <c r="A29" s="21">
        <v>25</v>
      </c>
      <c r="B29" s="21" t="s">
        <v>191</v>
      </c>
      <c r="C29" s="86">
        <v>0.75</v>
      </c>
      <c r="D29" s="141" t="str">
        <f t="shared" si="0"/>
        <v>Harina trigo manitoba0.75</v>
      </c>
      <c r="E29" s="36">
        <v>353</v>
      </c>
      <c r="F29" s="13">
        <v>13.1</v>
      </c>
      <c r="G29" s="13">
        <v>1.3</v>
      </c>
      <c r="H29" s="13">
        <v>74.3</v>
      </c>
      <c r="I29" s="13">
        <v>12</v>
      </c>
      <c r="J29" s="37">
        <v>0.65</v>
      </c>
      <c r="K29" s="36">
        <v>6</v>
      </c>
      <c r="L29" s="13">
        <v>143</v>
      </c>
      <c r="M29" s="13">
        <v>69</v>
      </c>
      <c r="N29" s="13">
        <v>0</v>
      </c>
      <c r="O29" s="37">
        <v>0</v>
      </c>
      <c r="P29" s="30">
        <v>2.5</v>
      </c>
      <c r="Q29" s="16">
        <v>87</v>
      </c>
      <c r="R29" s="16">
        <v>13.1</v>
      </c>
      <c r="S29" s="16">
        <v>30.4</v>
      </c>
      <c r="T29" s="16">
        <v>2.27</v>
      </c>
      <c r="U29" s="16">
        <v>0.22</v>
      </c>
      <c r="V29" s="16">
        <v>109</v>
      </c>
      <c r="W29" s="16">
        <v>0</v>
      </c>
      <c r="X29" s="31">
        <v>48</v>
      </c>
      <c r="Y29" s="37">
        <v>0</v>
      </c>
      <c r="Z29" s="37">
        <v>0</v>
      </c>
      <c r="AA29" s="37">
        <v>0</v>
      </c>
      <c r="AB29" s="37">
        <v>0</v>
      </c>
      <c r="AC29" s="37">
        <v>0</v>
      </c>
      <c r="AD29" s="37">
        <v>0</v>
      </c>
      <c r="AE29" s="37">
        <v>0</v>
      </c>
      <c r="AF29" s="37">
        <v>0</v>
      </c>
      <c r="AG29" s="21">
        <v>0</v>
      </c>
      <c r="AH29" s="22">
        <v>0</v>
      </c>
      <c r="AI29" s="179" t="str">
        <f t="shared" si="1"/>
        <v>INSERT INTO TRN_LKX_ALIMENTOS (NOMBRE_ALIMENTO,ID_ESTADO,ID_JERARQUIA,KCAL,PROTEINAS,GRASAS,HIDRATOS_CARBONO,H2O,NE,V_A,V_B1,V_B2,V_C,V_NIAC,MIN_NA,MIN_K,MIN_CA,MIN_MG,MIN_FE,MIN_CU,MIN_P,MIN_S,MIN_CL,AMIN_FEN,AMIN_ILEU,AMIN_LEU,AMIN_LIS,AMIN_MET,AMIN_TRE,AMIN_TRI,AMIN_VAL,ACID,ALCAL)VALUES("Harina trigo manitoba","0.75","Cereales",353,13.1,1.3,74.3,12,0.65,6,143,69,0,0,2.5,87,13.1,30.4,2.27,0.22,109,0,48,0,0,0,0,0,0,0,0,0,0);</v>
      </c>
    </row>
    <row r="30" spans="1:35" ht="66.599999999999994" thickBot="1">
      <c r="A30" s="21">
        <v>26</v>
      </c>
      <c r="B30" s="79" t="s">
        <v>191</v>
      </c>
      <c r="C30" s="86">
        <v>0.7</v>
      </c>
      <c r="D30" s="141" t="str">
        <f t="shared" si="0"/>
        <v>Harina trigo manitoba0.7</v>
      </c>
      <c r="E30" s="83">
        <v>352</v>
      </c>
      <c r="F30" s="15">
        <v>12.8</v>
      </c>
      <c r="G30" s="15">
        <v>1.2</v>
      </c>
      <c r="H30" s="13">
        <v>74.900000000000006</v>
      </c>
      <c r="I30" s="15">
        <v>12</v>
      </c>
      <c r="J30" s="58">
        <v>0.6</v>
      </c>
      <c r="K30" s="83">
        <v>5</v>
      </c>
      <c r="L30" s="15">
        <v>151</v>
      </c>
      <c r="M30" s="15">
        <v>72</v>
      </c>
      <c r="N30" s="13">
        <v>0</v>
      </c>
      <c r="O30" s="37">
        <v>0</v>
      </c>
      <c r="P30" s="30">
        <v>2.2000000000000002</v>
      </c>
      <c r="Q30" s="16">
        <v>82</v>
      </c>
      <c r="R30" s="16">
        <v>12.8</v>
      </c>
      <c r="S30" s="16">
        <v>26.9</v>
      </c>
      <c r="T30" s="16">
        <v>2.23</v>
      </c>
      <c r="U30" s="16">
        <v>0.18</v>
      </c>
      <c r="V30" s="16">
        <v>97</v>
      </c>
      <c r="W30" s="16">
        <v>0</v>
      </c>
      <c r="X30" s="42">
        <v>47.8</v>
      </c>
      <c r="Y30" s="37">
        <v>0</v>
      </c>
      <c r="Z30" s="37">
        <v>0</v>
      </c>
      <c r="AA30" s="37">
        <v>0</v>
      </c>
      <c r="AB30" s="37">
        <v>0</v>
      </c>
      <c r="AC30" s="37">
        <v>0</v>
      </c>
      <c r="AD30" s="37">
        <v>0</v>
      </c>
      <c r="AE30" s="37">
        <v>0</v>
      </c>
      <c r="AF30" s="37">
        <v>0</v>
      </c>
      <c r="AG30" s="21">
        <v>0</v>
      </c>
      <c r="AH30" s="22">
        <v>0</v>
      </c>
      <c r="AI30" s="179" t="str">
        <f t="shared" si="1"/>
        <v>INSERT INTO TRN_LKX_ALIMENTOS (NOMBRE_ALIMENTO,ID_ESTADO,ID_JERARQUIA,KCAL,PROTEINAS,GRASAS,HIDRATOS_CARBONO,H2O,NE,V_A,V_B1,V_B2,V_C,V_NIAC,MIN_NA,MIN_K,MIN_CA,MIN_MG,MIN_FE,MIN_CU,MIN_P,MIN_S,MIN_CL,AMIN_FEN,AMIN_ILEU,AMIN_LEU,AMIN_LIS,AMIN_MET,AMIN_TRE,AMIN_TRI,AMIN_VAL,ACID,ALCAL)VALUES("Harina trigo manitoba","0.7","Cereales",352,12.8,1.2,74.9,12,0.6,5,151,72,0,0,2.2,82,12.8,26.9,2.23,0.18,97,0,47.8,0,0,0,0,0,0,0,0,0,0);</v>
      </c>
    </row>
    <row r="31" spans="1:35" ht="79.8" thickBot="1">
      <c r="A31" s="21">
        <v>27</v>
      </c>
      <c r="B31" s="79" t="s">
        <v>192</v>
      </c>
      <c r="C31" s="77" t="s">
        <v>297</v>
      </c>
      <c r="D31" s="141" t="str">
        <f t="shared" si="0"/>
        <v>Macarrones o fideosCrudos</v>
      </c>
      <c r="E31" s="83">
        <v>358</v>
      </c>
      <c r="F31" s="15">
        <v>12.8</v>
      </c>
      <c r="G31" s="15">
        <v>1.3</v>
      </c>
      <c r="H31" s="13">
        <v>78.599999999999994</v>
      </c>
      <c r="I31" s="15">
        <v>12</v>
      </c>
      <c r="J31" s="58">
        <v>0.9</v>
      </c>
      <c r="K31" s="83">
        <v>7</v>
      </c>
      <c r="L31" s="15">
        <v>400</v>
      </c>
      <c r="M31" s="15">
        <v>126</v>
      </c>
      <c r="N31" s="13">
        <v>0</v>
      </c>
      <c r="O31" s="37">
        <v>3500</v>
      </c>
      <c r="P31" s="30">
        <v>16</v>
      </c>
      <c r="Q31" s="16">
        <v>162</v>
      </c>
      <c r="R31" s="16">
        <v>20.3</v>
      </c>
      <c r="S31" s="16">
        <v>41.7</v>
      </c>
      <c r="T31" s="16">
        <v>1.3</v>
      </c>
      <c r="U31" s="16">
        <v>0.3</v>
      </c>
      <c r="V31" s="16">
        <v>152</v>
      </c>
      <c r="W31" s="16">
        <v>122</v>
      </c>
      <c r="X31" s="42">
        <v>61</v>
      </c>
      <c r="Y31" s="41">
        <v>638</v>
      </c>
      <c r="Z31" s="14">
        <v>617</v>
      </c>
      <c r="AA31" s="14">
        <v>862</v>
      </c>
      <c r="AB31" s="14">
        <v>397</v>
      </c>
      <c r="AC31" s="14">
        <v>203</v>
      </c>
      <c r="AD31" s="14">
        <v>492</v>
      </c>
      <c r="AE31" s="14">
        <v>137</v>
      </c>
      <c r="AF31" s="42">
        <v>701</v>
      </c>
      <c r="AG31" s="82">
        <v>70</v>
      </c>
      <c r="AH31" s="22">
        <v>0</v>
      </c>
      <c r="AI31" s="179" t="str">
        <f t="shared" si="1"/>
        <v>INSERT INTO TRN_LKX_ALIMENTOS (NOMBRE_ALIMENTO,ID_ESTADO,ID_JERARQUIA,KCAL,PROTEINAS,GRASAS,HIDRATOS_CARBONO,H2O,NE,V_A,V_B1,V_B2,V_C,V_NIAC,MIN_NA,MIN_K,MIN_CA,MIN_MG,MIN_FE,MIN_CU,MIN_P,MIN_S,MIN_CL,AMIN_FEN,AMIN_ILEU,AMIN_LEU,AMIN_LIS,AMIN_MET,AMIN_TRE,AMIN_TRI,AMIN_VAL,ACID,ALCAL)VALUES("Macarrones o fideos","Crudos","Cereales",358,12.8,1.3,78.6,12,0.9,7,400,126,0,3500,16,162,20.3,41.7,1.3,0.3,152,122,61,638,617,862,397,203,492,137,701,70,0);</v>
      </c>
    </row>
    <row r="32" spans="1:35" ht="79.8" thickBot="1">
      <c r="A32" s="21">
        <v>28</v>
      </c>
      <c r="B32" s="79" t="s">
        <v>192</v>
      </c>
      <c r="C32" s="77" t="s">
        <v>298</v>
      </c>
      <c r="D32" s="141" t="str">
        <f t="shared" si="0"/>
        <v>Macarrones o fideosCocidos</v>
      </c>
      <c r="E32" s="83">
        <v>110</v>
      </c>
      <c r="F32" s="15">
        <v>3.4</v>
      </c>
      <c r="G32" s="15">
        <v>0.74</v>
      </c>
      <c r="H32" s="13">
        <v>22</v>
      </c>
      <c r="I32" s="15">
        <v>73.8</v>
      </c>
      <c r="J32" s="58">
        <v>0.2</v>
      </c>
      <c r="K32" s="36">
        <v>0</v>
      </c>
      <c r="L32" s="15">
        <v>50</v>
      </c>
      <c r="M32" s="15">
        <v>35</v>
      </c>
      <c r="N32" s="13">
        <v>0</v>
      </c>
      <c r="O32" s="37">
        <v>650</v>
      </c>
      <c r="P32" s="30">
        <v>7.9</v>
      </c>
      <c r="Q32" s="16">
        <v>67</v>
      </c>
      <c r="R32" s="16">
        <v>6.7</v>
      </c>
      <c r="S32" s="16">
        <v>17.600000000000001</v>
      </c>
      <c r="T32" s="16">
        <v>0.45</v>
      </c>
      <c r="U32" s="16">
        <v>0.02</v>
      </c>
      <c r="V32" s="16">
        <v>47</v>
      </c>
      <c r="W32" s="16">
        <v>29.4</v>
      </c>
      <c r="X32" s="42">
        <v>9.6999999999999993</v>
      </c>
      <c r="Y32" s="37">
        <v>0</v>
      </c>
      <c r="Z32" s="37">
        <v>0</v>
      </c>
      <c r="AA32" s="37">
        <v>0</v>
      </c>
      <c r="AB32" s="37">
        <v>0</v>
      </c>
      <c r="AC32" s="37">
        <v>0</v>
      </c>
      <c r="AD32" s="37">
        <v>0</v>
      </c>
      <c r="AE32" s="37">
        <v>0</v>
      </c>
      <c r="AF32" s="37">
        <v>0</v>
      </c>
      <c r="AG32" s="21">
        <v>12</v>
      </c>
      <c r="AH32" s="22">
        <v>0</v>
      </c>
      <c r="AI32" s="179" t="str">
        <f t="shared" si="1"/>
        <v>INSERT INTO TRN_LKX_ALIMENTOS (NOMBRE_ALIMENTO,ID_ESTADO,ID_JERARQUIA,KCAL,PROTEINAS,GRASAS,HIDRATOS_CARBONO,H2O,NE,V_A,V_B1,V_B2,V_C,V_NIAC,MIN_NA,MIN_K,MIN_CA,MIN_MG,MIN_FE,MIN_CU,MIN_P,MIN_S,MIN_CL,AMIN_FEN,AMIN_ILEU,AMIN_LEU,AMIN_LIS,AMIN_MET,AMIN_TRE,AMIN_TRI,AMIN_VAL,ACID,ALCAL)VALUES("Macarrones o fideos","Cocidos","Cereales",110,3.4,0.74,22,73.8,0.2,0,50,35,0,650,7.9,67,6.7,17.6,0.45,0.02,47,29.4,9.7,0,0,0,0,0,0,0,0,12,0);</v>
      </c>
    </row>
    <row r="33" spans="1:35" ht="66.599999999999994" thickBot="1">
      <c r="A33" s="21">
        <v>29</v>
      </c>
      <c r="B33" s="79" t="s">
        <v>193</v>
      </c>
      <c r="C33" s="77" t="s">
        <v>116</v>
      </c>
      <c r="D33" s="141" t="str">
        <f t="shared" si="0"/>
        <v>Pan de avenaNatural</v>
      </c>
      <c r="E33" s="83">
        <v>212</v>
      </c>
      <c r="F33" s="15">
        <v>7.6</v>
      </c>
      <c r="G33" s="15">
        <v>1.5</v>
      </c>
      <c r="H33" s="13">
        <v>40.9</v>
      </c>
      <c r="I33" s="15">
        <v>47.4</v>
      </c>
      <c r="J33" s="58">
        <v>2.6</v>
      </c>
      <c r="K33" s="36">
        <v>0</v>
      </c>
      <c r="L33" s="15">
        <v>93</v>
      </c>
      <c r="M33" s="15">
        <v>114</v>
      </c>
      <c r="N33" s="13">
        <v>0</v>
      </c>
      <c r="O33" s="37">
        <v>0</v>
      </c>
      <c r="P33" s="30">
        <v>23.4</v>
      </c>
      <c r="Q33" s="16">
        <v>165</v>
      </c>
      <c r="R33" s="16">
        <v>43</v>
      </c>
      <c r="S33" s="16">
        <v>68</v>
      </c>
      <c r="T33" s="16">
        <v>3.15</v>
      </c>
      <c r="U33" s="16">
        <v>0.16</v>
      </c>
      <c r="V33" s="16">
        <v>147</v>
      </c>
      <c r="W33" s="16">
        <v>89.2</v>
      </c>
      <c r="X33" s="42">
        <v>58</v>
      </c>
      <c r="Y33" s="37">
        <v>0</v>
      </c>
      <c r="Z33" s="37">
        <v>0</v>
      </c>
      <c r="AA33" s="37">
        <v>0</v>
      </c>
      <c r="AB33" s="37">
        <v>0</v>
      </c>
      <c r="AC33" s="37">
        <v>0</v>
      </c>
      <c r="AD33" s="37">
        <v>0</v>
      </c>
      <c r="AE33" s="37">
        <v>0</v>
      </c>
      <c r="AF33" s="37">
        <v>0</v>
      </c>
      <c r="AG33" s="21">
        <v>0</v>
      </c>
      <c r="AH33" s="22">
        <v>0</v>
      </c>
      <c r="AI33" s="179" t="str">
        <f t="shared" si="1"/>
        <v>INSERT INTO TRN_LKX_ALIMENTOS (NOMBRE_ALIMENTO,ID_ESTADO,ID_JERARQUIA,KCAL,PROTEINAS,GRASAS,HIDRATOS_CARBONO,H2O,NE,V_A,V_B1,V_B2,V_C,V_NIAC,MIN_NA,MIN_K,MIN_CA,MIN_MG,MIN_FE,MIN_CU,MIN_P,MIN_S,MIN_CL,AMIN_FEN,AMIN_ILEU,AMIN_LEU,AMIN_LIS,AMIN_MET,AMIN_TRE,AMIN_TRI,AMIN_VAL,ACID,ALCAL)VALUES("Pan de avena","Natural","Cereales",212,7.6,1.5,40.9,47.4,2.6,0,93,114,0,0,23.4,165,43,68,3.15,0.16,147,89.2,58,0,0,0,0,0,0,0,0,0,0);</v>
      </c>
    </row>
    <row r="34" spans="1:35" ht="66.599999999999994" thickBot="1">
      <c r="A34" s="21">
        <v>30</v>
      </c>
      <c r="B34" s="79" t="s">
        <v>207</v>
      </c>
      <c r="C34" s="77" t="s">
        <v>116</v>
      </c>
      <c r="D34" s="141" t="str">
        <f t="shared" si="0"/>
        <v>Pan de debadaNatural</v>
      </c>
      <c r="E34" s="83">
        <v>198</v>
      </c>
      <c r="F34" s="15">
        <v>6.4</v>
      </c>
      <c r="G34" s="15">
        <v>1.1000000000000001</v>
      </c>
      <c r="H34" s="13">
        <v>39.9</v>
      </c>
      <c r="I34" s="15">
        <v>49.8</v>
      </c>
      <c r="J34" s="58">
        <v>2.1</v>
      </c>
      <c r="K34" s="36">
        <v>0</v>
      </c>
      <c r="L34" s="15">
        <v>147</v>
      </c>
      <c r="M34" s="15">
        <v>58</v>
      </c>
      <c r="N34" s="13">
        <v>0</v>
      </c>
      <c r="O34" s="37">
        <v>0</v>
      </c>
      <c r="P34" s="30">
        <v>1.5</v>
      </c>
      <c r="Q34" s="16">
        <v>61.2</v>
      </c>
      <c r="R34" s="16">
        <v>3.7</v>
      </c>
      <c r="S34" s="16">
        <v>9.6999999999999993</v>
      </c>
      <c r="T34" s="16">
        <v>0.3</v>
      </c>
      <c r="U34" s="16">
        <v>0.45</v>
      </c>
      <c r="V34" s="16">
        <v>93.2</v>
      </c>
      <c r="W34" s="16">
        <v>51.6</v>
      </c>
      <c r="X34" s="42">
        <v>1</v>
      </c>
      <c r="Y34" s="37">
        <v>0</v>
      </c>
      <c r="Z34" s="37">
        <v>0</v>
      </c>
      <c r="AA34" s="37">
        <v>0</v>
      </c>
      <c r="AB34" s="37">
        <v>0</v>
      </c>
      <c r="AC34" s="37">
        <v>0</v>
      </c>
      <c r="AD34" s="37">
        <v>0</v>
      </c>
      <c r="AE34" s="37">
        <v>0</v>
      </c>
      <c r="AF34" s="37">
        <v>0</v>
      </c>
      <c r="AG34" s="21">
        <v>68</v>
      </c>
      <c r="AH34" s="22">
        <v>0</v>
      </c>
      <c r="AI34" s="179" t="str">
        <f t="shared" si="1"/>
        <v>INSERT INTO TRN_LKX_ALIMENTOS (NOMBRE_ALIMENTO,ID_ESTADO,ID_JERARQUIA,KCAL,PROTEINAS,GRASAS,HIDRATOS_CARBONO,H2O,NE,V_A,V_B1,V_B2,V_C,V_NIAC,MIN_NA,MIN_K,MIN_CA,MIN_MG,MIN_FE,MIN_CU,MIN_P,MIN_S,MIN_CL,AMIN_FEN,AMIN_ILEU,AMIN_LEU,AMIN_LIS,AMIN_MET,AMIN_TRE,AMIN_TRI,AMIN_VAL,ACID,ALCAL)VALUES("Pan de debada","Natural","Cereales",198,6.4,1.1,39.9,49.8,2.1,0,147,58,0,0,1.5,61.2,3.7,9.7,0.3,0.45,93.2,51.6,1,0,0,0,0,0,0,0,0,68,0);</v>
      </c>
    </row>
    <row r="35" spans="1:35" ht="66.599999999999994" thickBot="1">
      <c r="A35" s="21">
        <v>31</v>
      </c>
      <c r="B35" s="79" t="s">
        <v>195</v>
      </c>
      <c r="C35" s="77" t="s">
        <v>116</v>
      </c>
      <c r="D35" s="141" t="str">
        <f t="shared" si="0"/>
        <v>Pan de centenoNatural</v>
      </c>
      <c r="E35" s="83">
        <v>232</v>
      </c>
      <c r="F35" s="15">
        <v>6.5</v>
      </c>
      <c r="G35" s="15">
        <v>0.9</v>
      </c>
      <c r="H35" s="13">
        <v>47.9</v>
      </c>
      <c r="I35" s="15">
        <v>42.9</v>
      </c>
      <c r="J35" s="58">
        <v>1.3</v>
      </c>
      <c r="K35" s="36">
        <v>0</v>
      </c>
      <c r="L35" s="15">
        <v>160</v>
      </c>
      <c r="M35" s="15">
        <v>190</v>
      </c>
      <c r="N35" s="13">
        <v>0</v>
      </c>
      <c r="O35" s="37">
        <v>1100</v>
      </c>
      <c r="P35" s="30">
        <v>560</v>
      </c>
      <c r="Q35" s="16">
        <v>100</v>
      </c>
      <c r="R35" s="16">
        <v>21</v>
      </c>
      <c r="S35" s="16">
        <v>26</v>
      </c>
      <c r="T35" s="16">
        <v>0.89</v>
      </c>
      <c r="U35" s="16">
        <v>0</v>
      </c>
      <c r="V35" s="16">
        <v>110</v>
      </c>
      <c r="W35" s="16">
        <v>0</v>
      </c>
      <c r="X35" s="42">
        <v>49</v>
      </c>
      <c r="Y35" s="37">
        <v>0</v>
      </c>
      <c r="Z35" s="37">
        <v>0</v>
      </c>
      <c r="AA35" s="37">
        <v>0</v>
      </c>
      <c r="AB35" s="37">
        <v>0</v>
      </c>
      <c r="AC35" s="37">
        <v>0</v>
      </c>
      <c r="AD35" s="37">
        <v>0</v>
      </c>
      <c r="AE35" s="37">
        <v>0</v>
      </c>
      <c r="AF35" s="37">
        <v>0</v>
      </c>
      <c r="AG35" s="21">
        <v>0</v>
      </c>
      <c r="AH35" s="22">
        <v>0</v>
      </c>
      <c r="AI35" s="179" t="str">
        <f t="shared" si="1"/>
        <v>INSERT INTO TRN_LKX_ALIMENTOS (NOMBRE_ALIMENTO,ID_ESTADO,ID_JERARQUIA,KCAL,PROTEINAS,GRASAS,HIDRATOS_CARBONO,H2O,NE,V_A,V_B1,V_B2,V_C,V_NIAC,MIN_NA,MIN_K,MIN_CA,MIN_MG,MIN_FE,MIN_CU,MIN_P,MIN_S,MIN_CL,AMIN_FEN,AMIN_ILEU,AMIN_LEU,AMIN_LIS,AMIN_MET,AMIN_TRE,AMIN_TRI,AMIN_VAL,ACID,ALCAL)VALUES("Pan de centeno","Natural","Cereales",232,6.5,0.9,47.9,42.9,1.3,0,160,190,0,1100,560,100,21,26,0.89,0,110,0,49,0,0,0,0,0,0,0,0,0,0);</v>
      </c>
    </row>
    <row r="36" spans="1:35" ht="79.8" thickBot="1">
      <c r="A36" s="21">
        <v>32</v>
      </c>
      <c r="B36" s="79" t="s">
        <v>218</v>
      </c>
      <c r="C36" s="77" t="s">
        <v>116</v>
      </c>
      <c r="D36" s="141" t="str">
        <f t="shared" si="0"/>
        <v>Pan de diabeticosNatural</v>
      </c>
      <c r="E36" s="83">
        <v>235</v>
      </c>
      <c r="F36" s="15">
        <v>8.6999999999999993</v>
      </c>
      <c r="G36" s="15">
        <v>0.7</v>
      </c>
      <c r="H36" s="13">
        <v>47.8</v>
      </c>
      <c r="I36" s="15">
        <v>41.9</v>
      </c>
      <c r="J36" s="58">
        <v>0.5</v>
      </c>
      <c r="K36" s="36">
        <v>0</v>
      </c>
      <c r="L36" s="15">
        <v>243</v>
      </c>
      <c r="M36" s="15">
        <v>96</v>
      </c>
      <c r="N36" s="13">
        <v>0</v>
      </c>
      <c r="O36" s="37">
        <v>0</v>
      </c>
      <c r="P36" s="30">
        <v>8.1</v>
      </c>
      <c r="Q36" s="16">
        <v>143</v>
      </c>
      <c r="R36" s="16">
        <v>12.3</v>
      </c>
      <c r="S36" s="16">
        <v>61</v>
      </c>
      <c r="T36" s="16">
        <v>1.78</v>
      </c>
      <c r="U36" s="16">
        <v>0.17</v>
      </c>
      <c r="V36" s="16">
        <v>89.1</v>
      </c>
      <c r="W36" s="16">
        <v>43.6</v>
      </c>
      <c r="X36" s="31">
        <v>0</v>
      </c>
      <c r="Y36" s="37">
        <v>0</v>
      </c>
      <c r="Z36" s="37">
        <v>0</v>
      </c>
      <c r="AA36" s="37">
        <v>0</v>
      </c>
      <c r="AB36" s="37">
        <v>0</v>
      </c>
      <c r="AC36" s="37">
        <v>0</v>
      </c>
      <c r="AD36" s="37">
        <v>0</v>
      </c>
      <c r="AE36" s="37">
        <v>0</v>
      </c>
      <c r="AF36" s="37">
        <v>0</v>
      </c>
      <c r="AG36" s="21">
        <v>75</v>
      </c>
      <c r="AH36" s="22">
        <v>0</v>
      </c>
      <c r="AI36" s="179" t="str">
        <f t="shared" si="1"/>
        <v>INSERT INTO TRN_LKX_ALIMENTOS (NOMBRE_ALIMENTO,ID_ESTADO,ID_JERARQUIA,KCAL,PROTEINAS,GRASAS,HIDRATOS_CARBONO,H2O,NE,V_A,V_B1,V_B2,V_C,V_NIAC,MIN_NA,MIN_K,MIN_CA,MIN_MG,MIN_FE,MIN_CU,MIN_P,MIN_S,MIN_CL,AMIN_FEN,AMIN_ILEU,AMIN_LEU,AMIN_LIS,AMIN_MET,AMIN_TRE,AMIN_TRI,AMIN_VAL,ACID,ALCAL)VALUES("Pan de diabeticos","Natural","Cereales",235,8.7,0.7,47.8,41.9,0.5,0,243,96,0,0,8.1,143,12.3,61,1.78,0.17,89.1,43.6,0,0,0,0,0,0,0,0,0,75,0);</v>
      </c>
    </row>
    <row r="37" spans="1:35" ht="79.8" thickBot="1">
      <c r="A37" s="21">
        <v>33</v>
      </c>
      <c r="B37" s="79" t="s">
        <v>196</v>
      </c>
      <c r="C37" s="77" t="s">
        <v>116</v>
      </c>
      <c r="D37" s="141" t="str">
        <f t="shared" si="0"/>
        <v>Pan de maizNatural</v>
      </c>
      <c r="E37" s="83">
        <v>227</v>
      </c>
      <c r="F37" s="15">
        <v>6.4</v>
      </c>
      <c r="G37" s="15">
        <v>1.9</v>
      </c>
      <c r="H37" s="13">
        <v>43.8</v>
      </c>
      <c r="I37" s="15">
        <v>43.8</v>
      </c>
      <c r="J37" s="58">
        <v>3.1</v>
      </c>
      <c r="K37" s="83">
        <v>120</v>
      </c>
      <c r="L37" s="15">
        <v>130</v>
      </c>
      <c r="M37" s="15">
        <v>180</v>
      </c>
      <c r="N37" s="13">
        <v>0</v>
      </c>
      <c r="O37" s="37">
        <v>1150</v>
      </c>
      <c r="P37" s="30">
        <v>40.299999999999997</v>
      </c>
      <c r="Q37" s="16">
        <v>42</v>
      </c>
      <c r="R37" s="16">
        <v>8.1</v>
      </c>
      <c r="S37" s="16">
        <v>4</v>
      </c>
      <c r="T37" s="16">
        <v>0.68</v>
      </c>
      <c r="U37" s="16">
        <v>0.06</v>
      </c>
      <c r="V37" s="16">
        <v>31.7</v>
      </c>
      <c r="W37" s="16">
        <v>0.53</v>
      </c>
      <c r="X37" s="31">
        <v>31.5</v>
      </c>
      <c r="Y37" s="37">
        <v>0</v>
      </c>
      <c r="Z37" s="37">
        <v>0</v>
      </c>
      <c r="AA37" s="37">
        <v>0</v>
      </c>
      <c r="AB37" s="37">
        <v>0</v>
      </c>
      <c r="AC37" s="37">
        <v>0</v>
      </c>
      <c r="AD37" s="37">
        <v>0</v>
      </c>
      <c r="AE37" s="37">
        <v>0</v>
      </c>
      <c r="AF37" s="37">
        <v>0</v>
      </c>
      <c r="AG37" s="21">
        <v>58</v>
      </c>
      <c r="AH37" s="22">
        <v>0</v>
      </c>
      <c r="AI37" s="179" t="str">
        <f t="shared" si="1"/>
        <v>INSERT INTO TRN_LKX_ALIMENTOS (NOMBRE_ALIMENTO,ID_ESTADO,ID_JERARQUIA,KCAL,PROTEINAS,GRASAS,HIDRATOS_CARBONO,H2O,NE,V_A,V_B1,V_B2,V_C,V_NIAC,MIN_NA,MIN_K,MIN_CA,MIN_MG,MIN_FE,MIN_CU,MIN_P,MIN_S,MIN_CL,AMIN_FEN,AMIN_ILEU,AMIN_LEU,AMIN_LIS,AMIN_MET,AMIN_TRE,AMIN_TRI,AMIN_VAL,ACID,ALCAL)VALUES("Pan de maiz","Natural","Cereales",227,6.4,1.9,43.8,43.8,3.1,120,130,180,0,1150,40.3,42,8.1,4,0.68,0.06,31.7,0.53,31.5,0,0,0,0,0,0,0,0,58,0);</v>
      </c>
    </row>
    <row r="38" spans="1:35" ht="66.599999999999994" thickBot="1">
      <c r="A38" s="21">
        <v>34</v>
      </c>
      <c r="B38" s="79" t="s">
        <v>197</v>
      </c>
      <c r="C38" s="77" t="s">
        <v>116</v>
      </c>
      <c r="D38" s="141" t="str">
        <f t="shared" si="0"/>
        <v>Pan de trigoNatural</v>
      </c>
      <c r="E38" s="83">
        <v>241</v>
      </c>
      <c r="F38" s="15">
        <v>8.9</v>
      </c>
      <c r="G38" s="15">
        <v>1.6</v>
      </c>
      <c r="H38" s="13">
        <v>36.700000000000003</v>
      </c>
      <c r="I38" s="15">
        <v>36.700000000000003</v>
      </c>
      <c r="J38" s="58">
        <v>2.9</v>
      </c>
      <c r="K38" s="36">
        <v>0</v>
      </c>
      <c r="L38" s="15">
        <v>260</v>
      </c>
      <c r="M38" s="15">
        <v>145</v>
      </c>
      <c r="N38" s="13">
        <v>0</v>
      </c>
      <c r="O38" s="37">
        <v>1900</v>
      </c>
      <c r="P38" s="30">
        <v>423</v>
      </c>
      <c r="Q38" s="16">
        <v>250</v>
      </c>
      <c r="R38" s="16">
        <v>65</v>
      </c>
      <c r="S38" s="16">
        <v>80</v>
      </c>
      <c r="T38" s="16">
        <v>2.8</v>
      </c>
      <c r="U38" s="16">
        <v>0.37</v>
      </c>
      <c r="V38" s="16">
        <v>211</v>
      </c>
      <c r="W38" s="16">
        <v>89</v>
      </c>
      <c r="X38" s="31">
        <v>41</v>
      </c>
      <c r="Y38" s="37">
        <v>0</v>
      </c>
      <c r="Z38" s="37">
        <v>0</v>
      </c>
      <c r="AA38" s="37">
        <v>0</v>
      </c>
      <c r="AB38" s="37">
        <v>0</v>
      </c>
      <c r="AC38" s="37">
        <v>0</v>
      </c>
      <c r="AD38" s="37">
        <v>0</v>
      </c>
      <c r="AE38" s="37">
        <v>0</v>
      </c>
      <c r="AF38" s="37">
        <v>0</v>
      </c>
      <c r="AG38" s="21">
        <v>0</v>
      </c>
      <c r="AH38" s="22">
        <v>0</v>
      </c>
      <c r="AI38" s="179" t="str">
        <f t="shared" si="1"/>
        <v>INSERT INTO TRN_LKX_ALIMENTOS (NOMBRE_ALIMENTO,ID_ESTADO,ID_JERARQUIA,KCAL,PROTEINAS,GRASAS,HIDRATOS_CARBONO,H2O,NE,V_A,V_B1,V_B2,V_C,V_NIAC,MIN_NA,MIN_K,MIN_CA,MIN_MG,MIN_FE,MIN_CU,MIN_P,MIN_S,MIN_CL,AMIN_FEN,AMIN_ILEU,AMIN_LEU,AMIN_LIS,AMIN_MET,AMIN_TRE,AMIN_TRI,AMIN_VAL,ACID,ALCAL)VALUES("Pan de trigo","Natural","Cereales",241,8.9,1.6,36.7,36.7,2.9,0,260,145,0,1900,423,250,65,80,2.8,0.37,211,89,41,0,0,0,0,0,0,0,0,0,0);</v>
      </c>
    </row>
    <row r="39" spans="1:35" ht="79.8" thickBot="1">
      <c r="A39" s="21">
        <v>35</v>
      </c>
      <c r="B39" s="79" t="s">
        <v>197</v>
      </c>
      <c r="C39" s="77" t="s">
        <v>299</v>
      </c>
      <c r="D39" s="141" t="str">
        <f t="shared" si="0"/>
        <v>Pan de trigoMoreno</v>
      </c>
      <c r="E39" s="83">
        <v>246</v>
      </c>
      <c r="F39" s="15">
        <v>8.4</v>
      </c>
      <c r="G39" s="15">
        <v>1.9</v>
      </c>
      <c r="H39" s="13">
        <v>37</v>
      </c>
      <c r="I39" s="15">
        <v>37</v>
      </c>
      <c r="J39" s="58">
        <v>2.6</v>
      </c>
      <c r="K39" s="83">
        <v>140</v>
      </c>
      <c r="L39" s="15">
        <v>130</v>
      </c>
      <c r="M39" s="15">
        <v>170</v>
      </c>
      <c r="N39" s="13">
        <v>0</v>
      </c>
      <c r="O39" s="37">
        <v>1300</v>
      </c>
      <c r="P39" s="30">
        <v>393</v>
      </c>
      <c r="Q39" s="16">
        <v>147</v>
      </c>
      <c r="R39" s="16">
        <v>17.2</v>
      </c>
      <c r="S39" s="16">
        <v>52.3</v>
      </c>
      <c r="T39" s="16">
        <v>2.1</v>
      </c>
      <c r="U39" s="16">
        <v>0.32</v>
      </c>
      <c r="V39" s="16">
        <v>158</v>
      </c>
      <c r="W39" s="16">
        <v>607</v>
      </c>
      <c r="X39" s="31">
        <v>531</v>
      </c>
      <c r="Y39" s="37">
        <v>0</v>
      </c>
      <c r="Z39" s="37">
        <v>0</v>
      </c>
      <c r="AA39" s="37">
        <v>0</v>
      </c>
      <c r="AB39" s="37">
        <v>0</v>
      </c>
      <c r="AC39" s="37">
        <v>0</v>
      </c>
      <c r="AD39" s="37">
        <v>0</v>
      </c>
      <c r="AE39" s="37">
        <v>0</v>
      </c>
      <c r="AF39" s="37">
        <v>0</v>
      </c>
      <c r="AG39" s="21">
        <v>71</v>
      </c>
      <c r="AH39" s="22">
        <v>0</v>
      </c>
      <c r="AI39" s="179" t="str">
        <f t="shared" si="1"/>
        <v>INSERT INTO TRN_LKX_ALIMENTOS (NOMBRE_ALIMENTO,ID_ESTADO,ID_JERARQUIA,KCAL,PROTEINAS,GRASAS,HIDRATOS_CARBONO,H2O,NE,V_A,V_B1,V_B2,V_C,V_NIAC,MIN_NA,MIN_K,MIN_CA,MIN_MG,MIN_FE,MIN_CU,MIN_P,MIN_S,MIN_CL,AMIN_FEN,AMIN_ILEU,AMIN_LEU,AMIN_LIS,AMIN_MET,AMIN_TRE,AMIN_TRI,AMIN_VAL,ACID,ALCAL)VALUES("Pan de trigo","Moreno","Cereales",246,8.4,1.9,37,37,2.6,140,130,170,0,1300,393,147,17.2,52.3,2.1,0.32,158,607,531,0,0,0,0,0,0,0,0,71,0);</v>
      </c>
    </row>
    <row r="40" spans="1:35" ht="66.599999999999994" thickBot="1">
      <c r="A40" s="21">
        <v>36</v>
      </c>
      <c r="B40" s="79" t="s">
        <v>197</v>
      </c>
      <c r="C40" s="77" t="s">
        <v>300</v>
      </c>
      <c r="D40" s="141" t="str">
        <f t="shared" si="0"/>
        <v>Pan de trigoBlanco</v>
      </c>
      <c r="E40" s="83">
        <v>262</v>
      </c>
      <c r="F40" s="15">
        <v>8.1999999999999993</v>
      </c>
      <c r="G40" s="13">
        <v>1.3</v>
      </c>
      <c r="H40" s="13">
        <v>35.6</v>
      </c>
      <c r="I40" s="15">
        <v>35.6</v>
      </c>
      <c r="J40" s="58">
        <v>1.6</v>
      </c>
      <c r="K40" s="36">
        <v>0</v>
      </c>
      <c r="L40" s="15">
        <v>60.3</v>
      </c>
      <c r="M40" s="15">
        <v>50</v>
      </c>
      <c r="N40" s="13">
        <v>0</v>
      </c>
      <c r="O40" s="37">
        <v>800</v>
      </c>
      <c r="P40" s="30">
        <v>428</v>
      </c>
      <c r="Q40" s="16">
        <v>83</v>
      </c>
      <c r="R40" s="16">
        <v>38</v>
      </c>
      <c r="S40" s="16">
        <v>25</v>
      </c>
      <c r="T40" s="16">
        <v>1.43</v>
      </c>
      <c r="U40" s="16">
        <v>0.2</v>
      </c>
      <c r="V40" s="16">
        <v>76</v>
      </c>
      <c r="W40" s="16">
        <v>54</v>
      </c>
      <c r="X40" s="31">
        <v>592</v>
      </c>
      <c r="Y40" s="37">
        <v>0</v>
      </c>
      <c r="Z40" s="37">
        <v>0</v>
      </c>
      <c r="AA40" s="37">
        <v>0</v>
      </c>
      <c r="AB40" s="37">
        <v>0</v>
      </c>
      <c r="AC40" s="37">
        <v>0</v>
      </c>
      <c r="AD40" s="37">
        <v>0</v>
      </c>
      <c r="AE40" s="37">
        <v>0</v>
      </c>
      <c r="AF40" s="37">
        <v>0</v>
      </c>
      <c r="AG40" s="21">
        <v>0</v>
      </c>
      <c r="AH40" s="22">
        <v>0</v>
      </c>
      <c r="AI40" s="179" t="str">
        <f t="shared" si="1"/>
        <v>INSERT INTO TRN_LKX_ALIMENTOS (NOMBRE_ALIMENTO,ID_ESTADO,ID_JERARQUIA,KCAL,PROTEINAS,GRASAS,HIDRATOS_CARBONO,H2O,NE,V_A,V_B1,V_B2,V_C,V_NIAC,MIN_NA,MIN_K,MIN_CA,MIN_MG,MIN_FE,MIN_CU,MIN_P,MIN_S,MIN_CL,AMIN_FEN,AMIN_ILEU,AMIN_LEU,AMIN_LIS,AMIN_MET,AMIN_TRE,AMIN_TRI,AMIN_VAL,ACID,ALCAL)VALUES("Pan de trigo","Blanco","Cereales",262,8.2,1.3,35.6,35.6,1.6,0,60.3,50,0,800,428,83,38,25,1.43,0.2,76,54,592,0,0,0,0,0,0,0,0,0,0);</v>
      </c>
    </row>
    <row r="41" spans="1:35" ht="66.599999999999994" thickBot="1">
      <c r="A41" s="21">
        <v>37</v>
      </c>
      <c r="B41" s="79" t="s">
        <v>197</v>
      </c>
      <c r="C41" s="77" t="s">
        <v>301</v>
      </c>
      <c r="D41" s="141" t="str">
        <f t="shared" si="0"/>
        <v>Pan de trigoBlanco tostado</v>
      </c>
      <c r="E41" s="83">
        <v>314</v>
      </c>
      <c r="F41" s="15">
        <v>9.4</v>
      </c>
      <c r="G41" s="15">
        <v>0.9</v>
      </c>
      <c r="H41" s="13">
        <v>20</v>
      </c>
      <c r="I41" s="15">
        <v>20</v>
      </c>
      <c r="J41" s="58">
        <v>1.8</v>
      </c>
      <c r="K41" s="36">
        <v>0</v>
      </c>
      <c r="L41" s="13">
        <v>0</v>
      </c>
      <c r="M41" s="13">
        <v>0</v>
      </c>
      <c r="N41" s="13">
        <v>0</v>
      </c>
      <c r="O41" s="37">
        <v>0</v>
      </c>
      <c r="P41" s="30">
        <v>467</v>
      </c>
      <c r="Q41" s="16">
        <v>83</v>
      </c>
      <c r="R41" s="16">
        <v>13.5</v>
      </c>
      <c r="S41" s="16">
        <v>19.5</v>
      </c>
      <c r="T41" s="16">
        <v>1.7</v>
      </c>
      <c r="U41" s="16">
        <v>0.18</v>
      </c>
      <c r="V41" s="16">
        <v>82</v>
      </c>
      <c r="W41" s="16">
        <v>0</v>
      </c>
      <c r="X41" s="31">
        <v>720</v>
      </c>
      <c r="Y41" s="37">
        <v>0</v>
      </c>
      <c r="Z41" s="37">
        <v>0</v>
      </c>
      <c r="AA41" s="37">
        <v>0</v>
      </c>
      <c r="AB41" s="37">
        <v>0</v>
      </c>
      <c r="AC41" s="37">
        <v>0</v>
      </c>
      <c r="AD41" s="37">
        <v>0</v>
      </c>
      <c r="AE41" s="37">
        <v>0</v>
      </c>
      <c r="AF41" s="37">
        <v>0</v>
      </c>
      <c r="AG41" s="21">
        <v>0</v>
      </c>
      <c r="AH41" s="22">
        <v>0</v>
      </c>
      <c r="AI41" s="179" t="str">
        <f t="shared" si="1"/>
        <v>INSERT INTO TRN_LKX_ALIMENTOS (NOMBRE_ALIMENTO,ID_ESTADO,ID_JERARQUIA,KCAL,PROTEINAS,GRASAS,HIDRATOS_CARBONO,H2O,NE,V_A,V_B1,V_B2,V_C,V_NIAC,MIN_NA,MIN_K,MIN_CA,MIN_MG,MIN_FE,MIN_CU,MIN_P,MIN_S,MIN_CL,AMIN_FEN,AMIN_ILEU,AMIN_LEU,AMIN_LIS,AMIN_MET,AMIN_TRE,AMIN_TRI,AMIN_VAL,ACID,ALCAL)VALUES("Pan de trigo","Blanco tostado","Cereales",314,9.4,0.9,20,20,1.8,0,0,0,0,0,467,83,13.5,19.5,1.7,0.18,82,0,720,0,0,0,0,0,0,0,0,0,0);</v>
      </c>
    </row>
    <row r="42" spans="1:35" ht="66.599999999999994" thickBot="1">
      <c r="A42" s="21">
        <v>38</v>
      </c>
      <c r="B42" s="79" t="s">
        <v>197</v>
      </c>
      <c r="C42" s="77" t="s">
        <v>302</v>
      </c>
      <c r="D42" s="141" t="str">
        <f t="shared" si="0"/>
        <v>Pan de trigoBlanco frito</v>
      </c>
      <c r="E42" s="83">
        <v>542</v>
      </c>
      <c r="F42" s="15">
        <v>7.2</v>
      </c>
      <c r="G42" s="15">
        <v>37.200000000000003</v>
      </c>
      <c r="H42" s="13">
        <v>4</v>
      </c>
      <c r="I42" s="15">
        <v>4</v>
      </c>
      <c r="J42" s="58">
        <v>1.1000000000000001</v>
      </c>
      <c r="K42" s="36">
        <v>0</v>
      </c>
      <c r="L42" s="13">
        <v>0</v>
      </c>
      <c r="M42" s="13">
        <v>0</v>
      </c>
      <c r="N42" s="13">
        <v>0</v>
      </c>
      <c r="O42" s="37">
        <v>0</v>
      </c>
      <c r="P42" s="30">
        <v>348</v>
      </c>
      <c r="Q42" s="16">
        <v>62</v>
      </c>
      <c r="R42" s="16">
        <v>10.1</v>
      </c>
      <c r="S42" s="16">
        <v>14.5</v>
      </c>
      <c r="T42" s="16">
        <v>1.27</v>
      </c>
      <c r="U42" s="16">
        <v>0.13</v>
      </c>
      <c r="V42" s="16">
        <v>61</v>
      </c>
      <c r="W42" s="16">
        <v>0</v>
      </c>
      <c r="X42" s="31">
        <v>537</v>
      </c>
      <c r="Y42" s="37">
        <v>0</v>
      </c>
      <c r="Z42" s="37">
        <v>0</v>
      </c>
      <c r="AA42" s="37">
        <v>0</v>
      </c>
      <c r="AB42" s="37">
        <v>0</v>
      </c>
      <c r="AC42" s="37">
        <v>0</v>
      </c>
      <c r="AD42" s="37">
        <v>0</v>
      </c>
      <c r="AE42" s="37">
        <v>0</v>
      </c>
      <c r="AF42" s="37">
        <v>0</v>
      </c>
      <c r="AG42" s="21">
        <v>0</v>
      </c>
      <c r="AH42" s="22">
        <v>0</v>
      </c>
      <c r="AI42" s="179" t="str">
        <f t="shared" si="1"/>
        <v>INSERT INTO TRN_LKX_ALIMENTOS (NOMBRE_ALIMENTO,ID_ESTADO,ID_JERARQUIA,KCAL,PROTEINAS,GRASAS,HIDRATOS_CARBONO,H2O,NE,V_A,V_B1,V_B2,V_C,V_NIAC,MIN_NA,MIN_K,MIN_CA,MIN_MG,MIN_FE,MIN_CU,MIN_P,MIN_S,MIN_CL,AMIN_FEN,AMIN_ILEU,AMIN_LEU,AMIN_LIS,AMIN_MET,AMIN_TRE,AMIN_TRI,AMIN_VAL,ACID,ALCAL)VALUES("Pan de trigo","Blanco frito","Cereales",542,7.2,37.2,4,4,1.1,0,0,0,0,0,348,62,10.1,14.5,1.27,0.13,61,0,537,0,0,0,0,0,0,0,0,0,0);</v>
      </c>
    </row>
    <row r="43" spans="1:35" ht="66.599999999999994" thickBot="1">
      <c r="A43" s="21">
        <v>39</v>
      </c>
      <c r="B43" s="21" t="s">
        <v>198</v>
      </c>
      <c r="C43" s="143" t="s">
        <v>116</v>
      </c>
      <c r="D43" s="141" t="str">
        <f t="shared" si="0"/>
        <v>Pan de vienaNatural</v>
      </c>
      <c r="E43" s="83">
        <v>265</v>
      </c>
      <c r="F43" s="15">
        <v>8.1999999999999993</v>
      </c>
      <c r="G43" s="15">
        <v>2.2000000000000002</v>
      </c>
      <c r="H43" s="13">
        <v>33</v>
      </c>
      <c r="I43" s="15">
        <v>33</v>
      </c>
      <c r="J43" s="58">
        <v>1.7</v>
      </c>
      <c r="K43" s="36">
        <v>0</v>
      </c>
      <c r="L43" s="13">
        <v>135</v>
      </c>
      <c r="M43" s="13">
        <v>88</v>
      </c>
      <c r="N43" s="13">
        <v>0</v>
      </c>
      <c r="O43" s="37">
        <v>1400</v>
      </c>
      <c r="P43" s="30">
        <v>0</v>
      </c>
      <c r="Q43" s="16">
        <v>0</v>
      </c>
      <c r="R43" s="16">
        <v>19</v>
      </c>
      <c r="S43" s="16">
        <v>0</v>
      </c>
      <c r="T43" s="16">
        <v>1.2</v>
      </c>
      <c r="U43" s="16">
        <v>0</v>
      </c>
      <c r="V43" s="16">
        <v>52</v>
      </c>
      <c r="W43" s="16">
        <v>0</v>
      </c>
      <c r="X43" s="31">
        <v>0</v>
      </c>
      <c r="Y43" s="36">
        <v>425</v>
      </c>
      <c r="Z43" s="13">
        <v>357</v>
      </c>
      <c r="AA43" s="16">
        <v>594</v>
      </c>
      <c r="AB43" s="16">
        <v>184</v>
      </c>
      <c r="AC43" s="16">
        <v>98</v>
      </c>
      <c r="AD43" s="16">
        <v>271</v>
      </c>
      <c r="AE43" s="16">
        <v>410</v>
      </c>
      <c r="AF43" s="31">
        <v>87</v>
      </c>
      <c r="AG43" s="21">
        <v>0</v>
      </c>
      <c r="AH43" s="22">
        <v>0</v>
      </c>
      <c r="AI43" s="179" t="str">
        <f t="shared" si="1"/>
        <v>INSERT INTO TRN_LKX_ALIMENTOS (NOMBRE_ALIMENTO,ID_ESTADO,ID_JERARQUIA,KCAL,PROTEINAS,GRASAS,HIDRATOS_CARBONO,H2O,NE,V_A,V_B1,V_B2,V_C,V_NIAC,MIN_NA,MIN_K,MIN_CA,MIN_MG,MIN_FE,MIN_CU,MIN_P,MIN_S,MIN_CL,AMIN_FEN,AMIN_ILEU,AMIN_LEU,AMIN_LIS,AMIN_MET,AMIN_TRE,AMIN_TRI,AMIN_VAL,ACID,ALCAL)VALUES("Pan de viena","Natural","Cereales",265,8.2,2.2,33,33,1.7,0,135,88,0,1400,0,0,19,0,1.2,0,52,0,0,425,357,594,184,98,271,410,87,0,0);</v>
      </c>
    </row>
    <row r="44" spans="1:35" ht="66.599999999999994" thickBot="1">
      <c r="A44" s="21">
        <v>40</v>
      </c>
      <c r="B44" s="21" t="s">
        <v>199</v>
      </c>
      <c r="C44" s="77" t="s">
        <v>303</v>
      </c>
      <c r="D44" s="141" t="str">
        <f t="shared" si="0"/>
        <v>BuñuelosFritos</v>
      </c>
      <c r="E44" s="83">
        <v>408</v>
      </c>
      <c r="F44" s="15">
        <v>6.3</v>
      </c>
      <c r="G44" s="15">
        <v>20.100000000000001</v>
      </c>
      <c r="H44" s="13">
        <v>20.8</v>
      </c>
      <c r="I44" s="15">
        <v>20.8</v>
      </c>
      <c r="J44" s="58">
        <v>1.2</v>
      </c>
      <c r="K44" s="83">
        <v>120</v>
      </c>
      <c r="L44" s="15">
        <v>150</v>
      </c>
      <c r="M44" s="15">
        <v>120</v>
      </c>
      <c r="N44" s="13">
        <v>0</v>
      </c>
      <c r="O44" s="37">
        <v>1200</v>
      </c>
      <c r="P44" s="30">
        <v>0</v>
      </c>
      <c r="Q44" s="16">
        <v>0</v>
      </c>
      <c r="R44" s="16">
        <v>69</v>
      </c>
      <c r="S44" s="16">
        <v>0</v>
      </c>
      <c r="T44" s="16">
        <v>0.6</v>
      </c>
      <c r="U44" s="16">
        <v>0</v>
      </c>
      <c r="V44" s="16">
        <v>276</v>
      </c>
      <c r="W44" s="16">
        <v>0</v>
      </c>
      <c r="X44" s="31">
        <v>0</v>
      </c>
      <c r="Y44" s="37">
        <v>0</v>
      </c>
      <c r="Z44" s="37">
        <v>0</v>
      </c>
      <c r="AA44" s="37">
        <v>0</v>
      </c>
      <c r="AB44" s="37">
        <v>0</v>
      </c>
      <c r="AC44" s="37">
        <v>0</v>
      </c>
      <c r="AD44" s="37">
        <v>0</v>
      </c>
      <c r="AE44" s="37">
        <v>0</v>
      </c>
      <c r="AF44" s="37">
        <v>0</v>
      </c>
      <c r="AG44" s="21">
        <v>0</v>
      </c>
      <c r="AH44" s="22">
        <v>0</v>
      </c>
      <c r="AI44" s="179" t="str">
        <f t="shared" si="1"/>
        <v>INSERT INTO TRN_LKX_ALIMENTOS (NOMBRE_ALIMENTO,ID_ESTADO,ID_JERARQUIA,KCAL,PROTEINAS,GRASAS,HIDRATOS_CARBONO,H2O,NE,V_A,V_B1,V_B2,V_C,V_NIAC,MIN_NA,MIN_K,MIN_CA,MIN_MG,MIN_FE,MIN_CU,MIN_P,MIN_S,MIN_CL,AMIN_FEN,AMIN_ILEU,AMIN_LEU,AMIN_LIS,AMIN_MET,AMIN_TRE,AMIN_TRI,AMIN_VAL,ACID,ALCAL)VALUES("Buñuelos","Fritos","Cereales",408,6.3,20.1,20.8,20.8,1.2,120,150,120,0,1200,0,0,69,0,0.6,0,276,0,0,0,0,0,0,0,0,0,0,0,0);</v>
      </c>
    </row>
    <row r="45" spans="1:35" ht="66.599999999999994" thickBot="1">
      <c r="A45" s="21">
        <v>41</v>
      </c>
      <c r="B45" s="21" t="s">
        <v>200</v>
      </c>
      <c r="C45" s="77" t="s">
        <v>116</v>
      </c>
      <c r="D45" s="141" t="str">
        <f t="shared" si="0"/>
        <v>GalletasNatural</v>
      </c>
      <c r="E45" s="83">
        <v>435</v>
      </c>
      <c r="F45" s="15">
        <v>7.4</v>
      </c>
      <c r="G45" s="15">
        <v>13</v>
      </c>
      <c r="H45" s="13">
        <v>5.2</v>
      </c>
      <c r="I45" s="15">
        <v>5.2</v>
      </c>
      <c r="J45" s="58">
        <v>1.3</v>
      </c>
      <c r="K45" s="36">
        <v>0</v>
      </c>
      <c r="L45" s="15">
        <v>140</v>
      </c>
      <c r="M45" s="13">
        <v>0</v>
      </c>
      <c r="N45" s="13">
        <v>0</v>
      </c>
      <c r="O45" s="37">
        <v>0</v>
      </c>
      <c r="P45" s="30">
        <v>244</v>
      </c>
      <c r="Q45" s="16">
        <v>170</v>
      </c>
      <c r="R45" s="16">
        <v>45.4</v>
      </c>
      <c r="S45" s="16">
        <v>14.3</v>
      </c>
      <c r="T45" s="16">
        <v>1.24</v>
      </c>
      <c r="U45" s="16">
        <v>0.08</v>
      </c>
      <c r="V45" s="16">
        <v>41</v>
      </c>
      <c r="W45" s="16">
        <v>83.4</v>
      </c>
      <c r="X45" s="31">
        <v>260</v>
      </c>
      <c r="Y45" s="37">
        <v>0</v>
      </c>
      <c r="Z45" s="37">
        <v>0</v>
      </c>
      <c r="AA45" s="37">
        <v>0</v>
      </c>
      <c r="AB45" s="37">
        <v>0</v>
      </c>
      <c r="AC45" s="37">
        <v>0</v>
      </c>
      <c r="AD45" s="37">
        <v>0</v>
      </c>
      <c r="AE45" s="37">
        <v>0</v>
      </c>
      <c r="AF45" s="37">
        <v>0</v>
      </c>
      <c r="AG45" s="21">
        <v>38</v>
      </c>
      <c r="AH45" s="22">
        <v>0</v>
      </c>
      <c r="AI45" s="179" t="str">
        <f t="shared" si="1"/>
        <v>INSERT INTO TRN_LKX_ALIMENTOS (NOMBRE_ALIMENTO,ID_ESTADO,ID_JERARQUIA,KCAL,PROTEINAS,GRASAS,HIDRATOS_CARBONO,H2O,NE,V_A,V_B1,V_B2,V_C,V_NIAC,MIN_NA,MIN_K,MIN_CA,MIN_MG,MIN_FE,MIN_CU,MIN_P,MIN_S,MIN_CL,AMIN_FEN,AMIN_ILEU,AMIN_LEU,AMIN_LIS,AMIN_MET,AMIN_TRE,AMIN_TRI,AMIN_VAL,ACID,ALCAL)VALUES("Galletas","Natural","Cereales",435,7.4,13,5.2,5.2,1.3,0,140,0,0,0,244,170,45.4,14.3,1.24,0.08,41,83.4,260,0,0,0,0,0,0,0,0,38,0);</v>
      </c>
    </row>
    <row r="46" spans="1:35" ht="66.599999999999994" thickBot="1">
      <c r="A46" s="21">
        <v>42</v>
      </c>
      <c r="B46" s="21" t="s">
        <v>201</v>
      </c>
      <c r="C46" s="143" t="s">
        <v>116</v>
      </c>
      <c r="D46" s="141" t="str">
        <f t="shared" si="0"/>
        <v>Polvo para flanesNatural</v>
      </c>
      <c r="E46" s="83">
        <v>353</v>
      </c>
      <c r="F46" s="15">
        <v>0.5</v>
      </c>
      <c r="G46" s="15">
        <v>0.7</v>
      </c>
      <c r="H46" s="13">
        <v>8</v>
      </c>
      <c r="I46" s="15">
        <v>8</v>
      </c>
      <c r="J46" s="58">
        <v>0</v>
      </c>
      <c r="K46" s="36">
        <v>0</v>
      </c>
      <c r="L46" s="13">
        <v>0</v>
      </c>
      <c r="M46" s="13">
        <v>0</v>
      </c>
      <c r="N46" s="13">
        <v>0</v>
      </c>
      <c r="O46" s="37">
        <v>0</v>
      </c>
      <c r="P46" s="30">
        <v>51.6</v>
      </c>
      <c r="Q46" s="16">
        <v>61</v>
      </c>
      <c r="R46" s="16">
        <v>18</v>
      </c>
      <c r="S46" s="16">
        <v>7.2</v>
      </c>
      <c r="T46" s="16">
        <v>1.43</v>
      </c>
      <c r="U46" s="16">
        <v>0.13</v>
      </c>
      <c r="V46" s="16">
        <v>39</v>
      </c>
      <c r="W46" s="16">
        <v>1.1000000000000001</v>
      </c>
      <c r="X46" s="31">
        <v>71</v>
      </c>
      <c r="Y46" s="37">
        <v>0</v>
      </c>
      <c r="Z46" s="37">
        <v>0</v>
      </c>
      <c r="AA46" s="37">
        <v>0</v>
      </c>
      <c r="AB46" s="37">
        <v>0</v>
      </c>
      <c r="AC46" s="37">
        <v>0</v>
      </c>
      <c r="AD46" s="37">
        <v>0</v>
      </c>
      <c r="AE46" s="37">
        <v>0</v>
      </c>
      <c r="AF46" s="37">
        <v>0</v>
      </c>
      <c r="AG46" s="21">
        <v>6</v>
      </c>
      <c r="AH46" s="22">
        <v>0</v>
      </c>
      <c r="AI46" s="179" t="str">
        <f t="shared" si="1"/>
        <v>INSERT INTO TRN_LKX_ALIMENTOS (NOMBRE_ALIMENTO,ID_ESTADO,ID_JERARQUIA,KCAL,PROTEINAS,GRASAS,HIDRATOS_CARBONO,H2O,NE,V_A,V_B1,V_B2,V_C,V_NIAC,MIN_NA,MIN_K,MIN_CA,MIN_MG,MIN_FE,MIN_CU,MIN_P,MIN_S,MIN_CL,AMIN_FEN,AMIN_ILEU,AMIN_LEU,AMIN_LIS,AMIN_MET,AMIN_TRE,AMIN_TRI,AMIN_VAL,ACID,ALCAL)VALUES("Polvo para flanes","Natural","Cereales",353,0.5,0.7,8,8,0,0,0,0,0,0,51.6,61,18,7.2,1.43,0.13,39,1.1,71,0,0,0,0,0,0,0,0,6,0);</v>
      </c>
    </row>
    <row r="47" spans="1:35" ht="66.599999999999994" thickBot="1">
      <c r="A47" s="21">
        <v>43</v>
      </c>
      <c r="B47" s="21" t="s">
        <v>202</v>
      </c>
      <c r="C47" s="77" t="s">
        <v>116</v>
      </c>
      <c r="D47" s="141" t="str">
        <f t="shared" si="0"/>
        <v>SagúNatural</v>
      </c>
      <c r="E47" s="83">
        <v>348</v>
      </c>
      <c r="F47" s="15">
        <v>1.8</v>
      </c>
      <c r="G47" s="15">
        <v>0.2</v>
      </c>
      <c r="H47" s="13">
        <v>14.8</v>
      </c>
      <c r="I47" s="15">
        <v>14.8</v>
      </c>
      <c r="J47" s="58">
        <v>0.9</v>
      </c>
      <c r="K47" s="36">
        <v>0</v>
      </c>
      <c r="L47" s="13">
        <v>5</v>
      </c>
      <c r="M47" s="13">
        <v>100</v>
      </c>
      <c r="N47" s="13">
        <v>0</v>
      </c>
      <c r="O47" s="37">
        <v>0</v>
      </c>
      <c r="P47" s="30">
        <v>3.8</v>
      </c>
      <c r="Q47" s="16">
        <v>14</v>
      </c>
      <c r="R47" s="16">
        <v>10.199999999999999</v>
      </c>
      <c r="S47" s="16">
        <v>2.5</v>
      </c>
      <c r="T47" s="16">
        <v>1.1000000000000001</v>
      </c>
      <c r="U47" s="16">
        <v>0.03</v>
      </c>
      <c r="V47" s="16">
        <v>18</v>
      </c>
      <c r="W47" s="16">
        <v>2.5</v>
      </c>
      <c r="X47" s="31">
        <v>14.3</v>
      </c>
      <c r="Y47" s="37">
        <v>0</v>
      </c>
      <c r="Z47" s="37">
        <v>0</v>
      </c>
      <c r="AA47" s="37">
        <v>0</v>
      </c>
      <c r="AB47" s="37">
        <v>0</v>
      </c>
      <c r="AC47" s="37">
        <v>0</v>
      </c>
      <c r="AD47" s="37">
        <v>0</v>
      </c>
      <c r="AE47" s="37">
        <v>0</v>
      </c>
      <c r="AF47" s="37">
        <v>0</v>
      </c>
      <c r="AG47" s="21">
        <v>18</v>
      </c>
      <c r="AH47" s="22">
        <v>0</v>
      </c>
      <c r="AI47" s="179" t="str">
        <f t="shared" si="1"/>
        <v>INSERT INTO TRN_LKX_ALIMENTOS (NOMBRE_ALIMENTO,ID_ESTADO,ID_JERARQUIA,KCAL,PROTEINAS,GRASAS,HIDRATOS_CARBONO,H2O,NE,V_A,V_B1,V_B2,V_C,V_NIAC,MIN_NA,MIN_K,MIN_CA,MIN_MG,MIN_FE,MIN_CU,MIN_P,MIN_S,MIN_CL,AMIN_FEN,AMIN_ILEU,AMIN_LEU,AMIN_LIS,AMIN_MET,AMIN_TRE,AMIN_TRI,AMIN_VAL,ACID,ALCAL)VALUES("Sagú","Natural","Cereales",348,1.8,0.2,14.8,14.8,0.9,0,5,100,0,0,3.8,14,10.2,2.5,1.1,0.03,18,2.5,14.3,0,0,0,0,0,0,0,0,18,0);</v>
      </c>
    </row>
    <row r="48" spans="1:35" ht="66.599999999999994" thickBot="1">
      <c r="A48" s="21">
        <v>44</v>
      </c>
      <c r="B48" s="21" t="s">
        <v>203</v>
      </c>
      <c r="C48" s="77" t="s">
        <v>116</v>
      </c>
      <c r="D48" s="141" t="str">
        <f t="shared" si="0"/>
        <v>SémolaNatural</v>
      </c>
      <c r="E48" s="36">
        <v>349</v>
      </c>
      <c r="F48" s="15">
        <v>9.8000000000000007</v>
      </c>
      <c r="G48" s="15">
        <v>1.4</v>
      </c>
      <c r="H48" s="13">
        <v>12.5</v>
      </c>
      <c r="I48" s="15">
        <v>12.5</v>
      </c>
      <c r="J48" s="58">
        <v>1.3</v>
      </c>
      <c r="K48" s="36">
        <v>0</v>
      </c>
      <c r="L48" s="13">
        <v>70</v>
      </c>
      <c r="M48" s="13">
        <v>30</v>
      </c>
      <c r="N48" s="13">
        <v>0</v>
      </c>
      <c r="O48" s="37">
        <v>900</v>
      </c>
      <c r="P48" s="30">
        <v>11.8</v>
      </c>
      <c r="Q48" s="16">
        <v>170</v>
      </c>
      <c r="R48" s="16">
        <v>14</v>
      </c>
      <c r="S48" s="16">
        <v>41</v>
      </c>
      <c r="T48" s="16">
        <v>1</v>
      </c>
      <c r="U48" s="16">
        <v>0.15</v>
      </c>
      <c r="V48" s="16">
        <v>91</v>
      </c>
      <c r="W48" s="16">
        <v>91.8</v>
      </c>
      <c r="X48" s="31">
        <v>71</v>
      </c>
      <c r="Y48" s="37">
        <v>0</v>
      </c>
      <c r="Z48" s="37">
        <v>0</v>
      </c>
      <c r="AA48" s="37">
        <v>0</v>
      </c>
      <c r="AB48" s="37">
        <v>0</v>
      </c>
      <c r="AC48" s="37">
        <v>0</v>
      </c>
      <c r="AD48" s="37">
        <v>0</v>
      </c>
      <c r="AE48" s="37">
        <v>0</v>
      </c>
      <c r="AF48" s="37">
        <v>0</v>
      </c>
      <c r="AG48" s="21">
        <v>67</v>
      </c>
      <c r="AH48" s="22">
        <v>0</v>
      </c>
      <c r="AI48" s="179" t="str">
        <f t="shared" si="1"/>
        <v>INSERT INTO TRN_LKX_ALIMENTOS (NOMBRE_ALIMENTO,ID_ESTADO,ID_JERARQUIA,KCAL,PROTEINAS,GRASAS,HIDRATOS_CARBONO,H2O,NE,V_A,V_B1,V_B2,V_C,V_NIAC,MIN_NA,MIN_K,MIN_CA,MIN_MG,MIN_FE,MIN_CU,MIN_P,MIN_S,MIN_CL,AMIN_FEN,AMIN_ILEU,AMIN_LEU,AMIN_LIS,AMIN_MET,AMIN_TRE,AMIN_TRI,AMIN_VAL,ACID,ALCAL)VALUES("Sémola","Natural","Cereales",349,9.8,1.4,12.5,12.5,1.3,0,70,30,0,900,11.8,170,14,41,1,0.15,91,91.8,71,0,0,0,0,0,0,0,0,67,0);</v>
      </c>
    </row>
    <row r="49" spans="1:35" ht="66.599999999999994" thickBot="1">
      <c r="A49" s="21">
        <v>45</v>
      </c>
      <c r="B49" s="21" t="s">
        <v>204</v>
      </c>
      <c r="C49" s="77" t="s">
        <v>304</v>
      </c>
      <c r="D49" s="141" t="str">
        <f t="shared" si="0"/>
        <v>SojaHarina</v>
      </c>
      <c r="E49" s="36">
        <v>440</v>
      </c>
      <c r="F49" s="15">
        <v>43</v>
      </c>
      <c r="G49" s="15">
        <v>22</v>
      </c>
      <c r="H49" s="13">
        <v>7.8</v>
      </c>
      <c r="I49" s="15">
        <v>7.8</v>
      </c>
      <c r="J49" s="58">
        <v>3.2</v>
      </c>
      <c r="K49" s="83">
        <v>9</v>
      </c>
      <c r="L49" s="15">
        <v>420</v>
      </c>
      <c r="M49" s="15">
        <v>12100</v>
      </c>
      <c r="N49" s="15">
        <v>10000</v>
      </c>
      <c r="O49" s="58">
        <v>2100</v>
      </c>
      <c r="P49" s="41">
        <v>4</v>
      </c>
      <c r="Q49" s="14">
        <v>1800</v>
      </c>
      <c r="R49" s="14">
        <v>223</v>
      </c>
      <c r="S49" s="14">
        <v>235</v>
      </c>
      <c r="T49" s="16">
        <v>6.9</v>
      </c>
      <c r="U49" s="16">
        <v>0</v>
      </c>
      <c r="V49" s="16">
        <v>597</v>
      </c>
      <c r="W49" s="16">
        <v>24</v>
      </c>
      <c r="X49" s="31">
        <v>0</v>
      </c>
      <c r="Y49" s="36">
        <v>1843</v>
      </c>
      <c r="Z49" s="16">
        <v>2010</v>
      </c>
      <c r="AA49" s="16">
        <v>3012</v>
      </c>
      <c r="AB49" s="16">
        <v>2401</v>
      </c>
      <c r="AC49" s="16">
        <v>497</v>
      </c>
      <c r="AD49" s="16">
        <v>1492</v>
      </c>
      <c r="AE49" s="16">
        <v>512</v>
      </c>
      <c r="AF49" s="31">
        <v>2003</v>
      </c>
      <c r="AG49" s="81">
        <v>0</v>
      </c>
      <c r="AH49" s="22">
        <v>0</v>
      </c>
      <c r="AI49" s="179" t="str">
        <f t="shared" si="1"/>
        <v>INSERT INTO TRN_LKX_ALIMENTOS (NOMBRE_ALIMENTO,ID_ESTADO,ID_JERARQUIA,KCAL,PROTEINAS,GRASAS,HIDRATOS_CARBONO,H2O,NE,V_A,V_B1,V_B2,V_C,V_NIAC,MIN_NA,MIN_K,MIN_CA,MIN_MG,MIN_FE,MIN_CU,MIN_P,MIN_S,MIN_CL,AMIN_FEN,AMIN_ILEU,AMIN_LEU,AMIN_LIS,AMIN_MET,AMIN_TRE,AMIN_TRI,AMIN_VAL,ACID,ALCAL)VALUES("Soja","Harina","Cereales",440,43,22,7.8,7.8,3.2,9,420,12100,10000,2100,4,1800,223,235,6.9,0,597,24,0,1843,2010,3012,2401,497,1492,512,2003,0,0);</v>
      </c>
    </row>
    <row r="50" spans="1:35" ht="66.599999999999994" thickBot="1">
      <c r="A50" s="21">
        <v>46</v>
      </c>
      <c r="B50" s="21" t="s">
        <v>205</v>
      </c>
      <c r="C50" s="77" t="s">
        <v>116</v>
      </c>
      <c r="D50" s="141" t="str">
        <f t="shared" si="0"/>
        <v>TapiocaNatural</v>
      </c>
      <c r="E50" s="36">
        <v>350</v>
      </c>
      <c r="F50" s="15">
        <v>0.6</v>
      </c>
      <c r="G50" s="15">
        <v>0.2</v>
      </c>
      <c r="H50" s="13">
        <v>12.6</v>
      </c>
      <c r="I50" s="15">
        <v>12.6</v>
      </c>
      <c r="J50" s="58">
        <v>0.5</v>
      </c>
      <c r="K50" s="36">
        <v>0</v>
      </c>
      <c r="L50" s="15">
        <v>0</v>
      </c>
      <c r="M50" s="15">
        <v>100</v>
      </c>
      <c r="N50" s="13">
        <v>0</v>
      </c>
      <c r="O50" s="37">
        <v>0</v>
      </c>
      <c r="P50" s="41">
        <v>4.5999999999999996</v>
      </c>
      <c r="Q50" s="14">
        <v>20</v>
      </c>
      <c r="R50" s="14">
        <v>9.1999999999999993</v>
      </c>
      <c r="S50" s="14">
        <v>2</v>
      </c>
      <c r="T50" s="14">
        <v>0.51</v>
      </c>
      <c r="U50" s="16">
        <v>7.0000000000000007E-2</v>
      </c>
      <c r="V50" s="16">
        <v>20</v>
      </c>
      <c r="W50" s="16">
        <v>3.8</v>
      </c>
      <c r="X50" s="31">
        <v>14.2</v>
      </c>
      <c r="Y50" s="37">
        <v>0</v>
      </c>
      <c r="Z50" s="37">
        <v>0</v>
      </c>
      <c r="AA50" s="37">
        <v>0</v>
      </c>
      <c r="AB50" s="37">
        <v>0</v>
      </c>
      <c r="AC50" s="37">
        <v>0</v>
      </c>
      <c r="AD50" s="37">
        <v>0</v>
      </c>
      <c r="AE50" s="37">
        <v>0</v>
      </c>
      <c r="AF50" s="37">
        <v>0</v>
      </c>
      <c r="AG50" s="21">
        <v>12</v>
      </c>
      <c r="AH50" s="22">
        <v>0</v>
      </c>
      <c r="AI50" s="179" t="str">
        <f t="shared" si="1"/>
        <v>INSERT INTO TRN_LKX_ALIMENTOS (NOMBRE_ALIMENTO,ID_ESTADO,ID_JERARQUIA,KCAL,PROTEINAS,GRASAS,HIDRATOS_CARBONO,H2O,NE,V_A,V_B1,V_B2,V_C,V_NIAC,MIN_NA,MIN_K,MIN_CA,MIN_MG,MIN_FE,MIN_CU,MIN_P,MIN_S,MIN_CL,AMIN_FEN,AMIN_ILEU,AMIN_LEU,AMIN_LIS,AMIN_MET,AMIN_TRE,AMIN_TRI,AMIN_VAL,ACID,ALCAL)VALUES("Tapioca","Natural","Cereales",350,0.6,0.2,12.6,12.6,0.5,0,0,100,0,0,4.6,20,9.2,2,0.51,0.07,20,3.8,14.2,0,0,0,0,0,0,0,0,12,0);</v>
      </c>
    </row>
    <row r="51" spans="1:35" ht="66.599999999999994" thickBot="1">
      <c r="A51" s="22">
        <v>47</v>
      </c>
      <c r="B51" s="22" t="s">
        <v>206</v>
      </c>
      <c r="C51" s="78" t="s">
        <v>116</v>
      </c>
      <c r="D51" s="141" t="str">
        <f t="shared" si="0"/>
        <v>Tarta de manzanaNatural</v>
      </c>
      <c r="E51" s="38">
        <v>250</v>
      </c>
      <c r="F51" s="75">
        <v>2.1</v>
      </c>
      <c r="G51" s="75">
        <v>9.1</v>
      </c>
      <c r="H51" s="39">
        <v>38</v>
      </c>
      <c r="I51" s="75">
        <v>38</v>
      </c>
      <c r="J51" s="40">
        <v>0</v>
      </c>
      <c r="K51" s="38">
        <v>150</v>
      </c>
      <c r="L51" s="75">
        <v>28</v>
      </c>
      <c r="M51" s="75">
        <v>22</v>
      </c>
      <c r="N51" s="75">
        <v>770</v>
      </c>
      <c r="O51" s="85">
        <v>213</v>
      </c>
      <c r="P51" s="32">
        <v>0</v>
      </c>
      <c r="Q51" s="33">
        <v>0</v>
      </c>
      <c r="R51" s="44">
        <v>6.9</v>
      </c>
      <c r="S51" s="33">
        <v>0</v>
      </c>
      <c r="T51" s="44">
        <v>0.3</v>
      </c>
      <c r="U51" s="33">
        <v>0</v>
      </c>
      <c r="V51" s="33">
        <v>22</v>
      </c>
      <c r="W51" s="33">
        <v>0</v>
      </c>
      <c r="X51" s="34">
        <v>0</v>
      </c>
      <c r="Y51" s="38">
        <v>0</v>
      </c>
      <c r="Z51" s="38">
        <v>0</v>
      </c>
      <c r="AA51" s="38">
        <v>0</v>
      </c>
      <c r="AB51" s="38">
        <v>0</v>
      </c>
      <c r="AC51" s="38">
        <v>0</v>
      </c>
      <c r="AD51" s="38">
        <v>0</v>
      </c>
      <c r="AE51" s="38">
        <v>0</v>
      </c>
      <c r="AF51" s="38">
        <v>0</v>
      </c>
      <c r="AG51" s="22">
        <v>0</v>
      </c>
      <c r="AH51" s="22">
        <v>0</v>
      </c>
      <c r="AI51" s="179" t="str">
        <f t="shared" si="1"/>
        <v>INSERT INTO TRN_LKX_ALIMENTOS (NOMBRE_ALIMENTO,ID_ESTADO,ID_JERARQUIA,KCAL,PROTEINAS,GRASAS,HIDRATOS_CARBONO,H2O,NE,V_A,V_B1,V_B2,V_C,V_NIAC,MIN_NA,MIN_K,MIN_CA,MIN_MG,MIN_FE,MIN_CU,MIN_P,MIN_S,MIN_CL,AMIN_FEN,AMIN_ILEU,AMIN_LEU,AMIN_LIS,AMIN_MET,AMIN_TRE,AMIN_TRI,AMIN_VAL,ACID,ALCAL)VALUES("Tarta de manzana","Natural","Cereales",250,2.1,9.1,38,38,0,150,28,22,770,213,0,0,6.9,0,0.3,0,22,0,0,0,0,0,0,0,0,0,0,0,0);</v>
      </c>
    </row>
    <row r="120" spans="1:1">
      <c r="A120">
        <v>134</v>
      </c>
    </row>
    <row r="121" spans="1:1">
      <c r="A121">
        <v>135</v>
      </c>
    </row>
    <row r="122" spans="1:1">
      <c r="A122">
        <v>136</v>
      </c>
    </row>
    <row r="123" spans="1:1">
      <c r="A123">
        <v>137</v>
      </c>
    </row>
    <row r="124" spans="1:1">
      <c r="A124">
        <v>138</v>
      </c>
    </row>
    <row r="125" spans="1:1">
      <c r="A125">
        <v>139</v>
      </c>
    </row>
    <row r="126" spans="1:1">
      <c r="A126">
        <v>140</v>
      </c>
    </row>
    <row r="127" spans="1:1">
      <c r="A127">
        <v>141</v>
      </c>
    </row>
    <row r="128" spans="1:1">
      <c r="A128">
        <v>142</v>
      </c>
    </row>
    <row r="129" spans="1:1">
      <c r="A129">
        <v>143</v>
      </c>
    </row>
    <row r="130" spans="1:1">
      <c r="A130">
        <v>144</v>
      </c>
    </row>
    <row r="131" spans="1:1">
      <c r="A131">
        <v>145</v>
      </c>
    </row>
    <row r="132" spans="1:1">
      <c r="A132">
        <v>146</v>
      </c>
    </row>
    <row r="133" spans="1:1">
      <c r="A133">
        <v>147</v>
      </c>
    </row>
    <row r="134" spans="1:1">
      <c r="A134">
        <v>148</v>
      </c>
    </row>
    <row r="135" spans="1:1">
      <c r="A135">
        <v>149</v>
      </c>
    </row>
    <row r="136" spans="1:1">
      <c r="A136">
        <v>150</v>
      </c>
    </row>
    <row r="137" spans="1:1">
      <c r="A137">
        <v>151</v>
      </c>
    </row>
    <row r="138" spans="1:1">
      <c r="A138">
        <v>152</v>
      </c>
    </row>
    <row r="139" spans="1:1">
      <c r="A139">
        <v>153</v>
      </c>
    </row>
    <row r="140" spans="1:1">
      <c r="A140">
        <v>154</v>
      </c>
    </row>
    <row r="141" spans="1:1">
      <c r="A141">
        <v>155</v>
      </c>
    </row>
    <row r="142" spans="1:1">
      <c r="A142">
        <v>156</v>
      </c>
    </row>
    <row r="143" spans="1:1">
      <c r="A143">
        <v>157</v>
      </c>
    </row>
    <row r="144" spans="1:1">
      <c r="A144">
        <v>158</v>
      </c>
    </row>
    <row r="145" spans="1:1">
      <c r="A145">
        <v>159</v>
      </c>
    </row>
    <row r="146" spans="1:1">
      <c r="A146">
        <v>160</v>
      </c>
    </row>
    <row r="147" spans="1:1">
      <c r="A147">
        <v>161</v>
      </c>
    </row>
    <row r="148" spans="1:1">
      <c r="A148">
        <v>162</v>
      </c>
    </row>
    <row r="149" spans="1:1">
      <c r="A149">
        <v>163</v>
      </c>
    </row>
    <row r="150" spans="1:1">
      <c r="A150">
        <v>164</v>
      </c>
    </row>
    <row r="151" spans="1:1">
      <c r="A151">
        <v>165</v>
      </c>
    </row>
    <row r="152" spans="1:1">
      <c r="A152">
        <v>166</v>
      </c>
    </row>
    <row r="153" spans="1:1">
      <c r="A153">
        <v>167</v>
      </c>
    </row>
    <row r="154" spans="1:1">
      <c r="A154">
        <v>168</v>
      </c>
    </row>
    <row r="155" spans="1:1">
      <c r="A155">
        <v>169</v>
      </c>
    </row>
    <row r="156" spans="1:1">
      <c r="A156">
        <v>170</v>
      </c>
    </row>
    <row r="157" spans="1:1">
      <c r="A157">
        <v>171</v>
      </c>
    </row>
    <row r="158" spans="1:1">
      <c r="A158">
        <v>172</v>
      </c>
    </row>
    <row r="159" spans="1:1">
      <c r="A159">
        <v>173</v>
      </c>
    </row>
    <row r="160" spans="1:1">
      <c r="A160">
        <v>174</v>
      </c>
    </row>
    <row r="161" spans="1:1">
      <c r="A161">
        <v>175</v>
      </c>
    </row>
    <row r="162" spans="1:1">
      <c r="A162">
        <v>176</v>
      </c>
    </row>
    <row r="163" spans="1:1">
      <c r="A163">
        <v>177</v>
      </c>
    </row>
    <row r="164" spans="1:1">
      <c r="A164">
        <v>178</v>
      </c>
    </row>
    <row r="165" spans="1:1">
      <c r="A165">
        <v>179</v>
      </c>
    </row>
  </sheetData>
  <mergeCells count="9">
    <mergeCell ref="D1:D2"/>
    <mergeCell ref="Y3:AF3"/>
    <mergeCell ref="P1:X1"/>
    <mergeCell ref="K1:O1"/>
    <mergeCell ref="Y1:AF1"/>
    <mergeCell ref="E1:J1"/>
    <mergeCell ref="L2:O2"/>
    <mergeCell ref="L3:O3"/>
    <mergeCell ref="P3:X3"/>
  </mergeCells>
  <phoneticPr fontId="8" type="noConversion"/>
  <pageMargins left="0.75" right="0.75" top="1" bottom="1" header="0" footer="0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AI22"/>
  <sheetViews>
    <sheetView topLeftCell="A16" workbookViewId="0">
      <selection activeCell="B5" sqref="B5"/>
    </sheetView>
  </sheetViews>
  <sheetFormatPr defaultColWidth="11.5546875" defaultRowHeight="13.2"/>
  <cols>
    <col min="1" max="1" width="3" bestFit="1" customWidth="1"/>
    <col min="2" max="2" width="15.5546875" bestFit="1" customWidth="1"/>
    <col min="3" max="3" width="8.33203125" bestFit="1" customWidth="1"/>
    <col min="4" max="4" width="24.33203125" customWidth="1"/>
    <col min="5" max="5" width="4" bestFit="1" customWidth="1"/>
    <col min="6" max="10" width="5" bestFit="1" customWidth="1"/>
    <col min="11" max="11" width="8" bestFit="1" customWidth="1"/>
    <col min="12" max="12" width="5" bestFit="1" customWidth="1"/>
    <col min="13" max="13" width="4" bestFit="1" customWidth="1"/>
    <col min="14" max="14" width="6" bestFit="1" customWidth="1"/>
    <col min="15" max="15" width="5" bestFit="1" customWidth="1"/>
    <col min="16" max="16" width="6.5546875" bestFit="1" customWidth="1"/>
    <col min="17" max="17" width="7.5546875" bestFit="1" customWidth="1"/>
    <col min="18" max="19" width="6.5546875" bestFit="1" customWidth="1"/>
    <col min="20" max="21" width="4.5546875" bestFit="1" customWidth="1"/>
    <col min="22" max="24" width="6.5546875" bestFit="1" customWidth="1"/>
    <col min="25" max="26" width="7.5546875" bestFit="1" customWidth="1"/>
    <col min="27" max="27" width="8.5546875" bestFit="1" customWidth="1"/>
    <col min="28" max="28" width="7.5546875" bestFit="1" customWidth="1"/>
    <col min="29" max="29" width="6.5546875" bestFit="1" customWidth="1"/>
    <col min="30" max="30" width="7.5546875" bestFit="1" customWidth="1"/>
    <col min="31" max="31" width="6.5546875" bestFit="1" customWidth="1"/>
    <col min="32" max="32" width="7.5546875" bestFit="1" customWidth="1"/>
    <col min="33" max="33" width="5.5546875" bestFit="1" customWidth="1"/>
    <col min="34" max="34" width="6.5546875" bestFit="1" customWidth="1"/>
    <col min="35" max="35" width="142.88671875" customWidth="1"/>
  </cols>
  <sheetData>
    <row r="1" spans="1:35" ht="13.8" thickBot="1">
      <c r="A1" s="18"/>
      <c r="B1" s="23" t="s">
        <v>13</v>
      </c>
      <c r="C1" s="26" t="s">
        <v>14</v>
      </c>
      <c r="D1" s="241" t="s">
        <v>217</v>
      </c>
      <c r="E1" s="247" t="s">
        <v>137</v>
      </c>
      <c r="F1" s="248"/>
      <c r="G1" s="248"/>
      <c r="H1" s="248"/>
      <c r="I1" s="248"/>
      <c r="J1" s="248"/>
      <c r="K1" s="247" t="s">
        <v>20</v>
      </c>
      <c r="L1" s="248"/>
      <c r="M1" s="248"/>
      <c r="N1" s="248"/>
      <c r="O1" s="249"/>
      <c r="P1" s="246" t="s">
        <v>38</v>
      </c>
      <c r="Q1" s="246"/>
      <c r="R1" s="246"/>
      <c r="S1" s="246"/>
      <c r="T1" s="246"/>
      <c r="U1" s="246"/>
      <c r="V1" s="246"/>
      <c r="W1" s="246"/>
      <c r="X1" s="246"/>
      <c r="Y1" s="250" t="s">
        <v>21</v>
      </c>
      <c r="Z1" s="251"/>
      <c r="AA1" s="251"/>
      <c r="AB1" s="251"/>
      <c r="AC1" s="251"/>
      <c r="AD1" s="251"/>
      <c r="AE1" s="251"/>
      <c r="AF1" s="252"/>
      <c r="AG1" s="28" t="s">
        <v>22</v>
      </c>
      <c r="AH1" s="23" t="s">
        <v>23</v>
      </c>
    </row>
    <row r="2" spans="1:35" ht="13.8" thickBot="1">
      <c r="A2" s="19"/>
      <c r="B2" s="24"/>
      <c r="C2" s="27"/>
      <c r="D2" s="242"/>
      <c r="E2" s="97"/>
      <c r="F2" s="73"/>
      <c r="G2" s="73"/>
      <c r="H2" s="73"/>
      <c r="I2" s="73"/>
      <c r="J2" s="73"/>
      <c r="K2" s="23" t="s">
        <v>138</v>
      </c>
      <c r="L2" s="253"/>
      <c r="M2" s="253"/>
      <c r="N2" s="253"/>
      <c r="O2" s="254"/>
      <c r="P2" s="4"/>
      <c r="Q2" s="4"/>
      <c r="R2" s="4"/>
      <c r="S2" s="4"/>
      <c r="T2" s="4"/>
      <c r="U2" s="4"/>
      <c r="V2" s="4"/>
      <c r="W2" s="4"/>
      <c r="X2" s="4"/>
      <c r="Y2" s="46"/>
      <c r="Z2" s="2"/>
      <c r="AA2" s="2"/>
      <c r="AB2" s="2"/>
      <c r="AC2" s="2"/>
      <c r="AD2" s="2"/>
      <c r="AE2" s="2"/>
      <c r="AF2" s="47"/>
      <c r="AG2" s="46"/>
      <c r="AH2" s="19"/>
    </row>
    <row r="3" spans="1:35" ht="13.8" thickBot="1">
      <c r="A3" s="20"/>
      <c r="B3" s="119" t="s">
        <v>110</v>
      </c>
      <c r="C3" s="26"/>
      <c r="D3" s="139"/>
      <c r="E3" s="29"/>
      <c r="F3" s="11"/>
      <c r="G3" s="11"/>
      <c r="H3" s="11"/>
      <c r="I3" s="11"/>
      <c r="J3" s="11"/>
      <c r="K3" s="24">
        <v>100</v>
      </c>
      <c r="L3" s="243" t="s">
        <v>139</v>
      </c>
      <c r="M3" s="244"/>
      <c r="N3" s="244"/>
      <c r="O3" s="245"/>
      <c r="P3" s="255" t="s">
        <v>140</v>
      </c>
      <c r="Q3" s="256"/>
      <c r="R3" s="256"/>
      <c r="S3" s="256"/>
      <c r="T3" s="256"/>
      <c r="U3" s="256"/>
      <c r="V3" s="256"/>
      <c r="W3" s="256"/>
      <c r="X3" s="257"/>
      <c r="Y3" s="243" t="s">
        <v>140</v>
      </c>
      <c r="Z3" s="244"/>
      <c r="AA3" s="244"/>
      <c r="AB3" s="244"/>
      <c r="AC3" s="244"/>
      <c r="AD3" s="244"/>
      <c r="AE3" s="244"/>
      <c r="AF3" s="245"/>
      <c r="AG3" s="53"/>
      <c r="AH3" s="18"/>
    </row>
    <row r="4" spans="1:35" ht="13.8" thickBot="1">
      <c r="A4" s="87" t="s">
        <v>8</v>
      </c>
      <c r="B4" s="87"/>
      <c r="C4" s="96"/>
      <c r="D4" s="140"/>
      <c r="E4" s="97" t="s">
        <v>15</v>
      </c>
      <c r="F4" s="73" t="s">
        <v>16</v>
      </c>
      <c r="G4" s="73" t="s">
        <v>17</v>
      </c>
      <c r="H4" s="73" t="s">
        <v>18</v>
      </c>
      <c r="I4" s="73" t="s">
        <v>19</v>
      </c>
      <c r="J4" s="73" t="s">
        <v>136</v>
      </c>
      <c r="K4" s="120" t="s">
        <v>24</v>
      </c>
      <c r="L4" s="74" t="s">
        <v>25</v>
      </c>
      <c r="M4" s="72" t="s">
        <v>26</v>
      </c>
      <c r="N4" s="72" t="s">
        <v>27</v>
      </c>
      <c r="O4" s="112" t="s">
        <v>28</v>
      </c>
      <c r="P4" s="123" t="s">
        <v>29</v>
      </c>
      <c r="Q4" s="124" t="s">
        <v>30</v>
      </c>
      <c r="R4" s="124" t="s">
        <v>31</v>
      </c>
      <c r="S4" s="124" t="s">
        <v>32</v>
      </c>
      <c r="T4" s="124" t="s">
        <v>33</v>
      </c>
      <c r="U4" s="124" t="s">
        <v>34</v>
      </c>
      <c r="V4" s="124" t="s">
        <v>35</v>
      </c>
      <c r="W4" s="124" t="s">
        <v>36</v>
      </c>
      <c r="X4" s="125" t="s">
        <v>37</v>
      </c>
      <c r="Y4" s="126" t="s">
        <v>39</v>
      </c>
      <c r="Z4" s="127" t="s">
        <v>40</v>
      </c>
      <c r="AA4" s="127" t="s">
        <v>41</v>
      </c>
      <c r="AB4" s="127" t="s">
        <v>42</v>
      </c>
      <c r="AC4" s="127" t="s">
        <v>43</v>
      </c>
      <c r="AD4" s="127" t="s">
        <v>44</v>
      </c>
      <c r="AE4" s="127" t="s">
        <v>45</v>
      </c>
      <c r="AF4" s="112" t="s">
        <v>46</v>
      </c>
      <c r="AG4" s="54"/>
      <c r="AH4" s="95"/>
    </row>
    <row r="5" spans="1:35" ht="52.8">
      <c r="A5" s="21">
        <v>48</v>
      </c>
      <c r="B5" s="79" t="s">
        <v>220</v>
      </c>
      <c r="C5" s="143" t="s">
        <v>297</v>
      </c>
      <c r="D5" s="145" t="str">
        <f>B5&amp;C5</f>
        <v>AlmortasCrudos</v>
      </c>
      <c r="E5" s="36">
        <v>328</v>
      </c>
      <c r="F5" s="15">
        <v>27.8</v>
      </c>
      <c r="G5" s="15">
        <v>1.1000000000000001</v>
      </c>
      <c r="H5" s="15">
        <v>10</v>
      </c>
      <c r="I5" s="15">
        <v>10</v>
      </c>
      <c r="J5" s="37">
        <v>2.6</v>
      </c>
      <c r="K5" s="36">
        <v>397</v>
      </c>
      <c r="L5" s="15">
        <v>182</v>
      </c>
      <c r="M5" s="15">
        <v>267</v>
      </c>
      <c r="N5" s="13">
        <v>0</v>
      </c>
      <c r="O5" s="37">
        <v>0</v>
      </c>
      <c r="P5" s="25">
        <v>36.14</v>
      </c>
      <c r="Q5" s="16">
        <v>786</v>
      </c>
      <c r="R5" s="14">
        <v>173.1</v>
      </c>
      <c r="S5" s="14">
        <v>131.6</v>
      </c>
      <c r="T5" s="16">
        <v>1.2</v>
      </c>
      <c r="U5" s="16">
        <v>0.16</v>
      </c>
      <c r="V5" s="16">
        <v>315</v>
      </c>
      <c r="W5" s="16">
        <v>116</v>
      </c>
      <c r="X5" s="31">
        <v>33.4</v>
      </c>
      <c r="Y5" s="36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37">
        <v>0</v>
      </c>
      <c r="AG5" s="21">
        <v>0</v>
      </c>
      <c r="AH5" s="21">
        <v>0</v>
      </c>
      <c r="AI5" s="179" t="str">
        <f>"INSERT INTO TRN_LKX_ALIMENTOS (NOMBRE_ALIMENTO,ID_ESTADO,ID_JERARQUIA,KCAL,"&amp;"PROTEINAS,GRASAS,HIDRATOS_CARBONO,H2O,NE,V_A,V_B1,V_B2,V_C,V_NIAC,MIN_NA,MIN_K,MIN_CA,MIN_MG,MIN_FE,MIN_CU,MIN_P,MIN_S,MIN_CL,AMIN_FEN,AMIN_ILEU,AMIN_LEU,AMIN_LIS,AMIN_MET,AMIN_TRE,AMIN_TRI,AMIN_VAL,ACID,ALCAL)VALUES("&amp;CHAR(34)&amp;B5&amp;CHAR(34)&amp;","&amp;CHAR(34)&amp;C5&amp;CHAR(34)&amp;","&amp;1&amp;","&amp;E5&amp;","&amp;F5&amp;","&amp;G5&amp;","&amp;H5&amp;","&amp;I5&amp;","&amp;J5&amp;","&amp;K5&amp;","&amp;L5&amp;","&amp;M5&amp;","&amp;N5&amp;","&amp;O5&amp;","&amp;P5&amp;","&amp;Q5&amp;","&amp;R5&amp;","&amp;S5&amp;","&amp;T5&amp;","&amp;U5&amp;","&amp;V5&amp;","&amp;W5&amp;","&amp;X5&amp;","&amp;Y5&amp;","&amp;Z5&amp;","&amp;AA5&amp;","&amp;AB5&amp;","&amp;AC5&amp;","&amp;AD5&amp;","&amp;AE5&amp;","&amp;AF5&amp;","&amp;AG5&amp;","&amp;AH5&amp;");"</f>
        <v>INSERT INTO TRN_LKX_ALIMENTOS (NOMBRE_ALIMENTO,ID_ESTADO,ID_JERARQUIA,KCAL,PROTEINAS,GRASAS,HIDRATOS_CARBONO,H2O,NE,V_A,V_B1,V_B2,V_C,V_NIAC,MIN_NA,MIN_K,MIN_CA,MIN_MG,MIN_FE,MIN_CU,MIN_P,MIN_S,MIN_CL,AMIN_FEN,AMIN_ILEU,AMIN_LEU,AMIN_LIS,AMIN_MET,AMIN_TRE,AMIN_TRI,AMIN_VAL,ACID,ALCAL)VALUES("Almortas","Crudos",1,328,27.8,1.1,10,10,2.6,397,182,267,0,0,36.14,786,173.1,131.6,1.2,0.16,315,116,33.4,0,0,0,0,0,0,0,0,0,0);</v>
      </c>
    </row>
    <row r="6" spans="1:35" ht="52.8">
      <c r="A6" s="21">
        <v>49</v>
      </c>
      <c r="B6" s="79" t="s">
        <v>221</v>
      </c>
      <c r="C6" s="143" t="s">
        <v>297</v>
      </c>
      <c r="D6" s="145" t="str">
        <f t="shared" ref="D6:D22" si="0">B6&amp;C6</f>
        <v>GarbanzosCrudos</v>
      </c>
      <c r="E6" s="36">
        <v>355</v>
      </c>
      <c r="F6" s="15">
        <v>21.8</v>
      </c>
      <c r="G6" s="15">
        <v>5.0999999999999996</v>
      </c>
      <c r="H6" s="15">
        <v>12.6</v>
      </c>
      <c r="I6" s="15">
        <v>12.6</v>
      </c>
      <c r="J6" s="37">
        <v>2.5</v>
      </c>
      <c r="K6" s="36">
        <v>0</v>
      </c>
      <c r="L6" s="15">
        <v>530</v>
      </c>
      <c r="M6" s="15">
        <v>190</v>
      </c>
      <c r="N6" s="15">
        <v>1700</v>
      </c>
      <c r="O6" s="58">
        <v>1500</v>
      </c>
      <c r="P6" s="35">
        <v>72.5</v>
      </c>
      <c r="Q6" s="14">
        <v>937</v>
      </c>
      <c r="R6" s="14">
        <v>94.2</v>
      </c>
      <c r="S6" s="14">
        <v>86</v>
      </c>
      <c r="T6" s="16">
        <v>6</v>
      </c>
      <c r="U6" s="16">
        <v>0.36</v>
      </c>
      <c r="V6" s="16">
        <v>301</v>
      </c>
      <c r="W6" s="16">
        <v>96.4</v>
      </c>
      <c r="X6" s="31">
        <v>56.1</v>
      </c>
      <c r="Y6" s="30">
        <v>993</v>
      </c>
      <c r="Z6" s="16">
        <v>1100</v>
      </c>
      <c r="AA6" s="16">
        <v>1498</v>
      </c>
      <c r="AB6" s="16">
        <v>1447</v>
      </c>
      <c r="AC6" s="16">
        <v>268</v>
      </c>
      <c r="AD6" s="16">
        <v>726</v>
      </c>
      <c r="AE6" s="16">
        <v>167</v>
      </c>
      <c r="AF6" s="31">
        <v>998</v>
      </c>
      <c r="AG6" s="21">
        <v>0</v>
      </c>
      <c r="AH6" s="81">
        <v>305</v>
      </c>
      <c r="AI6" s="179" t="str">
        <f t="shared" ref="AI6:AI22" si="1">"INSERT INTO TRN_LKX_ALIMENTOS (NOMBRE_ALIMENTO,ID_ESTADO,ID_JERARQUIA,KCAL,"&amp;"PROTEINAS,GRASAS,HIDRATOS_CARBONO,H2O,NE,V_A,V_B1,V_B2,V_C,V_NIAC,MIN_NA,MIN_K,MIN_CA,MIN_MG,MIN_FE,MIN_CU,MIN_P,MIN_S,MIN_CL,AMIN_FEN,AMIN_ILEU,AMIN_LEU,AMIN_LIS,AMIN_MET,AMIN_TRE,AMIN_TRI,AMIN_VAL,ACID,ALCAL)VALUES("&amp;CHAR(34)&amp;B6&amp;CHAR(34)&amp;","&amp;CHAR(34)&amp;C6&amp;CHAR(34)&amp;","&amp;1&amp;","&amp;E6&amp;","&amp;F6&amp;","&amp;G6&amp;","&amp;H6&amp;","&amp;I6&amp;","&amp;J6&amp;","&amp;K6&amp;","&amp;L6&amp;","&amp;M6&amp;","&amp;N6&amp;","&amp;O6&amp;","&amp;P6&amp;","&amp;Q6&amp;","&amp;R6&amp;","&amp;S6&amp;","&amp;T6&amp;","&amp;U6&amp;","&amp;V6&amp;","&amp;W6&amp;","&amp;X6&amp;","&amp;Y6&amp;","&amp;Z6&amp;","&amp;AA6&amp;","&amp;AB6&amp;","&amp;AC6&amp;","&amp;AD6&amp;","&amp;AE6&amp;","&amp;AF6&amp;","&amp;AG6&amp;","&amp;AH6&amp;");"</f>
        <v>INSERT INTO TRN_LKX_ALIMENTOS (NOMBRE_ALIMENTO,ID_ESTADO,ID_JERARQUIA,KCAL,PROTEINAS,GRASAS,HIDRATOS_CARBONO,H2O,NE,V_A,V_B1,V_B2,V_C,V_NIAC,MIN_NA,MIN_K,MIN_CA,MIN_MG,MIN_FE,MIN_CU,MIN_P,MIN_S,MIN_CL,AMIN_FEN,AMIN_ILEU,AMIN_LEU,AMIN_LIS,AMIN_MET,AMIN_TRE,AMIN_TRI,AMIN_VAL,ACID,ALCAL)VALUES("Garbanzos","Crudos",1,355,21.8,5.1,12.6,12.6,2.5,0,530,190,1700,1500,72.5,937,94.2,86,6,0.36,301,96.4,56.1,993,1100,1498,1447,268,726,167,998,0,305);</v>
      </c>
    </row>
    <row r="7" spans="1:35" ht="52.8">
      <c r="A7" s="21">
        <v>50</v>
      </c>
      <c r="B7" s="79" t="s">
        <v>221</v>
      </c>
      <c r="C7" s="143" t="s">
        <v>298</v>
      </c>
      <c r="D7" s="145" t="str">
        <f t="shared" si="0"/>
        <v>GarbanzosCocidos</v>
      </c>
      <c r="E7" s="36">
        <v>150</v>
      </c>
      <c r="F7" s="15">
        <v>10.199999999999999</v>
      </c>
      <c r="G7" s="15">
        <v>5</v>
      </c>
      <c r="H7" s="15">
        <v>65</v>
      </c>
      <c r="I7" s="15">
        <v>65</v>
      </c>
      <c r="J7" s="37">
        <v>1.7</v>
      </c>
      <c r="K7" s="36">
        <v>0</v>
      </c>
      <c r="L7" s="15">
        <v>320</v>
      </c>
      <c r="M7" s="15">
        <v>180</v>
      </c>
      <c r="N7" s="15">
        <v>23000</v>
      </c>
      <c r="O7" s="58">
        <v>1900</v>
      </c>
      <c r="P7" s="35">
        <v>23.7</v>
      </c>
      <c r="Q7" s="14">
        <v>246</v>
      </c>
      <c r="R7" s="14">
        <v>35.5</v>
      </c>
      <c r="S7" s="14">
        <v>36.200000000000003</v>
      </c>
      <c r="T7" s="16">
        <v>2</v>
      </c>
      <c r="U7" s="16">
        <v>0.19</v>
      </c>
      <c r="V7" s="16">
        <v>96.3</v>
      </c>
      <c r="W7" s="16">
        <v>31.5</v>
      </c>
      <c r="X7" s="31">
        <v>17.3</v>
      </c>
      <c r="Y7" s="36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37">
        <v>0</v>
      </c>
      <c r="AG7" s="21">
        <v>0</v>
      </c>
      <c r="AH7" s="21">
        <v>72</v>
      </c>
      <c r="AI7" s="179" t="str">
        <f t="shared" si="1"/>
        <v>INSERT INTO TRN_LKX_ALIMENTOS (NOMBRE_ALIMENTO,ID_ESTADO,ID_JERARQUIA,KCAL,PROTEINAS,GRASAS,HIDRATOS_CARBONO,H2O,NE,V_A,V_B1,V_B2,V_C,V_NIAC,MIN_NA,MIN_K,MIN_CA,MIN_MG,MIN_FE,MIN_CU,MIN_P,MIN_S,MIN_CL,AMIN_FEN,AMIN_ILEU,AMIN_LEU,AMIN_LIS,AMIN_MET,AMIN_TRE,AMIN_TRI,AMIN_VAL,ACID,ALCAL)VALUES("Garbanzos","Cocidos",1,150,10.2,5,65,65,1.7,0,320,180,23000,1900,23.7,246,35.5,36.2,2,0.19,96.3,31.5,17.3,0,0,0,0,0,0,0,0,0,72);</v>
      </c>
    </row>
    <row r="8" spans="1:35" ht="52.8">
      <c r="A8" s="21">
        <v>51</v>
      </c>
      <c r="B8" s="79" t="s">
        <v>222</v>
      </c>
      <c r="C8" s="143" t="s">
        <v>297</v>
      </c>
      <c r="D8" s="145" t="str">
        <f t="shared" si="0"/>
        <v>Guisantes frescosCrudos</v>
      </c>
      <c r="E8" s="36">
        <v>98</v>
      </c>
      <c r="F8" s="15">
        <v>7.2</v>
      </c>
      <c r="G8" s="15">
        <v>0.4</v>
      </c>
      <c r="H8" s="15">
        <v>73.900000000000006</v>
      </c>
      <c r="I8" s="15">
        <v>73.900000000000006</v>
      </c>
      <c r="J8" s="37">
        <v>0.21</v>
      </c>
      <c r="K8" s="36">
        <v>890</v>
      </c>
      <c r="L8" s="15">
        <v>110</v>
      </c>
      <c r="M8" s="15">
        <v>80</v>
      </c>
      <c r="N8" s="15">
        <v>15000</v>
      </c>
      <c r="O8" s="58">
        <v>1100</v>
      </c>
      <c r="P8" s="35">
        <v>0.8</v>
      </c>
      <c r="Q8" s="14">
        <v>342</v>
      </c>
      <c r="R8" s="14">
        <v>20</v>
      </c>
      <c r="S8" s="14">
        <v>30.2</v>
      </c>
      <c r="T8" s="16">
        <v>1.88</v>
      </c>
      <c r="U8" s="16">
        <v>0.23</v>
      </c>
      <c r="V8" s="16">
        <v>118</v>
      </c>
      <c r="W8" s="16">
        <v>53</v>
      </c>
      <c r="X8" s="31">
        <v>35</v>
      </c>
      <c r="Y8" s="30">
        <v>252</v>
      </c>
      <c r="Z8" s="16">
        <v>291</v>
      </c>
      <c r="AA8" s="16">
        <v>397</v>
      </c>
      <c r="AB8" s="16">
        <v>320</v>
      </c>
      <c r="AC8" s="16">
        <v>51</v>
      </c>
      <c r="AD8" s="16">
        <v>253</v>
      </c>
      <c r="AE8" s="16">
        <v>49</v>
      </c>
      <c r="AF8" s="31">
        <v>277</v>
      </c>
      <c r="AG8" s="21">
        <v>0</v>
      </c>
      <c r="AH8" s="81">
        <v>13</v>
      </c>
      <c r="AI8" s="179" t="str">
        <f t="shared" si="1"/>
        <v>INSERT INTO TRN_LKX_ALIMENTOS (NOMBRE_ALIMENTO,ID_ESTADO,ID_JERARQUIA,KCAL,PROTEINAS,GRASAS,HIDRATOS_CARBONO,H2O,NE,V_A,V_B1,V_B2,V_C,V_NIAC,MIN_NA,MIN_K,MIN_CA,MIN_MG,MIN_FE,MIN_CU,MIN_P,MIN_S,MIN_CL,AMIN_FEN,AMIN_ILEU,AMIN_LEU,AMIN_LIS,AMIN_MET,AMIN_TRE,AMIN_TRI,AMIN_VAL,ACID,ALCAL)VALUES("Guisantes frescos","Crudos",1,98,7.2,0.4,73.9,73.9,0.21,890,110,80,15000,1100,0.8,342,20,30.2,1.88,0.23,118,53,35,252,291,397,320,51,253,49,277,0,13);</v>
      </c>
    </row>
    <row r="9" spans="1:35" ht="52.8">
      <c r="A9" s="21">
        <v>52</v>
      </c>
      <c r="B9" s="79" t="s">
        <v>222</v>
      </c>
      <c r="C9" s="143" t="s">
        <v>298</v>
      </c>
      <c r="D9" s="145" t="str">
        <f t="shared" si="0"/>
        <v>Guisantes frescosCocidos</v>
      </c>
      <c r="E9" s="36">
        <v>68</v>
      </c>
      <c r="F9" s="15">
        <v>4</v>
      </c>
      <c r="G9" s="15">
        <v>0.3</v>
      </c>
      <c r="H9" s="15">
        <v>85</v>
      </c>
      <c r="I9" s="15">
        <v>85</v>
      </c>
      <c r="J9" s="37">
        <v>0.2</v>
      </c>
      <c r="K9" s="36">
        <v>540</v>
      </c>
      <c r="L9" s="15">
        <v>750</v>
      </c>
      <c r="M9" s="15">
        <v>260</v>
      </c>
      <c r="N9" s="15">
        <v>1800</v>
      </c>
      <c r="O9" s="58">
        <v>3000</v>
      </c>
      <c r="P9" s="35">
        <v>270</v>
      </c>
      <c r="Q9" s="14">
        <v>160</v>
      </c>
      <c r="R9" s="14">
        <v>18</v>
      </c>
      <c r="S9" s="14">
        <v>21.4</v>
      </c>
      <c r="T9" s="16">
        <v>1.6</v>
      </c>
      <c r="U9" s="16">
        <v>0.15</v>
      </c>
      <c r="V9" s="16">
        <v>83.3</v>
      </c>
      <c r="W9" s="16">
        <v>43.5</v>
      </c>
      <c r="X9" s="31">
        <v>7.8</v>
      </c>
      <c r="Y9" s="36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37">
        <v>0</v>
      </c>
      <c r="AG9" s="21">
        <v>0</v>
      </c>
      <c r="AH9" s="21">
        <v>14</v>
      </c>
      <c r="AI9" s="179" t="str">
        <f t="shared" si="1"/>
        <v>INSERT INTO TRN_LKX_ALIMENTOS (NOMBRE_ALIMENTO,ID_ESTADO,ID_JERARQUIA,KCAL,PROTEINAS,GRASAS,HIDRATOS_CARBONO,H2O,NE,V_A,V_B1,V_B2,V_C,V_NIAC,MIN_NA,MIN_K,MIN_CA,MIN_MG,MIN_FE,MIN_CU,MIN_P,MIN_S,MIN_CL,AMIN_FEN,AMIN_ILEU,AMIN_LEU,AMIN_LIS,AMIN_MET,AMIN_TRE,AMIN_TRI,AMIN_VAL,ACID,ALCAL)VALUES("Guisantes frescos","Cocidos",1,68,4,0.3,85,85,0.2,540,750,260,1800,3000,270,160,18,21.4,1.6,0.15,83.3,43.5,7.8,0,0,0,0,0,0,0,0,0,14);</v>
      </c>
    </row>
    <row r="10" spans="1:35" ht="52.8">
      <c r="A10" s="21">
        <v>53</v>
      </c>
      <c r="B10" s="79" t="s">
        <v>223</v>
      </c>
      <c r="C10" s="143" t="s">
        <v>297</v>
      </c>
      <c r="D10" s="145" t="str">
        <f t="shared" si="0"/>
        <v>Guisantes secosCrudos</v>
      </c>
      <c r="E10" s="36">
        <v>323</v>
      </c>
      <c r="F10" s="15">
        <v>23.5</v>
      </c>
      <c r="G10" s="15">
        <v>1.8</v>
      </c>
      <c r="H10" s="15">
        <v>9.6999999999999993</v>
      </c>
      <c r="I10" s="15">
        <v>9.6999999999999993</v>
      </c>
      <c r="J10" s="37">
        <v>2.7</v>
      </c>
      <c r="K10" s="36">
        <v>350</v>
      </c>
      <c r="L10" s="15">
        <v>23</v>
      </c>
      <c r="M10" s="13">
        <v>0</v>
      </c>
      <c r="N10" s="15">
        <v>31</v>
      </c>
      <c r="O10" s="37">
        <v>0</v>
      </c>
      <c r="P10" s="35">
        <v>38</v>
      </c>
      <c r="Q10" s="14">
        <v>895</v>
      </c>
      <c r="R10" s="14">
        <v>60.8</v>
      </c>
      <c r="S10" s="14">
        <v>125</v>
      </c>
      <c r="T10" s="16">
        <v>7.73</v>
      </c>
      <c r="U10" s="16">
        <v>0.6</v>
      </c>
      <c r="V10" s="16">
        <v>303</v>
      </c>
      <c r="W10" s="16">
        <v>159</v>
      </c>
      <c r="X10" s="31">
        <v>55</v>
      </c>
      <c r="Y10" s="30">
        <v>1187</v>
      </c>
      <c r="Z10" s="16">
        <v>1270</v>
      </c>
      <c r="AA10" s="16">
        <v>1981</v>
      </c>
      <c r="AB10" s="16">
        <v>1735</v>
      </c>
      <c r="AC10" s="16">
        <v>291</v>
      </c>
      <c r="AD10" s="16">
        <v>1012</v>
      </c>
      <c r="AE10" s="16">
        <v>271</v>
      </c>
      <c r="AF10" s="31">
        <v>1307</v>
      </c>
      <c r="AG10" s="21">
        <v>0</v>
      </c>
      <c r="AH10" s="81">
        <v>103</v>
      </c>
      <c r="AI10" s="179" t="str">
        <f t="shared" si="1"/>
        <v>INSERT INTO TRN_LKX_ALIMENTOS (NOMBRE_ALIMENTO,ID_ESTADO,ID_JERARQUIA,KCAL,PROTEINAS,GRASAS,HIDRATOS_CARBONO,H2O,NE,V_A,V_B1,V_B2,V_C,V_NIAC,MIN_NA,MIN_K,MIN_CA,MIN_MG,MIN_FE,MIN_CU,MIN_P,MIN_S,MIN_CL,AMIN_FEN,AMIN_ILEU,AMIN_LEU,AMIN_LIS,AMIN_MET,AMIN_TRE,AMIN_TRI,AMIN_VAL,ACID,ALCAL)VALUES("Guisantes secos","Crudos",1,323,23.5,1.8,9.7,9.7,2.7,350,23,0,31,0,38,895,60.8,125,7.73,0.6,303,159,55,1187,1270,1981,1735,291,1012,271,1307,0,103);</v>
      </c>
    </row>
    <row r="11" spans="1:35" ht="52.8">
      <c r="A11" s="21">
        <v>54</v>
      </c>
      <c r="B11" s="79" t="s">
        <v>223</v>
      </c>
      <c r="C11" s="143" t="s">
        <v>306</v>
      </c>
      <c r="D11" s="145" t="str">
        <f t="shared" si="0"/>
        <v>Guisantes secosHervidos</v>
      </c>
      <c r="E11" s="36">
        <v>77</v>
      </c>
      <c r="F11" s="15">
        <v>6.9</v>
      </c>
      <c r="G11" s="13">
        <v>0</v>
      </c>
      <c r="H11" s="15">
        <v>73.3</v>
      </c>
      <c r="I11" s="15">
        <v>73.3</v>
      </c>
      <c r="J11" s="37">
        <v>1.3</v>
      </c>
      <c r="K11" s="36">
        <v>0</v>
      </c>
      <c r="L11" s="15">
        <v>47</v>
      </c>
      <c r="M11" s="13">
        <v>0</v>
      </c>
      <c r="N11" s="13">
        <v>0</v>
      </c>
      <c r="O11" s="37">
        <v>0</v>
      </c>
      <c r="P11" s="35">
        <v>12.6</v>
      </c>
      <c r="Q11" s="14">
        <v>267</v>
      </c>
      <c r="R11" s="14">
        <v>24.4</v>
      </c>
      <c r="S11" s="14">
        <v>30.3</v>
      </c>
      <c r="T11" s="16">
        <v>1.44</v>
      </c>
      <c r="U11" s="16">
        <v>0.17</v>
      </c>
      <c r="V11" s="16">
        <v>113</v>
      </c>
      <c r="W11" s="16">
        <v>39</v>
      </c>
      <c r="X11" s="31">
        <v>9.3000000000000007</v>
      </c>
      <c r="Y11" s="36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37">
        <v>0</v>
      </c>
      <c r="AG11" s="21">
        <v>0</v>
      </c>
      <c r="AH11" s="21">
        <v>12</v>
      </c>
      <c r="AI11" s="179" t="str">
        <f t="shared" si="1"/>
        <v>INSERT INTO TRN_LKX_ALIMENTOS (NOMBRE_ALIMENTO,ID_ESTADO,ID_JERARQUIA,KCAL,PROTEINAS,GRASAS,HIDRATOS_CARBONO,H2O,NE,V_A,V_B1,V_B2,V_C,V_NIAC,MIN_NA,MIN_K,MIN_CA,MIN_MG,MIN_FE,MIN_CU,MIN_P,MIN_S,MIN_CL,AMIN_FEN,AMIN_ILEU,AMIN_LEU,AMIN_LIS,AMIN_MET,AMIN_TRE,AMIN_TRI,AMIN_VAL,ACID,ALCAL)VALUES("Guisantes secos","Hervidos",1,77,6.9,0,73.3,73.3,1.3,0,47,0,0,0,12.6,267,24.4,30.3,1.44,0.17,113,39,9.3,0,0,0,0,0,0,0,0,0,12);</v>
      </c>
    </row>
    <row r="12" spans="1:35" ht="52.8">
      <c r="A12" s="21">
        <v>55</v>
      </c>
      <c r="B12" s="79" t="s">
        <v>223</v>
      </c>
      <c r="C12" s="143" t="s">
        <v>308</v>
      </c>
      <c r="D12" s="145" t="str">
        <f t="shared" si="0"/>
        <v>Guisantes secosConserva</v>
      </c>
      <c r="E12" s="36">
        <v>91</v>
      </c>
      <c r="F12" s="15">
        <v>5.9</v>
      </c>
      <c r="G12" s="13">
        <v>0</v>
      </c>
      <c r="H12" s="15">
        <v>73.7</v>
      </c>
      <c r="I12" s="15">
        <v>73.7</v>
      </c>
      <c r="J12" s="37">
        <v>1.1000000000000001</v>
      </c>
      <c r="K12" s="36">
        <v>0</v>
      </c>
      <c r="L12" s="15">
        <v>210</v>
      </c>
      <c r="M12" s="15">
        <v>185</v>
      </c>
      <c r="N12" s="13">
        <v>0</v>
      </c>
      <c r="O12" s="37">
        <v>0</v>
      </c>
      <c r="P12" s="35">
        <v>260</v>
      </c>
      <c r="Q12" s="14">
        <v>201</v>
      </c>
      <c r="R12" s="14">
        <v>25.7</v>
      </c>
      <c r="S12" s="14">
        <v>24.4</v>
      </c>
      <c r="T12" s="16">
        <v>1.87</v>
      </c>
      <c r="U12" s="16">
        <v>0.21</v>
      </c>
      <c r="V12" s="16">
        <v>169</v>
      </c>
      <c r="W12" s="16">
        <v>44</v>
      </c>
      <c r="X12" s="31">
        <v>318</v>
      </c>
      <c r="Y12" s="36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37">
        <v>0</v>
      </c>
      <c r="AG12" s="81">
        <v>29</v>
      </c>
      <c r="AH12" s="21">
        <v>0</v>
      </c>
      <c r="AI12" s="179" t="str">
        <f t="shared" si="1"/>
        <v>INSERT INTO TRN_LKX_ALIMENTOS (NOMBRE_ALIMENTO,ID_ESTADO,ID_JERARQUIA,KCAL,PROTEINAS,GRASAS,HIDRATOS_CARBONO,H2O,NE,V_A,V_B1,V_B2,V_C,V_NIAC,MIN_NA,MIN_K,MIN_CA,MIN_MG,MIN_FE,MIN_CU,MIN_P,MIN_S,MIN_CL,AMIN_FEN,AMIN_ILEU,AMIN_LEU,AMIN_LIS,AMIN_MET,AMIN_TRE,AMIN_TRI,AMIN_VAL,ACID,ALCAL)VALUES("Guisantes secos","Conserva",1,91,5.9,0,73.7,73.7,1.1,0,210,185,0,0,260,201,25.7,24.4,1.87,0.21,169,44,318,0,0,0,0,0,0,0,0,29,0);</v>
      </c>
    </row>
    <row r="13" spans="1:35" ht="52.8">
      <c r="A13" s="21">
        <v>56</v>
      </c>
      <c r="B13" s="79" t="s">
        <v>224</v>
      </c>
      <c r="C13" s="143" t="s">
        <v>297</v>
      </c>
      <c r="D13" s="145" t="str">
        <f t="shared" si="0"/>
        <v>HabasCrudos</v>
      </c>
      <c r="E13" s="36">
        <v>315</v>
      </c>
      <c r="F13" s="15">
        <v>29.4</v>
      </c>
      <c r="G13" s="15">
        <v>1.5</v>
      </c>
      <c r="H13" s="15">
        <v>14.5</v>
      </c>
      <c r="I13" s="15">
        <v>14.5</v>
      </c>
      <c r="J13" s="37">
        <v>0.7</v>
      </c>
      <c r="K13" s="36">
        <v>89</v>
      </c>
      <c r="L13" s="15">
        <v>31</v>
      </c>
      <c r="M13" s="13"/>
      <c r="N13" s="13">
        <v>0</v>
      </c>
      <c r="O13" s="37">
        <v>0</v>
      </c>
      <c r="P13" s="35">
        <v>80</v>
      </c>
      <c r="Q13" s="14">
        <v>1500</v>
      </c>
      <c r="R13" s="14">
        <v>143</v>
      </c>
      <c r="S13" s="14">
        <v>164</v>
      </c>
      <c r="T13" s="16">
        <v>1.3</v>
      </c>
      <c r="U13" s="16">
        <v>1.2</v>
      </c>
      <c r="V13" s="16">
        <v>338</v>
      </c>
      <c r="W13" s="16">
        <v>87</v>
      </c>
      <c r="X13" s="31">
        <v>46</v>
      </c>
      <c r="Y13" s="36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37">
        <v>0</v>
      </c>
      <c r="AG13" s="21">
        <v>0</v>
      </c>
      <c r="AH13" s="21">
        <v>355</v>
      </c>
      <c r="AI13" s="179" t="str">
        <f t="shared" si="1"/>
        <v>INSERT INTO TRN_LKX_ALIMENTOS (NOMBRE_ALIMENTO,ID_ESTADO,ID_JERARQUIA,KCAL,PROTEINAS,GRASAS,HIDRATOS_CARBONO,H2O,NE,V_A,V_B1,V_B2,V_C,V_NIAC,MIN_NA,MIN_K,MIN_CA,MIN_MG,MIN_FE,MIN_CU,MIN_P,MIN_S,MIN_CL,AMIN_FEN,AMIN_ILEU,AMIN_LEU,AMIN_LIS,AMIN_MET,AMIN_TRE,AMIN_TRI,AMIN_VAL,ACID,ALCAL)VALUES("Habas","Crudos",1,315,29.4,1.5,14.5,14.5,0.7,89,31,,0,0,80,1500,143,164,1.3,1.2,338,87,46,0,0,0,0,0,0,0,0,0,355);</v>
      </c>
    </row>
    <row r="14" spans="1:35" ht="52.8">
      <c r="A14" s="21">
        <v>57</v>
      </c>
      <c r="B14" s="79" t="s">
        <v>224</v>
      </c>
      <c r="C14" s="143" t="s">
        <v>298</v>
      </c>
      <c r="D14" s="145" t="str">
        <f t="shared" si="0"/>
        <v>HabasCocidos</v>
      </c>
      <c r="E14" s="36">
        <v>108</v>
      </c>
      <c r="F14" s="15">
        <v>7.1</v>
      </c>
      <c r="G14" s="15">
        <v>0.9</v>
      </c>
      <c r="H14" s="15">
        <v>70.5</v>
      </c>
      <c r="I14" s="15">
        <v>70.5</v>
      </c>
      <c r="J14" s="37">
        <v>0.5</v>
      </c>
      <c r="K14" s="36">
        <v>0</v>
      </c>
      <c r="L14" s="13">
        <v>0</v>
      </c>
      <c r="M14" s="13">
        <v>0</v>
      </c>
      <c r="N14" s="13">
        <v>0</v>
      </c>
      <c r="O14" s="37">
        <v>0</v>
      </c>
      <c r="P14" s="35">
        <v>16.2</v>
      </c>
      <c r="Q14" s="14">
        <v>398</v>
      </c>
      <c r="R14" s="14">
        <v>103</v>
      </c>
      <c r="S14" s="14">
        <v>33.299999999999997</v>
      </c>
      <c r="T14" s="16">
        <v>1.07</v>
      </c>
      <c r="U14" s="16">
        <v>0.16</v>
      </c>
      <c r="V14" s="16">
        <v>86.5</v>
      </c>
      <c r="W14" s="16">
        <v>47.2</v>
      </c>
      <c r="X14" s="31">
        <v>2.4</v>
      </c>
      <c r="Y14" s="36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37">
        <v>0</v>
      </c>
      <c r="AG14" s="21">
        <v>0</v>
      </c>
      <c r="AH14" s="21">
        <v>60</v>
      </c>
      <c r="AI14" s="179" t="str">
        <f t="shared" si="1"/>
        <v>INSERT INTO TRN_LKX_ALIMENTOS (NOMBRE_ALIMENTO,ID_ESTADO,ID_JERARQUIA,KCAL,PROTEINAS,GRASAS,HIDRATOS_CARBONO,H2O,NE,V_A,V_B1,V_B2,V_C,V_NIAC,MIN_NA,MIN_K,MIN_CA,MIN_MG,MIN_FE,MIN_CU,MIN_P,MIN_S,MIN_CL,AMIN_FEN,AMIN_ILEU,AMIN_LEU,AMIN_LIS,AMIN_MET,AMIN_TRE,AMIN_TRI,AMIN_VAL,ACID,ALCAL)VALUES("Habas","Cocidos",1,108,7.1,0.9,70.5,70.5,0.5,0,0,0,0,0,16.2,398,103,33.3,1.07,0.16,86.5,47.2,2.4,0,0,0,0,0,0,0,0,0,60);</v>
      </c>
    </row>
    <row r="15" spans="1:35" ht="52.8">
      <c r="A15" s="21">
        <v>58</v>
      </c>
      <c r="B15" s="79" t="s">
        <v>225</v>
      </c>
      <c r="C15" s="143" t="s">
        <v>305</v>
      </c>
      <c r="D15" s="145" t="str">
        <f t="shared" si="0"/>
        <v>Judias blancasCrudas</v>
      </c>
      <c r="E15" s="36">
        <v>320</v>
      </c>
      <c r="F15" s="15">
        <v>20.8</v>
      </c>
      <c r="G15" s="15">
        <v>1.7</v>
      </c>
      <c r="H15" s="15">
        <v>62.5</v>
      </c>
      <c r="I15" s="15">
        <v>13.1</v>
      </c>
      <c r="J15" s="37">
        <v>1.5</v>
      </c>
      <c r="K15" s="83">
        <v>0</v>
      </c>
      <c r="L15" s="15">
        <v>580</v>
      </c>
      <c r="M15" s="15">
        <v>230</v>
      </c>
      <c r="N15" s="15">
        <v>2000</v>
      </c>
      <c r="O15" s="58">
        <v>2100</v>
      </c>
      <c r="P15" s="25">
        <v>53</v>
      </c>
      <c r="Q15" s="16">
        <v>1160</v>
      </c>
      <c r="R15" s="16">
        <v>145.80000000000001</v>
      </c>
      <c r="S15" s="16">
        <v>183</v>
      </c>
      <c r="T15" s="16">
        <v>7.6</v>
      </c>
      <c r="U15" s="16">
        <v>0.87</v>
      </c>
      <c r="V15" s="16">
        <v>362</v>
      </c>
      <c r="W15" s="16">
        <v>192</v>
      </c>
      <c r="X15" s="31">
        <v>23</v>
      </c>
      <c r="Y15" s="41">
        <v>1203</v>
      </c>
      <c r="Z15" s="14">
        <v>1218</v>
      </c>
      <c r="AA15" s="14">
        <v>1852</v>
      </c>
      <c r="AB15" s="14">
        <v>1602</v>
      </c>
      <c r="AC15" s="14">
        <v>205</v>
      </c>
      <c r="AD15" s="14">
        <v>903</v>
      </c>
      <c r="AE15" s="14">
        <v>203</v>
      </c>
      <c r="AF15" s="42">
        <v>1311</v>
      </c>
      <c r="AG15" s="21">
        <v>0</v>
      </c>
      <c r="AH15" s="79">
        <v>188</v>
      </c>
      <c r="AI15" s="179" t="str">
        <f t="shared" si="1"/>
        <v>INSERT INTO TRN_LKX_ALIMENTOS (NOMBRE_ALIMENTO,ID_ESTADO,ID_JERARQUIA,KCAL,PROTEINAS,GRASAS,HIDRATOS_CARBONO,H2O,NE,V_A,V_B1,V_B2,V_C,V_NIAC,MIN_NA,MIN_K,MIN_CA,MIN_MG,MIN_FE,MIN_CU,MIN_P,MIN_S,MIN_CL,AMIN_FEN,AMIN_ILEU,AMIN_LEU,AMIN_LIS,AMIN_MET,AMIN_TRE,AMIN_TRI,AMIN_VAL,ACID,ALCAL)VALUES("Judias blancas","Crudas",1,320,20.8,1.7,62.5,13.1,1.5,0,580,230,2000,2100,53,1160,145.8,183,7.6,0.87,362,192,23,1203,1218,1852,1602,205,903,203,1311,0,188);</v>
      </c>
    </row>
    <row r="16" spans="1:35" ht="52.8">
      <c r="A16" s="21">
        <v>59</v>
      </c>
      <c r="B16" s="79" t="s">
        <v>225</v>
      </c>
      <c r="C16" s="143" t="s">
        <v>307</v>
      </c>
      <c r="D16" s="145" t="str">
        <f t="shared" si="0"/>
        <v xml:space="preserve">Judias blancasCocidas </v>
      </c>
      <c r="E16" s="36">
        <v>99</v>
      </c>
      <c r="F16" s="15">
        <v>7.6</v>
      </c>
      <c r="G16" s="15">
        <v>0.8</v>
      </c>
      <c r="H16" s="15">
        <v>18.3</v>
      </c>
      <c r="I16" s="15">
        <v>72.900000000000006</v>
      </c>
      <c r="J16" s="37">
        <v>1.2</v>
      </c>
      <c r="K16" s="83">
        <v>290</v>
      </c>
      <c r="L16" s="15">
        <v>120</v>
      </c>
      <c r="M16" s="15">
        <v>110</v>
      </c>
      <c r="N16" s="15">
        <v>15000</v>
      </c>
      <c r="O16" s="58">
        <v>980</v>
      </c>
      <c r="P16" s="25">
        <v>125</v>
      </c>
      <c r="Q16" s="16">
        <v>200</v>
      </c>
      <c r="R16" s="16">
        <v>87</v>
      </c>
      <c r="S16" s="16">
        <v>45.3</v>
      </c>
      <c r="T16" s="16">
        <v>1.6</v>
      </c>
      <c r="U16" s="16">
        <v>0.13</v>
      </c>
      <c r="V16" s="16">
        <v>110</v>
      </c>
      <c r="W16" s="16">
        <v>63.5</v>
      </c>
      <c r="X16" s="31">
        <v>69</v>
      </c>
      <c r="Y16" s="41">
        <v>321</v>
      </c>
      <c r="Z16" s="14">
        <v>302</v>
      </c>
      <c r="AA16" s="14">
        <v>492</v>
      </c>
      <c r="AB16" s="14">
        <v>338</v>
      </c>
      <c r="AC16" s="14">
        <v>62</v>
      </c>
      <c r="AD16" s="14">
        <v>281</v>
      </c>
      <c r="AE16" s="14">
        <v>49</v>
      </c>
      <c r="AF16" s="42">
        <v>297</v>
      </c>
      <c r="AG16" s="21">
        <v>0</v>
      </c>
      <c r="AH16" s="79">
        <v>43</v>
      </c>
      <c r="AI16" s="179" t="str">
        <f t="shared" si="1"/>
        <v>INSERT INTO TRN_LKX_ALIMENTOS (NOMBRE_ALIMENTO,ID_ESTADO,ID_JERARQUIA,KCAL,PROTEINAS,GRASAS,HIDRATOS_CARBONO,H2O,NE,V_A,V_B1,V_B2,V_C,V_NIAC,MIN_NA,MIN_K,MIN_CA,MIN_MG,MIN_FE,MIN_CU,MIN_P,MIN_S,MIN_CL,AMIN_FEN,AMIN_ILEU,AMIN_LEU,AMIN_LIS,AMIN_MET,AMIN_TRE,AMIN_TRI,AMIN_VAL,ACID,ALCAL)VALUES("Judias blancas","Cocidas ",1,99,7.6,0.8,18.3,72.9,1.2,290,120,110,15000,980,125,200,87,45.3,1.6,0.13,110,63.5,69,321,302,492,338,62,281,49,297,0,43);</v>
      </c>
    </row>
    <row r="17" spans="1:35" ht="52.8">
      <c r="A17" s="21">
        <v>60</v>
      </c>
      <c r="B17" s="79" t="s">
        <v>226</v>
      </c>
      <c r="C17" s="143" t="s">
        <v>305</v>
      </c>
      <c r="D17" s="145" t="str">
        <f t="shared" si="0"/>
        <v>Judias rojasCrudas</v>
      </c>
      <c r="E17" s="36">
        <v>332</v>
      </c>
      <c r="F17" s="15">
        <v>20.100000000000001</v>
      </c>
      <c r="G17" s="15">
        <v>1.5</v>
      </c>
      <c r="H17" s="15">
        <v>63.5</v>
      </c>
      <c r="I17" s="15">
        <v>13.1</v>
      </c>
      <c r="J17" s="37">
        <v>2.2999999999999998</v>
      </c>
      <c r="K17" s="36">
        <v>0</v>
      </c>
      <c r="L17" s="15">
        <v>470</v>
      </c>
      <c r="M17" s="15">
        <v>230</v>
      </c>
      <c r="N17" s="15">
        <v>2000</v>
      </c>
      <c r="O17" s="58">
        <v>2200</v>
      </c>
      <c r="P17" s="25">
        <v>71.3</v>
      </c>
      <c r="Q17" s="16">
        <v>983</v>
      </c>
      <c r="R17" s="16">
        <v>84</v>
      </c>
      <c r="S17" s="16">
        <v>193</v>
      </c>
      <c r="T17" s="16">
        <v>7.1</v>
      </c>
      <c r="U17" s="16">
        <v>0.73</v>
      </c>
      <c r="V17" s="16">
        <v>348</v>
      </c>
      <c r="W17" s="16">
        <v>223</v>
      </c>
      <c r="X17" s="31">
        <v>2</v>
      </c>
      <c r="Y17" s="41">
        <v>1268</v>
      </c>
      <c r="Z17" s="14">
        <v>1291</v>
      </c>
      <c r="AA17" s="14">
        <v>2003</v>
      </c>
      <c r="AB17" s="14">
        <v>1692</v>
      </c>
      <c r="AC17" s="14">
        <v>241</v>
      </c>
      <c r="AD17" s="14">
        <v>1011</v>
      </c>
      <c r="AE17" s="14">
        <v>198</v>
      </c>
      <c r="AF17" s="42">
        <v>1407</v>
      </c>
      <c r="AG17" s="21">
        <v>0</v>
      </c>
      <c r="AH17" s="79">
        <v>238</v>
      </c>
      <c r="AI17" s="179" t="str">
        <f t="shared" si="1"/>
        <v>INSERT INTO TRN_LKX_ALIMENTOS (NOMBRE_ALIMENTO,ID_ESTADO,ID_JERARQUIA,KCAL,PROTEINAS,GRASAS,HIDRATOS_CARBONO,H2O,NE,V_A,V_B1,V_B2,V_C,V_NIAC,MIN_NA,MIN_K,MIN_CA,MIN_MG,MIN_FE,MIN_CU,MIN_P,MIN_S,MIN_CL,AMIN_FEN,AMIN_ILEU,AMIN_LEU,AMIN_LIS,AMIN_MET,AMIN_TRE,AMIN_TRI,AMIN_VAL,ACID,ALCAL)VALUES("Judias rojas","Crudas",1,332,20.1,1.5,63.5,13.1,2.3,0,470,230,2000,2200,71.3,983,84,193,7.1,0.73,348,223,2,1268,1291,2003,1692,241,1011,198,1407,0,238);</v>
      </c>
    </row>
    <row r="18" spans="1:35" ht="52.8">
      <c r="A18" s="21">
        <v>61</v>
      </c>
      <c r="B18" s="79" t="s">
        <v>226</v>
      </c>
      <c r="C18" s="143" t="s">
        <v>307</v>
      </c>
      <c r="D18" s="145" t="str">
        <f t="shared" si="0"/>
        <v xml:space="preserve">Judias rojasCocidas </v>
      </c>
      <c r="E18" s="36">
        <v>92</v>
      </c>
      <c r="F18" s="15">
        <v>6.6</v>
      </c>
      <c r="G18" s="15">
        <v>0.4</v>
      </c>
      <c r="H18" s="15">
        <v>16.3</v>
      </c>
      <c r="I18" s="15">
        <v>75</v>
      </c>
      <c r="J18" s="37">
        <v>1.2</v>
      </c>
      <c r="K18" s="83">
        <v>0</v>
      </c>
      <c r="L18" s="15">
        <v>48</v>
      </c>
      <c r="M18" s="15">
        <v>50</v>
      </c>
      <c r="N18" s="15">
        <v>0</v>
      </c>
      <c r="O18" s="58">
        <v>800</v>
      </c>
      <c r="P18" s="25">
        <v>11.6</v>
      </c>
      <c r="Q18" s="16">
        <v>235</v>
      </c>
      <c r="R18" s="16">
        <v>43</v>
      </c>
      <c r="S18" s="16">
        <v>65</v>
      </c>
      <c r="T18" s="16">
        <v>1.7</v>
      </c>
      <c r="U18" s="16">
        <v>0.27</v>
      </c>
      <c r="V18" s="16">
        <v>97</v>
      </c>
      <c r="W18" s="16">
        <v>72.8</v>
      </c>
      <c r="X18" s="31">
        <v>1.1000000000000001</v>
      </c>
      <c r="Y18" s="41">
        <v>295</v>
      </c>
      <c r="Z18" s="14">
        <v>298</v>
      </c>
      <c r="AA18" s="14">
        <v>461</v>
      </c>
      <c r="AB18" s="14">
        <v>397</v>
      </c>
      <c r="AC18" s="14">
        <v>54</v>
      </c>
      <c r="AD18" s="14">
        <v>238</v>
      </c>
      <c r="AE18" s="14">
        <v>48</v>
      </c>
      <c r="AF18" s="42">
        <v>347</v>
      </c>
      <c r="AG18" s="21">
        <v>0</v>
      </c>
      <c r="AH18" s="79">
        <v>53</v>
      </c>
      <c r="AI18" s="179" t="str">
        <f t="shared" si="1"/>
        <v>INSERT INTO TRN_LKX_ALIMENTOS (NOMBRE_ALIMENTO,ID_ESTADO,ID_JERARQUIA,KCAL,PROTEINAS,GRASAS,HIDRATOS_CARBONO,H2O,NE,V_A,V_B1,V_B2,V_C,V_NIAC,MIN_NA,MIN_K,MIN_CA,MIN_MG,MIN_FE,MIN_CU,MIN_P,MIN_S,MIN_CL,AMIN_FEN,AMIN_ILEU,AMIN_LEU,AMIN_LIS,AMIN_MET,AMIN_TRE,AMIN_TRI,AMIN_VAL,ACID,ALCAL)VALUES("Judias rojas","Cocidas ",1,92,6.6,0.4,16.3,75,1.2,0,48,50,0,800,11.6,235,43,65,1.7,0.27,97,72.8,1.1,295,298,461,397,54,238,48,347,0,53);</v>
      </c>
    </row>
    <row r="19" spans="1:35" ht="52.8">
      <c r="A19" s="21">
        <v>62</v>
      </c>
      <c r="B19" s="79" t="s">
        <v>227</v>
      </c>
      <c r="C19" s="143" t="s">
        <v>305</v>
      </c>
      <c r="D19" s="145" t="str">
        <f t="shared" si="0"/>
        <v>Lentejas secasCrudas</v>
      </c>
      <c r="E19" s="36">
        <v>339</v>
      </c>
      <c r="F19" s="15">
        <v>23.7</v>
      </c>
      <c r="G19" s="15">
        <v>1.2</v>
      </c>
      <c r="H19" s="15">
        <v>62.5</v>
      </c>
      <c r="I19" s="15">
        <v>10.7</v>
      </c>
      <c r="J19" s="58">
        <v>1.4</v>
      </c>
      <c r="K19" s="83">
        <v>350</v>
      </c>
      <c r="L19" s="15">
        <v>450</v>
      </c>
      <c r="M19" s="15">
        <v>220</v>
      </c>
      <c r="N19" s="15">
        <v>5000</v>
      </c>
      <c r="O19" s="58">
        <v>2200</v>
      </c>
      <c r="P19" s="25">
        <v>36</v>
      </c>
      <c r="Q19" s="16">
        <v>788</v>
      </c>
      <c r="R19" s="16">
        <v>67</v>
      </c>
      <c r="S19" s="16">
        <v>62</v>
      </c>
      <c r="T19" s="16">
        <v>7.62</v>
      </c>
      <c r="U19" s="16">
        <v>0.57999999999999996</v>
      </c>
      <c r="V19" s="16">
        <v>348</v>
      </c>
      <c r="W19" s="16">
        <v>172</v>
      </c>
      <c r="X19" s="31">
        <v>63.5</v>
      </c>
      <c r="Y19" s="41">
        <v>1095</v>
      </c>
      <c r="Z19" s="14">
        <v>1297</v>
      </c>
      <c r="AA19" s="14">
        <v>1775</v>
      </c>
      <c r="AB19" s="14">
        <v>1517</v>
      </c>
      <c r="AC19" s="14">
        <v>192</v>
      </c>
      <c r="AD19" s="14">
        <v>903</v>
      </c>
      <c r="AE19" s="14">
        <v>198</v>
      </c>
      <c r="AF19" s="42">
        <v>1372</v>
      </c>
      <c r="AG19" s="21">
        <v>0</v>
      </c>
      <c r="AH19" s="79">
        <v>20</v>
      </c>
      <c r="AI19" s="179" t="str">
        <f t="shared" si="1"/>
        <v>INSERT INTO TRN_LKX_ALIMENTOS (NOMBRE_ALIMENTO,ID_ESTADO,ID_JERARQUIA,KCAL,PROTEINAS,GRASAS,HIDRATOS_CARBONO,H2O,NE,V_A,V_B1,V_B2,V_C,V_NIAC,MIN_NA,MIN_K,MIN_CA,MIN_MG,MIN_FE,MIN_CU,MIN_P,MIN_S,MIN_CL,AMIN_FEN,AMIN_ILEU,AMIN_LEU,AMIN_LIS,AMIN_MET,AMIN_TRE,AMIN_TRI,AMIN_VAL,ACID,ALCAL)VALUES("Lentejas secas","Crudas",1,339,23.7,1.2,62.5,10.7,1.4,350,450,220,5000,2200,36,788,67,62,7.62,0.58,348,172,63.5,1095,1297,1775,1517,192,903,198,1372,0,20);</v>
      </c>
    </row>
    <row r="20" spans="1:35" ht="52.8">
      <c r="A20" s="21">
        <v>63</v>
      </c>
      <c r="B20" s="79" t="s">
        <v>227</v>
      </c>
      <c r="C20" s="143" t="s">
        <v>307</v>
      </c>
      <c r="D20" s="145" t="str">
        <f t="shared" si="0"/>
        <v xml:space="preserve">Lentejas secasCocidas </v>
      </c>
      <c r="E20" s="36">
        <v>102</v>
      </c>
      <c r="F20" s="15">
        <v>7.1</v>
      </c>
      <c r="G20" s="15">
        <v>0.3</v>
      </c>
      <c r="H20" s="15">
        <v>19.5</v>
      </c>
      <c r="I20" s="15">
        <v>71.900000000000006</v>
      </c>
      <c r="J20" s="58">
        <v>0.25</v>
      </c>
      <c r="K20" s="83">
        <v>180</v>
      </c>
      <c r="L20" s="15">
        <v>115</v>
      </c>
      <c r="M20" s="15">
        <v>70</v>
      </c>
      <c r="N20" s="13">
        <v>0</v>
      </c>
      <c r="O20" s="58">
        <v>520</v>
      </c>
      <c r="P20" s="25">
        <v>9.4</v>
      </c>
      <c r="Q20" s="16">
        <v>217</v>
      </c>
      <c r="R20" s="16">
        <v>18.5</v>
      </c>
      <c r="S20" s="16">
        <v>16.600000000000001</v>
      </c>
      <c r="T20" s="16">
        <v>2.2000000000000002</v>
      </c>
      <c r="U20" s="16">
        <v>0.27</v>
      </c>
      <c r="V20" s="16">
        <v>95</v>
      </c>
      <c r="W20" s="16">
        <v>37.299999999999997</v>
      </c>
      <c r="X20" s="31">
        <v>12.7</v>
      </c>
      <c r="Y20" s="36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37">
        <v>0</v>
      </c>
      <c r="AG20" s="21">
        <v>0</v>
      </c>
      <c r="AH20" s="79">
        <v>4</v>
      </c>
      <c r="AI20" s="179" t="str">
        <f t="shared" si="1"/>
        <v>INSERT INTO TRN_LKX_ALIMENTOS (NOMBRE_ALIMENTO,ID_ESTADO,ID_JERARQUIA,KCAL,PROTEINAS,GRASAS,HIDRATOS_CARBONO,H2O,NE,V_A,V_B1,V_B2,V_C,V_NIAC,MIN_NA,MIN_K,MIN_CA,MIN_MG,MIN_FE,MIN_CU,MIN_P,MIN_S,MIN_CL,AMIN_FEN,AMIN_ILEU,AMIN_LEU,AMIN_LIS,AMIN_MET,AMIN_TRE,AMIN_TRI,AMIN_VAL,ACID,ALCAL)VALUES("Lentejas secas","Cocidas ",1,102,7.1,0.3,19.5,71.9,0.25,180,115,70,0,520,9.4,217,18.5,16.6,2.2,0.27,95,37.3,12.7,0,0,0,0,0,0,0,0,0,4);</v>
      </c>
    </row>
    <row r="21" spans="1:35" ht="52.8">
      <c r="A21" s="21">
        <v>64</v>
      </c>
      <c r="B21" s="79" t="s">
        <v>228</v>
      </c>
      <c r="C21" s="143" t="s">
        <v>305</v>
      </c>
      <c r="D21" s="145" t="str">
        <f t="shared" si="0"/>
        <v>Soja frescaCrudas</v>
      </c>
      <c r="E21" s="36">
        <v>135</v>
      </c>
      <c r="F21" s="15">
        <v>13.9</v>
      </c>
      <c r="G21" s="15">
        <v>4.8</v>
      </c>
      <c r="H21" s="15">
        <v>10.3</v>
      </c>
      <c r="I21" s="15">
        <v>70.8</v>
      </c>
      <c r="J21" s="37">
        <v>0</v>
      </c>
      <c r="K21" s="83">
        <v>1080</v>
      </c>
      <c r="L21" s="15">
        <v>600</v>
      </c>
      <c r="M21" s="15">
        <v>310</v>
      </c>
      <c r="N21" s="15">
        <v>20000</v>
      </c>
      <c r="O21" s="37">
        <v>0</v>
      </c>
      <c r="P21" s="25">
        <v>0</v>
      </c>
      <c r="Q21" s="16">
        <v>0</v>
      </c>
      <c r="R21" s="16">
        <v>99</v>
      </c>
      <c r="S21" s="16">
        <v>0</v>
      </c>
      <c r="T21" s="16">
        <v>2.8</v>
      </c>
      <c r="U21" s="16">
        <v>0</v>
      </c>
      <c r="V21" s="16">
        <v>272</v>
      </c>
      <c r="W21" s="16">
        <v>0</v>
      </c>
      <c r="X21" s="31">
        <v>0</v>
      </c>
      <c r="Y21" s="36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37">
        <v>0</v>
      </c>
      <c r="AG21" s="21">
        <v>0</v>
      </c>
      <c r="AH21" s="21">
        <v>0</v>
      </c>
      <c r="AI21" s="179" t="str">
        <f t="shared" si="1"/>
        <v>INSERT INTO TRN_LKX_ALIMENTOS (NOMBRE_ALIMENTO,ID_ESTADO,ID_JERARQUIA,KCAL,PROTEINAS,GRASAS,HIDRATOS_CARBONO,H2O,NE,V_A,V_B1,V_B2,V_C,V_NIAC,MIN_NA,MIN_K,MIN_CA,MIN_MG,MIN_FE,MIN_CU,MIN_P,MIN_S,MIN_CL,AMIN_FEN,AMIN_ILEU,AMIN_LEU,AMIN_LIS,AMIN_MET,AMIN_TRE,AMIN_TRI,AMIN_VAL,ACID,ALCAL)VALUES("Soja fresca","Crudas",1,135,13.9,4.8,10.3,70.8,0,1080,600,310,20000,0,0,0,99,0,2.8,0,272,0,0,0,0,0,0,0,0,0,0,0,0);</v>
      </c>
    </row>
    <row r="22" spans="1:35" ht="53.4" thickBot="1">
      <c r="A22" s="22">
        <v>65</v>
      </c>
      <c r="B22" s="80" t="s">
        <v>229</v>
      </c>
      <c r="C22" s="165" t="s">
        <v>305</v>
      </c>
      <c r="D22" s="145" t="str">
        <f t="shared" si="0"/>
        <v>Soja secaCrudas</v>
      </c>
      <c r="E22" s="38">
        <v>342</v>
      </c>
      <c r="F22" s="75">
        <v>34.9</v>
      </c>
      <c r="G22" s="75">
        <v>18.100000000000001</v>
      </c>
      <c r="H22" s="75">
        <v>34.299999999999997</v>
      </c>
      <c r="I22" s="75">
        <v>7.5</v>
      </c>
      <c r="J22" s="85">
        <v>4.7</v>
      </c>
      <c r="K22" s="84">
        <v>110</v>
      </c>
      <c r="L22" s="75">
        <v>1070</v>
      </c>
      <c r="M22" s="75">
        <v>310</v>
      </c>
      <c r="N22" s="39">
        <v>0</v>
      </c>
      <c r="O22" s="40">
        <v>2300</v>
      </c>
      <c r="P22" s="65">
        <v>4</v>
      </c>
      <c r="Q22" s="33">
        <v>1900</v>
      </c>
      <c r="R22" s="33">
        <v>286</v>
      </c>
      <c r="S22" s="33">
        <v>242</v>
      </c>
      <c r="T22" s="33">
        <v>8</v>
      </c>
      <c r="U22" s="33">
        <v>0.9</v>
      </c>
      <c r="V22" s="33">
        <v>580</v>
      </c>
      <c r="W22" s="33">
        <v>0</v>
      </c>
      <c r="X22" s="34">
        <v>0</v>
      </c>
      <c r="Y22" s="38">
        <v>0</v>
      </c>
      <c r="Z22" s="39">
        <v>0</v>
      </c>
      <c r="AA22" s="39">
        <v>0</v>
      </c>
      <c r="AB22" s="39">
        <v>0</v>
      </c>
      <c r="AC22" s="39">
        <v>0</v>
      </c>
      <c r="AD22" s="39">
        <v>0</v>
      </c>
      <c r="AE22" s="39">
        <v>0</v>
      </c>
      <c r="AF22" s="40">
        <v>0</v>
      </c>
      <c r="AG22" s="22">
        <v>0</v>
      </c>
      <c r="AH22" s="22">
        <v>0</v>
      </c>
      <c r="AI22" s="179" t="str">
        <f t="shared" si="1"/>
        <v>INSERT INTO TRN_LKX_ALIMENTOS (NOMBRE_ALIMENTO,ID_ESTADO,ID_JERARQUIA,KCAL,PROTEINAS,GRASAS,HIDRATOS_CARBONO,H2O,NE,V_A,V_B1,V_B2,V_C,V_NIAC,MIN_NA,MIN_K,MIN_CA,MIN_MG,MIN_FE,MIN_CU,MIN_P,MIN_S,MIN_CL,AMIN_FEN,AMIN_ILEU,AMIN_LEU,AMIN_LIS,AMIN_MET,AMIN_TRE,AMIN_TRI,AMIN_VAL,ACID,ALCAL)VALUES("Soja seca","Crudas",1,342,34.9,18.1,34.3,7.5,4.7,110,1070,310,0,2300,4,1900,286,242,8,0.9,580,0,0,0,0,0,0,0,0,0,0,0,0);</v>
      </c>
    </row>
  </sheetData>
  <mergeCells count="9">
    <mergeCell ref="D1:D2"/>
    <mergeCell ref="Y3:AF3"/>
    <mergeCell ref="K1:O1"/>
    <mergeCell ref="P1:X1"/>
    <mergeCell ref="Y1:AF1"/>
    <mergeCell ref="E1:J1"/>
    <mergeCell ref="L2:O2"/>
    <mergeCell ref="L3:O3"/>
    <mergeCell ref="P3:X3"/>
  </mergeCells>
  <phoneticPr fontId="8" type="noConversion"/>
  <pageMargins left="0.75" right="0.75" top="1" bottom="1" header="0" footer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AH87"/>
  <sheetViews>
    <sheetView topLeftCell="A10" workbookViewId="0">
      <selection activeCell="C9" sqref="C9"/>
    </sheetView>
  </sheetViews>
  <sheetFormatPr defaultColWidth="11.5546875" defaultRowHeight="13.2"/>
  <cols>
    <col min="1" max="1" width="4.109375" bestFit="1" customWidth="1"/>
    <col min="2" max="2" width="15.109375" bestFit="1" customWidth="1"/>
    <col min="4" max="4" width="20.33203125" customWidth="1"/>
    <col min="5" max="5" width="5.109375" bestFit="1" customWidth="1"/>
    <col min="6" max="10" width="5.6640625" bestFit="1" customWidth="1"/>
    <col min="11" max="11" width="8.88671875" bestFit="1" customWidth="1"/>
    <col min="12" max="13" width="6.6640625" bestFit="1" customWidth="1"/>
    <col min="14" max="14" width="9.88671875" bestFit="1" customWidth="1"/>
    <col min="15" max="15" width="7.6640625" bestFit="1" customWidth="1"/>
    <col min="16" max="16" width="6.6640625" bestFit="1" customWidth="1"/>
    <col min="17" max="17" width="7.6640625" bestFit="1" customWidth="1"/>
    <col min="18" max="19" width="6.6640625" bestFit="1" customWidth="1"/>
    <col min="20" max="21" width="5.5546875" bestFit="1" customWidth="1"/>
    <col min="22" max="26" width="6.6640625" bestFit="1" customWidth="1"/>
    <col min="27" max="27" width="8.88671875" bestFit="1" customWidth="1"/>
    <col min="28" max="28" width="6.6640625" bestFit="1" customWidth="1"/>
    <col min="29" max="29" width="5.6640625" bestFit="1" customWidth="1"/>
    <col min="30" max="30" width="6.6640625" bestFit="1" customWidth="1"/>
    <col min="31" max="31" width="5.6640625" bestFit="1" customWidth="1"/>
    <col min="32" max="32" width="6.6640625" bestFit="1" customWidth="1"/>
    <col min="33" max="33" width="5.6640625" bestFit="1" customWidth="1"/>
    <col min="34" max="34" width="6.88671875" bestFit="1" customWidth="1"/>
  </cols>
  <sheetData>
    <row r="1" spans="1:34" ht="13.8" thickBot="1">
      <c r="A1" s="18"/>
      <c r="B1" s="23" t="s">
        <v>13</v>
      </c>
      <c r="C1" s="26" t="s">
        <v>14</v>
      </c>
      <c r="D1" s="241" t="s">
        <v>217</v>
      </c>
      <c r="E1" s="247" t="s">
        <v>137</v>
      </c>
      <c r="F1" s="248"/>
      <c r="G1" s="248"/>
      <c r="H1" s="248"/>
      <c r="I1" s="248"/>
      <c r="J1" s="248"/>
      <c r="K1" s="247" t="s">
        <v>20</v>
      </c>
      <c r="L1" s="248"/>
      <c r="M1" s="248"/>
      <c r="N1" s="248"/>
      <c r="O1" s="249"/>
      <c r="P1" s="246" t="s">
        <v>38</v>
      </c>
      <c r="Q1" s="246"/>
      <c r="R1" s="246"/>
      <c r="S1" s="246"/>
      <c r="T1" s="246"/>
      <c r="U1" s="246"/>
      <c r="V1" s="246"/>
      <c r="W1" s="246"/>
      <c r="X1" s="246"/>
      <c r="Y1" s="250" t="s">
        <v>21</v>
      </c>
      <c r="Z1" s="251"/>
      <c r="AA1" s="251"/>
      <c r="AB1" s="251"/>
      <c r="AC1" s="251"/>
      <c r="AD1" s="251"/>
      <c r="AE1" s="251"/>
      <c r="AF1" s="252"/>
      <c r="AG1" s="28" t="s">
        <v>22</v>
      </c>
      <c r="AH1" s="23" t="s">
        <v>23</v>
      </c>
    </row>
    <row r="2" spans="1:34" ht="13.8" thickBot="1">
      <c r="A2" s="19"/>
      <c r="B2" s="24"/>
      <c r="C2" s="27"/>
      <c r="D2" s="242"/>
      <c r="E2" s="97"/>
      <c r="F2" s="73"/>
      <c r="G2" s="73"/>
      <c r="H2" s="73"/>
      <c r="I2" s="73"/>
      <c r="J2" s="73"/>
      <c r="K2" s="23" t="s">
        <v>138</v>
      </c>
      <c r="L2" s="253"/>
      <c r="M2" s="253"/>
      <c r="N2" s="253"/>
      <c r="O2" s="254"/>
      <c r="P2" s="4"/>
      <c r="Q2" s="4"/>
      <c r="R2" s="4"/>
      <c r="S2" s="4"/>
      <c r="T2" s="4"/>
      <c r="U2" s="4"/>
      <c r="V2" s="4"/>
      <c r="W2" s="4"/>
      <c r="X2" s="4"/>
      <c r="Y2" s="46"/>
      <c r="Z2" s="2"/>
      <c r="AA2" s="2"/>
      <c r="AB2" s="2"/>
      <c r="AC2" s="2"/>
      <c r="AD2" s="2"/>
      <c r="AE2" s="2"/>
      <c r="AF2" s="47"/>
      <c r="AG2" s="46"/>
      <c r="AH2" s="19"/>
    </row>
    <row r="3" spans="1:34" ht="13.8" thickBot="1">
      <c r="A3" s="20"/>
      <c r="B3" s="119" t="s">
        <v>108</v>
      </c>
      <c r="C3" s="26"/>
      <c r="D3" s="139"/>
      <c r="E3" s="29"/>
      <c r="F3" s="11"/>
      <c r="G3" s="11"/>
      <c r="H3" s="11"/>
      <c r="I3" s="11"/>
      <c r="J3" s="11"/>
      <c r="K3" s="24">
        <v>100</v>
      </c>
      <c r="L3" s="243" t="s">
        <v>139</v>
      </c>
      <c r="M3" s="244"/>
      <c r="N3" s="244"/>
      <c r="O3" s="245"/>
      <c r="P3" s="255" t="s">
        <v>140</v>
      </c>
      <c r="Q3" s="256"/>
      <c r="R3" s="256"/>
      <c r="S3" s="256"/>
      <c r="T3" s="256"/>
      <c r="U3" s="256"/>
      <c r="V3" s="256"/>
      <c r="W3" s="256"/>
      <c r="X3" s="257"/>
      <c r="Y3" s="243" t="s">
        <v>140</v>
      </c>
      <c r="Z3" s="244"/>
      <c r="AA3" s="244"/>
      <c r="AB3" s="244"/>
      <c r="AC3" s="244"/>
      <c r="AD3" s="244"/>
      <c r="AE3" s="244"/>
      <c r="AF3" s="245"/>
      <c r="AG3" s="53"/>
      <c r="AH3" s="18"/>
    </row>
    <row r="4" spans="1:34" ht="13.8" thickBot="1">
      <c r="A4" s="87" t="s">
        <v>8</v>
      </c>
      <c r="B4" s="87" t="s">
        <v>109</v>
      </c>
      <c r="C4" s="96"/>
      <c r="D4" s="140"/>
      <c r="E4" s="97" t="s">
        <v>15</v>
      </c>
      <c r="F4" s="73" t="s">
        <v>16</v>
      </c>
      <c r="G4" s="73" t="s">
        <v>17</v>
      </c>
      <c r="H4" s="73" t="s">
        <v>18</v>
      </c>
      <c r="I4" s="73" t="s">
        <v>19</v>
      </c>
      <c r="J4" s="73" t="s">
        <v>136</v>
      </c>
      <c r="K4" s="120" t="s">
        <v>24</v>
      </c>
      <c r="L4" s="74" t="s">
        <v>25</v>
      </c>
      <c r="M4" s="72" t="s">
        <v>26</v>
      </c>
      <c r="N4" s="72" t="s">
        <v>27</v>
      </c>
      <c r="O4" s="112" t="s">
        <v>28</v>
      </c>
      <c r="P4" s="123" t="s">
        <v>29</v>
      </c>
      <c r="Q4" s="124" t="s">
        <v>30</v>
      </c>
      <c r="R4" s="124" t="s">
        <v>31</v>
      </c>
      <c r="S4" s="124" t="s">
        <v>32</v>
      </c>
      <c r="T4" s="124" t="s">
        <v>33</v>
      </c>
      <c r="U4" s="124" t="s">
        <v>34</v>
      </c>
      <c r="V4" s="124" t="s">
        <v>35</v>
      </c>
      <c r="W4" s="124" t="s">
        <v>36</v>
      </c>
      <c r="X4" s="125" t="s">
        <v>37</v>
      </c>
      <c r="Y4" s="126" t="s">
        <v>39</v>
      </c>
      <c r="Z4" s="127" t="s">
        <v>40</v>
      </c>
      <c r="AA4" s="127" t="s">
        <v>41</v>
      </c>
      <c r="AB4" s="127" t="s">
        <v>42</v>
      </c>
      <c r="AC4" s="127" t="s">
        <v>43</v>
      </c>
      <c r="AD4" s="127" t="s">
        <v>44</v>
      </c>
      <c r="AE4" s="127" t="s">
        <v>45</v>
      </c>
      <c r="AF4" s="112" t="s">
        <v>46</v>
      </c>
      <c r="AG4" s="54"/>
      <c r="AH4" s="95"/>
    </row>
    <row r="5" spans="1:34">
      <c r="A5" s="21">
        <v>66</v>
      </c>
      <c r="B5" s="79" t="s">
        <v>230</v>
      </c>
      <c r="C5" s="77" t="s">
        <v>305</v>
      </c>
      <c r="D5" s="146" t="str">
        <f>B5&amp;C5</f>
        <v>AcederasCrudas</v>
      </c>
      <c r="E5" s="36">
        <v>18</v>
      </c>
      <c r="F5" s="14">
        <v>2.5</v>
      </c>
      <c r="G5" s="14">
        <v>0.4</v>
      </c>
      <c r="H5" s="14">
        <v>2.2000000000000002</v>
      </c>
      <c r="I5" s="14">
        <v>92.2</v>
      </c>
      <c r="J5" s="42">
        <v>3.4</v>
      </c>
      <c r="K5" s="30">
        <v>14000</v>
      </c>
      <c r="L5" s="16">
        <v>68</v>
      </c>
      <c r="M5" s="16">
        <v>0</v>
      </c>
      <c r="N5" s="16">
        <v>60000</v>
      </c>
      <c r="O5" s="31">
        <v>0</v>
      </c>
      <c r="P5" s="30"/>
      <c r="Q5" s="16"/>
      <c r="R5" s="16"/>
      <c r="S5" s="16"/>
      <c r="T5" s="16">
        <v>1.4</v>
      </c>
      <c r="U5" s="16"/>
      <c r="V5" s="16"/>
      <c r="W5" s="16"/>
      <c r="X5" s="31"/>
      <c r="Y5" s="30"/>
      <c r="Z5" s="16"/>
      <c r="AA5" s="16"/>
      <c r="AB5" s="16"/>
      <c r="AC5" s="16"/>
      <c r="AD5" s="16"/>
      <c r="AE5" s="13"/>
      <c r="AF5" s="37"/>
      <c r="AG5" s="21"/>
      <c r="AH5" s="21"/>
    </row>
    <row r="6" spans="1:34">
      <c r="A6" s="21">
        <v>67</v>
      </c>
      <c r="B6" s="79" t="s">
        <v>230</v>
      </c>
      <c r="C6" s="77" t="s">
        <v>313</v>
      </c>
      <c r="D6" s="146" t="str">
        <f t="shared" ref="D6:D69" si="0">B6&amp;C6</f>
        <v>AcederasCocidas</v>
      </c>
      <c r="E6" s="36">
        <v>5</v>
      </c>
      <c r="F6" s="14">
        <v>0.9</v>
      </c>
      <c r="G6" s="14">
        <v>0.1</v>
      </c>
      <c r="H6" s="14">
        <v>1.1000000000000001</v>
      </c>
      <c r="I6" s="14">
        <v>96.3</v>
      </c>
      <c r="J6" s="42">
        <v>2.1</v>
      </c>
      <c r="K6" s="30">
        <v>0</v>
      </c>
      <c r="L6" s="16">
        <v>0</v>
      </c>
      <c r="M6" s="16">
        <v>0</v>
      </c>
      <c r="N6" s="16">
        <v>0</v>
      </c>
      <c r="O6" s="31">
        <v>0</v>
      </c>
      <c r="P6" s="30"/>
      <c r="Q6" s="16"/>
      <c r="R6" s="16"/>
      <c r="S6" s="16"/>
      <c r="T6" s="16"/>
      <c r="U6" s="16"/>
      <c r="V6" s="16"/>
      <c r="W6" s="16"/>
      <c r="X6" s="31"/>
      <c r="Y6" s="30"/>
      <c r="Z6" s="16"/>
      <c r="AA6" s="16"/>
      <c r="AB6" s="16"/>
      <c r="AC6" s="16"/>
      <c r="AD6" s="16"/>
      <c r="AE6" s="13"/>
      <c r="AF6" s="37"/>
      <c r="AG6" s="21"/>
      <c r="AH6" s="21"/>
    </row>
    <row r="7" spans="1:34">
      <c r="A7" s="21">
        <v>68</v>
      </c>
      <c r="B7" s="79" t="s">
        <v>325</v>
      </c>
      <c r="C7" s="77" t="s">
        <v>305</v>
      </c>
      <c r="D7" s="146" t="str">
        <f t="shared" si="0"/>
        <v>AcelgasCrudas</v>
      </c>
      <c r="E7" s="36">
        <v>18</v>
      </c>
      <c r="F7" s="14">
        <v>1.9</v>
      </c>
      <c r="G7" s="14">
        <v>0.3</v>
      </c>
      <c r="H7" s="14">
        <v>2.4</v>
      </c>
      <c r="I7" s="14">
        <v>92.7</v>
      </c>
      <c r="J7" s="42">
        <v>2.6</v>
      </c>
      <c r="K7" s="30">
        <v>2000</v>
      </c>
      <c r="L7" s="16">
        <v>78</v>
      </c>
      <c r="M7" s="16">
        <v>277</v>
      </c>
      <c r="N7" s="16">
        <v>38000</v>
      </c>
      <c r="O7" s="31">
        <v>0</v>
      </c>
      <c r="P7" s="30"/>
      <c r="Q7" s="16"/>
      <c r="R7" s="16"/>
      <c r="S7" s="16"/>
      <c r="T7" s="16"/>
      <c r="U7" s="16"/>
      <c r="V7" s="16"/>
      <c r="W7" s="16"/>
      <c r="X7" s="31"/>
      <c r="Y7" s="30"/>
      <c r="Z7" s="16"/>
      <c r="AA7" s="16"/>
      <c r="AB7" s="16"/>
      <c r="AC7" s="16"/>
      <c r="AD7" s="16"/>
      <c r="AE7" s="13"/>
      <c r="AF7" s="37"/>
      <c r="AG7" s="21"/>
      <c r="AH7" s="21"/>
    </row>
    <row r="8" spans="1:34">
      <c r="A8" s="21">
        <v>69</v>
      </c>
      <c r="B8" s="79" t="s">
        <v>325</v>
      </c>
      <c r="C8" s="77" t="s">
        <v>313</v>
      </c>
      <c r="D8" s="146" t="str">
        <f t="shared" si="0"/>
        <v>AcelgasCocidas</v>
      </c>
      <c r="E8" s="36">
        <v>5</v>
      </c>
      <c r="F8" s="14">
        <v>0.36</v>
      </c>
      <c r="G8" s="16">
        <v>0</v>
      </c>
      <c r="H8" s="14">
        <v>0.9</v>
      </c>
      <c r="I8" s="14">
        <v>97.2</v>
      </c>
      <c r="J8" s="42">
        <v>1.5</v>
      </c>
      <c r="K8" s="30">
        <v>0</v>
      </c>
      <c r="L8" s="16">
        <v>41</v>
      </c>
      <c r="M8" s="16">
        <v>0</v>
      </c>
      <c r="N8" s="16">
        <v>0</v>
      </c>
      <c r="O8" s="31">
        <v>0</v>
      </c>
      <c r="P8" s="30"/>
      <c r="Q8" s="16"/>
      <c r="R8" s="16"/>
      <c r="S8" s="16"/>
      <c r="T8" s="16"/>
      <c r="U8" s="16"/>
      <c r="V8" s="16"/>
      <c r="W8" s="16"/>
      <c r="X8" s="31"/>
      <c r="Y8" s="30"/>
      <c r="Z8" s="16"/>
      <c r="AA8" s="16"/>
      <c r="AB8" s="16"/>
      <c r="AC8" s="16"/>
      <c r="AD8" s="16"/>
      <c r="AE8" s="13"/>
      <c r="AF8" s="37"/>
      <c r="AG8" s="21"/>
      <c r="AH8" s="21"/>
    </row>
    <row r="9" spans="1:34">
      <c r="A9" s="21">
        <v>70</v>
      </c>
      <c r="B9" s="79" t="s">
        <v>231</v>
      </c>
      <c r="C9" s="77" t="s">
        <v>293</v>
      </c>
      <c r="D9" s="146" t="str">
        <f t="shared" si="0"/>
        <v>AchicoriaCruda</v>
      </c>
      <c r="E9" s="36">
        <v>16</v>
      </c>
      <c r="F9" s="14">
        <v>1.2</v>
      </c>
      <c r="G9" s="14">
        <v>0.2</v>
      </c>
      <c r="H9" s="14">
        <v>2.9</v>
      </c>
      <c r="I9" s="14">
        <v>95.1</v>
      </c>
      <c r="J9" s="42">
        <v>1.8</v>
      </c>
      <c r="K9" s="30">
        <v>7000</v>
      </c>
      <c r="L9" s="16">
        <v>75</v>
      </c>
      <c r="M9" s="16">
        <v>180</v>
      </c>
      <c r="N9" s="16">
        <v>12000</v>
      </c>
      <c r="O9" s="31">
        <v>510</v>
      </c>
      <c r="P9" s="30">
        <v>18</v>
      </c>
      <c r="Q9" s="16">
        <v>297</v>
      </c>
      <c r="R9" s="16">
        <v>52</v>
      </c>
      <c r="S9" s="16">
        <v>12.6</v>
      </c>
      <c r="T9" s="16">
        <v>0.8</v>
      </c>
      <c r="U9" s="16">
        <v>0.14000000000000001</v>
      </c>
      <c r="V9" s="16">
        <v>32</v>
      </c>
      <c r="W9" s="16">
        <v>21</v>
      </c>
      <c r="X9" s="31">
        <v>46</v>
      </c>
      <c r="Y9" s="30"/>
      <c r="Z9" s="16"/>
      <c r="AA9" s="16"/>
      <c r="AB9" s="16">
        <v>97</v>
      </c>
      <c r="AC9" s="16">
        <v>38</v>
      </c>
      <c r="AD9" s="16"/>
      <c r="AE9" s="13">
        <v>25</v>
      </c>
      <c r="AF9" s="37"/>
      <c r="AG9" s="21"/>
      <c r="AH9" s="21">
        <v>46</v>
      </c>
    </row>
    <row r="10" spans="1:34">
      <c r="A10" s="21">
        <v>71</v>
      </c>
      <c r="B10" s="79" t="s">
        <v>231</v>
      </c>
      <c r="C10" s="77" t="s">
        <v>324</v>
      </c>
      <c r="D10" s="146" t="str">
        <f t="shared" si="0"/>
        <v xml:space="preserve">AchicoriaTostada </v>
      </c>
      <c r="E10" s="36">
        <v>280</v>
      </c>
      <c r="F10" s="14">
        <v>28.1</v>
      </c>
      <c r="G10" s="14">
        <v>2</v>
      </c>
      <c r="H10" s="14">
        <v>42</v>
      </c>
      <c r="I10" s="14">
        <v>15</v>
      </c>
      <c r="J10" s="42">
        <v>12</v>
      </c>
      <c r="K10" s="30">
        <v>0</v>
      </c>
      <c r="L10" s="16">
        <v>0</v>
      </c>
      <c r="M10" s="16">
        <v>0</v>
      </c>
      <c r="N10" s="16">
        <v>0</v>
      </c>
      <c r="O10" s="31">
        <v>0</v>
      </c>
      <c r="P10" s="30">
        <v>64</v>
      </c>
      <c r="Q10" s="16">
        <v>746</v>
      </c>
      <c r="R10" s="16">
        <v>114.3</v>
      </c>
      <c r="S10" s="16">
        <v>96.2</v>
      </c>
      <c r="T10" s="16">
        <v>58.1</v>
      </c>
      <c r="U10" s="16">
        <v>15</v>
      </c>
      <c r="V10" s="16">
        <v>181.6</v>
      </c>
      <c r="W10" s="16">
        <v>133.1</v>
      </c>
      <c r="X10" s="31">
        <v>176.3</v>
      </c>
      <c r="Y10" s="30"/>
      <c r="Z10" s="16"/>
      <c r="AA10" s="16"/>
      <c r="AB10" s="16"/>
      <c r="AC10" s="16"/>
      <c r="AD10" s="16"/>
      <c r="AE10" s="13"/>
      <c r="AF10" s="37"/>
      <c r="AG10" s="21"/>
      <c r="AH10" s="21"/>
    </row>
    <row r="11" spans="1:34">
      <c r="A11" s="21">
        <v>72</v>
      </c>
      <c r="B11" s="79" t="s">
        <v>232</v>
      </c>
      <c r="C11" s="77" t="s">
        <v>310</v>
      </c>
      <c r="D11" s="146" t="str">
        <f t="shared" si="0"/>
        <v>AjoBulbo</v>
      </c>
      <c r="E11" s="36">
        <v>115</v>
      </c>
      <c r="F11" s="14">
        <v>6.6</v>
      </c>
      <c r="G11" s="14">
        <v>0.1</v>
      </c>
      <c r="H11" s="14">
        <v>26.1</v>
      </c>
      <c r="I11" s="14">
        <v>66.2</v>
      </c>
      <c r="J11" s="31">
        <v>0</v>
      </c>
      <c r="K11" s="30">
        <v>0</v>
      </c>
      <c r="L11" s="16">
        <v>0</v>
      </c>
      <c r="M11" s="16">
        <v>0</v>
      </c>
      <c r="N11" s="16">
        <v>12800</v>
      </c>
      <c r="O11" s="31">
        <v>0</v>
      </c>
      <c r="P11" s="30"/>
      <c r="Q11" s="16"/>
      <c r="R11" s="16">
        <v>10</v>
      </c>
      <c r="S11" s="16"/>
      <c r="T11" s="16">
        <v>2</v>
      </c>
      <c r="U11" s="16"/>
      <c r="V11" s="16">
        <v>140</v>
      </c>
      <c r="W11" s="16"/>
      <c r="X11" s="31"/>
      <c r="Y11" s="30"/>
      <c r="Z11" s="16"/>
      <c r="AA11" s="16"/>
      <c r="AB11" s="16"/>
      <c r="AC11" s="16"/>
      <c r="AD11" s="16"/>
      <c r="AE11" s="13"/>
      <c r="AF11" s="37"/>
      <c r="AG11" s="21"/>
      <c r="AH11" s="21"/>
    </row>
    <row r="12" spans="1:34">
      <c r="A12" s="21">
        <v>73</v>
      </c>
      <c r="B12" s="79" t="s">
        <v>233</v>
      </c>
      <c r="C12" s="77" t="s">
        <v>293</v>
      </c>
      <c r="D12" s="146" t="str">
        <f t="shared" si="0"/>
        <v>AlcachofaCruda</v>
      </c>
      <c r="E12" s="36">
        <v>67</v>
      </c>
      <c r="F12" s="14">
        <v>3</v>
      </c>
      <c r="G12" s="14">
        <v>0.8</v>
      </c>
      <c r="H12" s="14">
        <v>18.8</v>
      </c>
      <c r="I12" s="14">
        <v>77.2</v>
      </c>
      <c r="J12" s="42">
        <v>0.12</v>
      </c>
      <c r="K12" s="30">
        <v>212</v>
      </c>
      <c r="L12" s="16">
        <v>116</v>
      </c>
      <c r="M12" s="16">
        <v>80</v>
      </c>
      <c r="N12" s="16">
        <v>7500</v>
      </c>
      <c r="O12" s="31">
        <v>0</v>
      </c>
      <c r="P12" s="30">
        <v>87</v>
      </c>
      <c r="Q12" s="16">
        <v>572</v>
      </c>
      <c r="R12" s="16">
        <v>66.3</v>
      </c>
      <c r="S12" s="16">
        <v>47.2</v>
      </c>
      <c r="T12" s="16">
        <v>1.8</v>
      </c>
      <c r="U12" s="16">
        <v>0.6</v>
      </c>
      <c r="V12" s="16">
        <v>81</v>
      </c>
      <c r="W12" s="16">
        <v>28</v>
      </c>
      <c r="X12" s="31">
        <v>105</v>
      </c>
      <c r="Y12" s="30"/>
      <c r="Z12" s="16"/>
      <c r="AA12" s="16"/>
      <c r="AB12" s="16"/>
      <c r="AC12" s="16"/>
      <c r="AD12" s="16"/>
      <c r="AE12" s="13"/>
      <c r="AF12" s="37"/>
      <c r="AG12" s="21"/>
      <c r="AH12" s="21"/>
    </row>
    <row r="13" spans="1:34">
      <c r="A13" s="21">
        <v>74</v>
      </c>
      <c r="B13" s="79" t="s">
        <v>233</v>
      </c>
      <c r="C13" s="77" t="s">
        <v>307</v>
      </c>
      <c r="D13" s="146" t="str">
        <f t="shared" si="0"/>
        <v xml:space="preserve">AlcachofaCocidas </v>
      </c>
      <c r="E13" s="36">
        <v>16</v>
      </c>
      <c r="F13" s="14">
        <v>1.1000000000000001</v>
      </c>
      <c r="G13" s="14">
        <v>0.2</v>
      </c>
      <c r="H13" s="14">
        <v>3.5</v>
      </c>
      <c r="I13" s="14">
        <v>93.7</v>
      </c>
      <c r="J13" s="42">
        <v>0.7</v>
      </c>
      <c r="K13" s="30">
        <v>0</v>
      </c>
      <c r="L13" s="16">
        <v>0</v>
      </c>
      <c r="M13" s="16">
        <v>0</v>
      </c>
      <c r="N13" s="16">
        <v>0</v>
      </c>
      <c r="O13" s="31">
        <v>0</v>
      </c>
      <c r="P13" s="30">
        <v>14.8</v>
      </c>
      <c r="Q13" s="16">
        <v>327</v>
      </c>
      <c r="R13" s="16">
        <v>43.5</v>
      </c>
      <c r="S13" s="16">
        <v>27.2</v>
      </c>
      <c r="T13" s="16">
        <v>0.49</v>
      </c>
      <c r="U13" s="16">
        <v>0.09</v>
      </c>
      <c r="V13" s="16">
        <v>39.700000000000003</v>
      </c>
      <c r="W13" s="16">
        <v>15.5</v>
      </c>
      <c r="X13" s="31">
        <v>83.5</v>
      </c>
      <c r="Y13" s="30"/>
      <c r="Z13" s="16"/>
      <c r="AA13" s="16"/>
      <c r="AB13" s="16"/>
      <c r="AC13" s="16"/>
      <c r="AD13" s="16"/>
      <c r="AE13" s="13"/>
      <c r="AF13" s="37"/>
      <c r="AG13" s="21"/>
      <c r="AH13" s="21">
        <v>76</v>
      </c>
    </row>
    <row r="14" spans="1:34">
      <c r="A14" s="21">
        <v>75</v>
      </c>
      <c r="B14" s="79" t="s">
        <v>234</v>
      </c>
      <c r="C14" s="77" t="s">
        <v>297</v>
      </c>
      <c r="D14" s="146" t="str">
        <f t="shared" si="0"/>
        <v>ApioCrudos</v>
      </c>
      <c r="E14" s="36">
        <v>19</v>
      </c>
      <c r="F14" s="14">
        <v>1.2</v>
      </c>
      <c r="G14" s="14">
        <v>0.2</v>
      </c>
      <c r="H14" s="14">
        <v>4.5</v>
      </c>
      <c r="I14" s="14">
        <v>73.2</v>
      </c>
      <c r="J14" s="42">
        <v>0.9</v>
      </c>
      <c r="K14" s="30">
        <v>23</v>
      </c>
      <c r="L14" s="16">
        <v>35</v>
      </c>
      <c r="M14" s="16">
        <v>42</v>
      </c>
      <c r="N14" s="16">
        <v>7500</v>
      </c>
      <c r="O14" s="31">
        <v>390</v>
      </c>
      <c r="P14" s="30">
        <v>120</v>
      </c>
      <c r="Q14" s="16">
        <v>285</v>
      </c>
      <c r="R14" s="16">
        <v>52.2</v>
      </c>
      <c r="S14" s="16">
        <v>18</v>
      </c>
      <c r="T14" s="16">
        <v>0.51</v>
      </c>
      <c r="U14" s="16">
        <v>0.11</v>
      </c>
      <c r="V14" s="16">
        <v>39</v>
      </c>
      <c r="W14" s="16">
        <v>19</v>
      </c>
      <c r="X14" s="31">
        <v>154</v>
      </c>
      <c r="Y14" s="30"/>
      <c r="Z14" s="16"/>
      <c r="AA14" s="16">
        <v>22</v>
      </c>
      <c r="AB14" s="16">
        <v>20</v>
      </c>
      <c r="AC14" s="16">
        <v>16</v>
      </c>
      <c r="AD14" s="16"/>
      <c r="AE14" s="16">
        <v>12</v>
      </c>
      <c r="AF14" s="37"/>
      <c r="AG14" s="21"/>
      <c r="AH14" s="21">
        <v>81</v>
      </c>
    </row>
    <row r="15" spans="1:34">
      <c r="A15" s="21">
        <v>76</v>
      </c>
      <c r="B15" s="79" t="s">
        <v>234</v>
      </c>
      <c r="C15" s="77" t="s">
        <v>298</v>
      </c>
      <c r="D15" s="146" t="str">
        <f t="shared" si="0"/>
        <v>ApioCocidos</v>
      </c>
      <c r="E15" s="36">
        <v>9.5</v>
      </c>
      <c r="F15" s="14">
        <v>1</v>
      </c>
      <c r="G15" s="14">
        <v>0.15</v>
      </c>
      <c r="H15" s="14">
        <v>2.1</v>
      </c>
      <c r="I15" s="14">
        <v>96.1</v>
      </c>
      <c r="J15" s="31">
        <v>0</v>
      </c>
      <c r="K15" s="30">
        <v>0</v>
      </c>
      <c r="L15" s="16">
        <v>20</v>
      </c>
      <c r="M15" s="16">
        <v>20</v>
      </c>
      <c r="N15" s="16">
        <v>8000</v>
      </c>
      <c r="O15" s="31">
        <v>200</v>
      </c>
      <c r="P15" s="30">
        <v>66.5</v>
      </c>
      <c r="Q15" s="16">
        <v>132</v>
      </c>
      <c r="R15" s="16">
        <v>43</v>
      </c>
      <c r="S15" s="16">
        <v>8.6</v>
      </c>
      <c r="T15" s="16">
        <v>0.35</v>
      </c>
      <c r="U15" s="16">
        <v>1</v>
      </c>
      <c r="V15" s="16">
        <v>22</v>
      </c>
      <c r="W15" s="16">
        <v>8.3000000000000007</v>
      </c>
      <c r="X15" s="31">
        <v>100</v>
      </c>
      <c r="Y15" s="30"/>
      <c r="Z15" s="16"/>
      <c r="AA15" s="16"/>
      <c r="AB15" s="16"/>
      <c r="AC15" s="16"/>
      <c r="AD15" s="16"/>
      <c r="AE15" s="13"/>
      <c r="AF15" s="37"/>
      <c r="AG15" s="21"/>
      <c r="AH15" s="21">
        <v>50</v>
      </c>
    </row>
    <row r="16" spans="1:34">
      <c r="A16" s="21">
        <v>77</v>
      </c>
      <c r="B16" s="79" t="s">
        <v>235</v>
      </c>
      <c r="C16" s="77" t="s">
        <v>293</v>
      </c>
      <c r="D16" s="146" t="str">
        <f t="shared" si="0"/>
        <v>BatataCruda</v>
      </c>
      <c r="E16" s="36">
        <v>127</v>
      </c>
      <c r="F16" s="14">
        <v>2.1</v>
      </c>
      <c r="G16" s="14">
        <v>0.6</v>
      </c>
      <c r="H16" s="14">
        <v>29.5</v>
      </c>
      <c r="I16" s="14">
        <v>66.5</v>
      </c>
      <c r="J16" s="42">
        <v>1.2</v>
      </c>
      <c r="K16" s="30">
        <v>6000</v>
      </c>
      <c r="L16" s="16">
        <v>98</v>
      </c>
      <c r="M16" s="16">
        <v>88</v>
      </c>
      <c r="N16" s="16">
        <v>17000</v>
      </c>
      <c r="O16" s="31">
        <v>600</v>
      </c>
      <c r="P16" s="30">
        <v>41</v>
      </c>
      <c r="Q16" s="16">
        <v>385</v>
      </c>
      <c r="R16" s="16">
        <v>38</v>
      </c>
      <c r="S16" s="16">
        <v>22.1</v>
      </c>
      <c r="T16" s="16">
        <v>0.75</v>
      </c>
      <c r="U16" s="16">
        <v>0.3</v>
      </c>
      <c r="V16" s="16">
        <v>55</v>
      </c>
      <c r="W16" s="16">
        <v>22</v>
      </c>
      <c r="X16" s="31">
        <v>95</v>
      </c>
      <c r="Y16" s="30">
        <v>97</v>
      </c>
      <c r="Z16" s="16">
        <v>89</v>
      </c>
      <c r="AA16" s="16">
        <v>95</v>
      </c>
      <c r="AB16" s="16">
        <v>83</v>
      </c>
      <c r="AC16" s="16">
        <v>35</v>
      </c>
      <c r="AD16" s="16">
        <v>82</v>
      </c>
      <c r="AE16" s="16">
        <v>80</v>
      </c>
      <c r="AF16" s="31">
        <v>129</v>
      </c>
      <c r="AG16" s="21"/>
      <c r="AH16" s="21">
        <v>79</v>
      </c>
    </row>
    <row r="17" spans="1:34">
      <c r="A17" s="21">
        <v>78</v>
      </c>
      <c r="B17" s="79" t="s">
        <v>235</v>
      </c>
      <c r="C17" s="77" t="s">
        <v>307</v>
      </c>
      <c r="D17" s="146" t="str">
        <f t="shared" si="0"/>
        <v xml:space="preserve">BatataCocidas </v>
      </c>
      <c r="E17" s="36">
        <v>98</v>
      </c>
      <c r="F17" s="14">
        <v>1.7</v>
      </c>
      <c r="G17" s="14">
        <v>0.5</v>
      </c>
      <c r="H17" s="14">
        <v>26</v>
      </c>
      <c r="I17" s="14">
        <v>77</v>
      </c>
      <c r="J17" s="42">
        <v>0.9</v>
      </c>
      <c r="K17" s="30">
        <v>5800</v>
      </c>
      <c r="L17" s="16">
        <v>80</v>
      </c>
      <c r="M17" s="16">
        <v>55</v>
      </c>
      <c r="N17" s="16">
        <v>14000</v>
      </c>
      <c r="O17" s="31">
        <v>550</v>
      </c>
      <c r="P17" s="30">
        <v>17.8</v>
      </c>
      <c r="Q17" s="16">
        <v>296</v>
      </c>
      <c r="R17" s="16">
        <v>27</v>
      </c>
      <c r="S17" s="16">
        <v>12.3</v>
      </c>
      <c r="T17" s="16">
        <v>0.65</v>
      </c>
      <c r="U17" s="16">
        <v>0.15</v>
      </c>
      <c r="V17" s="16">
        <v>47.1</v>
      </c>
      <c r="W17" s="16">
        <v>14.9</v>
      </c>
      <c r="X17" s="31">
        <v>60</v>
      </c>
      <c r="Y17" s="30"/>
      <c r="Z17" s="16"/>
      <c r="AA17" s="16"/>
      <c r="AB17" s="16"/>
      <c r="AC17" s="16"/>
      <c r="AD17" s="16"/>
      <c r="AE17" s="13"/>
      <c r="AF17" s="37"/>
      <c r="AG17" s="21"/>
      <c r="AH17" s="21">
        <v>50</v>
      </c>
    </row>
    <row r="18" spans="1:34">
      <c r="A18" s="21">
        <v>79</v>
      </c>
      <c r="B18" s="79" t="s">
        <v>236</v>
      </c>
      <c r="C18" s="77" t="s">
        <v>293</v>
      </c>
      <c r="D18" s="146" t="str">
        <f t="shared" si="0"/>
        <v>BerenjenaCruda</v>
      </c>
      <c r="E18" s="36">
        <v>19</v>
      </c>
      <c r="F18" s="14">
        <v>1.2</v>
      </c>
      <c r="G18" s="14">
        <v>0.2</v>
      </c>
      <c r="H18" s="14">
        <v>4.9000000000000004</v>
      </c>
      <c r="I18" s="14">
        <v>92.8</v>
      </c>
      <c r="J18" s="42">
        <v>0.8</v>
      </c>
      <c r="K18" s="30">
        <v>50</v>
      </c>
      <c r="L18" s="16">
        <v>62</v>
      </c>
      <c r="M18" s="16">
        <v>50</v>
      </c>
      <c r="N18" s="16">
        <v>5100</v>
      </c>
      <c r="O18" s="31">
        <v>600</v>
      </c>
      <c r="P18" s="30">
        <v>8</v>
      </c>
      <c r="Q18" s="16">
        <v>218</v>
      </c>
      <c r="R18" s="16">
        <v>13.2</v>
      </c>
      <c r="S18" s="16">
        <v>12</v>
      </c>
      <c r="T18" s="16">
        <v>0.42</v>
      </c>
      <c r="U18" s="16">
        <v>0.08</v>
      </c>
      <c r="V18" s="16">
        <v>25.1</v>
      </c>
      <c r="W18" s="16">
        <v>12</v>
      </c>
      <c r="X18" s="31">
        <v>61</v>
      </c>
      <c r="Y18" s="30">
        <v>47</v>
      </c>
      <c r="Z18" s="16">
        <v>55</v>
      </c>
      <c r="AA18" s="16">
        <v>69</v>
      </c>
      <c r="AB18" s="16">
        <v>31</v>
      </c>
      <c r="AC18" s="16">
        <v>6</v>
      </c>
      <c r="AD18" s="16">
        <v>39</v>
      </c>
      <c r="AE18" s="13">
        <v>12</v>
      </c>
      <c r="AF18" s="37">
        <v>62</v>
      </c>
      <c r="AG18" s="21"/>
      <c r="AH18" s="21">
        <v>45</v>
      </c>
    </row>
    <row r="19" spans="1:34">
      <c r="A19" s="21">
        <v>80</v>
      </c>
      <c r="B19" s="79" t="s">
        <v>236</v>
      </c>
      <c r="C19" s="77" t="s">
        <v>307</v>
      </c>
      <c r="D19" s="146" t="str">
        <f t="shared" si="0"/>
        <v xml:space="preserve">BerenjenaCocidas </v>
      </c>
      <c r="E19" s="36">
        <v>10</v>
      </c>
      <c r="F19" s="14">
        <v>1.1000000000000001</v>
      </c>
      <c r="G19" s="16">
        <v>0</v>
      </c>
      <c r="H19" s="14">
        <v>2.6</v>
      </c>
      <c r="I19" s="14">
        <v>95.6</v>
      </c>
      <c r="J19" s="42">
        <v>0.8</v>
      </c>
      <c r="K19" s="30">
        <v>0</v>
      </c>
      <c r="L19" s="16">
        <v>0</v>
      </c>
      <c r="M19" s="16">
        <v>0</v>
      </c>
      <c r="N19" s="16">
        <v>0</v>
      </c>
      <c r="O19" s="31">
        <v>0</v>
      </c>
      <c r="P19" s="30">
        <v>1.6</v>
      </c>
      <c r="Q19" s="16">
        <v>173.2</v>
      </c>
      <c r="R19" s="16">
        <v>8.3000000000000007</v>
      </c>
      <c r="S19" s="16">
        <v>6.4</v>
      </c>
      <c r="T19" s="16">
        <v>0.18</v>
      </c>
      <c r="U19" s="16">
        <v>0.05</v>
      </c>
      <c r="V19" s="16">
        <v>6.3</v>
      </c>
      <c r="W19" s="16">
        <v>4.72</v>
      </c>
      <c r="X19" s="31">
        <v>36</v>
      </c>
      <c r="Y19" s="30"/>
      <c r="Z19" s="16"/>
      <c r="AA19" s="16"/>
      <c r="AB19" s="16"/>
      <c r="AC19" s="16"/>
      <c r="AD19" s="16"/>
      <c r="AE19" s="13"/>
      <c r="AF19" s="37"/>
      <c r="AG19" s="21"/>
      <c r="AH19" s="21">
        <v>28</v>
      </c>
    </row>
    <row r="20" spans="1:34">
      <c r="A20" s="21">
        <v>81</v>
      </c>
      <c r="B20" s="79" t="s">
        <v>237</v>
      </c>
      <c r="C20" s="77" t="s">
        <v>297</v>
      </c>
      <c r="D20" s="146" t="str">
        <f t="shared" si="0"/>
        <v>BerrosCrudos</v>
      </c>
      <c r="E20" s="36">
        <v>25</v>
      </c>
      <c r="F20" s="14">
        <v>2.1</v>
      </c>
      <c r="G20" s="14">
        <v>0.3</v>
      </c>
      <c r="H20" s="14">
        <v>47.7</v>
      </c>
      <c r="I20" s="14">
        <v>91.8</v>
      </c>
      <c r="J20" s="42">
        <v>1.1000000000000001</v>
      </c>
      <c r="K20" s="30">
        <v>3600</v>
      </c>
      <c r="L20" s="16">
        <v>112</v>
      </c>
      <c r="M20" s="16">
        <v>195</v>
      </c>
      <c r="N20" s="16">
        <v>63000</v>
      </c>
      <c r="O20" s="31">
        <v>860</v>
      </c>
      <c r="P20" s="30">
        <v>60</v>
      </c>
      <c r="Q20" s="16">
        <v>314</v>
      </c>
      <c r="R20" s="16">
        <v>192</v>
      </c>
      <c r="S20" s="16">
        <v>24</v>
      </c>
      <c r="T20" s="16">
        <v>2.9</v>
      </c>
      <c r="U20" s="16">
        <v>0.13</v>
      </c>
      <c r="V20" s="16">
        <v>49</v>
      </c>
      <c r="W20" s="16">
        <v>145</v>
      </c>
      <c r="X20" s="31">
        <v>118</v>
      </c>
      <c r="Y20" s="30"/>
      <c r="Z20" s="16"/>
      <c r="AA20" s="16"/>
      <c r="AB20" s="16"/>
      <c r="AC20" s="16"/>
      <c r="AD20" s="16"/>
      <c r="AE20" s="13"/>
      <c r="AF20" s="37"/>
      <c r="AG20" s="21"/>
      <c r="AH20" s="21">
        <v>75</v>
      </c>
    </row>
    <row r="21" spans="1:34">
      <c r="A21" s="21">
        <v>82</v>
      </c>
      <c r="B21" s="79" t="s">
        <v>238</v>
      </c>
      <c r="C21" s="77" t="s">
        <v>297</v>
      </c>
      <c r="D21" s="146" t="str">
        <f t="shared" si="0"/>
        <v>BrocoliCrudos</v>
      </c>
      <c r="E21" s="36">
        <v>29</v>
      </c>
      <c r="F21" s="14">
        <v>3.2</v>
      </c>
      <c r="G21" s="14">
        <v>0.2</v>
      </c>
      <c r="H21" s="14">
        <v>4.9000000000000004</v>
      </c>
      <c r="I21" s="14">
        <v>86.7</v>
      </c>
      <c r="J21" s="42">
        <v>1</v>
      </c>
      <c r="K21" s="30">
        <v>4200</v>
      </c>
      <c r="L21" s="16">
        <v>97</v>
      </c>
      <c r="M21" s="16">
        <v>190</v>
      </c>
      <c r="N21" s="16">
        <v>116000</v>
      </c>
      <c r="O21" s="31">
        <v>1100</v>
      </c>
      <c r="P21" s="30">
        <v>17</v>
      </c>
      <c r="Q21" s="16">
        <v>290</v>
      </c>
      <c r="R21" s="16">
        <v>138</v>
      </c>
      <c r="S21" s="16">
        <v>67</v>
      </c>
      <c r="T21" s="16">
        <v>1.4</v>
      </c>
      <c r="U21" s="16">
        <v>0.1</v>
      </c>
      <c r="V21" s="16">
        <v>68</v>
      </c>
      <c r="W21" s="16">
        <v>97</v>
      </c>
      <c r="X21" s="31">
        <v>51.2</v>
      </c>
      <c r="Y21" s="30">
        <v>107</v>
      </c>
      <c r="Z21" s="16">
        <v>123</v>
      </c>
      <c r="AA21" s="16">
        <v>158</v>
      </c>
      <c r="AB21" s="16">
        <v>142</v>
      </c>
      <c r="AC21" s="16">
        <v>53</v>
      </c>
      <c r="AD21" s="16">
        <v>119</v>
      </c>
      <c r="AE21" s="16">
        <v>36</v>
      </c>
      <c r="AF21" s="31">
        <v>169</v>
      </c>
      <c r="AG21" s="21"/>
      <c r="AH21" s="21">
        <v>43</v>
      </c>
    </row>
    <row r="22" spans="1:34">
      <c r="A22" s="21">
        <v>83</v>
      </c>
      <c r="B22" s="79" t="s">
        <v>238</v>
      </c>
      <c r="C22" s="77" t="s">
        <v>298</v>
      </c>
      <c r="D22" s="146" t="str">
        <f t="shared" si="0"/>
        <v>BrocoliCocidos</v>
      </c>
      <c r="E22" s="36">
        <v>17</v>
      </c>
      <c r="F22" s="14">
        <v>1.3</v>
      </c>
      <c r="G22" s="14">
        <v>0.13</v>
      </c>
      <c r="H22" s="14">
        <v>4.2</v>
      </c>
      <c r="I22" s="14">
        <v>93</v>
      </c>
      <c r="J22" s="31">
        <v>0</v>
      </c>
      <c r="K22" s="30">
        <v>2870</v>
      </c>
      <c r="L22" s="16">
        <v>65</v>
      </c>
      <c r="M22" s="16">
        <v>130</v>
      </c>
      <c r="N22" s="16">
        <v>60000</v>
      </c>
      <c r="O22" s="31">
        <v>700</v>
      </c>
      <c r="P22" s="30"/>
      <c r="Q22" s="16"/>
      <c r="R22" s="16">
        <v>90</v>
      </c>
      <c r="S22" s="16"/>
      <c r="T22" s="16">
        <v>1.1000000000000001</v>
      </c>
      <c r="U22" s="16"/>
      <c r="V22" s="16">
        <v>34</v>
      </c>
      <c r="W22" s="16"/>
      <c r="X22" s="31"/>
      <c r="Y22" s="30"/>
      <c r="Z22" s="16"/>
      <c r="AA22" s="16"/>
      <c r="AB22" s="16"/>
      <c r="AC22" s="16"/>
      <c r="AD22" s="16"/>
      <c r="AE22" s="13"/>
      <c r="AF22" s="37"/>
      <c r="AG22" s="21"/>
      <c r="AH22" s="21"/>
    </row>
    <row r="23" spans="1:34">
      <c r="A23" s="21">
        <v>84</v>
      </c>
      <c r="B23" s="79" t="s">
        <v>239</v>
      </c>
      <c r="C23" s="77" t="s">
        <v>293</v>
      </c>
      <c r="D23" s="146" t="str">
        <f t="shared" si="0"/>
        <v>CalabazaCruda</v>
      </c>
      <c r="E23" s="36">
        <v>28</v>
      </c>
      <c r="F23" s="14">
        <v>0.7</v>
      </c>
      <c r="G23" s="14">
        <v>0.1</v>
      </c>
      <c r="H23" s="14">
        <v>6.3</v>
      </c>
      <c r="I23" s="14">
        <v>91.8</v>
      </c>
      <c r="J23" s="42">
        <v>0.4</v>
      </c>
      <c r="K23" s="30">
        <v>500</v>
      </c>
      <c r="L23" s="16">
        <v>50</v>
      </c>
      <c r="M23" s="16">
        <v>60</v>
      </c>
      <c r="N23" s="16">
        <v>9000</v>
      </c>
      <c r="O23" s="31">
        <v>380</v>
      </c>
      <c r="P23" s="30">
        <v>2.8</v>
      </c>
      <c r="Q23" s="16">
        <v>309</v>
      </c>
      <c r="R23" s="16">
        <v>39</v>
      </c>
      <c r="S23" s="16">
        <v>9.5</v>
      </c>
      <c r="T23" s="16">
        <v>0.62</v>
      </c>
      <c r="U23" s="16">
        <v>0.08</v>
      </c>
      <c r="V23" s="16">
        <v>28</v>
      </c>
      <c r="W23" s="16">
        <v>9.9</v>
      </c>
      <c r="X23" s="31">
        <v>38.700000000000003</v>
      </c>
      <c r="Y23" s="30">
        <v>15</v>
      </c>
      <c r="Z23" s="16">
        <v>21</v>
      </c>
      <c r="AA23" s="16">
        <v>29</v>
      </c>
      <c r="AB23" s="16">
        <v>32</v>
      </c>
      <c r="AC23" s="16">
        <v>7</v>
      </c>
      <c r="AD23" s="16">
        <v>19</v>
      </c>
      <c r="AE23" s="16">
        <v>51</v>
      </c>
      <c r="AF23" s="31">
        <v>25</v>
      </c>
      <c r="AG23" s="21"/>
      <c r="AH23" s="81">
        <v>67</v>
      </c>
    </row>
    <row r="24" spans="1:34">
      <c r="A24" s="21">
        <v>85</v>
      </c>
      <c r="B24" s="79" t="s">
        <v>239</v>
      </c>
      <c r="C24" s="77" t="s">
        <v>307</v>
      </c>
      <c r="D24" s="146" t="str">
        <f t="shared" si="0"/>
        <v xml:space="preserve">CalabazaCocidas </v>
      </c>
      <c r="E24" s="36">
        <v>21</v>
      </c>
      <c r="F24" s="14">
        <v>1.08</v>
      </c>
      <c r="G24" s="14">
        <v>0.22</v>
      </c>
      <c r="H24" s="14">
        <v>4.8</v>
      </c>
      <c r="I24" s="16">
        <v>93.1</v>
      </c>
      <c r="J24" s="42">
        <v>0.12</v>
      </c>
      <c r="K24" s="30">
        <v>80</v>
      </c>
      <c r="L24" s="16">
        <v>56</v>
      </c>
      <c r="M24" s="16">
        <v>75</v>
      </c>
      <c r="N24" s="16">
        <v>30500</v>
      </c>
      <c r="O24" s="31">
        <v>320</v>
      </c>
      <c r="P24" s="30">
        <v>1.1000000000000001</v>
      </c>
      <c r="Q24" s="16">
        <v>283</v>
      </c>
      <c r="R24" s="16">
        <v>16.2</v>
      </c>
      <c r="S24" s="16">
        <v>4.3</v>
      </c>
      <c r="T24" s="16">
        <v>0.31</v>
      </c>
      <c r="U24" s="16">
        <v>0.05</v>
      </c>
      <c r="V24" s="16">
        <v>18.7</v>
      </c>
      <c r="W24" s="16">
        <v>4.7</v>
      </c>
      <c r="X24" s="31">
        <v>23.7</v>
      </c>
      <c r="Y24" s="30">
        <v>27</v>
      </c>
      <c r="Z24" s="16">
        <v>38</v>
      </c>
      <c r="AA24" s="16">
        <v>54</v>
      </c>
      <c r="AB24" s="16">
        <v>46</v>
      </c>
      <c r="AC24" s="16">
        <v>9</v>
      </c>
      <c r="AD24" s="16">
        <v>21</v>
      </c>
      <c r="AE24" s="16">
        <v>12</v>
      </c>
      <c r="AF24" s="31">
        <v>35</v>
      </c>
      <c r="AG24" s="21"/>
      <c r="AH24" s="81">
        <v>51</v>
      </c>
    </row>
    <row r="25" spans="1:34">
      <c r="A25" s="21">
        <v>86</v>
      </c>
      <c r="B25" s="79" t="s">
        <v>240</v>
      </c>
      <c r="C25" s="77" t="s">
        <v>311</v>
      </c>
      <c r="D25" s="146" t="str">
        <f t="shared" si="0"/>
        <v xml:space="preserve">CalabacinCrudo </v>
      </c>
      <c r="E25" s="36">
        <v>23</v>
      </c>
      <c r="F25" s="14">
        <v>4.2</v>
      </c>
      <c r="G25" s="14">
        <v>0.1</v>
      </c>
      <c r="H25" s="14">
        <v>7.3</v>
      </c>
      <c r="I25" s="14">
        <v>88.1</v>
      </c>
      <c r="J25" s="42">
        <v>1.2</v>
      </c>
      <c r="K25" s="30">
        <v>16</v>
      </c>
      <c r="L25" s="16">
        <v>45</v>
      </c>
      <c r="M25" s="16">
        <v>80</v>
      </c>
      <c r="N25" s="16">
        <v>9000</v>
      </c>
      <c r="O25" s="31">
        <v>0</v>
      </c>
      <c r="P25" s="30">
        <v>1.7</v>
      </c>
      <c r="Q25" s="16">
        <v>291</v>
      </c>
      <c r="R25" s="16">
        <v>19</v>
      </c>
      <c r="S25" s="16">
        <v>9.6</v>
      </c>
      <c r="T25" s="16">
        <v>0.42</v>
      </c>
      <c r="U25" s="16">
        <v>7.0000000000000007E-2</v>
      </c>
      <c r="V25" s="16">
        <v>20.100000000000001</v>
      </c>
      <c r="W25" s="16">
        <v>8.9</v>
      </c>
      <c r="X25" s="31">
        <v>43.2</v>
      </c>
      <c r="Y25" s="30"/>
      <c r="Z25" s="16"/>
      <c r="AA25" s="16"/>
      <c r="AB25" s="16"/>
      <c r="AC25" s="16"/>
      <c r="AD25" s="16"/>
      <c r="AE25" s="13"/>
      <c r="AF25" s="37"/>
      <c r="AG25" s="21"/>
      <c r="AH25" s="21">
        <v>90</v>
      </c>
    </row>
    <row r="26" spans="1:34">
      <c r="A26" s="21">
        <v>87</v>
      </c>
      <c r="B26" s="79" t="s">
        <v>240</v>
      </c>
      <c r="C26" s="77" t="s">
        <v>298</v>
      </c>
      <c r="D26" s="146" t="str">
        <f t="shared" si="0"/>
        <v>CalabacinCocidos</v>
      </c>
      <c r="E26" s="36">
        <v>6</v>
      </c>
      <c r="F26" s="14">
        <v>0.9</v>
      </c>
      <c r="G26" s="16">
        <v>0</v>
      </c>
      <c r="H26" s="14">
        <v>1.6</v>
      </c>
      <c r="I26" s="14">
        <v>97.1</v>
      </c>
      <c r="J26" s="42">
        <v>0.5</v>
      </c>
      <c r="K26" s="30">
        <v>0</v>
      </c>
      <c r="L26" s="16">
        <v>9</v>
      </c>
      <c r="M26" s="16">
        <v>0</v>
      </c>
      <c r="N26" s="16">
        <v>0</v>
      </c>
      <c r="O26" s="31">
        <v>0</v>
      </c>
      <c r="P26" s="30">
        <v>0.9</v>
      </c>
      <c r="Q26" s="16">
        <v>86</v>
      </c>
      <c r="R26" s="16">
        <v>21.4</v>
      </c>
      <c r="S26" s="16">
        <v>3.9</v>
      </c>
      <c r="T26" s="16">
        <v>0.17</v>
      </c>
      <c r="U26" s="16">
        <v>0.03</v>
      </c>
      <c r="V26" s="16">
        <v>18.600000000000001</v>
      </c>
      <c r="W26" s="16">
        <v>3.9</v>
      </c>
      <c r="X26" s="31">
        <v>35.700000000000003</v>
      </c>
      <c r="Y26" s="30"/>
      <c r="Z26" s="16"/>
      <c r="AA26" s="16"/>
      <c r="AB26" s="16"/>
      <c r="AC26" s="16"/>
      <c r="AD26" s="16"/>
      <c r="AE26" s="13"/>
      <c r="AF26" s="37"/>
      <c r="AG26" s="21"/>
      <c r="AH26" s="21">
        <v>72</v>
      </c>
    </row>
    <row r="27" spans="1:34">
      <c r="A27" s="21">
        <v>88</v>
      </c>
      <c r="B27" s="79" t="s">
        <v>241</v>
      </c>
      <c r="C27" s="77" t="s">
        <v>65</v>
      </c>
      <c r="D27" s="146" t="str">
        <f t="shared" si="0"/>
        <v>CardoCrudo</v>
      </c>
      <c r="E27" s="36">
        <v>24</v>
      </c>
      <c r="F27" s="14">
        <v>2.2999999999999998</v>
      </c>
      <c r="G27" s="14">
        <v>0.3</v>
      </c>
      <c r="H27" s="14">
        <v>5.3</v>
      </c>
      <c r="I27" s="14">
        <v>90</v>
      </c>
      <c r="J27" s="42">
        <v>2.1</v>
      </c>
      <c r="K27" s="30">
        <v>6100</v>
      </c>
      <c r="L27" s="16">
        <v>60</v>
      </c>
      <c r="M27" s="16">
        <v>125</v>
      </c>
      <c r="N27" s="16">
        <v>24000</v>
      </c>
      <c r="O27" s="31">
        <v>400</v>
      </c>
      <c r="P27" s="30">
        <v>81</v>
      </c>
      <c r="Q27" s="16">
        <v>549</v>
      </c>
      <c r="R27" s="16">
        <v>89</v>
      </c>
      <c r="S27" s="16">
        <v>58</v>
      </c>
      <c r="T27" s="16">
        <v>2.6</v>
      </c>
      <c r="U27" s="16">
        <v>0.15</v>
      </c>
      <c r="V27" s="16">
        <v>75</v>
      </c>
      <c r="W27" s="16">
        <v>125</v>
      </c>
      <c r="X27" s="31">
        <v>153</v>
      </c>
      <c r="Y27" s="30"/>
      <c r="Z27" s="16"/>
      <c r="AA27" s="16"/>
      <c r="AB27" s="16"/>
      <c r="AC27" s="16"/>
      <c r="AD27" s="16"/>
      <c r="AE27" s="13"/>
      <c r="AF27" s="37"/>
      <c r="AG27" s="21"/>
      <c r="AH27" s="21"/>
    </row>
    <row r="28" spans="1:34">
      <c r="A28" s="21">
        <v>89</v>
      </c>
      <c r="B28" s="79" t="s">
        <v>241</v>
      </c>
      <c r="C28" s="77" t="s">
        <v>298</v>
      </c>
      <c r="D28" s="146" t="str">
        <f t="shared" si="0"/>
        <v>CardoCocidos</v>
      </c>
      <c r="E28" s="36">
        <v>17</v>
      </c>
      <c r="F28" s="14">
        <v>1.4</v>
      </c>
      <c r="G28" s="14">
        <v>0.2</v>
      </c>
      <c r="H28" s="14">
        <v>3.6</v>
      </c>
      <c r="I28" s="14">
        <v>92.4</v>
      </c>
      <c r="J28" s="42">
        <v>1.7</v>
      </c>
      <c r="K28" s="30">
        <v>4600</v>
      </c>
      <c r="L28" s="16">
        <v>32</v>
      </c>
      <c r="M28" s="16">
        <v>89</v>
      </c>
      <c r="N28" s="16">
        <v>14000</v>
      </c>
      <c r="O28" s="31">
        <v>800</v>
      </c>
      <c r="P28" s="30">
        <v>25.7</v>
      </c>
      <c r="Q28" s="16">
        <v>286</v>
      </c>
      <c r="R28" s="16">
        <v>73</v>
      </c>
      <c r="S28" s="16">
        <v>42.3</v>
      </c>
      <c r="T28" s="16">
        <v>1.8</v>
      </c>
      <c r="U28" s="16">
        <v>0.06</v>
      </c>
      <c r="V28" s="16">
        <v>57</v>
      </c>
      <c r="W28" s="16">
        <v>63.3</v>
      </c>
      <c r="X28" s="31">
        <v>96.4</v>
      </c>
      <c r="Y28" s="30"/>
      <c r="Z28" s="16"/>
      <c r="AA28" s="16"/>
      <c r="AB28" s="16"/>
      <c r="AC28" s="16"/>
      <c r="AD28" s="16"/>
      <c r="AE28" s="13"/>
      <c r="AF28" s="37"/>
      <c r="AG28" s="21"/>
      <c r="AH28" s="21"/>
    </row>
    <row r="29" spans="1:34">
      <c r="A29" s="21">
        <v>90</v>
      </c>
      <c r="B29" s="79" t="s">
        <v>242</v>
      </c>
      <c r="C29" s="77" t="s">
        <v>65</v>
      </c>
      <c r="D29" s="146" t="str">
        <f t="shared" si="0"/>
        <v>CardilloCrudo</v>
      </c>
      <c r="E29" s="36">
        <v>15</v>
      </c>
      <c r="F29" s="14">
        <v>1.05</v>
      </c>
      <c r="G29" s="16">
        <v>0</v>
      </c>
      <c r="H29" s="14">
        <v>5.2</v>
      </c>
      <c r="I29" s="14">
        <v>91.9</v>
      </c>
      <c r="J29" s="42">
        <v>1.8</v>
      </c>
      <c r="K29" s="30">
        <v>820</v>
      </c>
      <c r="L29" s="16">
        <v>45</v>
      </c>
      <c r="M29" s="16">
        <v>95</v>
      </c>
      <c r="N29" s="16">
        <v>8000</v>
      </c>
      <c r="O29" s="31">
        <v>0</v>
      </c>
      <c r="P29" s="30">
        <v>29.7</v>
      </c>
      <c r="Q29" s="16">
        <v>315</v>
      </c>
      <c r="R29" s="16">
        <v>40.1</v>
      </c>
      <c r="S29" s="16">
        <v>53.2</v>
      </c>
      <c r="T29" s="16">
        <v>1.5</v>
      </c>
      <c r="U29" s="16">
        <v>0.04</v>
      </c>
      <c r="V29" s="16">
        <v>112.9</v>
      </c>
      <c r="W29" s="16">
        <v>56.3</v>
      </c>
      <c r="X29" s="31">
        <v>82.5</v>
      </c>
      <c r="Y29" s="30"/>
      <c r="Z29" s="16"/>
      <c r="AA29" s="16"/>
      <c r="AB29" s="16"/>
      <c r="AC29" s="16"/>
      <c r="AD29" s="16"/>
      <c r="AE29" s="13"/>
      <c r="AF29" s="37"/>
      <c r="AG29" s="21"/>
      <c r="AH29" s="21"/>
    </row>
    <row r="30" spans="1:34">
      <c r="A30" s="21">
        <v>91</v>
      </c>
      <c r="B30" s="79" t="s">
        <v>242</v>
      </c>
      <c r="C30" s="77" t="s">
        <v>298</v>
      </c>
      <c r="D30" s="146" t="str">
        <f t="shared" si="0"/>
        <v>CardilloCocidos</v>
      </c>
      <c r="E30" s="36">
        <v>10</v>
      </c>
      <c r="F30" s="14">
        <v>0.7</v>
      </c>
      <c r="G30" s="16">
        <v>0</v>
      </c>
      <c r="H30" s="14">
        <v>2.4</v>
      </c>
      <c r="I30" s="14">
        <v>95.2</v>
      </c>
      <c r="J30" s="42">
        <v>1.5</v>
      </c>
      <c r="K30" s="30">
        <v>0</v>
      </c>
      <c r="L30" s="16">
        <v>0</v>
      </c>
      <c r="M30" s="16">
        <v>0</v>
      </c>
      <c r="N30" s="16">
        <v>0</v>
      </c>
      <c r="O30" s="31">
        <v>0</v>
      </c>
      <c r="P30" s="30">
        <v>15.6</v>
      </c>
      <c r="Q30" s="16">
        <v>182</v>
      </c>
      <c r="R30" s="16">
        <v>23.6</v>
      </c>
      <c r="S30" s="16">
        <v>23.1</v>
      </c>
      <c r="T30" s="16">
        <v>0.63</v>
      </c>
      <c r="U30" s="16">
        <v>0.03</v>
      </c>
      <c r="V30" s="16">
        <v>79.8</v>
      </c>
      <c r="W30" s="16">
        <v>41.8</v>
      </c>
      <c r="X30" s="31">
        <v>61.6</v>
      </c>
      <c r="Y30" s="30"/>
      <c r="Z30" s="16"/>
      <c r="AA30" s="16"/>
      <c r="AB30" s="16"/>
      <c r="AC30" s="16"/>
      <c r="AD30" s="16"/>
      <c r="AE30" s="13"/>
      <c r="AF30" s="37"/>
      <c r="AG30" s="21"/>
      <c r="AH30" s="21"/>
    </row>
    <row r="31" spans="1:34">
      <c r="A31" s="21">
        <v>92</v>
      </c>
      <c r="B31" s="79" t="s">
        <v>48</v>
      </c>
      <c r="C31" s="77" t="s">
        <v>65</v>
      </c>
      <c r="D31" s="146" t="str">
        <f t="shared" si="0"/>
        <v>CebollaCrudo</v>
      </c>
      <c r="E31" s="36">
        <v>38</v>
      </c>
      <c r="F31" s="14">
        <v>1.3</v>
      </c>
      <c r="G31" s="14">
        <v>0.2</v>
      </c>
      <c r="H31" s="14">
        <v>8.8000000000000007</v>
      </c>
      <c r="I31" s="14">
        <v>89.1</v>
      </c>
      <c r="J31" s="42">
        <v>0.5</v>
      </c>
      <c r="K31" s="30">
        <v>50</v>
      </c>
      <c r="L31" s="16">
        <v>35</v>
      </c>
      <c r="M31" s="16">
        <v>32</v>
      </c>
      <c r="N31" s="16">
        <v>7500</v>
      </c>
      <c r="O31" s="31">
        <v>200</v>
      </c>
      <c r="P31" s="30">
        <v>8.1999999999999993</v>
      </c>
      <c r="Q31" s="16">
        <v>137</v>
      </c>
      <c r="R31" s="16">
        <v>31.2</v>
      </c>
      <c r="S31" s="16">
        <v>9.3000000000000007</v>
      </c>
      <c r="T31" s="16">
        <v>0.4</v>
      </c>
      <c r="U31" s="16">
        <v>0.11</v>
      </c>
      <c r="V31" s="16">
        <v>42</v>
      </c>
      <c r="W31" s="16">
        <v>60</v>
      </c>
      <c r="X31" s="31">
        <v>21</v>
      </c>
      <c r="Y31" s="30">
        <v>39</v>
      </c>
      <c r="Z31" s="16">
        <v>21</v>
      </c>
      <c r="AA31" s="16">
        <v>35</v>
      </c>
      <c r="AB31" s="16">
        <v>68</v>
      </c>
      <c r="AC31" s="16">
        <v>13</v>
      </c>
      <c r="AD31" s="16">
        <v>22</v>
      </c>
      <c r="AE31" s="16">
        <v>19</v>
      </c>
      <c r="AF31" s="31">
        <v>33</v>
      </c>
      <c r="AG31" s="21"/>
      <c r="AH31" s="81">
        <v>10</v>
      </c>
    </row>
    <row r="32" spans="1:34">
      <c r="A32" s="21">
        <v>93</v>
      </c>
      <c r="B32" s="79" t="s">
        <v>48</v>
      </c>
      <c r="C32" s="77" t="s">
        <v>307</v>
      </c>
      <c r="D32" s="146" t="str">
        <f t="shared" si="0"/>
        <v xml:space="preserve">CebollaCocidas </v>
      </c>
      <c r="E32" s="36">
        <v>20.2</v>
      </c>
      <c r="F32" s="14">
        <v>0.4</v>
      </c>
      <c r="G32" s="14">
        <v>0.2</v>
      </c>
      <c r="H32" s="14">
        <v>4.3</v>
      </c>
      <c r="I32" s="16">
        <v>93.9</v>
      </c>
      <c r="J32" s="42">
        <v>0.5</v>
      </c>
      <c r="K32" s="30">
        <v>34</v>
      </c>
      <c r="L32" s="16">
        <v>15</v>
      </c>
      <c r="M32" s="16">
        <v>21</v>
      </c>
      <c r="N32" s="16">
        <v>4500</v>
      </c>
      <c r="O32" s="31">
        <v>158</v>
      </c>
      <c r="P32" s="30">
        <v>6.6</v>
      </c>
      <c r="Q32" s="16">
        <v>78</v>
      </c>
      <c r="R32" s="16">
        <v>24.4</v>
      </c>
      <c r="S32" s="16">
        <v>4.9000000000000004</v>
      </c>
      <c r="T32" s="16">
        <v>0.25</v>
      </c>
      <c r="U32" s="16">
        <v>7.0000000000000007E-2</v>
      </c>
      <c r="V32" s="16">
        <v>19</v>
      </c>
      <c r="W32" s="16">
        <v>23.7</v>
      </c>
      <c r="X32" s="31">
        <v>4.9000000000000004</v>
      </c>
      <c r="Y32" s="30"/>
      <c r="Z32" s="16"/>
      <c r="AA32" s="16"/>
      <c r="AB32" s="16"/>
      <c r="AC32" s="16"/>
      <c r="AD32" s="16"/>
      <c r="AE32" s="13"/>
      <c r="AF32" s="37"/>
      <c r="AG32" s="21"/>
      <c r="AH32" s="21">
        <v>2</v>
      </c>
    </row>
    <row r="33" spans="1:34">
      <c r="A33" s="21">
        <v>94</v>
      </c>
      <c r="B33" s="79" t="s">
        <v>48</v>
      </c>
      <c r="C33" s="77" t="s">
        <v>318</v>
      </c>
      <c r="D33" s="146" t="str">
        <f t="shared" si="0"/>
        <v>CebollaFrita</v>
      </c>
      <c r="E33" s="36">
        <v>335</v>
      </c>
      <c r="F33" s="14">
        <v>1.8</v>
      </c>
      <c r="G33" s="14">
        <v>33.299999999999997</v>
      </c>
      <c r="H33" s="14">
        <v>13.2</v>
      </c>
      <c r="I33" s="13">
        <v>51</v>
      </c>
      <c r="J33" s="37">
        <v>0.5</v>
      </c>
      <c r="K33" s="36">
        <v>0</v>
      </c>
      <c r="L33" s="13">
        <v>0</v>
      </c>
      <c r="M33" s="13">
        <v>0</v>
      </c>
      <c r="N33" s="13">
        <v>0</v>
      </c>
      <c r="O33" s="37">
        <v>0</v>
      </c>
      <c r="P33" s="30">
        <v>20</v>
      </c>
      <c r="Q33" s="16">
        <v>267</v>
      </c>
      <c r="R33" s="16">
        <v>61</v>
      </c>
      <c r="S33" s="16">
        <v>14.8</v>
      </c>
      <c r="T33" s="16">
        <v>0.59</v>
      </c>
      <c r="U33" s="16">
        <v>0.16</v>
      </c>
      <c r="V33" s="16">
        <v>59</v>
      </c>
      <c r="W33" s="16">
        <v>87.8</v>
      </c>
      <c r="X33" s="31">
        <v>38</v>
      </c>
      <c r="Y33" s="36"/>
      <c r="Z33" s="13"/>
      <c r="AA33" s="13"/>
      <c r="AB33" s="13"/>
      <c r="AC33" s="13"/>
      <c r="AD33" s="13"/>
      <c r="AE33" s="13"/>
      <c r="AF33" s="37"/>
      <c r="AG33" s="21"/>
      <c r="AH33" s="21">
        <v>16</v>
      </c>
    </row>
    <row r="34" spans="1:34">
      <c r="A34" s="21">
        <v>95</v>
      </c>
      <c r="B34" s="79" t="s">
        <v>243</v>
      </c>
      <c r="C34" s="77" t="s">
        <v>293</v>
      </c>
      <c r="D34" s="146" t="str">
        <f t="shared" si="0"/>
        <v>ColCruda</v>
      </c>
      <c r="E34" s="36">
        <v>28</v>
      </c>
      <c r="F34" s="14">
        <v>1.7</v>
      </c>
      <c r="G34" s="14">
        <v>0.2</v>
      </c>
      <c r="H34" s="14">
        <v>6.1</v>
      </c>
      <c r="I34" s="13">
        <v>90.6</v>
      </c>
      <c r="J34" s="37">
        <v>0.9</v>
      </c>
      <c r="K34" s="30">
        <v>100</v>
      </c>
      <c r="L34" s="16">
        <v>90</v>
      </c>
      <c r="M34" s="16">
        <v>80</v>
      </c>
      <c r="N34" s="16">
        <v>51000</v>
      </c>
      <c r="O34" s="42">
        <v>280</v>
      </c>
      <c r="P34" s="30">
        <v>29.2</v>
      </c>
      <c r="Q34" s="16">
        <v>260</v>
      </c>
      <c r="R34" s="16">
        <v>61</v>
      </c>
      <c r="S34" s="16">
        <v>14.8</v>
      </c>
      <c r="T34" s="16">
        <v>0.9</v>
      </c>
      <c r="U34" s="16">
        <v>0.08</v>
      </c>
      <c r="V34" s="16">
        <v>36</v>
      </c>
      <c r="W34" s="16">
        <v>69</v>
      </c>
      <c r="X34" s="31">
        <v>39.6</v>
      </c>
      <c r="Y34" s="41">
        <v>29</v>
      </c>
      <c r="Z34" s="14">
        <v>41</v>
      </c>
      <c r="AA34" s="14">
        <v>55</v>
      </c>
      <c r="AB34" s="14">
        <v>270</v>
      </c>
      <c r="AC34" s="14">
        <v>12</v>
      </c>
      <c r="AD34" s="14">
        <v>37</v>
      </c>
      <c r="AE34" s="14">
        <v>11</v>
      </c>
      <c r="AF34" s="42">
        <v>42</v>
      </c>
      <c r="AG34" s="21"/>
      <c r="AH34" s="82">
        <v>37</v>
      </c>
    </row>
    <row r="35" spans="1:34">
      <c r="A35" s="21">
        <v>96</v>
      </c>
      <c r="B35" s="79" t="s">
        <v>243</v>
      </c>
      <c r="C35" s="77" t="s">
        <v>307</v>
      </c>
      <c r="D35" s="146" t="str">
        <f t="shared" si="0"/>
        <v xml:space="preserve">ColCocidas </v>
      </c>
      <c r="E35" s="36">
        <v>15</v>
      </c>
      <c r="F35" s="14">
        <v>1.3</v>
      </c>
      <c r="G35" s="14">
        <v>0.1</v>
      </c>
      <c r="H35" s="14">
        <v>2.6</v>
      </c>
      <c r="I35" s="13">
        <v>94.9</v>
      </c>
      <c r="J35" s="37">
        <v>0.9</v>
      </c>
      <c r="K35" s="36">
        <v>0</v>
      </c>
      <c r="L35" s="13">
        <v>73</v>
      </c>
      <c r="M35" s="13">
        <v>0</v>
      </c>
      <c r="N35" s="16">
        <v>31000</v>
      </c>
      <c r="O35" s="37">
        <v>0</v>
      </c>
      <c r="P35" s="30">
        <v>13.5</v>
      </c>
      <c r="Q35" s="16">
        <v>144</v>
      </c>
      <c r="R35" s="16">
        <v>58.2</v>
      </c>
      <c r="S35" s="16">
        <v>7.3</v>
      </c>
      <c r="T35" s="16">
        <v>0.47</v>
      </c>
      <c r="U35" s="16">
        <v>0.04</v>
      </c>
      <c r="V35" s="16">
        <v>16.2</v>
      </c>
      <c r="W35" s="16">
        <v>23.4</v>
      </c>
      <c r="X35" s="31">
        <v>13.7</v>
      </c>
      <c r="Y35" s="36"/>
      <c r="Z35" s="13"/>
      <c r="AA35" s="13"/>
      <c r="AB35" s="13"/>
      <c r="AC35" s="13"/>
      <c r="AD35" s="13"/>
      <c r="AE35" s="13"/>
      <c r="AF35" s="37"/>
      <c r="AG35" s="21"/>
      <c r="AH35" s="21">
        <v>49</v>
      </c>
    </row>
    <row r="36" spans="1:34">
      <c r="A36" s="21">
        <v>97</v>
      </c>
      <c r="B36" s="79" t="s">
        <v>243</v>
      </c>
      <c r="C36" s="77" t="s">
        <v>319</v>
      </c>
      <c r="D36" s="146" t="str">
        <f t="shared" si="0"/>
        <v>ColAcida</v>
      </c>
      <c r="E36" s="36">
        <v>23</v>
      </c>
      <c r="F36" s="14">
        <v>1.4</v>
      </c>
      <c r="G36" s="14">
        <v>0.3</v>
      </c>
      <c r="H36" s="14">
        <v>4.0999999999999996</v>
      </c>
      <c r="I36" s="13">
        <v>91.6</v>
      </c>
      <c r="J36" s="37">
        <v>2.2999999999999998</v>
      </c>
      <c r="K36" s="30">
        <v>38</v>
      </c>
      <c r="L36" s="14">
        <v>26</v>
      </c>
      <c r="M36" s="16">
        <v>60</v>
      </c>
      <c r="N36" s="16">
        <v>17000</v>
      </c>
      <c r="O36" s="42">
        <v>100</v>
      </c>
      <c r="P36" s="30">
        <v>630</v>
      </c>
      <c r="Q36" s="16">
        <v>140</v>
      </c>
      <c r="R36" s="16">
        <v>36</v>
      </c>
      <c r="S36" s="16"/>
      <c r="T36" s="16">
        <v>0.5</v>
      </c>
      <c r="U36" s="16"/>
      <c r="V36" s="16"/>
      <c r="W36" s="16"/>
      <c r="X36" s="31"/>
      <c r="Y36" s="36"/>
      <c r="Z36" s="13"/>
      <c r="AA36" s="13"/>
      <c r="AB36" s="13"/>
      <c r="AC36" s="13"/>
      <c r="AD36" s="13"/>
      <c r="AE36" s="13"/>
      <c r="AF36" s="37"/>
      <c r="AG36" s="21"/>
      <c r="AH36" s="21"/>
    </row>
    <row r="37" spans="1:34">
      <c r="A37" s="21">
        <v>98</v>
      </c>
      <c r="B37" s="79" t="s">
        <v>244</v>
      </c>
      <c r="C37" s="77" t="s">
        <v>293</v>
      </c>
      <c r="D37" s="146" t="str">
        <f t="shared" si="0"/>
        <v>Col de bruselasCruda</v>
      </c>
      <c r="E37" s="36">
        <v>42</v>
      </c>
      <c r="F37" s="14">
        <v>3.8</v>
      </c>
      <c r="G37" s="14">
        <v>0.5</v>
      </c>
      <c r="H37" s="14">
        <v>8.1999999999999993</v>
      </c>
      <c r="I37" s="13">
        <v>85.6</v>
      </c>
      <c r="J37" s="37">
        <v>1.5</v>
      </c>
      <c r="K37" s="41">
        <v>330</v>
      </c>
      <c r="L37" s="14">
        <v>88</v>
      </c>
      <c r="M37" s="14">
        <v>120</v>
      </c>
      <c r="N37" s="16">
        <v>70000</v>
      </c>
      <c r="O37" s="42">
        <v>600</v>
      </c>
      <c r="P37" s="30">
        <v>11.8</v>
      </c>
      <c r="Q37" s="16">
        <v>380</v>
      </c>
      <c r="R37" s="16">
        <v>37</v>
      </c>
      <c r="S37" s="16">
        <v>25.3</v>
      </c>
      <c r="T37" s="16">
        <v>1.2</v>
      </c>
      <c r="U37" s="16">
        <v>0.11</v>
      </c>
      <c r="V37" s="16">
        <v>67</v>
      </c>
      <c r="W37" s="16">
        <v>135</v>
      </c>
      <c r="X37" s="31">
        <v>36.5</v>
      </c>
      <c r="Y37" s="41">
        <v>151</v>
      </c>
      <c r="Z37" s="14">
        <v>193</v>
      </c>
      <c r="AA37" s="14">
        <v>202</v>
      </c>
      <c r="AB37" s="14">
        <v>203</v>
      </c>
      <c r="AC37" s="14">
        <v>43</v>
      </c>
      <c r="AD37" s="14">
        <v>148</v>
      </c>
      <c r="AE37" s="14">
        <v>45</v>
      </c>
      <c r="AF37" s="42">
        <v>201</v>
      </c>
      <c r="AG37" s="21"/>
      <c r="AH37" s="21">
        <v>40</v>
      </c>
    </row>
    <row r="38" spans="1:34" ht="26.4">
      <c r="A38" s="21">
        <v>99</v>
      </c>
      <c r="B38" s="79" t="s">
        <v>244</v>
      </c>
      <c r="C38" s="77" t="s">
        <v>307</v>
      </c>
      <c r="D38" s="146" t="str">
        <f t="shared" si="0"/>
        <v xml:space="preserve">Col de bruselasCocidas </v>
      </c>
      <c r="E38" s="36">
        <v>20</v>
      </c>
      <c r="F38" s="14">
        <v>3.1</v>
      </c>
      <c r="G38" s="14">
        <v>0.4</v>
      </c>
      <c r="H38" s="14">
        <v>5.0999999999999996</v>
      </c>
      <c r="I38" s="13">
        <v>91.5</v>
      </c>
      <c r="J38" s="37">
        <v>1.3</v>
      </c>
      <c r="K38" s="41">
        <v>280</v>
      </c>
      <c r="L38" s="14">
        <v>33</v>
      </c>
      <c r="M38" s="14">
        <v>108</v>
      </c>
      <c r="N38" s="16">
        <v>41000</v>
      </c>
      <c r="O38" s="42">
        <v>500</v>
      </c>
      <c r="P38" s="30">
        <v>7.7</v>
      </c>
      <c r="Q38" s="16">
        <v>247</v>
      </c>
      <c r="R38" s="16">
        <v>26</v>
      </c>
      <c r="S38" s="16">
        <v>10.6</v>
      </c>
      <c r="T38" s="16">
        <v>0.8</v>
      </c>
      <c r="U38" s="16">
        <v>0.08</v>
      </c>
      <c r="V38" s="16">
        <v>49</v>
      </c>
      <c r="W38" s="16">
        <v>77.8</v>
      </c>
      <c r="X38" s="31">
        <v>11.4</v>
      </c>
      <c r="Y38" s="41"/>
      <c r="Z38" s="13"/>
      <c r="AA38" s="13"/>
      <c r="AB38" s="13"/>
      <c r="AC38" s="13"/>
      <c r="AD38" s="13"/>
      <c r="AE38" s="13"/>
      <c r="AF38" s="37"/>
      <c r="AG38" s="21"/>
      <c r="AH38" s="21">
        <v>8</v>
      </c>
    </row>
    <row r="39" spans="1:34">
      <c r="A39" s="21">
        <v>100</v>
      </c>
      <c r="B39" s="79" t="s">
        <v>245</v>
      </c>
      <c r="C39" s="77" t="s">
        <v>293</v>
      </c>
      <c r="D39" s="146" t="str">
        <f t="shared" si="0"/>
        <v>Col rizadaCruda</v>
      </c>
      <c r="E39" s="36">
        <v>33</v>
      </c>
      <c r="F39" s="14">
        <v>3.2</v>
      </c>
      <c r="G39" s="14">
        <v>0.4</v>
      </c>
      <c r="H39" s="14">
        <v>5.2</v>
      </c>
      <c r="I39" s="13">
        <v>90</v>
      </c>
      <c r="J39" s="37">
        <v>1.9</v>
      </c>
      <c r="K39" s="41">
        <v>160</v>
      </c>
      <c r="L39" s="14">
        <v>220</v>
      </c>
      <c r="M39" s="14">
        <v>45</v>
      </c>
      <c r="N39" s="16">
        <v>45000</v>
      </c>
      <c r="O39" s="42">
        <v>200</v>
      </c>
      <c r="P39" s="30"/>
      <c r="Q39" s="16"/>
      <c r="R39" s="16">
        <v>50</v>
      </c>
      <c r="S39" s="16"/>
      <c r="T39" s="16"/>
      <c r="U39" s="16"/>
      <c r="V39" s="16"/>
      <c r="W39" s="16"/>
      <c r="X39" s="31"/>
      <c r="Y39" s="36"/>
      <c r="Z39" s="13"/>
      <c r="AA39" s="13"/>
      <c r="AB39" s="13"/>
      <c r="AC39" s="13"/>
      <c r="AD39" s="13"/>
      <c r="AE39" s="13"/>
      <c r="AF39" s="37"/>
      <c r="AG39" s="21"/>
      <c r="AH39" s="21"/>
    </row>
    <row r="40" spans="1:34">
      <c r="A40" s="21">
        <v>101</v>
      </c>
      <c r="B40" s="79" t="s">
        <v>246</v>
      </c>
      <c r="C40" s="77" t="s">
        <v>293</v>
      </c>
      <c r="D40" s="146" t="str">
        <f t="shared" si="0"/>
        <v>ColiflorCruda</v>
      </c>
      <c r="E40" s="36">
        <v>28</v>
      </c>
      <c r="F40" s="14">
        <v>2.2999999999999998</v>
      </c>
      <c r="G40" s="14">
        <v>0.2</v>
      </c>
      <c r="H40" s="14">
        <v>5.04</v>
      </c>
      <c r="I40" s="13">
        <v>91.1</v>
      </c>
      <c r="J40" s="37">
        <v>1.3</v>
      </c>
      <c r="K40" s="41">
        <v>70</v>
      </c>
      <c r="L40" s="14">
        <v>135</v>
      </c>
      <c r="M40" s="14">
        <v>115</v>
      </c>
      <c r="N40" s="16">
        <v>60000</v>
      </c>
      <c r="O40" s="42">
        <v>600</v>
      </c>
      <c r="P40" s="30">
        <v>21</v>
      </c>
      <c r="Q40" s="16">
        <v>318</v>
      </c>
      <c r="R40" s="16">
        <v>23</v>
      </c>
      <c r="S40" s="16">
        <v>10.1</v>
      </c>
      <c r="T40" s="16">
        <v>0.68</v>
      </c>
      <c r="U40" s="16">
        <v>0.06</v>
      </c>
      <c r="V40" s="16">
        <v>62</v>
      </c>
      <c r="W40" s="16">
        <v>55</v>
      </c>
      <c r="X40" s="31">
        <v>11.6</v>
      </c>
      <c r="Y40" s="41">
        <v>73</v>
      </c>
      <c r="Z40" s="14">
        <v>98</v>
      </c>
      <c r="AA40" s="14">
        <v>152</v>
      </c>
      <c r="AB40" s="14">
        <v>129</v>
      </c>
      <c r="AC40" s="14">
        <v>48</v>
      </c>
      <c r="AD40" s="14">
        <v>97</v>
      </c>
      <c r="AE40" s="14">
        <v>33</v>
      </c>
      <c r="AF40" s="42">
        <v>151</v>
      </c>
      <c r="AG40" s="21"/>
      <c r="AH40" s="21">
        <v>41</v>
      </c>
    </row>
    <row r="41" spans="1:34">
      <c r="A41" s="21">
        <v>102</v>
      </c>
      <c r="B41" s="79" t="s">
        <v>246</v>
      </c>
      <c r="C41" s="77" t="s">
        <v>317</v>
      </c>
      <c r="D41" s="146" t="str">
        <f t="shared" si="0"/>
        <v>ColiflorCocida crudo</v>
      </c>
      <c r="E41" s="36">
        <v>20</v>
      </c>
      <c r="F41" s="14">
        <v>1.9</v>
      </c>
      <c r="G41" s="14">
        <v>0.7</v>
      </c>
      <c r="H41" s="13">
        <v>3</v>
      </c>
      <c r="I41" s="13">
        <v>93.8</v>
      </c>
      <c r="J41" s="37">
        <v>1.1000000000000001</v>
      </c>
      <c r="K41" s="41">
        <v>61</v>
      </c>
      <c r="L41" s="15">
        <v>45</v>
      </c>
      <c r="M41" s="14">
        <v>67</v>
      </c>
      <c r="N41" s="16">
        <v>22000</v>
      </c>
      <c r="O41" s="42">
        <v>390</v>
      </c>
      <c r="P41" s="30">
        <v>10.3</v>
      </c>
      <c r="Q41" s="16">
        <v>140</v>
      </c>
      <c r="R41" s="16">
        <v>16.100000000000001</v>
      </c>
      <c r="S41" s="16">
        <v>5.7</v>
      </c>
      <c r="T41" s="16">
        <v>0.53</v>
      </c>
      <c r="U41" s="16">
        <v>0.05</v>
      </c>
      <c r="V41" s="16">
        <v>36</v>
      </c>
      <c r="W41" s="16">
        <v>26</v>
      </c>
      <c r="X41" s="31">
        <v>10.8</v>
      </c>
      <c r="Y41" s="36"/>
      <c r="Z41" s="13"/>
      <c r="AA41" s="13"/>
      <c r="AB41" s="13"/>
      <c r="AC41" s="13"/>
      <c r="AD41" s="13"/>
      <c r="AE41" s="13"/>
      <c r="AF41" s="37"/>
      <c r="AG41" s="21"/>
      <c r="AH41" s="21">
        <v>14</v>
      </c>
    </row>
    <row r="42" spans="1:34">
      <c r="A42" s="21">
        <v>103</v>
      </c>
      <c r="B42" s="79" t="s">
        <v>247</v>
      </c>
      <c r="C42" s="77" t="s">
        <v>65</v>
      </c>
      <c r="D42" s="146" t="str">
        <f t="shared" si="0"/>
        <v>ColinaboCrudo</v>
      </c>
      <c r="E42" s="36">
        <v>33</v>
      </c>
      <c r="F42" s="14">
        <v>2.2000000000000002</v>
      </c>
      <c r="G42" s="14">
        <v>0.1</v>
      </c>
      <c r="H42" s="13">
        <v>6.8</v>
      </c>
      <c r="I42" s="13">
        <v>89.9</v>
      </c>
      <c r="J42" s="37">
        <v>0.8</v>
      </c>
      <c r="K42" s="41">
        <v>300</v>
      </c>
      <c r="L42" s="15">
        <v>70</v>
      </c>
      <c r="M42" s="14">
        <v>60</v>
      </c>
      <c r="N42" s="16">
        <v>45000</v>
      </c>
      <c r="O42" s="42">
        <v>200</v>
      </c>
      <c r="P42" s="30">
        <v>50</v>
      </c>
      <c r="Q42" s="16">
        <v>371</v>
      </c>
      <c r="R42" s="16">
        <v>52</v>
      </c>
      <c r="S42" s="16">
        <v>37</v>
      </c>
      <c r="T42" s="16">
        <v>0.8</v>
      </c>
      <c r="U42" s="16"/>
      <c r="V42" s="16">
        <v>52</v>
      </c>
      <c r="W42" s="16">
        <v>50</v>
      </c>
      <c r="X42" s="31"/>
      <c r="Y42" s="36"/>
      <c r="Z42" s="13"/>
      <c r="AA42" s="13"/>
      <c r="AB42" s="13"/>
      <c r="AC42" s="13"/>
      <c r="AD42" s="13"/>
      <c r="AE42" s="13"/>
      <c r="AF42" s="37"/>
      <c r="AG42" s="21"/>
      <c r="AH42" s="21"/>
    </row>
    <row r="43" spans="1:34">
      <c r="A43" s="21">
        <v>104</v>
      </c>
      <c r="B43" s="79" t="s">
        <v>248</v>
      </c>
      <c r="C43" s="77" t="s">
        <v>65</v>
      </c>
      <c r="D43" s="146" t="str">
        <f t="shared" si="0"/>
        <v>ChampiñonCrudo</v>
      </c>
      <c r="E43" s="36">
        <v>27</v>
      </c>
      <c r="F43" s="13">
        <v>3.7</v>
      </c>
      <c r="G43" s="14">
        <v>0.2</v>
      </c>
      <c r="H43" s="14">
        <v>3.7</v>
      </c>
      <c r="I43" s="13">
        <v>92</v>
      </c>
      <c r="J43" s="37">
        <v>0</v>
      </c>
      <c r="K43" s="36">
        <v>0</v>
      </c>
      <c r="L43" s="13">
        <v>60</v>
      </c>
      <c r="M43" s="14">
        <v>30</v>
      </c>
      <c r="N43" s="16">
        <v>1900</v>
      </c>
      <c r="O43" s="42">
        <v>4</v>
      </c>
      <c r="P43" s="30"/>
      <c r="Q43" s="13"/>
      <c r="R43" s="16">
        <v>25</v>
      </c>
      <c r="S43" s="13"/>
      <c r="T43" s="16"/>
      <c r="U43" s="16"/>
      <c r="V43" s="16"/>
      <c r="W43" s="16"/>
      <c r="X43" s="31"/>
      <c r="Y43" s="36"/>
      <c r="Z43" s="13"/>
      <c r="AA43" s="13"/>
      <c r="AB43" s="13"/>
      <c r="AC43" s="13"/>
      <c r="AD43" s="13"/>
      <c r="AE43" s="13"/>
      <c r="AF43" s="37"/>
      <c r="AG43" s="21"/>
      <c r="AH43" s="21"/>
    </row>
    <row r="44" spans="1:34">
      <c r="A44" s="21">
        <v>105</v>
      </c>
      <c r="B44" s="79" t="s">
        <v>249</v>
      </c>
      <c r="C44" s="77" t="s">
        <v>65</v>
      </c>
      <c r="D44" s="146" t="str">
        <f t="shared" si="0"/>
        <v>ChiriviaCrudo</v>
      </c>
      <c r="E44" s="36">
        <v>5.8</v>
      </c>
      <c r="F44" s="14">
        <v>1.5</v>
      </c>
      <c r="G44" s="14">
        <v>0.5</v>
      </c>
      <c r="H44" s="14">
        <v>13.5</v>
      </c>
      <c r="I44" s="13">
        <v>83.5</v>
      </c>
      <c r="J44" s="37">
        <v>1</v>
      </c>
      <c r="K44" s="36">
        <v>0</v>
      </c>
      <c r="L44" s="13">
        <v>110</v>
      </c>
      <c r="M44" s="14">
        <v>108</v>
      </c>
      <c r="N44" s="16">
        <v>18000</v>
      </c>
      <c r="O44" s="42">
        <v>200</v>
      </c>
      <c r="P44" s="30">
        <v>9</v>
      </c>
      <c r="Q44" s="14">
        <v>425</v>
      </c>
      <c r="R44" s="16">
        <v>56</v>
      </c>
      <c r="S44" s="16">
        <v>25</v>
      </c>
      <c r="T44" s="16">
        <v>0.6</v>
      </c>
      <c r="U44" s="16">
        <v>0.1</v>
      </c>
      <c r="V44" s="16">
        <v>80</v>
      </c>
      <c r="W44" s="16">
        <v>18</v>
      </c>
      <c r="X44" s="31">
        <v>40.5</v>
      </c>
      <c r="Y44" s="36"/>
      <c r="Z44" s="13"/>
      <c r="AA44" s="13"/>
      <c r="AB44" s="13"/>
      <c r="AC44" s="13"/>
      <c r="AD44" s="13"/>
      <c r="AE44" s="13"/>
      <c r="AF44" s="37"/>
      <c r="AG44" s="21"/>
      <c r="AH44" s="21">
        <v>75</v>
      </c>
    </row>
    <row r="45" spans="1:34">
      <c r="A45" s="21">
        <v>106</v>
      </c>
      <c r="B45" s="79" t="s">
        <v>249</v>
      </c>
      <c r="C45" s="77" t="s">
        <v>298</v>
      </c>
      <c r="D45" s="146" t="str">
        <f t="shared" si="0"/>
        <v>ChiriviaCocidos</v>
      </c>
      <c r="E45" s="36">
        <v>34</v>
      </c>
      <c r="F45" s="14">
        <v>1.1000000000000001</v>
      </c>
      <c r="G45" s="14">
        <v>0.4</v>
      </c>
      <c r="H45" s="14">
        <v>8.5</v>
      </c>
      <c r="I45" s="13">
        <v>90</v>
      </c>
      <c r="J45" s="37">
        <v>0.8</v>
      </c>
      <c r="K45" s="36">
        <v>0</v>
      </c>
      <c r="L45" s="13">
        <v>45</v>
      </c>
      <c r="M45" s="14">
        <v>80</v>
      </c>
      <c r="N45" s="16">
        <v>12000</v>
      </c>
      <c r="O45" s="42">
        <v>100</v>
      </c>
      <c r="P45" s="30">
        <v>4.0999999999999996</v>
      </c>
      <c r="Q45" s="16">
        <v>293</v>
      </c>
      <c r="R45" s="16">
        <v>42</v>
      </c>
      <c r="S45" s="16">
        <v>13</v>
      </c>
      <c r="T45" s="16">
        <v>0.5</v>
      </c>
      <c r="U45" s="16">
        <v>0.1</v>
      </c>
      <c r="V45" s="16">
        <v>62</v>
      </c>
      <c r="W45" s="16">
        <v>14.6</v>
      </c>
      <c r="X45" s="31">
        <v>32.700000000000003</v>
      </c>
      <c r="Y45" s="36"/>
      <c r="Z45" s="13"/>
      <c r="AA45" s="13"/>
      <c r="AB45" s="13"/>
      <c r="AC45" s="13"/>
      <c r="AD45" s="13"/>
      <c r="AE45" s="13"/>
      <c r="AF45" s="37"/>
      <c r="AG45" s="21"/>
      <c r="AH45" s="21">
        <v>67</v>
      </c>
    </row>
    <row r="46" spans="1:34">
      <c r="A46" s="21">
        <v>107</v>
      </c>
      <c r="B46" s="79" t="s">
        <v>250</v>
      </c>
      <c r="C46" s="77" t="s">
        <v>65</v>
      </c>
      <c r="D46" s="146" t="str">
        <f t="shared" si="0"/>
        <v>EscarolaCrudo</v>
      </c>
      <c r="E46" s="36">
        <v>20</v>
      </c>
      <c r="F46" s="14">
        <v>1.6</v>
      </c>
      <c r="G46" s="14">
        <v>0.2</v>
      </c>
      <c r="H46" s="14">
        <v>4</v>
      </c>
      <c r="I46" s="13">
        <v>94.1</v>
      </c>
      <c r="J46" s="37">
        <v>0.6</v>
      </c>
      <c r="K46" s="41">
        <v>7000</v>
      </c>
      <c r="L46" s="14">
        <v>68</v>
      </c>
      <c r="M46" s="14">
        <v>180</v>
      </c>
      <c r="N46" s="16">
        <v>13000</v>
      </c>
      <c r="O46" s="42">
        <v>400</v>
      </c>
      <c r="P46" s="30">
        <v>30</v>
      </c>
      <c r="Q46" s="16">
        <v>390</v>
      </c>
      <c r="R46" s="16">
        <v>58</v>
      </c>
      <c r="S46" s="16">
        <v>12</v>
      </c>
      <c r="T46" s="16">
        <v>2.2000000000000002</v>
      </c>
      <c r="U46" s="16">
        <v>0.09</v>
      </c>
      <c r="V46" s="16">
        <v>56</v>
      </c>
      <c r="W46" s="16">
        <v>28</v>
      </c>
      <c r="X46" s="31">
        <v>70.5</v>
      </c>
      <c r="Y46" s="36"/>
      <c r="Z46" s="13"/>
      <c r="AA46" s="13"/>
      <c r="AB46" s="13"/>
      <c r="AC46" s="13"/>
      <c r="AD46" s="13"/>
      <c r="AE46" s="13"/>
      <c r="AF46" s="37"/>
      <c r="AG46" s="21"/>
      <c r="AH46" s="21">
        <v>68</v>
      </c>
    </row>
    <row r="47" spans="1:34">
      <c r="A47" s="21">
        <v>108</v>
      </c>
      <c r="B47" s="79" t="s">
        <v>251</v>
      </c>
      <c r="C47" s="77" t="s">
        <v>297</v>
      </c>
      <c r="D47" s="146" t="str">
        <f t="shared" si="0"/>
        <v>EsparragosCrudos</v>
      </c>
      <c r="E47" s="36">
        <v>25</v>
      </c>
      <c r="F47" s="14">
        <v>2.2999999999999998</v>
      </c>
      <c r="G47" s="14">
        <v>0.2</v>
      </c>
      <c r="H47" s="14">
        <v>4.0999999999999996</v>
      </c>
      <c r="I47" s="13">
        <v>92.2</v>
      </c>
      <c r="J47" s="37">
        <v>0.5</v>
      </c>
      <c r="K47" s="41">
        <v>700</v>
      </c>
      <c r="L47" s="14">
        <v>150</v>
      </c>
      <c r="M47" s="14">
        <v>160</v>
      </c>
      <c r="N47" s="16">
        <v>29000</v>
      </c>
      <c r="O47" s="42">
        <v>900</v>
      </c>
      <c r="P47" s="30">
        <v>3.5</v>
      </c>
      <c r="Q47" s="16">
        <v>252</v>
      </c>
      <c r="R47" s="16">
        <v>27</v>
      </c>
      <c r="S47" s="16">
        <v>19</v>
      </c>
      <c r="T47" s="16">
        <v>1.1000000000000001</v>
      </c>
      <c r="U47" s="16">
        <v>0.25</v>
      </c>
      <c r="V47" s="16">
        <v>71</v>
      </c>
      <c r="W47" s="16">
        <v>62</v>
      </c>
      <c r="X47" s="31">
        <v>45</v>
      </c>
      <c r="Y47" s="41">
        <v>71</v>
      </c>
      <c r="Z47" s="14">
        <v>79</v>
      </c>
      <c r="AA47" s="14">
        <v>92</v>
      </c>
      <c r="AB47" s="14">
        <v>98</v>
      </c>
      <c r="AC47" s="14">
        <v>31</v>
      </c>
      <c r="AD47" s="14">
        <v>71</v>
      </c>
      <c r="AE47" s="14">
        <v>28</v>
      </c>
      <c r="AF47" s="42">
        <v>99</v>
      </c>
      <c r="AG47" s="21"/>
      <c r="AH47" s="21">
        <v>8</v>
      </c>
    </row>
    <row r="48" spans="1:34">
      <c r="A48" s="21">
        <v>109</v>
      </c>
      <c r="B48" s="79" t="s">
        <v>251</v>
      </c>
      <c r="C48" s="77" t="s">
        <v>298</v>
      </c>
      <c r="D48" s="146" t="str">
        <f t="shared" si="0"/>
        <v>EsparragosCocidos</v>
      </c>
      <c r="E48" s="36">
        <v>20</v>
      </c>
      <c r="F48" s="14">
        <v>2.1</v>
      </c>
      <c r="G48" s="14">
        <v>0.2</v>
      </c>
      <c r="H48" s="14">
        <v>3.8</v>
      </c>
      <c r="I48" s="13">
        <v>93.6</v>
      </c>
      <c r="J48" s="37">
        <v>0.3</v>
      </c>
      <c r="K48" s="41">
        <v>600</v>
      </c>
      <c r="L48" s="14">
        <v>110</v>
      </c>
      <c r="M48" s="14">
        <v>130</v>
      </c>
      <c r="N48" s="16">
        <v>18000</v>
      </c>
      <c r="O48" s="42">
        <v>800</v>
      </c>
      <c r="P48" s="30">
        <v>200</v>
      </c>
      <c r="Q48" s="16">
        <v>190</v>
      </c>
      <c r="R48" s="16">
        <v>21</v>
      </c>
      <c r="S48" s="16">
        <v>10.4</v>
      </c>
      <c r="T48" s="16">
        <v>1</v>
      </c>
      <c r="U48" s="16">
        <v>0.18</v>
      </c>
      <c r="V48" s="16">
        <v>56</v>
      </c>
      <c r="W48" s="16">
        <v>46.6</v>
      </c>
      <c r="X48" s="31">
        <v>31.4</v>
      </c>
      <c r="Y48" s="41">
        <v>52</v>
      </c>
      <c r="Z48" s="14">
        <v>63</v>
      </c>
      <c r="AA48" s="14">
        <v>78</v>
      </c>
      <c r="AB48" s="14">
        <v>79</v>
      </c>
      <c r="AC48" s="14">
        <v>26</v>
      </c>
      <c r="AD48" s="14">
        <v>49</v>
      </c>
      <c r="AE48" s="14">
        <v>19</v>
      </c>
      <c r="AF48" s="42">
        <v>82</v>
      </c>
      <c r="AG48" s="21"/>
      <c r="AH48" s="21">
        <v>10</v>
      </c>
    </row>
    <row r="49" spans="1:34">
      <c r="A49" s="21">
        <v>110</v>
      </c>
      <c r="B49" s="79" t="s">
        <v>252</v>
      </c>
      <c r="C49" s="77" t="s">
        <v>305</v>
      </c>
      <c r="D49" s="146" t="str">
        <f t="shared" si="0"/>
        <v>EspinacasCrudas</v>
      </c>
      <c r="E49" s="36">
        <v>26</v>
      </c>
      <c r="F49" s="14">
        <v>2.5</v>
      </c>
      <c r="G49" s="14">
        <v>0.3</v>
      </c>
      <c r="H49" s="14">
        <v>4.0999999999999996</v>
      </c>
      <c r="I49" s="13">
        <v>91.2</v>
      </c>
      <c r="J49" s="37">
        <v>1.4</v>
      </c>
      <c r="K49" s="41">
        <v>13000</v>
      </c>
      <c r="L49" s="14">
        <v>140</v>
      </c>
      <c r="M49" s="14">
        <v>290</v>
      </c>
      <c r="N49" s="16">
        <v>39000</v>
      </c>
      <c r="O49" s="42">
        <v>800</v>
      </c>
      <c r="P49" s="30">
        <v>66</v>
      </c>
      <c r="Q49" s="16">
        <v>527</v>
      </c>
      <c r="R49" s="16">
        <v>85</v>
      </c>
      <c r="S49" s="16">
        <v>55</v>
      </c>
      <c r="T49" s="16">
        <v>4.5</v>
      </c>
      <c r="U49" s="16">
        <v>0.2</v>
      </c>
      <c r="V49" s="16">
        <v>47</v>
      </c>
      <c r="W49" s="16">
        <v>27</v>
      </c>
      <c r="X49" s="31">
        <v>65</v>
      </c>
      <c r="Y49" s="41">
        <v>101</v>
      </c>
      <c r="Z49" s="14">
        <v>103</v>
      </c>
      <c r="AA49" s="14">
        <v>181</v>
      </c>
      <c r="AB49" s="14">
        <v>139</v>
      </c>
      <c r="AC49" s="14">
        <v>41</v>
      </c>
      <c r="AD49" s="14">
        <v>99</v>
      </c>
      <c r="AE49" s="14">
        <v>36</v>
      </c>
      <c r="AF49" s="42">
        <v>131</v>
      </c>
      <c r="AG49" s="21"/>
      <c r="AH49" s="21">
        <v>270</v>
      </c>
    </row>
    <row r="50" spans="1:34">
      <c r="A50" s="21">
        <v>111</v>
      </c>
      <c r="B50" s="79" t="s">
        <v>252</v>
      </c>
      <c r="C50" s="77" t="s">
        <v>307</v>
      </c>
      <c r="D50" s="146" t="str">
        <f t="shared" si="0"/>
        <v xml:space="preserve">EspinacasCocidas </v>
      </c>
      <c r="E50" s="36">
        <v>20</v>
      </c>
      <c r="F50" s="14">
        <v>2.2000000000000002</v>
      </c>
      <c r="G50" s="14">
        <v>0.2</v>
      </c>
      <c r="H50" s="14">
        <v>5.2</v>
      </c>
      <c r="I50" s="13">
        <v>91</v>
      </c>
      <c r="J50" s="37">
        <v>1.1000000000000001</v>
      </c>
      <c r="K50" s="41">
        <v>7000</v>
      </c>
      <c r="L50" s="14">
        <v>40</v>
      </c>
      <c r="M50" s="14">
        <v>130</v>
      </c>
      <c r="N50" s="16">
        <v>16000</v>
      </c>
      <c r="O50" s="42">
        <v>450</v>
      </c>
      <c r="P50" s="30">
        <v>211</v>
      </c>
      <c r="Q50" s="16">
        <v>365</v>
      </c>
      <c r="R50" s="16">
        <v>98</v>
      </c>
      <c r="S50" s="16">
        <v>59.2</v>
      </c>
      <c r="T50" s="16">
        <v>3</v>
      </c>
      <c r="U50" s="16">
        <v>0.26</v>
      </c>
      <c r="V50" s="16">
        <v>39</v>
      </c>
      <c r="W50" s="16">
        <v>86.5</v>
      </c>
      <c r="X50" s="31">
        <v>55.5</v>
      </c>
      <c r="Y50" s="36"/>
      <c r="Z50" s="13"/>
      <c r="AA50" s="13"/>
      <c r="AB50" s="13"/>
      <c r="AC50" s="13"/>
      <c r="AD50" s="13"/>
      <c r="AE50" s="13"/>
      <c r="AF50" s="37"/>
      <c r="AG50" s="21"/>
      <c r="AH50" s="21">
        <v>386</v>
      </c>
    </row>
    <row r="51" spans="1:34">
      <c r="A51" s="21">
        <v>112</v>
      </c>
      <c r="B51" s="79" t="s">
        <v>253</v>
      </c>
      <c r="C51" s="77" t="s">
        <v>305</v>
      </c>
      <c r="D51" s="146" t="str">
        <f t="shared" si="0"/>
        <v>Kudias verdesCrudas</v>
      </c>
      <c r="E51" s="36">
        <v>35</v>
      </c>
      <c r="F51" s="14">
        <v>2.2999999999999998</v>
      </c>
      <c r="G51" s="14">
        <v>0.2</v>
      </c>
      <c r="H51" s="14">
        <v>6.2</v>
      </c>
      <c r="I51" s="13">
        <v>90.2</v>
      </c>
      <c r="J51" s="37">
        <v>0.85</v>
      </c>
      <c r="K51" s="41">
        <v>850</v>
      </c>
      <c r="L51" s="14">
        <v>240</v>
      </c>
      <c r="M51" s="14">
        <v>160</v>
      </c>
      <c r="N51" s="16">
        <v>18000</v>
      </c>
      <c r="O51" s="42">
        <v>500</v>
      </c>
      <c r="P51" s="30">
        <v>9.6999999999999993</v>
      </c>
      <c r="Q51" s="16">
        <v>270</v>
      </c>
      <c r="R51" s="16">
        <v>65</v>
      </c>
      <c r="S51" s="16">
        <v>32</v>
      </c>
      <c r="T51" s="16">
        <v>1.7</v>
      </c>
      <c r="U51" s="16">
        <v>0.8</v>
      </c>
      <c r="V51" s="16">
        <v>40</v>
      </c>
      <c r="W51" s="16">
        <v>21</v>
      </c>
      <c r="X51" s="31">
        <v>28</v>
      </c>
      <c r="Y51" s="41">
        <v>58</v>
      </c>
      <c r="Z51" s="14">
        <v>112</v>
      </c>
      <c r="AA51" s="14">
        <v>141</v>
      </c>
      <c r="AB51" s="14">
        <v>124</v>
      </c>
      <c r="AC51" s="14">
        <v>37</v>
      </c>
      <c r="AD51" s="14">
        <v>89</v>
      </c>
      <c r="AE51" s="14">
        <v>35</v>
      </c>
      <c r="AF51" s="42">
        <v>109</v>
      </c>
      <c r="AG51" s="21"/>
      <c r="AH51" s="21">
        <v>63</v>
      </c>
    </row>
    <row r="52" spans="1:34">
      <c r="A52" s="21">
        <v>113</v>
      </c>
      <c r="B52" s="79" t="s">
        <v>254</v>
      </c>
      <c r="C52" s="77" t="s">
        <v>307</v>
      </c>
      <c r="D52" s="146" t="str">
        <f t="shared" si="0"/>
        <v xml:space="preserve">Judias verdesCocidas </v>
      </c>
      <c r="E52" s="36">
        <v>15</v>
      </c>
      <c r="F52" s="14">
        <v>1</v>
      </c>
      <c r="G52" s="14">
        <v>0.1</v>
      </c>
      <c r="H52" s="14">
        <v>3.2</v>
      </c>
      <c r="I52" s="13">
        <v>95</v>
      </c>
      <c r="J52" s="37">
        <v>0.75</v>
      </c>
      <c r="K52" s="41">
        <v>400</v>
      </c>
      <c r="L52" s="14">
        <v>48</v>
      </c>
      <c r="M52" s="14">
        <v>50</v>
      </c>
      <c r="N52" s="16">
        <v>6000</v>
      </c>
      <c r="O52" s="42">
        <v>325</v>
      </c>
      <c r="P52" s="30">
        <v>3.4</v>
      </c>
      <c r="Q52" s="16">
        <v>110</v>
      </c>
      <c r="R52" s="16">
        <v>38.6</v>
      </c>
      <c r="S52" s="16">
        <v>10.1</v>
      </c>
      <c r="T52" s="16">
        <v>1.2</v>
      </c>
      <c r="U52" s="16">
        <v>0.1</v>
      </c>
      <c r="V52" s="16">
        <v>17</v>
      </c>
      <c r="W52" s="16">
        <v>8.3000000000000007</v>
      </c>
      <c r="X52" s="31">
        <v>10.7</v>
      </c>
      <c r="Y52" s="41">
        <v>25</v>
      </c>
      <c r="Z52" s="14">
        <v>47</v>
      </c>
      <c r="AA52" s="14">
        <v>61</v>
      </c>
      <c r="AB52" s="14">
        <v>49</v>
      </c>
      <c r="AC52" s="14">
        <v>13</v>
      </c>
      <c r="AD52" s="14">
        <v>39</v>
      </c>
      <c r="AE52" s="14">
        <v>12</v>
      </c>
      <c r="AF52" s="42">
        <v>50</v>
      </c>
      <c r="AG52" s="21"/>
      <c r="AH52" s="21">
        <v>37</v>
      </c>
    </row>
    <row r="53" spans="1:34">
      <c r="A53" s="21">
        <v>114</v>
      </c>
      <c r="B53" s="79" t="s">
        <v>255</v>
      </c>
      <c r="C53" s="77" t="s">
        <v>305</v>
      </c>
      <c r="D53" s="146" t="str">
        <f t="shared" si="0"/>
        <v>LechugaCrudas</v>
      </c>
      <c r="E53" s="36">
        <v>17</v>
      </c>
      <c r="F53" s="14">
        <v>1.2</v>
      </c>
      <c r="G53" s="14">
        <v>0.2</v>
      </c>
      <c r="H53" s="14">
        <v>2.9</v>
      </c>
      <c r="I53" s="13">
        <v>94.8</v>
      </c>
      <c r="J53" s="37">
        <v>0.8</v>
      </c>
      <c r="K53" s="41">
        <v>1200</v>
      </c>
      <c r="L53" s="14">
        <v>65</v>
      </c>
      <c r="M53" s="14">
        <v>82</v>
      </c>
      <c r="N53" s="16">
        <v>10000</v>
      </c>
      <c r="O53" s="42">
        <v>200</v>
      </c>
      <c r="P53" s="30">
        <v>10</v>
      </c>
      <c r="Q53" s="16">
        <v>180</v>
      </c>
      <c r="R53" s="16">
        <v>29</v>
      </c>
      <c r="S53" s="16">
        <v>10.5</v>
      </c>
      <c r="T53" s="16">
        <v>0.9</v>
      </c>
      <c r="U53" s="16">
        <v>0.11</v>
      </c>
      <c r="V53" s="16">
        <v>27</v>
      </c>
      <c r="W53" s="16">
        <v>15</v>
      </c>
      <c r="X53" s="31">
        <v>45</v>
      </c>
      <c r="Y53" s="36"/>
      <c r="Z53" s="13"/>
      <c r="AA53" s="13"/>
      <c r="AB53" s="13"/>
      <c r="AC53" s="13"/>
      <c r="AD53" s="13"/>
      <c r="AE53" s="13"/>
      <c r="AF53" s="37"/>
      <c r="AG53" s="21"/>
      <c r="AH53" s="21">
        <v>38</v>
      </c>
    </row>
    <row r="54" spans="1:34">
      <c r="A54" s="21">
        <v>115</v>
      </c>
      <c r="B54" s="79" t="s">
        <v>256</v>
      </c>
      <c r="C54" s="77" t="s">
        <v>305</v>
      </c>
      <c r="D54" s="146" t="str">
        <f t="shared" si="0"/>
        <v>LombardaCrudas</v>
      </c>
      <c r="E54" s="36">
        <v>35</v>
      </c>
      <c r="F54" s="14">
        <v>2.6</v>
      </c>
      <c r="G54" s="14">
        <v>0.15</v>
      </c>
      <c r="H54" s="14">
        <v>5.2</v>
      </c>
      <c r="I54" s="13">
        <v>90.5</v>
      </c>
      <c r="J54" s="37">
        <v>0.9</v>
      </c>
      <c r="K54" s="41">
        <v>20</v>
      </c>
      <c r="L54" s="14">
        <v>130</v>
      </c>
      <c r="M54" s="13"/>
      <c r="N54" s="16">
        <v>46000</v>
      </c>
      <c r="O54" s="37">
        <v>0</v>
      </c>
      <c r="P54" s="30">
        <v>28</v>
      </c>
      <c r="Q54" s="16">
        <v>210</v>
      </c>
      <c r="R54" s="16">
        <v>42</v>
      </c>
      <c r="S54" s="16">
        <v>19</v>
      </c>
      <c r="T54" s="16">
        <v>5</v>
      </c>
      <c r="U54" s="16">
        <v>0.09</v>
      </c>
      <c r="V54" s="16">
        <v>23</v>
      </c>
      <c r="W54" s="16">
        <v>68</v>
      </c>
      <c r="X54" s="31">
        <v>80</v>
      </c>
      <c r="Y54" s="36"/>
      <c r="Z54" s="13"/>
      <c r="AA54" s="13"/>
      <c r="AB54" s="13"/>
      <c r="AC54" s="13"/>
      <c r="AD54" s="13"/>
      <c r="AE54" s="13"/>
      <c r="AF54" s="37"/>
      <c r="AG54" s="21"/>
      <c r="AH54" s="21">
        <v>59</v>
      </c>
    </row>
    <row r="55" spans="1:34">
      <c r="A55" s="21">
        <v>116</v>
      </c>
      <c r="B55" s="79" t="s">
        <v>256</v>
      </c>
      <c r="C55" s="77" t="s">
        <v>315</v>
      </c>
      <c r="D55" s="146" t="str">
        <f t="shared" si="0"/>
        <v>LombardaCocida</v>
      </c>
      <c r="E55" s="36">
        <v>10</v>
      </c>
      <c r="F55" s="14">
        <v>1.1000000000000001</v>
      </c>
      <c r="G55" s="13">
        <v>0</v>
      </c>
      <c r="H55" s="14">
        <v>2.8</v>
      </c>
      <c r="I55" s="13">
        <v>95.3</v>
      </c>
      <c r="J55" s="37">
        <v>0.7</v>
      </c>
      <c r="K55" s="36">
        <v>0</v>
      </c>
      <c r="L55" s="13">
        <v>0</v>
      </c>
      <c r="M55" s="13">
        <v>0</v>
      </c>
      <c r="N55" s="13">
        <v>0</v>
      </c>
      <c r="O55" s="37">
        <v>0</v>
      </c>
      <c r="P55" s="30">
        <v>18.3</v>
      </c>
      <c r="Q55" s="16">
        <v>146</v>
      </c>
      <c r="R55" s="16">
        <v>29.3</v>
      </c>
      <c r="S55" s="16">
        <v>10.7</v>
      </c>
      <c r="T55" s="16">
        <v>0.21</v>
      </c>
      <c r="U55" s="16">
        <v>0.04</v>
      </c>
      <c r="V55" s="16">
        <v>21</v>
      </c>
      <c r="W55" s="16">
        <v>36</v>
      </c>
      <c r="X55" s="31">
        <v>38</v>
      </c>
      <c r="Y55" s="36"/>
      <c r="Z55" s="13"/>
      <c r="AA55" s="13"/>
      <c r="AB55" s="13"/>
      <c r="AC55" s="13"/>
      <c r="AD55" s="13"/>
      <c r="AE55" s="13"/>
      <c r="AF55" s="37"/>
      <c r="AG55" s="21"/>
      <c r="AH55" s="21">
        <v>34</v>
      </c>
    </row>
    <row r="56" spans="1:34">
      <c r="A56" s="21">
        <v>117</v>
      </c>
      <c r="B56" s="79" t="s">
        <v>257</v>
      </c>
      <c r="C56" s="77" t="s">
        <v>293</v>
      </c>
      <c r="D56" s="146" t="str">
        <f t="shared" si="0"/>
        <v>MostazaCruda</v>
      </c>
      <c r="E56" s="36">
        <v>20</v>
      </c>
      <c r="F56" s="14">
        <v>2.1</v>
      </c>
      <c r="G56" s="14">
        <v>0.3</v>
      </c>
      <c r="H56" s="14">
        <v>3.8</v>
      </c>
      <c r="I56" s="13">
        <v>92.3</v>
      </c>
      <c r="J56" s="37">
        <v>1.3</v>
      </c>
      <c r="K56" s="41">
        <v>6800</v>
      </c>
      <c r="L56" s="14">
        <v>75</v>
      </c>
      <c r="M56" s="14">
        <v>190</v>
      </c>
      <c r="N56" s="16">
        <v>70000</v>
      </c>
      <c r="O56" s="42">
        <v>750</v>
      </c>
      <c r="P56" s="30">
        <v>37</v>
      </c>
      <c r="Q56" s="16">
        <v>420</v>
      </c>
      <c r="R56" s="16">
        <v>180</v>
      </c>
      <c r="S56" s="16">
        <v>27</v>
      </c>
      <c r="T56" s="16">
        <v>3.1</v>
      </c>
      <c r="U56" s="16">
        <v>0.12</v>
      </c>
      <c r="V56" s="16">
        <v>45</v>
      </c>
      <c r="W56" s="16">
        <v>170</v>
      </c>
      <c r="X56" s="31">
        <v>89</v>
      </c>
      <c r="Y56" s="36"/>
      <c r="Z56" s="13"/>
      <c r="AA56" s="13"/>
      <c r="AB56" s="13"/>
      <c r="AC56" s="13"/>
      <c r="AD56" s="13"/>
      <c r="AE56" s="13"/>
      <c r="AF56" s="37"/>
      <c r="AG56" s="21">
        <v>23</v>
      </c>
      <c r="AH56" s="21"/>
    </row>
    <row r="57" spans="1:34">
      <c r="A57" s="21">
        <v>118</v>
      </c>
      <c r="B57" s="79" t="s">
        <v>258</v>
      </c>
      <c r="C57" s="77" t="s">
        <v>297</v>
      </c>
      <c r="D57" s="146" t="str">
        <f t="shared" si="0"/>
        <v>NabosCrudos</v>
      </c>
      <c r="E57" s="36">
        <v>30</v>
      </c>
      <c r="F57" s="14">
        <v>1.8</v>
      </c>
      <c r="G57" s="14">
        <v>0.3</v>
      </c>
      <c r="H57" s="14">
        <v>5.8</v>
      </c>
      <c r="I57" s="13">
        <v>90.7</v>
      </c>
      <c r="J57" s="37">
        <v>0.7</v>
      </c>
      <c r="K57" s="41">
        <v>9000</v>
      </c>
      <c r="L57" s="14">
        <v>80</v>
      </c>
      <c r="M57" s="14">
        <v>380</v>
      </c>
      <c r="N57" s="16">
        <v>60000</v>
      </c>
      <c r="O57" s="42">
        <v>500</v>
      </c>
      <c r="P57" s="30">
        <v>58</v>
      </c>
      <c r="Q57" s="16">
        <v>330</v>
      </c>
      <c r="R57" s="16">
        <v>60</v>
      </c>
      <c r="S57" s="16">
        <v>8.5</v>
      </c>
      <c r="T57" s="16">
        <v>0.9</v>
      </c>
      <c r="U57" s="16">
        <v>0.08</v>
      </c>
      <c r="V57" s="16">
        <v>36</v>
      </c>
      <c r="W57" s="16">
        <v>29</v>
      </c>
      <c r="X57" s="31">
        <v>52</v>
      </c>
      <c r="Y57" s="41">
        <v>151</v>
      </c>
      <c r="Z57" s="14">
        <v>102</v>
      </c>
      <c r="AA57" s="13">
        <v>198</v>
      </c>
      <c r="AB57" s="14">
        <v>132</v>
      </c>
      <c r="AC57" s="14">
        <v>51</v>
      </c>
      <c r="AD57" s="14">
        <v>123</v>
      </c>
      <c r="AE57" s="14">
        <v>47</v>
      </c>
      <c r="AF57" s="42">
        <v>152</v>
      </c>
      <c r="AG57" s="21"/>
      <c r="AH57" s="21">
        <v>62</v>
      </c>
    </row>
    <row r="58" spans="1:34">
      <c r="A58" s="21">
        <v>119</v>
      </c>
      <c r="B58" s="79" t="s">
        <v>258</v>
      </c>
      <c r="C58" s="77" t="s">
        <v>298</v>
      </c>
      <c r="D58" s="146" t="str">
        <f t="shared" si="0"/>
        <v>NabosCocidos</v>
      </c>
      <c r="E58" s="36">
        <v>21</v>
      </c>
      <c r="F58" s="14">
        <v>1.3</v>
      </c>
      <c r="G58" s="14">
        <v>0.2</v>
      </c>
      <c r="H58" s="14">
        <v>4.7</v>
      </c>
      <c r="I58" s="13">
        <v>93.8</v>
      </c>
      <c r="J58" s="37">
        <v>0.5</v>
      </c>
      <c r="K58" s="41">
        <v>7500</v>
      </c>
      <c r="L58" s="14">
        <v>40</v>
      </c>
      <c r="M58" s="14">
        <v>130</v>
      </c>
      <c r="N58" s="16">
        <v>28000</v>
      </c>
      <c r="O58" s="42">
        <v>400</v>
      </c>
      <c r="P58" s="30">
        <v>32</v>
      </c>
      <c r="Q58" s="16">
        <v>160</v>
      </c>
      <c r="R58" s="16">
        <v>55</v>
      </c>
      <c r="S58" s="16">
        <v>6.6</v>
      </c>
      <c r="T58" s="16">
        <v>0.8</v>
      </c>
      <c r="U58" s="16">
        <v>0.04</v>
      </c>
      <c r="V58" s="16">
        <v>27</v>
      </c>
      <c r="W58" s="16">
        <v>21.2</v>
      </c>
      <c r="X58" s="31">
        <v>31.4</v>
      </c>
      <c r="Y58" s="36"/>
      <c r="Z58" s="13"/>
      <c r="AA58" s="13"/>
      <c r="AB58" s="13"/>
      <c r="AC58" s="13"/>
      <c r="AD58" s="13"/>
      <c r="AE58" s="13"/>
      <c r="AF58" s="37"/>
      <c r="AG58" s="21"/>
      <c r="AH58" s="21">
        <v>52</v>
      </c>
    </row>
    <row r="59" spans="1:34">
      <c r="A59" s="21">
        <v>120</v>
      </c>
      <c r="B59" s="79" t="s">
        <v>259</v>
      </c>
      <c r="C59" s="77" t="s">
        <v>293</v>
      </c>
      <c r="D59" s="146" t="str">
        <f t="shared" si="0"/>
        <v>PatataCruda</v>
      </c>
      <c r="E59" s="36">
        <v>85</v>
      </c>
      <c r="F59" s="14">
        <v>2.1</v>
      </c>
      <c r="G59" s="14">
        <v>0.2</v>
      </c>
      <c r="H59" s="14">
        <v>19</v>
      </c>
      <c r="I59" s="13">
        <v>77.8</v>
      </c>
      <c r="J59" s="37">
        <v>1</v>
      </c>
      <c r="K59" s="41">
        <v>30</v>
      </c>
      <c r="L59" s="14">
        <v>100</v>
      </c>
      <c r="M59" s="14">
        <v>45</v>
      </c>
      <c r="N59" s="16">
        <v>16000</v>
      </c>
      <c r="O59" s="42">
        <v>1200</v>
      </c>
      <c r="P59" s="30">
        <v>6.5</v>
      </c>
      <c r="Q59" s="16">
        <v>430</v>
      </c>
      <c r="R59" s="16">
        <v>10.1</v>
      </c>
      <c r="S59" s="16">
        <v>26</v>
      </c>
      <c r="T59" s="16">
        <v>0.75</v>
      </c>
      <c r="U59" s="16">
        <v>0.16</v>
      </c>
      <c r="V59" s="16">
        <v>52</v>
      </c>
      <c r="W59" s="16">
        <v>30</v>
      </c>
      <c r="X59" s="31">
        <v>56</v>
      </c>
      <c r="Y59" s="41">
        <v>91</v>
      </c>
      <c r="Z59" s="14">
        <v>91</v>
      </c>
      <c r="AA59" s="14">
        <v>99</v>
      </c>
      <c r="AB59" s="14">
        <v>112</v>
      </c>
      <c r="AC59" s="14">
        <v>23</v>
      </c>
      <c r="AD59" s="14">
        <v>81</v>
      </c>
      <c r="AE59" s="14">
        <v>19</v>
      </c>
      <c r="AF59" s="42">
        <v>110</v>
      </c>
      <c r="AG59" s="21"/>
      <c r="AH59" s="21">
        <v>86</v>
      </c>
    </row>
    <row r="60" spans="1:34">
      <c r="A60" s="21">
        <v>121</v>
      </c>
      <c r="B60" s="79" t="s">
        <v>259</v>
      </c>
      <c r="C60" s="77" t="s">
        <v>315</v>
      </c>
      <c r="D60" s="146" t="str">
        <f t="shared" si="0"/>
        <v>PatataCocida</v>
      </c>
      <c r="E60" s="36">
        <v>65</v>
      </c>
      <c r="F60" s="14">
        <v>1.7</v>
      </c>
      <c r="G60" s="14">
        <v>0.3</v>
      </c>
      <c r="H60" s="14">
        <v>15.4</v>
      </c>
      <c r="I60" s="13">
        <v>82</v>
      </c>
      <c r="J60" s="37">
        <v>0.6</v>
      </c>
      <c r="K60" s="41">
        <v>10</v>
      </c>
      <c r="L60" s="14">
        <v>45</v>
      </c>
      <c r="M60" s="14">
        <v>25</v>
      </c>
      <c r="N60" s="16">
        <v>9000</v>
      </c>
      <c r="O60" s="42">
        <v>700</v>
      </c>
      <c r="P60" s="30">
        <v>225</v>
      </c>
      <c r="Q60" s="16">
        <v>280</v>
      </c>
      <c r="R60" s="16">
        <v>6.1</v>
      </c>
      <c r="S60" s="16">
        <v>15</v>
      </c>
      <c r="T60" s="16">
        <v>0.48</v>
      </c>
      <c r="U60" s="16">
        <v>0.11</v>
      </c>
      <c r="V60" s="16">
        <v>32</v>
      </c>
      <c r="W60" s="16">
        <v>22.2</v>
      </c>
      <c r="X60" s="31">
        <v>40.700000000000003</v>
      </c>
      <c r="Y60" s="41">
        <v>75</v>
      </c>
      <c r="Z60" s="14">
        <v>77</v>
      </c>
      <c r="AA60" s="14">
        <v>89</v>
      </c>
      <c r="AB60" s="14">
        <v>89</v>
      </c>
      <c r="AC60" s="14">
        <v>18</v>
      </c>
      <c r="AD60" s="14">
        <v>68</v>
      </c>
      <c r="AE60" s="14">
        <v>21</v>
      </c>
      <c r="AF60" s="42">
        <v>89</v>
      </c>
      <c r="AG60" s="21"/>
      <c r="AH60" s="21">
        <v>53</v>
      </c>
    </row>
    <row r="61" spans="1:34">
      <c r="A61" s="21">
        <v>122</v>
      </c>
      <c r="B61" s="79" t="s">
        <v>259</v>
      </c>
      <c r="C61" s="77" t="s">
        <v>320</v>
      </c>
      <c r="D61" s="146" t="str">
        <f t="shared" si="0"/>
        <v>PatataAsada</v>
      </c>
      <c r="E61" s="36">
        <v>110</v>
      </c>
      <c r="F61" s="14">
        <v>2.6</v>
      </c>
      <c r="G61" s="14">
        <v>0.7</v>
      </c>
      <c r="H61" s="14">
        <v>29.4</v>
      </c>
      <c r="I61" s="13">
        <v>65.2</v>
      </c>
      <c r="J61" s="37">
        <v>1.3</v>
      </c>
      <c r="K61" s="41">
        <v>20</v>
      </c>
      <c r="L61" s="14">
        <v>110</v>
      </c>
      <c r="M61" s="14">
        <v>50</v>
      </c>
      <c r="N61" s="16">
        <v>16000</v>
      </c>
      <c r="O61" s="42">
        <v>1200</v>
      </c>
      <c r="P61" s="30">
        <v>8.6</v>
      </c>
      <c r="Q61" s="16">
        <v>745</v>
      </c>
      <c r="R61" s="16">
        <v>12</v>
      </c>
      <c r="S61" s="16">
        <v>32</v>
      </c>
      <c r="T61" s="16">
        <v>0.9</v>
      </c>
      <c r="U61" s="16">
        <v>0.2</v>
      </c>
      <c r="V61" s="16">
        <v>29</v>
      </c>
      <c r="W61" s="16">
        <v>56.3</v>
      </c>
      <c r="X61" s="31">
        <v>103</v>
      </c>
      <c r="Y61" s="36"/>
      <c r="Z61" s="13"/>
      <c r="AA61" s="13"/>
      <c r="AB61" s="13"/>
      <c r="AC61" s="13"/>
      <c r="AD61" s="13"/>
      <c r="AE61" s="13"/>
      <c r="AF61" s="37"/>
      <c r="AG61" s="21"/>
      <c r="AH61" s="21">
        <v>128</v>
      </c>
    </row>
    <row r="62" spans="1:34">
      <c r="A62" s="21">
        <v>123</v>
      </c>
      <c r="B62" s="79" t="s">
        <v>259</v>
      </c>
      <c r="C62" s="77" t="s">
        <v>318</v>
      </c>
      <c r="D62" s="146" t="str">
        <f t="shared" si="0"/>
        <v>PatataFrita</v>
      </c>
      <c r="E62" s="36">
        <v>230</v>
      </c>
      <c r="F62" s="14">
        <v>3.3</v>
      </c>
      <c r="G62" s="14">
        <v>10.6</v>
      </c>
      <c r="H62" s="14">
        <v>30.1</v>
      </c>
      <c r="I62" s="13">
        <v>55</v>
      </c>
      <c r="J62" s="37">
        <v>1.5</v>
      </c>
      <c r="K62" s="41">
        <v>30</v>
      </c>
      <c r="L62" s="14">
        <v>105</v>
      </c>
      <c r="M62" s="14">
        <v>67</v>
      </c>
      <c r="N62" s="16">
        <v>16000</v>
      </c>
      <c r="O62" s="42">
        <v>1800</v>
      </c>
      <c r="P62" s="30">
        <v>11.7</v>
      </c>
      <c r="Q62" s="16">
        <v>1020</v>
      </c>
      <c r="R62" s="16">
        <v>16</v>
      </c>
      <c r="S62" s="16">
        <v>43.3</v>
      </c>
      <c r="T62" s="16">
        <v>1.2</v>
      </c>
      <c r="U62" s="16">
        <v>0.27</v>
      </c>
      <c r="V62" s="16">
        <v>82</v>
      </c>
      <c r="W62" s="16">
        <v>44.7</v>
      </c>
      <c r="X62" s="31">
        <v>140</v>
      </c>
      <c r="Y62" s="36"/>
      <c r="Z62" s="13"/>
      <c r="AA62" s="13"/>
      <c r="AB62" s="13"/>
      <c r="AC62" s="13"/>
      <c r="AD62" s="13"/>
      <c r="AE62" s="13"/>
      <c r="AF62" s="37"/>
      <c r="AG62" s="21"/>
      <c r="AH62" s="21">
        <v>196</v>
      </c>
    </row>
    <row r="63" spans="1:34">
      <c r="A63" s="21">
        <v>124</v>
      </c>
      <c r="B63" s="79" t="s">
        <v>259</v>
      </c>
      <c r="C63" s="77" t="s">
        <v>321</v>
      </c>
      <c r="D63" s="146" t="str">
        <f t="shared" si="0"/>
        <v>PatataPure</v>
      </c>
      <c r="E63" s="36">
        <v>121</v>
      </c>
      <c r="F63" s="14">
        <v>1.8</v>
      </c>
      <c r="G63" s="14">
        <v>5.5</v>
      </c>
      <c r="H63" s="14">
        <v>16.3</v>
      </c>
      <c r="I63" s="13">
        <v>75.599999999999994</v>
      </c>
      <c r="J63" s="37">
        <v>0.7</v>
      </c>
      <c r="K63" s="41">
        <v>150</v>
      </c>
      <c r="L63" s="14">
        <v>80</v>
      </c>
      <c r="M63" s="14">
        <v>50</v>
      </c>
      <c r="N63" s="16">
        <v>7000</v>
      </c>
      <c r="O63" s="42">
        <v>800</v>
      </c>
      <c r="P63" s="30">
        <v>24</v>
      </c>
      <c r="Q63" s="16">
        <v>302</v>
      </c>
      <c r="R63" s="16">
        <v>21</v>
      </c>
      <c r="S63" s="16">
        <v>14.4</v>
      </c>
      <c r="T63" s="16">
        <v>0.5</v>
      </c>
      <c r="U63" s="16">
        <v>0.1</v>
      </c>
      <c r="V63" s="16">
        <v>42</v>
      </c>
      <c r="W63" s="16">
        <v>23.5</v>
      </c>
      <c r="X63" s="31">
        <v>71</v>
      </c>
      <c r="Y63" s="36"/>
      <c r="Z63" s="13"/>
      <c r="AA63" s="13"/>
      <c r="AB63" s="13"/>
      <c r="AC63" s="13"/>
      <c r="AD63" s="13"/>
      <c r="AE63" s="13"/>
      <c r="AF63" s="37"/>
      <c r="AG63" s="21"/>
      <c r="AH63" s="21">
        <v>51</v>
      </c>
    </row>
    <row r="64" spans="1:34">
      <c r="A64" s="21">
        <v>125</v>
      </c>
      <c r="B64" s="79" t="s">
        <v>259</v>
      </c>
      <c r="C64" s="77" t="s">
        <v>322</v>
      </c>
      <c r="D64" s="146" t="str">
        <f t="shared" si="0"/>
        <v>PatataAlmidon</v>
      </c>
      <c r="E64" s="36">
        <v>350</v>
      </c>
      <c r="F64" s="14">
        <v>1.8</v>
      </c>
      <c r="G64" s="14">
        <v>0.9</v>
      </c>
      <c r="H64" s="14">
        <v>81.8</v>
      </c>
      <c r="I64" s="13">
        <v>14.1</v>
      </c>
      <c r="J64" s="37">
        <v>1.3</v>
      </c>
      <c r="K64" s="41">
        <v>220</v>
      </c>
      <c r="L64" s="14">
        <v>273</v>
      </c>
      <c r="M64" s="13">
        <v>0</v>
      </c>
      <c r="N64" s="13">
        <v>0</v>
      </c>
      <c r="O64" s="37">
        <v>0</v>
      </c>
      <c r="P64" s="30">
        <v>6.1</v>
      </c>
      <c r="Q64" s="16">
        <v>426</v>
      </c>
      <c r="R64" s="16">
        <v>6.5</v>
      </c>
      <c r="S64" s="16">
        <v>20.3</v>
      </c>
      <c r="T64" s="16">
        <v>0.74</v>
      </c>
      <c r="U64" s="16">
        <v>0.13</v>
      </c>
      <c r="V64" s="16">
        <v>31.2</v>
      </c>
      <c r="W64" s="16">
        <v>28.3</v>
      </c>
      <c r="X64" s="31">
        <v>71.2</v>
      </c>
      <c r="Y64" s="36"/>
      <c r="Z64" s="13"/>
      <c r="AA64" s="13"/>
      <c r="AB64" s="13"/>
      <c r="AC64" s="13"/>
      <c r="AD64" s="13"/>
      <c r="AE64" s="13"/>
      <c r="AF64" s="37"/>
      <c r="AG64" s="21"/>
      <c r="AH64" s="21"/>
    </row>
    <row r="65" spans="1:34">
      <c r="A65" s="21">
        <v>126</v>
      </c>
      <c r="B65" s="79" t="s">
        <v>260</v>
      </c>
      <c r="C65" s="77" t="s">
        <v>65</v>
      </c>
      <c r="D65" s="146" t="str">
        <f t="shared" si="0"/>
        <v>PepinoCrudo</v>
      </c>
      <c r="E65" s="36">
        <v>10</v>
      </c>
      <c r="F65" s="14">
        <v>0.7</v>
      </c>
      <c r="G65" s="14">
        <v>0.15</v>
      </c>
      <c r="H65" s="14">
        <v>2.7</v>
      </c>
      <c r="I65" s="13">
        <v>96.3</v>
      </c>
      <c r="J65" s="37">
        <v>0.4</v>
      </c>
      <c r="K65" s="41">
        <v>125</v>
      </c>
      <c r="L65" s="14">
        <v>40</v>
      </c>
      <c r="M65" s="14">
        <v>40</v>
      </c>
      <c r="N65" s="16">
        <v>8500</v>
      </c>
      <c r="O65" s="42">
        <v>200</v>
      </c>
      <c r="P65" s="30">
        <v>8</v>
      </c>
      <c r="Q65" s="16">
        <v>140</v>
      </c>
      <c r="R65" s="16">
        <v>18</v>
      </c>
      <c r="S65" s="16">
        <v>9</v>
      </c>
      <c r="T65" s="16">
        <v>0.3</v>
      </c>
      <c r="U65" s="16">
        <v>0.09</v>
      </c>
      <c r="V65" s="16">
        <v>22</v>
      </c>
      <c r="W65" s="16">
        <v>11.5</v>
      </c>
      <c r="X65" s="31">
        <v>27</v>
      </c>
      <c r="Y65" s="36"/>
      <c r="Z65" s="13"/>
      <c r="AA65" s="13"/>
      <c r="AB65" s="13"/>
      <c r="AC65" s="13"/>
      <c r="AD65" s="13"/>
      <c r="AE65" s="13"/>
      <c r="AF65" s="37"/>
      <c r="AG65" s="21"/>
      <c r="AH65" s="21">
        <v>51</v>
      </c>
    </row>
    <row r="66" spans="1:34">
      <c r="A66" s="21">
        <v>127</v>
      </c>
      <c r="B66" s="79" t="s">
        <v>261</v>
      </c>
      <c r="C66" s="77" t="s">
        <v>65</v>
      </c>
      <c r="D66" s="146" t="str">
        <f t="shared" si="0"/>
        <v>PerejilCrudo</v>
      </c>
      <c r="E66" s="36">
        <v>50</v>
      </c>
      <c r="F66" s="13">
        <v>3.9</v>
      </c>
      <c r="G66" s="14">
        <v>0.9</v>
      </c>
      <c r="H66" s="14">
        <v>8.8000000000000007</v>
      </c>
      <c r="I66" s="13">
        <v>93.9</v>
      </c>
      <c r="J66" s="37">
        <v>2.4</v>
      </c>
      <c r="K66" s="41">
        <v>8500</v>
      </c>
      <c r="L66" s="14">
        <v>115</v>
      </c>
      <c r="M66" s="14">
        <v>280</v>
      </c>
      <c r="N66" s="16">
        <v>191000</v>
      </c>
      <c r="O66" s="42">
        <v>1200</v>
      </c>
      <c r="P66" s="30">
        <v>30</v>
      </c>
      <c r="Q66" s="16">
        <v>920</v>
      </c>
      <c r="R66" s="16">
        <v>240</v>
      </c>
      <c r="S66" s="16">
        <v>52.2</v>
      </c>
      <c r="T66" s="16">
        <v>5.3</v>
      </c>
      <c r="U66" s="16">
        <v>0.26</v>
      </c>
      <c r="V66" s="16">
        <v>92</v>
      </c>
      <c r="W66" s="16"/>
      <c r="X66" s="31">
        <v>156</v>
      </c>
      <c r="Y66" s="36"/>
      <c r="Z66" s="13"/>
      <c r="AA66" s="13"/>
      <c r="AB66" s="13"/>
      <c r="AC66" s="13"/>
      <c r="AD66" s="13"/>
      <c r="AE66" s="13"/>
      <c r="AF66" s="37"/>
      <c r="AG66" s="21"/>
      <c r="AH66" s="21"/>
    </row>
    <row r="67" spans="1:34">
      <c r="A67" s="21">
        <v>128</v>
      </c>
      <c r="B67" s="79" t="s">
        <v>262</v>
      </c>
      <c r="C67" s="77" t="s">
        <v>65</v>
      </c>
      <c r="D67" s="146" t="str">
        <f t="shared" si="0"/>
        <v>PimientaCrudo</v>
      </c>
      <c r="E67" s="36">
        <v>28</v>
      </c>
      <c r="F67" s="14">
        <v>1.2</v>
      </c>
      <c r="G67" s="14">
        <v>0.2</v>
      </c>
      <c r="H67" s="14">
        <v>5.9</v>
      </c>
      <c r="I67" s="13">
        <v>92.4</v>
      </c>
      <c r="J67" s="37">
        <v>0.5</v>
      </c>
      <c r="K67" s="41">
        <v>700</v>
      </c>
      <c r="L67" s="14">
        <v>47</v>
      </c>
      <c r="M67" s="14">
        <v>65</v>
      </c>
      <c r="N67" s="16">
        <v>118000</v>
      </c>
      <c r="O67" s="42">
        <v>300</v>
      </c>
      <c r="P67" s="30">
        <v>36</v>
      </c>
      <c r="Q67" s="16">
        <v>175</v>
      </c>
      <c r="R67" s="16">
        <v>7</v>
      </c>
      <c r="S67" s="16">
        <v>12</v>
      </c>
      <c r="T67" s="16">
        <v>0.4</v>
      </c>
      <c r="U67" s="16">
        <v>0.1</v>
      </c>
      <c r="V67" s="16">
        <v>27</v>
      </c>
      <c r="W67" s="16">
        <v>19</v>
      </c>
      <c r="X67" s="31"/>
      <c r="Y67" s="36"/>
      <c r="Z67" s="13"/>
      <c r="AA67" s="13"/>
      <c r="AB67" s="13"/>
      <c r="AC67" s="13"/>
      <c r="AD67" s="13"/>
      <c r="AE67" s="13"/>
      <c r="AF67" s="37"/>
      <c r="AG67" s="21"/>
      <c r="AH67" s="21"/>
    </row>
    <row r="68" spans="1:34">
      <c r="A68" s="21">
        <v>129</v>
      </c>
      <c r="B68" s="79" t="s">
        <v>263</v>
      </c>
      <c r="C68" s="77" t="s">
        <v>65</v>
      </c>
      <c r="D68" s="146" t="str">
        <f t="shared" si="0"/>
        <v>PimientoCrudo</v>
      </c>
      <c r="E68" s="36">
        <v>27</v>
      </c>
      <c r="F68" s="14">
        <v>1.3</v>
      </c>
      <c r="G68" s="14">
        <v>0.6</v>
      </c>
      <c r="H68" s="14">
        <v>7.2</v>
      </c>
      <c r="I68" s="13">
        <v>90.1</v>
      </c>
      <c r="J68" s="37">
        <v>0.7</v>
      </c>
      <c r="K68" s="41">
        <v>820</v>
      </c>
      <c r="L68" s="14">
        <v>48</v>
      </c>
      <c r="M68" s="14">
        <v>40</v>
      </c>
      <c r="N68" s="16">
        <v>121000</v>
      </c>
      <c r="O68" s="42">
        <v>400</v>
      </c>
      <c r="P68" s="30">
        <v>0.5</v>
      </c>
      <c r="Q68" s="16">
        <v>186</v>
      </c>
      <c r="R68" s="16">
        <v>11</v>
      </c>
      <c r="S68" s="16">
        <v>12</v>
      </c>
      <c r="T68" s="16">
        <v>0.4</v>
      </c>
      <c r="U68" s="16">
        <v>0.1</v>
      </c>
      <c r="V68" s="16">
        <v>26</v>
      </c>
      <c r="W68" s="16">
        <v>19</v>
      </c>
      <c r="X68" s="31">
        <v>19</v>
      </c>
      <c r="Y68" s="36"/>
      <c r="Z68" s="13"/>
      <c r="AA68" s="13"/>
      <c r="AB68" s="13"/>
      <c r="AC68" s="13"/>
      <c r="AD68" s="13"/>
      <c r="AE68" s="13"/>
      <c r="AF68" s="37"/>
      <c r="AG68" s="21"/>
      <c r="AH68" s="21">
        <v>17</v>
      </c>
    </row>
    <row r="69" spans="1:34">
      <c r="A69" s="21">
        <v>130</v>
      </c>
      <c r="B69" s="79" t="s">
        <v>263</v>
      </c>
      <c r="C69" s="77" t="s">
        <v>298</v>
      </c>
      <c r="D69" s="146" t="str">
        <f t="shared" si="0"/>
        <v>PimientoCocidos</v>
      </c>
      <c r="E69" s="36">
        <v>18</v>
      </c>
      <c r="F69" s="14">
        <v>0.9</v>
      </c>
      <c r="G69" s="14">
        <v>0.25</v>
      </c>
      <c r="H69" s="14">
        <v>4.5</v>
      </c>
      <c r="I69" s="13">
        <v>94.1</v>
      </c>
      <c r="J69" s="37">
        <v>0.6</v>
      </c>
      <c r="K69" s="41">
        <v>2000</v>
      </c>
      <c r="L69" s="14">
        <v>18</v>
      </c>
      <c r="M69" s="14">
        <v>75</v>
      </c>
      <c r="N69" s="16">
        <v>111000</v>
      </c>
      <c r="O69" s="42">
        <v>500</v>
      </c>
      <c r="P69" s="30"/>
      <c r="Q69" s="13"/>
      <c r="R69" s="16">
        <v>8</v>
      </c>
      <c r="S69" s="16"/>
      <c r="T69" s="16">
        <v>0.8</v>
      </c>
      <c r="U69" s="16"/>
      <c r="V69" s="16">
        <v>16</v>
      </c>
      <c r="W69" s="16"/>
      <c r="X69" s="31"/>
      <c r="Y69" s="36"/>
      <c r="Z69" s="13"/>
      <c r="AA69" s="13"/>
      <c r="AB69" s="13"/>
      <c r="AC69" s="13"/>
      <c r="AD69" s="13"/>
      <c r="AE69" s="13"/>
      <c r="AF69" s="37"/>
      <c r="AG69" s="21"/>
      <c r="AH69" s="21"/>
    </row>
    <row r="70" spans="1:34">
      <c r="A70" s="21">
        <v>131</v>
      </c>
      <c r="B70" s="79" t="s">
        <v>264</v>
      </c>
      <c r="C70" s="77" t="s">
        <v>65</v>
      </c>
      <c r="D70" s="146" t="str">
        <f t="shared" ref="D70:D87" si="1">B70&amp;C70</f>
        <v>PuerrosCrudo</v>
      </c>
      <c r="E70" s="36">
        <v>37</v>
      </c>
      <c r="F70" s="14">
        <v>2.8</v>
      </c>
      <c r="G70" s="14">
        <v>0.35</v>
      </c>
      <c r="H70" s="14">
        <v>7.7</v>
      </c>
      <c r="I70" s="13">
        <v>88.6</v>
      </c>
      <c r="J70" s="37">
        <v>1.3</v>
      </c>
      <c r="K70" s="41">
        <v>900</v>
      </c>
      <c r="L70" s="14">
        <v>120</v>
      </c>
      <c r="M70" s="14">
        <v>40</v>
      </c>
      <c r="N70" s="16">
        <v>22000</v>
      </c>
      <c r="O70" s="42">
        <v>500</v>
      </c>
      <c r="P70" s="30">
        <v>8.9</v>
      </c>
      <c r="Q70" s="16">
        <v>315</v>
      </c>
      <c r="R70" s="16">
        <v>62</v>
      </c>
      <c r="S70" s="16">
        <v>46.1</v>
      </c>
      <c r="T70" s="16">
        <v>2.8</v>
      </c>
      <c r="U70" s="16">
        <v>0.12</v>
      </c>
      <c r="V70" s="16">
        <v>45.2</v>
      </c>
      <c r="W70" s="16">
        <v>72.2</v>
      </c>
      <c r="X70" s="31">
        <v>69.5</v>
      </c>
      <c r="Y70" s="36"/>
      <c r="Z70" s="13"/>
      <c r="AA70" s="13"/>
      <c r="AB70" s="13"/>
      <c r="AC70" s="13"/>
      <c r="AD70" s="13"/>
      <c r="AE70" s="13"/>
      <c r="AF70" s="37"/>
      <c r="AG70" s="21"/>
      <c r="AH70" s="21">
        <v>72</v>
      </c>
    </row>
    <row r="71" spans="1:34">
      <c r="A71" s="21">
        <v>132</v>
      </c>
      <c r="B71" s="79" t="s">
        <v>264</v>
      </c>
      <c r="C71" s="77" t="s">
        <v>298</v>
      </c>
      <c r="D71" s="146" t="str">
        <f t="shared" si="1"/>
        <v>PuerrosCocidos</v>
      </c>
      <c r="E71" s="36">
        <v>25</v>
      </c>
      <c r="F71" s="14">
        <v>2.2999999999999998</v>
      </c>
      <c r="G71" s="13">
        <v>0</v>
      </c>
      <c r="H71" s="14">
        <v>4.9000000000000004</v>
      </c>
      <c r="I71" s="13">
        <v>91.5</v>
      </c>
      <c r="J71" s="37">
        <v>1.1000000000000001</v>
      </c>
      <c r="K71" s="36">
        <v>0</v>
      </c>
      <c r="L71" s="13">
        <v>85</v>
      </c>
      <c r="M71" s="13">
        <v>0</v>
      </c>
      <c r="N71" s="13">
        <v>0</v>
      </c>
      <c r="O71" s="37">
        <v>0</v>
      </c>
      <c r="P71" s="30">
        <v>6.4</v>
      </c>
      <c r="Q71" s="16">
        <v>278</v>
      </c>
      <c r="R71" s="16">
        <v>60.5</v>
      </c>
      <c r="S71" s="16">
        <v>12.5</v>
      </c>
      <c r="T71" s="16">
        <v>2</v>
      </c>
      <c r="U71" s="16">
        <v>0.09</v>
      </c>
      <c r="V71" s="16">
        <v>27.5</v>
      </c>
      <c r="W71" s="16">
        <v>48.9</v>
      </c>
      <c r="X71" s="31">
        <v>42.6</v>
      </c>
      <c r="Y71" s="36"/>
      <c r="Z71" s="13"/>
      <c r="AA71" s="13"/>
      <c r="AB71" s="13"/>
      <c r="AC71" s="13"/>
      <c r="AD71" s="13"/>
      <c r="AE71" s="13"/>
      <c r="AF71" s="37"/>
      <c r="AG71" s="21"/>
      <c r="AH71" s="21">
        <v>55</v>
      </c>
    </row>
    <row r="72" spans="1:34">
      <c r="A72" s="21">
        <v>133</v>
      </c>
      <c r="B72" s="79" t="s">
        <v>265</v>
      </c>
      <c r="C72" s="77" t="s">
        <v>65</v>
      </c>
      <c r="D72" s="146" t="str">
        <f t="shared" si="1"/>
        <v>RabanosCrudo</v>
      </c>
      <c r="E72" s="36">
        <v>18</v>
      </c>
      <c r="F72" s="14">
        <v>1.2</v>
      </c>
      <c r="G72" s="14">
        <v>0.1</v>
      </c>
      <c r="H72" s="13">
        <v>3.6</v>
      </c>
      <c r="I72" s="13">
        <v>93.7</v>
      </c>
      <c r="J72" s="37">
        <v>1.5</v>
      </c>
      <c r="K72" s="41">
        <v>30</v>
      </c>
      <c r="L72" s="15">
        <v>55</v>
      </c>
      <c r="M72" s="14">
        <v>32</v>
      </c>
      <c r="N72" s="16">
        <v>26000</v>
      </c>
      <c r="O72" s="42">
        <v>280</v>
      </c>
      <c r="P72" s="30">
        <v>38</v>
      </c>
      <c r="Q72" s="16">
        <v>240</v>
      </c>
      <c r="R72" s="16">
        <v>43</v>
      </c>
      <c r="S72" s="16">
        <v>13</v>
      </c>
      <c r="T72" s="16">
        <v>0.13</v>
      </c>
      <c r="U72" s="16">
        <v>0.13</v>
      </c>
      <c r="V72" s="16">
        <v>27</v>
      </c>
      <c r="W72" s="16">
        <v>36</v>
      </c>
      <c r="X72" s="31">
        <v>25</v>
      </c>
      <c r="Y72" s="36"/>
      <c r="Z72" s="13"/>
      <c r="AA72" s="13"/>
      <c r="AB72" s="13"/>
      <c r="AC72" s="13"/>
      <c r="AD72" s="13"/>
      <c r="AE72" s="13"/>
      <c r="AF72" s="37"/>
      <c r="AG72" s="21"/>
      <c r="AH72" s="21">
        <v>51</v>
      </c>
    </row>
    <row r="73" spans="1:34">
      <c r="A73" s="21">
        <v>134</v>
      </c>
      <c r="B73" s="79" t="s">
        <v>266</v>
      </c>
      <c r="C73" s="77" t="s">
        <v>293</v>
      </c>
      <c r="D73" s="146" t="str">
        <f t="shared" si="1"/>
        <v>RemolachaCruda</v>
      </c>
      <c r="E73" s="36">
        <v>43</v>
      </c>
      <c r="F73" s="14">
        <v>1.8</v>
      </c>
      <c r="G73" s="14">
        <v>0.1</v>
      </c>
      <c r="H73" s="14">
        <v>10.6</v>
      </c>
      <c r="I73" s="15">
        <v>85.7</v>
      </c>
      <c r="J73" s="58">
        <v>1.1000000000000001</v>
      </c>
      <c r="K73" s="41">
        <v>55</v>
      </c>
      <c r="L73" s="14">
        <v>65</v>
      </c>
      <c r="M73" s="14">
        <v>70</v>
      </c>
      <c r="N73" s="16">
        <v>10000</v>
      </c>
      <c r="O73" s="42">
        <v>380</v>
      </c>
      <c r="P73" s="41">
        <v>73</v>
      </c>
      <c r="Q73" s="14">
        <v>392</v>
      </c>
      <c r="R73" s="14">
        <v>37</v>
      </c>
      <c r="S73" s="14">
        <v>27</v>
      </c>
      <c r="T73" s="14">
        <v>1.1000000000000001</v>
      </c>
      <c r="U73" s="14">
        <v>0.18</v>
      </c>
      <c r="V73" s="14">
        <v>41.3</v>
      </c>
      <c r="W73" s="14">
        <v>27.4</v>
      </c>
      <c r="X73" s="42">
        <v>75</v>
      </c>
      <c r="Y73" s="41">
        <v>31</v>
      </c>
      <c r="Z73" s="14">
        <v>49</v>
      </c>
      <c r="AA73" s="14">
        <v>57</v>
      </c>
      <c r="AB73" s="14">
        <v>82</v>
      </c>
      <c r="AC73" s="14">
        <v>7</v>
      </c>
      <c r="AD73" s="14">
        <v>33</v>
      </c>
      <c r="AE73" s="14">
        <v>17</v>
      </c>
      <c r="AF73" s="42">
        <v>48</v>
      </c>
      <c r="AG73" s="21"/>
      <c r="AH73" s="21">
        <v>110</v>
      </c>
    </row>
    <row r="74" spans="1:34">
      <c r="A74" s="21">
        <v>135</v>
      </c>
      <c r="B74" s="79" t="s">
        <v>266</v>
      </c>
      <c r="C74" s="77" t="s">
        <v>315</v>
      </c>
      <c r="D74" s="146" t="str">
        <f t="shared" si="1"/>
        <v>RemolachaCocida</v>
      </c>
      <c r="E74" s="36">
        <v>35</v>
      </c>
      <c r="F74" s="14">
        <v>1.9</v>
      </c>
      <c r="G74" s="14">
        <v>0.1</v>
      </c>
      <c r="H74" s="14">
        <v>8.9</v>
      </c>
      <c r="I74" s="15">
        <v>87.9</v>
      </c>
      <c r="J74" s="58">
        <v>0.9</v>
      </c>
      <c r="K74" s="41">
        <v>18</v>
      </c>
      <c r="L74" s="14">
        <v>22</v>
      </c>
      <c r="M74" s="14">
        <v>36</v>
      </c>
      <c r="N74" s="16">
        <v>6500</v>
      </c>
      <c r="O74" s="42">
        <v>250</v>
      </c>
      <c r="P74" s="41">
        <v>64</v>
      </c>
      <c r="Q74" s="14">
        <v>350</v>
      </c>
      <c r="R74" s="14">
        <v>27</v>
      </c>
      <c r="S74" s="14">
        <v>16.899999999999999</v>
      </c>
      <c r="T74" s="14">
        <v>0.7</v>
      </c>
      <c r="U74" s="14">
        <v>0.14000000000000001</v>
      </c>
      <c r="V74" s="14">
        <v>29</v>
      </c>
      <c r="W74" s="14">
        <v>22.1</v>
      </c>
      <c r="X74" s="42">
        <v>75.5</v>
      </c>
      <c r="Y74" s="36"/>
      <c r="Z74" s="13"/>
      <c r="AA74" s="13"/>
      <c r="AB74" s="13"/>
      <c r="AC74" s="13"/>
      <c r="AD74" s="13"/>
      <c r="AE74" s="13"/>
      <c r="AF74" s="37"/>
      <c r="AG74" s="21"/>
      <c r="AH74" s="21">
        <v>89</v>
      </c>
    </row>
    <row r="75" spans="1:34">
      <c r="A75" s="21">
        <v>136</v>
      </c>
      <c r="B75" s="79" t="s">
        <v>267</v>
      </c>
      <c r="C75" s="77" t="s">
        <v>65</v>
      </c>
      <c r="D75" s="146" t="str">
        <f t="shared" si="1"/>
        <v>RepolloCrudo</v>
      </c>
      <c r="E75" s="36">
        <v>25</v>
      </c>
      <c r="F75" s="14">
        <v>1.6</v>
      </c>
      <c r="G75" s="14">
        <v>0.2</v>
      </c>
      <c r="H75" s="14">
        <v>5.2</v>
      </c>
      <c r="I75" s="15">
        <v>92.1</v>
      </c>
      <c r="J75" s="58">
        <v>0.8</v>
      </c>
      <c r="K75" s="41">
        <v>1780</v>
      </c>
      <c r="L75" s="14">
        <v>75</v>
      </c>
      <c r="M75" s="14">
        <v>90</v>
      </c>
      <c r="N75" s="16">
        <v>51000</v>
      </c>
      <c r="O75" s="37">
        <v>0</v>
      </c>
      <c r="P75" s="41">
        <v>18</v>
      </c>
      <c r="Q75" s="14">
        <v>228</v>
      </c>
      <c r="R75" s="14">
        <v>49</v>
      </c>
      <c r="S75" s="14">
        <v>27</v>
      </c>
      <c r="T75" s="14">
        <v>3.2</v>
      </c>
      <c r="U75" s="13"/>
      <c r="V75" s="14">
        <v>43</v>
      </c>
      <c r="W75" s="14">
        <v>64</v>
      </c>
      <c r="X75" s="42">
        <v>14.2</v>
      </c>
      <c r="Y75" s="36"/>
      <c r="Z75" s="13"/>
      <c r="AA75" s="13"/>
      <c r="AB75" s="13"/>
      <c r="AC75" s="13"/>
      <c r="AD75" s="13"/>
      <c r="AE75" s="13"/>
      <c r="AF75" s="37"/>
      <c r="AG75" s="21"/>
      <c r="AH75" s="21">
        <v>82</v>
      </c>
    </row>
    <row r="76" spans="1:34">
      <c r="A76" s="21">
        <v>137</v>
      </c>
      <c r="B76" s="79" t="s">
        <v>268</v>
      </c>
      <c r="C76" s="77" t="s">
        <v>298</v>
      </c>
      <c r="D76" s="146" t="str">
        <f t="shared" si="1"/>
        <v>SalsifiCocidos</v>
      </c>
      <c r="E76" s="36">
        <v>18</v>
      </c>
      <c r="F76" s="14">
        <v>1.9</v>
      </c>
      <c r="G76" s="13">
        <v>0</v>
      </c>
      <c r="H76" s="14">
        <v>2.1800000000000002</v>
      </c>
      <c r="I76" s="15">
        <v>94.3</v>
      </c>
      <c r="J76" s="37">
        <v>0</v>
      </c>
      <c r="K76" s="36">
        <v>0</v>
      </c>
      <c r="L76" s="14">
        <v>0</v>
      </c>
      <c r="M76" s="13">
        <v>0</v>
      </c>
      <c r="N76" s="13">
        <v>0</v>
      </c>
      <c r="O76" s="37">
        <v>0</v>
      </c>
      <c r="P76" s="41">
        <v>8.4</v>
      </c>
      <c r="Q76" s="14">
        <v>183</v>
      </c>
      <c r="R76" s="13">
        <v>60</v>
      </c>
      <c r="S76" s="14">
        <v>14.2</v>
      </c>
      <c r="T76" s="14">
        <v>1.23</v>
      </c>
      <c r="U76" s="14">
        <v>0.12</v>
      </c>
      <c r="V76" s="14">
        <v>53</v>
      </c>
      <c r="W76" s="14">
        <v>25</v>
      </c>
      <c r="X76" s="42">
        <v>46</v>
      </c>
      <c r="Y76" s="36"/>
      <c r="Z76" s="13"/>
      <c r="AA76" s="13"/>
      <c r="AB76" s="13"/>
      <c r="AC76" s="13"/>
      <c r="AD76" s="13"/>
      <c r="AE76" s="13"/>
      <c r="AF76" s="37"/>
      <c r="AG76" s="21"/>
      <c r="AH76" s="21">
        <v>29</v>
      </c>
    </row>
    <row r="77" spans="1:34">
      <c r="A77" s="21">
        <v>138</v>
      </c>
      <c r="B77" s="79" t="s">
        <v>269</v>
      </c>
      <c r="C77" s="77" t="s">
        <v>293</v>
      </c>
      <c r="D77" s="146" t="str">
        <f t="shared" si="1"/>
        <v>SetaCruda</v>
      </c>
      <c r="E77" s="36">
        <v>17</v>
      </c>
      <c r="F77" s="14">
        <v>1.9</v>
      </c>
      <c r="G77" s="14">
        <v>0.3</v>
      </c>
      <c r="H77" s="14">
        <v>3.8</v>
      </c>
      <c r="I77" s="15">
        <v>92.8</v>
      </c>
      <c r="J77" s="37">
        <v>0</v>
      </c>
      <c r="K77" s="36">
        <v>0</v>
      </c>
      <c r="L77" s="14">
        <v>35</v>
      </c>
      <c r="M77" s="14">
        <v>250</v>
      </c>
      <c r="N77" s="16">
        <v>6000</v>
      </c>
      <c r="O77" s="42">
        <v>3000</v>
      </c>
      <c r="P77" s="41">
        <v>5</v>
      </c>
      <c r="Q77" s="14">
        <v>520</v>
      </c>
      <c r="R77" s="14">
        <v>7.2</v>
      </c>
      <c r="S77" s="13"/>
      <c r="T77" s="14">
        <v>0.9</v>
      </c>
      <c r="U77" s="13"/>
      <c r="V77" s="14">
        <v>95</v>
      </c>
      <c r="W77" s="13"/>
      <c r="X77" s="37"/>
      <c r="Y77" s="36"/>
      <c r="Z77" s="13">
        <v>528</v>
      </c>
      <c r="AA77" s="13">
        <v>291</v>
      </c>
      <c r="AB77" s="13"/>
      <c r="AC77" s="13">
        <v>172</v>
      </c>
      <c r="AD77" s="13"/>
      <c r="AE77" s="13">
        <v>6</v>
      </c>
      <c r="AF77" s="37">
        <v>372</v>
      </c>
      <c r="AG77" s="21"/>
      <c r="AH77" s="21"/>
    </row>
    <row r="78" spans="1:34">
      <c r="A78" s="21">
        <v>139</v>
      </c>
      <c r="B78" s="79" t="s">
        <v>269</v>
      </c>
      <c r="C78" s="77" t="s">
        <v>318</v>
      </c>
      <c r="D78" s="146" t="str">
        <f t="shared" si="1"/>
        <v>SetaFrita</v>
      </c>
      <c r="E78" s="36">
        <v>217</v>
      </c>
      <c r="F78" s="14">
        <v>2.2000000000000002</v>
      </c>
      <c r="G78" s="14">
        <v>24.3</v>
      </c>
      <c r="H78" s="14">
        <v>5.8</v>
      </c>
      <c r="I78" s="15">
        <v>67.2</v>
      </c>
      <c r="J78" s="37">
        <v>0</v>
      </c>
      <c r="K78" s="36">
        <v>0</v>
      </c>
      <c r="L78" s="14">
        <v>60</v>
      </c>
      <c r="M78" s="13">
        <v>0</v>
      </c>
      <c r="N78" s="13">
        <v>0</v>
      </c>
      <c r="O78" s="37">
        <v>0</v>
      </c>
      <c r="P78" s="41">
        <v>11</v>
      </c>
      <c r="Q78" s="14">
        <v>568</v>
      </c>
      <c r="R78" s="13">
        <v>3.5</v>
      </c>
      <c r="S78" s="14">
        <v>16</v>
      </c>
      <c r="T78" s="14">
        <v>1.25</v>
      </c>
      <c r="U78" s="14">
        <v>0.66</v>
      </c>
      <c r="V78" s="14">
        <v>166</v>
      </c>
      <c r="W78" s="14">
        <v>73.8</v>
      </c>
      <c r="X78" s="42">
        <v>103</v>
      </c>
      <c r="Y78" s="36"/>
      <c r="Z78" s="13"/>
      <c r="AA78" s="13"/>
      <c r="AB78" s="13"/>
      <c r="AC78" s="13"/>
      <c r="AD78" s="13"/>
      <c r="AE78" s="13"/>
      <c r="AF78" s="37"/>
      <c r="AG78" s="21">
        <v>16</v>
      </c>
      <c r="AH78" s="21"/>
    </row>
    <row r="79" spans="1:34">
      <c r="A79" s="21">
        <v>140</v>
      </c>
      <c r="B79" s="79" t="s">
        <v>270</v>
      </c>
      <c r="C79" s="77" t="s">
        <v>293</v>
      </c>
      <c r="D79" s="146" t="str">
        <f t="shared" si="1"/>
        <v>TomateCruda</v>
      </c>
      <c r="E79" s="36">
        <v>21</v>
      </c>
      <c r="F79" s="14">
        <v>1.3</v>
      </c>
      <c r="G79" s="14">
        <v>0.25</v>
      </c>
      <c r="H79" s="14">
        <v>4</v>
      </c>
      <c r="I79" s="15">
        <v>93.6</v>
      </c>
      <c r="J79" s="42">
        <v>0.6</v>
      </c>
      <c r="K79" s="41">
        <v>1300</v>
      </c>
      <c r="L79" s="14">
        <v>70</v>
      </c>
      <c r="M79" s="14">
        <v>40</v>
      </c>
      <c r="N79" s="16">
        <v>27000</v>
      </c>
      <c r="O79" s="42">
        <v>450</v>
      </c>
      <c r="P79" s="41">
        <v>3</v>
      </c>
      <c r="Q79" s="14">
        <v>258</v>
      </c>
      <c r="R79" s="14">
        <v>11.5</v>
      </c>
      <c r="S79" s="14">
        <v>13</v>
      </c>
      <c r="T79" s="14">
        <v>0.5</v>
      </c>
      <c r="U79" s="14">
        <v>0.9</v>
      </c>
      <c r="V79" s="14">
        <v>24</v>
      </c>
      <c r="W79" s="14">
        <v>12.2</v>
      </c>
      <c r="X79" s="42">
        <v>48</v>
      </c>
      <c r="Y79" s="41">
        <v>30</v>
      </c>
      <c r="Z79" s="14">
        <v>31</v>
      </c>
      <c r="AA79" s="14">
        <v>39</v>
      </c>
      <c r="AB79" s="14">
        <v>40</v>
      </c>
      <c r="AC79" s="14">
        <v>7</v>
      </c>
      <c r="AD79" s="14">
        <v>35</v>
      </c>
      <c r="AE79" s="14">
        <v>10</v>
      </c>
      <c r="AF79" s="42">
        <v>27</v>
      </c>
      <c r="AG79" s="82"/>
      <c r="AH79" s="82">
        <v>55</v>
      </c>
    </row>
    <row r="80" spans="1:34">
      <c r="A80" s="21">
        <v>141</v>
      </c>
      <c r="B80" s="79" t="s">
        <v>270</v>
      </c>
      <c r="C80" s="77" t="s">
        <v>315</v>
      </c>
      <c r="D80" s="146" t="str">
        <f t="shared" si="1"/>
        <v>TomateCocida</v>
      </c>
      <c r="E80" s="36">
        <v>19</v>
      </c>
      <c r="F80" s="14">
        <v>1</v>
      </c>
      <c r="G80" s="14">
        <v>0.1</v>
      </c>
      <c r="H80" s="14">
        <v>3.8</v>
      </c>
      <c r="I80" s="15">
        <v>94.5</v>
      </c>
      <c r="J80" s="42">
        <v>0.4</v>
      </c>
      <c r="K80" s="41">
        <v>1000</v>
      </c>
      <c r="L80" s="14">
        <v>60</v>
      </c>
      <c r="M80" s="14">
        <v>30</v>
      </c>
      <c r="N80" s="14">
        <v>16000</v>
      </c>
      <c r="O80" s="42">
        <v>700</v>
      </c>
      <c r="P80" s="41">
        <v>20</v>
      </c>
      <c r="Q80" s="14">
        <v>220</v>
      </c>
      <c r="R80" s="14">
        <v>11</v>
      </c>
      <c r="S80" s="14">
        <v>12</v>
      </c>
      <c r="T80" s="14">
        <v>0.6</v>
      </c>
      <c r="U80" s="14">
        <v>0.09</v>
      </c>
      <c r="V80" s="14">
        <v>22</v>
      </c>
      <c r="W80" s="14">
        <v>14</v>
      </c>
      <c r="X80" s="42">
        <v>63</v>
      </c>
      <c r="Y80" s="36"/>
      <c r="Z80" s="13"/>
      <c r="AA80" s="13"/>
      <c r="AB80" s="13"/>
      <c r="AC80" s="13"/>
      <c r="AD80" s="13"/>
      <c r="AE80" s="13"/>
      <c r="AF80" s="37"/>
      <c r="AG80" s="21"/>
      <c r="AH80" s="21"/>
    </row>
    <row r="81" spans="1:34">
      <c r="A81" s="21">
        <v>142</v>
      </c>
      <c r="B81" s="79" t="s">
        <v>270</v>
      </c>
      <c r="C81" s="77" t="s">
        <v>67</v>
      </c>
      <c r="D81" s="146" t="str">
        <f t="shared" si="1"/>
        <v>TomateFrito</v>
      </c>
      <c r="E81" s="36">
        <v>73</v>
      </c>
      <c r="F81" s="14">
        <v>2.2999999999999998</v>
      </c>
      <c r="G81" s="14">
        <v>6.2</v>
      </c>
      <c r="H81" s="14">
        <v>4.2</v>
      </c>
      <c r="I81" s="15">
        <v>86.5</v>
      </c>
      <c r="J81" s="42">
        <v>0.31</v>
      </c>
      <c r="K81" s="41">
        <v>0</v>
      </c>
      <c r="L81" s="13">
        <v>0</v>
      </c>
      <c r="M81" s="13">
        <v>0</v>
      </c>
      <c r="N81" s="13">
        <v>0</v>
      </c>
      <c r="O81" s="37">
        <v>0</v>
      </c>
      <c r="P81" s="41">
        <v>3.3</v>
      </c>
      <c r="Q81" s="14">
        <v>277</v>
      </c>
      <c r="R81" s="13">
        <v>36</v>
      </c>
      <c r="S81" s="14">
        <v>12.4</v>
      </c>
      <c r="T81" s="14">
        <v>0.56000000000000005</v>
      </c>
      <c r="U81" s="14">
        <v>0.1</v>
      </c>
      <c r="V81" s="14">
        <v>23</v>
      </c>
      <c r="W81" s="14">
        <v>7.9</v>
      </c>
      <c r="X81" s="42"/>
      <c r="Y81" s="36"/>
      <c r="Z81" s="13"/>
      <c r="AA81" s="13"/>
      <c r="AB81" s="13"/>
      <c r="AC81" s="13"/>
      <c r="AD81" s="13"/>
      <c r="AE81" s="13"/>
      <c r="AF81" s="37"/>
      <c r="AG81" s="21"/>
      <c r="AH81" s="21"/>
    </row>
    <row r="82" spans="1:34">
      <c r="A82" s="21">
        <v>143</v>
      </c>
      <c r="B82" s="79" t="s">
        <v>270</v>
      </c>
      <c r="C82" s="77" t="s">
        <v>323</v>
      </c>
      <c r="D82" s="146" t="str">
        <f t="shared" si="1"/>
        <v>TomateJugo</v>
      </c>
      <c r="E82" s="36">
        <v>18</v>
      </c>
      <c r="F82" s="14">
        <v>0.8</v>
      </c>
      <c r="G82" s="14">
        <v>1.2</v>
      </c>
      <c r="H82" s="14">
        <v>3.5</v>
      </c>
      <c r="I82" s="15">
        <v>93.6</v>
      </c>
      <c r="J82" s="42">
        <v>1</v>
      </c>
      <c r="K82" s="41">
        <v>1050</v>
      </c>
      <c r="L82" s="14">
        <v>50</v>
      </c>
      <c r="M82" s="14">
        <v>30</v>
      </c>
      <c r="N82" s="14">
        <v>16000</v>
      </c>
      <c r="O82" s="42">
        <v>800</v>
      </c>
      <c r="P82" s="41">
        <v>126</v>
      </c>
      <c r="Q82" s="14">
        <v>270</v>
      </c>
      <c r="R82" s="14">
        <v>7</v>
      </c>
      <c r="S82" s="14">
        <v>10</v>
      </c>
      <c r="T82" s="14">
        <v>0.4</v>
      </c>
      <c r="U82" s="13"/>
      <c r="V82" s="14">
        <v>15</v>
      </c>
      <c r="W82" s="14">
        <v>5</v>
      </c>
      <c r="X82" s="42">
        <v>39</v>
      </c>
      <c r="Y82" s="36"/>
      <c r="Z82" s="13"/>
      <c r="AA82" s="13"/>
      <c r="AB82" s="13"/>
      <c r="AC82" s="13"/>
      <c r="AD82" s="13"/>
      <c r="AE82" s="13"/>
      <c r="AF82" s="37"/>
      <c r="AG82" s="21"/>
      <c r="AH82" s="21"/>
    </row>
    <row r="83" spans="1:34">
      <c r="A83" s="21">
        <v>144</v>
      </c>
      <c r="B83" s="79" t="s">
        <v>271</v>
      </c>
      <c r="C83" s="77" t="s">
        <v>312</v>
      </c>
      <c r="D83" s="146" t="str">
        <f t="shared" si="1"/>
        <v>TrufaFresca</v>
      </c>
      <c r="E83" s="36">
        <v>63</v>
      </c>
      <c r="F83" s="14">
        <v>7.6</v>
      </c>
      <c r="G83" s="14">
        <v>0.5</v>
      </c>
      <c r="H83" s="14">
        <v>6.6</v>
      </c>
      <c r="I83" s="15">
        <v>82.1</v>
      </c>
      <c r="J83" s="37">
        <v>0</v>
      </c>
      <c r="K83" s="41">
        <v>0</v>
      </c>
      <c r="L83" s="13">
        <v>0</v>
      </c>
      <c r="M83" s="13">
        <v>0</v>
      </c>
      <c r="N83" s="13">
        <v>0</v>
      </c>
      <c r="O83" s="37">
        <v>0</v>
      </c>
      <c r="P83" s="41">
        <v>77</v>
      </c>
      <c r="Q83" s="14">
        <v>400</v>
      </c>
      <c r="R83" s="13">
        <v>24</v>
      </c>
      <c r="S83" s="14">
        <v>18</v>
      </c>
      <c r="T83" s="13"/>
      <c r="U83" s="13"/>
      <c r="V83" s="14">
        <v>62</v>
      </c>
      <c r="W83" s="13"/>
      <c r="X83" s="37"/>
      <c r="Y83" s="36"/>
      <c r="Z83" s="13"/>
      <c r="AA83" s="13"/>
      <c r="AB83" s="13"/>
      <c r="AC83" s="13"/>
      <c r="AD83" s="13"/>
      <c r="AE83" s="13"/>
      <c r="AF83" s="37"/>
      <c r="AG83" s="21"/>
      <c r="AH83" s="21"/>
    </row>
    <row r="84" spans="1:34">
      <c r="A84" s="21">
        <v>145</v>
      </c>
      <c r="B84" s="79" t="s">
        <v>271</v>
      </c>
      <c r="C84" s="77" t="s">
        <v>316</v>
      </c>
      <c r="D84" s="146" t="str">
        <f t="shared" si="1"/>
        <v>TrufaSeca</v>
      </c>
      <c r="E84" s="36">
        <v>260</v>
      </c>
      <c r="F84" s="14">
        <v>36.9</v>
      </c>
      <c r="G84" s="14">
        <v>2</v>
      </c>
      <c r="H84" s="14">
        <v>28.9</v>
      </c>
      <c r="I84" s="15">
        <v>6.4</v>
      </c>
      <c r="J84" s="37">
        <v>0</v>
      </c>
      <c r="K84" s="41">
        <v>0</v>
      </c>
      <c r="L84" s="13">
        <v>0</v>
      </c>
      <c r="M84" s="13">
        <v>0</v>
      </c>
      <c r="N84" s="13">
        <v>0</v>
      </c>
      <c r="O84" s="37">
        <v>0</v>
      </c>
      <c r="P84" s="36"/>
      <c r="Q84" s="13"/>
      <c r="R84" s="13"/>
      <c r="S84" s="13"/>
      <c r="T84" s="13"/>
      <c r="U84" s="13"/>
      <c r="V84" s="13"/>
      <c r="W84" s="13"/>
      <c r="X84" s="37"/>
      <c r="Y84" s="36"/>
      <c r="Z84" s="13"/>
      <c r="AA84" s="13"/>
      <c r="AB84" s="13"/>
      <c r="AC84" s="13"/>
      <c r="AD84" s="13"/>
      <c r="AE84" s="13"/>
      <c r="AF84" s="37"/>
      <c r="AG84" s="21"/>
      <c r="AH84" s="21"/>
    </row>
    <row r="85" spans="1:34">
      <c r="A85" s="21">
        <v>146</v>
      </c>
      <c r="B85" s="79" t="s">
        <v>274</v>
      </c>
      <c r="C85" s="77" t="s">
        <v>305</v>
      </c>
      <c r="D85" s="146" t="str">
        <f t="shared" si="1"/>
        <v>Verduras medioCrudas</v>
      </c>
      <c r="E85" s="36">
        <v>23</v>
      </c>
      <c r="F85" s="14">
        <v>1.3</v>
      </c>
      <c r="G85" s="14">
        <v>0.2</v>
      </c>
      <c r="H85" s="14">
        <v>38</v>
      </c>
      <c r="I85" s="13">
        <v>0</v>
      </c>
      <c r="J85" s="37">
        <v>0</v>
      </c>
      <c r="K85" s="41">
        <v>2500</v>
      </c>
      <c r="L85" s="14">
        <v>100</v>
      </c>
      <c r="M85" s="14">
        <v>100</v>
      </c>
      <c r="N85" s="14">
        <v>35000</v>
      </c>
      <c r="O85" s="42">
        <v>600</v>
      </c>
      <c r="P85" s="36"/>
      <c r="Q85" s="13"/>
      <c r="R85" s="14">
        <v>49</v>
      </c>
      <c r="S85" s="13"/>
      <c r="T85" s="13"/>
      <c r="U85" s="13"/>
      <c r="V85" s="13"/>
      <c r="W85" s="13"/>
      <c r="X85" s="37"/>
      <c r="Y85" s="36"/>
      <c r="Z85" s="13"/>
      <c r="AA85" s="13"/>
      <c r="AB85" s="13"/>
      <c r="AC85" s="13"/>
      <c r="AD85" s="13"/>
      <c r="AE85" s="13"/>
      <c r="AF85" s="37"/>
      <c r="AG85" s="21"/>
      <c r="AH85" s="21"/>
    </row>
    <row r="86" spans="1:34">
      <c r="A86" s="21">
        <v>147</v>
      </c>
      <c r="B86" s="79" t="s">
        <v>272</v>
      </c>
      <c r="C86" s="77" t="s">
        <v>293</v>
      </c>
      <c r="D86" s="146" t="str">
        <f t="shared" si="1"/>
        <v>ZanahoriaCruda</v>
      </c>
      <c r="E86" s="36">
        <v>40</v>
      </c>
      <c r="F86" s="14">
        <v>1.1000000000000001</v>
      </c>
      <c r="G86" s="14">
        <v>0.3</v>
      </c>
      <c r="H86" s="14">
        <v>8.8000000000000007</v>
      </c>
      <c r="I86" s="14">
        <v>88.8</v>
      </c>
      <c r="J86" s="42">
        <v>0.7</v>
      </c>
      <c r="K86" s="41">
        <v>11000</v>
      </c>
      <c r="L86" s="14">
        <v>75</v>
      </c>
      <c r="M86" s="14">
        <v>70</v>
      </c>
      <c r="N86" s="14">
        <v>6000</v>
      </c>
      <c r="O86" s="42">
        <v>500</v>
      </c>
      <c r="P86" s="41">
        <v>76</v>
      </c>
      <c r="Q86" s="14">
        <v>281</v>
      </c>
      <c r="R86" s="14">
        <v>44</v>
      </c>
      <c r="S86" s="14">
        <v>15</v>
      </c>
      <c r="T86" s="14">
        <v>0.8</v>
      </c>
      <c r="U86" s="14">
        <v>0.9</v>
      </c>
      <c r="V86" s="14">
        <v>34</v>
      </c>
      <c r="W86" s="14">
        <v>17</v>
      </c>
      <c r="X86" s="42">
        <v>54</v>
      </c>
      <c r="Y86" s="41">
        <v>39</v>
      </c>
      <c r="Z86" s="14">
        <v>43</v>
      </c>
      <c r="AA86" s="14">
        <v>67</v>
      </c>
      <c r="AB86" s="14">
        <v>49</v>
      </c>
      <c r="AC86" s="14">
        <v>9</v>
      </c>
      <c r="AD86" s="14">
        <v>38</v>
      </c>
      <c r="AE86" s="14">
        <v>9</v>
      </c>
      <c r="AF86" s="42">
        <v>58</v>
      </c>
      <c r="AG86" s="21"/>
      <c r="AH86" s="82">
        <v>98</v>
      </c>
    </row>
    <row r="87" spans="1:34" ht="13.8" thickBot="1">
      <c r="A87" s="22">
        <v>148</v>
      </c>
      <c r="B87" s="80" t="s">
        <v>272</v>
      </c>
      <c r="C87" s="78" t="s">
        <v>315</v>
      </c>
      <c r="D87" s="146" t="str">
        <f t="shared" si="1"/>
        <v>ZanahoriaCocida</v>
      </c>
      <c r="E87" s="38">
        <v>27</v>
      </c>
      <c r="F87" s="44">
        <v>0.8</v>
      </c>
      <c r="G87" s="44">
        <v>0.4</v>
      </c>
      <c r="H87" s="39">
        <v>6.1</v>
      </c>
      <c r="I87" s="39">
        <v>91.6</v>
      </c>
      <c r="J87" s="40">
        <v>0.25</v>
      </c>
      <c r="K87" s="43">
        <v>9000</v>
      </c>
      <c r="L87" s="44">
        <v>32</v>
      </c>
      <c r="M87" s="39">
        <v>28</v>
      </c>
      <c r="N87" s="39">
        <v>2000</v>
      </c>
      <c r="O87" s="45">
        <v>470</v>
      </c>
      <c r="P87" s="43">
        <v>80</v>
      </c>
      <c r="Q87" s="44">
        <v>107</v>
      </c>
      <c r="R87" s="44">
        <v>32</v>
      </c>
      <c r="S87" s="44">
        <v>7.6</v>
      </c>
      <c r="T87" s="44">
        <v>0.6</v>
      </c>
      <c r="U87" s="44">
        <v>0.08</v>
      </c>
      <c r="V87" s="44">
        <v>24</v>
      </c>
      <c r="W87" s="44">
        <v>8</v>
      </c>
      <c r="X87" s="45">
        <v>29.2</v>
      </c>
      <c r="Y87" s="38"/>
      <c r="Z87" s="39"/>
      <c r="AA87" s="39"/>
      <c r="AB87" s="39"/>
      <c r="AC87" s="39"/>
      <c r="AD87" s="39"/>
      <c r="AE87" s="39"/>
      <c r="AF87" s="40"/>
      <c r="AG87" s="22"/>
      <c r="AH87" s="22">
        <v>53</v>
      </c>
    </row>
  </sheetData>
  <mergeCells count="9">
    <mergeCell ref="D1:D2"/>
    <mergeCell ref="L3:O3"/>
    <mergeCell ref="E1:J1"/>
    <mergeCell ref="P3:X3"/>
    <mergeCell ref="Y3:AF3"/>
    <mergeCell ref="K1:O1"/>
    <mergeCell ref="P1:X1"/>
    <mergeCell ref="Y1:AF1"/>
    <mergeCell ref="L2:O2"/>
  </mergeCells>
  <phoneticPr fontId="8" type="noConversion"/>
  <pageMargins left="0.75" right="0.75" top="1" bottom="1" header="0" footer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AH55"/>
  <sheetViews>
    <sheetView workbookViewId="0">
      <selection activeCell="D1" sqref="D1:D4"/>
    </sheetView>
  </sheetViews>
  <sheetFormatPr defaultColWidth="11.5546875" defaultRowHeight="13.2"/>
  <cols>
    <col min="1" max="1" width="4.109375" bestFit="1" customWidth="1"/>
    <col min="2" max="2" width="17.6640625" bestFit="1" customWidth="1"/>
    <col min="3" max="3" width="12.88671875" bestFit="1" customWidth="1"/>
    <col min="4" max="4" width="18" bestFit="1" customWidth="1"/>
    <col min="5" max="5" width="4.88671875" bestFit="1" customWidth="1"/>
    <col min="6" max="9" width="5.109375" bestFit="1" customWidth="1"/>
    <col min="10" max="10" width="5.44140625" bestFit="1" customWidth="1"/>
    <col min="11" max="11" width="7.109375" bestFit="1" customWidth="1"/>
    <col min="12" max="13" width="4.109375" bestFit="1" customWidth="1"/>
    <col min="14" max="14" width="7.109375" bestFit="1" customWidth="1"/>
    <col min="15" max="15" width="5.109375" bestFit="1" customWidth="1"/>
    <col min="16" max="16" width="7.6640625" bestFit="1" customWidth="1"/>
    <col min="17" max="17" width="6.6640625" bestFit="1" customWidth="1"/>
    <col min="18" max="18" width="5.6640625" bestFit="1" customWidth="1"/>
    <col min="19" max="19" width="6.6640625" bestFit="1" customWidth="1"/>
    <col min="20" max="21" width="4.6640625" bestFit="1" customWidth="1"/>
    <col min="22" max="24" width="5.6640625" bestFit="1" customWidth="1"/>
    <col min="25" max="25" width="4.5546875" bestFit="1" customWidth="1"/>
    <col min="26" max="26" width="5.6640625" bestFit="1" customWidth="1"/>
    <col min="27" max="27" width="6.6640625" bestFit="1" customWidth="1"/>
    <col min="28" max="28" width="5.6640625" bestFit="1" customWidth="1"/>
    <col min="29" max="29" width="4.6640625" bestFit="1" customWidth="1"/>
    <col min="30" max="32" width="5.6640625" bestFit="1" customWidth="1"/>
    <col min="33" max="33" width="6.88671875" bestFit="1" customWidth="1"/>
    <col min="34" max="34" width="8.5546875" bestFit="1" customWidth="1"/>
  </cols>
  <sheetData>
    <row r="1" spans="1:34" ht="13.8" thickBot="1">
      <c r="A1" s="18"/>
      <c r="B1" s="23" t="s">
        <v>13</v>
      </c>
      <c r="C1" s="26" t="s">
        <v>14</v>
      </c>
      <c r="D1" s="241" t="s">
        <v>217</v>
      </c>
      <c r="E1" s="247" t="s">
        <v>137</v>
      </c>
      <c r="F1" s="248"/>
      <c r="G1" s="248"/>
      <c r="H1" s="248"/>
      <c r="I1" s="248"/>
      <c r="J1" s="248"/>
      <c r="K1" s="247" t="s">
        <v>20</v>
      </c>
      <c r="L1" s="248"/>
      <c r="M1" s="248"/>
      <c r="N1" s="248"/>
      <c r="O1" s="249"/>
      <c r="P1" s="246" t="s">
        <v>38</v>
      </c>
      <c r="Q1" s="246"/>
      <c r="R1" s="246"/>
      <c r="S1" s="246"/>
      <c r="T1" s="246"/>
      <c r="U1" s="246"/>
      <c r="V1" s="246"/>
      <c r="W1" s="246"/>
      <c r="X1" s="246"/>
      <c r="Y1" s="250" t="s">
        <v>21</v>
      </c>
      <c r="Z1" s="251"/>
      <c r="AA1" s="251"/>
      <c r="AB1" s="251"/>
      <c r="AC1" s="251"/>
      <c r="AD1" s="251"/>
      <c r="AE1" s="251"/>
      <c r="AF1" s="252"/>
      <c r="AG1" s="28" t="s">
        <v>22</v>
      </c>
      <c r="AH1" s="23" t="s">
        <v>23</v>
      </c>
    </row>
    <row r="2" spans="1:34" ht="13.8" thickBot="1">
      <c r="A2" s="19"/>
      <c r="B2" s="24"/>
      <c r="C2" s="27"/>
      <c r="D2" s="242"/>
      <c r="E2" s="97"/>
      <c r="F2" s="73"/>
      <c r="G2" s="73"/>
      <c r="H2" s="73"/>
      <c r="I2" s="73"/>
      <c r="J2" s="73"/>
      <c r="K2" s="23" t="s">
        <v>138</v>
      </c>
      <c r="L2" s="253"/>
      <c r="M2" s="253"/>
      <c r="N2" s="253"/>
      <c r="O2" s="254"/>
      <c r="P2" s="4"/>
      <c r="Q2" s="4"/>
      <c r="R2" s="4"/>
      <c r="S2" s="4"/>
      <c r="T2" s="4"/>
      <c r="U2" s="4"/>
      <c r="V2" s="4"/>
      <c r="W2" s="4"/>
      <c r="X2" s="4"/>
      <c r="Y2" s="46"/>
      <c r="Z2" s="2"/>
      <c r="AA2" s="2"/>
      <c r="AB2" s="2"/>
      <c r="AC2" s="2"/>
      <c r="AD2" s="2"/>
      <c r="AE2" s="2"/>
      <c r="AF2" s="47"/>
      <c r="AG2" s="46"/>
      <c r="AH2" s="19"/>
    </row>
    <row r="3" spans="1:34" ht="13.8" thickBot="1">
      <c r="A3" s="20"/>
      <c r="B3" s="119" t="s">
        <v>105</v>
      </c>
      <c r="C3" s="26"/>
      <c r="D3" s="139"/>
      <c r="E3" s="29"/>
      <c r="F3" s="11"/>
      <c r="G3" s="11"/>
      <c r="H3" s="11"/>
      <c r="I3" s="11"/>
      <c r="J3" s="11"/>
      <c r="K3" s="24">
        <v>100</v>
      </c>
      <c r="L3" s="243" t="s">
        <v>139</v>
      </c>
      <c r="M3" s="244"/>
      <c r="N3" s="244"/>
      <c r="O3" s="245"/>
      <c r="P3" s="255" t="s">
        <v>140</v>
      </c>
      <c r="Q3" s="256"/>
      <c r="R3" s="256"/>
      <c r="S3" s="256"/>
      <c r="T3" s="256"/>
      <c r="U3" s="256"/>
      <c r="V3" s="256"/>
      <c r="W3" s="256"/>
      <c r="X3" s="257"/>
      <c r="Y3" s="243" t="s">
        <v>140</v>
      </c>
      <c r="Z3" s="244"/>
      <c r="AA3" s="244"/>
      <c r="AB3" s="244"/>
      <c r="AC3" s="244"/>
      <c r="AD3" s="244"/>
      <c r="AE3" s="244"/>
      <c r="AF3" s="245"/>
      <c r="AG3" s="53"/>
      <c r="AH3" s="18"/>
    </row>
    <row r="4" spans="1:34" ht="13.8" thickBot="1">
      <c r="A4" s="87" t="s">
        <v>8</v>
      </c>
      <c r="B4" s="87" t="s">
        <v>107</v>
      </c>
      <c r="C4" s="96"/>
      <c r="D4" s="140"/>
      <c r="E4" s="97" t="s">
        <v>15</v>
      </c>
      <c r="F4" s="73" t="s">
        <v>16</v>
      </c>
      <c r="G4" s="73" t="s">
        <v>17</v>
      </c>
      <c r="H4" s="73" t="s">
        <v>18</v>
      </c>
      <c r="I4" s="73" t="s">
        <v>19</v>
      </c>
      <c r="J4" s="73" t="s">
        <v>136</v>
      </c>
      <c r="K4" s="120" t="s">
        <v>24</v>
      </c>
      <c r="L4" s="74" t="s">
        <v>25</v>
      </c>
      <c r="M4" s="72" t="s">
        <v>26</v>
      </c>
      <c r="N4" s="72" t="s">
        <v>27</v>
      </c>
      <c r="O4" s="112" t="s">
        <v>28</v>
      </c>
      <c r="P4" s="123" t="s">
        <v>29</v>
      </c>
      <c r="Q4" s="124" t="s">
        <v>30</v>
      </c>
      <c r="R4" s="124" t="s">
        <v>31</v>
      </c>
      <c r="S4" s="124" t="s">
        <v>32</v>
      </c>
      <c r="T4" s="124" t="s">
        <v>33</v>
      </c>
      <c r="U4" s="124" t="s">
        <v>34</v>
      </c>
      <c r="V4" s="124" t="s">
        <v>35</v>
      </c>
      <c r="W4" s="124" t="s">
        <v>36</v>
      </c>
      <c r="X4" s="125" t="s">
        <v>37</v>
      </c>
      <c r="Y4" s="126" t="s">
        <v>39</v>
      </c>
      <c r="Z4" s="127" t="s">
        <v>40</v>
      </c>
      <c r="AA4" s="127" t="s">
        <v>41</v>
      </c>
      <c r="AB4" s="127" t="s">
        <v>42</v>
      </c>
      <c r="AC4" s="127" t="s">
        <v>43</v>
      </c>
      <c r="AD4" s="127" t="s">
        <v>44</v>
      </c>
      <c r="AE4" s="127" t="s">
        <v>45</v>
      </c>
      <c r="AF4" s="112" t="s">
        <v>46</v>
      </c>
      <c r="AG4" s="54"/>
      <c r="AH4" s="95"/>
    </row>
    <row r="5" spans="1:34">
      <c r="A5" s="21">
        <v>149</v>
      </c>
      <c r="B5" s="21" t="s">
        <v>326</v>
      </c>
      <c r="C5" s="21"/>
      <c r="D5" s="88" t="str">
        <f>B5&amp;C5</f>
        <v>Aceitunas sevillanas</v>
      </c>
      <c r="E5" s="36">
        <v>181</v>
      </c>
      <c r="F5" s="13">
        <v>2.9</v>
      </c>
      <c r="G5" s="13">
        <v>24.8</v>
      </c>
      <c r="H5" s="13">
        <v>4.7</v>
      </c>
      <c r="I5" s="13">
        <v>67</v>
      </c>
      <c r="J5" s="37">
        <v>0.34</v>
      </c>
      <c r="K5" s="36">
        <v>350</v>
      </c>
      <c r="L5" s="13">
        <v>8</v>
      </c>
      <c r="M5" s="13"/>
      <c r="N5" s="13"/>
      <c r="O5" s="37"/>
      <c r="P5" s="30">
        <v>1500</v>
      </c>
      <c r="Q5" s="16">
        <v>300</v>
      </c>
      <c r="R5" s="16">
        <v>82</v>
      </c>
      <c r="S5" s="16">
        <v>14</v>
      </c>
      <c r="T5" s="16">
        <v>1.5</v>
      </c>
      <c r="U5" s="16">
        <v>0.18</v>
      </c>
      <c r="V5" s="16">
        <v>15</v>
      </c>
      <c r="W5" s="16">
        <v>29.5</v>
      </c>
      <c r="X5" s="31"/>
      <c r="Y5" s="36"/>
      <c r="Z5" s="13"/>
      <c r="AA5" s="13"/>
      <c r="AB5" s="13"/>
      <c r="AC5" s="13"/>
      <c r="AD5" s="13"/>
      <c r="AE5" s="13"/>
      <c r="AF5" s="37"/>
      <c r="AG5" s="21">
        <v>30</v>
      </c>
      <c r="AH5" s="21"/>
    </row>
    <row r="6" spans="1:34">
      <c r="A6" s="21">
        <v>150</v>
      </c>
      <c r="B6" s="21" t="s">
        <v>327</v>
      </c>
      <c r="C6" s="21" t="s">
        <v>65</v>
      </c>
      <c r="D6" s="88" t="str">
        <f t="shared" ref="D6:D55" si="0">B6&amp;C6</f>
        <v>AlbaricoqueCrudo</v>
      </c>
      <c r="E6" s="36">
        <v>45</v>
      </c>
      <c r="F6" s="13">
        <v>0.8</v>
      </c>
      <c r="G6" s="15">
        <v>0.6</v>
      </c>
      <c r="H6" s="15">
        <v>9.9</v>
      </c>
      <c r="I6" s="15">
        <v>88</v>
      </c>
      <c r="J6" s="37">
        <v>0.4</v>
      </c>
      <c r="K6" s="36">
        <v>2800</v>
      </c>
      <c r="L6" s="15">
        <v>30</v>
      </c>
      <c r="M6" s="15">
        <v>80</v>
      </c>
      <c r="N6" s="15">
        <v>6800</v>
      </c>
      <c r="O6" s="37">
        <v>700</v>
      </c>
      <c r="P6" s="30">
        <v>5</v>
      </c>
      <c r="Q6" s="14">
        <v>294</v>
      </c>
      <c r="R6" s="14">
        <v>15.8</v>
      </c>
      <c r="S6" s="14">
        <v>11.3</v>
      </c>
      <c r="T6" s="14">
        <v>0.5</v>
      </c>
      <c r="U6" s="14">
        <v>0.11</v>
      </c>
      <c r="V6" s="16">
        <v>21</v>
      </c>
      <c r="W6" s="16">
        <v>6</v>
      </c>
      <c r="X6" s="31">
        <v>1.2</v>
      </c>
      <c r="Y6" s="36"/>
      <c r="Z6" s="13"/>
      <c r="AA6" s="13"/>
      <c r="AB6" s="13"/>
      <c r="AC6" s="13"/>
      <c r="AD6" s="13"/>
      <c r="AE6" s="13"/>
      <c r="AF6" s="37"/>
      <c r="AG6" s="21"/>
      <c r="AH6" s="21">
        <v>76</v>
      </c>
    </row>
    <row r="7" spans="1:34">
      <c r="A7" s="21">
        <v>151</v>
      </c>
      <c r="B7" s="21" t="s">
        <v>327</v>
      </c>
      <c r="C7" s="21" t="s">
        <v>308</v>
      </c>
      <c r="D7" s="88" t="str">
        <f t="shared" si="0"/>
        <v>AlbaricoqueConserva</v>
      </c>
      <c r="E7" s="36">
        <v>72</v>
      </c>
      <c r="F7" s="13">
        <v>0.5</v>
      </c>
      <c r="G7" s="15">
        <v>0.3</v>
      </c>
      <c r="H7" s="15">
        <v>18</v>
      </c>
      <c r="I7" s="15">
        <v>80.599999999999994</v>
      </c>
      <c r="J7" s="37">
        <v>0.5</v>
      </c>
      <c r="K7" s="36">
        <v>1200</v>
      </c>
      <c r="L7" s="15">
        <v>18</v>
      </c>
      <c r="M7" s="15">
        <v>20</v>
      </c>
      <c r="N7" s="15">
        <v>4000</v>
      </c>
      <c r="O7" s="37">
        <v>300</v>
      </c>
      <c r="P7" s="30">
        <v>1.5</v>
      </c>
      <c r="Q7" s="14">
        <v>135</v>
      </c>
      <c r="R7" s="14">
        <v>10</v>
      </c>
      <c r="S7" s="14">
        <v>7.2</v>
      </c>
      <c r="T7" s="14">
        <v>0.5</v>
      </c>
      <c r="U7" s="14">
        <v>0.05</v>
      </c>
      <c r="V7" s="16">
        <v>14</v>
      </c>
      <c r="W7" s="16">
        <v>1</v>
      </c>
      <c r="X7" s="31">
        <v>1.5</v>
      </c>
      <c r="Y7" s="36"/>
      <c r="Z7" s="13"/>
      <c r="AA7" s="13"/>
      <c r="AB7" s="13"/>
      <c r="AC7" s="13"/>
      <c r="AD7" s="13"/>
      <c r="AE7" s="13"/>
      <c r="AF7" s="37"/>
      <c r="AG7" s="21"/>
      <c r="AH7" s="21">
        <v>69</v>
      </c>
    </row>
    <row r="8" spans="1:34">
      <c r="A8" s="21">
        <v>152</v>
      </c>
      <c r="B8" s="21" t="s">
        <v>327</v>
      </c>
      <c r="C8" s="21" t="s">
        <v>323</v>
      </c>
      <c r="D8" s="88" t="str">
        <f t="shared" si="0"/>
        <v>AlbaricoqueJugo</v>
      </c>
      <c r="E8" s="36">
        <v>50</v>
      </c>
      <c r="F8" s="15">
        <v>0.45</v>
      </c>
      <c r="G8" s="15">
        <v>0.7</v>
      </c>
      <c r="H8" s="15">
        <v>11.8</v>
      </c>
      <c r="I8" s="15">
        <v>86.4</v>
      </c>
      <c r="J8" s="37">
        <v>0.5</v>
      </c>
      <c r="K8" s="36">
        <v>1100</v>
      </c>
      <c r="L8" s="15">
        <v>8</v>
      </c>
      <c r="M8" s="15">
        <v>13</v>
      </c>
      <c r="N8" s="15">
        <v>900</v>
      </c>
      <c r="O8" s="37">
        <v>240</v>
      </c>
      <c r="P8" s="30">
        <v>3.5</v>
      </c>
      <c r="Q8" s="14">
        <v>98</v>
      </c>
      <c r="R8" s="14">
        <v>8.1999999999999993</v>
      </c>
      <c r="S8" s="16"/>
      <c r="T8" s="14">
        <v>0.3</v>
      </c>
      <c r="U8" s="16"/>
      <c r="V8" s="16">
        <v>11.8</v>
      </c>
      <c r="W8" s="16"/>
      <c r="X8" s="31"/>
      <c r="Y8" s="36"/>
      <c r="Z8" s="13"/>
      <c r="AA8" s="13"/>
      <c r="AB8" s="13"/>
      <c r="AC8" s="13"/>
      <c r="AD8" s="13"/>
      <c r="AE8" s="13"/>
      <c r="AF8" s="37"/>
      <c r="AG8" s="21"/>
      <c r="AH8" s="21"/>
    </row>
    <row r="9" spans="1:34">
      <c r="A9" s="21">
        <v>153</v>
      </c>
      <c r="B9" s="21" t="s">
        <v>328</v>
      </c>
      <c r="C9" s="21" t="s">
        <v>65</v>
      </c>
      <c r="D9" s="88" t="str">
        <f t="shared" si="0"/>
        <v>ArandanoCrudo</v>
      </c>
      <c r="E9" s="36">
        <v>53</v>
      </c>
      <c r="F9" s="15">
        <v>0.8</v>
      </c>
      <c r="G9" s="15">
        <v>0.6</v>
      </c>
      <c r="H9" s="15">
        <v>13.1</v>
      </c>
      <c r="I9" s="15">
        <v>85.1</v>
      </c>
      <c r="J9" s="37">
        <v>0.5</v>
      </c>
      <c r="K9" s="36">
        <v>270</v>
      </c>
      <c r="L9" s="15">
        <v>70</v>
      </c>
      <c r="M9" s="15">
        <v>37</v>
      </c>
      <c r="N9" s="15">
        <v>12000</v>
      </c>
      <c r="O9" s="37">
        <v>220</v>
      </c>
      <c r="P9" s="30">
        <v>1.4</v>
      </c>
      <c r="Q9" s="14">
        <v>79</v>
      </c>
      <c r="R9" s="14">
        <v>14</v>
      </c>
      <c r="S9" s="14">
        <v>9.3000000000000007</v>
      </c>
      <c r="T9" s="14">
        <v>0.8</v>
      </c>
      <c r="U9" s="14">
        <v>0.14000000000000001</v>
      </c>
      <c r="V9" s="16">
        <v>11.8</v>
      </c>
      <c r="W9" s="16">
        <v>11</v>
      </c>
      <c r="X9" s="31">
        <v>8</v>
      </c>
      <c r="Y9" s="36"/>
      <c r="Z9" s="13"/>
      <c r="AA9" s="13"/>
      <c r="AB9" s="13"/>
      <c r="AC9" s="13"/>
      <c r="AD9" s="13"/>
      <c r="AE9" s="13"/>
      <c r="AF9" s="37"/>
      <c r="AG9" s="21"/>
      <c r="AH9" s="21">
        <v>27</v>
      </c>
    </row>
    <row r="10" spans="1:34">
      <c r="A10" s="21">
        <v>154</v>
      </c>
      <c r="B10" s="21" t="s">
        <v>329</v>
      </c>
      <c r="C10" s="21" t="s">
        <v>305</v>
      </c>
      <c r="D10" s="88" t="str">
        <f t="shared" si="0"/>
        <v>CerezasCrudas</v>
      </c>
      <c r="E10" s="36">
        <v>65</v>
      </c>
      <c r="F10" s="15">
        <v>1.3</v>
      </c>
      <c r="G10" s="15">
        <v>0.6</v>
      </c>
      <c r="H10" s="15">
        <v>15.9</v>
      </c>
      <c r="I10" s="15">
        <v>81.599999999999994</v>
      </c>
      <c r="J10" s="37">
        <v>0.45</v>
      </c>
      <c r="K10" s="36">
        <v>670</v>
      </c>
      <c r="L10" s="15">
        <v>50</v>
      </c>
      <c r="M10" s="15">
        <v>55</v>
      </c>
      <c r="N10" s="15">
        <v>8000</v>
      </c>
      <c r="O10" s="37">
        <v>320</v>
      </c>
      <c r="P10" s="30">
        <v>2.5</v>
      </c>
      <c r="Q10" s="14">
        <v>267</v>
      </c>
      <c r="R10" s="14">
        <v>17.5</v>
      </c>
      <c r="S10" s="14">
        <v>10.199999999999999</v>
      </c>
      <c r="T10" s="14">
        <v>0.4</v>
      </c>
      <c r="U10" s="14">
        <v>7.0000000000000007E-2</v>
      </c>
      <c r="V10" s="16">
        <v>21</v>
      </c>
      <c r="W10" s="16">
        <v>6.8</v>
      </c>
      <c r="X10" s="31">
        <v>0.9</v>
      </c>
      <c r="Y10" s="36"/>
      <c r="Z10" s="13"/>
      <c r="AA10" s="13"/>
      <c r="AB10" s="13"/>
      <c r="AC10" s="13"/>
      <c r="AD10" s="13"/>
      <c r="AE10" s="13"/>
      <c r="AF10" s="37"/>
      <c r="AG10" s="21"/>
      <c r="AH10" s="21">
        <v>67</v>
      </c>
    </row>
    <row r="11" spans="1:34">
      <c r="A11" s="21">
        <v>155</v>
      </c>
      <c r="B11" s="21" t="s">
        <v>329</v>
      </c>
      <c r="C11" s="21" t="s">
        <v>313</v>
      </c>
      <c r="D11" s="88" t="str">
        <f t="shared" si="0"/>
        <v>CerezasCocidas</v>
      </c>
      <c r="E11" s="36">
        <v>23</v>
      </c>
      <c r="F11" s="15">
        <v>0.8</v>
      </c>
      <c r="G11" s="15">
        <v>0.4</v>
      </c>
      <c r="H11" s="15">
        <v>9.1</v>
      </c>
      <c r="I11" s="15">
        <v>89.2</v>
      </c>
      <c r="J11" s="37"/>
      <c r="K11" s="36">
        <v>300</v>
      </c>
      <c r="L11" s="15">
        <v>30</v>
      </c>
      <c r="M11" s="15">
        <v>20</v>
      </c>
      <c r="N11" s="15">
        <v>6000</v>
      </c>
      <c r="O11" s="37">
        <v>200</v>
      </c>
      <c r="P11" s="30">
        <v>1.5</v>
      </c>
      <c r="Q11" s="14">
        <v>108</v>
      </c>
      <c r="R11" s="14">
        <v>7.1</v>
      </c>
      <c r="S11" s="14">
        <v>4.0999999999999996</v>
      </c>
      <c r="T11" s="14">
        <v>0.11</v>
      </c>
      <c r="U11" s="14">
        <v>0.04</v>
      </c>
      <c r="V11" s="16">
        <v>7.4</v>
      </c>
      <c r="W11" s="16">
        <v>2.8</v>
      </c>
      <c r="X11" s="31">
        <v>0.1</v>
      </c>
      <c r="Y11" s="36"/>
      <c r="Z11" s="13"/>
      <c r="AA11" s="13"/>
      <c r="AB11" s="13"/>
      <c r="AC11" s="13"/>
      <c r="AD11" s="13"/>
      <c r="AE11" s="13"/>
      <c r="AF11" s="37"/>
      <c r="AG11" s="21"/>
      <c r="AH11" s="21">
        <v>29</v>
      </c>
    </row>
    <row r="12" spans="1:34">
      <c r="A12" s="21">
        <v>156</v>
      </c>
      <c r="B12" s="21" t="s">
        <v>330</v>
      </c>
      <c r="C12" s="21" t="s">
        <v>305</v>
      </c>
      <c r="D12" s="88" t="str">
        <f t="shared" si="0"/>
        <v>CiruelasCrudas</v>
      </c>
      <c r="E12" s="36">
        <v>58</v>
      </c>
      <c r="F12" s="15">
        <v>0.75</v>
      </c>
      <c r="G12" s="15">
        <v>0.3</v>
      </c>
      <c r="H12" s="15">
        <v>15.5</v>
      </c>
      <c r="I12" s="15">
        <v>82.5</v>
      </c>
      <c r="J12" s="37">
        <v>0.55000000000000004</v>
      </c>
      <c r="K12" s="36">
        <v>300</v>
      </c>
      <c r="L12" s="15">
        <v>110</v>
      </c>
      <c r="M12" s="15">
        <v>40</v>
      </c>
      <c r="N12" s="15">
        <v>5000</v>
      </c>
      <c r="O12" s="37">
        <v>500</v>
      </c>
      <c r="P12" s="30">
        <v>0.8</v>
      </c>
      <c r="Q12" s="14">
        <v>195</v>
      </c>
      <c r="R12" s="14">
        <v>17</v>
      </c>
      <c r="S12" s="14">
        <v>8.5</v>
      </c>
      <c r="T12" s="14">
        <v>0.4</v>
      </c>
      <c r="U12" s="14">
        <v>0.08</v>
      </c>
      <c r="V12" s="16">
        <v>21</v>
      </c>
      <c r="W12" s="16">
        <v>3</v>
      </c>
      <c r="X12" s="31">
        <v>1.5</v>
      </c>
      <c r="Y12" s="36"/>
      <c r="Z12" s="13"/>
      <c r="AA12" s="13"/>
      <c r="AB12" s="13"/>
      <c r="AC12" s="13"/>
      <c r="AD12" s="13"/>
      <c r="AE12" s="13"/>
      <c r="AF12" s="37"/>
      <c r="AG12" s="21"/>
      <c r="AH12" s="21">
        <v>77</v>
      </c>
    </row>
    <row r="13" spans="1:34">
      <c r="A13" s="21">
        <v>157</v>
      </c>
      <c r="B13" s="21" t="s">
        <v>330</v>
      </c>
      <c r="C13" s="21" t="s">
        <v>305</v>
      </c>
      <c r="D13" s="88" t="str">
        <f t="shared" si="0"/>
        <v>CiruelasCrudas</v>
      </c>
      <c r="E13" s="36">
        <v>71</v>
      </c>
      <c r="F13" s="15">
        <v>0.4</v>
      </c>
      <c r="G13" s="13"/>
      <c r="H13" s="15">
        <v>19.5</v>
      </c>
      <c r="I13" s="15">
        <v>80</v>
      </c>
      <c r="J13" s="37"/>
      <c r="K13" s="36"/>
      <c r="L13" s="15">
        <v>35</v>
      </c>
      <c r="M13" s="15">
        <v>85</v>
      </c>
      <c r="N13" s="15">
        <v>1000</v>
      </c>
      <c r="O13" s="37">
        <v>400</v>
      </c>
      <c r="P13" s="30">
        <v>7</v>
      </c>
      <c r="Q13" s="14">
        <v>240</v>
      </c>
      <c r="R13" s="14">
        <v>25</v>
      </c>
      <c r="S13" s="16"/>
      <c r="T13" s="14">
        <v>1.3</v>
      </c>
      <c r="U13" s="16"/>
      <c r="V13" s="16">
        <v>40</v>
      </c>
      <c r="W13" s="16"/>
      <c r="X13" s="31"/>
      <c r="Y13" s="36"/>
      <c r="Z13" s="13"/>
      <c r="AA13" s="13"/>
      <c r="AB13" s="13"/>
      <c r="AC13" s="13"/>
      <c r="AD13" s="13"/>
      <c r="AE13" s="13"/>
      <c r="AF13" s="37"/>
      <c r="AG13" s="21"/>
      <c r="AH13" s="21"/>
    </row>
    <row r="14" spans="1:34">
      <c r="A14" s="21">
        <v>158</v>
      </c>
      <c r="B14" s="21" t="s">
        <v>331</v>
      </c>
      <c r="C14" s="21" t="s">
        <v>305</v>
      </c>
      <c r="D14" s="88" t="str">
        <f t="shared" si="0"/>
        <v>FrambuesasCrudas</v>
      </c>
      <c r="E14" s="36">
        <v>45</v>
      </c>
      <c r="F14" s="13">
        <v>1.1000000000000001</v>
      </c>
      <c r="G14" s="15">
        <v>0.5</v>
      </c>
      <c r="H14" s="15">
        <v>11.1</v>
      </c>
      <c r="I14" s="15">
        <v>86</v>
      </c>
      <c r="J14" s="37">
        <v>1.2</v>
      </c>
      <c r="K14" s="36">
        <v>160</v>
      </c>
      <c r="L14" s="15">
        <v>38</v>
      </c>
      <c r="M14" s="15">
        <v>65</v>
      </c>
      <c r="N14" s="15">
        <v>27000</v>
      </c>
      <c r="O14" s="37">
        <v>300</v>
      </c>
      <c r="P14" s="30">
        <v>2.5</v>
      </c>
      <c r="Q14" s="14">
        <v>180</v>
      </c>
      <c r="R14" s="14">
        <v>40</v>
      </c>
      <c r="S14" s="14">
        <v>22</v>
      </c>
      <c r="T14" s="14">
        <v>1.6</v>
      </c>
      <c r="U14" s="14">
        <v>0.7</v>
      </c>
      <c r="V14" s="16">
        <v>31</v>
      </c>
      <c r="W14" s="16">
        <v>17.8</v>
      </c>
      <c r="X14" s="31">
        <v>22</v>
      </c>
      <c r="Y14" s="36"/>
      <c r="Z14" s="13"/>
      <c r="AA14" s="13"/>
      <c r="AB14" s="13"/>
      <c r="AC14" s="13"/>
      <c r="AD14" s="13"/>
      <c r="AE14" s="13"/>
      <c r="AF14" s="37"/>
      <c r="AG14" s="21"/>
      <c r="AH14" s="21">
        <v>64</v>
      </c>
    </row>
    <row r="15" spans="1:34">
      <c r="A15" s="21">
        <v>159</v>
      </c>
      <c r="B15" s="21" t="s">
        <v>331</v>
      </c>
      <c r="C15" s="21" t="s">
        <v>305</v>
      </c>
      <c r="D15" s="88" t="str">
        <f t="shared" si="0"/>
        <v>FrambuesasCrudas</v>
      </c>
      <c r="E15" s="36">
        <v>38</v>
      </c>
      <c r="F15" s="15">
        <v>0.2</v>
      </c>
      <c r="G15" s="13"/>
      <c r="H15" s="15">
        <v>10.6</v>
      </c>
      <c r="I15" s="15">
        <v>89</v>
      </c>
      <c r="J15" s="37"/>
      <c r="K15" s="36">
        <v>100</v>
      </c>
      <c r="L15" s="15">
        <v>25</v>
      </c>
      <c r="M15" s="15">
        <v>41</v>
      </c>
      <c r="N15" s="15">
        <v>15000</v>
      </c>
      <c r="O15" s="37">
        <v>250</v>
      </c>
      <c r="P15" s="30"/>
      <c r="Q15" s="16"/>
      <c r="R15" s="14">
        <v>23</v>
      </c>
      <c r="S15" s="16"/>
      <c r="T15" s="14">
        <v>0.8</v>
      </c>
      <c r="U15" s="16"/>
      <c r="V15" s="16">
        <v>11</v>
      </c>
      <c r="W15" s="16"/>
      <c r="X15" s="31"/>
      <c r="Y15" s="36"/>
      <c r="Z15" s="13"/>
      <c r="AA15" s="13"/>
      <c r="AB15" s="13"/>
      <c r="AC15" s="13"/>
      <c r="AD15" s="13"/>
      <c r="AE15" s="13"/>
      <c r="AF15" s="37"/>
      <c r="AG15" s="21"/>
      <c r="AH15" s="21"/>
    </row>
    <row r="16" spans="1:34">
      <c r="A16" s="21">
        <v>160</v>
      </c>
      <c r="B16" s="21" t="s">
        <v>332</v>
      </c>
      <c r="C16" s="21" t="s">
        <v>323</v>
      </c>
      <c r="D16" s="88" t="str">
        <f t="shared" si="0"/>
        <v>FresaJugo</v>
      </c>
      <c r="E16" s="36">
        <v>40</v>
      </c>
      <c r="F16" s="15">
        <v>0.8</v>
      </c>
      <c r="G16" s="15">
        <v>0.6</v>
      </c>
      <c r="H16" s="15">
        <v>8.9</v>
      </c>
      <c r="I16" s="15">
        <v>88.8</v>
      </c>
      <c r="J16" s="37">
        <v>0.7</v>
      </c>
      <c r="K16" s="36">
        <v>63</v>
      </c>
      <c r="L16" s="15">
        <v>30</v>
      </c>
      <c r="M16" s="15">
        <v>70</v>
      </c>
      <c r="N16" s="15">
        <v>58000</v>
      </c>
      <c r="O16" s="37">
        <v>280</v>
      </c>
      <c r="P16" s="30">
        <v>1.8</v>
      </c>
      <c r="Q16" s="14">
        <v>161</v>
      </c>
      <c r="R16" s="14">
        <v>27</v>
      </c>
      <c r="S16" s="14">
        <v>11.8</v>
      </c>
      <c r="T16" s="14">
        <v>0.8</v>
      </c>
      <c r="U16" s="14">
        <v>0.12</v>
      </c>
      <c r="V16" s="16">
        <v>26</v>
      </c>
      <c r="W16" s="16">
        <v>12</v>
      </c>
      <c r="X16" s="31">
        <v>15</v>
      </c>
      <c r="Y16" s="36"/>
      <c r="Z16" s="13"/>
      <c r="AA16" s="13"/>
      <c r="AB16" s="13"/>
      <c r="AC16" s="13"/>
      <c r="AD16" s="13"/>
      <c r="AE16" s="13"/>
      <c r="AF16" s="37"/>
      <c r="AG16" s="21"/>
      <c r="AH16" s="21">
        <v>43</v>
      </c>
    </row>
    <row r="17" spans="1:34">
      <c r="A17" s="21">
        <v>161</v>
      </c>
      <c r="B17" s="21" t="s">
        <v>335</v>
      </c>
      <c r="C17" s="21" t="s">
        <v>65</v>
      </c>
      <c r="D17" s="88" t="str">
        <f t="shared" si="0"/>
        <v>FresónCrudo</v>
      </c>
      <c r="E17" s="36">
        <v>25</v>
      </c>
      <c r="F17" s="15">
        <v>1.8</v>
      </c>
      <c r="G17" s="15">
        <v>0.1</v>
      </c>
      <c r="H17" s="15">
        <v>5.3</v>
      </c>
      <c r="I17" s="15">
        <v>92</v>
      </c>
      <c r="J17" s="37">
        <v>0.5</v>
      </c>
      <c r="K17" s="36">
        <v>60</v>
      </c>
      <c r="L17" s="15">
        <v>20</v>
      </c>
      <c r="M17" s="15">
        <v>45</v>
      </c>
      <c r="N17" s="15">
        <v>20000</v>
      </c>
      <c r="O17" s="37"/>
      <c r="P17" s="30">
        <v>0.8</v>
      </c>
      <c r="Q17" s="14">
        <v>212</v>
      </c>
      <c r="R17" s="14">
        <v>31.6</v>
      </c>
      <c r="S17" s="14">
        <v>10.6</v>
      </c>
      <c r="T17" s="14">
        <v>0.43</v>
      </c>
      <c r="U17" s="14">
        <v>0.11</v>
      </c>
      <c r="V17" s="16">
        <v>29.7</v>
      </c>
      <c r="W17" s="16">
        <v>12.6</v>
      </c>
      <c r="X17" s="31">
        <v>23.2</v>
      </c>
      <c r="Y17" s="36"/>
      <c r="Z17" s="13"/>
      <c r="AA17" s="13"/>
      <c r="AB17" s="13"/>
      <c r="AC17" s="13"/>
      <c r="AD17" s="13"/>
      <c r="AE17" s="13"/>
      <c r="AF17" s="37"/>
      <c r="AG17" s="21"/>
      <c r="AH17" s="21">
        <v>50</v>
      </c>
    </row>
    <row r="18" spans="1:34">
      <c r="A18" s="21">
        <v>162</v>
      </c>
      <c r="B18" s="21" t="s">
        <v>333</v>
      </c>
      <c r="C18" s="21" t="s">
        <v>293</v>
      </c>
      <c r="D18" s="88" t="str">
        <f t="shared" si="0"/>
        <v>GranadaCruda</v>
      </c>
      <c r="E18" s="36">
        <v>60</v>
      </c>
      <c r="F18" s="15">
        <v>2.5</v>
      </c>
      <c r="G18" s="15">
        <v>0.8</v>
      </c>
      <c r="H18" s="15">
        <v>16.2</v>
      </c>
      <c r="I18" s="15">
        <v>80.3</v>
      </c>
      <c r="J18" s="37">
        <v>0.3</v>
      </c>
      <c r="K18" s="36"/>
      <c r="L18" s="13"/>
      <c r="M18" s="15">
        <v>10</v>
      </c>
      <c r="N18" s="15">
        <v>5000</v>
      </c>
      <c r="O18" s="37">
        <v>100</v>
      </c>
      <c r="P18" s="30">
        <v>0.9</v>
      </c>
      <c r="Q18" s="14">
        <v>204</v>
      </c>
      <c r="R18" s="14">
        <v>5.6</v>
      </c>
      <c r="S18" s="14">
        <v>3.1</v>
      </c>
      <c r="T18" s="14">
        <v>0.8</v>
      </c>
      <c r="U18" s="14">
        <v>7.0000000000000007E-2</v>
      </c>
      <c r="V18" s="16">
        <v>9.8000000000000007</v>
      </c>
      <c r="W18" s="16">
        <v>4.2</v>
      </c>
      <c r="X18" s="31">
        <v>52.5</v>
      </c>
      <c r="Y18" s="36"/>
      <c r="Z18" s="13"/>
      <c r="AA18" s="13"/>
      <c r="AB18" s="13"/>
      <c r="AC18" s="13"/>
      <c r="AD18" s="13"/>
      <c r="AE18" s="13"/>
      <c r="AF18" s="37"/>
      <c r="AG18" s="21"/>
      <c r="AH18" s="21">
        <v>35</v>
      </c>
    </row>
    <row r="19" spans="1:34">
      <c r="A19" s="21">
        <v>163</v>
      </c>
      <c r="B19" s="21" t="s">
        <v>334</v>
      </c>
      <c r="C19" s="21" t="s">
        <v>293</v>
      </c>
      <c r="D19" s="88" t="str">
        <f t="shared" si="0"/>
        <v>GrosellaCruda</v>
      </c>
      <c r="E19" s="36">
        <v>42</v>
      </c>
      <c r="F19" s="15">
        <v>1.3</v>
      </c>
      <c r="G19" s="15">
        <v>0.2</v>
      </c>
      <c r="H19" s="15">
        <v>9.5</v>
      </c>
      <c r="I19" s="15">
        <v>88.2</v>
      </c>
      <c r="J19" s="37">
        <v>0.6</v>
      </c>
      <c r="K19" s="36">
        <v>230</v>
      </c>
      <c r="L19" s="15">
        <v>60</v>
      </c>
      <c r="M19" s="15">
        <v>140</v>
      </c>
      <c r="N19" s="15">
        <v>30000</v>
      </c>
      <c r="O19" s="37"/>
      <c r="P19" s="30">
        <v>2</v>
      </c>
      <c r="Q19" s="14">
        <v>230</v>
      </c>
      <c r="R19" s="14">
        <v>28.3</v>
      </c>
      <c r="S19" s="14">
        <v>10.199999999999999</v>
      </c>
      <c r="T19" s="14">
        <v>0.7</v>
      </c>
      <c r="U19" s="14">
        <v>0.13</v>
      </c>
      <c r="V19" s="16">
        <v>35</v>
      </c>
      <c r="W19" s="16">
        <v>21</v>
      </c>
      <c r="X19" s="31">
        <v>10.1</v>
      </c>
      <c r="Y19" s="36"/>
      <c r="Z19" s="13"/>
      <c r="AA19" s="13"/>
      <c r="AB19" s="13"/>
      <c r="AC19" s="13"/>
      <c r="AD19" s="13"/>
      <c r="AE19" s="13"/>
      <c r="AF19" s="37"/>
      <c r="AG19" s="21"/>
      <c r="AH19" s="21">
        <v>27</v>
      </c>
    </row>
    <row r="20" spans="1:34">
      <c r="A20" s="21">
        <v>164</v>
      </c>
      <c r="B20" s="21" t="s">
        <v>336</v>
      </c>
      <c r="C20" s="21" t="s">
        <v>305</v>
      </c>
      <c r="D20" s="88" t="str">
        <f t="shared" si="0"/>
        <v>GuindasCrudas</v>
      </c>
      <c r="E20" s="36">
        <v>55</v>
      </c>
      <c r="F20" s="15">
        <v>0.66</v>
      </c>
      <c r="G20" s="13"/>
      <c r="H20" s="15">
        <v>13.3</v>
      </c>
      <c r="I20" s="15">
        <v>85.6</v>
      </c>
      <c r="J20" s="37">
        <v>0.36</v>
      </c>
      <c r="K20" s="36">
        <v>40</v>
      </c>
      <c r="L20" s="15">
        <v>35</v>
      </c>
      <c r="M20" s="13"/>
      <c r="N20" s="15">
        <v>4000</v>
      </c>
      <c r="O20" s="37"/>
      <c r="P20" s="30">
        <v>3.2</v>
      </c>
      <c r="Q20" s="14">
        <v>318</v>
      </c>
      <c r="R20" s="14">
        <v>14.1</v>
      </c>
      <c r="S20" s="14">
        <v>7.4</v>
      </c>
      <c r="T20" s="14">
        <v>0.26</v>
      </c>
      <c r="U20" s="14">
        <v>0.05</v>
      </c>
      <c r="V20" s="16">
        <v>21.3</v>
      </c>
      <c r="W20" s="16">
        <v>12.3</v>
      </c>
      <c r="X20" s="31">
        <v>0.2</v>
      </c>
      <c r="Y20" s="36"/>
      <c r="Z20" s="13"/>
      <c r="AA20" s="13"/>
      <c r="AB20" s="13"/>
      <c r="AC20" s="13"/>
      <c r="AD20" s="13"/>
      <c r="AE20" s="13"/>
      <c r="AF20" s="37"/>
      <c r="AG20" s="21"/>
      <c r="AH20" s="21">
        <v>38</v>
      </c>
    </row>
    <row r="21" spans="1:34">
      <c r="A21" s="21">
        <v>165</v>
      </c>
      <c r="B21" s="21" t="s">
        <v>337</v>
      </c>
      <c r="C21" s="21" t="s">
        <v>65</v>
      </c>
      <c r="D21" s="88" t="str">
        <f t="shared" si="0"/>
        <v>Higo comunCrudo</v>
      </c>
      <c r="E21" s="36">
        <v>69</v>
      </c>
      <c r="F21" s="15">
        <v>1.3</v>
      </c>
      <c r="G21" s="15">
        <v>0.4</v>
      </c>
      <c r="H21" s="15">
        <v>16.100000000000001</v>
      </c>
      <c r="I21" s="15">
        <v>81.900000000000006</v>
      </c>
      <c r="J21" s="37">
        <v>0.1</v>
      </c>
      <c r="K21" s="36">
        <v>78</v>
      </c>
      <c r="L21" s="15">
        <v>80</v>
      </c>
      <c r="M21" s="15">
        <v>65</v>
      </c>
      <c r="N21" s="15">
        <v>2000</v>
      </c>
      <c r="O21" s="37">
        <v>540</v>
      </c>
      <c r="P21" s="30">
        <v>3</v>
      </c>
      <c r="Q21" s="14">
        <v>218</v>
      </c>
      <c r="R21" s="14">
        <v>44</v>
      </c>
      <c r="S21" s="14">
        <v>20</v>
      </c>
      <c r="T21" s="14">
        <v>0.7</v>
      </c>
      <c r="U21" s="14">
        <v>0.06</v>
      </c>
      <c r="V21" s="16">
        <v>33</v>
      </c>
      <c r="W21" s="16">
        <v>12</v>
      </c>
      <c r="X21" s="31">
        <v>17</v>
      </c>
      <c r="Y21" s="36"/>
      <c r="Z21" s="13"/>
      <c r="AA21" s="13"/>
      <c r="AB21" s="13"/>
      <c r="AC21" s="13"/>
      <c r="AD21" s="13"/>
      <c r="AE21" s="13"/>
      <c r="AF21" s="37"/>
      <c r="AG21" s="21"/>
      <c r="AH21" s="21">
        <v>69</v>
      </c>
    </row>
    <row r="22" spans="1:34">
      <c r="A22" s="21">
        <v>166</v>
      </c>
      <c r="B22" s="21" t="s">
        <v>343</v>
      </c>
      <c r="C22" s="21" t="s">
        <v>65</v>
      </c>
      <c r="D22" s="88" t="str">
        <f t="shared" si="0"/>
        <v>LimónCrudo</v>
      </c>
      <c r="E22" s="36">
        <v>36</v>
      </c>
      <c r="F22" s="15">
        <v>1</v>
      </c>
      <c r="G22" s="15">
        <v>1.5</v>
      </c>
      <c r="H22" s="15">
        <v>9.3000000000000007</v>
      </c>
      <c r="I22" s="15">
        <v>87.8</v>
      </c>
      <c r="J22" s="37">
        <v>0.4</v>
      </c>
      <c r="K22" s="36">
        <v>140</v>
      </c>
      <c r="L22" s="15">
        <v>50</v>
      </c>
      <c r="M22" s="15">
        <v>35</v>
      </c>
      <c r="N22" s="15">
        <v>50000</v>
      </c>
      <c r="O22" s="37">
        <v>150</v>
      </c>
      <c r="P22" s="30">
        <v>6</v>
      </c>
      <c r="Q22" s="14">
        <v>142</v>
      </c>
      <c r="R22" s="14">
        <v>58</v>
      </c>
      <c r="S22" s="14">
        <v>10.199999999999999</v>
      </c>
      <c r="T22" s="14">
        <v>0.4</v>
      </c>
      <c r="U22" s="14">
        <v>0.26</v>
      </c>
      <c r="V22" s="16">
        <v>19.5</v>
      </c>
      <c r="W22" s="16">
        <v>10.199999999999999</v>
      </c>
      <c r="X22" s="31">
        <v>5.0999999999999996</v>
      </c>
      <c r="Y22" s="36"/>
      <c r="Z22" s="13"/>
      <c r="AA22" s="13"/>
      <c r="AB22" s="13"/>
      <c r="AC22" s="13"/>
      <c r="AD22" s="13"/>
      <c r="AE22" s="13"/>
      <c r="AF22" s="37"/>
      <c r="AG22" s="21"/>
      <c r="AH22" s="21">
        <v>85</v>
      </c>
    </row>
    <row r="23" spans="1:34">
      <c r="A23" s="21">
        <v>167</v>
      </c>
      <c r="B23" s="21" t="s">
        <v>343</v>
      </c>
      <c r="C23" s="21" t="s">
        <v>323</v>
      </c>
      <c r="D23" s="88" t="str">
        <f t="shared" si="0"/>
        <v>LimónJugo</v>
      </c>
      <c r="E23" s="36">
        <v>25</v>
      </c>
      <c r="F23" s="15">
        <v>0.5</v>
      </c>
      <c r="G23" s="15">
        <v>0.3</v>
      </c>
      <c r="H23" s="15">
        <v>8.1</v>
      </c>
      <c r="I23" s="15">
        <v>91</v>
      </c>
      <c r="J23" s="37">
        <v>0.2</v>
      </c>
      <c r="K23" s="36">
        <v>30</v>
      </c>
      <c r="L23" s="15">
        <v>45</v>
      </c>
      <c r="M23" s="15">
        <v>30</v>
      </c>
      <c r="N23" s="15">
        <v>45000</v>
      </c>
      <c r="O23" s="37">
        <v>100</v>
      </c>
      <c r="P23" s="30">
        <v>1.5</v>
      </c>
      <c r="Q23" s="14">
        <v>142</v>
      </c>
      <c r="R23" s="14">
        <v>12.5</v>
      </c>
      <c r="S23" s="14">
        <v>6.6</v>
      </c>
      <c r="T23" s="14">
        <v>0.2</v>
      </c>
      <c r="U23" s="14">
        <v>0.13</v>
      </c>
      <c r="V23" s="16">
        <v>10.7</v>
      </c>
      <c r="W23" s="16">
        <v>2</v>
      </c>
      <c r="X23" s="31">
        <v>2.6</v>
      </c>
      <c r="Y23" s="36"/>
      <c r="Z23" s="13"/>
      <c r="AA23" s="13"/>
      <c r="AB23" s="13"/>
      <c r="AC23" s="13"/>
      <c r="AD23" s="13"/>
      <c r="AE23" s="13"/>
      <c r="AF23" s="37"/>
      <c r="AG23" s="21"/>
      <c r="AH23" s="21">
        <v>38</v>
      </c>
    </row>
    <row r="24" spans="1:34">
      <c r="A24" s="21">
        <v>168</v>
      </c>
      <c r="B24" s="21" t="s">
        <v>338</v>
      </c>
      <c r="C24" s="21" t="s">
        <v>323</v>
      </c>
      <c r="D24" s="88" t="str">
        <f t="shared" si="0"/>
        <v>MajuelaJugo</v>
      </c>
      <c r="E24" s="36">
        <v>131</v>
      </c>
      <c r="F24" s="15">
        <v>4.0999999999999996</v>
      </c>
      <c r="G24" s="13"/>
      <c r="H24" s="15">
        <v>24.6</v>
      </c>
      <c r="I24" s="13"/>
      <c r="J24" s="37">
        <v>0.3</v>
      </c>
      <c r="K24" s="36">
        <v>10000</v>
      </c>
      <c r="L24" s="13"/>
      <c r="M24" s="15">
        <v>7</v>
      </c>
      <c r="N24" s="15">
        <v>400000</v>
      </c>
      <c r="O24" s="37"/>
      <c r="P24" s="30">
        <v>24.9</v>
      </c>
      <c r="Q24" s="14">
        <v>244</v>
      </c>
      <c r="R24" s="14">
        <v>49</v>
      </c>
      <c r="S24" s="14">
        <v>140</v>
      </c>
      <c r="T24" s="14">
        <v>4</v>
      </c>
      <c r="U24" s="16"/>
      <c r="V24" s="16">
        <v>48</v>
      </c>
      <c r="W24" s="16">
        <v>36</v>
      </c>
      <c r="X24" s="31">
        <v>7.9</v>
      </c>
      <c r="Y24" s="36"/>
      <c r="Z24" s="13"/>
      <c r="AA24" s="13"/>
      <c r="AB24" s="13"/>
      <c r="AC24" s="13"/>
      <c r="AD24" s="13"/>
      <c r="AE24" s="13"/>
      <c r="AF24" s="37"/>
      <c r="AG24" s="21"/>
      <c r="AH24" s="21">
        <v>152</v>
      </c>
    </row>
    <row r="25" spans="1:34">
      <c r="A25" s="21">
        <v>169</v>
      </c>
      <c r="B25" s="21" t="s">
        <v>339</v>
      </c>
      <c r="C25" s="21" t="s">
        <v>323</v>
      </c>
      <c r="D25" s="88" t="str">
        <f t="shared" si="0"/>
        <v>MandarinaJugo</v>
      </c>
      <c r="E25" s="36">
        <v>33</v>
      </c>
      <c r="F25" s="15">
        <v>1.2</v>
      </c>
      <c r="G25" s="15">
        <v>0.9</v>
      </c>
      <c r="H25" s="15">
        <v>10.8</v>
      </c>
      <c r="I25" s="15">
        <v>86.5</v>
      </c>
      <c r="J25" s="37">
        <v>0.4</v>
      </c>
      <c r="K25" s="36">
        <v>580</v>
      </c>
      <c r="L25" s="15">
        <v>60</v>
      </c>
      <c r="M25" s="13"/>
      <c r="N25" s="15">
        <v>29000</v>
      </c>
      <c r="O25" s="37"/>
      <c r="P25" s="30"/>
      <c r="Q25" s="16"/>
      <c r="R25" s="16"/>
      <c r="S25" s="16"/>
      <c r="T25" s="16"/>
      <c r="U25" s="16"/>
      <c r="V25" s="16"/>
      <c r="W25" s="16"/>
      <c r="X25" s="31"/>
      <c r="Y25" s="36"/>
      <c r="Z25" s="13"/>
      <c r="AA25" s="13"/>
      <c r="AB25" s="13"/>
      <c r="AC25" s="13"/>
      <c r="AD25" s="13"/>
      <c r="AE25" s="13"/>
      <c r="AF25" s="37"/>
      <c r="AG25" s="21"/>
      <c r="AH25" s="21"/>
    </row>
    <row r="26" spans="1:34">
      <c r="A26" s="21">
        <v>170</v>
      </c>
      <c r="B26" s="21" t="s">
        <v>340</v>
      </c>
      <c r="C26" s="21" t="s">
        <v>65</v>
      </c>
      <c r="D26" s="88" t="str">
        <f t="shared" si="0"/>
        <v>MangoCrudo</v>
      </c>
      <c r="E26" s="36">
        <v>66</v>
      </c>
      <c r="F26" s="15">
        <v>0.7</v>
      </c>
      <c r="G26" s="15">
        <v>0.2</v>
      </c>
      <c r="H26" s="15">
        <v>17.2</v>
      </c>
      <c r="I26" s="13"/>
      <c r="J26" s="37"/>
      <c r="K26" s="36">
        <v>6350</v>
      </c>
      <c r="L26" s="15">
        <v>60</v>
      </c>
      <c r="M26" s="15">
        <v>60</v>
      </c>
      <c r="N26" s="15">
        <v>41000</v>
      </c>
      <c r="O26" s="37">
        <v>900</v>
      </c>
      <c r="P26" s="30"/>
      <c r="Q26" s="16"/>
      <c r="R26" s="16">
        <v>9</v>
      </c>
      <c r="S26" s="16"/>
      <c r="T26" s="16">
        <v>0.2</v>
      </c>
      <c r="U26" s="16"/>
      <c r="V26" s="16">
        <v>13</v>
      </c>
      <c r="W26" s="16"/>
      <c r="X26" s="31"/>
      <c r="Y26" s="36"/>
      <c r="Z26" s="13"/>
      <c r="AA26" s="13"/>
      <c r="AB26" s="13"/>
      <c r="AC26" s="13"/>
      <c r="AD26" s="13"/>
      <c r="AE26" s="13"/>
      <c r="AF26" s="37"/>
      <c r="AG26" s="21"/>
      <c r="AH26" s="21"/>
    </row>
    <row r="27" spans="1:34">
      <c r="A27" s="21">
        <v>171</v>
      </c>
      <c r="B27" s="21" t="s">
        <v>341</v>
      </c>
      <c r="C27" s="21" t="s">
        <v>293</v>
      </c>
      <c r="D27" s="88" t="str">
        <f t="shared" si="0"/>
        <v>ManzanaCruda</v>
      </c>
      <c r="E27" s="36">
        <v>52</v>
      </c>
      <c r="F27" s="15">
        <v>0.3</v>
      </c>
      <c r="G27" s="15">
        <v>0.4</v>
      </c>
      <c r="H27" s="15">
        <v>13.8</v>
      </c>
      <c r="I27" s="15">
        <v>84.8</v>
      </c>
      <c r="J27" s="37">
        <v>0.25</v>
      </c>
      <c r="K27" s="36">
        <v>70</v>
      </c>
      <c r="L27" s="15">
        <v>38</v>
      </c>
      <c r="M27" s="15">
        <v>40</v>
      </c>
      <c r="N27" s="15">
        <v>7500</v>
      </c>
      <c r="O27" s="37">
        <v>300</v>
      </c>
      <c r="P27" s="36">
        <v>5.7</v>
      </c>
      <c r="Q27" s="14">
        <v>95</v>
      </c>
      <c r="R27" s="14">
        <v>5.5</v>
      </c>
      <c r="S27" s="14">
        <v>6</v>
      </c>
      <c r="T27" s="14">
        <v>0.3</v>
      </c>
      <c r="U27" s="14">
        <v>0.09</v>
      </c>
      <c r="V27" s="14">
        <v>8.9</v>
      </c>
      <c r="W27" s="14">
        <v>4.7</v>
      </c>
      <c r="X27" s="37">
        <v>2</v>
      </c>
      <c r="Y27" s="36">
        <v>9</v>
      </c>
      <c r="Z27" s="14">
        <v>14</v>
      </c>
      <c r="AA27" s="14">
        <v>13</v>
      </c>
      <c r="AB27" s="14">
        <v>11</v>
      </c>
      <c r="AC27" s="14">
        <v>4</v>
      </c>
      <c r="AD27" s="14">
        <v>7</v>
      </c>
      <c r="AE27" s="13"/>
      <c r="AF27" s="42">
        <v>8</v>
      </c>
      <c r="AG27" s="21"/>
      <c r="AH27" s="21">
        <v>32</v>
      </c>
    </row>
    <row r="28" spans="1:34">
      <c r="A28" s="21">
        <v>172</v>
      </c>
      <c r="B28" s="21" t="s">
        <v>341</v>
      </c>
      <c r="C28" s="21" t="s">
        <v>293</v>
      </c>
      <c r="D28" s="88" t="str">
        <f t="shared" si="0"/>
        <v>ManzanaCruda</v>
      </c>
      <c r="E28" s="36">
        <v>102</v>
      </c>
      <c r="F28" s="15">
        <v>0.8</v>
      </c>
      <c r="G28" s="15">
        <v>0.5</v>
      </c>
      <c r="H28" s="15">
        <v>27</v>
      </c>
      <c r="I28" s="15">
        <v>70.3</v>
      </c>
      <c r="J28" s="37">
        <v>1.3</v>
      </c>
      <c r="K28" s="36"/>
      <c r="L28" s="15">
        <v>24</v>
      </c>
      <c r="M28" s="15">
        <v>24</v>
      </c>
      <c r="N28" s="15">
        <v>2400</v>
      </c>
      <c r="O28" s="37">
        <v>240</v>
      </c>
      <c r="P28" s="36">
        <v>2.2000000000000002</v>
      </c>
      <c r="Q28" s="14">
        <v>128</v>
      </c>
      <c r="R28" s="14">
        <v>4.2</v>
      </c>
      <c r="S28" s="14">
        <v>3</v>
      </c>
      <c r="T28" s="14">
        <v>0.3</v>
      </c>
      <c r="U28" s="14">
        <v>0.09</v>
      </c>
      <c r="V28" s="14">
        <v>11.9</v>
      </c>
      <c r="W28" s="13"/>
      <c r="X28" s="37"/>
      <c r="Y28" s="36"/>
      <c r="Z28" s="13"/>
      <c r="AA28" s="13"/>
      <c r="AB28" s="13"/>
      <c r="AC28" s="13"/>
      <c r="AD28" s="13"/>
      <c r="AE28" s="13"/>
      <c r="AF28" s="37"/>
      <c r="AG28" s="21"/>
      <c r="AH28" s="21"/>
    </row>
    <row r="29" spans="1:34">
      <c r="A29" s="21">
        <v>173</v>
      </c>
      <c r="B29" s="21" t="s">
        <v>341</v>
      </c>
      <c r="C29" s="21" t="s">
        <v>320</v>
      </c>
      <c r="D29" s="88" t="str">
        <f t="shared" si="0"/>
        <v>ManzanaAsada</v>
      </c>
      <c r="E29" s="36">
        <v>52</v>
      </c>
      <c r="F29" s="15">
        <v>0.5</v>
      </c>
      <c r="G29" s="13"/>
      <c r="H29" s="15">
        <v>13.8</v>
      </c>
      <c r="I29" s="15">
        <v>84.9</v>
      </c>
      <c r="J29" s="37">
        <v>0.3</v>
      </c>
      <c r="K29" s="36">
        <v>40</v>
      </c>
      <c r="L29" s="15">
        <v>16</v>
      </c>
      <c r="M29" s="15">
        <v>32</v>
      </c>
      <c r="N29" s="15">
        <v>900</v>
      </c>
      <c r="O29" s="37"/>
      <c r="P29" s="36">
        <v>4</v>
      </c>
      <c r="Q29" s="14">
        <v>100</v>
      </c>
      <c r="R29" s="14">
        <v>6</v>
      </c>
      <c r="S29" s="13"/>
      <c r="T29" s="14">
        <v>2.5</v>
      </c>
      <c r="U29" s="13"/>
      <c r="V29" s="14">
        <v>10</v>
      </c>
      <c r="W29" s="13"/>
      <c r="X29" s="37"/>
      <c r="Y29" s="36"/>
      <c r="Z29" s="13"/>
      <c r="AA29" s="13"/>
      <c r="AB29" s="13"/>
      <c r="AC29" s="13"/>
      <c r="AD29" s="13"/>
      <c r="AE29" s="13"/>
      <c r="AF29" s="37"/>
      <c r="AG29" s="21"/>
      <c r="AH29" s="21"/>
    </row>
    <row r="30" spans="1:34">
      <c r="A30" s="21">
        <v>174</v>
      </c>
      <c r="B30" s="21" t="s">
        <v>342</v>
      </c>
      <c r="C30" s="21" t="s">
        <v>323</v>
      </c>
      <c r="D30" s="88" t="str">
        <f t="shared" si="0"/>
        <v>MelocotónJugo</v>
      </c>
      <c r="E30" s="36">
        <v>48</v>
      </c>
      <c r="F30" s="15">
        <v>0.7</v>
      </c>
      <c r="G30" s="15">
        <v>0.2</v>
      </c>
      <c r="H30" s="15">
        <v>12.1</v>
      </c>
      <c r="I30" s="15">
        <v>96.7</v>
      </c>
      <c r="J30" s="37">
        <v>0.3</v>
      </c>
      <c r="K30" s="36">
        <v>950</v>
      </c>
      <c r="L30" s="15">
        <v>40</v>
      </c>
      <c r="M30" s="15">
        <v>55</v>
      </c>
      <c r="N30" s="15">
        <v>8000</v>
      </c>
      <c r="O30" s="37">
        <v>800</v>
      </c>
      <c r="P30" s="36">
        <v>2</v>
      </c>
      <c r="Q30" s="14">
        <v>180</v>
      </c>
      <c r="R30" s="14">
        <v>7</v>
      </c>
      <c r="S30" s="15">
        <v>9</v>
      </c>
      <c r="T30" s="14">
        <v>0.5</v>
      </c>
      <c r="U30" s="14">
        <v>0.05</v>
      </c>
      <c r="V30" s="14">
        <v>19</v>
      </c>
      <c r="W30" s="14">
        <v>6.5</v>
      </c>
      <c r="X30" s="37">
        <v>3</v>
      </c>
      <c r="Y30" s="36"/>
      <c r="Z30" s="13"/>
      <c r="AA30" s="13"/>
      <c r="AB30" s="13"/>
      <c r="AC30" s="13"/>
      <c r="AD30" s="13"/>
      <c r="AE30" s="13"/>
      <c r="AF30" s="37"/>
      <c r="AG30" s="21"/>
      <c r="AH30" s="21">
        <v>55</v>
      </c>
    </row>
    <row r="31" spans="1:34">
      <c r="A31" s="21">
        <v>175</v>
      </c>
      <c r="B31" s="21" t="s">
        <v>342</v>
      </c>
      <c r="C31" s="21" t="s">
        <v>65</v>
      </c>
      <c r="D31" s="88" t="str">
        <f t="shared" si="0"/>
        <v>MelocotónCrudo</v>
      </c>
      <c r="E31" s="36">
        <v>68</v>
      </c>
      <c r="F31" s="15">
        <v>0.4</v>
      </c>
      <c r="G31" s="15">
        <v>0.1</v>
      </c>
      <c r="H31" s="15">
        <v>18.2</v>
      </c>
      <c r="I31" s="15">
        <v>81</v>
      </c>
      <c r="J31" s="37">
        <v>0.3</v>
      </c>
      <c r="K31" s="36">
        <v>480320</v>
      </c>
      <c r="L31" s="15">
        <v>10</v>
      </c>
      <c r="M31" s="15">
        <v>21</v>
      </c>
      <c r="N31" s="15">
        <v>4200</v>
      </c>
      <c r="O31" s="37">
        <v>700</v>
      </c>
      <c r="P31" s="36">
        <v>2</v>
      </c>
      <c r="Q31" s="14">
        <v>110</v>
      </c>
      <c r="R31" s="14">
        <v>6</v>
      </c>
      <c r="S31" s="14">
        <v>6.3</v>
      </c>
      <c r="T31" s="14">
        <v>0.9</v>
      </c>
      <c r="U31" s="14">
        <v>0.06</v>
      </c>
      <c r="V31" s="14">
        <v>17</v>
      </c>
      <c r="W31" s="14">
        <v>1</v>
      </c>
      <c r="X31" s="37">
        <v>4.2</v>
      </c>
      <c r="Y31" s="36"/>
      <c r="Z31" s="13"/>
      <c r="AA31" s="13"/>
      <c r="AB31" s="13"/>
      <c r="AC31" s="13"/>
      <c r="AD31" s="13"/>
      <c r="AE31" s="13"/>
      <c r="AF31" s="37"/>
      <c r="AG31" s="21"/>
      <c r="AH31" s="21">
        <v>41</v>
      </c>
    </row>
    <row r="32" spans="1:34">
      <c r="A32" s="21">
        <v>176</v>
      </c>
      <c r="B32" s="21" t="s">
        <v>342</v>
      </c>
      <c r="C32" s="21" t="s">
        <v>308</v>
      </c>
      <c r="D32" s="88" t="str">
        <f t="shared" si="0"/>
        <v>MelocotónConserva</v>
      </c>
      <c r="E32" s="36">
        <v>49.6</v>
      </c>
      <c r="F32" s="15">
        <v>0.32</v>
      </c>
      <c r="G32" s="15">
        <v>0.1</v>
      </c>
      <c r="H32" s="15">
        <v>13.4</v>
      </c>
      <c r="I32" s="15">
        <v>86</v>
      </c>
      <c r="J32" s="37"/>
      <c r="K32" s="36">
        <v>2600</v>
      </c>
      <c r="L32" s="15">
        <v>8</v>
      </c>
      <c r="M32" s="15">
        <v>8</v>
      </c>
      <c r="N32" s="15">
        <v>800</v>
      </c>
      <c r="O32" s="37">
        <v>300</v>
      </c>
      <c r="P32" s="36">
        <v>2.9</v>
      </c>
      <c r="Q32" s="13"/>
      <c r="R32" s="14">
        <v>4.5</v>
      </c>
      <c r="S32" s="13"/>
      <c r="T32" s="14">
        <v>0.2</v>
      </c>
      <c r="U32" s="13"/>
      <c r="V32" s="14">
        <v>7.3</v>
      </c>
      <c r="W32" s="13"/>
      <c r="X32" s="37"/>
      <c r="Y32" s="36"/>
      <c r="Z32" s="13"/>
      <c r="AA32" s="13"/>
      <c r="AB32" s="13"/>
      <c r="AC32" s="13"/>
      <c r="AD32" s="13"/>
      <c r="AE32" s="13"/>
      <c r="AF32" s="37"/>
      <c r="AG32" s="21"/>
      <c r="AH32" s="21"/>
    </row>
    <row r="33" spans="1:34">
      <c r="A33" s="21">
        <v>177</v>
      </c>
      <c r="B33" s="21" t="s">
        <v>344</v>
      </c>
      <c r="C33" s="21" t="s">
        <v>323</v>
      </c>
      <c r="D33" s="88" t="str">
        <f t="shared" si="0"/>
        <v>MelónJugo</v>
      </c>
      <c r="E33" s="36">
        <v>29</v>
      </c>
      <c r="F33" s="15">
        <v>0.4</v>
      </c>
      <c r="G33" s="15">
        <v>0.2</v>
      </c>
      <c r="H33" s="15">
        <v>6.4</v>
      </c>
      <c r="I33" s="15">
        <v>92.8</v>
      </c>
      <c r="J33" s="37">
        <v>0.2</v>
      </c>
      <c r="K33" s="36"/>
      <c r="L33" s="15">
        <v>47</v>
      </c>
      <c r="M33" s="15">
        <v>56</v>
      </c>
      <c r="N33" s="15">
        <v>13000</v>
      </c>
      <c r="O33" s="37">
        <v>400</v>
      </c>
      <c r="P33" s="36">
        <v>12</v>
      </c>
      <c r="Q33" s="14">
        <v>242</v>
      </c>
      <c r="R33" s="14">
        <v>17</v>
      </c>
      <c r="S33" s="15">
        <v>15</v>
      </c>
      <c r="T33" s="14">
        <v>0.6</v>
      </c>
      <c r="U33" s="14">
        <v>0.04</v>
      </c>
      <c r="V33" s="14">
        <v>21</v>
      </c>
      <c r="W33" s="14">
        <v>13</v>
      </c>
      <c r="X33" s="37">
        <v>46</v>
      </c>
      <c r="Y33" s="36"/>
      <c r="Z33" s="13"/>
      <c r="AA33" s="13"/>
      <c r="AB33" s="13"/>
      <c r="AC33" s="13"/>
      <c r="AD33" s="13"/>
      <c r="AE33" s="13"/>
      <c r="AF33" s="37"/>
      <c r="AG33" s="21"/>
      <c r="AH33" s="21">
        <v>54</v>
      </c>
    </row>
    <row r="34" spans="1:34">
      <c r="A34" s="21">
        <v>178</v>
      </c>
      <c r="B34" s="21" t="s">
        <v>345</v>
      </c>
      <c r="C34" s="21" t="s">
        <v>65</v>
      </c>
      <c r="D34" s="88" t="str">
        <f t="shared" si="0"/>
        <v>MembrilloCrudo</v>
      </c>
      <c r="E34" s="36">
        <v>42</v>
      </c>
      <c r="F34" s="15">
        <v>0.6</v>
      </c>
      <c r="G34" s="15">
        <v>0.93</v>
      </c>
      <c r="H34" s="15">
        <v>11.4</v>
      </c>
      <c r="I34" s="15">
        <v>86.5</v>
      </c>
      <c r="J34" s="37">
        <v>0.46</v>
      </c>
      <c r="K34" s="36">
        <v>130</v>
      </c>
      <c r="L34" s="13"/>
      <c r="M34" s="13"/>
      <c r="N34" s="15"/>
      <c r="O34" s="37"/>
      <c r="P34" s="36">
        <v>3.2</v>
      </c>
      <c r="Q34" s="14">
        <v>203</v>
      </c>
      <c r="R34" s="14">
        <v>13.9</v>
      </c>
      <c r="S34" s="15">
        <v>6</v>
      </c>
      <c r="T34" s="14">
        <v>0.32</v>
      </c>
      <c r="U34" s="14">
        <v>0.13</v>
      </c>
      <c r="V34" s="14">
        <v>19</v>
      </c>
      <c r="W34" s="14">
        <v>5.2</v>
      </c>
      <c r="X34" s="37">
        <v>1.9</v>
      </c>
      <c r="Y34" s="36"/>
      <c r="Z34" s="13"/>
      <c r="AA34" s="13"/>
      <c r="AB34" s="13"/>
      <c r="AC34" s="13"/>
      <c r="AD34" s="13"/>
      <c r="AE34" s="13"/>
      <c r="AF34" s="37"/>
      <c r="AG34" s="21"/>
      <c r="AH34" s="21">
        <v>49</v>
      </c>
    </row>
    <row r="35" spans="1:34">
      <c r="A35" s="21">
        <v>179</v>
      </c>
      <c r="B35" s="21" t="s">
        <v>346</v>
      </c>
      <c r="C35" s="21" t="s">
        <v>65</v>
      </c>
      <c r="D35" s="88" t="str">
        <f t="shared" si="0"/>
        <v>MoraCrudo</v>
      </c>
      <c r="E35" s="36">
        <v>56</v>
      </c>
      <c r="F35" s="15">
        <v>1.1000000000000001</v>
      </c>
      <c r="G35" s="15">
        <v>0.9</v>
      </c>
      <c r="H35" s="15">
        <v>10.199999999999999</v>
      </c>
      <c r="I35" s="15">
        <v>87</v>
      </c>
      <c r="J35" s="37">
        <v>0.6</v>
      </c>
      <c r="K35" s="36"/>
      <c r="L35" s="15">
        <v>30</v>
      </c>
      <c r="M35" s="15">
        <v>40</v>
      </c>
      <c r="N35" s="15">
        <v>198000</v>
      </c>
      <c r="O35" s="37">
        <v>350</v>
      </c>
      <c r="P35" s="36">
        <v>3.5</v>
      </c>
      <c r="Q35" s="14">
        <v>180</v>
      </c>
      <c r="R35" s="14">
        <v>40</v>
      </c>
      <c r="S35" s="15">
        <v>26</v>
      </c>
      <c r="T35" s="14">
        <v>0.9</v>
      </c>
      <c r="U35" s="14">
        <v>0.12</v>
      </c>
      <c r="V35" s="14">
        <v>31</v>
      </c>
      <c r="W35" s="14">
        <v>14</v>
      </c>
      <c r="X35" s="37">
        <v>18</v>
      </c>
      <c r="Y35" s="36"/>
      <c r="Z35" s="13"/>
      <c r="AA35" s="13"/>
      <c r="AB35" s="13"/>
      <c r="AC35" s="13"/>
      <c r="AD35" s="13"/>
      <c r="AE35" s="13"/>
      <c r="AF35" s="37"/>
      <c r="AG35" s="21"/>
      <c r="AH35" s="21">
        <v>68</v>
      </c>
    </row>
    <row r="36" spans="1:34">
      <c r="A36" s="21">
        <v>180</v>
      </c>
      <c r="B36" s="21" t="s">
        <v>346</v>
      </c>
      <c r="C36" s="21" t="s">
        <v>323</v>
      </c>
      <c r="D36" s="88" t="str">
        <f t="shared" si="0"/>
        <v>MoraJugo</v>
      </c>
      <c r="E36" s="36">
        <v>15</v>
      </c>
      <c r="F36" s="15">
        <v>0.7</v>
      </c>
      <c r="G36" s="13"/>
      <c r="H36" s="15">
        <v>3.2</v>
      </c>
      <c r="I36" s="15">
        <v>91</v>
      </c>
      <c r="J36" s="37"/>
      <c r="K36" s="36">
        <v>80</v>
      </c>
      <c r="L36" s="13"/>
      <c r="M36" s="13"/>
      <c r="N36" s="13"/>
      <c r="O36" s="37"/>
      <c r="P36" s="36">
        <v>1.9</v>
      </c>
      <c r="Q36" s="14">
        <v>104</v>
      </c>
      <c r="R36" s="14">
        <v>32</v>
      </c>
      <c r="S36" s="15">
        <v>14.8</v>
      </c>
      <c r="T36" s="14">
        <v>0.43</v>
      </c>
      <c r="U36" s="14">
        <v>0.06</v>
      </c>
      <c r="V36" s="14">
        <v>11.9</v>
      </c>
      <c r="W36" s="14">
        <v>4.5999999999999996</v>
      </c>
      <c r="X36" s="37">
        <v>11.8</v>
      </c>
      <c r="Y36" s="36"/>
      <c r="Z36" s="13"/>
      <c r="AA36" s="13"/>
      <c r="AB36" s="13"/>
      <c r="AC36" s="13"/>
      <c r="AD36" s="13"/>
      <c r="AE36" s="13"/>
      <c r="AF36" s="37"/>
      <c r="AG36" s="21"/>
      <c r="AH36" s="21">
        <v>42</v>
      </c>
    </row>
    <row r="37" spans="1:34">
      <c r="A37" s="21">
        <v>181</v>
      </c>
      <c r="B37" s="21" t="s">
        <v>346</v>
      </c>
      <c r="C37" s="21" t="s">
        <v>313</v>
      </c>
      <c r="D37" s="88" t="str">
        <f t="shared" si="0"/>
        <v>MoraCocidas</v>
      </c>
      <c r="E37" s="36">
        <v>32</v>
      </c>
      <c r="F37" s="15">
        <v>3</v>
      </c>
      <c r="G37" s="13"/>
      <c r="H37" s="15">
        <v>7.5</v>
      </c>
      <c r="I37" s="13"/>
      <c r="J37" s="37"/>
      <c r="K37" s="36">
        <v>250</v>
      </c>
      <c r="L37" s="15">
        <v>25</v>
      </c>
      <c r="M37" s="15">
        <v>30</v>
      </c>
      <c r="N37" s="13"/>
      <c r="O37" s="37"/>
      <c r="P37" s="36">
        <v>0.7</v>
      </c>
      <c r="Q37" s="14">
        <v>156</v>
      </c>
      <c r="R37" s="13"/>
      <c r="S37" s="13"/>
      <c r="T37" s="13"/>
      <c r="U37" s="13"/>
      <c r="V37" s="13"/>
      <c r="W37" s="13"/>
      <c r="X37" s="37"/>
      <c r="Y37" s="36"/>
      <c r="Z37" s="13"/>
      <c r="AA37" s="13"/>
      <c r="AB37" s="13"/>
      <c r="AC37" s="13"/>
      <c r="AD37" s="13"/>
      <c r="AE37" s="13"/>
      <c r="AF37" s="37"/>
      <c r="AG37" s="21"/>
      <c r="AH37" s="21"/>
    </row>
    <row r="38" spans="1:34">
      <c r="A38" s="21">
        <v>182</v>
      </c>
      <c r="B38" s="21" t="s">
        <v>347</v>
      </c>
      <c r="C38" s="21" t="s">
        <v>323</v>
      </c>
      <c r="D38" s="88" t="str">
        <f t="shared" si="0"/>
        <v>NaranjaJugo</v>
      </c>
      <c r="E38" s="36">
        <v>45</v>
      </c>
      <c r="F38" s="15">
        <v>0.8</v>
      </c>
      <c r="G38" s="15">
        <v>0.2</v>
      </c>
      <c r="H38" s="15">
        <v>10.5</v>
      </c>
      <c r="I38" s="15">
        <v>87.1</v>
      </c>
      <c r="J38" s="37">
        <v>1.2</v>
      </c>
      <c r="K38" s="36">
        <v>225</v>
      </c>
      <c r="L38" s="15">
        <v>88</v>
      </c>
      <c r="M38" s="15">
        <v>42</v>
      </c>
      <c r="N38" s="15">
        <v>50000</v>
      </c>
      <c r="O38" s="37">
        <v>200</v>
      </c>
      <c r="P38" s="36">
        <v>2.9</v>
      </c>
      <c r="Q38" s="14">
        <v>175</v>
      </c>
      <c r="R38" s="14">
        <v>36</v>
      </c>
      <c r="S38" s="15">
        <v>12.9</v>
      </c>
      <c r="T38" s="14">
        <v>0.4</v>
      </c>
      <c r="U38" s="14">
        <v>7.0000000000000007E-2</v>
      </c>
      <c r="V38" s="14">
        <v>23</v>
      </c>
      <c r="W38" s="14">
        <v>8.5</v>
      </c>
      <c r="X38" s="37">
        <v>3.6</v>
      </c>
      <c r="Y38" s="36"/>
      <c r="Z38" s="13"/>
      <c r="AA38" s="13"/>
      <c r="AB38" s="13">
        <v>20</v>
      </c>
      <c r="AC38" s="13">
        <v>4</v>
      </c>
      <c r="AD38" s="13"/>
      <c r="AE38" s="13">
        <v>3</v>
      </c>
      <c r="AF38" s="37"/>
      <c r="AG38" s="21"/>
      <c r="AH38" s="21">
        <v>58</v>
      </c>
    </row>
    <row r="39" spans="1:34">
      <c r="A39" s="21">
        <v>183</v>
      </c>
      <c r="B39" s="21" t="s">
        <v>347</v>
      </c>
      <c r="C39" s="21" t="s">
        <v>293</v>
      </c>
      <c r="D39" s="88" t="str">
        <f t="shared" si="0"/>
        <v>NaranjaCruda</v>
      </c>
      <c r="E39" s="36">
        <v>44</v>
      </c>
      <c r="F39" s="15">
        <v>0.7</v>
      </c>
      <c r="G39" s="15">
        <v>0.2</v>
      </c>
      <c r="H39" s="15">
        <v>10.1</v>
      </c>
      <c r="I39" s="15">
        <v>87.2</v>
      </c>
      <c r="J39" s="37">
        <v>1.6</v>
      </c>
      <c r="K39" s="36">
        <v>2700</v>
      </c>
      <c r="L39" s="15">
        <v>90</v>
      </c>
      <c r="M39" s="15">
        <v>40</v>
      </c>
      <c r="N39" s="15">
        <v>42000</v>
      </c>
      <c r="O39" s="37">
        <v>240</v>
      </c>
      <c r="P39" s="36">
        <v>0.9</v>
      </c>
      <c r="Q39" s="14">
        <v>184</v>
      </c>
      <c r="R39" s="14">
        <v>22</v>
      </c>
      <c r="S39" s="15">
        <v>11.5</v>
      </c>
      <c r="T39" s="14">
        <v>0.3</v>
      </c>
      <c r="U39" s="14">
        <v>0.06</v>
      </c>
      <c r="V39" s="14">
        <v>17</v>
      </c>
      <c r="W39" s="14">
        <v>6</v>
      </c>
      <c r="X39" s="37">
        <v>2.2999999999999998</v>
      </c>
      <c r="Y39" s="36"/>
      <c r="Z39" s="13"/>
      <c r="AA39" s="13"/>
      <c r="AB39" s="13"/>
      <c r="AC39" s="13"/>
      <c r="AD39" s="13"/>
      <c r="AE39" s="13"/>
      <c r="AF39" s="37"/>
      <c r="AG39" s="21"/>
      <c r="AH39" s="21">
        <v>55</v>
      </c>
    </row>
    <row r="40" spans="1:34">
      <c r="A40" s="21">
        <v>184</v>
      </c>
      <c r="B40" s="21" t="s">
        <v>348</v>
      </c>
      <c r="C40" s="21" t="s">
        <v>323</v>
      </c>
      <c r="D40" s="88" t="str">
        <f t="shared" si="0"/>
        <v>NísperoJugo</v>
      </c>
      <c r="E40" s="36">
        <v>80</v>
      </c>
      <c r="F40" s="15">
        <v>0.8</v>
      </c>
      <c r="G40" s="15">
        <v>0.8</v>
      </c>
      <c r="H40" s="15">
        <v>22.3</v>
      </c>
      <c r="I40" s="15">
        <v>75.8</v>
      </c>
      <c r="J40" s="37">
        <v>0.2</v>
      </c>
      <c r="K40" s="36">
        <v>18</v>
      </c>
      <c r="L40" s="15">
        <v>40</v>
      </c>
      <c r="M40" s="15">
        <v>45</v>
      </c>
      <c r="N40" s="15">
        <v>10000</v>
      </c>
      <c r="O40" s="37"/>
      <c r="P40" s="36">
        <v>6</v>
      </c>
      <c r="Q40" s="14">
        <v>258</v>
      </c>
      <c r="R40" s="14">
        <v>22</v>
      </c>
      <c r="S40" s="15">
        <v>9.5</v>
      </c>
      <c r="T40" s="14">
        <v>0.35</v>
      </c>
      <c r="U40" s="14">
        <v>0.17</v>
      </c>
      <c r="V40" s="14">
        <v>24</v>
      </c>
      <c r="W40" s="14">
        <v>11</v>
      </c>
      <c r="X40" s="37">
        <v>3.1</v>
      </c>
      <c r="Y40" s="36"/>
      <c r="Z40" s="13"/>
      <c r="AA40" s="13"/>
      <c r="AB40" s="13"/>
      <c r="AC40" s="13"/>
      <c r="AD40" s="13"/>
      <c r="AE40" s="13"/>
      <c r="AF40" s="37"/>
      <c r="AG40" s="21"/>
      <c r="AH40" s="21">
        <v>60</v>
      </c>
    </row>
    <row r="41" spans="1:34">
      <c r="A41" s="21">
        <v>185</v>
      </c>
      <c r="B41" s="21" t="s">
        <v>349</v>
      </c>
      <c r="C41" s="21" t="s">
        <v>65</v>
      </c>
      <c r="D41" s="88" t="str">
        <f t="shared" si="0"/>
        <v>PerasCrudo</v>
      </c>
      <c r="E41" s="36">
        <v>58</v>
      </c>
      <c r="F41" s="15">
        <v>0.7</v>
      </c>
      <c r="G41" s="15">
        <v>0.4</v>
      </c>
      <c r="H41" s="15">
        <v>16.8</v>
      </c>
      <c r="I41" s="15">
        <v>81.2</v>
      </c>
      <c r="J41" s="37">
        <v>0.8</v>
      </c>
      <c r="K41" s="36"/>
      <c r="L41" s="15">
        <v>40</v>
      </c>
      <c r="M41" s="15">
        <v>55</v>
      </c>
      <c r="N41" s="15">
        <v>4000</v>
      </c>
      <c r="O41" s="37">
        <v>150</v>
      </c>
      <c r="P41" s="36">
        <v>4</v>
      </c>
      <c r="Q41" s="14">
        <v>125</v>
      </c>
      <c r="R41" s="14">
        <v>12</v>
      </c>
      <c r="S41" s="15">
        <v>9</v>
      </c>
      <c r="T41" s="14">
        <v>0.3</v>
      </c>
      <c r="U41" s="14">
        <v>0.13</v>
      </c>
      <c r="V41" s="14">
        <v>15</v>
      </c>
      <c r="W41" s="14">
        <v>6.2</v>
      </c>
      <c r="X41" s="37">
        <v>2.2999999999999998</v>
      </c>
      <c r="Y41" s="36"/>
      <c r="Z41" s="13"/>
      <c r="AA41" s="13"/>
      <c r="AB41" s="13"/>
      <c r="AC41" s="13"/>
      <c r="AD41" s="13"/>
      <c r="AE41" s="13"/>
      <c r="AF41" s="37"/>
      <c r="AG41" s="21"/>
      <c r="AH41" s="21">
        <v>36</v>
      </c>
    </row>
    <row r="42" spans="1:34">
      <c r="A42" s="21">
        <v>186</v>
      </c>
      <c r="B42" s="21" t="s">
        <v>349</v>
      </c>
      <c r="C42" s="21" t="s">
        <v>305</v>
      </c>
      <c r="D42" s="88" t="str">
        <f t="shared" si="0"/>
        <v>PerasCrudas</v>
      </c>
      <c r="E42" s="36">
        <v>90</v>
      </c>
      <c r="F42" s="15">
        <v>1.3</v>
      </c>
      <c r="G42" s="13"/>
      <c r="H42" s="15">
        <v>22.6</v>
      </c>
      <c r="I42" s="15">
        <v>75</v>
      </c>
      <c r="J42" s="37">
        <v>1.1000000000000001</v>
      </c>
      <c r="K42" s="36">
        <v>5</v>
      </c>
      <c r="L42" s="15">
        <v>10</v>
      </c>
      <c r="M42" s="13"/>
      <c r="N42" s="13"/>
      <c r="O42" s="37"/>
      <c r="P42" s="36">
        <v>1.7</v>
      </c>
      <c r="Q42" s="14">
        <v>70</v>
      </c>
      <c r="R42" s="14">
        <v>5</v>
      </c>
      <c r="S42" s="15">
        <v>2.9</v>
      </c>
      <c r="T42" s="14">
        <v>0.11</v>
      </c>
      <c r="U42" s="14">
        <v>0.08</v>
      </c>
      <c r="V42" s="14">
        <v>10.199999999999999</v>
      </c>
      <c r="W42" s="14">
        <v>2.4</v>
      </c>
      <c r="X42" s="37">
        <v>1.1000000000000001</v>
      </c>
      <c r="Y42" s="36"/>
      <c r="Z42" s="13"/>
      <c r="AA42" s="13"/>
      <c r="AB42" s="13"/>
      <c r="AC42" s="13"/>
      <c r="AD42" s="13"/>
      <c r="AE42" s="13"/>
      <c r="AF42" s="37"/>
      <c r="AG42" s="21"/>
      <c r="AH42" s="21">
        <v>15</v>
      </c>
    </row>
    <row r="43" spans="1:34">
      <c r="A43" s="21">
        <v>187</v>
      </c>
      <c r="B43" s="21" t="s">
        <v>349</v>
      </c>
      <c r="C43" s="21" t="s">
        <v>360</v>
      </c>
      <c r="D43" s="88" t="str">
        <f t="shared" si="0"/>
        <v>PerasAsadas</v>
      </c>
      <c r="E43" s="36">
        <v>75</v>
      </c>
      <c r="F43" s="15">
        <v>0.8</v>
      </c>
      <c r="G43" s="15">
        <v>0.1</v>
      </c>
      <c r="H43" s="15">
        <v>25.2</v>
      </c>
      <c r="I43" s="15">
        <v>73</v>
      </c>
      <c r="J43" s="37">
        <v>0.8</v>
      </c>
      <c r="K43" s="36"/>
      <c r="L43" s="15">
        <v>10</v>
      </c>
      <c r="M43" s="15">
        <v>20</v>
      </c>
      <c r="N43" s="15">
        <v>2100</v>
      </c>
      <c r="O43" s="37">
        <v>130</v>
      </c>
      <c r="P43" s="36">
        <v>3</v>
      </c>
      <c r="Q43" s="14">
        <v>71</v>
      </c>
      <c r="R43" s="14">
        <v>8.1</v>
      </c>
      <c r="S43" s="15">
        <v>5.9</v>
      </c>
      <c r="T43" s="14">
        <v>1.2</v>
      </c>
      <c r="U43" s="14">
        <v>0.04</v>
      </c>
      <c r="V43" s="14">
        <v>8.1999999999999993</v>
      </c>
      <c r="W43" s="13">
        <v>3.2</v>
      </c>
      <c r="X43" s="37">
        <v>2.8</v>
      </c>
      <c r="Y43" s="36"/>
      <c r="Z43" s="13"/>
      <c r="AA43" s="13"/>
      <c r="AB43" s="13"/>
      <c r="AC43" s="13"/>
      <c r="AD43" s="13"/>
      <c r="AE43" s="13"/>
      <c r="AF43" s="37"/>
      <c r="AG43" s="21"/>
      <c r="AH43" s="21">
        <v>19</v>
      </c>
    </row>
    <row r="44" spans="1:34">
      <c r="A44" s="21">
        <v>188</v>
      </c>
      <c r="B44" s="21" t="s">
        <v>349</v>
      </c>
      <c r="C44" s="21" t="s">
        <v>308</v>
      </c>
      <c r="D44" s="88" t="str">
        <f t="shared" si="0"/>
        <v>PerasConserva</v>
      </c>
      <c r="E44" s="36">
        <v>51</v>
      </c>
      <c r="F44" s="15">
        <v>0.3</v>
      </c>
      <c r="G44" s="15">
        <v>0.08</v>
      </c>
      <c r="H44" s="15">
        <v>13.7</v>
      </c>
      <c r="I44" s="15">
        <v>84.8</v>
      </c>
      <c r="J44" s="37">
        <v>0.8</v>
      </c>
      <c r="K44" s="36">
        <v>110</v>
      </c>
      <c r="L44" s="15">
        <v>8</v>
      </c>
      <c r="M44" s="15">
        <v>8</v>
      </c>
      <c r="N44" s="15">
        <v>800</v>
      </c>
      <c r="O44" s="37">
        <v>80</v>
      </c>
      <c r="P44" s="36">
        <v>1</v>
      </c>
      <c r="Q44" s="13"/>
      <c r="R44" s="14">
        <v>5.6</v>
      </c>
      <c r="S44" s="13"/>
      <c r="T44" s="14">
        <v>0.4</v>
      </c>
      <c r="U44" s="13"/>
      <c r="V44" s="14">
        <v>7.2</v>
      </c>
      <c r="W44" s="13"/>
      <c r="X44" s="37"/>
      <c r="Y44" s="36"/>
      <c r="Z44" s="13"/>
      <c r="AA44" s="13"/>
      <c r="AB44" s="13"/>
      <c r="AC44" s="13"/>
      <c r="AD44" s="13"/>
      <c r="AE44" s="13"/>
      <c r="AF44" s="37"/>
      <c r="AG44" s="21"/>
      <c r="AH44" s="21"/>
    </row>
    <row r="45" spans="1:34">
      <c r="A45" s="21">
        <v>189</v>
      </c>
      <c r="B45" s="21" t="s">
        <v>350</v>
      </c>
      <c r="C45" s="21" t="s">
        <v>361</v>
      </c>
      <c r="D45" s="88" t="str">
        <f t="shared" si="0"/>
        <v>PiñaNéctar</v>
      </c>
      <c r="E45" s="36">
        <v>51</v>
      </c>
      <c r="F45" s="15">
        <v>0.45</v>
      </c>
      <c r="G45" s="15">
        <v>0.2</v>
      </c>
      <c r="H45" s="15">
        <v>13.6</v>
      </c>
      <c r="I45" s="15">
        <v>84.5</v>
      </c>
      <c r="J45" s="37">
        <v>1.5</v>
      </c>
      <c r="K45" s="36">
        <v>80</v>
      </c>
      <c r="L45" s="15">
        <v>76</v>
      </c>
      <c r="M45" s="15">
        <v>31</v>
      </c>
      <c r="N45" s="15">
        <v>22000</v>
      </c>
      <c r="O45" s="37">
        <v>210</v>
      </c>
      <c r="P45" s="36">
        <v>1.1000000000000001</v>
      </c>
      <c r="Q45" s="14">
        <v>228</v>
      </c>
      <c r="R45" s="14">
        <v>14</v>
      </c>
      <c r="S45" s="15">
        <v>15</v>
      </c>
      <c r="T45" s="14">
        <v>0.3</v>
      </c>
      <c r="U45" s="14">
        <v>0.08</v>
      </c>
      <c r="V45" s="14">
        <v>9.6999999999999993</v>
      </c>
      <c r="W45" s="14">
        <v>5.0999999999999996</v>
      </c>
      <c r="X45" s="37">
        <v>35</v>
      </c>
      <c r="Y45" s="36"/>
      <c r="Z45" s="13"/>
      <c r="AA45" s="13"/>
      <c r="AB45" s="13">
        <v>11</v>
      </c>
      <c r="AC45" s="13">
        <v>6</v>
      </c>
      <c r="AD45" s="13"/>
      <c r="AE45" s="13">
        <v>6</v>
      </c>
      <c r="AF45" s="37"/>
      <c r="AG45" s="21"/>
      <c r="AH45" s="21">
        <v>69</v>
      </c>
    </row>
    <row r="46" spans="1:34">
      <c r="A46" s="21">
        <v>190</v>
      </c>
      <c r="B46" s="21" t="s">
        <v>350</v>
      </c>
      <c r="C46" s="21" t="s">
        <v>293</v>
      </c>
      <c r="D46" s="88" t="str">
        <f t="shared" si="0"/>
        <v>PiñaCruda</v>
      </c>
      <c r="E46" s="36">
        <v>76</v>
      </c>
      <c r="F46" s="15">
        <v>0.4</v>
      </c>
      <c r="G46" s="15">
        <v>0.1</v>
      </c>
      <c r="H46" s="15">
        <v>19.8</v>
      </c>
      <c r="I46" s="15">
        <v>78</v>
      </c>
      <c r="J46" s="37">
        <v>1.1000000000000001</v>
      </c>
      <c r="K46" s="36">
        <v>75</v>
      </c>
      <c r="L46" s="15">
        <v>65</v>
      </c>
      <c r="M46" s="15">
        <v>20</v>
      </c>
      <c r="N46" s="15">
        <v>8900</v>
      </c>
      <c r="O46" s="37">
        <v>190</v>
      </c>
      <c r="P46" s="36">
        <v>0.7</v>
      </c>
      <c r="Q46" s="14">
        <v>97</v>
      </c>
      <c r="R46" s="14">
        <v>28</v>
      </c>
      <c r="S46" s="15">
        <v>8.1</v>
      </c>
      <c r="T46" s="14">
        <v>0.7</v>
      </c>
      <c r="U46" s="14">
        <v>0.05</v>
      </c>
      <c r="V46" s="14">
        <v>7</v>
      </c>
      <c r="W46" s="14">
        <v>2.7</v>
      </c>
      <c r="X46" s="37">
        <v>4.2</v>
      </c>
      <c r="Y46" s="36"/>
      <c r="Z46" s="13"/>
      <c r="AA46" s="13"/>
      <c r="AB46" s="13"/>
      <c r="AC46" s="13"/>
      <c r="AD46" s="13"/>
      <c r="AE46" s="13"/>
      <c r="AF46" s="37"/>
      <c r="AG46" s="21"/>
      <c r="AH46" s="21">
        <v>22</v>
      </c>
    </row>
    <row r="47" spans="1:34">
      <c r="A47" s="21">
        <v>191</v>
      </c>
      <c r="B47" s="21" t="s">
        <v>350</v>
      </c>
      <c r="C47" s="21" t="s">
        <v>308</v>
      </c>
      <c r="D47" s="88" t="str">
        <f t="shared" si="0"/>
        <v>PiñaConserva</v>
      </c>
      <c r="E47" s="36">
        <v>51</v>
      </c>
      <c r="F47" s="15">
        <v>0.3</v>
      </c>
      <c r="G47" s="15">
        <v>0.1</v>
      </c>
      <c r="H47" s="15">
        <v>13.1</v>
      </c>
      <c r="I47" s="15">
        <v>85</v>
      </c>
      <c r="J47" s="37">
        <v>0.4</v>
      </c>
      <c r="K47" s="36">
        <v>300</v>
      </c>
      <c r="L47" s="15">
        <v>66</v>
      </c>
      <c r="M47" s="15">
        <v>18</v>
      </c>
      <c r="N47" s="15">
        <v>8500</v>
      </c>
      <c r="O47" s="37">
        <v>150</v>
      </c>
      <c r="P47" s="36">
        <v>0.9</v>
      </c>
      <c r="Q47" s="14">
        <v>140</v>
      </c>
      <c r="R47" s="14">
        <v>15</v>
      </c>
      <c r="S47" s="13"/>
      <c r="T47" s="14">
        <v>0.5</v>
      </c>
      <c r="U47" s="13"/>
      <c r="V47" s="14">
        <v>8</v>
      </c>
      <c r="W47" s="13"/>
      <c r="X47" s="37"/>
      <c r="Y47" s="36"/>
      <c r="Z47" s="13"/>
      <c r="AA47" s="13"/>
      <c r="AB47" s="13"/>
      <c r="AC47" s="13"/>
      <c r="AD47" s="13"/>
      <c r="AE47" s="13"/>
      <c r="AF47" s="37"/>
      <c r="AG47" s="21"/>
      <c r="AH47" s="21"/>
    </row>
    <row r="48" spans="1:34">
      <c r="A48" s="21">
        <v>192</v>
      </c>
      <c r="B48" s="21" t="s">
        <v>351</v>
      </c>
      <c r="C48" s="21" t="s">
        <v>65</v>
      </c>
      <c r="D48" s="88" t="str">
        <f t="shared" si="0"/>
        <v>PlatanoCrudo</v>
      </c>
      <c r="E48" s="36">
        <v>91</v>
      </c>
      <c r="F48" s="15">
        <v>1.2</v>
      </c>
      <c r="G48" s="15">
        <v>0.3</v>
      </c>
      <c r="H48" s="15">
        <v>21.8</v>
      </c>
      <c r="I48" s="15">
        <v>75.8</v>
      </c>
      <c r="J48" s="37">
        <v>0.8</v>
      </c>
      <c r="K48" s="36">
        <v>32</v>
      </c>
      <c r="L48" s="15">
        <v>63</v>
      </c>
      <c r="M48" s="15">
        <v>60</v>
      </c>
      <c r="N48" s="15">
        <v>9000</v>
      </c>
      <c r="O48" s="37">
        <v>600</v>
      </c>
      <c r="P48" s="36">
        <v>1.5</v>
      </c>
      <c r="Q48" s="14">
        <v>321</v>
      </c>
      <c r="R48" s="14">
        <v>7.3</v>
      </c>
      <c r="S48" s="15">
        <v>38</v>
      </c>
      <c r="T48" s="14">
        <v>0.5</v>
      </c>
      <c r="U48" s="14">
        <v>0.16</v>
      </c>
      <c r="V48" s="14">
        <v>22</v>
      </c>
      <c r="W48" s="14">
        <v>10.8</v>
      </c>
      <c r="X48" s="37">
        <v>78</v>
      </c>
      <c r="Y48" s="36">
        <v>38</v>
      </c>
      <c r="Z48" s="14">
        <v>71</v>
      </c>
      <c r="AA48" s="14">
        <v>101</v>
      </c>
      <c r="AB48" s="14">
        <v>61</v>
      </c>
      <c r="AC48" s="14">
        <v>9</v>
      </c>
      <c r="AD48" s="14">
        <v>51</v>
      </c>
      <c r="AE48" s="14">
        <v>12</v>
      </c>
      <c r="AF48" s="42">
        <v>84</v>
      </c>
      <c r="AG48" s="21"/>
      <c r="AH48" s="21">
        <v>61</v>
      </c>
    </row>
    <row r="49" spans="1:34">
      <c r="A49" s="21">
        <v>193</v>
      </c>
      <c r="B49" s="21" t="s">
        <v>352</v>
      </c>
      <c r="C49" s="21" t="s">
        <v>65</v>
      </c>
      <c r="D49" s="88" t="str">
        <f t="shared" si="0"/>
        <v>RuibardoCrudo</v>
      </c>
      <c r="E49" s="36">
        <v>16</v>
      </c>
      <c r="F49" s="15">
        <v>0.5</v>
      </c>
      <c r="G49" s="15">
        <v>0.1</v>
      </c>
      <c r="H49" s="15">
        <v>3.8</v>
      </c>
      <c r="I49" s="15">
        <v>95.5</v>
      </c>
      <c r="J49" s="37">
        <v>0.1</v>
      </c>
      <c r="K49" s="36">
        <v>590</v>
      </c>
      <c r="L49" s="15">
        <v>30</v>
      </c>
      <c r="M49" s="13"/>
      <c r="N49" s="15">
        <v>8500</v>
      </c>
      <c r="O49" s="37">
        <v>100</v>
      </c>
      <c r="P49" s="36">
        <v>2.2000000000000002</v>
      </c>
      <c r="Q49" s="14">
        <v>425</v>
      </c>
      <c r="R49" s="14">
        <v>72</v>
      </c>
      <c r="S49" s="15">
        <v>13.6</v>
      </c>
      <c r="T49" s="14">
        <v>0.45</v>
      </c>
      <c r="U49" s="14">
        <v>0.13</v>
      </c>
      <c r="V49" s="14">
        <v>24</v>
      </c>
      <c r="W49" s="14">
        <v>10.199999999999999</v>
      </c>
      <c r="X49" s="37">
        <v>14.2</v>
      </c>
      <c r="Y49" s="36"/>
      <c r="Z49" s="13"/>
      <c r="AA49" s="13"/>
      <c r="AB49" s="13"/>
      <c r="AC49" s="13"/>
      <c r="AD49" s="13"/>
      <c r="AE49" s="13"/>
      <c r="AF49" s="37"/>
      <c r="AG49" s="21"/>
      <c r="AH49" s="21">
        <v>78</v>
      </c>
    </row>
    <row r="50" spans="1:34">
      <c r="A50" s="21">
        <v>194</v>
      </c>
      <c r="B50" s="21" t="s">
        <v>353</v>
      </c>
      <c r="C50" s="21" t="s">
        <v>65</v>
      </c>
      <c r="D50" s="88" t="str">
        <f t="shared" si="0"/>
        <v>SandíaCrudo</v>
      </c>
      <c r="E50" s="36">
        <v>31</v>
      </c>
      <c r="F50" s="15">
        <v>0.5</v>
      </c>
      <c r="G50" s="15">
        <v>0.2</v>
      </c>
      <c r="H50" s="15">
        <v>6.9</v>
      </c>
      <c r="I50" s="15">
        <v>92.1</v>
      </c>
      <c r="J50" s="37"/>
      <c r="K50" s="36">
        <v>16</v>
      </c>
      <c r="L50" s="15">
        <v>50</v>
      </c>
      <c r="M50" s="15">
        <v>50</v>
      </c>
      <c r="N50" s="15">
        <v>6000</v>
      </c>
      <c r="O50" s="37">
        <v>200</v>
      </c>
      <c r="P50" s="36">
        <v>0.3</v>
      </c>
      <c r="Q50" s="14">
        <v>121</v>
      </c>
      <c r="R50" s="14">
        <v>7</v>
      </c>
      <c r="S50" s="15">
        <v>10</v>
      </c>
      <c r="T50" s="14">
        <v>0.2</v>
      </c>
      <c r="U50" s="13"/>
      <c r="V50" s="14">
        <v>12</v>
      </c>
      <c r="W50" s="14">
        <v>9</v>
      </c>
      <c r="X50" s="37">
        <v>8</v>
      </c>
      <c r="Y50" s="36"/>
      <c r="Z50" s="13"/>
      <c r="AA50" s="13"/>
      <c r="AB50" s="13"/>
      <c r="AC50" s="13"/>
      <c r="AD50" s="13"/>
      <c r="AE50" s="13"/>
      <c r="AF50" s="37"/>
      <c r="AG50" s="21"/>
      <c r="AH50" s="21">
        <v>27</v>
      </c>
    </row>
    <row r="51" spans="1:34">
      <c r="A51" s="21">
        <v>195</v>
      </c>
      <c r="B51" s="21" t="s">
        <v>354</v>
      </c>
      <c r="C51" s="21" t="s">
        <v>65</v>
      </c>
      <c r="D51" s="88" t="str">
        <f t="shared" si="0"/>
        <v>ToronjaCrudo</v>
      </c>
      <c r="E51" s="36">
        <v>32</v>
      </c>
      <c r="F51" s="15">
        <v>0.6</v>
      </c>
      <c r="G51" s="15">
        <v>0.2</v>
      </c>
      <c r="H51" s="15">
        <v>8</v>
      </c>
      <c r="I51" s="15">
        <v>90.2</v>
      </c>
      <c r="J51" s="37">
        <v>1.2</v>
      </c>
      <c r="K51" s="36">
        <v>60</v>
      </c>
      <c r="L51" s="15">
        <v>50</v>
      </c>
      <c r="M51" s="15">
        <v>35</v>
      </c>
      <c r="N51" s="15">
        <v>40000</v>
      </c>
      <c r="O51" s="37">
        <v>200</v>
      </c>
      <c r="P51" s="36">
        <v>1.8</v>
      </c>
      <c r="Q51" s="14">
        <v>212</v>
      </c>
      <c r="R51" s="14">
        <v>17</v>
      </c>
      <c r="S51" s="15">
        <v>10</v>
      </c>
      <c r="T51" s="14">
        <v>0.3</v>
      </c>
      <c r="U51" s="14">
        <v>0.06</v>
      </c>
      <c r="V51" s="14">
        <v>17</v>
      </c>
      <c r="W51" s="14">
        <v>6.4</v>
      </c>
      <c r="X51" s="37">
        <v>2.2000000000000002</v>
      </c>
      <c r="Y51" s="36"/>
      <c r="Z51" s="13"/>
      <c r="AA51" s="13"/>
      <c r="AB51" s="13"/>
      <c r="AC51" s="13"/>
      <c r="AD51" s="13"/>
      <c r="AE51" s="13"/>
      <c r="AF51" s="37"/>
      <c r="AG51" s="21"/>
      <c r="AH51" s="21">
        <v>51</v>
      </c>
    </row>
    <row r="52" spans="1:34">
      <c r="A52" s="21">
        <v>196</v>
      </c>
      <c r="B52" s="21" t="s">
        <v>355</v>
      </c>
      <c r="C52" s="21" t="s">
        <v>65</v>
      </c>
      <c r="D52" s="88" t="str">
        <f t="shared" si="0"/>
        <v>Uva blancaCrudo</v>
      </c>
      <c r="E52" s="36">
        <v>74</v>
      </c>
      <c r="F52" s="15">
        <v>0.8</v>
      </c>
      <c r="G52" s="15">
        <v>1</v>
      </c>
      <c r="H52" s="15">
        <v>17</v>
      </c>
      <c r="I52" s="15">
        <v>81.3</v>
      </c>
      <c r="J52" s="37">
        <v>0.55000000000000004</v>
      </c>
      <c r="K52" s="36">
        <v>21</v>
      </c>
      <c r="L52" s="15">
        <v>52</v>
      </c>
      <c r="M52" s="15">
        <v>33</v>
      </c>
      <c r="N52" s="15">
        <v>5000</v>
      </c>
      <c r="O52" s="37">
        <v>300</v>
      </c>
      <c r="P52" s="36">
        <v>1.6</v>
      </c>
      <c r="Q52" s="14">
        <v>248</v>
      </c>
      <c r="R52" s="14">
        <v>18</v>
      </c>
      <c r="S52" s="15">
        <v>6.7</v>
      </c>
      <c r="T52" s="14">
        <v>0.4</v>
      </c>
      <c r="U52" s="14">
        <v>0.1</v>
      </c>
      <c r="V52" s="14">
        <v>18</v>
      </c>
      <c r="W52" s="14">
        <v>8.8000000000000007</v>
      </c>
      <c r="X52" s="37">
        <v>1.5</v>
      </c>
      <c r="Y52" s="36"/>
      <c r="Z52" s="13"/>
      <c r="AA52" s="13"/>
      <c r="AB52" s="13"/>
      <c r="AC52" s="13"/>
      <c r="AD52" s="13"/>
      <c r="AE52" s="13"/>
      <c r="AF52" s="37"/>
      <c r="AG52" s="21"/>
      <c r="AH52" s="21">
        <v>42</v>
      </c>
    </row>
    <row r="53" spans="1:34">
      <c r="A53" s="21">
        <v>197</v>
      </c>
      <c r="B53" s="21" t="s">
        <v>356</v>
      </c>
      <c r="C53" s="21" t="s">
        <v>65</v>
      </c>
      <c r="D53" s="88" t="str">
        <f t="shared" si="0"/>
        <v>Uva negraCrudo</v>
      </c>
      <c r="E53" s="36">
        <v>110</v>
      </c>
      <c r="F53" s="15">
        <v>1.47</v>
      </c>
      <c r="G53" s="13"/>
      <c r="H53" s="15">
        <v>26</v>
      </c>
      <c r="I53" s="15">
        <v>72.3</v>
      </c>
      <c r="J53" s="37">
        <v>0.21</v>
      </c>
      <c r="K53" s="36"/>
      <c r="L53" s="15">
        <v>50</v>
      </c>
      <c r="M53" s="15">
        <v>50</v>
      </c>
      <c r="N53" s="15">
        <v>40000</v>
      </c>
      <c r="O53" s="37"/>
      <c r="P53" s="36">
        <v>1.4</v>
      </c>
      <c r="Q53" s="14">
        <v>265</v>
      </c>
      <c r="R53" s="14">
        <v>3.5</v>
      </c>
      <c r="S53" s="15">
        <v>3.4</v>
      </c>
      <c r="T53" s="14">
        <v>0.28999999999999998</v>
      </c>
      <c r="U53" s="14">
        <v>7.0000000000000007E-2</v>
      </c>
      <c r="V53" s="14">
        <v>13.5</v>
      </c>
      <c r="W53" s="14">
        <v>6.2</v>
      </c>
      <c r="X53" s="37">
        <v>0.2</v>
      </c>
      <c r="Y53" s="36"/>
      <c r="Z53" s="13"/>
      <c r="AA53" s="13"/>
      <c r="AB53" s="13"/>
      <c r="AC53" s="13"/>
      <c r="AD53" s="13"/>
      <c r="AE53" s="13"/>
      <c r="AF53" s="37"/>
      <c r="AG53" s="21"/>
      <c r="AH53" s="21">
        <v>58</v>
      </c>
    </row>
    <row r="54" spans="1:34">
      <c r="A54" s="21">
        <v>198</v>
      </c>
      <c r="B54" s="21" t="s">
        <v>357</v>
      </c>
      <c r="C54" s="21" t="s">
        <v>358</v>
      </c>
      <c r="D54" s="88" t="str">
        <f t="shared" si="0"/>
        <v>UvaJugo fresco</v>
      </c>
      <c r="E54" s="36">
        <v>38</v>
      </c>
      <c r="F54" s="15">
        <v>2.5</v>
      </c>
      <c r="G54" s="15">
        <v>0.1</v>
      </c>
      <c r="H54" s="15">
        <v>8</v>
      </c>
      <c r="I54" s="15">
        <v>89.2</v>
      </c>
      <c r="J54" s="37"/>
      <c r="K54" s="36"/>
      <c r="L54" s="15">
        <v>40</v>
      </c>
      <c r="M54" s="15">
        <v>20</v>
      </c>
      <c r="N54" s="15">
        <v>40000</v>
      </c>
      <c r="O54" s="37">
        <v>160</v>
      </c>
      <c r="P54" s="36">
        <v>0.64</v>
      </c>
      <c r="Q54" s="14">
        <v>160</v>
      </c>
      <c r="R54" s="14">
        <v>8</v>
      </c>
      <c r="S54" s="13"/>
      <c r="T54" s="14">
        <v>0.3</v>
      </c>
      <c r="U54" s="13"/>
      <c r="V54" s="14">
        <v>11</v>
      </c>
      <c r="W54" s="13"/>
      <c r="X54" s="37"/>
      <c r="Y54" s="36"/>
      <c r="Z54" s="13"/>
      <c r="AA54" s="13"/>
      <c r="AB54" s="13"/>
      <c r="AC54" s="13"/>
      <c r="AD54" s="13"/>
      <c r="AE54" s="13"/>
      <c r="AF54" s="37"/>
      <c r="AG54" s="21"/>
      <c r="AH54" s="21"/>
    </row>
    <row r="55" spans="1:34" ht="13.8" thickBot="1">
      <c r="A55" s="22">
        <v>199</v>
      </c>
      <c r="B55" s="22" t="s">
        <v>357</v>
      </c>
      <c r="C55" s="22" t="s">
        <v>359</v>
      </c>
      <c r="D55" s="88" t="str">
        <f t="shared" si="0"/>
        <v>UvaJugo conserva</v>
      </c>
      <c r="E55" s="38">
        <v>67</v>
      </c>
      <c r="F55" s="39">
        <v>1.8</v>
      </c>
      <c r="G55" s="39"/>
      <c r="H55" s="39">
        <v>18</v>
      </c>
      <c r="I55" s="39">
        <v>80</v>
      </c>
      <c r="J55" s="40"/>
      <c r="K55" s="38"/>
      <c r="L55" s="39">
        <v>40</v>
      </c>
      <c r="M55" s="39">
        <v>50</v>
      </c>
      <c r="N55" s="39"/>
      <c r="O55" s="40">
        <v>180</v>
      </c>
      <c r="P55" s="38">
        <v>2.1</v>
      </c>
      <c r="Q55" s="39">
        <v>180</v>
      </c>
      <c r="R55" s="44">
        <v>16</v>
      </c>
      <c r="S55" s="39"/>
      <c r="T55" s="39">
        <v>0.4</v>
      </c>
      <c r="U55" s="39"/>
      <c r="V55" s="39">
        <v>18</v>
      </c>
      <c r="W55" s="39"/>
      <c r="X55" s="40"/>
      <c r="Y55" s="38"/>
      <c r="Z55" s="39"/>
      <c r="AA55" s="39"/>
      <c r="AB55" s="39"/>
      <c r="AC55" s="39"/>
      <c r="AD55" s="39"/>
      <c r="AE55" s="39"/>
      <c r="AF55" s="40"/>
      <c r="AG55" s="22"/>
      <c r="AH55" s="22"/>
    </row>
  </sheetData>
  <mergeCells count="9">
    <mergeCell ref="D1:D2"/>
    <mergeCell ref="L3:O3"/>
    <mergeCell ref="E1:J1"/>
    <mergeCell ref="P3:X3"/>
    <mergeCell ref="Y3:AF3"/>
    <mergeCell ref="K1:O1"/>
    <mergeCell ref="P1:X1"/>
    <mergeCell ref="Y1:AF1"/>
    <mergeCell ref="L2:O2"/>
  </mergeCells>
  <phoneticPr fontId="8" type="noConversion"/>
  <pageMargins left="0.75" right="0.75" top="1" bottom="1" header="0" footer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AH24"/>
  <sheetViews>
    <sheetView workbookViewId="0">
      <selection activeCell="G47" sqref="G47"/>
    </sheetView>
  </sheetViews>
  <sheetFormatPr defaultColWidth="11.5546875" defaultRowHeight="13.2"/>
  <cols>
    <col min="1" max="1" width="4" bestFit="1" customWidth="1"/>
    <col min="2" max="2" width="11.88671875" bestFit="1" customWidth="1"/>
    <col min="3" max="3" width="8.5546875" bestFit="1" customWidth="1"/>
    <col min="4" max="4" width="21.109375" customWidth="1"/>
    <col min="5" max="5" width="4.6640625" bestFit="1" customWidth="1"/>
    <col min="6" max="9" width="5" bestFit="1" customWidth="1"/>
    <col min="10" max="10" width="5.33203125" bestFit="1" customWidth="1"/>
    <col min="11" max="11" width="5" bestFit="1" customWidth="1"/>
    <col min="12" max="13" width="4" bestFit="1" customWidth="1"/>
    <col min="14" max="15" width="6" bestFit="1" customWidth="1"/>
    <col min="16" max="16" width="6.5546875" bestFit="1" customWidth="1"/>
    <col min="17" max="17" width="7.5546875" bestFit="1" customWidth="1"/>
    <col min="18" max="19" width="6.5546875" bestFit="1" customWidth="1"/>
    <col min="20" max="21" width="4.5546875" bestFit="1" customWidth="1"/>
    <col min="22" max="22" width="7.5546875" bestFit="1" customWidth="1"/>
    <col min="23" max="23" width="6.5546875" bestFit="1" customWidth="1"/>
    <col min="24" max="24" width="5.5546875" bestFit="1" customWidth="1"/>
    <col min="25" max="25" width="5" bestFit="1" customWidth="1"/>
    <col min="26" max="28" width="7.5546875" bestFit="1" customWidth="1"/>
    <col min="29" max="31" width="6.5546875" bestFit="1" customWidth="1"/>
    <col min="32" max="32" width="7.5546875" bestFit="1" customWidth="1"/>
    <col min="33" max="33" width="5.33203125" bestFit="1" customWidth="1"/>
    <col min="34" max="34" width="6.88671875" bestFit="1" customWidth="1"/>
  </cols>
  <sheetData>
    <row r="1" spans="1:34" ht="13.8" customHeight="1" thickBot="1">
      <c r="A1" s="18"/>
      <c r="B1" s="23" t="s">
        <v>13</v>
      </c>
      <c r="C1" s="26" t="s">
        <v>14</v>
      </c>
      <c r="D1" s="241" t="s">
        <v>217</v>
      </c>
      <c r="E1" s="247" t="s">
        <v>137</v>
      </c>
      <c r="F1" s="248"/>
      <c r="G1" s="248"/>
      <c r="H1" s="248"/>
      <c r="I1" s="248"/>
      <c r="J1" s="248"/>
      <c r="K1" s="247" t="s">
        <v>20</v>
      </c>
      <c r="L1" s="248"/>
      <c r="M1" s="248"/>
      <c r="N1" s="248"/>
      <c r="O1" s="249"/>
      <c r="P1" s="246" t="s">
        <v>38</v>
      </c>
      <c r="Q1" s="246"/>
      <c r="R1" s="246"/>
      <c r="S1" s="246"/>
      <c r="T1" s="246"/>
      <c r="U1" s="246"/>
      <c r="V1" s="246"/>
      <c r="W1" s="246"/>
      <c r="X1" s="246"/>
      <c r="Y1" s="250" t="s">
        <v>21</v>
      </c>
      <c r="Z1" s="251"/>
      <c r="AA1" s="251"/>
      <c r="AB1" s="251"/>
      <c r="AC1" s="251"/>
      <c r="AD1" s="251"/>
      <c r="AE1" s="251"/>
      <c r="AF1" s="252"/>
      <c r="AG1" s="28" t="s">
        <v>22</v>
      </c>
      <c r="AH1" s="23" t="s">
        <v>23</v>
      </c>
    </row>
    <row r="2" spans="1:34" ht="13.8" thickBot="1">
      <c r="A2" s="19"/>
      <c r="B2" s="24"/>
      <c r="C2" s="27"/>
      <c r="D2" s="242"/>
      <c r="E2" s="97"/>
      <c r="F2" s="73"/>
      <c r="G2" s="73"/>
      <c r="H2" s="73"/>
      <c r="I2" s="73"/>
      <c r="J2" s="73"/>
      <c r="K2" s="23" t="s">
        <v>138</v>
      </c>
      <c r="L2" s="253"/>
      <c r="M2" s="253"/>
      <c r="N2" s="253"/>
      <c r="O2" s="254"/>
      <c r="P2" s="4"/>
      <c r="Q2" s="4"/>
      <c r="R2" s="4"/>
      <c r="S2" s="4"/>
      <c r="T2" s="4"/>
      <c r="U2" s="4"/>
      <c r="V2" s="4"/>
      <c r="W2" s="4"/>
      <c r="X2" s="4"/>
      <c r="Y2" s="46"/>
      <c r="Z2" s="2"/>
      <c r="AA2" s="2"/>
      <c r="AB2" s="2"/>
      <c r="AC2" s="2"/>
      <c r="AD2" s="2"/>
      <c r="AE2" s="2"/>
      <c r="AF2" s="47"/>
      <c r="AG2" s="46"/>
      <c r="AH2" s="19"/>
    </row>
    <row r="3" spans="1:34" ht="13.8" thickBot="1">
      <c r="A3" s="20"/>
      <c r="B3" s="119" t="s">
        <v>105</v>
      </c>
      <c r="C3" s="26"/>
      <c r="D3" s="139"/>
      <c r="E3" s="29"/>
      <c r="F3" s="11"/>
      <c r="G3" s="11"/>
      <c r="H3" s="11"/>
      <c r="I3" s="11"/>
      <c r="J3" s="11"/>
      <c r="K3" s="24">
        <v>100</v>
      </c>
      <c r="L3" s="243" t="s">
        <v>139</v>
      </c>
      <c r="M3" s="244"/>
      <c r="N3" s="244"/>
      <c r="O3" s="245"/>
      <c r="P3" s="255" t="s">
        <v>140</v>
      </c>
      <c r="Q3" s="256"/>
      <c r="R3" s="256"/>
      <c r="S3" s="256"/>
      <c r="T3" s="256"/>
      <c r="U3" s="256"/>
      <c r="V3" s="256"/>
      <c r="W3" s="256"/>
      <c r="X3" s="257"/>
      <c r="Y3" s="243" t="s">
        <v>140</v>
      </c>
      <c r="Z3" s="244"/>
      <c r="AA3" s="244"/>
      <c r="AB3" s="244"/>
      <c r="AC3" s="244"/>
      <c r="AD3" s="244"/>
      <c r="AE3" s="244"/>
      <c r="AF3" s="245"/>
      <c r="AG3" s="53"/>
      <c r="AH3" s="18"/>
    </row>
    <row r="4" spans="1:34" ht="13.8" thickBot="1">
      <c r="A4" s="87" t="s">
        <v>8</v>
      </c>
      <c r="B4" s="87" t="s">
        <v>106</v>
      </c>
      <c r="C4" s="96"/>
      <c r="D4" s="140"/>
      <c r="E4" s="97" t="s">
        <v>15</v>
      </c>
      <c r="F4" s="73" t="s">
        <v>16</v>
      </c>
      <c r="G4" s="73" t="s">
        <v>17</v>
      </c>
      <c r="H4" s="73" t="s">
        <v>18</v>
      </c>
      <c r="I4" s="73" t="s">
        <v>19</v>
      </c>
      <c r="J4" s="73" t="s">
        <v>136</v>
      </c>
      <c r="K4" s="120" t="s">
        <v>24</v>
      </c>
      <c r="L4" s="74" t="s">
        <v>25</v>
      </c>
      <c r="M4" s="72" t="s">
        <v>26</v>
      </c>
      <c r="N4" s="72" t="s">
        <v>27</v>
      </c>
      <c r="O4" s="112" t="s">
        <v>28</v>
      </c>
      <c r="P4" s="123" t="s">
        <v>29</v>
      </c>
      <c r="Q4" s="124" t="s">
        <v>30</v>
      </c>
      <c r="R4" s="124" t="s">
        <v>31</v>
      </c>
      <c r="S4" s="124" t="s">
        <v>32</v>
      </c>
      <c r="T4" s="124" t="s">
        <v>33</v>
      </c>
      <c r="U4" s="124" t="s">
        <v>34</v>
      </c>
      <c r="V4" s="124" t="s">
        <v>35</v>
      </c>
      <c r="W4" s="124" t="s">
        <v>36</v>
      </c>
      <c r="X4" s="125" t="s">
        <v>37</v>
      </c>
      <c r="Y4" s="126" t="s">
        <v>39</v>
      </c>
      <c r="Z4" s="127" t="s">
        <v>40</v>
      </c>
      <c r="AA4" s="127" t="s">
        <v>41</v>
      </c>
      <c r="AB4" s="127" t="s">
        <v>42</v>
      </c>
      <c r="AC4" s="127" t="s">
        <v>43</v>
      </c>
      <c r="AD4" s="127" t="s">
        <v>44</v>
      </c>
      <c r="AE4" s="127" t="s">
        <v>45</v>
      </c>
      <c r="AF4" s="112" t="s">
        <v>46</v>
      </c>
      <c r="AG4" s="54"/>
      <c r="AH4" s="95"/>
    </row>
    <row r="5" spans="1:34">
      <c r="A5" s="21">
        <v>200</v>
      </c>
      <c r="B5" s="21" t="s">
        <v>410</v>
      </c>
      <c r="C5" s="21" t="s">
        <v>402</v>
      </c>
      <c r="D5" s="88" t="str">
        <f>B5&amp;C5</f>
        <v>AlbaricoquesSeco</v>
      </c>
      <c r="E5" s="36">
        <v>268</v>
      </c>
      <c r="F5" s="13">
        <v>5.3</v>
      </c>
      <c r="G5" s="13">
        <v>0.4</v>
      </c>
      <c r="H5" s="13">
        <v>67.599999999999994</v>
      </c>
      <c r="I5" s="13">
        <v>24.6</v>
      </c>
      <c r="J5" s="37">
        <v>2.1</v>
      </c>
      <c r="K5" s="36">
        <v>7400</v>
      </c>
      <c r="L5" s="13">
        <v>14</v>
      </c>
      <c r="M5" s="13">
        <v>128</v>
      </c>
      <c r="N5" s="13">
        <v>11000</v>
      </c>
      <c r="O5" s="37">
        <v>3200</v>
      </c>
      <c r="P5" s="30">
        <v>37</v>
      </c>
      <c r="Q5" s="16">
        <v>1700</v>
      </c>
      <c r="R5" s="16">
        <v>88</v>
      </c>
      <c r="S5" s="16">
        <v>65.2</v>
      </c>
      <c r="T5" s="16">
        <v>4.5999999999999996</v>
      </c>
      <c r="U5" s="16">
        <v>0.27</v>
      </c>
      <c r="V5" s="16">
        <v>118</v>
      </c>
      <c r="W5" s="16">
        <v>164</v>
      </c>
      <c r="X5" s="31">
        <v>34.5</v>
      </c>
      <c r="Y5" s="36"/>
      <c r="Z5" s="13"/>
      <c r="AA5" s="13"/>
      <c r="AB5" s="13"/>
      <c r="AC5" s="13"/>
      <c r="AD5" s="13"/>
      <c r="AE5" s="13"/>
      <c r="AF5" s="37"/>
      <c r="AG5" s="21"/>
      <c r="AH5" s="21">
        <v>510</v>
      </c>
    </row>
    <row r="6" spans="1:34">
      <c r="A6" s="21">
        <v>201</v>
      </c>
      <c r="B6" s="21" t="s">
        <v>390</v>
      </c>
      <c r="C6" s="21" t="s">
        <v>402</v>
      </c>
      <c r="D6" s="88" t="str">
        <f t="shared" ref="D6:D22" si="0">B6&amp;C6</f>
        <v>AlmendrasSeco</v>
      </c>
      <c r="E6" s="36">
        <v>612</v>
      </c>
      <c r="F6" s="13">
        <v>19.7</v>
      </c>
      <c r="G6" s="15">
        <v>54.5</v>
      </c>
      <c r="H6" s="15">
        <v>17.600000000000001</v>
      </c>
      <c r="I6" s="15">
        <v>5.4</v>
      </c>
      <c r="J6" s="37">
        <v>2.8</v>
      </c>
      <c r="K6" s="36">
        <v>395</v>
      </c>
      <c r="L6" s="15">
        <v>195</v>
      </c>
      <c r="M6" s="15">
        <v>670</v>
      </c>
      <c r="N6" s="15">
        <v>6500</v>
      </c>
      <c r="O6" s="37">
        <v>4600</v>
      </c>
      <c r="P6" s="30" t="s">
        <v>51</v>
      </c>
      <c r="Q6" s="14">
        <v>750</v>
      </c>
      <c r="R6" s="14">
        <v>250</v>
      </c>
      <c r="S6" s="14">
        <v>252</v>
      </c>
      <c r="T6" s="14">
        <v>4.3</v>
      </c>
      <c r="U6" s="14">
        <v>0.14000000000000001</v>
      </c>
      <c r="V6" s="16">
        <v>453</v>
      </c>
      <c r="W6" s="16">
        <v>145</v>
      </c>
      <c r="X6" s="31">
        <v>10.5</v>
      </c>
      <c r="Y6" s="36">
        <v>1140</v>
      </c>
      <c r="Z6" s="14">
        <v>865</v>
      </c>
      <c r="AA6" s="14">
        <v>1430</v>
      </c>
      <c r="AB6" s="14">
        <v>572</v>
      </c>
      <c r="AC6" s="14">
        <v>248</v>
      </c>
      <c r="AD6" s="14">
        <v>607</v>
      </c>
      <c r="AE6" s="14">
        <v>168</v>
      </c>
      <c r="AF6" s="42">
        <v>1130</v>
      </c>
      <c r="AG6" s="21"/>
      <c r="AH6" s="21">
        <v>148</v>
      </c>
    </row>
    <row r="7" spans="1:34">
      <c r="A7" s="21">
        <v>202</v>
      </c>
      <c r="B7" s="21" t="s">
        <v>391</v>
      </c>
      <c r="C7" s="21" t="s">
        <v>402</v>
      </c>
      <c r="D7" s="88" t="str">
        <f t="shared" si="0"/>
        <v>AvellanaSeco</v>
      </c>
      <c r="E7" s="36">
        <v>620</v>
      </c>
      <c r="F7" s="13">
        <v>15.5</v>
      </c>
      <c r="G7" s="15">
        <v>62.2</v>
      </c>
      <c r="H7" s="15">
        <v>15.5</v>
      </c>
      <c r="I7" s="15">
        <v>6.3</v>
      </c>
      <c r="J7" s="37">
        <v>0.31</v>
      </c>
      <c r="K7" s="36">
        <v>320</v>
      </c>
      <c r="L7" s="15">
        <v>430</v>
      </c>
      <c r="M7" s="15">
        <v>300</v>
      </c>
      <c r="N7" s="15">
        <v>6000</v>
      </c>
      <c r="O7" s="37">
        <v>300</v>
      </c>
      <c r="P7" s="30" t="s">
        <v>50</v>
      </c>
      <c r="Q7" s="14">
        <v>420</v>
      </c>
      <c r="R7" s="14">
        <v>240</v>
      </c>
      <c r="S7" s="14">
        <v>99</v>
      </c>
      <c r="T7" s="14">
        <v>3.8</v>
      </c>
      <c r="U7" s="14">
        <v>0.21</v>
      </c>
      <c r="V7" s="16">
        <v>317</v>
      </c>
      <c r="W7" s="16">
        <v>138</v>
      </c>
      <c r="X7" s="31">
        <v>38</v>
      </c>
      <c r="Y7" s="36"/>
      <c r="Z7" s="13"/>
      <c r="AA7" s="13"/>
      <c r="AB7" s="13"/>
      <c r="AC7" s="13"/>
      <c r="AD7" s="13"/>
      <c r="AE7" s="13"/>
      <c r="AF7" s="37"/>
      <c r="AG7" s="21">
        <v>39</v>
      </c>
      <c r="AH7" s="21"/>
    </row>
    <row r="8" spans="1:34">
      <c r="A8" s="21">
        <v>203</v>
      </c>
      <c r="B8" s="21" t="s">
        <v>392</v>
      </c>
      <c r="C8" s="21" t="s">
        <v>402</v>
      </c>
      <c r="D8" s="88" t="str">
        <f t="shared" si="0"/>
        <v>CacahueteSeco</v>
      </c>
      <c r="E8" s="36">
        <v>550</v>
      </c>
      <c r="F8" s="15">
        <v>26.1</v>
      </c>
      <c r="G8" s="15">
        <v>44.2</v>
      </c>
      <c r="H8" s="15">
        <v>20</v>
      </c>
      <c r="I8" s="15">
        <v>8</v>
      </c>
      <c r="J8" s="37">
        <v>2.2000000000000002</v>
      </c>
      <c r="K8" s="36">
        <v>208</v>
      </c>
      <c r="L8" s="15">
        <v>510</v>
      </c>
      <c r="M8" s="15">
        <v>150</v>
      </c>
      <c r="N8" s="15">
        <v>1000</v>
      </c>
      <c r="O8" s="37">
        <v>12000</v>
      </c>
      <c r="P8" s="30">
        <v>8</v>
      </c>
      <c r="Q8" s="14">
        <v>535</v>
      </c>
      <c r="R8" s="14">
        <v>61</v>
      </c>
      <c r="S8" s="14">
        <v>160</v>
      </c>
      <c r="T8" s="14">
        <v>2.1</v>
      </c>
      <c r="U8" s="14">
        <v>0.22</v>
      </c>
      <c r="V8" s="16">
        <v>367</v>
      </c>
      <c r="W8" s="16">
        <v>268</v>
      </c>
      <c r="X8" s="31">
        <v>5.4</v>
      </c>
      <c r="Y8" s="36"/>
      <c r="Z8" s="13"/>
      <c r="AA8" s="13"/>
      <c r="AB8" s="13"/>
      <c r="AC8" s="13"/>
      <c r="AD8" s="13"/>
      <c r="AE8" s="13"/>
      <c r="AF8" s="37"/>
      <c r="AG8" s="21">
        <v>98</v>
      </c>
      <c r="AH8" s="21"/>
    </row>
    <row r="9" spans="1:34">
      <c r="A9" s="21">
        <v>204</v>
      </c>
      <c r="B9" s="21" t="s">
        <v>392</v>
      </c>
      <c r="C9" s="21" t="s">
        <v>408</v>
      </c>
      <c r="D9" s="88" t="str">
        <f t="shared" si="0"/>
        <v>CacahueteTostado</v>
      </c>
      <c r="E9" s="36">
        <v>610</v>
      </c>
      <c r="F9" s="15">
        <v>26.5</v>
      </c>
      <c r="G9" s="15">
        <v>48.1</v>
      </c>
      <c r="H9" s="15">
        <v>18.3</v>
      </c>
      <c r="I9" s="15">
        <v>4.3</v>
      </c>
      <c r="J9" s="37">
        <v>2.8</v>
      </c>
      <c r="K9" s="36">
        <v>3</v>
      </c>
      <c r="L9" s="15">
        <v>400</v>
      </c>
      <c r="M9" s="15">
        <v>145</v>
      </c>
      <c r="N9" s="13"/>
      <c r="O9" s="37">
        <v>21000</v>
      </c>
      <c r="P9" s="30">
        <v>200</v>
      </c>
      <c r="Q9" s="14">
        <v>680</v>
      </c>
      <c r="R9" s="14">
        <v>62</v>
      </c>
      <c r="S9" s="14">
        <v>171</v>
      </c>
      <c r="T9" s="14">
        <v>2.2999999999999998</v>
      </c>
      <c r="U9" s="14">
        <v>0.23</v>
      </c>
      <c r="V9" s="16">
        <v>382</v>
      </c>
      <c r="W9" s="16">
        <v>258</v>
      </c>
      <c r="X9" s="31">
        <v>28</v>
      </c>
      <c r="Y9" s="36">
        <v>1590</v>
      </c>
      <c r="Z9" s="14">
        <v>1343</v>
      </c>
      <c r="AA9" s="14">
        <v>2008</v>
      </c>
      <c r="AB9" s="14">
        <v>1190</v>
      </c>
      <c r="AC9" s="14">
        <v>310</v>
      </c>
      <c r="AD9" s="14">
        <v>882</v>
      </c>
      <c r="AE9" s="14">
        <v>358</v>
      </c>
      <c r="AF9" s="42">
        <v>1595</v>
      </c>
      <c r="AG9" s="21">
        <v>76</v>
      </c>
      <c r="AH9" s="21"/>
    </row>
    <row r="10" spans="1:34">
      <c r="A10" s="21">
        <v>205</v>
      </c>
      <c r="B10" s="21" t="s">
        <v>393</v>
      </c>
      <c r="C10" s="21" t="s">
        <v>407</v>
      </c>
      <c r="D10" s="88" t="str">
        <f t="shared" si="0"/>
        <v>CacaoPolvo</v>
      </c>
      <c r="E10" s="36">
        <v>340</v>
      </c>
      <c r="F10" s="15">
        <v>26</v>
      </c>
      <c r="G10" s="15">
        <v>18.8</v>
      </c>
      <c r="H10" s="15">
        <v>38</v>
      </c>
      <c r="I10" s="15">
        <v>8.1</v>
      </c>
      <c r="J10" s="37"/>
      <c r="K10" s="36"/>
      <c r="L10" s="15">
        <v>90</v>
      </c>
      <c r="M10" s="15">
        <v>450</v>
      </c>
      <c r="N10" s="13"/>
      <c r="O10" s="37">
        <v>1500</v>
      </c>
      <c r="P10" s="30" t="s">
        <v>52</v>
      </c>
      <c r="Q10" s="14">
        <v>900</v>
      </c>
      <c r="R10" s="14">
        <v>135</v>
      </c>
      <c r="S10" s="14">
        <v>420</v>
      </c>
      <c r="T10" s="14">
        <v>2.7</v>
      </c>
      <c r="U10" s="14">
        <v>4.3</v>
      </c>
      <c r="V10" s="16">
        <v>709</v>
      </c>
      <c r="W10" s="16">
        <v>203</v>
      </c>
      <c r="X10" s="31">
        <v>51</v>
      </c>
      <c r="Y10" s="36"/>
      <c r="Z10" s="13"/>
      <c r="AA10" s="13"/>
      <c r="AB10" s="13"/>
      <c r="AC10" s="13"/>
      <c r="AD10" s="13"/>
      <c r="AE10" s="13"/>
      <c r="AF10" s="37"/>
      <c r="AG10" s="21"/>
      <c r="AH10" s="21"/>
    </row>
    <row r="11" spans="1:34">
      <c r="A11" s="21">
        <v>206</v>
      </c>
      <c r="B11" s="21" t="s">
        <v>394</v>
      </c>
      <c r="C11" s="21" t="s">
        <v>293</v>
      </c>
      <c r="D11" s="88" t="str">
        <f t="shared" si="0"/>
        <v>Castaña secaCruda</v>
      </c>
      <c r="E11" s="36">
        <v>350</v>
      </c>
      <c r="F11" s="15">
        <v>8.1999999999999993</v>
      </c>
      <c r="G11" s="15">
        <v>3.5</v>
      </c>
      <c r="H11" s="15">
        <v>75.3</v>
      </c>
      <c r="I11" s="15">
        <v>12.3</v>
      </c>
      <c r="J11" s="37">
        <v>0.32</v>
      </c>
      <c r="K11" s="36">
        <v>400</v>
      </c>
      <c r="L11" s="15">
        <v>380</v>
      </c>
      <c r="M11" s="15">
        <v>390</v>
      </c>
      <c r="N11" s="15">
        <v>30000</v>
      </c>
      <c r="O11" s="37">
        <v>800</v>
      </c>
      <c r="P11" s="30" t="s">
        <v>53</v>
      </c>
      <c r="Q11" s="16">
        <v>1000</v>
      </c>
      <c r="R11" s="16">
        <v>98</v>
      </c>
      <c r="S11" s="16">
        <v>138</v>
      </c>
      <c r="T11" s="16">
        <v>3.9</v>
      </c>
      <c r="U11" s="16">
        <v>0.23</v>
      </c>
      <c r="V11" s="16">
        <v>230</v>
      </c>
      <c r="W11" s="16">
        <v>135</v>
      </c>
      <c r="X11" s="31">
        <v>42</v>
      </c>
      <c r="Y11" s="36"/>
      <c r="Z11" s="13"/>
      <c r="AA11" s="13"/>
      <c r="AB11" s="13"/>
      <c r="AC11" s="13"/>
      <c r="AD11" s="13"/>
      <c r="AE11" s="13"/>
      <c r="AF11" s="37"/>
      <c r="AG11" s="21"/>
      <c r="AH11" s="21">
        <v>113</v>
      </c>
    </row>
    <row r="12" spans="1:34">
      <c r="A12" s="21">
        <v>207</v>
      </c>
      <c r="B12" s="21" t="s">
        <v>395</v>
      </c>
      <c r="C12" s="21" t="s">
        <v>293</v>
      </c>
      <c r="D12" s="88" t="str">
        <f t="shared" si="0"/>
        <v>Castaña tiernaCruda</v>
      </c>
      <c r="E12" s="36">
        <v>188</v>
      </c>
      <c r="F12" s="15">
        <v>3.2</v>
      </c>
      <c r="G12" s="15">
        <v>2.5</v>
      </c>
      <c r="H12" s="15">
        <v>40</v>
      </c>
      <c r="I12" s="15">
        <v>54.1</v>
      </c>
      <c r="J12" s="37">
        <v>0.1</v>
      </c>
      <c r="K12" s="36"/>
      <c r="L12" s="15">
        <v>80</v>
      </c>
      <c r="M12" s="15">
        <v>240</v>
      </c>
      <c r="N12" s="15">
        <v>25000</v>
      </c>
      <c r="O12" s="37">
        <v>1000</v>
      </c>
      <c r="P12" s="36">
        <v>12.1</v>
      </c>
      <c r="Q12" s="14">
        <v>600</v>
      </c>
      <c r="R12" s="14">
        <v>38</v>
      </c>
      <c r="S12" s="14">
        <v>42</v>
      </c>
      <c r="T12" s="14">
        <v>2.5</v>
      </c>
      <c r="U12" s="13"/>
      <c r="V12" s="14">
        <v>70</v>
      </c>
      <c r="W12" s="14">
        <v>48</v>
      </c>
      <c r="X12" s="37"/>
      <c r="Y12" s="36"/>
      <c r="Z12" s="13"/>
      <c r="AA12" s="13"/>
      <c r="AB12" s="13"/>
      <c r="AC12" s="13"/>
      <c r="AD12" s="13"/>
      <c r="AE12" s="13"/>
      <c r="AF12" s="37"/>
      <c r="AG12" s="21"/>
      <c r="AH12" s="21">
        <v>100</v>
      </c>
    </row>
    <row r="13" spans="1:34">
      <c r="A13" s="21">
        <v>208</v>
      </c>
      <c r="B13" s="21" t="s">
        <v>396</v>
      </c>
      <c r="C13" s="21" t="s">
        <v>293</v>
      </c>
      <c r="D13" s="88" t="str">
        <f t="shared" si="0"/>
        <v>Ciruela pasaCruda</v>
      </c>
      <c r="E13" s="36">
        <v>262</v>
      </c>
      <c r="F13" s="15">
        <v>2.4</v>
      </c>
      <c r="G13" s="15">
        <v>0.6</v>
      </c>
      <c r="H13" s="15">
        <v>72</v>
      </c>
      <c r="I13" s="15">
        <v>23</v>
      </c>
      <c r="J13" s="37">
        <v>1.8</v>
      </c>
      <c r="K13" s="36">
        <v>1400</v>
      </c>
      <c r="L13" s="15">
        <v>150</v>
      </c>
      <c r="M13" s="15">
        <v>170</v>
      </c>
      <c r="N13" s="15">
        <v>3000</v>
      </c>
      <c r="O13" s="37">
        <v>1300</v>
      </c>
      <c r="P13" s="36">
        <v>6</v>
      </c>
      <c r="Q13" s="14">
        <v>610</v>
      </c>
      <c r="R13" s="14">
        <v>52</v>
      </c>
      <c r="S13" s="14">
        <v>31</v>
      </c>
      <c r="T13" s="14">
        <v>3.2</v>
      </c>
      <c r="U13" s="14">
        <v>0.15</v>
      </c>
      <c r="V13" s="14">
        <v>78</v>
      </c>
      <c r="W13" s="14">
        <v>20.8</v>
      </c>
      <c r="X13" s="37">
        <v>3.3</v>
      </c>
      <c r="Y13" s="36"/>
      <c r="Z13" s="13"/>
      <c r="AA13" s="13"/>
      <c r="AB13" s="13"/>
      <c r="AC13" s="13"/>
      <c r="AD13" s="13"/>
      <c r="AE13" s="13"/>
      <c r="AF13" s="37"/>
      <c r="AG13" s="21"/>
      <c r="AH13" s="21">
        <v>155</v>
      </c>
    </row>
    <row r="14" spans="1:34">
      <c r="A14" s="21">
        <v>209</v>
      </c>
      <c r="B14" s="21" t="s">
        <v>397</v>
      </c>
      <c r="C14" s="21" t="s">
        <v>405</v>
      </c>
      <c r="D14" s="88" t="str">
        <f t="shared" si="0"/>
        <v>CocoFresco</v>
      </c>
      <c r="E14" s="36">
        <v>350</v>
      </c>
      <c r="F14" s="15">
        <v>3.8</v>
      </c>
      <c r="G14" s="15">
        <v>34.799999999999997</v>
      </c>
      <c r="H14" s="15">
        <v>14.8</v>
      </c>
      <c r="I14" s="15">
        <v>45.6</v>
      </c>
      <c r="J14" s="37">
        <v>0.8</v>
      </c>
      <c r="K14" s="36"/>
      <c r="L14" s="15">
        <v>68</v>
      </c>
      <c r="M14" s="15">
        <v>180</v>
      </c>
      <c r="N14" s="15">
        <v>39000</v>
      </c>
      <c r="O14" s="37">
        <v>1100</v>
      </c>
      <c r="P14" s="36">
        <v>37</v>
      </c>
      <c r="Q14" s="14">
        <v>397</v>
      </c>
      <c r="R14" s="14">
        <v>16</v>
      </c>
      <c r="S14" s="14">
        <v>45</v>
      </c>
      <c r="T14" s="14">
        <v>4.0999999999999996</v>
      </c>
      <c r="U14" s="14">
        <v>0.32</v>
      </c>
      <c r="V14" s="14">
        <v>110</v>
      </c>
      <c r="W14" s="14">
        <v>38</v>
      </c>
      <c r="X14" s="37">
        <v>114</v>
      </c>
      <c r="Y14" s="36">
        <v>171</v>
      </c>
      <c r="Z14" s="14">
        <v>181</v>
      </c>
      <c r="AA14" s="14">
        <v>259</v>
      </c>
      <c r="AB14" s="14">
        <v>148</v>
      </c>
      <c r="AC14" s="14">
        <v>70</v>
      </c>
      <c r="AD14" s="14">
        <v>122</v>
      </c>
      <c r="AE14" s="14">
        <v>33</v>
      </c>
      <c r="AF14" s="42">
        <v>195</v>
      </c>
      <c r="AG14" s="21"/>
      <c r="AH14" s="21">
        <v>49</v>
      </c>
    </row>
    <row r="15" spans="1:34">
      <c r="A15" s="21">
        <v>210</v>
      </c>
      <c r="B15" s="21" t="s">
        <v>397</v>
      </c>
      <c r="C15" s="21" t="s">
        <v>406</v>
      </c>
      <c r="D15" s="88" t="str">
        <f t="shared" si="0"/>
        <v>CocoLeche</v>
      </c>
      <c r="E15" s="36">
        <v>25</v>
      </c>
      <c r="F15" s="15">
        <v>0.4</v>
      </c>
      <c r="G15" s="15">
        <v>0.2</v>
      </c>
      <c r="H15" s="15">
        <v>5.8</v>
      </c>
      <c r="I15" s="15">
        <v>93.1</v>
      </c>
      <c r="J15" s="37">
        <v>0.14000000000000001</v>
      </c>
      <c r="K15" s="36"/>
      <c r="L15" s="13"/>
      <c r="M15" s="13"/>
      <c r="N15" s="13"/>
      <c r="O15" s="37"/>
      <c r="P15" s="36">
        <v>96</v>
      </c>
      <c r="Q15" s="14">
        <v>312</v>
      </c>
      <c r="R15" s="14">
        <v>27</v>
      </c>
      <c r="S15" s="14">
        <v>30</v>
      </c>
      <c r="T15" s="14">
        <v>0.1</v>
      </c>
      <c r="U15" s="14">
        <v>1.04</v>
      </c>
      <c r="V15" s="14">
        <v>32</v>
      </c>
      <c r="W15" s="14">
        <v>29</v>
      </c>
      <c r="X15" s="37">
        <v>183</v>
      </c>
      <c r="Y15" s="36"/>
      <c r="Z15" s="13"/>
      <c r="AA15" s="13"/>
      <c r="AB15" s="13"/>
      <c r="AC15" s="13"/>
      <c r="AD15" s="13"/>
      <c r="AE15" s="13"/>
      <c r="AF15" s="37"/>
      <c r="AG15" s="21"/>
      <c r="AH15" s="21">
        <v>75</v>
      </c>
    </row>
    <row r="16" spans="1:34">
      <c r="A16" s="21">
        <v>211</v>
      </c>
      <c r="B16" s="21" t="s">
        <v>397</v>
      </c>
      <c r="C16" s="21" t="s">
        <v>402</v>
      </c>
      <c r="D16" s="88" t="str">
        <f t="shared" si="0"/>
        <v>CocoSeco</v>
      </c>
      <c r="E16" s="36">
        <v>580</v>
      </c>
      <c r="F16" s="15">
        <v>4.7</v>
      </c>
      <c r="G16" s="15">
        <v>48</v>
      </c>
      <c r="H16" s="15">
        <v>41.3</v>
      </c>
      <c r="I16" s="15">
        <v>4.8</v>
      </c>
      <c r="J16" s="37">
        <v>0.9</v>
      </c>
      <c r="K16" s="36"/>
      <c r="L16" s="13"/>
      <c r="M16" s="13"/>
      <c r="N16" s="13"/>
      <c r="O16" s="37"/>
      <c r="P16" s="36">
        <v>31</v>
      </c>
      <c r="Q16" s="14">
        <v>720</v>
      </c>
      <c r="R16" s="14">
        <v>39</v>
      </c>
      <c r="S16" s="14">
        <v>83</v>
      </c>
      <c r="T16" s="14">
        <v>3.7</v>
      </c>
      <c r="U16" s="14">
        <v>0.55000000000000004</v>
      </c>
      <c r="V16" s="14">
        <v>188</v>
      </c>
      <c r="W16" s="14">
        <v>76</v>
      </c>
      <c r="X16" s="37">
        <v>196</v>
      </c>
      <c r="Y16" s="36">
        <v>159</v>
      </c>
      <c r="Z16" s="14">
        <v>170</v>
      </c>
      <c r="AA16" s="14">
        <v>259</v>
      </c>
      <c r="AB16" s="14">
        <v>148</v>
      </c>
      <c r="AC16" s="14">
        <v>71</v>
      </c>
      <c r="AD16" s="14">
        <v>120</v>
      </c>
      <c r="AE16" s="14">
        <v>38</v>
      </c>
      <c r="AF16" s="42">
        <v>198</v>
      </c>
      <c r="AG16" s="21"/>
      <c r="AH16" s="21">
        <v>85</v>
      </c>
    </row>
    <row r="17" spans="1:34">
      <c r="A17" s="21">
        <v>212</v>
      </c>
      <c r="B17" s="21" t="s">
        <v>398</v>
      </c>
      <c r="C17" s="21" t="s">
        <v>403</v>
      </c>
      <c r="D17" s="88" t="str">
        <f t="shared" si="0"/>
        <v>DatilesSecos</v>
      </c>
      <c r="E17" s="36">
        <v>271</v>
      </c>
      <c r="F17" s="15">
        <v>2.2000000000000002</v>
      </c>
      <c r="G17" s="15">
        <v>0.6</v>
      </c>
      <c r="H17" s="15">
        <v>72</v>
      </c>
      <c r="I17" s="15">
        <v>24</v>
      </c>
      <c r="J17" s="37">
        <v>0.9</v>
      </c>
      <c r="K17" s="36">
        <v>160</v>
      </c>
      <c r="L17" s="15">
        <v>75</v>
      </c>
      <c r="M17" s="15">
        <v>80</v>
      </c>
      <c r="N17" s="13"/>
      <c r="O17" s="37">
        <v>2000</v>
      </c>
      <c r="P17" s="36" t="s">
        <v>54</v>
      </c>
      <c r="Q17" s="14">
        <v>719</v>
      </c>
      <c r="R17" s="14">
        <v>66</v>
      </c>
      <c r="S17" s="14">
        <v>58</v>
      </c>
      <c r="T17" s="14">
        <v>1.6</v>
      </c>
      <c r="U17" s="14">
        <v>0.19</v>
      </c>
      <c r="V17" s="14">
        <v>59</v>
      </c>
      <c r="W17" s="14">
        <v>51</v>
      </c>
      <c r="X17" s="37">
        <v>278</v>
      </c>
      <c r="Y17" s="36">
        <v>59</v>
      </c>
      <c r="Z17" s="14">
        <v>69</v>
      </c>
      <c r="AA17" s="14">
        <v>74</v>
      </c>
      <c r="AB17" s="14">
        <v>65</v>
      </c>
      <c r="AC17" s="14">
        <v>29</v>
      </c>
      <c r="AD17" s="14">
        <v>61</v>
      </c>
      <c r="AE17" s="14">
        <v>58</v>
      </c>
      <c r="AF17" s="42">
        <v>91</v>
      </c>
      <c r="AG17" s="21"/>
      <c r="AH17" s="21">
        <v>111</v>
      </c>
    </row>
    <row r="18" spans="1:34">
      <c r="A18" s="21">
        <v>213</v>
      </c>
      <c r="B18" s="21" t="s">
        <v>399</v>
      </c>
      <c r="C18" s="21" t="s">
        <v>403</v>
      </c>
      <c r="D18" s="88" t="str">
        <f t="shared" si="0"/>
        <v>HigosSecos</v>
      </c>
      <c r="E18" s="36">
        <v>280</v>
      </c>
      <c r="F18" s="15">
        <v>3.9</v>
      </c>
      <c r="G18" s="15">
        <v>1.3</v>
      </c>
      <c r="H18" s="15">
        <v>67.2</v>
      </c>
      <c r="I18" s="15">
        <v>26</v>
      </c>
      <c r="J18" s="37">
        <v>1.6</v>
      </c>
      <c r="K18" s="36">
        <v>70</v>
      </c>
      <c r="L18" s="15">
        <v>145</v>
      </c>
      <c r="M18" s="15">
        <v>100</v>
      </c>
      <c r="N18" s="13"/>
      <c r="O18" s="37">
        <v>1500</v>
      </c>
      <c r="P18" s="36">
        <v>47</v>
      </c>
      <c r="Q18" s="14">
        <v>890</v>
      </c>
      <c r="R18" s="14">
        <v>212</v>
      </c>
      <c r="S18" s="14">
        <v>86</v>
      </c>
      <c r="T18" s="13">
        <v>3.4</v>
      </c>
      <c r="U18" s="14">
        <v>0.24</v>
      </c>
      <c r="V18" s="14">
        <v>91.5</v>
      </c>
      <c r="W18" s="14">
        <v>75</v>
      </c>
      <c r="X18" s="37">
        <v>140</v>
      </c>
      <c r="Y18" s="36"/>
      <c r="Z18" s="13"/>
      <c r="AA18" s="13"/>
      <c r="AB18" s="13"/>
      <c r="AC18" s="13"/>
      <c r="AD18" s="13"/>
      <c r="AE18" s="13"/>
      <c r="AF18" s="37"/>
      <c r="AG18" s="21"/>
      <c r="AH18" s="21">
        <v>271</v>
      </c>
    </row>
    <row r="19" spans="1:34">
      <c r="A19" s="21">
        <v>214</v>
      </c>
      <c r="B19" s="21" t="s">
        <v>412</v>
      </c>
      <c r="C19" s="21" t="s">
        <v>403</v>
      </c>
      <c r="D19" s="88" t="str">
        <f t="shared" si="0"/>
        <v>MelocotonesSecos</v>
      </c>
      <c r="E19" s="36">
        <v>253</v>
      </c>
      <c r="F19" s="15">
        <v>3</v>
      </c>
      <c r="G19" s="15">
        <v>0.5</v>
      </c>
      <c r="H19" s="15">
        <v>63</v>
      </c>
      <c r="I19" s="15">
        <v>0</v>
      </c>
      <c r="J19" s="37">
        <v>3.14</v>
      </c>
      <c r="K19" s="36">
        <v>3100</v>
      </c>
      <c r="L19" s="15">
        <v>11</v>
      </c>
      <c r="M19" s="15">
        <v>200</v>
      </c>
      <c r="N19" s="15">
        <v>19000</v>
      </c>
      <c r="O19" s="37">
        <v>5400</v>
      </c>
      <c r="P19" s="36">
        <v>11</v>
      </c>
      <c r="Q19" s="14">
        <v>1150</v>
      </c>
      <c r="R19" s="14">
        <v>42</v>
      </c>
      <c r="S19" s="14">
        <v>54.1</v>
      </c>
      <c r="T19" s="14">
        <v>6.75</v>
      </c>
      <c r="U19" s="14">
        <v>0.63</v>
      </c>
      <c r="V19" s="14">
        <v>124</v>
      </c>
      <c r="W19" s="14">
        <v>240</v>
      </c>
      <c r="X19" s="37">
        <v>10.5</v>
      </c>
      <c r="Y19" s="36"/>
      <c r="Z19" s="13"/>
      <c r="AA19" s="13"/>
      <c r="AB19" s="13"/>
      <c r="AC19" s="13"/>
      <c r="AD19" s="13"/>
      <c r="AE19" s="13"/>
      <c r="AF19" s="37"/>
      <c r="AG19" s="21"/>
      <c r="AH19" s="21">
        <v>121</v>
      </c>
    </row>
    <row r="20" spans="1:34">
      <c r="A20" s="21">
        <v>215</v>
      </c>
      <c r="B20" s="21" t="s">
        <v>400</v>
      </c>
      <c r="C20" s="21" t="s">
        <v>403</v>
      </c>
      <c r="D20" s="88" t="str">
        <f t="shared" si="0"/>
        <v>NuezSecos</v>
      </c>
      <c r="E20" s="36">
        <v>643</v>
      </c>
      <c r="F20" s="15">
        <v>17.8</v>
      </c>
      <c r="G20" s="15">
        <v>57.6</v>
      </c>
      <c r="H20" s="15">
        <v>17.600000000000001</v>
      </c>
      <c r="I20" s="15">
        <v>5.3</v>
      </c>
      <c r="J20" s="37">
        <v>0.52</v>
      </c>
      <c r="K20" s="36">
        <v>400</v>
      </c>
      <c r="L20" s="15">
        <v>370</v>
      </c>
      <c r="M20" s="15">
        <v>135</v>
      </c>
      <c r="N20" s="15">
        <v>11000</v>
      </c>
      <c r="O20" s="37">
        <v>900</v>
      </c>
      <c r="P20" s="36" t="s">
        <v>55</v>
      </c>
      <c r="Q20" s="14">
        <v>520</v>
      </c>
      <c r="R20" s="14">
        <v>81</v>
      </c>
      <c r="S20" s="14">
        <v>185</v>
      </c>
      <c r="T20" s="14">
        <v>2.9</v>
      </c>
      <c r="U20" s="14">
        <v>0.31</v>
      </c>
      <c r="V20" s="14">
        <v>410</v>
      </c>
      <c r="W20" s="14">
        <v>146</v>
      </c>
      <c r="X20" s="37">
        <v>39</v>
      </c>
      <c r="Y20" s="36">
        <v>772</v>
      </c>
      <c r="Z20" s="14">
        <v>772</v>
      </c>
      <c r="AA20" s="14">
        <v>1217</v>
      </c>
      <c r="AB20" s="14">
        <v>451</v>
      </c>
      <c r="AC20" s="14">
        <v>308</v>
      </c>
      <c r="AD20" s="14">
        <v>591</v>
      </c>
      <c r="AE20" s="14">
        <v>182</v>
      </c>
      <c r="AF20" s="42">
        <v>1010</v>
      </c>
      <c r="AG20" s="21"/>
      <c r="AH20" s="21">
        <v>89</v>
      </c>
    </row>
    <row r="21" spans="1:34">
      <c r="A21" s="21">
        <v>216</v>
      </c>
      <c r="B21" s="21" t="s">
        <v>401</v>
      </c>
      <c r="C21" s="21" t="s">
        <v>403</v>
      </c>
      <c r="D21" s="88" t="str">
        <f t="shared" si="0"/>
        <v>PiñonesSecos</v>
      </c>
      <c r="E21" s="36">
        <v>310</v>
      </c>
      <c r="F21" s="15">
        <v>26.4</v>
      </c>
      <c r="G21" s="15">
        <v>40</v>
      </c>
      <c r="H21" s="15">
        <v>29.2</v>
      </c>
      <c r="I21" s="15">
        <v>6.7</v>
      </c>
      <c r="J21" s="37">
        <v>0.5</v>
      </c>
      <c r="K21" s="36">
        <v>30</v>
      </c>
      <c r="L21" s="15">
        <v>480</v>
      </c>
      <c r="M21" s="15">
        <v>130</v>
      </c>
      <c r="N21" s="15">
        <v>3000</v>
      </c>
      <c r="O21" s="37">
        <v>1200</v>
      </c>
      <c r="P21" s="36"/>
      <c r="Q21" s="14"/>
      <c r="R21" s="13"/>
      <c r="S21" s="13"/>
      <c r="T21" s="13"/>
      <c r="U21" s="13"/>
      <c r="V21" s="13"/>
      <c r="W21" s="13"/>
      <c r="X21" s="37"/>
      <c r="Y21" s="36"/>
      <c r="Z21" s="13"/>
      <c r="AA21" s="13"/>
      <c r="AB21" s="13"/>
      <c r="AC21" s="13"/>
      <c r="AD21" s="13"/>
      <c r="AE21" s="13"/>
      <c r="AF21" s="37"/>
      <c r="AG21" s="21"/>
      <c r="AH21" s="21"/>
    </row>
    <row r="22" spans="1:34" ht="13.8" thickBot="1">
      <c r="A22" s="22">
        <v>217</v>
      </c>
      <c r="B22" s="22" t="s">
        <v>411</v>
      </c>
      <c r="C22" s="22" t="s">
        <v>404</v>
      </c>
      <c r="D22" s="88" t="str">
        <f t="shared" si="0"/>
        <v>UvasPasa</v>
      </c>
      <c r="E22" s="38">
        <v>288</v>
      </c>
      <c r="F22" s="39">
        <v>3.1</v>
      </c>
      <c r="G22" s="75">
        <v>0.9</v>
      </c>
      <c r="H22" s="75">
        <v>69.2</v>
      </c>
      <c r="I22" s="75">
        <v>25.4</v>
      </c>
      <c r="J22" s="40">
        <v>0.9</v>
      </c>
      <c r="K22" s="38">
        <v>70</v>
      </c>
      <c r="L22" s="75">
        <v>150</v>
      </c>
      <c r="M22" s="75">
        <v>90</v>
      </c>
      <c r="N22" s="39"/>
      <c r="O22" s="40">
        <v>500</v>
      </c>
      <c r="P22" s="38">
        <v>22</v>
      </c>
      <c r="Q22" s="44">
        <v>568</v>
      </c>
      <c r="R22" s="44">
        <v>61</v>
      </c>
      <c r="S22" s="44">
        <v>36</v>
      </c>
      <c r="T22" s="44">
        <v>3</v>
      </c>
      <c r="U22" s="44">
        <v>0.23</v>
      </c>
      <c r="V22" s="44">
        <v>105</v>
      </c>
      <c r="W22" s="44">
        <v>23</v>
      </c>
      <c r="X22" s="40">
        <v>8.5</v>
      </c>
      <c r="Y22" s="38"/>
      <c r="Z22" s="39"/>
      <c r="AA22" s="39"/>
      <c r="AB22" s="39"/>
      <c r="AC22" s="39"/>
      <c r="AD22" s="39"/>
      <c r="AE22" s="39"/>
      <c r="AF22" s="40"/>
      <c r="AG22" s="22"/>
      <c r="AH22" s="22">
        <v>209</v>
      </c>
    </row>
    <row r="24" spans="1:34">
      <c r="B24" t="s">
        <v>135</v>
      </c>
    </row>
  </sheetData>
  <mergeCells count="9">
    <mergeCell ref="D1:D2"/>
    <mergeCell ref="Y3:AF3"/>
    <mergeCell ref="K1:O1"/>
    <mergeCell ref="P1:X1"/>
    <mergeCell ref="Y1:AF1"/>
    <mergeCell ref="E1:J1"/>
    <mergeCell ref="L2:O2"/>
    <mergeCell ref="L3:O3"/>
    <mergeCell ref="P3:X3"/>
  </mergeCells>
  <phoneticPr fontId="8" type="noConversion"/>
  <pageMargins left="0.75" right="0.75" top="1" bottom="1" header="0" footer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AH34"/>
  <sheetViews>
    <sheetView workbookViewId="0">
      <selection activeCell="E36" sqref="E36"/>
    </sheetView>
  </sheetViews>
  <sheetFormatPr defaultColWidth="11.5546875" defaultRowHeight="13.2"/>
  <cols>
    <col min="1" max="1" width="4" bestFit="1" customWidth="1"/>
    <col min="2" max="2" width="20.44140625" bestFit="1" customWidth="1"/>
    <col min="3" max="3" width="10.109375" bestFit="1" customWidth="1"/>
    <col min="4" max="4" width="27.21875" bestFit="1" customWidth="1"/>
    <col min="5" max="5" width="6.5546875" bestFit="1" customWidth="1"/>
    <col min="6" max="8" width="5.5546875" bestFit="1" customWidth="1"/>
    <col min="9" max="9" width="6.5546875" bestFit="1" customWidth="1"/>
    <col min="10" max="10" width="5.5546875" bestFit="1" customWidth="1"/>
    <col min="11" max="18" width="7.5546875" bestFit="1" customWidth="1"/>
    <col min="19" max="19" width="6.5546875" bestFit="1" customWidth="1"/>
    <col min="20" max="21" width="4.5546875" bestFit="1" customWidth="1"/>
    <col min="22" max="22" width="7.5546875" bestFit="1" customWidth="1"/>
    <col min="23" max="23" width="6.5546875" bestFit="1" customWidth="1"/>
    <col min="24" max="24" width="7.5546875" bestFit="1" customWidth="1"/>
    <col min="25" max="28" width="5" bestFit="1" customWidth="1"/>
    <col min="29" max="29" width="4.33203125" bestFit="1" customWidth="1"/>
    <col min="30" max="30" width="5" bestFit="1" customWidth="1"/>
    <col min="31" max="31" width="4" bestFit="1" customWidth="1"/>
    <col min="32" max="32" width="5" bestFit="1" customWidth="1"/>
    <col min="33" max="33" width="5.33203125" bestFit="1" customWidth="1"/>
    <col min="34" max="34" width="6.88671875" bestFit="1" customWidth="1"/>
  </cols>
  <sheetData>
    <row r="1" spans="1:34" ht="13.8" thickBot="1">
      <c r="A1" s="18"/>
      <c r="B1" s="23" t="s">
        <v>13</v>
      </c>
      <c r="C1" s="26" t="s">
        <v>14</v>
      </c>
      <c r="D1" s="241" t="s">
        <v>217</v>
      </c>
      <c r="E1" s="247" t="s">
        <v>137</v>
      </c>
      <c r="F1" s="248"/>
      <c r="G1" s="248"/>
      <c r="H1" s="248"/>
      <c r="I1" s="248"/>
      <c r="J1" s="248"/>
      <c r="K1" s="247" t="s">
        <v>20</v>
      </c>
      <c r="L1" s="248"/>
      <c r="M1" s="248"/>
      <c r="N1" s="248"/>
      <c r="O1" s="249"/>
      <c r="P1" s="246" t="s">
        <v>38</v>
      </c>
      <c r="Q1" s="246"/>
      <c r="R1" s="246"/>
      <c r="S1" s="246"/>
      <c r="T1" s="246"/>
      <c r="U1" s="246"/>
      <c r="V1" s="246"/>
      <c r="W1" s="246"/>
      <c r="X1" s="246"/>
      <c r="Y1" s="250" t="s">
        <v>21</v>
      </c>
      <c r="Z1" s="251"/>
      <c r="AA1" s="251"/>
      <c r="AB1" s="251"/>
      <c r="AC1" s="251"/>
      <c r="AD1" s="251"/>
      <c r="AE1" s="251"/>
      <c r="AF1" s="252"/>
      <c r="AG1" s="28" t="s">
        <v>22</v>
      </c>
      <c r="AH1" s="23" t="s">
        <v>23</v>
      </c>
    </row>
    <row r="2" spans="1:34" ht="13.8" thickBot="1">
      <c r="A2" s="19"/>
      <c r="B2" s="24"/>
      <c r="C2" s="27"/>
      <c r="D2" s="242"/>
      <c r="E2" s="97"/>
      <c r="F2" s="73"/>
      <c r="G2" s="73"/>
      <c r="H2" s="73"/>
      <c r="I2" s="73"/>
      <c r="J2" s="73"/>
      <c r="K2" s="23" t="s">
        <v>138</v>
      </c>
      <c r="L2" s="253"/>
      <c r="M2" s="253"/>
      <c r="N2" s="253"/>
      <c r="O2" s="254"/>
      <c r="P2" s="4"/>
      <c r="Q2" s="4"/>
      <c r="R2" s="4"/>
      <c r="S2" s="4"/>
      <c r="T2" s="4"/>
      <c r="U2" s="4"/>
      <c r="V2" s="4"/>
      <c r="W2" s="4"/>
      <c r="X2" s="4"/>
      <c r="Y2" s="46"/>
      <c r="Z2" s="2"/>
      <c r="AA2" s="2"/>
      <c r="AB2" s="2"/>
      <c r="AC2" s="2"/>
      <c r="AD2" s="2"/>
      <c r="AE2" s="2"/>
      <c r="AF2" s="47"/>
      <c r="AG2" s="46"/>
      <c r="AH2" s="19"/>
    </row>
    <row r="3" spans="1:34" ht="13.8" thickBot="1">
      <c r="A3" s="20"/>
      <c r="B3" s="119" t="s">
        <v>142</v>
      </c>
      <c r="C3" s="26"/>
      <c r="D3" s="139"/>
      <c r="E3" s="29"/>
      <c r="F3" s="11"/>
      <c r="G3" s="11"/>
      <c r="H3" s="11"/>
      <c r="I3" s="11"/>
      <c r="J3" s="11"/>
      <c r="K3" s="24">
        <v>100</v>
      </c>
      <c r="L3" s="243" t="s">
        <v>139</v>
      </c>
      <c r="M3" s="244"/>
      <c r="N3" s="244"/>
      <c r="O3" s="245"/>
      <c r="P3" s="255" t="s">
        <v>140</v>
      </c>
      <c r="Q3" s="256"/>
      <c r="R3" s="256"/>
      <c r="S3" s="256"/>
      <c r="T3" s="256"/>
      <c r="U3" s="256"/>
      <c r="V3" s="256"/>
      <c r="W3" s="256"/>
      <c r="X3" s="257"/>
      <c r="Y3" s="243" t="s">
        <v>140</v>
      </c>
      <c r="Z3" s="244"/>
      <c r="AA3" s="244"/>
      <c r="AB3" s="244"/>
      <c r="AC3" s="244"/>
      <c r="AD3" s="244"/>
      <c r="AE3" s="244"/>
      <c r="AF3" s="245"/>
      <c r="AG3" s="53"/>
      <c r="AH3" s="18"/>
    </row>
    <row r="4" spans="1:34" ht="13.8" thickBot="1">
      <c r="A4" s="87" t="s">
        <v>8</v>
      </c>
      <c r="B4" s="87" t="s">
        <v>143</v>
      </c>
      <c r="C4" s="96"/>
      <c r="D4" s="140"/>
      <c r="E4" s="97" t="s">
        <v>15</v>
      </c>
      <c r="F4" s="73" t="s">
        <v>16</v>
      </c>
      <c r="G4" s="73" t="s">
        <v>17</v>
      </c>
      <c r="H4" s="73" t="s">
        <v>18</v>
      </c>
      <c r="I4" s="73" t="s">
        <v>19</v>
      </c>
      <c r="J4" s="73" t="s">
        <v>136</v>
      </c>
      <c r="K4" s="120" t="s">
        <v>24</v>
      </c>
      <c r="L4" s="74" t="s">
        <v>25</v>
      </c>
      <c r="M4" s="72" t="s">
        <v>26</v>
      </c>
      <c r="N4" s="72" t="s">
        <v>27</v>
      </c>
      <c r="O4" s="112" t="s">
        <v>28</v>
      </c>
      <c r="P4" s="123" t="s">
        <v>29</v>
      </c>
      <c r="Q4" s="124" t="s">
        <v>30</v>
      </c>
      <c r="R4" s="124" t="s">
        <v>31</v>
      </c>
      <c r="S4" s="124" t="s">
        <v>32</v>
      </c>
      <c r="T4" s="124" t="s">
        <v>33</v>
      </c>
      <c r="U4" s="124" t="s">
        <v>34</v>
      </c>
      <c r="V4" s="124" t="s">
        <v>35</v>
      </c>
      <c r="W4" s="124" t="s">
        <v>36</v>
      </c>
      <c r="X4" s="125" t="s">
        <v>37</v>
      </c>
      <c r="Y4" s="126" t="s">
        <v>39</v>
      </c>
      <c r="Z4" s="127" t="s">
        <v>40</v>
      </c>
      <c r="AA4" s="127" t="s">
        <v>41</v>
      </c>
      <c r="AB4" s="127" t="s">
        <v>42</v>
      </c>
      <c r="AC4" s="127" t="s">
        <v>43</v>
      </c>
      <c r="AD4" s="127" t="s">
        <v>44</v>
      </c>
      <c r="AE4" s="127" t="s">
        <v>45</v>
      </c>
      <c r="AF4" s="112" t="s">
        <v>46</v>
      </c>
      <c r="AG4" s="54"/>
      <c r="AH4" s="95"/>
    </row>
    <row r="5" spans="1:34">
      <c r="A5" s="21">
        <v>218</v>
      </c>
      <c r="B5" s="63" t="s">
        <v>364</v>
      </c>
      <c r="C5" s="21"/>
      <c r="D5" s="88" t="str">
        <f>B5&amp;C5</f>
        <v>Helado</v>
      </c>
      <c r="E5" s="36">
        <v>206</v>
      </c>
      <c r="F5" s="13">
        <v>3.9</v>
      </c>
      <c r="G5" s="13">
        <v>12</v>
      </c>
      <c r="H5" s="13">
        <v>21</v>
      </c>
      <c r="I5" s="13"/>
      <c r="J5" s="37"/>
      <c r="K5" s="17">
        <v>500</v>
      </c>
      <c r="L5" s="13">
        <v>40</v>
      </c>
      <c r="M5" s="13">
        <v>180</v>
      </c>
      <c r="N5" s="13">
        <v>1200</v>
      </c>
      <c r="O5" s="55">
        <v>600</v>
      </c>
      <c r="P5" s="36">
        <v>80</v>
      </c>
      <c r="Q5" s="13">
        <v>135</v>
      </c>
      <c r="R5" s="13">
        <v>138</v>
      </c>
      <c r="S5" s="13">
        <v>58</v>
      </c>
      <c r="T5" s="13">
        <v>0.1</v>
      </c>
      <c r="U5" s="13"/>
      <c r="V5" s="13">
        <v>115</v>
      </c>
      <c r="W5" s="13"/>
      <c r="X5" s="37"/>
      <c r="Y5" s="36"/>
      <c r="Z5" s="13"/>
      <c r="AA5" s="13"/>
      <c r="AB5" s="13"/>
      <c r="AC5" s="13"/>
      <c r="AD5" s="13"/>
      <c r="AE5" s="13"/>
      <c r="AF5" s="37"/>
      <c r="AG5" s="21"/>
      <c r="AH5" s="51"/>
    </row>
    <row r="6" spans="1:34">
      <c r="A6" s="21">
        <v>219</v>
      </c>
      <c r="B6" s="63" t="s">
        <v>365</v>
      </c>
      <c r="C6" s="21" t="s">
        <v>312</v>
      </c>
      <c r="D6" s="88" t="str">
        <f t="shared" ref="D6:D32" si="0">B6&amp;C6</f>
        <v>Leche de burraFresca</v>
      </c>
      <c r="E6" s="36">
        <v>42</v>
      </c>
      <c r="F6" s="13">
        <v>1.7</v>
      </c>
      <c r="G6" s="15">
        <v>1.5</v>
      </c>
      <c r="H6" s="15">
        <v>5.8</v>
      </c>
      <c r="I6" s="15">
        <v>90.5</v>
      </c>
      <c r="J6" s="37">
        <v>0.5</v>
      </c>
      <c r="K6" s="17"/>
      <c r="L6" s="13"/>
      <c r="M6" s="13"/>
      <c r="N6" s="13"/>
      <c r="O6" s="55"/>
      <c r="P6" s="36"/>
      <c r="Q6" s="13"/>
      <c r="R6" s="13"/>
      <c r="S6" s="13"/>
      <c r="T6" s="13"/>
      <c r="U6" s="13"/>
      <c r="V6" s="13"/>
      <c r="W6" s="13"/>
      <c r="X6" s="37"/>
      <c r="Y6" s="36"/>
      <c r="Z6" s="13"/>
      <c r="AA6" s="13"/>
      <c r="AB6" s="13"/>
      <c r="AC6" s="13"/>
      <c r="AD6" s="13"/>
      <c r="AE6" s="13"/>
      <c r="AF6" s="37"/>
      <c r="AG6" s="21"/>
      <c r="AH6" s="51"/>
    </row>
    <row r="7" spans="1:34">
      <c r="A7" s="21">
        <v>220</v>
      </c>
      <c r="B7" s="63" t="s">
        <v>366</v>
      </c>
      <c r="C7" s="21" t="s">
        <v>312</v>
      </c>
      <c r="D7" s="88" t="str">
        <f t="shared" si="0"/>
        <v>Leche de cabraFresca</v>
      </c>
      <c r="E7" s="30">
        <v>68</v>
      </c>
      <c r="F7" s="16">
        <v>3.6</v>
      </c>
      <c r="G7" s="14">
        <v>4.4000000000000004</v>
      </c>
      <c r="H7" s="14">
        <v>4.5</v>
      </c>
      <c r="I7" s="14">
        <v>86.8</v>
      </c>
      <c r="J7" s="31">
        <v>0.6</v>
      </c>
      <c r="K7" s="25">
        <v>120</v>
      </c>
      <c r="L7" s="14">
        <v>47</v>
      </c>
      <c r="M7" s="14">
        <v>107</v>
      </c>
      <c r="N7" s="14">
        <v>1800</v>
      </c>
      <c r="O7" s="57">
        <v>290</v>
      </c>
      <c r="P7" s="30">
        <v>48</v>
      </c>
      <c r="Q7" s="14">
        <v>202</v>
      </c>
      <c r="R7" s="14">
        <v>128</v>
      </c>
      <c r="S7" s="14">
        <v>13.8</v>
      </c>
      <c r="T7" s="14">
        <v>0.2</v>
      </c>
      <c r="U7" s="16"/>
      <c r="V7" s="16">
        <v>98</v>
      </c>
      <c r="W7" s="14">
        <v>37</v>
      </c>
      <c r="X7" s="42">
        <v>14</v>
      </c>
      <c r="Y7" s="67">
        <v>119</v>
      </c>
      <c r="Z7" s="60">
        <v>91</v>
      </c>
      <c r="AA7" s="60">
        <v>282</v>
      </c>
      <c r="AB7" s="60">
        <v>309</v>
      </c>
      <c r="AC7" s="60">
        <v>67</v>
      </c>
      <c r="AD7" s="60">
        <v>221</v>
      </c>
      <c r="AE7" s="60">
        <v>41</v>
      </c>
      <c r="AF7" s="68">
        <v>142</v>
      </c>
      <c r="AG7" s="21"/>
      <c r="AH7" s="51">
        <v>87</v>
      </c>
    </row>
    <row r="8" spans="1:34">
      <c r="A8" s="21">
        <v>221</v>
      </c>
      <c r="B8" s="63" t="s">
        <v>367</v>
      </c>
      <c r="C8" s="21" t="s">
        <v>312</v>
      </c>
      <c r="D8" s="88" t="str">
        <f t="shared" si="0"/>
        <v>Leche de mujerFresca</v>
      </c>
      <c r="E8" s="30">
        <v>68</v>
      </c>
      <c r="F8" s="14">
        <v>1.5</v>
      </c>
      <c r="G8" s="14">
        <v>3.8</v>
      </c>
      <c r="H8" s="14">
        <v>6.9</v>
      </c>
      <c r="I8" s="14">
        <v>88</v>
      </c>
      <c r="J8" s="31">
        <v>0.3</v>
      </c>
      <c r="K8" s="25">
        <v>250</v>
      </c>
      <c r="L8" s="14">
        <v>27</v>
      </c>
      <c r="M8" s="14">
        <v>80</v>
      </c>
      <c r="N8" s="14">
        <v>4800</v>
      </c>
      <c r="O8" s="57">
        <v>230</v>
      </c>
      <c r="P8" s="30">
        <v>26</v>
      </c>
      <c r="Q8" s="14">
        <v>91.2</v>
      </c>
      <c r="R8" s="14">
        <v>47</v>
      </c>
      <c r="S8" s="14">
        <v>8.5</v>
      </c>
      <c r="T8" s="14">
        <v>0.16</v>
      </c>
      <c r="U8" s="16">
        <v>0.15</v>
      </c>
      <c r="V8" s="16">
        <v>42</v>
      </c>
      <c r="W8" s="14">
        <v>33</v>
      </c>
      <c r="X8" s="42">
        <v>73</v>
      </c>
      <c r="Y8" s="67">
        <v>59</v>
      </c>
      <c r="Z8" s="60">
        <v>76</v>
      </c>
      <c r="AA8" s="60">
        <v>125</v>
      </c>
      <c r="AB8" s="60">
        <v>89</v>
      </c>
      <c r="AC8" s="60">
        <v>30</v>
      </c>
      <c r="AD8" s="60">
        <v>59</v>
      </c>
      <c r="AE8" s="60">
        <v>24</v>
      </c>
      <c r="AF8" s="69">
        <v>85</v>
      </c>
      <c r="AG8" s="21"/>
      <c r="AH8" s="51">
        <v>26</v>
      </c>
    </row>
    <row r="9" spans="1:34">
      <c r="A9" s="21">
        <v>222</v>
      </c>
      <c r="B9" s="63" t="s">
        <v>522</v>
      </c>
      <c r="C9" s="21" t="s">
        <v>312</v>
      </c>
      <c r="D9" s="88" t="str">
        <f t="shared" si="0"/>
        <v>Leche de ovejaFresca</v>
      </c>
      <c r="E9" s="30">
        <v>86</v>
      </c>
      <c r="F9" s="14">
        <v>5.6</v>
      </c>
      <c r="G9" s="14">
        <v>5.5</v>
      </c>
      <c r="H9" s="14">
        <v>5.7</v>
      </c>
      <c r="I9" s="14">
        <v>82.4</v>
      </c>
      <c r="J9" s="31">
        <v>0.64</v>
      </c>
      <c r="K9" s="25">
        <v>50</v>
      </c>
      <c r="L9" s="14">
        <v>20</v>
      </c>
      <c r="M9" s="14">
        <v>100</v>
      </c>
      <c r="N9" s="14">
        <v>3500</v>
      </c>
      <c r="O9" s="57"/>
      <c r="P9" s="30">
        <v>67</v>
      </c>
      <c r="Q9" s="14">
        <v>201</v>
      </c>
      <c r="R9" s="14">
        <v>240</v>
      </c>
      <c r="S9" s="14">
        <v>18.5</v>
      </c>
      <c r="T9" s="14">
        <v>0.13</v>
      </c>
      <c r="U9" s="16">
        <v>0.03</v>
      </c>
      <c r="V9" s="16">
        <v>152</v>
      </c>
      <c r="W9" s="14">
        <v>56.7</v>
      </c>
      <c r="X9" s="42">
        <v>99</v>
      </c>
      <c r="Y9" s="67"/>
      <c r="Z9" s="59"/>
      <c r="AA9" s="59"/>
      <c r="AB9" s="59"/>
      <c r="AC9" s="59"/>
      <c r="AD9" s="59"/>
      <c r="AE9" s="59"/>
      <c r="AF9" s="69"/>
      <c r="AG9" s="21"/>
      <c r="AH9" s="51">
        <v>40</v>
      </c>
    </row>
    <row r="10" spans="1:34">
      <c r="A10" s="21">
        <v>223</v>
      </c>
      <c r="B10" s="63" t="s">
        <v>368</v>
      </c>
      <c r="C10" s="21" t="s">
        <v>312</v>
      </c>
      <c r="D10" s="88" t="str">
        <f t="shared" si="0"/>
        <v>Leche de vacaFresca</v>
      </c>
      <c r="E10" s="30">
        <v>68</v>
      </c>
      <c r="F10" s="14">
        <v>3.5</v>
      </c>
      <c r="G10" s="14">
        <v>3.8</v>
      </c>
      <c r="H10" s="14">
        <v>5</v>
      </c>
      <c r="I10" s="14">
        <v>87.5</v>
      </c>
      <c r="J10" s="31">
        <v>0.5</v>
      </c>
      <c r="K10" s="25">
        <v>140</v>
      </c>
      <c r="L10" s="14">
        <v>40</v>
      </c>
      <c r="M10" s="14">
        <v>183</v>
      </c>
      <c r="N10" s="14">
        <v>1500</v>
      </c>
      <c r="O10" s="57">
        <v>100</v>
      </c>
      <c r="P10" s="30">
        <v>50</v>
      </c>
      <c r="Q10" s="14">
        <v>140</v>
      </c>
      <c r="R10" s="14">
        <v>120</v>
      </c>
      <c r="S10" s="14">
        <v>14.5</v>
      </c>
      <c r="T10" s="14">
        <v>0.1</v>
      </c>
      <c r="U10" s="16">
        <v>0.02</v>
      </c>
      <c r="V10" s="16">
        <v>95</v>
      </c>
      <c r="W10" s="14">
        <v>28</v>
      </c>
      <c r="X10" s="42">
        <v>98</v>
      </c>
      <c r="Y10" s="67">
        <v>169</v>
      </c>
      <c r="Z10" s="60">
        <v>219</v>
      </c>
      <c r="AA10" s="60">
        <v>349</v>
      </c>
      <c r="AB10" s="60">
        <v>268</v>
      </c>
      <c r="AC10" s="60">
        <v>89</v>
      </c>
      <c r="AD10" s="60">
        <v>163</v>
      </c>
      <c r="AE10" s="60">
        <v>49</v>
      </c>
      <c r="AF10" s="68">
        <v>238</v>
      </c>
      <c r="AG10" s="21"/>
      <c r="AH10" s="51">
        <v>35</v>
      </c>
    </row>
    <row r="11" spans="1:34">
      <c r="A11" s="21">
        <v>224</v>
      </c>
      <c r="B11" s="63" t="s">
        <v>368</v>
      </c>
      <c r="C11" s="21" t="s">
        <v>387</v>
      </c>
      <c r="D11" s="88" t="str">
        <f t="shared" si="0"/>
        <v>Leche de vacaDesnatada</v>
      </c>
      <c r="E11" s="30">
        <v>36</v>
      </c>
      <c r="F11" s="14">
        <v>3.6</v>
      </c>
      <c r="G11" s="14">
        <v>0.1</v>
      </c>
      <c r="H11" s="14">
        <v>4.9000000000000004</v>
      </c>
      <c r="I11" s="14">
        <v>90.5</v>
      </c>
      <c r="J11" s="31">
        <v>0.6</v>
      </c>
      <c r="K11" s="25">
        <v>19</v>
      </c>
      <c r="L11" s="14">
        <v>40</v>
      </c>
      <c r="M11" s="14">
        <v>173</v>
      </c>
      <c r="N11" s="14">
        <v>1500</v>
      </c>
      <c r="O11" s="57">
        <v>100</v>
      </c>
      <c r="P11" s="30">
        <v>44</v>
      </c>
      <c r="Q11" s="14">
        <v>140</v>
      </c>
      <c r="R11" s="14">
        <v>120</v>
      </c>
      <c r="S11" s="14">
        <v>14.5</v>
      </c>
      <c r="T11" s="14">
        <v>0.1</v>
      </c>
      <c r="U11" s="16">
        <v>0.02</v>
      </c>
      <c r="V11" s="16">
        <v>93</v>
      </c>
      <c r="W11" s="14">
        <v>18</v>
      </c>
      <c r="X11" s="42">
        <v>91</v>
      </c>
      <c r="Y11" s="67">
        <v>159</v>
      </c>
      <c r="Z11" s="60">
        <v>209</v>
      </c>
      <c r="AA11" s="60">
        <v>319</v>
      </c>
      <c r="AB11" s="60">
        <v>248</v>
      </c>
      <c r="AC11" s="60">
        <v>79</v>
      </c>
      <c r="AD11" s="60">
        <v>153</v>
      </c>
      <c r="AE11" s="60">
        <v>47</v>
      </c>
      <c r="AF11" s="68">
        <v>290</v>
      </c>
      <c r="AG11" s="21"/>
      <c r="AH11" s="51">
        <v>31</v>
      </c>
    </row>
    <row r="12" spans="1:34">
      <c r="A12" s="21">
        <v>225</v>
      </c>
      <c r="B12" s="63" t="s">
        <v>368</v>
      </c>
      <c r="C12" s="21" t="s">
        <v>388</v>
      </c>
      <c r="D12" s="88" t="str">
        <f t="shared" si="0"/>
        <v>Leche de vacaConcent.</v>
      </c>
      <c r="E12" s="30">
        <v>157</v>
      </c>
      <c r="F12" s="14">
        <v>7.6</v>
      </c>
      <c r="G12" s="14">
        <v>8.6</v>
      </c>
      <c r="H12" s="14">
        <v>11.1</v>
      </c>
      <c r="I12" s="14">
        <v>71</v>
      </c>
      <c r="J12" s="31">
        <v>1.5</v>
      </c>
      <c r="K12" s="25">
        <v>400</v>
      </c>
      <c r="L12" s="14">
        <v>50</v>
      </c>
      <c r="M12" s="14">
        <v>380</v>
      </c>
      <c r="N12" s="14">
        <v>1000</v>
      </c>
      <c r="O12" s="57">
        <v>200</v>
      </c>
      <c r="P12" s="30">
        <v>142</v>
      </c>
      <c r="Q12" s="14">
        <v>395</v>
      </c>
      <c r="R12" s="14">
        <v>280</v>
      </c>
      <c r="S12" s="14">
        <v>34.799999999999997</v>
      </c>
      <c r="T12" s="14">
        <v>0.2</v>
      </c>
      <c r="U12" s="16">
        <v>0.11</v>
      </c>
      <c r="V12" s="16">
        <v>223</v>
      </c>
      <c r="W12" s="14">
        <v>75</v>
      </c>
      <c r="X12" s="42">
        <v>277</v>
      </c>
      <c r="Y12" s="67">
        <v>338</v>
      </c>
      <c r="Z12" s="60">
        <v>450</v>
      </c>
      <c r="AA12" s="60">
        <v>688</v>
      </c>
      <c r="AB12" s="60">
        <v>550</v>
      </c>
      <c r="AC12" s="60">
        <v>169</v>
      </c>
      <c r="AD12" s="60">
        <v>319</v>
      </c>
      <c r="AE12" s="60">
        <v>100</v>
      </c>
      <c r="AF12" s="68">
        <v>479</v>
      </c>
      <c r="AG12" s="21"/>
      <c r="AH12" s="51">
        <v>84</v>
      </c>
    </row>
    <row r="13" spans="1:34">
      <c r="A13" s="21">
        <v>226</v>
      </c>
      <c r="B13" s="63" t="s">
        <v>368</v>
      </c>
      <c r="C13" s="21" t="s">
        <v>371</v>
      </c>
      <c r="D13" s="88" t="str">
        <f t="shared" si="0"/>
        <v>Leche de vacaCondensada con azucar</v>
      </c>
      <c r="E13" s="30">
        <v>348</v>
      </c>
      <c r="F13" s="14">
        <v>8.1</v>
      </c>
      <c r="G13" s="14">
        <v>8.9</v>
      </c>
      <c r="H13" s="14">
        <v>54.8</v>
      </c>
      <c r="I13" s="14">
        <v>27</v>
      </c>
      <c r="J13" s="31">
        <v>0.9</v>
      </c>
      <c r="K13" s="25">
        <v>410</v>
      </c>
      <c r="L13" s="14">
        <v>64</v>
      </c>
      <c r="M13" s="14">
        <v>390</v>
      </c>
      <c r="N13" s="14">
        <v>1000</v>
      </c>
      <c r="O13" s="57">
        <v>200</v>
      </c>
      <c r="P13" s="30">
        <v>143</v>
      </c>
      <c r="Q13" s="14">
        <v>380</v>
      </c>
      <c r="R13" s="14">
        <v>285</v>
      </c>
      <c r="S13" s="14">
        <v>36</v>
      </c>
      <c r="T13" s="14">
        <v>0.2</v>
      </c>
      <c r="U13" s="16">
        <v>0.08</v>
      </c>
      <c r="V13" s="16">
        <v>238</v>
      </c>
      <c r="W13" s="14">
        <v>83</v>
      </c>
      <c r="X13" s="42">
        <v>284</v>
      </c>
      <c r="Y13" s="67">
        <v>361</v>
      </c>
      <c r="Z13" s="60">
        <v>469</v>
      </c>
      <c r="AA13" s="60">
        <v>731</v>
      </c>
      <c r="AB13" s="60">
        <v>580</v>
      </c>
      <c r="AC13" s="60">
        <v>179</v>
      </c>
      <c r="AD13" s="60">
        <v>339</v>
      </c>
      <c r="AE13" s="60">
        <v>98</v>
      </c>
      <c r="AF13" s="68">
        <v>511</v>
      </c>
      <c r="AG13" s="21"/>
      <c r="AH13" s="51">
        <v>68</v>
      </c>
    </row>
    <row r="14" spans="1:34">
      <c r="A14" s="21">
        <v>227</v>
      </c>
      <c r="B14" s="63" t="s">
        <v>368</v>
      </c>
      <c r="C14" s="21" t="s">
        <v>389</v>
      </c>
      <c r="D14" s="88" t="str">
        <f t="shared" si="0"/>
        <v>Leche de vacaTotal seca</v>
      </c>
      <c r="E14" s="30">
        <v>510</v>
      </c>
      <c r="F14" s="14">
        <v>26.8</v>
      </c>
      <c r="G14" s="14">
        <v>27.9</v>
      </c>
      <c r="H14" s="16">
        <v>38.799999999999997</v>
      </c>
      <c r="I14" s="14">
        <v>4.8</v>
      </c>
      <c r="J14" s="31">
        <v>1.3</v>
      </c>
      <c r="K14" s="25">
        <v>1450</v>
      </c>
      <c r="L14" s="14">
        <v>300</v>
      </c>
      <c r="M14" s="14">
        <v>1500</v>
      </c>
      <c r="N14" s="14">
        <v>6000</v>
      </c>
      <c r="O14" s="57">
        <v>800</v>
      </c>
      <c r="P14" s="30">
        <v>400</v>
      </c>
      <c r="Q14" s="14">
        <v>1200</v>
      </c>
      <c r="R14" s="14">
        <v>965</v>
      </c>
      <c r="S14" s="14">
        <v>112</v>
      </c>
      <c r="T14" s="14">
        <v>0.6</v>
      </c>
      <c r="U14" s="16">
        <v>0.16</v>
      </c>
      <c r="V14" s="16">
        <v>745</v>
      </c>
      <c r="W14" s="14">
        <v>234</v>
      </c>
      <c r="X14" s="42">
        <v>784</v>
      </c>
      <c r="Y14" s="67">
        <v>1331</v>
      </c>
      <c r="Z14" s="60">
        <v>1739</v>
      </c>
      <c r="AA14" s="60">
        <v>2708</v>
      </c>
      <c r="AB14" s="60">
        <v>2131</v>
      </c>
      <c r="AC14" s="60">
        <v>681</v>
      </c>
      <c r="AD14" s="60">
        <v>1358</v>
      </c>
      <c r="AE14" s="60">
        <v>381</v>
      </c>
      <c r="AF14" s="68">
        <v>1881</v>
      </c>
      <c r="AG14" s="21"/>
      <c r="AH14" s="51">
        <v>130</v>
      </c>
    </row>
    <row r="15" spans="1:34">
      <c r="A15" s="21">
        <v>228</v>
      </c>
      <c r="B15" s="63" t="s">
        <v>368</v>
      </c>
      <c r="C15" s="21" t="s">
        <v>369</v>
      </c>
      <c r="D15" s="88" t="str">
        <f t="shared" si="0"/>
        <v>Leche de vacaCondensada Desntada Seca</v>
      </c>
      <c r="E15" s="30">
        <v>356</v>
      </c>
      <c r="F15" s="14">
        <v>36.799999999999997</v>
      </c>
      <c r="G15" s="14">
        <v>1.3</v>
      </c>
      <c r="H15" s="14">
        <v>53.9</v>
      </c>
      <c r="I15" s="14">
        <v>6.8</v>
      </c>
      <c r="J15" s="31">
        <v>1.2</v>
      </c>
      <c r="K15" s="25">
        <v>40</v>
      </c>
      <c r="L15" s="14">
        <v>330</v>
      </c>
      <c r="M15" s="14">
        <v>1800</v>
      </c>
      <c r="N15" s="14">
        <v>6800</v>
      </c>
      <c r="O15" s="57">
        <v>100</v>
      </c>
      <c r="P15" s="30">
        <v>570</v>
      </c>
      <c r="Q15" s="14">
        <v>1280</v>
      </c>
      <c r="R15" s="14">
        <v>1290</v>
      </c>
      <c r="S15" s="14">
        <v>111</v>
      </c>
      <c r="T15" s="14">
        <v>0.55000000000000004</v>
      </c>
      <c r="U15" s="16">
        <v>1.39</v>
      </c>
      <c r="V15" s="16">
        <v>1030</v>
      </c>
      <c r="W15" s="14">
        <v>300</v>
      </c>
      <c r="X15" s="42">
        <v>1130</v>
      </c>
      <c r="Y15" s="67"/>
      <c r="Z15" s="59"/>
      <c r="AA15" s="59"/>
      <c r="AB15" s="59"/>
      <c r="AC15" s="59"/>
      <c r="AD15" s="59"/>
      <c r="AE15" s="59"/>
      <c r="AF15" s="69"/>
      <c r="AG15" s="21"/>
      <c r="AH15" s="51">
        <v>95</v>
      </c>
    </row>
    <row r="16" spans="1:34">
      <c r="A16" s="21">
        <v>229</v>
      </c>
      <c r="B16" s="63" t="s">
        <v>368</v>
      </c>
      <c r="C16" s="21" t="s">
        <v>370</v>
      </c>
      <c r="D16" s="88" t="str">
        <f t="shared" si="0"/>
        <v>Leche de vacaCon cacao</v>
      </c>
      <c r="E16" s="30">
        <v>100</v>
      </c>
      <c r="F16" s="14">
        <v>3.3</v>
      </c>
      <c r="G16" s="14">
        <v>4.3</v>
      </c>
      <c r="H16" s="14">
        <v>12</v>
      </c>
      <c r="I16" s="14">
        <v>80</v>
      </c>
      <c r="J16" s="31"/>
      <c r="K16" s="25">
        <v>170</v>
      </c>
      <c r="L16" s="14">
        <v>50</v>
      </c>
      <c r="M16" s="14">
        <v>160</v>
      </c>
      <c r="N16" s="16"/>
      <c r="O16" s="57">
        <v>100</v>
      </c>
      <c r="P16" s="30"/>
      <c r="Q16" s="16"/>
      <c r="R16" s="14">
        <v>100</v>
      </c>
      <c r="S16" s="16"/>
      <c r="T16" s="14">
        <v>0.3</v>
      </c>
      <c r="U16" s="16"/>
      <c r="V16" s="16">
        <v>110</v>
      </c>
      <c r="W16" s="16"/>
      <c r="X16" s="42"/>
      <c r="Y16" s="67"/>
      <c r="Z16" s="59"/>
      <c r="AA16" s="59"/>
      <c r="AB16" s="59"/>
      <c r="AC16" s="59"/>
      <c r="AD16" s="59"/>
      <c r="AE16" s="59"/>
      <c r="AF16" s="69"/>
      <c r="AG16" s="21"/>
      <c r="AH16" s="51">
        <v>45</v>
      </c>
    </row>
    <row r="17" spans="1:34">
      <c r="A17" s="21">
        <v>230</v>
      </c>
      <c r="B17" s="63" t="s">
        <v>372</v>
      </c>
      <c r="C17" s="21" t="s">
        <v>312</v>
      </c>
      <c r="D17" s="88" t="str">
        <f t="shared" si="0"/>
        <v>MantequillaFresca</v>
      </c>
      <c r="E17" s="30">
        <v>718</v>
      </c>
      <c r="F17" s="14">
        <v>0.68</v>
      </c>
      <c r="G17" s="14">
        <v>81.3</v>
      </c>
      <c r="H17" s="14">
        <v>0.7</v>
      </c>
      <c r="I17" s="14">
        <v>15.2</v>
      </c>
      <c r="J17" s="31">
        <v>1.3</v>
      </c>
      <c r="K17" s="25">
        <v>3350</v>
      </c>
      <c r="L17" s="14">
        <v>3300</v>
      </c>
      <c r="M17" s="14">
        <v>50</v>
      </c>
      <c r="N17" s="14">
        <v>800</v>
      </c>
      <c r="O17" s="57">
        <v>100</v>
      </c>
      <c r="P17" s="30" t="s">
        <v>56</v>
      </c>
      <c r="Q17" s="14">
        <v>41</v>
      </c>
      <c r="R17" s="14">
        <v>24</v>
      </c>
      <c r="S17" s="14">
        <v>4.5999999999999996</v>
      </c>
      <c r="T17" s="14">
        <v>0.2</v>
      </c>
      <c r="U17" s="16">
        <v>0.03</v>
      </c>
      <c r="V17" s="16">
        <v>20</v>
      </c>
      <c r="W17" s="14">
        <v>7</v>
      </c>
      <c r="X17" s="42">
        <v>320</v>
      </c>
      <c r="Y17" s="67">
        <v>30</v>
      </c>
      <c r="Z17" s="60">
        <v>40</v>
      </c>
      <c r="AA17" s="60">
        <v>55</v>
      </c>
      <c r="AB17" s="60">
        <v>48</v>
      </c>
      <c r="AC17" s="60">
        <v>15</v>
      </c>
      <c r="AD17" s="60">
        <v>28</v>
      </c>
      <c r="AE17" s="60">
        <v>10</v>
      </c>
      <c r="AF17" s="68">
        <v>39</v>
      </c>
      <c r="AG17" s="21"/>
      <c r="AH17" s="51">
        <v>12</v>
      </c>
    </row>
    <row r="18" spans="1:34">
      <c r="A18" s="21">
        <v>231</v>
      </c>
      <c r="B18" s="63" t="s">
        <v>373</v>
      </c>
      <c r="C18" s="21" t="s">
        <v>312</v>
      </c>
      <c r="D18" s="88" t="str">
        <f t="shared" si="0"/>
        <v>NataFresca</v>
      </c>
      <c r="E18" s="30">
        <v>362</v>
      </c>
      <c r="F18" s="14">
        <v>2.2999999999999998</v>
      </c>
      <c r="G18" s="14">
        <v>38</v>
      </c>
      <c r="H18" s="14">
        <v>3.1</v>
      </c>
      <c r="I18" s="14">
        <v>56</v>
      </c>
      <c r="J18" s="31">
        <v>0.1</v>
      </c>
      <c r="K18" s="25">
        <v>1700</v>
      </c>
      <c r="L18" s="14">
        <v>50</v>
      </c>
      <c r="M18" s="14">
        <v>130</v>
      </c>
      <c r="N18" s="14">
        <v>800</v>
      </c>
      <c r="O18" s="57">
        <v>100</v>
      </c>
      <c r="P18" s="30" t="s">
        <v>57</v>
      </c>
      <c r="Q18" s="14">
        <v>68</v>
      </c>
      <c r="R18" s="14">
        <v>76</v>
      </c>
      <c r="S18" s="14">
        <v>9.3000000000000007</v>
      </c>
      <c r="T18" s="14">
        <v>3.31</v>
      </c>
      <c r="U18" s="16">
        <v>0.15</v>
      </c>
      <c r="V18" s="16">
        <v>32</v>
      </c>
      <c r="W18" s="14">
        <v>33</v>
      </c>
      <c r="X18" s="42">
        <v>62</v>
      </c>
      <c r="Y18" s="67"/>
      <c r="Z18" s="60"/>
      <c r="AA18" s="60"/>
      <c r="AB18" s="60"/>
      <c r="AC18" s="60"/>
      <c r="AD18" s="60"/>
      <c r="AE18" s="60"/>
      <c r="AF18" s="68"/>
      <c r="AG18" s="21"/>
      <c r="AH18" s="51">
        <v>27</v>
      </c>
    </row>
    <row r="19" spans="1:34">
      <c r="A19" s="21">
        <v>232</v>
      </c>
      <c r="B19" s="63" t="s">
        <v>374</v>
      </c>
      <c r="C19" s="21" t="s">
        <v>116</v>
      </c>
      <c r="D19" s="88" t="str">
        <f t="shared" si="0"/>
        <v>Queso brugosNatural</v>
      </c>
      <c r="E19" s="30">
        <v>190</v>
      </c>
      <c r="F19" s="14">
        <v>12.1</v>
      </c>
      <c r="G19" s="14">
        <v>14.6</v>
      </c>
      <c r="H19" s="14">
        <v>3.16</v>
      </c>
      <c r="I19" s="14">
        <v>67.8</v>
      </c>
      <c r="J19" s="31">
        <v>2.9</v>
      </c>
      <c r="K19" s="25"/>
      <c r="L19" s="16"/>
      <c r="M19" s="16"/>
      <c r="N19" s="16"/>
      <c r="O19" s="57"/>
      <c r="P19" s="30"/>
      <c r="Q19" s="16"/>
      <c r="R19" s="16"/>
      <c r="S19" s="16"/>
      <c r="T19" s="16"/>
      <c r="U19" s="16"/>
      <c r="V19" s="16"/>
      <c r="W19" s="16"/>
      <c r="X19" s="31"/>
      <c r="Y19" s="67"/>
      <c r="Z19" s="60"/>
      <c r="AA19" s="60"/>
      <c r="AB19" s="60"/>
      <c r="AC19" s="60"/>
      <c r="AD19" s="60"/>
      <c r="AE19" s="60"/>
      <c r="AF19" s="69"/>
      <c r="AG19" s="21"/>
      <c r="AH19" s="51"/>
    </row>
    <row r="20" spans="1:34">
      <c r="A20" s="21">
        <v>233</v>
      </c>
      <c r="B20" s="63" t="s">
        <v>375</v>
      </c>
      <c r="C20" s="21" t="s">
        <v>116</v>
      </c>
      <c r="D20" s="88" t="str">
        <f t="shared" si="0"/>
        <v>Queso cabralesNatural</v>
      </c>
      <c r="E20" s="30">
        <v>400</v>
      </c>
      <c r="F20" s="14">
        <v>26.7</v>
      </c>
      <c r="G20" s="14">
        <v>34.700000000000003</v>
      </c>
      <c r="H20" s="14">
        <v>2.1</v>
      </c>
      <c r="I20" s="14">
        <v>32.200000000000003</v>
      </c>
      <c r="J20" s="31">
        <v>4.0999999999999996</v>
      </c>
      <c r="K20" s="25">
        <v>3500</v>
      </c>
      <c r="L20" s="14">
        <v>65</v>
      </c>
      <c r="M20" s="14">
        <v>420</v>
      </c>
      <c r="N20" s="16"/>
      <c r="O20" s="57"/>
      <c r="P20" s="30"/>
      <c r="Q20" s="16"/>
      <c r="R20" s="16"/>
      <c r="S20" s="16"/>
      <c r="T20" s="16"/>
      <c r="U20" s="16"/>
      <c r="V20" s="16"/>
      <c r="W20" s="16"/>
      <c r="X20" s="31"/>
      <c r="Y20" s="67"/>
      <c r="Z20" s="59"/>
      <c r="AA20" s="59"/>
      <c r="AB20" s="59"/>
      <c r="AC20" s="59"/>
      <c r="AD20" s="59"/>
      <c r="AE20" s="59"/>
      <c r="AF20" s="69"/>
      <c r="AG20" s="21"/>
      <c r="AH20" s="51">
        <v>51</v>
      </c>
    </row>
    <row r="21" spans="1:34">
      <c r="A21" s="21">
        <v>234</v>
      </c>
      <c r="B21" s="63" t="s">
        <v>524</v>
      </c>
      <c r="C21" s="21" t="s">
        <v>116</v>
      </c>
      <c r="D21" s="88" t="str">
        <f t="shared" si="0"/>
        <v>Queso emmentalNatural</v>
      </c>
      <c r="E21" s="30">
        <v>397</v>
      </c>
      <c r="F21" s="14">
        <v>26.8</v>
      </c>
      <c r="G21" s="14">
        <v>30.5</v>
      </c>
      <c r="H21" s="14">
        <v>2.2999999999999998</v>
      </c>
      <c r="I21" s="14">
        <v>35.58</v>
      </c>
      <c r="J21" s="31">
        <v>5.8</v>
      </c>
      <c r="K21" s="25">
        <v>2600</v>
      </c>
      <c r="L21" s="14">
        <v>40</v>
      </c>
      <c r="M21" s="14">
        <v>420</v>
      </c>
      <c r="N21" s="14">
        <v>1000</v>
      </c>
      <c r="O21" s="57">
        <v>9240</v>
      </c>
      <c r="P21" s="30">
        <v>750</v>
      </c>
      <c r="Q21" s="14">
        <v>96</v>
      </c>
      <c r="R21" s="14">
        <v>900</v>
      </c>
      <c r="S21" s="14">
        <v>52.6</v>
      </c>
      <c r="T21" s="14">
        <v>0.9</v>
      </c>
      <c r="U21" s="14">
        <v>0.05</v>
      </c>
      <c r="V21" s="16">
        <v>758</v>
      </c>
      <c r="W21" s="14">
        <v>187</v>
      </c>
      <c r="X21" s="42">
        <v>2050</v>
      </c>
      <c r="Y21" s="67"/>
      <c r="Z21" s="60"/>
      <c r="AA21" s="60"/>
      <c r="AB21" s="60"/>
      <c r="AC21" s="60"/>
      <c r="AD21" s="60"/>
      <c r="AE21" s="60"/>
      <c r="AF21" s="68"/>
      <c r="AG21" s="21"/>
      <c r="AH21" s="51"/>
    </row>
    <row r="22" spans="1:34">
      <c r="A22" s="21">
        <v>235</v>
      </c>
      <c r="B22" s="63" t="s">
        <v>376</v>
      </c>
      <c r="C22" s="21" t="s">
        <v>116</v>
      </c>
      <c r="D22" s="88" t="str">
        <f t="shared" si="0"/>
        <v>Queso gervaiaNatural</v>
      </c>
      <c r="E22" s="30">
        <v>415</v>
      </c>
      <c r="F22" s="14">
        <v>19.7</v>
      </c>
      <c r="G22" s="14">
        <v>36</v>
      </c>
      <c r="H22" s="14">
        <v>2</v>
      </c>
      <c r="I22" s="14">
        <v>387</v>
      </c>
      <c r="J22" s="31">
        <v>3.3</v>
      </c>
      <c r="K22" s="25">
        <v>3000</v>
      </c>
      <c r="L22" s="14">
        <v>40</v>
      </c>
      <c r="M22" s="14">
        <v>550</v>
      </c>
      <c r="N22" s="16"/>
      <c r="O22" s="57"/>
      <c r="P22" s="30">
        <v>173</v>
      </c>
      <c r="Q22" s="14">
        <v>70</v>
      </c>
      <c r="R22" s="14">
        <v>492</v>
      </c>
      <c r="S22" s="14">
        <v>21.3</v>
      </c>
      <c r="T22" s="14">
        <v>0.75</v>
      </c>
      <c r="U22" s="16">
        <v>0.03</v>
      </c>
      <c r="V22" s="16">
        <v>401</v>
      </c>
      <c r="W22" s="14">
        <v>191</v>
      </c>
      <c r="X22" s="42">
        <v>875</v>
      </c>
      <c r="Y22" s="67"/>
      <c r="Z22" s="60"/>
      <c r="AA22" s="60"/>
      <c r="AB22" s="60"/>
      <c r="AC22" s="60"/>
      <c r="AD22" s="60"/>
      <c r="AE22" s="60"/>
      <c r="AF22" s="68"/>
      <c r="AG22" s="21">
        <v>89</v>
      </c>
      <c r="AH22" s="51"/>
    </row>
    <row r="23" spans="1:34">
      <c r="A23" s="21">
        <v>236</v>
      </c>
      <c r="B23" s="63" t="s">
        <v>377</v>
      </c>
      <c r="C23" s="21" t="s">
        <v>116</v>
      </c>
      <c r="D23" s="88" t="str">
        <f t="shared" si="0"/>
        <v>Queso gorgonzolaNatural</v>
      </c>
      <c r="E23" s="30">
        <v>365</v>
      </c>
      <c r="F23" s="14">
        <v>24.5</v>
      </c>
      <c r="G23" s="14">
        <v>28</v>
      </c>
      <c r="H23" s="14">
        <v>1.8</v>
      </c>
      <c r="I23" s="14">
        <v>38</v>
      </c>
      <c r="J23" s="31">
        <v>4.0999999999999996</v>
      </c>
      <c r="K23" s="25">
        <v>3100</v>
      </c>
      <c r="L23" s="14">
        <v>50</v>
      </c>
      <c r="M23" s="14">
        <v>360</v>
      </c>
      <c r="N23" s="16"/>
      <c r="O23" s="57">
        <v>100</v>
      </c>
      <c r="P23" s="30">
        <v>1220</v>
      </c>
      <c r="Q23" s="14">
        <v>172</v>
      </c>
      <c r="R23" s="14">
        <v>585</v>
      </c>
      <c r="S23" s="14">
        <v>37.380000000000003</v>
      </c>
      <c r="T23" s="14">
        <v>0.8</v>
      </c>
      <c r="U23" s="14">
        <v>0.15</v>
      </c>
      <c r="V23" s="16">
        <v>392</v>
      </c>
      <c r="W23" s="14">
        <v>177</v>
      </c>
      <c r="X23" s="42">
        <v>1800</v>
      </c>
      <c r="Y23" s="67"/>
      <c r="Z23" s="60"/>
      <c r="AA23" s="60"/>
      <c r="AB23" s="60"/>
      <c r="AC23" s="60"/>
      <c r="AD23" s="60"/>
      <c r="AE23" s="60"/>
      <c r="AF23" s="68"/>
      <c r="AG23" s="21">
        <v>3</v>
      </c>
      <c r="AH23" s="51"/>
    </row>
    <row r="24" spans="1:34">
      <c r="A24" s="21">
        <v>237</v>
      </c>
      <c r="B24" s="63" t="s">
        <v>378</v>
      </c>
      <c r="C24" s="21" t="s">
        <v>116</v>
      </c>
      <c r="D24" s="88" t="str">
        <f t="shared" si="0"/>
        <v>Queso grasoNatural</v>
      </c>
      <c r="E24" s="30">
        <v>270</v>
      </c>
      <c r="F24" s="14">
        <v>8</v>
      </c>
      <c r="G24" s="14">
        <v>25</v>
      </c>
      <c r="H24" s="14">
        <v>3</v>
      </c>
      <c r="I24" s="16"/>
      <c r="J24" s="31"/>
      <c r="K24" s="25">
        <v>4000</v>
      </c>
      <c r="L24" s="14">
        <v>118</v>
      </c>
      <c r="M24" s="14">
        <v>125</v>
      </c>
      <c r="N24" s="14">
        <v>20</v>
      </c>
      <c r="O24" s="57"/>
      <c r="P24" s="30"/>
      <c r="Q24" s="16"/>
      <c r="R24" s="14">
        <v>150</v>
      </c>
      <c r="S24" s="16"/>
      <c r="T24" s="16">
        <v>0.1</v>
      </c>
      <c r="U24" s="16"/>
      <c r="V24" s="16">
        <v>100</v>
      </c>
      <c r="W24" s="16"/>
      <c r="X24" s="31"/>
      <c r="Y24" s="67"/>
      <c r="Z24" s="60"/>
      <c r="AA24" s="60"/>
      <c r="AB24" s="60"/>
      <c r="AC24" s="60"/>
      <c r="AD24" s="60"/>
      <c r="AE24" s="60"/>
      <c r="AF24" s="68"/>
      <c r="AG24" s="21"/>
      <c r="AH24" s="51"/>
    </row>
    <row r="25" spans="1:34">
      <c r="A25" s="21">
        <v>238</v>
      </c>
      <c r="B25" s="63" t="s">
        <v>379</v>
      </c>
      <c r="C25" s="21" t="s">
        <v>116</v>
      </c>
      <c r="D25" s="88" t="str">
        <f t="shared" si="0"/>
        <v>Queso gruyereNatural</v>
      </c>
      <c r="E25" s="30">
        <v>420</v>
      </c>
      <c r="F25" s="14">
        <v>33</v>
      </c>
      <c r="G25" s="14">
        <v>32.200000000000003</v>
      </c>
      <c r="H25" s="14">
        <v>4</v>
      </c>
      <c r="I25" s="14">
        <v>23.2</v>
      </c>
      <c r="J25" s="31">
        <v>5.3</v>
      </c>
      <c r="K25" s="25">
        <v>3100</v>
      </c>
      <c r="L25" s="14">
        <v>87</v>
      </c>
      <c r="M25" s="14">
        <v>450</v>
      </c>
      <c r="N25" s="16"/>
      <c r="O25" s="57">
        <v>350</v>
      </c>
      <c r="P25" s="30">
        <v>542</v>
      </c>
      <c r="Q25" s="14">
        <v>128</v>
      </c>
      <c r="R25" s="14">
        <v>1000</v>
      </c>
      <c r="S25" s="14">
        <v>45</v>
      </c>
      <c r="T25" s="14">
        <v>0.8</v>
      </c>
      <c r="U25" s="14">
        <v>0.27</v>
      </c>
      <c r="V25" s="16">
        <v>710</v>
      </c>
      <c r="W25" s="14">
        <v>206</v>
      </c>
      <c r="X25" s="42">
        <v>825</v>
      </c>
      <c r="Y25" s="67">
        <v>1571</v>
      </c>
      <c r="Z25" s="60">
        <v>1969</v>
      </c>
      <c r="AA25" s="60">
        <v>2845</v>
      </c>
      <c r="AB25" s="60">
        <v>2098</v>
      </c>
      <c r="AC25" s="60">
        <v>757</v>
      </c>
      <c r="AD25" s="60">
        <v>1081</v>
      </c>
      <c r="AE25" s="60">
        <v>388</v>
      </c>
      <c r="AF25" s="68">
        <v>2009</v>
      </c>
      <c r="AG25" s="21"/>
      <c r="AH25" s="51">
        <v>58</v>
      </c>
    </row>
    <row r="26" spans="1:34">
      <c r="A26" s="21">
        <v>239</v>
      </c>
      <c r="B26" s="63" t="s">
        <v>380</v>
      </c>
      <c r="C26" s="21" t="s">
        <v>116</v>
      </c>
      <c r="D26" s="88" t="str">
        <f t="shared" si="0"/>
        <v>Queso magroNatural</v>
      </c>
      <c r="E26" s="30">
        <v>200</v>
      </c>
      <c r="F26" s="14">
        <v>39</v>
      </c>
      <c r="G26" s="14">
        <v>1.8</v>
      </c>
      <c r="H26" s="14">
        <v>4.2</v>
      </c>
      <c r="I26" s="14">
        <v>55</v>
      </c>
      <c r="J26" s="31"/>
      <c r="K26" s="25">
        <v>100</v>
      </c>
      <c r="L26" s="14">
        <v>35</v>
      </c>
      <c r="M26" s="14">
        <v>400</v>
      </c>
      <c r="N26" s="16"/>
      <c r="O26" s="57">
        <v>150</v>
      </c>
      <c r="P26" s="30"/>
      <c r="Q26" s="16"/>
      <c r="R26" s="14">
        <v>1050</v>
      </c>
      <c r="S26" s="16"/>
      <c r="T26" s="16">
        <v>0.7</v>
      </c>
      <c r="U26" s="16"/>
      <c r="V26" s="16">
        <v>425</v>
      </c>
      <c r="W26" s="16"/>
      <c r="X26" s="31"/>
      <c r="Y26" s="67"/>
      <c r="Z26" s="59"/>
      <c r="AA26" s="59"/>
      <c r="AB26" s="59"/>
      <c r="AC26" s="59"/>
      <c r="AD26" s="59"/>
      <c r="AE26" s="59"/>
      <c r="AF26" s="69"/>
      <c r="AG26" s="21"/>
      <c r="AH26" s="51"/>
    </row>
    <row r="27" spans="1:34">
      <c r="A27" s="21">
        <v>240</v>
      </c>
      <c r="B27" s="63" t="s">
        <v>381</v>
      </c>
      <c r="C27" s="21" t="s">
        <v>116</v>
      </c>
      <c r="D27" s="88" t="str">
        <f t="shared" si="0"/>
        <v>Queso manchegoNatural</v>
      </c>
      <c r="E27" s="30">
        <v>400</v>
      </c>
      <c r="F27" s="16">
        <v>32.5</v>
      </c>
      <c r="G27" s="16">
        <v>32</v>
      </c>
      <c r="H27" s="16">
        <v>1.4</v>
      </c>
      <c r="I27" s="16">
        <v>30</v>
      </c>
      <c r="J27" s="31">
        <v>41</v>
      </c>
      <c r="K27" s="25">
        <v>3200</v>
      </c>
      <c r="L27" s="16">
        <v>62</v>
      </c>
      <c r="M27" s="16">
        <v>480</v>
      </c>
      <c r="N27" s="16"/>
      <c r="O27" s="57"/>
      <c r="P27" s="30"/>
      <c r="Q27" s="16"/>
      <c r="R27" s="16"/>
      <c r="S27" s="16"/>
      <c r="T27" s="16"/>
      <c r="U27" s="16"/>
      <c r="V27" s="16"/>
      <c r="W27" s="16"/>
      <c r="X27" s="31"/>
      <c r="Y27" s="67"/>
      <c r="Z27" s="59"/>
      <c r="AA27" s="59"/>
      <c r="AB27" s="59"/>
      <c r="AC27" s="59"/>
      <c r="AD27" s="59"/>
      <c r="AE27" s="59"/>
      <c r="AF27" s="69"/>
      <c r="AG27" s="21"/>
      <c r="AH27" s="51"/>
    </row>
    <row r="28" spans="1:34">
      <c r="A28" s="21">
        <v>241</v>
      </c>
      <c r="B28" s="63" t="s">
        <v>382</v>
      </c>
      <c r="C28" s="21" t="s">
        <v>116</v>
      </c>
      <c r="D28" s="88" t="str">
        <f t="shared" si="0"/>
        <v>Queso roquefortNatural</v>
      </c>
      <c r="E28" s="30">
        <v>393</v>
      </c>
      <c r="F28" s="16">
        <v>23.4</v>
      </c>
      <c r="G28" s="16">
        <v>33.6</v>
      </c>
      <c r="H28" s="16">
        <v>2.5</v>
      </c>
      <c r="I28" s="16">
        <v>38.799999999999997</v>
      </c>
      <c r="J28" s="31"/>
      <c r="K28" s="25">
        <v>3900</v>
      </c>
      <c r="L28" s="16">
        <v>88</v>
      </c>
      <c r="M28" s="16">
        <v>550</v>
      </c>
      <c r="N28" s="16"/>
      <c r="O28" s="57">
        <v>1350</v>
      </c>
      <c r="P28" s="30"/>
      <c r="Q28" s="16"/>
      <c r="R28" s="16">
        <v>750</v>
      </c>
      <c r="S28" s="16"/>
      <c r="T28" s="16">
        <v>1</v>
      </c>
      <c r="U28" s="16"/>
      <c r="V28" s="16">
        <v>450</v>
      </c>
      <c r="W28" s="16"/>
      <c r="X28" s="31"/>
      <c r="Y28" s="67"/>
      <c r="Z28" s="60"/>
      <c r="AA28" s="60"/>
      <c r="AB28" s="60"/>
      <c r="AC28" s="60"/>
      <c r="AD28" s="60"/>
      <c r="AE28" s="60"/>
      <c r="AF28" s="68"/>
      <c r="AG28" s="21"/>
      <c r="AH28" s="51"/>
    </row>
    <row r="29" spans="1:34">
      <c r="A29" s="21">
        <v>242</v>
      </c>
      <c r="B29" s="63" t="s">
        <v>383</v>
      </c>
      <c r="C29" s="21" t="s">
        <v>116</v>
      </c>
      <c r="D29" s="88" t="str">
        <f t="shared" si="0"/>
        <v>Queso semigrasoNatural</v>
      </c>
      <c r="E29" s="30">
        <v>253</v>
      </c>
      <c r="F29" s="16">
        <v>36.200000000000003</v>
      </c>
      <c r="G29" s="16">
        <v>9.9</v>
      </c>
      <c r="H29" s="16">
        <v>3</v>
      </c>
      <c r="I29" s="16">
        <v>46</v>
      </c>
      <c r="J29" s="31"/>
      <c r="K29" s="25">
        <v>600</v>
      </c>
      <c r="L29" s="16">
        <v>30</v>
      </c>
      <c r="M29" s="16">
        <v>310</v>
      </c>
      <c r="N29" s="16"/>
      <c r="O29" s="57">
        <v>100</v>
      </c>
      <c r="P29" s="30">
        <v>88</v>
      </c>
      <c r="Q29" s="16">
        <v>131</v>
      </c>
      <c r="R29" s="16">
        <v>961</v>
      </c>
      <c r="S29" s="16">
        <v>42</v>
      </c>
      <c r="T29" s="16">
        <v>1</v>
      </c>
      <c r="U29" s="16"/>
      <c r="V29" s="16">
        <v>610</v>
      </c>
      <c r="W29" s="16">
        <v>218</v>
      </c>
      <c r="X29" s="31"/>
      <c r="Y29" s="67"/>
      <c r="Z29" s="60"/>
      <c r="AA29" s="60"/>
      <c r="AB29" s="60"/>
      <c r="AC29" s="60"/>
      <c r="AD29" s="60"/>
      <c r="AE29" s="60"/>
      <c r="AF29" s="68"/>
      <c r="AG29" s="21"/>
      <c r="AH29" s="51">
        <v>67</v>
      </c>
    </row>
    <row r="30" spans="1:34">
      <c r="A30" s="21">
        <v>243</v>
      </c>
      <c r="B30" s="63" t="s">
        <v>384</v>
      </c>
      <c r="C30" s="21" t="s">
        <v>116</v>
      </c>
      <c r="D30" s="88" t="str">
        <f t="shared" si="0"/>
        <v>Queso villalonNatural</v>
      </c>
      <c r="E30" s="30">
        <v>450</v>
      </c>
      <c r="F30" s="16">
        <v>17.5</v>
      </c>
      <c r="G30" s="16">
        <v>46</v>
      </c>
      <c r="H30" s="16">
        <v>1.9</v>
      </c>
      <c r="I30" s="16">
        <v>28.5</v>
      </c>
      <c r="J30" s="31">
        <v>6.3</v>
      </c>
      <c r="K30" s="25"/>
      <c r="L30" s="16">
        <v>40</v>
      </c>
      <c r="M30" s="16">
        <v>275</v>
      </c>
      <c r="N30" s="16"/>
      <c r="O30" s="57"/>
      <c r="P30" s="30"/>
      <c r="Q30" s="16"/>
      <c r="R30" s="16"/>
      <c r="S30" s="16"/>
      <c r="T30" s="16"/>
      <c r="U30" s="16"/>
      <c r="V30" s="16"/>
      <c r="W30" s="16"/>
      <c r="X30" s="31"/>
      <c r="Y30" s="67"/>
      <c r="Z30" s="60"/>
      <c r="AA30" s="60"/>
      <c r="AB30" s="60"/>
      <c r="AC30" s="60"/>
      <c r="AD30" s="60"/>
      <c r="AE30" s="60"/>
      <c r="AF30" s="69"/>
      <c r="AG30" s="21"/>
      <c r="AH30" s="51"/>
    </row>
    <row r="31" spans="1:34">
      <c r="A31" s="21">
        <v>244</v>
      </c>
      <c r="B31" s="63" t="s">
        <v>523</v>
      </c>
      <c r="C31" s="21"/>
      <c r="D31" s="88" t="str">
        <f t="shared" si="0"/>
        <v>Requesón miraflores</v>
      </c>
      <c r="E31" s="30">
        <v>150</v>
      </c>
      <c r="F31" s="16">
        <v>8.6999999999999993</v>
      </c>
      <c r="G31" s="16">
        <v>12.1</v>
      </c>
      <c r="H31" s="16">
        <v>4.8</v>
      </c>
      <c r="I31" s="16">
        <v>73.099999999999994</v>
      </c>
      <c r="J31" s="31">
        <v>1.1000000000000001</v>
      </c>
      <c r="K31" s="25"/>
      <c r="L31" s="16">
        <v>30</v>
      </c>
      <c r="M31" s="16">
        <v>200</v>
      </c>
      <c r="N31" s="16"/>
      <c r="O31" s="57">
        <v>100</v>
      </c>
      <c r="P31" s="30"/>
      <c r="Q31" s="16"/>
      <c r="R31" s="16">
        <v>300</v>
      </c>
      <c r="S31" s="16"/>
      <c r="T31" s="16"/>
      <c r="U31" s="16"/>
      <c r="V31" s="16"/>
      <c r="W31" s="16"/>
      <c r="X31" s="31"/>
      <c r="Y31" s="67"/>
      <c r="Z31" s="59"/>
      <c r="AA31" s="59"/>
      <c r="AB31" s="59"/>
      <c r="AC31" s="59"/>
      <c r="AD31" s="59"/>
      <c r="AE31" s="59"/>
      <c r="AF31" s="69"/>
      <c r="AG31" s="21"/>
      <c r="AH31" s="51"/>
    </row>
    <row r="32" spans="1:34" ht="13.8" thickBot="1">
      <c r="A32" s="22">
        <v>245</v>
      </c>
      <c r="B32" s="64" t="s">
        <v>385</v>
      </c>
      <c r="C32" s="22" t="s">
        <v>116</v>
      </c>
      <c r="D32" s="88" t="str">
        <f t="shared" si="0"/>
        <v>YogurNatural</v>
      </c>
      <c r="E32" s="32">
        <v>62</v>
      </c>
      <c r="F32" s="33">
        <v>3.8</v>
      </c>
      <c r="G32" s="33">
        <v>3.5</v>
      </c>
      <c r="H32" s="33">
        <v>4.3</v>
      </c>
      <c r="I32" s="33">
        <v>86</v>
      </c>
      <c r="J32" s="34">
        <v>2.6</v>
      </c>
      <c r="K32" s="65">
        <v>70</v>
      </c>
      <c r="L32" s="33">
        <v>58</v>
      </c>
      <c r="M32" s="33">
        <v>210</v>
      </c>
      <c r="N32" s="33"/>
      <c r="O32" s="66">
        <v>100</v>
      </c>
      <c r="P32" s="32">
        <v>64</v>
      </c>
      <c r="Q32" s="33">
        <v>6</v>
      </c>
      <c r="R32" s="33">
        <v>145</v>
      </c>
      <c r="S32" s="33"/>
      <c r="T32" s="33"/>
      <c r="U32" s="33"/>
      <c r="V32" s="33">
        <v>123</v>
      </c>
      <c r="W32" s="33"/>
      <c r="X32" s="34"/>
      <c r="Y32" s="70">
        <v>209</v>
      </c>
      <c r="Z32" s="61">
        <v>281</v>
      </c>
      <c r="AA32" s="61">
        <v>29</v>
      </c>
      <c r="AB32" s="61">
        <v>339</v>
      </c>
      <c r="AC32" s="61">
        <v>109</v>
      </c>
      <c r="AD32" s="61">
        <v>198</v>
      </c>
      <c r="AE32" s="61">
        <v>59</v>
      </c>
      <c r="AF32" s="71">
        <v>298</v>
      </c>
      <c r="AG32" s="22"/>
      <c r="AH32" s="52"/>
    </row>
    <row r="34" spans="2:2">
      <c r="B34" t="s">
        <v>58</v>
      </c>
    </row>
  </sheetData>
  <mergeCells count="9">
    <mergeCell ref="D1:D2"/>
    <mergeCell ref="Y3:AF3"/>
    <mergeCell ref="K1:O1"/>
    <mergeCell ref="P1:X1"/>
    <mergeCell ref="Y1:AF1"/>
    <mergeCell ref="E1:J1"/>
    <mergeCell ref="L2:O2"/>
    <mergeCell ref="L3:O3"/>
    <mergeCell ref="P3:X3"/>
  </mergeCells>
  <phoneticPr fontId="8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405</vt:i4>
      </vt:variant>
    </vt:vector>
  </HeadingPairs>
  <TitlesOfParts>
    <vt:vector size="429" baseType="lpstr">
      <vt:lpstr>Informe Histórico</vt:lpstr>
      <vt:lpstr>Informe Semanal</vt:lpstr>
      <vt:lpstr>Dieta</vt:lpstr>
      <vt:lpstr>Cereales</vt:lpstr>
      <vt:lpstr>leguminosas</vt:lpstr>
      <vt:lpstr>tuberculos y hortalizas</vt:lpstr>
      <vt:lpstr>frutos frescos</vt:lpstr>
      <vt:lpstr>frutos secos</vt:lpstr>
      <vt:lpstr>Leche y derivados</vt:lpstr>
      <vt:lpstr>Huevos</vt:lpstr>
      <vt:lpstr>Azucares y dulces varios</vt:lpstr>
      <vt:lpstr>aceites y grasas</vt:lpstr>
      <vt:lpstr>Pescados</vt:lpstr>
      <vt:lpstr>Carne</vt:lpstr>
      <vt:lpstr>Gráficas Dieta</vt:lpstr>
      <vt:lpstr>Cerdo</vt:lpstr>
      <vt:lpstr>Cordero</vt:lpstr>
      <vt:lpstr>Ternera</vt:lpstr>
      <vt:lpstr>Vaca</vt:lpstr>
      <vt:lpstr>Embutidos</vt:lpstr>
      <vt:lpstr>Aves</vt:lpstr>
      <vt:lpstr>Caza</vt:lpstr>
      <vt:lpstr>AlimentosBruto</vt:lpstr>
      <vt:lpstr>Errores</vt:lpstr>
      <vt:lpstr>Abadejo</vt:lpstr>
      <vt:lpstr>Acederas</vt:lpstr>
      <vt:lpstr>Aceite_Comestible</vt:lpstr>
      <vt:lpstr>Aceite_higado_bacalao</vt:lpstr>
      <vt:lpstr>Aceites_y_Grasas</vt:lpstr>
      <vt:lpstr>Acelgas</vt:lpstr>
      <vt:lpstr>Achicoria</vt:lpstr>
      <vt:lpstr>Ajo</vt:lpstr>
      <vt:lpstr>Albaricoque</vt:lpstr>
      <vt:lpstr>Albaricoques</vt:lpstr>
      <vt:lpstr>Alcachofa</vt:lpstr>
      <vt:lpstr>Almeja</vt:lpstr>
      <vt:lpstr>Almendras</vt:lpstr>
      <vt:lpstr>Almidon_de_arroz</vt:lpstr>
      <vt:lpstr>Almidon_de_maiz</vt:lpstr>
      <vt:lpstr>Almidon_de_trigo</vt:lpstr>
      <vt:lpstr>Almortas</vt:lpstr>
      <vt:lpstr>Ancas_de_rana</vt:lpstr>
      <vt:lpstr>Anchoas</vt:lpstr>
      <vt:lpstr>Anguila_de_río</vt:lpstr>
      <vt:lpstr>Apio</vt:lpstr>
      <vt:lpstr>Arandano</vt:lpstr>
      <vt:lpstr>Arenque</vt:lpstr>
      <vt:lpstr>Arroz</vt:lpstr>
      <vt:lpstr>Atún</vt:lpstr>
      <vt:lpstr>Avellana</vt:lpstr>
      <vt:lpstr>Avena</vt:lpstr>
      <vt:lpstr>Aves</vt:lpstr>
      <vt:lpstr>Azúcar</vt:lpstr>
      <vt:lpstr>Azúcar_de_Uva</vt:lpstr>
      <vt:lpstr>Azúcares_y_dulces_varios</vt:lpstr>
      <vt:lpstr>Bacalao</vt:lpstr>
      <vt:lpstr>Ballena</vt:lpstr>
      <vt:lpstr>Barbo</vt:lpstr>
      <vt:lpstr>Batata</vt:lpstr>
      <vt:lpstr>Berenjena</vt:lpstr>
      <vt:lpstr>Berros</vt:lpstr>
      <vt:lpstr>Bistec_Vaca</vt:lpstr>
      <vt:lpstr>Bonito</vt:lpstr>
      <vt:lpstr>Boquerón</vt:lpstr>
      <vt:lpstr>Breca</vt:lpstr>
      <vt:lpstr>Brocoli</vt:lpstr>
      <vt:lpstr>Buñuelos</vt:lpstr>
      <vt:lpstr>Butifarra</vt:lpstr>
      <vt:lpstr>Caballo</vt:lpstr>
      <vt:lpstr>Cabra</vt:lpstr>
      <vt:lpstr>Cabrito</vt:lpstr>
      <vt:lpstr>Cacahuete</vt:lpstr>
      <vt:lpstr>Cacao</vt:lpstr>
      <vt:lpstr>Calabacin</vt:lpstr>
      <vt:lpstr>Calabaza</vt:lpstr>
      <vt:lpstr>Calamar</vt:lpstr>
      <vt:lpstr>Caldo_en_Cubitos</vt:lpstr>
      <vt:lpstr>Camarón</vt:lpstr>
      <vt:lpstr>Cangrejo</vt:lpstr>
      <vt:lpstr>Capón</vt:lpstr>
      <vt:lpstr>Caramelos</vt:lpstr>
      <vt:lpstr>Cardillo</vt:lpstr>
      <vt:lpstr>Cardo</vt:lpstr>
      <vt:lpstr>Carne_Vaca</vt:lpstr>
      <vt:lpstr>Carne_Vaca_Semigrasa</vt:lpstr>
      <vt:lpstr>Carnero</vt:lpstr>
      <vt:lpstr>Carnes</vt:lpstr>
      <vt:lpstr>Carpa</vt:lpstr>
      <vt:lpstr>Castaña_seca</vt:lpstr>
      <vt:lpstr>Castaña_tierna</vt:lpstr>
      <vt:lpstr>Caviar</vt:lpstr>
      <vt:lpstr>Caza</vt:lpstr>
      <vt:lpstr>Cebada</vt:lpstr>
      <vt:lpstr>Cebolla</vt:lpstr>
      <vt:lpstr>Centeno</vt:lpstr>
      <vt:lpstr>Centollo</vt:lpstr>
      <vt:lpstr>Cerdo</vt:lpstr>
      <vt:lpstr>Cereales</vt:lpstr>
      <vt:lpstr>Cerezas</vt:lpstr>
      <vt:lpstr>Ciervo</vt:lpstr>
      <vt:lpstr>Ciruela_pasa</vt:lpstr>
      <vt:lpstr>Ciruelas</vt:lpstr>
      <vt:lpstr>Cobaya</vt:lpstr>
      <vt:lpstr>Coco</vt:lpstr>
      <vt:lpstr>Codorniz</vt:lpstr>
      <vt:lpstr>Col</vt:lpstr>
      <vt:lpstr>Col_de_bruselas</vt:lpstr>
      <vt:lpstr>Col_rizada</vt:lpstr>
      <vt:lpstr>Coliflor</vt:lpstr>
      <vt:lpstr>Colinabo</vt:lpstr>
      <vt:lpstr>Conejo</vt:lpstr>
      <vt:lpstr>Confituras</vt:lpstr>
      <vt:lpstr>Congrio</vt:lpstr>
      <vt:lpstr>Corazon_Cerdo</vt:lpstr>
      <vt:lpstr>Corazón_Cordero</vt:lpstr>
      <vt:lpstr>Corazón_de_Pollo</vt:lpstr>
      <vt:lpstr>Corazón_Ternera</vt:lpstr>
      <vt:lpstr>Corazón_Vaca</vt:lpstr>
      <vt:lpstr>Cordero</vt:lpstr>
      <vt:lpstr>Corzo</vt:lpstr>
      <vt:lpstr>Costilla_Vaca</vt:lpstr>
      <vt:lpstr>Costillas_Cerdo_Magras</vt:lpstr>
      <vt:lpstr>Costillas_Cerdo_Semimagr.</vt:lpstr>
      <vt:lpstr>Costillas_Cordero_Grasas</vt:lpstr>
      <vt:lpstr>Costillas_Cordero_Magras</vt:lpstr>
      <vt:lpstr>Costillas_Ternera</vt:lpstr>
      <vt:lpstr>Cuello_Cordero</vt:lpstr>
      <vt:lpstr>Champiñon</vt:lpstr>
      <vt:lpstr>Chirivia</vt:lpstr>
      <vt:lpstr>Chirla</vt:lpstr>
      <vt:lpstr>Chocolate</vt:lpstr>
      <vt:lpstr>Chorizo</vt:lpstr>
      <vt:lpstr>Datiles</vt:lpstr>
      <vt:lpstr>Dorada</vt:lpstr>
      <vt:lpstr>Embutidos</vt:lpstr>
      <vt:lpstr>Escarola</vt:lpstr>
      <vt:lpstr>Esparragos</vt:lpstr>
      <vt:lpstr>Espinacas</vt:lpstr>
      <vt:lpstr>Estados_Cereales</vt:lpstr>
      <vt:lpstr>Factor_Actividad</vt:lpstr>
      <vt:lpstr>Faisán</vt:lpstr>
      <vt:lpstr>Falda_Vaca</vt:lpstr>
      <vt:lpstr>Faneca</vt:lpstr>
      <vt:lpstr>Filete_Ternera</vt:lpstr>
      <vt:lpstr>Frambuesas</vt:lpstr>
      <vt:lpstr>Fresa</vt:lpstr>
      <vt:lpstr>Fresón</vt:lpstr>
      <vt:lpstr>Frutos_Frescos</vt:lpstr>
      <vt:lpstr>Frutos_Secos</vt:lpstr>
      <vt:lpstr>Galletas</vt:lpstr>
      <vt:lpstr>Gallina_Joven</vt:lpstr>
      <vt:lpstr>Gallina_Vieja</vt:lpstr>
      <vt:lpstr>Gallo</vt:lpstr>
      <vt:lpstr>Gambas</vt:lpstr>
      <vt:lpstr>Ganso</vt:lpstr>
      <vt:lpstr>Garbanzos</vt:lpstr>
      <vt:lpstr>Glucidos_Aceites</vt:lpstr>
      <vt:lpstr>Glucidos_Aves</vt:lpstr>
      <vt:lpstr>Glucidos_Azucares</vt:lpstr>
      <vt:lpstr>Glucidos_Carne</vt:lpstr>
      <vt:lpstr>Glucidos_Caza</vt:lpstr>
      <vt:lpstr>Glucidos_Cerdo</vt:lpstr>
      <vt:lpstr>Glucidos_Cereales</vt:lpstr>
      <vt:lpstr>Glucidos_Cordero</vt:lpstr>
      <vt:lpstr>Glucidos_Embutidos</vt:lpstr>
      <vt:lpstr>Glucidos_Frutos_Frescos</vt:lpstr>
      <vt:lpstr>Glucidos_Frutos_Secos</vt:lpstr>
      <vt:lpstr>Glucidos_Huevos</vt:lpstr>
      <vt:lpstr>Glucidos_Leche_Derivados</vt:lpstr>
      <vt:lpstr>Glucidos_Leguminosas</vt:lpstr>
      <vt:lpstr>Glucidos_Pescados</vt:lpstr>
      <vt:lpstr>Glucidos_Ternera</vt:lpstr>
      <vt:lpstr>Glucidos_Tuberculos</vt:lpstr>
      <vt:lpstr>Glucidos_Vaca</vt:lpstr>
      <vt:lpstr>Granada</vt:lpstr>
      <vt:lpstr>Grosella</vt:lpstr>
      <vt:lpstr>Guindas</vt:lpstr>
      <vt:lpstr>Guisantes_frescos</vt:lpstr>
      <vt:lpstr>Guisantes_secos</vt:lpstr>
      <vt:lpstr>Habas</vt:lpstr>
      <vt:lpstr>Harina_de_arroz</vt:lpstr>
      <vt:lpstr>Harina_de_avena</vt:lpstr>
      <vt:lpstr>Harina_de_cebada</vt:lpstr>
      <vt:lpstr>Harina_de_centeno</vt:lpstr>
      <vt:lpstr>Harina_de_maiz</vt:lpstr>
      <vt:lpstr>Harina_de_trigo</vt:lpstr>
      <vt:lpstr>Harina_trigo_manitoba</vt:lpstr>
      <vt:lpstr>Helado</vt:lpstr>
      <vt:lpstr>Hígado_Cerdo</vt:lpstr>
      <vt:lpstr>Hígado_Cordero</vt:lpstr>
      <vt:lpstr>Hígado_de_Pollo</vt:lpstr>
      <vt:lpstr>Higado_Ternera</vt:lpstr>
      <vt:lpstr>Hígado_Vaca</vt:lpstr>
      <vt:lpstr>Higo_comun</vt:lpstr>
      <vt:lpstr>Higos</vt:lpstr>
      <vt:lpstr>Hipoglomo</vt:lpstr>
      <vt:lpstr>Huevo</vt:lpstr>
      <vt:lpstr>Huevo_Clara</vt:lpstr>
      <vt:lpstr>Huevo_de_pata</vt:lpstr>
      <vt:lpstr>Huevo_de_Pava</vt:lpstr>
      <vt:lpstr>Huevo_entero</vt:lpstr>
      <vt:lpstr>Huevo_Yema</vt:lpstr>
      <vt:lpstr>Huevos</vt:lpstr>
      <vt:lpstr>Jabalí</vt:lpstr>
      <vt:lpstr>Jaleas</vt:lpstr>
      <vt:lpstr>Jamón_Cerdo</vt:lpstr>
      <vt:lpstr>Jamón_York_Cerdo</vt:lpstr>
      <vt:lpstr>Judias_blancas</vt:lpstr>
      <vt:lpstr>Judias_rojas</vt:lpstr>
      <vt:lpstr>Judias_verdes</vt:lpstr>
      <vt:lpstr>Kcal_Aceites</vt:lpstr>
      <vt:lpstr>Kcal_Aves</vt:lpstr>
      <vt:lpstr>Kcal_Azucares</vt:lpstr>
      <vt:lpstr>Kcal_Carne</vt:lpstr>
      <vt:lpstr>Kcal_Caza</vt:lpstr>
      <vt:lpstr>Kcal_Cerdo</vt:lpstr>
      <vt:lpstr>Kcal_Cereales</vt:lpstr>
      <vt:lpstr>Kcal_Cordero</vt:lpstr>
      <vt:lpstr>Kcal_Embutidos</vt:lpstr>
      <vt:lpstr>Kcal_Frutos_Frescos</vt:lpstr>
      <vt:lpstr>Kcal_Frutos_Secos</vt:lpstr>
      <vt:lpstr>Kcal_Huevos</vt:lpstr>
      <vt:lpstr>Kcal_Leche_Derivados</vt:lpstr>
      <vt:lpstr>Kcal_Leguminosas</vt:lpstr>
      <vt:lpstr>Kcal_Pescados</vt:lpstr>
      <vt:lpstr>Kcal_Ternera</vt:lpstr>
      <vt:lpstr>Kcal_Tuberculos</vt:lpstr>
      <vt:lpstr>Kcal_Vaca</vt:lpstr>
      <vt:lpstr>Langosta</vt:lpstr>
      <vt:lpstr>Langostino</vt:lpstr>
      <vt:lpstr>Leche_de_burra</vt:lpstr>
      <vt:lpstr>Leche_de_cabra</vt:lpstr>
      <vt:lpstr>Leche_de_mujer</vt:lpstr>
      <vt:lpstr>Leche_de_oveja</vt:lpstr>
      <vt:lpstr>Leche_de_vaca</vt:lpstr>
      <vt:lpstr>Leche_y_Derivados</vt:lpstr>
      <vt:lpstr>Lechecillas_Ternera</vt:lpstr>
      <vt:lpstr>Lechuga</vt:lpstr>
      <vt:lpstr>Leguminosas</vt:lpstr>
      <vt:lpstr>Lengua_Cordero</vt:lpstr>
      <vt:lpstr>Lengua_Ternera</vt:lpstr>
      <vt:lpstr>Lengua_Vaca</vt:lpstr>
      <vt:lpstr>Lenguado</vt:lpstr>
      <vt:lpstr>Lentejas_secas</vt:lpstr>
      <vt:lpstr>Levadura</vt:lpstr>
      <vt:lpstr>Liebre</vt:lpstr>
      <vt:lpstr>Lija</vt:lpstr>
      <vt:lpstr>Limón</vt:lpstr>
      <vt:lpstr>Lipidos_Aceites</vt:lpstr>
      <vt:lpstr>Lipidos_Aves</vt:lpstr>
      <vt:lpstr>Lipidos_Azucares</vt:lpstr>
      <vt:lpstr>Lipidos_Carne</vt:lpstr>
      <vt:lpstr>Lipidos_Caza</vt:lpstr>
      <vt:lpstr>Lipidos_Cerdo</vt:lpstr>
      <vt:lpstr>Lípidos_Cereales</vt:lpstr>
      <vt:lpstr>Lipidos_Cordero</vt:lpstr>
      <vt:lpstr>Lipidos_Embutidos</vt:lpstr>
      <vt:lpstr>Lipidos_Frutos_frescos</vt:lpstr>
      <vt:lpstr>Lipidos_Frutos_Secos</vt:lpstr>
      <vt:lpstr>Lipidos_Huevos</vt:lpstr>
      <vt:lpstr>Lipidos_Leche_Derivados</vt:lpstr>
      <vt:lpstr>Lipidos_Leguminosas</vt:lpstr>
      <vt:lpstr>Lipidos_Pescados</vt:lpstr>
      <vt:lpstr>Lipidos_Ternera</vt:lpstr>
      <vt:lpstr>Lipidos_Tuberculos</vt:lpstr>
      <vt:lpstr>Lipidos_Vaca</vt:lpstr>
      <vt:lpstr>Lista_Cereales</vt:lpstr>
      <vt:lpstr>Lombarda</vt:lpstr>
      <vt:lpstr>Lomo_Cerdo_Graso</vt:lpstr>
      <vt:lpstr>Lomo_Cerdo_Magro</vt:lpstr>
      <vt:lpstr>Lubina</vt:lpstr>
      <vt:lpstr>Macarrones_o_fideos</vt:lpstr>
      <vt:lpstr>Mahonesa</vt:lpstr>
      <vt:lpstr>Maiz</vt:lpstr>
      <vt:lpstr>Majuela</vt:lpstr>
      <vt:lpstr>Malta</vt:lpstr>
      <vt:lpstr>Mandarina</vt:lpstr>
      <vt:lpstr>Mango</vt:lpstr>
      <vt:lpstr>Manteca_Cerdo</vt:lpstr>
      <vt:lpstr>Manteca_de_Cerdo</vt:lpstr>
      <vt:lpstr>Mantequilla</vt:lpstr>
      <vt:lpstr>Manzana</vt:lpstr>
      <vt:lpstr>Margarina</vt:lpstr>
      <vt:lpstr>Mecarel</vt:lpstr>
      <vt:lpstr>Mejillón</vt:lpstr>
      <vt:lpstr>Melaza</vt:lpstr>
      <vt:lpstr>Melocotón</vt:lpstr>
      <vt:lpstr>Melocotones</vt:lpstr>
      <vt:lpstr>Melón</vt:lpstr>
      <vt:lpstr>Membrillo</vt:lpstr>
      <vt:lpstr>Merluza</vt:lpstr>
      <vt:lpstr>Mero</vt:lpstr>
      <vt:lpstr>Miel_de_Abeja</vt:lpstr>
      <vt:lpstr>Mora</vt:lpstr>
      <vt:lpstr>Morcilla</vt:lpstr>
      <vt:lpstr>Mostaza</vt:lpstr>
      <vt:lpstr>Mujol</vt:lpstr>
      <vt:lpstr>Nabos</vt:lpstr>
      <vt:lpstr>Naranja</vt:lpstr>
      <vt:lpstr>Nata</vt:lpstr>
      <vt:lpstr>Navajas</vt:lpstr>
      <vt:lpstr>Níspero</vt:lpstr>
      <vt:lpstr>Nivel_de_Actividad</vt:lpstr>
      <vt:lpstr>Nuez</vt:lpstr>
      <vt:lpstr>Ostras</vt:lpstr>
      <vt:lpstr>Oveja</vt:lpstr>
      <vt:lpstr>Paletilla_Cordero</vt:lpstr>
      <vt:lpstr>Paloma</vt:lpstr>
      <vt:lpstr>Pan_de_avena</vt:lpstr>
      <vt:lpstr>Pan_de_cebada</vt:lpstr>
      <vt:lpstr>Pan_de_centeno</vt:lpstr>
      <vt:lpstr>Pan_de_diabeticos</vt:lpstr>
      <vt:lpstr>Pan_de_maiz</vt:lpstr>
      <vt:lpstr>Pan_de_trigo</vt:lpstr>
      <vt:lpstr>Pan_de_viena</vt:lpstr>
      <vt:lpstr>Patata</vt:lpstr>
      <vt:lpstr>Pato</vt:lpstr>
      <vt:lpstr>Pavo</vt:lpstr>
      <vt:lpstr>Pepino</vt:lpstr>
      <vt:lpstr>Peras</vt:lpstr>
      <vt:lpstr>Percas</vt:lpstr>
      <vt:lpstr>Percebes</vt:lpstr>
      <vt:lpstr>Perdiz</vt:lpstr>
      <vt:lpstr>Perejil</vt:lpstr>
      <vt:lpstr>Pescadilla</vt:lpstr>
      <vt:lpstr>Pescados</vt:lpstr>
      <vt:lpstr>Pierna_Cerdo</vt:lpstr>
      <vt:lpstr>Pierna_Cordero</vt:lpstr>
      <vt:lpstr>Pimienta</vt:lpstr>
      <vt:lpstr>Pimiento</vt:lpstr>
      <vt:lpstr>Pintada</vt:lpstr>
      <vt:lpstr>Piña</vt:lpstr>
      <vt:lpstr>Piñones</vt:lpstr>
      <vt:lpstr>Platano</vt:lpstr>
      <vt:lpstr>Platija</vt:lpstr>
      <vt:lpstr>Polvo_para_flanes</vt:lpstr>
      <vt:lpstr>Pollo</vt:lpstr>
      <vt:lpstr>PR_Aceites</vt:lpstr>
      <vt:lpstr>PR_Aves</vt:lpstr>
      <vt:lpstr>PR_Azucares</vt:lpstr>
      <vt:lpstr>PR_Carne</vt:lpstr>
      <vt:lpstr>PR_Caza</vt:lpstr>
      <vt:lpstr>PR_Cerdo</vt:lpstr>
      <vt:lpstr>PR_Cereales</vt:lpstr>
      <vt:lpstr>PR_Cordero</vt:lpstr>
      <vt:lpstr>PR_Embutidos</vt:lpstr>
      <vt:lpstr>PR_Frutos_Frescos</vt:lpstr>
      <vt:lpstr>PR_Frutos_Secos</vt:lpstr>
      <vt:lpstr>PR_Huevos</vt:lpstr>
      <vt:lpstr>PR_Leche_Derivados</vt:lpstr>
      <vt:lpstr>PR_Leguminosas</vt:lpstr>
      <vt:lpstr>PR_Pescados</vt:lpstr>
      <vt:lpstr>PR_Ternera</vt:lpstr>
      <vt:lpstr>PR_Tuberculos</vt:lpstr>
      <vt:lpstr>PR_Vaca</vt:lpstr>
      <vt:lpstr>Promedio_Cerdo</vt:lpstr>
      <vt:lpstr>Promedio_Ternera</vt:lpstr>
      <vt:lpstr>Promedio_Vaca</vt:lpstr>
      <vt:lpstr>Puerros</vt:lpstr>
      <vt:lpstr>Queso_burgos</vt:lpstr>
      <vt:lpstr>Queso_cabrales</vt:lpstr>
      <vt:lpstr>Queso_emmental</vt:lpstr>
      <vt:lpstr>Queso_gervaia</vt:lpstr>
      <vt:lpstr>Queso_gorgonzola</vt:lpstr>
      <vt:lpstr>Queso_graso</vt:lpstr>
      <vt:lpstr>Queso_gruyere</vt:lpstr>
      <vt:lpstr>Queso_magro</vt:lpstr>
      <vt:lpstr>Queso_manchego</vt:lpstr>
      <vt:lpstr>Queso_roquefort</vt:lpstr>
      <vt:lpstr>Queso_semigraso</vt:lpstr>
      <vt:lpstr>Queso_villalon</vt:lpstr>
      <vt:lpstr>Rabanos</vt:lpstr>
      <vt:lpstr>Rape</vt:lpstr>
      <vt:lpstr>Raya</vt:lpstr>
      <vt:lpstr>Remolacha</vt:lpstr>
      <vt:lpstr>Repollo</vt:lpstr>
      <vt:lpstr>Requesón_miraflores</vt:lpstr>
      <vt:lpstr>Riñón_Cerdo</vt:lpstr>
      <vt:lpstr>Riñón_Cordero</vt:lpstr>
      <vt:lpstr>Riñón_Ternera</vt:lpstr>
      <vt:lpstr>Riñón_Vaca</vt:lpstr>
      <vt:lpstr>Rodaballo</vt:lpstr>
      <vt:lpstr>Ruibardo</vt:lpstr>
      <vt:lpstr>Sagú</vt:lpstr>
      <vt:lpstr>Salchicha_de_Cerdo</vt:lpstr>
      <vt:lpstr>Salchicha_de_Frankfurt</vt:lpstr>
      <vt:lpstr>Salchicha_de_Vaca</vt:lpstr>
      <vt:lpstr>Salchichón</vt:lpstr>
      <vt:lpstr>Salmón</vt:lpstr>
      <vt:lpstr>Salmonete</vt:lpstr>
      <vt:lpstr>Salsifi</vt:lpstr>
      <vt:lpstr>Sandía</vt:lpstr>
      <vt:lpstr>Sangre_Vaca</vt:lpstr>
      <vt:lpstr>Sardina</vt:lpstr>
      <vt:lpstr>Sémola</vt:lpstr>
      <vt:lpstr>Sesos_Cordero</vt:lpstr>
      <vt:lpstr>Sesos_Ternera</vt:lpstr>
      <vt:lpstr>Sesos_Vaca</vt:lpstr>
      <vt:lpstr>Seta</vt:lpstr>
      <vt:lpstr>Soja</vt:lpstr>
      <vt:lpstr>Soja_fresca</vt:lpstr>
      <vt:lpstr>Soja_seca</vt:lpstr>
      <vt:lpstr>Solomillo_Ternera</vt:lpstr>
      <vt:lpstr>Solomillo_Vaca</vt:lpstr>
      <vt:lpstr>Sollo</vt:lpstr>
      <vt:lpstr>Tapioca</vt:lpstr>
      <vt:lpstr>Tarta_de_manzana</vt:lpstr>
      <vt:lpstr>Tenca</vt:lpstr>
      <vt:lpstr>Ternera</vt:lpstr>
      <vt:lpstr>Tipo_Alimentos</vt:lpstr>
      <vt:lpstr>Tocino_Cerdo</vt:lpstr>
      <vt:lpstr>Tomate</vt:lpstr>
      <vt:lpstr>Toronja</vt:lpstr>
      <vt:lpstr>Trigo</vt:lpstr>
      <vt:lpstr>Tripas_Ternera</vt:lpstr>
      <vt:lpstr>Tripas_Vaca</vt:lpstr>
      <vt:lpstr>Trucha</vt:lpstr>
      <vt:lpstr>Trufa</vt:lpstr>
      <vt:lpstr>Tuberculos_y_Hortalizas</vt:lpstr>
      <vt:lpstr>Uva</vt:lpstr>
      <vt:lpstr>Uva_blanca</vt:lpstr>
      <vt:lpstr>Uva_negra</vt:lpstr>
      <vt:lpstr>Uvas</vt:lpstr>
      <vt:lpstr>Vaca</vt:lpstr>
      <vt:lpstr>Verduras_medio</vt:lpstr>
      <vt:lpstr>Vieira</vt:lpstr>
      <vt:lpstr>Volador</vt:lpstr>
      <vt:lpstr>Yogur</vt:lpstr>
      <vt:lpstr>Zanahoria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TABLA DE COMPOSICION DE ALIMENTOS</dc:title>
  <dc:subject>PARA ANABOLANDIA</dc:subject>
  <dc:creator>BARBARO</dc:creator>
  <dc:description>Para los amigos de Anabolandia.</dc:description>
  <cp:lastModifiedBy>Jose Miguel Hernández</cp:lastModifiedBy>
  <cp:lastPrinted>2002-10-21T16:15:00Z</cp:lastPrinted>
  <dcterms:created xsi:type="dcterms:W3CDTF">2002-10-16T10:11:40Z</dcterms:created>
  <dcterms:modified xsi:type="dcterms:W3CDTF">2017-04-07T07:28:27Z</dcterms:modified>
</cp:coreProperties>
</file>