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12840" yWindow="0" windowWidth="12765" windowHeight="16005" activeTab="2" xr2:uid="{00000000-000D-0000-FFFF-FFFF00000000}"/>
  </bookViews>
  <sheets>
    <sheet name="Domestic" sheetId="1" r:id="rId1"/>
    <sheet name="Comercial" sheetId="2" r:id="rId2"/>
    <sheet name="Public" sheetId="3" r:id="rId3"/>
  </sheets>
  <definedNames>
    <definedName name="_3_stones_fire">Domestic!#REF!</definedName>
  </definedNames>
  <calcPr calcId="171027" iterateDelta="1E-4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0" i="3" l="1"/>
  <c r="E139" i="3"/>
  <c r="D139" i="3"/>
  <c r="C139" i="3"/>
  <c r="B139" i="3"/>
  <c r="D1" i="1" l="1"/>
  <c r="E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C1" i="1"/>
  <c r="H143" i="2" l="1"/>
  <c r="I143" i="2" s="1"/>
  <c r="J143" i="2" s="1"/>
  <c r="AR150" i="1"/>
  <c r="AQ150" i="1"/>
  <c r="AS150" i="1" s="1"/>
  <c r="G139" i="2"/>
  <c r="H139" i="2" s="1"/>
  <c r="I139" i="2" s="1"/>
  <c r="J139" i="2" s="1"/>
  <c r="F139" i="2"/>
  <c r="E139" i="2"/>
  <c r="B139" i="2"/>
  <c r="AP144" i="1"/>
  <c r="AO144" i="1"/>
  <c r="AN144" i="1"/>
  <c r="AM144" i="1"/>
  <c r="AK144" i="1"/>
  <c r="AJ144" i="1"/>
  <c r="AI144" i="1"/>
  <c r="AH144" i="1"/>
  <c r="AQ144" i="1" s="1"/>
  <c r="AR144" i="1" s="1"/>
  <c r="AS144" i="1" s="1"/>
  <c r="AG144" i="1"/>
  <c r="AF144" i="1"/>
  <c r="AE144" i="1"/>
  <c r="AD144" i="1"/>
  <c r="AC144" i="1"/>
  <c r="AB144" i="1"/>
  <c r="AA144" i="1"/>
  <c r="Z144" i="1"/>
  <c r="Y144" i="1"/>
  <c r="X144" i="1"/>
  <c r="W144" i="1"/>
  <c r="T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C144" i="1"/>
  <c r="B144" i="1"/>
</calcChain>
</file>

<file path=xl/sharedStrings.xml><?xml version="1.0" encoding="utf-8"?>
<sst xmlns="http://schemas.openxmlformats.org/spreadsheetml/2006/main" count="2729" uniqueCount="474">
  <si>
    <t>Adress</t>
  </si>
  <si>
    <t>General Information</t>
  </si>
  <si>
    <t xml:space="preserve">Electricity </t>
  </si>
  <si>
    <t>Connection to de national grid</t>
  </si>
  <si>
    <t xml:space="preserve">Meter intalled </t>
  </si>
  <si>
    <t xml:space="preserve">Device using electricity </t>
  </si>
  <si>
    <t>TV</t>
  </si>
  <si>
    <t>Radio</t>
  </si>
  <si>
    <t>Phone charger</t>
  </si>
  <si>
    <t>Indoor lights</t>
  </si>
  <si>
    <t xml:space="preserve">Outdoor lights </t>
  </si>
  <si>
    <t xml:space="preserve">Fridge </t>
  </si>
  <si>
    <t>Laptop</t>
  </si>
  <si>
    <t xml:space="preserve">Electric iron </t>
  </si>
  <si>
    <t>Average bill for electricity  [CLP]</t>
  </si>
  <si>
    <t>Average consumption  [KWh/month]</t>
  </si>
  <si>
    <t xml:space="preserve">Hours of electricity </t>
  </si>
  <si>
    <t xml:space="preserve">Shortages per month </t>
  </si>
  <si>
    <t>Device damaged due to voltage fluctuations</t>
  </si>
  <si>
    <t>Electricity Accident</t>
  </si>
  <si>
    <t xml:space="preserve">Cooking </t>
  </si>
  <si>
    <t>Firwood</t>
  </si>
  <si>
    <t>Used cooking system</t>
  </si>
  <si>
    <t xml:space="preserve">Kitchen location </t>
  </si>
  <si>
    <t xml:space="preserve">Time to prepare for cooking </t>
  </si>
  <si>
    <t>Firwood accident</t>
  </si>
  <si>
    <t>Gas</t>
  </si>
  <si>
    <t xml:space="preserve">Gas accident </t>
  </si>
  <si>
    <t xml:space="preserve">Space heating </t>
  </si>
  <si>
    <t xml:space="preserve">Fuels for space heating </t>
  </si>
  <si>
    <t xml:space="preserve">Gas </t>
  </si>
  <si>
    <t xml:space="preserve">Firwood </t>
  </si>
  <si>
    <t xml:space="preserve">Needed heating time </t>
  </si>
  <si>
    <t>Comfrotable Temperature</t>
  </si>
  <si>
    <t xml:space="preserve">Accident </t>
  </si>
  <si>
    <t xml:space="preserve">Water heating </t>
  </si>
  <si>
    <t xml:space="preserve">Solar Colector </t>
  </si>
  <si>
    <t>Fuels Supply</t>
  </si>
  <si>
    <t>Firewood</t>
  </si>
  <si>
    <t xml:space="preserve">How firwood is provided </t>
  </si>
  <si>
    <t xml:space="preserve">Time to provide firwood </t>
  </si>
  <si>
    <t xml:space="preserve">Quantity of fire wood bought </t>
  </si>
  <si>
    <t>Where firewood is taken from</t>
  </si>
  <si>
    <t xml:space="preserve">Price of firewood </t>
  </si>
  <si>
    <t xml:space="preserve">Tipe of gas bottle </t>
  </si>
  <si>
    <t xml:space="preserve">Average of refill </t>
  </si>
  <si>
    <t xml:space="preserve">Other Fuels </t>
  </si>
  <si>
    <t xml:space="preserve">Carbon </t>
  </si>
  <si>
    <t xml:space="preserve">Kerosene </t>
  </si>
  <si>
    <t>Candles</t>
  </si>
  <si>
    <t xml:space="preserve">Domestic waste production </t>
  </si>
  <si>
    <t>Farm</t>
  </si>
  <si>
    <t xml:space="preserve">Corn </t>
  </si>
  <si>
    <t xml:space="preserve">Beans </t>
  </si>
  <si>
    <t xml:space="preserve">Cereals </t>
  </si>
  <si>
    <t xml:space="preserve">Tuber </t>
  </si>
  <si>
    <t>Grass</t>
  </si>
  <si>
    <t xml:space="preserve">Vegetables  </t>
  </si>
  <si>
    <t>Fruits</t>
  </si>
  <si>
    <t xml:space="preserve">Consumption of the products </t>
  </si>
  <si>
    <t xml:space="preserve">Animals </t>
  </si>
  <si>
    <t xml:space="preserve">Pigs </t>
  </si>
  <si>
    <t xml:space="preserve">Goats </t>
  </si>
  <si>
    <t xml:space="preserve">Cows </t>
  </si>
  <si>
    <t xml:space="preserve">Rabbits </t>
  </si>
  <si>
    <t xml:space="preserve">Llamas </t>
  </si>
  <si>
    <t>Poultry</t>
  </si>
  <si>
    <t>Family members</t>
  </si>
  <si>
    <t>Payment Method</t>
  </si>
  <si>
    <t>Other 2 (Specify)</t>
  </si>
  <si>
    <t>Number of meals/week using firewood [x/21]</t>
  </si>
  <si>
    <t>Number of meals/week using gas [x/21]</t>
  </si>
  <si>
    <t xml:space="preserve">Kind of crops </t>
  </si>
  <si>
    <t>Yes</t>
  </si>
  <si>
    <t>Consume all the products</t>
  </si>
  <si>
    <t>3SF</t>
  </si>
  <si>
    <t>Inside the House</t>
  </si>
  <si>
    <t xml:space="preserve">Number of Heated rooms </t>
  </si>
  <si>
    <t>Inside the Village, for free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</si>
  <si>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</si>
  <si>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</si>
  <si>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</si>
  <si>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</si>
  <si>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</si>
  <si>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</si>
  <si>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</si>
  <si>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</si>
  <si>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</si>
  <si>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</si>
  <si>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</si>
  <si>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</si>
  <si>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</si>
  <si>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</si>
  <si>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</si>
  <si>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</si>
  <si>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</si>
  <si>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</si>
  <si>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</si>
  <si>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</si>
  <si>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</si>
  <si>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</si>
  <si>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</si>
  <si>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</si>
  <si>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</si>
  <si>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</si>
  <si>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</si>
  <si>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</si>
  <si>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</si>
  <si>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</si>
  <si>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</si>
  <si>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</si>
  <si>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</si>
  <si>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</si>
  <si>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</si>
  <si>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</si>
  <si>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</si>
  <si>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</si>
  <si>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</si>
  <si>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</si>
  <si>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</si>
  <si>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</si>
  <si>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</si>
  <si>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</si>
  <si>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Subject 45</t>
  </si>
  <si>
    <t>Subject 46</t>
  </si>
  <si>
    <t>Subject 47</t>
  </si>
  <si>
    <t>Subject 48</t>
  </si>
  <si>
    <t>Subject 49</t>
  </si>
  <si>
    <t>Subject 50</t>
  </si>
  <si>
    <t>Category</t>
  </si>
  <si>
    <t>Domestic</t>
  </si>
  <si>
    <t>Number</t>
  </si>
  <si>
    <t>From</t>
  </si>
  <si>
    <t>To</t>
  </si>
  <si>
    <t>Copiapo 348</t>
  </si>
  <si>
    <t>Power meter [kW]</t>
  </si>
  <si>
    <t>-</t>
  </si>
  <si>
    <t>Water Boiler</t>
  </si>
  <si>
    <t>&lt; 10 min</t>
  </si>
  <si>
    <t>10 min - 1 hr</t>
  </si>
  <si>
    <t>1 hr - 2 hrs</t>
  </si>
  <si>
    <t>&gt; 2 hrs</t>
  </si>
  <si>
    <t>Stereo</t>
  </si>
  <si>
    <t>Cash, comitee electrico (Esente de IVA?)</t>
  </si>
  <si>
    <t>No</t>
  </si>
  <si>
    <t>Comments to electricity supply</t>
  </si>
  <si>
    <t>NON CAPISCO</t>
  </si>
  <si>
    <t>Outside the House</t>
  </si>
  <si>
    <t>NS</t>
  </si>
  <si>
    <t>Occasional</t>
  </si>
  <si>
    <t>Not Present</t>
  </si>
  <si>
    <t>Daily</t>
  </si>
  <si>
    <t>Not Present/Used</t>
  </si>
  <si>
    <t>By hand</t>
  </si>
  <si>
    <t>2 hrs</t>
  </si>
  <si>
    <t>15 kg</t>
  </si>
  <si>
    <t>1 month</t>
  </si>
  <si>
    <t>Price of gas bottle [CLP]</t>
  </si>
  <si>
    <t>When light is out</t>
  </si>
  <si>
    <t>yes</t>
  </si>
  <si>
    <t>yes (fed with own grass)</t>
  </si>
  <si>
    <t>no</t>
  </si>
  <si>
    <t>yes (fed with own corn)</t>
  </si>
  <si>
    <t>La Torre S/N</t>
  </si>
  <si>
    <t>3 hrs</t>
  </si>
  <si>
    <t>5 hrs</t>
  </si>
  <si>
    <t>10 hrs</t>
  </si>
  <si>
    <t>4 hrs</t>
  </si>
  <si>
    <t>2 times per week</t>
  </si>
  <si>
    <t>Other 1 (Specify)</t>
  </si>
  <si>
    <t>?</t>
  </si>
  <si>
    <t>Fridge, TV, microwave</t>
  </si>
  <si>
    <t>Cash, comitee Electrico</t>
  </si>
  <si>
    <t>Need of a professional electrical technician</t>
  </si>
  <si>
    <t>6 hrs</t>
  </si>
  <si>
    <t>Electric</t>
  </si>
  <si>
    <t>Outside the vilage buying it</t>
  </si>
  <si>
    <t>By Pickup</t>
  </si>
  <si>
    <t>1 day</t>
  </si>
  <si>
    <t>2 times per month</t>
  </si>
  <si>
    <t>5 - 15 - 45 (???)</t>
  </si>
  <si>
    <t>10000 - 20000 - 55000</t>
  </si>
  <si>
    <t>Lascar 191</t>
  </si>
  <si>
    <t>12 hrs</t>
  </si>
  <si>
    <t>2hrs</t>
  </si>
  <si>
    <t>1hr</t>
  </si>
  <si>
    <t>Cash, to Comitee Electrico</t>
  </si>
  <si>
    <t>Not Used</t>
  </si>
  <si>
    <t>2 (fed wit organic dometic waste)</t>
  </si>
  <si>
    <t>Manca Pagina 5 Questionario</t>
  </si>
  <si>
    <t>Quimal 284</t>
  </si>
  <si>
    <t>Electric Heater</t>
  </si>
  <si>
    <t>Cash, Comitee Electrico</t>
  </si>
  <si>
    <t>Wish was from renewable sources</t>
  </si>
  <si>
    <t>2 hours</t>
  </si>
  <si>
    <t>Goes collecting 2 times per month</t>
  </si>
  <si>
    <t>every 3 months</t>
  </si>
  <si>
    <t>5, fed with own grass and bought forage</t>
  </si>
  <si>
    <t>1 hr</t>
  </si>
  <si>
    <t>3 times per day</t>
  </si>
  <si>
    <t>Improved Stove</t>
  </si>
  <si>
    <t>15min</t>
  </si>
  <si>
    <t>every month</t>
  </si>
  <si>
    <t>1, fed with own grass</t>
  </si>
  <si>
    <t>4 altri animali che non capisco</t>
  </si>
  <si>
    <t>3 hrs in the night</t>
  </si>
  <si>
    <t>4 hrs in the night</t>
  </si>
  <si>
    <t>1 hr per week</t>
  </si>
  <si>
    <t>Is a really necessary good in these days</t>
  </si>
  <si>
    <t>All night</t>
  </si>
  <si>
    <t>Weekly</t>
  </si>
  <si>
    <t>Lipigas</t>
  </si>
  <si>
    <t>1 per month</t>
  </si>
  <si>
    <t>Calama 330</t>
  </si>
  <si>
    <t>Comercial</t>
  </si>
  <si>
    <t>12 (4 until 23)</t>
  </si>
  <si>
    <t>Fan</t>
  </si>
  <si>
    <t>5 TV</t>
  </si>
  <si>
    <t>Too expensive, too many shortages</t>
  </si>
  <si>
    <t>Inside the village buying it, Outside the village for free</t>
  </si>
  <si>
    <t>By car</t>
  </si>
  <si>
    <t>2 m3 per year</t>
  </si>
  <si>
    <t>45 kg</t>
  </si>
  <si>
    <t>3000 units</t>
  </si>
  <si>
    <t>480 kg</t>
  </si>
  <si>
    <t>Consume part of the products, sell the rest</t>
  </si>
  <si>
    <t>8 fed wit own grass and domestic residuals</t>
  </si>
  <si>
    <t>60 fed with grass</t>
  </si>
  <si>
    <t>8 fed wit grass</t>
  </si>
  <si>
    <t>20 fed with own corn</t>
  </si>
  <si>
    <t>18 Octubre 241</t>
  </si>
  <si>
    <t>1 per week</t>
  </si>
  <si>
    <t>By motorbike</t>
  </si>
  <si>
    <t>Copiapo 319</t>
  </si>
  <si>
    <t>ocasional</t>
  </si>
  <si>
    <t>washing machine</t>
  </si>
  <si>
    <t>too many shortages</t>
  </si>
  <si>
    <t>15 + 5</t>
  </si>
  <si>
    <t>2 per month</t>
  </si>
  <si>
    <t>when lights out</t>
  </si>
  <si>
    <t>6 fed with grass</t>
  </si>
  <si>
    <t>Uaytiquina</t>
  </si>
  <si>
    <t>microwave</t>
  </si>
  <si>
    <t>too espensive</t>
  </si>
  <si>
    <t>30 min</t>
  </si>
  <si>
    <t>20000 - 8000</t>
  </si>
  <si>
    <t>Jn Carrera 240</t>
  </si>
  <si>
    <t>8 hrs</t>
  </si>
  <si>
    <t>too expensive</t>
  </si>
  <si>
    <t>20 min</t>
  </si>
  <si>
    <t>every 40 days</t>
  </si>
  <si>
    <t>total of 0,6 hectars</t>
  </si>
  <si>
    <t>Huaytiquina</t>
  </si>
  <si>
    <t>light bulbs</t>
  </si>
  <si>
    <t>electronic bill</t>
  </si>
  <si>
    <t>too expensive and unreliable</t>
  </si>
  <si>
    <t>every 2 months</t>
  </si>
  <si>
    <t>Esmeralda 101</t>
  </si>
  <si>
    <t>Washing Machine</t>
  </si>
  <si>
    <t>when ligts out</t>
  </si>
  <si>
    <t>La Torre 248</t>
  </si>
  <si>
    <t>2 months</t>
  </si>
  <si>
    <t>Copiapo 331</t>
  </si>
  <si>
    <t>Nights are ok</t>
  </si>
  <si>
    <r>
      <t xml:space="preserve">Largar 356 </t>
    </r>
    <r>
      <rPr>
        <sz val="11"/>
        <color rgb="FFFF0000"/>
        <rFont val="Calibri"/>
        <family val="2"/>
        <scheme val="minor"/>
      </rPr>
      <t>(??)</t>
    </r>
  </si>
  <si>
    <t>Ocasional</t>
  </si>
  <si>
    <t>3 months</t>
  </si>
  <si>
    <t>Cerca Campamento SQM</t>
  </si>
  <si>
    <t>1 TV</t>
  </si>
  <si>
    <t>Would like to be indipendent</t>
  </si>
  <si>
    <t>Others (Specify)</t>
  </si>
  <si>
    <t>Mud Oven</t>
  </si>
  <si>
    <t>Stone Oven</t>
  </si>
  <si>
    <t>25 days</t>
  </si>
  <si>
    <t>6 mq</t>
  </si>
  <si>
    <t>O'Higgins</t>
  </si>
  <si>
    <t>6 hrs per week</t>
  </si>
  <si>
    <t>Fridge</t>
  </si>
  <si>
    <t>Too expensive</t>
  </si>
  <si>
    <t>month</t>
  </si>
  <si>
    <t>312 (ahaha boh)</t>
  </si>
  <si>
    <t>When light goes out equipment brakes</t>
  </si>
  <si>
    <t>She's cold, but can't do anything about it</t>
  </si>
  <si>
    <t>(mi sono messo a piangere quando l'ho visto)</t>
  </si>
  <si>
    <t>1 hr every day</t>
  </si>
  <si>
    <t>2 bags</t>
  </si>
  <si>
    <t>1 kg</t>
  </si>
  <si>
    <t>6 kg</t>
  </si>
  <si>
    <t>night time</t>
  </si>
  <si>
    <t>4 hrs per week</t>
  </si>
  <si>
    <t>more flexibility in the payment</t>
  </si>
  <si>
    <t>30 days</t>
  </si>
  <si>
    <t>Se ne è andata lasciando il questionario</t>
  </si>
  <si>
    <t>Lascar</t>
  </si>
  <si>
    <t>Lascar 261</t>
  </si>
  <si>
    <t>1,5 hrs</t>
  </si>
  <si>
    <t>Gasco</t>
  </si>
  <si>
    <t>monthly</t>
  </si>
  <si>
    <t>10 kg</t>
  </si>
  <si>
    <t>La Torre</t>
  </si>
  <si>
    <t>Too expensive, should be renewable</t>
  </si>
  <si>
    <t>BBQ</t>
  </si>
  <si>
    <t>Pasaje Copiapò 341</t>
  </si>
  <si>
    <t>occasional</t>
  </si>
  <si>
    <t>Microwave</t>
  </si>
  <si>
    <t>Vedere file excel con bollette elettriche</t>
  </si>
  <si>
    <t>TV, Fridge</t>
  </si>
  <si>
    <t xml:space="preserve">Cash, Comitee Electrico </t>
  </si>
  <si>
    <t>1,5 months</t>
  </si>
  <si>
    <t>si</t>
  </si>
  <si>
    <t>3-4 drowers</t>
  </si>
  <si>
    <t>Watequina 209</t>
  </si>
  <si>
    <t>twice per week</t>
  </si>
  <si>
    <t xml:space="preserve">Lighting in the streets </t>
  </si>
  <si>
    <t xml:space="preserve">Clay Oven </t>
  </si>
  <si>
    <t>10 min</t>
  </si>
  <si>
    <t>1 months</t>
  </si>
  <si>
    <t>300 unit</t>
  </si>
  <si>
    <t xml:space="preserve">10 bale </t>
  </si>
  <si>
    <t xml:space="preserve">1 drower </t>
  </si>
  <si>
    <t>1350 Kg</t>
  </si>
  <si>
    <t>Sheep</t>
  </si>
  <si>
    <t>Lascar 75</t>
  </si>
  <si>
    <t xml:space="preserve">Compared to other village is cheap, but shortages give problems </t>
  </si>
  <si>
    <t xml:space="preserve">1/2 hrs </t>
  </si>
  <si>
    <t>Yearly</t>
  </si>
  <si>
    <t xml:space="preserve">1 age </t>
  </si>
  <si>
    <t>P. de Valdivia</t>
  </si>
  <si>
    <t>15 min</t>
  </si>
  <si>
    <t>Monthly</t>
  </si>
  <si>
    <t>300 m^2</t>
  </si>
  <si>
    <t>100 m^2</t>
  </si>
  <si>
    <t>1/2 age</t>
  </si>
  <si>
    <t>Latorre 231</t>
  </si>
  <si>
    <t xml:space="preserve">Washing Machine </t>
  </si>
  <si>
    <t xml:space="preserve">Some devices as TV and Stereo </t>
  </si>
  <si>
    <t xml:space="preserve">Horno </t>
  </si>
  <si>
    <t xml:space="preserve">10 min </t>
  </si>
  <si>
    <t xml:space="preserve">1 day per year </t>
  </si>
  <si>
    <t>8 months, 1 month</t>
  </si>
  <si>
    <t>50000, 20000</t>
  </si>
  <si>
    <t>240 kg</t>
  </si>
  <si>
    <t xml:space="preserve">Calle Avarroa </t>
  </si>
  <si>
    <t xml:space="preserve">Public lighting </t>
  </si>
  <si>
    <t xml:space="preserve">Lipigas </t>
  </si>
  <si>
    <t xml:space="preserve">6 months </t>
  </si>
  <si>
    <t xml:space="preserve">yes </t>
  </si>
  <si>
    <t>60 Kg</t>
  </si>
  <si>
    <t>Public</t>
  </si>
  <si>
    <t>Carabinieros</t>
  </si>
  <si>
    <t>Avenida Norte 055</t>
  </si>
  <si>
    <t>10 18</t>
  </si>
  <si>
    <t>12 20</t>
  </si>
  <si>
    <t>10 12</t>
  </si>
  <si>
    <t>18 20</t>
  </si>
  <si>
    <t>PC</t>
  </si>
  <si>
    <t>Printer</t>
  </si>
  <si>
    <t xml:space="preserve">Computers </t>
  </si>
  <si>
    <t>6/12</t>
  </si>
  <si>
    <t>8 hr</t>
  </si>
  <si>
    <t>Bien</t>
  </si>
  <si>
    <t>45, 15 , 11</t>
  </si>
  <si>
    <t xml:space="preserve">3 months , 3 months, 3 months </t>
  </si>
  <si>
    <t>State</t>
  </si>
  <si>
    <t>Petrolio Back up Engine gor Shortages 3 times per months, Consumption 1,3l/h</t>
  </si>
  <si>
    <t>Iquique 172</t>
  </si>
  <si>
    <t xml:space="preserve">occasional </t>
  </si>
  <si>
    <t xml:space="preserve">Cash, Comitee Elctrico </t>
  </si>
  <si>
    <t xml:space="preserve">TV, Radio </t>
  </si>
  <si>
    <t>1/2 hr</t>
  </si>
  <si>
    <t>15, 5</t>
  </si>
  <si>
    <t xml:space="preserve">2 months , 20 days </t>
  </si>
  <si>
    <t>19500 , 10000</t>
  </si>
  <si>
    <t xml:space="preserve">10 kg </t>
  </si>
  <si>
    <t>Waytiquina158</t>
  </si>
  <si>
    <t>Moses</t>
  </si>
  <si>
    <t>O' ggighins</t>
  </si>
  <si>
    <t>Too expensive due to the diesel generetor</t>
  </si>
  <si>
    <t>Saw Dust Stove</t>
  </si>
  <si>
    <t>0,5 hrs</t>
  </si>
  <si>
    <t>Size of gas bottle [kg]</t>
  </si>
  <si>
    <t>heating space 600 CLP/l</t>
  </si>
  <si>
    <t>7 kg</t>
  </si>
  <si>
    <t>2 kg</t>
  </si>
  <si>
    <t>173 kg</t>
  </si>
  <si>
    <t>Posta rural toconao</t>
  </si>
  <si>
    <t>autoclave</t>
  </si>
  <si>
    <t>Dental Compressor</t>
  </si>
  <si>
    <t xml:space="preserve">Municipality </t>
  </si>
  <si>
    <t>Should use solar colector and PV</t>
  </si>
  <si>
    <t xml:space="preserve">always </t>
  </si>
  <si>
    <t>It's not really comfortable</t>
  </si>
  <si>
    <t>Municipality</t>
  </si>
  <si>
    <t>Naytiquina 209</t>
  </si>
  <si>
    <t>Pesa</t>
  </si>
  <si>
    <t>Cash, Commitee Electrico</t>
  </si>
  <si>
    <t>Lighiting Streets should be better</t>
  </si>
  <si>
    <t>Microwaves</t>
  </si>
  <si>
    <t xml:space="preserve">TV </t>
  </si>
  <si>
    <t xml:space="preserve">Cash, Commitee Electrico </t>
  </si>
  <si>
    <t xml:space="preserve">Too expensive, addenly for commercial activities the price is almost double </t>
  </si>
  <si>
    <t>O' higgins 205</t>
  </si>
  <si>
    <t xml:space="preserve">6 hrs per day </t>
  </si>
  <si>
    <t>Too Expensive</t>
  </si>
  <si>
    <t>It could be better to have space heating</t>
  </si>
  <si>
    <t xml:space="preserve">Abastible </t>
  </si>
  <si>
    <t>1 week</t>
  </si>
  <si>
    <t>Lascar 356</t>
  </si>
  <si>
    <t>Huaytiquina 262</t>
  </si>
  <si>
    <t>Consualo's Restaurant</t>
  </si>
  <si>
    <t>7 hrs</t>
  </si>
  <si>
    <t>1 hrs</t>
  </si>
  <si>
    <t xml:space="preserve">1 hr </t>
  </si>
  <si>
    <t xml:space="preserve">15, 45 </t>
  </si>
  <si>
    <t>23 days,  20 days</t>
  </si>
  <si>
    <t>50 kg</t>
  </si>
  <si>
    <t>30 kg</t>
  </si>
  <si>
    <t xml:space="preserve">100 kg </t>
  </si>
  <si>
    <t>Lascar 310</t>
  </si>
  <si>
    <t>Night</t>
  </si>
  <si>
    <t>Always</t>
  </si>
  <si>
    <t xml:space="preserve">15 , 5 </t>
  </si>
  <si>
    <t>1 months , 15 days</t>
  </si>
  <si>
    <t>20000 ,  10000</t>
  </si>
  <si>
    <t>400 units</t>
  </si>
  <si>
    <t xml:space="preserve">Vilaco </t>
  </si>
  <si>
    <t>No comment</t>
  </si>
  <si>
    <t>Using Coal</t>
  </si>
  <si>
    <t>45 ,15</t>
  </si>
  <si>
    <t>For cooking</t>
  </si>
  <si>
    <t>Shortages</t>
  </si>
  <si>
    <t xml:space="preserve">Omar </t>
  </si>
  <si>
    <t xml:space="preserve">5 times per week </t>
  </si>
  <si>
    <t>2 drowers</t>
  </si>
  <si>
    <t>1 drowers</t>
  </si>
  <si>
    <t>2 hat bales</t>
  </si>
  <si>
    <t>School</t>
  </si>
  <si>
    <t>Atacama 371</t>
  </si>
  <si>
    <t>Meets the basics</t>
  </si>
  <si>
    <t xml:space="preserve">2 meals for 170 students </t>
  </si>
  <si>
    <t>230 students</t>
  </si>
  <si>
    <t>4 months</t>
  </si>
  <si>
    <t>Generetor 50 L</t>
  </si>
  <si>
    <t>Omar 322</t>
  </si>
  <si>
    <t xml:space="preserve">5 hrs </t>
  </si>
  <si>
    <t>Electric heater</t>
  </si>
  <si>
    <t>Should be cheaper</t>
  </si>
  <si>
    <t>Gasco , Lipigas</t>
  </si>
  <si>
    <t>5 kg , 15 kg</t>
  </si>
  <si>
    <t>1 months , 1,5 months</t>
  </si>
  <si>
    <t>8990 , 18990</t>
  </si>
  <si>
    <t xml:space="preserve">Non ha scritto nulla </t>
  </si>
  <si>
    <t>Lascar 366</t>
  </si>
  <si>
    <t xml:space="preserve">12 hrs </t>
  </si>
  <si>
    <t>2 per weeks</t>
  </si>
  <si>
    <t>5 per weeks</t>
  </si>
  <si>
    <t>There are too much shortages</t>
  </si>
  <si>
    <t xml:space="preserve">Barbeque </t>
  </si>
  <si>
    <t xml:space="preserve">2 hrs </t>
  </si>
  <si>
    <t>Jncarrea 240</t>
  </si>
  <si>
    <t>Hair Dryer</t>
  </si>
  <si>
    <t>It's not regular, it depends on the month</t>
  </si>
  <si>
    <t>Cooking</t>
  </si>
  <si>
    <t>0,6 age</t>
  </si>
  <si>
    <t>5 hr</t>
  </si>
  <si>
    <t>D</t>
  </si>
  <si>
    <t>Gasss</t>
  </si>
  <si>
    <t>N/D</t>
  </si>
  <si>
    <t>kg/(mese*casa)</t>
  </si>
  <si>
    <t>kg/casa</t>
  </si>
  <si>
    <t>kg</t>
  </si>
  <si>
    <t>Gassss</t>
  </si>
  <si>
    <t>2 x 150kg</t>
  </si>
  <si>
    <t>Firewoood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</si>
</sst>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4" borderId="0" xfId="0" applyFill="1"/>
    <xf numFmtId="0" fontId="0" fillId="5" borderId="2" xfId="0" applyFill="1" applyBorder="1" applyAlignment="1">
      <alignment horizontal="left"/>
    </xf>
    <xf numFmtId="0" fontId="3" fillId="0" borderId="0" xfId="0" applyFont="1"/>
    <xf numFmtId="0" fontId="0" fillId="0" borderId="0" xfId="0" applyNumberForma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2" borderId="0" xfId="0" applyFill="1" applyAlignment="1">
      <alignment vertical="center"/>
    </xf>
    <xf numFmtId="9" fontId="0" fillId="0" borderId="0" xfId="0" applyNumberFormat="1"/>
    <xf numFmtId="0" fontId="0" fillId="7" borderId="0" xfId="0" applyFill="1"/>
    <xf numFmtId="0" fontId="0" fillId="8" borderId="0" xfId="0" applyFill="1"/>
    <xf numFmtId="0" fontId="0" fillId="0" borderId="0" xfId="0" applyFont="1"/>
    <xf numFmtId="12" fontId="0" fillId="0" borderId="0" xfId="0" applyNumberFormat="1"/>
    <xf numFmtId="0" fontId="0" fillId="9" borderId="0" xfId="0" applyFill="1"/>
    <xf numFmtId="0" fontId="0" fillId="0" borderId="0" xfId="0" applyAlignment="1">
      <alignment horizontal="right"/>
    </xf>
    <xf numFmtId="0" fontId="0" fillId="10" borderId="0" xfId="0" applyFill="1"/>
    <xf numFmtId="17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20" fontId="0" fillId="0" borderId="0" xfId="0" applyNumberFormat="1"/>
    <xf numFmtId="0" fontId="1" fillId="3" borderId="0" xfId="0" applyFont="1" applyFill="1"/>
    <xf numFmtId="0" fontId="7" fillId="11" borderId="0" xfId="0" applyFont="1" applyFill="1"/>
    <xf numFmtId="0" fontId="7" fillId="12" borderId="1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9" fillId="14" borderId="3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left"/>
    </xf>
    <xf numFmtId="0" fontId="7" fillId="14" borderId="4" xfId="0" applyFont="1" applyFill="1" applyBorder="1" applyAlignment="1">
      <alignment horizontal="left"/>
    </xf>
    <xf numFmtId="0" fontId="7" fillId="15" borderId="1" xfId="0" applyFont="1" applyFill="1" applyBorder="1" applyAlignment="1">
      <alignment horizontal="left"/>
    </xf>
    <xf numFmtId="0" fontId="7" fillId="14" borderId="4" xfId="0" applyFont="1" applyFill="1" applyBorder="1" applyAlignment="1">
      <alignment vertical="center"/>
    </xf>
    <xf numFmtId="0" fontId="7" fillId="14" borderId="2" xfId="0" applyFont="1" applyFill="1" applyBorder="1" applyAlignment="1">
      <alignment vertical="center"/>
    </xf>
    <xf numFmtId="0" fontId="7" fillId="14" borderId="1" xfId="0" applyFont="1" applyFill="1" applyBorder="1" applyAlignment="1">
      <alignment horizontal="left"/>
    </xf>
    <xf numFmtId="0" fontId="7" fillId="15" borderId="4" xfId="0" applyFont="1" applyFill="1" applyBorder="1" applyAlignment="1">
      <alignment horizontal="left"/>
    </xf>
    <xf numFmtId="0" fontId="7" fillId="15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vertical="top"/>
    </xf>
    <xf numFmtId="0" fontId="7" fillId="14" borderId="3" xfId="0" applyFont="1" applyFill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5" xfId="0" applyFill="1" applyBorder="1"/>
    <xf numFmtId="0" fontId="0" fillId="8" borderId="6" xfId="0" applyFill="1" applyBorder="1"/>
    <xf numFmtId="0" fontId="0" fillId="2" borderId="0" xfId="0" applyFont="1" applyFill="1" applyBorder="1"/>
    <xf numFmtId="0" fontId="7" fillId="14" borderId="0" xfId="0" applyFont="1" applyFill="1" applyBorder="1"/>
    <xf numFmtId="0" fontId="0" fillId="16" borderId="1" xfId="0" applyFill="1" applyBorder="1"/>
    <xf numFmtId="0" fontId="0" fillId="0" borderId="0" xfId="0" applyBorder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0"/>
  <sheetViews>
    <sheetView zoomScaleNormal="100" workbookViewId="0">
      <pane xSplit="1" ySplit="2" topLeftCell="AO3" activePane="bottomRight" state="frozen"/>
      <selection pane="topRight" activeCell="C1" sqref="C1"/>
      <selection pane="bottomLeft" activeCell="A2" sqref="A2"/>
      <selection pane="bottomRight" activeCell="AP6" sqref="AP6"/>
    </sheetView>
  </sheetViews>
  <sheetFormatPr defaultColWidth="8.85546875" defaultRowHeight="15" x14ac:dyDescent="0.25"/>
  <cols>
    <col min="1" max="1" width="42.42578125" bestFit="1" customWidth="1"/>
    <col min="2" max="42" width="39.7109375" customWidth="1"/>
    <col min="43" max="43" width="33.42578125" customWidth="1"/>
    <col min="44" max="44" width="25.42578125" customWidth="1"/>
    <col min="45" max="45" width="27.28515625" customWidth="1"/>
  </cols>
  <sheetData>
    <row r="1" spans="1:42" s="55" customFormat="1" x14ac:dyDescent="0.25">
      <c r="B1" s="54">
        <v>1</v>
      </c>
      <c r="C1" s="54">
        <f>B1+1</f>
        <v>2</v>
      </c>
      <c r="D1" s="54">
        <f t="shared" ref="D1:AP1" si="0">C1+1</f>
        <v>3</v>
      </c>
      <c r="E1" s="54">
        <f t="shared" si="0"/>
        <v>4</v>
      </c>
      <c r="F1" s="54">
        <f t="shared" si="0"/>
        <v>5</v>
      </c>
      <c r="G1" s="54">
        <f t="shared" si="0"/>
        <v>6</v>
      </c>
      <c r="H1" s="54">
        <f t="shared" si="0"/>
        <v>7</v>
      </c>
      <c r="I1" s="54">
        <f t="shared" si="0"/>
        <v>8</v>
      </c>
      <c r="J1" s="54">
        <f t="shared" si="0"/>
        <v>9</v>
      </c>
      <c r="K1" s="54">
        <f t="shared" si="0"/>
        <v>10</v>
      </c>
      <c r="L1" s="54">
        <f t="shared" si="0"/>
        <v>11</v>
      </c>
      <c r="M1" s="54">
        <f t="shared" si="0"/>
        <v>12</v>
      </c>
      <c r="N1" s="54">
        <f t="shared" si="0"/>
        <v>13</v>
      </c>
      <c r="O1" s="54">
        <f t="shared" si="0"/>
        <v>14</v>
      </c>
      <c r="P1" s="54">
        <f t="shared" si="0"/>
        <v>15</v>
      </c>
      <c r="Q1" s="54">
        <f t="shared" si="0"/>
        <v>16</v>
      </c>
      <c r="R1" s="54">
        <f t="shared" si="0"/>
        <v>17</v>
      </c>
      <c r="S1" s="54">
        <f t="shared" si="0"/>
        <v>18</v>
      </c>
      <c r="T1" s="54">
        <f t="shared" si="0"/>
        <v>19</v>
      </c>
      <c r="U1" s="54">
        <f t="shared" si="0"/>
        <v>20</v>
      </c>
      <c r="V1" s="54">
        <f t="shared" si="0"/>
        <v>21</v>
      </c>
      <c r="W1" s="54">
        <f t="shared" si="0"/>
        <v>22</v>
      </c>
      <c r="X1" s="54">
        <f t="shared" si="0"/>
        <v>23</v>
      </c>
      <c r="Y1" s="54">
        <f t="shared" si="0"/>
        <v>24</v>
      </c>
      <c r="Z1" s="54">
        <f t="shared" si="0"/>
        <v>25</v>
      </c>
      <c r="AA1" s="54">
        <f t="shared" si="0"/>
        <v>26</v>
      </c>
      <c r="AB1" s="54">
        <f t="shared" si="0"/>
        <v>27</v>
      </c>
      <c r="AC1" s="54">
        <f t="shared" si="0"/>
        <v>28</v>
      </c>
      <c r="AD1" s="54">
        <f t="shared" si="0"/>
        <v>29</v>
      </c>
      <c r="AE1" s="54">
        <f t="shared" si="0"/>
        <v>30</v>
      </c>
      <c r="AF1" s="54">
        <f t="shared" si="0"/>
        <v>31</v>
      </c>
      <c r="AG1" s="54">
        <f t="shared" si="0"/>
        <v>32</v>
      </c>
      <c r="AH1" s="54">
        <f t="shared" si="0"/>
        <v>33</v>
      </c>
      <c r="AI1" s="54">
        <f t="shared" si="0"/>
        <v>34</v>
      </c>
      <c r="AJ1" s="54">
        <f t="shared" si="0"/>
        <v>35</v>
      </c>
      <c r="AK1" s="54">
        <f t="shared" si="0"/>
        <v>36</v>
      </c>
      <c r="AL1" s="54">
        <f t="shared" si="0"/>
        <v>37</v>
      </c>
      <c r="AM1" s="54">
        <f t="shared" si="0"/>
        <v>38</v>
      </c>
      <c r="AN1" s="54">
        <f t="shared" si="0"/>
        <v>39</v>
      </c>
      <c r="AO1" s="54">
        <f t="shared" si="0"/>
        <v>40</v>
      </c>
      <c r="AP1" s="54">
        <f t="shared" si="0"/>
        <v>41</v>
      </c>
    </row>
    <row r="2" spans="1:42" x14ac:dyDescent="0.25">
      <c r="A2" s="11" t="s">
        <v>465</v>
      </c>
      <c r="B2" s="12" t="s">
        <v>79</v>
      </c>
      <c r="C2" s="12" t="s">
        <v>80</v>
      </c>
      <c r="D2" s="12" t="s">
        <v>81</v>
      </c>
      <c r="E2" s="12" t="s">
        <v>82</v>
      </c>
      <c r="F2" s="12" t="s">
        <v>83</v>
      </c>
      <c r="G2" s="12" t="s">
        <v>84</v>
      </c>
      <c r="H2" s="12" t="s">
        <v>86</v>
      </c>
      <c r="I2" s="12" t="s">
        <v>87</v>
      </c>
      <c r="J2" s="12" t="s">
        <v>88</v>
      </c>
      <c r="K2" s="12" t="s">
        <v>89</v>
      </c>
      <c r="L2" s="12" t="s">
        <v>90</v>
      </c>
      <c r="M2" s="12" t="s">
        <v>91</v>
      </c>
      <c r="N2" s="12" t="s">
        <v>92</v>
      </c>
      <c r="O2" s="12" t="s">
        <v>93</v>
      </c>
      <c r="P2" s="12" t="s">
        <v>94</v>
      </c>
      <c r="Q2" s="12" t="s">
        <v>95</v>
      </c>
      <c r="R2" s="12" t="s">
        <v>96</v>
      </c>
      <c r="S2" s="12" t="s">
        <v>97</v>
      </c>
      <c r="T2" s="12" t="s">
        <v>98</v>
      </c>
      <c r="U2" s="12" t="s">
        <v>99</v>
      </c>
      <c r="V2" s="12" t="s">
        <v>100</v>
      </c>
      <c r="W2" s="12" t="s">
        <v>101</v>
      </c>
      <c r="X2" s="12" t="s">
        <v>102</v>
      </c>
      <c r="Y2" s="12" t="s">
        <v>103</v>
      </c>
      <c r="Z2" s="12" t="s">
        <v>104</v>
      </c>
      <c r="AA2" s="12" t="s">
        <v>105</v>
      </c>
      <c r="AB2" s="12" t="s">
        <v>106</v>
      </c>
      <c r="AC2" s="12" t="s">
        <v>107</v>
      </c>
      <c r="AD2" s="12" t="s">
        <v>108</v>
      </c>
      <c r="AE2" s="12" t="s">
        <v>110</v>
      </c>
      <c r="AF2" s="12" t="s">
        <v>112</v>
      </c>
      <c r="AG2" s="12" t="s">
        <v>117</v>
      </c>
      <c r="AH2" s="12" t="s">
        <v>119</v>
      </c>
      <c r="AI2" s="12" t="s">
        <v>120</v>
      </c>
      <c r="AJ2" s="12" t="s">
        <v>121</v>
      </c>
      <c r="AK2" s="12" t="s">
        <v>123</v>
      </c>
      <c r="AL2" s="12" t="s">
        <v>124</v>
      </c>
      <c r="AM2" s="12" t="s">
        <v>125</v>
      </c>
      <c r="AN2" s="12" t="s">
        <v>126</v>
      </c>
      <c r="AO2" s="12" t="s">
        <v>127</v>
      </c>
      <c r="AP2" s="12" t="s">
        <v>128</v>
      </c>
    </row>
    <row r="3" spans="1:42" x14ac:dyDescent="0.25">
      <c r="A3" s="9" t="s">
        <v>129</v>
      </c>
      <c r="B3" s="23" t="s">
        <v>130</v>
      </c>
      <c r="C3" s="23" t="s">
        <v>130</v>
      </c>
      <c r="D3" s="23" t="s">
        <v>130</v>
      </c>
      <c r="E3" s="23" t="s">
        <v>130</v>
      </c>
      <c r="F3" s="23" t="s">
        <v>130</v>
      </c>
      <c r="G3" s="23" t="s">
        <v>130</v>
      </c>
      <c r="H3" s="23" t="s">
        <v>130</v>
      </c>
      <c r="I3" s="23" t="s">
        <v>130</v>
      </c>
      <c r="J3" s="23" t="s">
        <v>130</v>
      </c>
      <c r="K3" s="23" t="s">
        <v>130</v>
      </c>
      <c r="L3" s="23" t="s">
        <v>130</v>
      </c>
      <c r="M3" s="23" t="s">
        <v>130</v>
      </c>
      <c r="N3" s="23" t="s">
        <v>130</v>
      </c>
      <c r="O3" s="23" t="s">
        <v>130</v>
      </c>
      <c r="P3" s="23" t="s">
        <v>130</v>
      </c>
      <c r="Q3" s="23" t="s">
        <v>130</v>
      </c>
      <c r="R3" s="23" t="s">
        <v>130</v>
      </c>
      <c r="S3" s="23" t="s">
        <v>130</v>
      </c>
      <c r="T3" s="23" t="s">
        <v>130</v>
      </c>
      <c r="U3" s="23" t="s">
        <v>130</v>
      </c>
      <c r="V3" s="23" t="s">
        <v>130</v>
      </c>
      <c r="W3" s="23" t="s">
        <v>130</v>
      </c>
      <c r="X3" s="23" t="s">
        <v>130</v>
      </c>
      <c r="Y3" s="23" t="s">
        <v>130</v>
      </c>
      <c r="Z3" s="23" t="s">
        <v>130</v>
      </c>
      <c r="AA3" s="23" t="s">
        <v>130</v>
      </c>
      <c r="AB3" s="23" t="s">
        <v>130</v>
      </c>
      <c r="AC3" s="23" t="s">
        <v>130</v>
      </c>
      <c r="AD3" s="23" t="s">
        <v>130</v>
      </c>
      <c r="AE3" s="23" t="s">
        <v>130</v>
      </c>
      <c r="AF3" s="23" t="s">
        <v>130</v>
      </c>
      <c r="AG3" s="23" t="s">
        <v>130</v>
      </c>
      <c r="AH3" s="23" t="s">
        <v>130</v>
      </c>
      <c r="AI3" s="23" t="s">
        <v>130</v>
      </c>
      <c r="AJ3" s="23" t="s">
        <v>130</v>
      </c>
      <c r="AK3" s="23" t="s">
        <v>130</v>
      </c>
      <c r="AL3" s="23" t="s">
        <v>130</v>
      </c>
      <c r="AM3" s="23" t="s">
        <v>130</v>
      </c>
      <c r="AN3" s="23" t="s">
        <v>130</v>
      </c>
      <c r="AO3" s="23" t="s">
        <v>130</v>
      </c>
      <c r="AP3" s="23" t="s">
        <v>130</v>
      </c>
    </row>
    <row r="4" spans="1:42" s="18" customFormat="1" x14ac:dyDescent="0.25">
      <c r="A4" s="1" t="s">
        <v>1</v>
      </c>
      <c r="D4" s="19" t="s">
        <v>189</v>
      </c>
      <c r="AF4" s="18" t="s">
        <v>375</v>
      </c>
    </row>
    <row r="5" spans="1:42" x14ac:dyDescent="0.25">
      <c r="A5" s="2" t="s">
        <v>0</v>
      </c>
      <c r="B5" t="s">
        <v>134</v>
      </c>
      <c r="C5" t="s">
        <v>163</v>
      </c>
      <c r="D5" t="s">
        <v>182</v>
      </c>
      <c r="E5" t="s">
        <v>190</v>
      </c>
      <c r="F5" s="16" t="s">
        <v>146</v>
      </c>
      <c r="G5" s="16" t="s">
        <v>146</v>
      </c>
      <c r="H5" t="s">
        <v>230</v>
      </c>
      <c r="I5" t="s">
        <v>233</v>
      </c>
      <c r="J5" t="s">
        <v>241</v>
      </c>
      <c r="K5" t="s">
        <v>246</v>
      </c>
      <c r="L5" t="s">
        <v>252</v>
      </c>
      <c r="M5" t="s">
        <v>257</v>
      </c>
      <c r="N5" t="s">
        <v>260</v>
      </c>
      <c r="O5" t="s">
        <v>262</v>
      </c>
      <c r="P5" t="s">
        <v>264</v>
      </c>
      <c r="Q5" t="s">
        <v>267</v>
      </c>
      <c r="R5" t="s">
        <v>275</v>
      </c>
      <c r="S5" t="s">
        <v>280</v>
      </c>
      <c r="T5" t="s">
        <v>241</v>
      </c>
      <c r="U5" t="s">
        <v>241</v>
      </c>
      <c r="V5" t="s">
        <v>293</v>
      </c>
      <c r="W5" t="s">
        <v>294</v>
      </c>
      <c r="X5" t="s">
        <v>299</v>
      </c>
      <c r="Y5" t="s">
        <v>302</v>
      </c>
      <c r="Z5" t="s">
        <v>311</v>
      </c>
      <c r="AA5" t="s">
        <v>322</v>
      </c>
      <c r="AB5" t="s">
        <v>327</v>
      </c>
      <c r="AC5" t="s">
        <v>333</v>
      </c>
      <c r="AD5" t="s">
        <v>342</v>
      </c>
      <c r="AE5" t="s">
        <v>365</v>
      </c>
      <c r="AF5" t="s">
        <v>376</v>
      </c>
      <c r="AG5" t="s">
        <v>407</v>
      </c>
      <c r="AH5" t="s">
        <v>418</v>
      </c>
      <c r="AI5" t="s">
        <v>425</v>
      </c>
      <c r="AJ5" t="s">
        <v>431</v>
      </c>
      <c r="AK5" t="s">
        <v>443</v>
      </c>
      <c r="AL5" s="16" t="s">
        <v>451</v>
      </c>
      <c r="AM5" t="s">
        <v>452</v>
      </c>
      <c r="AO5" t="s">
        <v>459</v>
      </c>
    </row>
    <row r="6" spans="1:42" x14ac:dyDescent="0.25">
      <c r="A6" s="2" t="s">
        <v>67</v>
      </c>
      <c r="B6">
        <v>2</v>
      </c>
      <c r="C6">
        <v>3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4</v>
      </c>
      <c r="K6">
        <v>6</v>
      </c>
      <c r="L6">
        <v>3</v>
      </c>
      <c r="M6">
        <v>8</v>
      </c>
      <c r="N6">
        <v>4</v>
      </c>
      <c r="O6">
        <v>7</v>
      </c>
      <c r="P6">
        <v>5</v>
      </c>
      <c r="Q6">
        <v>3</v>
      </c>
      <c r="R6">
        <v>4</v>
      </c>
      <c r="S6">
        <v>2</v>
      </c>
      <c r="T6">
        <v>4</v>
      </c>
      <c r="U6">
        <v>6</v>
      </c>
      <c r="V6">
        <v>2</v>
      </c>
      <c r="W6">
        <v>5</v>
      </c>
      <c r="X6">
        <v>3</v>
      </c>
      <c r="Y6">
        <v>4</v>
      </c>
      <c r="Z6">
        <v>4</v>
      </c>
      <c r="AA6">
        <v>5</v>
      </c>
      <c r="AB6">
        <v>4</v>
      </c>
      <c r="AC6">
        <v>5</v>
      </c>
      <c r="AD6">
        <v>1</v>
      </c>
      <c r="AE6">
        <v>5</v>
      </c>
      <c r="AF6">
        <v>4</v>
      </c>
      <c r="AG6">
        <v>5</v>
      </c>
      <c r="AH6">
        <v>5</v>
      </c>
      <c r="AI6">
        <v>4</v>
      </c>
      <c r="AJ6">
        <v>4</v>
      </c>
      <c r="AK6">
        <v>3</v>
      </c>
      <c r="AL6">
        <v>2</v>
      </c>
      <c r="AM6">
        <v>3</v>
      </c>
      <c r="AN6">
        <v>6</v>
      </c>
      <c r="AO6">
        <v>6</v>
      </c>
      <c r="AP6">
        <v>1</v>
      </c>
    </row>
    <row r="7" spans="1:42" s="18" customFormat="1" x14ac:dyDescent="0.25">
      <c r="A7" s="1" t="s">
        <v>2</v>
      </c>
    </row>
    <row r="8" spans="1:42" x14ac:dyDescent="0.25">
      <c r="A8" s="2" t="s">
        <v>3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</row>
    <row r="9" spans="1:42" x14ac:dyDescent="0.25">
      <c r="A9" s="2" t="s">
        <v>4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</row>
    <row r="10" spans="1:42" x14ac:dyDescent="0.25">
      <c r="A10" s="2" t="s">
        <v>135</v>
      </c>
      <c r="B10">
        <v>2.2000000000000002</v>
      </c>
      <c r="C10">
        <v>2.2000000000000002</v>
      </c>
      <c r="D10">
        <v>2.2000000000000002</v>
      </c>
      <c r="E10">
        <v>2.2000000000000002</v>
      </c>
      <c r="F10">
        <v>2.2000000000000002</v>
      </c>
      <c r="G10">
        <v>2.2000000000000002</v>
      </c>
      <c r="H10">
        <v>2.2000000000000002</v>
      </c>
      <c r="I10">
        <v>2.2000000000000002</v>
      </c>
      <c r="J10">
        <v>2.2000000000000002</v>
      </c>
      <c r="K10">
        <v>2.2000000000000002</v>
      </c>
      <c r="L10">
        <v>2.2000000000000002</v>
      </c>
      <c r="M10">
        <v>2.2000000000000002</v>
      </c>
      <c r="N10">
        <v>2.2000000000000002</v>
      </c>
      <c r="O10">
        <v>2.2000000000000002</v>
      </c>
      <c r="P10">
        <v>2.2000000000000002</v>
      </c>
      <c r="Q10">
        <v>2.2000000000000002</v>
      </c>
      <c r="R10">
        <v>2.2000000000000002</v>
      </c>
      <c r="S10">
        <v>2.2000000000000002</v>
      </c>
      <c r="T10">
        <v>2.2000000000000002</v>
      </c>
      <c r="U10">
        <v>2.2000000000000002</v>
      </c>
      <c r="V10">
        <v>2.2000000000000002</v>
      </c>
      <c r="W10">
        <v>2.2000000000000002</v>
      </c>
      <c r="X10">
        <v>2.2000000000000002</v>
      </c>
      <c r="Y10">
        <v>2.2000000000000002</v>
      </c>
      <c r="Z10">
        <v>2.2000000000000002</v>
      </c>
      <c r="AA10">
        <v>2.2000000000000002</v>
      </c>
      <c r="AB10">
        <v>2.2000000000000002</v>
      </c>
      <c r="AC10">
        <v>2.2000000000000002</v>
      </c>
      <c r="AD10">
        <v>3.3</v>
      </c>
      <c r="AF10">
        <v>2.2000000000000002</v>
      </c>
      <c r="AG10">
        <v>2.2000000000000002</v>
      </c>
      <c r="AH10">
        <v>2.2000000000000002</v>
      </c>
      <c r="AI10">
        <v>2.2000000000000002</v>
      </c>
      <c r="AJ10">
        <v>2.2000000000000002</v>
      </c>
      <c r="AK10">
        <v>2.2000000000000002</v>
      </c>
      <c r="AL10">
        <v>2.2000000000000002</v>
      </c>
      <c r="AM10">
        <v>2.2000000000000002</v>
      </c>
      <c r="AN10">
        <v>2.2000000000000002</v>
      </c>
      <c r="AO10">
        <v>2.2000000000000002</v>
      </c>
      <c r="AP10">
        <v>2.2000000000000002</v>
      </c>
    </row>
    <row r="11" spans="1:42" s="17" customFormat="1" x14ac:dyDescent="0.25">
      <c r="A11" s="3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</row>
    <row r="12" spans="1:42" s="17" customFormat="1" x14ac:dyDescent="0.25">
      <c r="A12" s="2" t="s">
        <v>6</v>
      </c>
    </row>
    <row r="13" spans="1:42" x14ac:dyDescent="0.25">
      <c r="A13" s="10" t="s">
        <v>131</v>
      </c>
      <c r="B13">
        <v>2</v>
      </c>
      <c r="C13">
        <v>2</v>
      </c>
      <c r="D13">
        <v>2</v>
      </c>
      <c r="E13">
        <v>3</v>
      </c>
      <c r="F13">
        <v>2</v>
      </c>
      <c r="G13">
        <v>3</v>
      </c>
      <c r="H13">
        <v>2</v>
      </c>
      <c r="I13">
        <v>3</v>
      </c>
      <c r="J13">
        <v>3</v>
      </c>
      <c r="K13">
        <v>3</v>
      </c>
      <c r="L13">
        <v>1</v>
      </c>
      <c r="M13">
        <v>4</v>
      </c>
      <c r="N13">
        <v>1</v>
      </c>
      <c r="O13">
        <v>4</v>
      </c>
      <c r="P13">
        <v>3</v>
      </c>
      <c r="Q13">
        <v>1</v>
      </c>
      <c r="R13">
        <v>4</v>
      </c>
      <c r="S13" t="s">
        <v>136</v>
      </c>
      <c r="T13">
        <v>2</v>
      </c>
      <c r="U13">
        <v>3</v>
      </c>
      <c r="V13">
        <v>1</v>
      </c>
      <c r="W13">
        <v>4</v>
      </c>
      <c r="X13">
        <v>2</v>
      </c>
      <c r="Y13">
        <v>2</v>
      </c>
      <c r="Z13">
        <v>1</v>
      </c>
      <c r="AA13">
        <v>2</v>
      </c>
      <c r="AB13">
        <v>3</v>
      </c>
      <c r="AC13">
        <v>1</v>
      </c>
      <c r="AD13">
        <v>2</v>
      </c>
      <c r="AE13">
        <v>4</v>
      </c>
      <c r="AF13">
        <v>2</v>
      </c>
      <c r="AG13">
        <v>3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1</v>
      </c>
    </row>
    <row r="14" spans="1:42" x14ac:dyDescent="0.25">
      <c r="A14" s="10" t="s">
        <v>132</v>
      </c>
      <c r="B14" t="s">
        <v>136</v>
      </c>
      <c r="C14" t="s">
        <v>164</v>
      </c>
      <c r="D14" t="s">
        <v>174</v>
      </c>
      <c r="E14" s="21">
        <v>0.5</v>
      </c>
      <c r="F14" t="s">
        <v>136</v>
      </c>
      <c r="G14" t="s">
        <v>205</v>
      </c>
      <c r="H14">
        <v>12</v>
      </c>
      <c r="I14">
        <v>18</v>
      </c>
      <c r="J14">
        <v>18</v>
      </c>
      <c r="K14" t="s">
        <v>247</v>
      </c>
      <c r="L14">
        <v>8</v>
      </c>
      <c r="M14">
        <v>9</v>
      </c>
      <c r="N14">
        <v>18</v>
      </c>
      <c r="O14">
        <v>19</v>
      </c>
      <c r="P14">
        <v>18</v>
      </c>
      <c r="Q14">
        <v>19</v>
      </c>
      <c r="R14">
        <v>14</v>
      </c>
      <c r="S14" t="s">
        <v>136</v>
      </c>
      <c r="T14" t="s">
        <v>183</v>
      </c>
      <c r="U14" t="s">
        <v>165</v>
      </c>
      <c r="V14">
        <v>20</v>
      </c>
      <c r="W14" t="s">
        <v>136</v>
      </c>
      <c r="X14">
        <v>13</v>
      </c>
      <c r="Y14">
        <v>20</v>
      </c>
      <c r="Z14">
        <v>12</v>
      </c>
      <c r="AA14">
        <v>20</v>
      </c>
      <c r="AB14">
        <v>0</v>
      </c>
      <c r="AC14">
        <v>21</v>
      </c>
      <c r="AD14">
        <v>20</v>
      </c>
      <c r="AE14">
        <v>8</v>
      </c>
      <c r="AF14">
        <v>20</v>
      </c>
      <c r="AG14" t="s">
        <v>247</v>
      </c>
      <c r="AH14" t="s">
        <v>174</v>
      </c>
      <c r="AI14">
        <v>18</v>
      </c>
      <c r="AJ14">
        <v>18</v>
      </c>
      <c r="AK14">
        <v>0</v>
      </c>
      <c r="AM14" t="s">
        <v>184</v>
      </c>
      <c r="AN14">
        <v>10</v>
      </c>
      <c r="AO14" t="s">
        <v>165</v>
      </c>
      <c r="AP14" t="s">
        <v>464</v>
      </c>
    </row>
    <row r="15" spans="1:42" x14ac:dyDescent="0.25">
      <c r="A15" s="10" t="s">
        <v>133</v>
      </c>
      <c r="B15" t="s">
        <v>136</v>
      </c>
      <c r="F15" t="s">
        <v>136</v>
      </c>
      <c r="H15">
        <v>19</v>
      </c>
      <c r="I15">
        <v>20</v>
      </c>
      <c r="J15">
        <v>23</v>
      </c>
      <c r="L15">
        <v>21</v>
      </c>
      <c r="M15">
        <v>24</v>
      </c>
      <c r="N15">
        <v>23</v>
      </c>
      <c r="O15">
        <v>1</v>
      </c>
      <c r="P15">
        <v>22</v>
      </c>
      <c r="Q15">
        <v>23</v>
      </c>
      <c r="R15">
        <v>24</v>
      </c>
      <c r="S15" t="s">
        <v>136</v>
      </c>
      <c r="V15">
        <v>24</v>
      </c>
      <c r="W15" t="s">
        <v>136</v>
      </c>
      <c r="X15">
        <v>21</v>
      </c>
      <c r="Y15">
        <v>23</v>
      </c>
      <c r="Z15">
        <v>16</v>
      </c>
      <c r="AA15">
        <v>22</v>
      </c>
      <c r="AB15">
        <v>24</v>
      </c>
      <c r="AC15">
        <v>23</v>
      </c>
      <c r="AD15">
        <v>1</v>
      </c>
      <c r="AE15">
        <v>23</v>
      </c>
      <c r="AF15">
        <v>24</v>
      </c>
      <c r="AI15">
        <v>22</v>
      </c>
      <c r="AJ15">
        <v>22</v>
      </c>
      <c r="AK15">
        <v>24</v>
      </c>
      <c r="AN15">
        <v>22</v>
      </c>
    </row>
    <row r="16" spans="1:42" s="17" customFormat="1" x14ac:dyDescent="0.25">
      <c r="A16" s="2" t="s">
        <v>7</v>
      </c>
    </row>
    <row r="17" spans="1:42" x14ac:dyDescent="0.25">
      <c r="A17" s="10" t="s">
        <v>131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136</v>
      </c>
      <c r="H17" t="s">
        <v>136</v>
      </c>
      <c r="I17">
        <v>1</v>
      </c>
      <c r="J17" t="s">
        <v>136</v>
      </c>
      <c r="K17">
        <v>2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136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2</v>
      </c>
      <c r="AP17">
        <v>1</v>
      </c>
    </row>
    <row r="18" spans="1:42" x14ac:dyDescent="0.25">
      <c r="A18" s="10" t="s">
        <v>132</v>
      </c>
      <c r="B18" t="s">
        <v>136</v>
      </c>
      <c r="C18" t="s">
        <v>165</v>
      </c>
      <c r="D18" t="s">
        <v>183</v>
      </c>
      <c r="E18" s="21">
        <v>0.02</v>
      </c>
      <c r="F18">
        <v>15</v>
      </c>
      <c r="G18" t="s">
        <v>136</v>
      </c>
      <c r="H18" t="s">
        <v>136</v>
      </c>
      <c r="I18">
        <v>9</v>
      </c>
      <c r="J18" t="s">
        <v>136</v>
      </c>
      <c r="K18" t="s">
        <v>174</v>
      </c>
      <c r="L18" t="s">
        <v>136</v>
      </c>
      <c r="M18" t="s">
        <v>136</v>
      </c>
      <c r="N18" t="s">
        <v>136</v>
      </c>
      <c r="O18" t="s">
        <v>136</v>
      </c>
      <c r="P18" t="s">
        <v>136</v>
      </c>
      <c r="Q18">
        <v>8</v>
      </c>
      <c r="R18">
        <v>10</v>
      </c>
      <c r="S18">
        <v>8</v>
      </c>
      <c r="T18" t="s">
        <v>167</v>
      </c>
      <c r="U18" t="s">
        <v>154</v>
      </c>
      <c r="V18" t="s">
        <v>234</v>
      </c>
      <c r="W18" t="s">
        <v>136</v>
      </c>
      <c r="X18">
        <v>9</v>
      </c>
      <c r="Y18">
        <v>10</v>
      </c>
      <c r="Z18">
        <v>8</v>
      </c>
      <c r="AA18">
        <v>18</v>
      </c>
      <c r="AB18">
        <v>8</v>
      </c>
      <c r="AC18">
        <v>9</v>
      </c>
      <c r="AE18">
        <v>9</v>
      </c>
      <c r="AG18" t="s">
        <v>154</v>
      </c>
      <c r="AH18" t="s">
        <v>154</v>
      </c>
      <c r="AJ18">
        <v>8</v>
      </c>
      <c r="AK18" t="s">
        <v>444</v>
      </c>
      <c r="AM18" t="s">
        <v>165</v>
      </c>
      <c r="AO18" t="s">
        <v>183</v>
      </c>
      <c r="AP18">
        <v>11</v>
      </c>
    </row>
    <row r="19" spans="1:42" x14ac:dyDescent="0.25">
      <c r="A19" s="10" t="s">
        <v>133</v>
      </c>
      <c r="B19" t="s">
        <v>136</v>
      </c>
      <c r="F19">
        <v>24</v>
      </c>
      <c r="G19" t="s">
        <v>136</v>
      </c>
      <c r="H19" t="s">
        <v>136</v>
      </c>
      <c r="I19">
        <v>12</v>
      </c>
      <c r="J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>
        <v>22</v>
      </c>
      <c r="R19">
        <v>15</v>
      </c>
      <c r="S19">
        <v>13</v>
      </c>
      <c r="W19" t="s">
        <v>136</v>
      </c>
      <c r="X19">
        <v>15</v>
      </c>
      <c r="Y19">
        <v>12</v>
      </c>
      <c r="Z19">
        <v>15</v>
      </c>
      <c r="AA19">
        <v>23</v>
      </c>
      <c r="AB19">
        <v>18</v>
      </c>
      <c r="AC19">
        <v>19</v>
      </c>
      <c r="AE19">
        <v>19</v>
      </c>
      <c r="AJ19">
        <v>16</v>
      </c>
      <c r="AP19">
        <v>13</v>
      </c>
    </row>
    <row r="20" spans="1:42" s="17" customFormat="1" x14ac:dyDescent="0.25">
      <c r="A20" s="2" t="s">
        <v>8</v>
      </c>
    </row>
    <row r="21" spans="1:42" x14ac:dyDescent="0.25">
      <c r="A21" s="10" t="s">
        <v>131</v>
      </c>
      <c r="B21">
        <v>1</v>
      </c>
      <c r="C21">
        <v>2</v>
      </c>
      <c r="D21">
        <v>4</v>
      </c>
      <c r="E21">
        <v>2</v>
      </c>
      <c r="F21">
        <v>3</v>
      </c>
      <c r="G21">
        <v>3</v>
      </c>
      <c r="H21">
        <v>2</v>
      </c>
      <c r="I21">
        <v>3</v>
      </c>
      <c r="J21">
        <v>2</v>
      </c>
      <c r="K21">
        <v>4</v>
      </c>
      <c r="L21">
        <v>1</v>
      </c>
      <c r="M21">
        <v>4</v>
      </c>
      <c r="N21">
        <v>2</v>
      </c>
      <c r="O21">
        <v>5</v>
      </c>
      <c r="P21">
        <v>4</v>
      </c>
      <c r="Q21">
        <v>2</v>
      </c>
      <c r="R21">
        <v>4</v>
      </c>
      <c r="S21">
        <v>2</v>
      </c>
      <c r="T21">
        <v>2</v>
      </c>
      <c r="U21">
        <v>4</v>
      </c>
      <c r="V21">
        <v>1</v>
      </c>
      <c r="W21">
        <v>3</v>
      </c>
      <c r="X21">
        <v>2</v>
      </c>
      <c r="Y21">
        <v>3</v>
      </c>
      <c r="Z21">
        <v>1</v>
      </c>
      <c r="AA21">
        <v>5</v>
      </c>
      <c r="AB21">
        <v>3</v>
      </c>
      <c r="AC21">
        <v>3</v>
      </c>
      <c r="AD21">
        <v>1</v>
      </c>
      <c r="AE21">
        <v>4</v>
      </c>
      <c r="AF21">
        <v>3</v>
      </c>
      <c r="AG21">
        <v>4</v>
      </c>
      <c r="AH21">
        <v>1</v>
      </c>
      <c r="AI21">
        <v>2</v>
      </c>
      <c r="AJ21">
        <v>2</v>
      </c>
      <c r="AK21">
        <v>4</v>
      </c>
      <c r="AL21">
        <v>2</v>
      </c>
      <c r="AM21">
        <v>12</v>
      </c>
      <c r="AN21">
        <v>3</v>
      </c>
      <c r="AO21">
        <v>5</v>
      </c>
    </row>
    <row r="22" spans="1:42" x14ac:dyDescent="0.25">
      <c r="A22" s="10" t="s">
        <v>132</v>
      </c>
      <c r="B22" t="s">
        <v>136</v>
      </c>
      <c r="C22" t="s">
        <v>166</v>
      </c>
      <c r="D22" t="s">
        <v>167</v>
      </c>
      <c r="E22" s="21">
        <v>0.5</v>
      </c>
      <c r="F22" t="s">
        <v>136</v>
      </c>
      <c r="G22" t="s">
        <v>198</v>
      </c>
      <c r="H22">
        <v>20</v>
      </c>
      <c r="I22">
        <v>20</v>
      </c>
      <c r="J22">
        <v>22</v>
      </c>
      <c r="K22" t="s">
        <v>166</v>
      </c>
      <c r="L22">
        <v>10</v>
      </c>
      <c r="M22">
        <v>18</v>
      </c>
      <c r="N22" t="s">
        <v>136</v>
      </c>
      <c r="O22">
        <v>22</v>
      </c>
      <c r="P22">
        <v>18</v>
      </c>
      <c r="Q22">
        <v>23</v>
      </c>
      <c r="R22">
        <v>22</v>
      </c>
      <c r="S22">
        <v>8</v>
      </c>
      <c r="T22" t="s">
        <v>288</v>
      </c>
      <c r="U22" t="s">
        <v>167</v>
      </c>
      <c r="V22" t="s">
        <v>174</v>
      </c>
      <c r="W22" t="s">
        <v>136</v>
      </c>
      <c r="X22" t="s">
        <v>184</v>
      </c>
      <c r="Y22">
        <v>17</v>
      </c>
      <c r="Z22" t="s">
        <v>312</v>
      </c>
      <c r="AA22">
        <v>23</v>
      </c>
      <c r="AB22">
        <v>0</v>
      </c>
      <c r="AC22">
        <v>0</v>
      </c>
      <c r="AD22">
        <v>21</v>
      </c>
      <c r="AE22">
        <v>17</v>
      </c>
      <c r="AF22">
        <v>0</v>
      </c>
      <c r="AG22" t="s">
        <v>183</v>
      </c>
      <c r="AH22">
        <v>22</v>
      </c>
      <c r="AI22">
        <v>18</v>
      </c>
      <c r="AJ22">
        <v>10</v>
      </c>
      <c r="AK22">
        <v>12</v>
      </c>
      <c r="AM22" t="s">
        <v>453</v>
      </c>
      <c r="AN22">
        <v>0</v>
      </c>
      <c r="AO22" t="s">
        <v>154</v>
      </c>
    </row>
    <row r="23" spans="1:42" x14ac:dyDescent="0.25">
      <c r="A23" s="10" t="s">
        <v>133</v>
      </c>
      <c r="B23" t="s">
        <v>136</v>
      </c>
      <c r="F23" t="s">
        <v>136</v>
      </c>
      <c r="H23">
        <v>23</v>
      </c>
      <c r="I23">
        <v>22</v>
      </c>
      <c r="J23">
        <v>8</v>
      </c>
      <c r="L23">
        <v>13</v>
      </c>
      <c r="M23">
        <v>22</v>
      </c>
      <c r="N23" t="s">
        <v>136</v>
      </c>
      <c r="O23">
        <v>8</v>
      </c>
      <c r="P23">
        <v>22</v>
      </c>
      <c r="Q23">
        <v>1</v>
      </c>
      <c r="R23">
        <v>8</v>
      </c>
      <c r="S23">
        <v>13</v>
      </c>
      <c r="W23" t="s">
        <v>136</v>
      </c>
      <c r="Y23">
        <v>18</v>
      </c>
      <c r="AA23">
        <v>8</v>
      </c>
      <c r="AB23">
        <v>24</v>
      </c>
      <c r="AC23">
        <v>24</v>
      </c>
      <c r="AD23">
        <v>23</v>
      </c>
      <c r="AE23">
        <v>18</v>
      </c>
      <c r="AF23">
        <v>24</v>
      </c>
      <c r="AH23">
        <v>8</v>
      </c>
      <c r="AI23">
        <v>22</v>
      </c>
      <c r="AJ23">
        <v>12</v>
      </c>
      <c r="AK23">
        <v>24</v>
      </c>
      <c r="AN23">
        <v>24</v>
      </c>
    </row>
    <row r="24" spans="1:42" s="17" customFormat="1" x14ac:dyDescent="0.25">
      <c r="A24" s="2" t="s">
        <v>9</v>
      </c>
    </row>
    <row r="25" spans="1:42" x14ac:dyDescent="0.25">
      <c r="A25" s="10" t="s">
        <v>131</v>
      </c>
      <c r="B25">
        <v>6</v>
      </c>
      <c r="C25">
        <v>5</v>
      </c>
      <c r="D25">
        <v>8</v>
      </c>
      <c r="E25">
        <v>4</v>
      </c>
      <c r="F25">
        <v>3</v>
      </c>
      <c r="G25">
        <v>8</v>
      </c>
      <c r="H25">
        <v>5</v>
      </c>
      <c r="I25">
        <v>6</v>
      </c>
      <c r="J25">
        <v>5</v>
      </c>
      <c r="K25">
        <v>14</v>
      </c>
      <c r="L25">
        <v>5</v>
      </c>
      <c r="M25">
        <v>8</v>
      </c>
      <c r="N25">
        <v>4</v>
      </c>
      <c r="O25">
        <v>6</v>
      </c>
      <c r="P25">
        <v>4</v>
      </c>
      <c r="Q25">
        <v>6</v>
      </c>
      <c r="R25">
        <v>6</v>
      </c>
      <c r="S25" t="s">
        <v>136</v>
      </c>
      <c r="T25">
        <v>6</v>
      </c>
      <c r="U25">
        <v>17</v>
      </c>
      <c r="V25">
        <v>3</v>
      </c>
      <c r="W25">
        <v>6</v>
      </c>
      <c r="X25">
        <v>5</v>
      </c>
      <c r="Y25">
        <v>5</v>
      </c>
      <c r="Z25">
        <v>7</v>
      </c>
      <c r="AA25">
        <v>4</v>
      </c>
      <c r="AB25">
        <v>4</v>
      </c>
      <c r="AC25">
        <v>7</v>
      </c>
      <c r="AD25">
        <v>7</v>
      </c>
      <c r="AE25">
        <v>8</v>
      </c>
      <c r="AF25">
        <v>5</v>
      </c>
      <c r="AG25">
        <v>4</v>
      </c>
      <c r="AH25">
        <v>4</v>
      </c>
      <c r="AI25">
        <v>5</v>
      </c>
      <c r="AJ25">
        <v>6</v>
      </c>
      <c r="AK25">
        <v>9</v>
      </c>
      <c r="AL25">
        <v>6</v>
      </c>
      <c r="AM25">
        <v>3</v>
      </c>
      <c r="AN25">
        <v>8</v>
      </c>
      <c r="AO25">
        <v>6</v>
      </c>
      <c r="AP25">
        <v>4</v>
      </c>
    </row>
    <row r="26" spans="1:42" x14ac:dyDescent="0.25">
      <c r="A26" s="10" t="s">
        <v>132</v>
      </c>
      <c r="B26" t="s">
        <v>136</v>
      </c>
      <c r="C26" t="s">
        <v>167</v>
      </c>
      <c r="D26" t="s">
        <v>174</v>
      </c>
      <c r="E26" s="21">
        <v>0.25</v>
      </c>
      <c r="F26">
        <v>18</v>
      </c>
      <c r="G26" t="s">
        <v>206</v>
      </c>
      <c r="H26">
        <v>19</v>
      </c>
      <c r="I26">
        <v>18</v>
      </c>
      <c r="J26">
        <v>20</v>
      </c>
      <c r="K26" t="s">
        <v>174</v>
      </c>
      <c r="L26">
        <v>18</v>
      </c>
      <c r="M26">
        <v>18</v>
      </c>
      <c r="N26">
        <v>20</v>
      </c>
      <c r="O26">
        <v>18</v>
      </c>
      <c r="P26">
        <v>18</v>
      </c>
      <c r="Q26">
        <v>18</v>
      </c>
      <c r="R26">
        <v>18</v>
      </c>
      <c r="S26" t="s">
        <v>136</v>
      </c>
      <c r="T26">
        <v>18</v>
      </c>
      <c r="U26" t="s">
        <v>165</v>
      </c>
      <c r="V26">
        <v>18</v>
      </c>
      <c r="W26" t="s">
        <v>136</v>
      </c>
      <c r="X26" t="s">
        <v>174</v>
      </c>
      <c r="Y26">
        <v>18</v>
      </c>
      <c r="Z26">
        <v>18</v>
      </c>
      <c r="AA26">
        <v>18</v>
      </c>
      <c r="AB26">
        <v>18</v>
      </c>
      <c r="AC26">
        <v>19</v>
      </c>
      <c r="AD26">
        <v>20</v>
      </c>
      <c r="AE26">
        <v>19</v>
      </c>
      <c r="AF26">
        <v>19</v>
      </c>
      <c r="AG26" t="s">
        <v>174</v>
      </c>
      <c r="AH26" t="s">
        <v>174</v>
      </c>
      <c r="AI26">
        <v>18</v>
      </c>
      <c r="AJ26">
        <v>19</v>
      </c>
      <c r="AK26">
        <v>18</v>
      </c>
      <c r="AM26" t="s">
        <v>453</v>
      </c>
      <c r="AN26">
        <v>19</v>
      </c>
      <c r="AO26" t="s">
        <v>174</v>
      </c>
      <c r="AP26">
        <v>19</v>
      </c>
    </row>
    <row r="27" spans="1:42" x14ac:dyDescent="0.25">
      <c r="A27" s="10" t="s">
        <v>133</v>
      </c>
      <c r="B27" t="s">
        <v>136</v>
      </c>
      <c r="F27">
        <v>24</v>
      </c>
      <c r="H27">
        <v>24</v>
      </c>
      <c r="I27">
        <v>21</v>
      </c>
      <c r="J27">
        <v>22</v>
      </c>
      <c r="L27">
        <v>23</v>
      </c>
      <c r="M27">
        <v>24</v>
      </c>
      <c r="N27">
        <v>24</v>
      </c>
      <c r="O27">
        <v>24</v>
      </c>
      <c r="P27">
        <v>22</v>
      </c>
      <c r="Q27">
        <v>23</v>
      </c>
      <c r="R27">
        <v>24</v>
      </c>
      <c r="S27" t="s">
        <v>136</v>
      </c>
      <c r="T27">
        <v>1</v>
      </c>
      <c r="V27">
        <v>24</v>
      </c>
      <c r="W27" t="s">
        <v>136</v>
      </c>
      <c r="Y27">
        <v>23</v>
      </c>
      <c r="Z27">
        <v>23</v>
      </c>
      <c r="AA27">
        <v>23</v>
      </c>
      <c r="AB27">
        <v>24</v>
      </c>
      <c r="AC27">
        <v>23</v>
      </c>
      <c r="AD27">
        <v>1</v>
      </c>
      <c r="AE27">
        <v>23</v>
      </c>
      <c r="AF27">
        <v>23</v>
      </c>
      <c r="AI27">
        <v>22</v>
      </c>
      <c r="AJ27">
        <v>23</v>
      </c>
      <c r="AK27">
        <v>24</v>
      </c>
      <c r="AN27">
        <v>24</v>
      </c>
      <c r="AP27">
        <v>23</v>
      </c>
    </row>
    <row r="28" spans="1:42" s="17" customFormat="1" x14ac:dyDescent="0.25">
      <c r="A28" s="2" t="s">
        <v>10</v>
      </c>
    </row>
    <row r="29" spans="1:42" x14ac:dyDescent="0.25">
      <c r="A29" s="10" t="s">
        <v>131</v>
      </c>
      <c r="B29">
        <v>6</v>
      </c>
      <c r="C29">
        <v>1</v>
      </c>
      <c r="D29">
        <v>1</v>
      </c>
      <c r="E29" t="s">
        <v>136</v>
      </c>
      <c r="F29">
        <v>2</v>
      </c>
      <c r="G29">
        <v>1</v>
      </c>
      <c r="H29" t="s">
        <v>136</v>
      </c>
      <c r="I29">
        <v>2</v>
      </c>
      <c r="J29" t="s">
        <v>136</v>
      </c>
      <c r="K29">
        <v>2</v>
      </c>
      <c r="L29">
        <v>8</v>
      </c>
      <c r="M29">
        <v>1</v>
      </c>
      <c r="N29" t="s">
        <v>136</v>
      </c>
      <c r="O29">
        <v>1</v>
      </c>
      <c r="P29">
        <v>1</v>
      </c>
      <c r="Q29" t="s">
        <v>136</v>
      </c>
      <c r="R29">
        <v>1</v>
      </c>
      <c r="S29" t="s">
        <v>136</v>
      </c>
      <c r="T29">
        <v>1</v>
      </c>
      <c r="U29">
        <v>2</v>
      </c>
      <c r="V29">
        <v>1</v>
      </c>
      <c r="W29">
        <v>3</v>
      </c>
      <c r="X29" t="s">
        <v>136</v>
      </c>
      <c r="AB29">
        <v>1</v>
      </c>
      <c r="AD29">
        <v>1</v>
      </c>
      <c r="AE29">
        <v>1</v>
      </c>
      <c r="AJ29">
        <v>1</v>
      </c>
      <c r="AL29">
        <v>2</v>
      </c>
      <c r="AN29">
        <v>1</v>
      </c>
      <c r="AO29">
        <v>1</v>
      </c>
    </row>
    <row r="30" spans="1:42" x14ac:dyDescent="0.25">
      <c r="A30" s="10" t="s">
        <v>132</v>
      </c>
      <c r="B30" t="s">
        <v>136</v>
      </c>
      <c r="C30" t="s">
        <v>136</v>
      </c>
      <c r="D30" t="s">
        <v>164</v>
      </c>
      <c r="E30" t="s">
        <v>136</v>
      </c>
      <c r="F30" t="s">
        <v>198</v>
      </c>
      <c r="G30" t="s">
        <v>136</v>
      </c>
      <c r="H30" t="s">
        <v>136</v>
      </c>
      <c r="I30">
        <v>18</v>
      </c>
      <c r="J30" t="s">
        <v>136</v>
      </c>
      <c r="K30" t="s">
        <v>167</v>
      </c>
      <c r="L30">
        <v>22</v>
      </c>
      <c r="M30">
        <v>18</v>
      </c>
      <c r="N30" t="s">
        <v>136</v>
      </c>
      <c r="O30">
        <v>18</v>
      </c>
      <c r="P30">
        <v>18</v>
      </c>
      <c r="Q30" t="s">
        <v>136</v>
      </c>
      <c r="R30">
        <v>20</v>
      </c>
      <c r="S30" t="s">
        <v>136</v>
      </c>
      <c r="T30" t="s">
        <v>288</v>
      </c>
      <c r="U30" t="s">
        <v>165</v>
      </c>
      <c r="V30" t="s">
        <v>234</v>
      </c>
      <c r="W30" t="s">
        <v>136</v>
      </c>
      <c r="X30" t="s">
        <v>136</v>
      </c>
      <c r="AB30">
        <v>20</v>
      </c>
      <c r="AD30">
        <v>21</v>
      </c>
      <c r="AE30">
        <v>19</v>
      </c>
      <c r="AJ30">
        <v>19</v>
      </c>
      <c r="AN30">
        <v>19</v>
      </c>
      <c r="AO30" t="s">
        <v>165</v>
      </c>
    </row>
    <row r="31" spans="1:42" x14ac:dyDescent="0.25">
      <c r="A31" s="10" t="s">
        <v>133</v>
      </c>
      <c r="B31" t="s">
        <v>136</v>
      </c>
      <c r="C31" t="s">
        <v>136</v>
      </c>
      <c r="E31" t="s">
        <v>136</v>
      </c>
      <c r="G31" t="s">
        <v>136</v>
      </c>
      <c r="H31" t="s">
        <v>136</v>
      </c>
      <c r="I31">
        <v>20</v>
      </c>
      <c r="J31" t="s">
        <v>136</v>
      </c>
      <c r="L31">
        <v>6</v>
      </c>
      <c r="M31">
        <v>24</v>
      </c>
      <c r="N31" t="s">
        <v>136</v>
      </c>
      <c r="O31">
        <v>24</v>
      </c>
      <c r="P31">
        <v>22</v>
      </c>
      <c r="Q31" t="s">
        <v>136</v>
      </c>
      <c r="R31">
        <v>8</v>
      </c>
      <c r="S31" t="s">
        <v>136</v>
      </c>
      <c r="W31" t="s">
        <v>136</v>
      </c>
      <c r="X31" t="s">
        <v>136</v>
      </c>
      <c r="AB31">
        <v>23</v>
      </c>
      <c r="AD31">
        <v>22</v>
      </c>
      <c r="AE31">
        <v>6</v>
      </c>
      <c r="AJ31">
        <v>24</v>
      </c>
      <c r="AN31">
        <v>8</v>
      </c>
    </row>
    <row r="32" spans="1:42" s="17" customFormat="1" x14ac:dyDescent="0.25">
      <c r="A32" s="2" t="s">
        <v>11</v>
      </c>
    </row>
    <row r="33" spans="1:42" x14ac:dyDescent="0.25">
      <c r="A33" s="10" t="s">
        <v>131</v>
      </c>
      <c r="B33">
        <v>1</v>
      </c>
      <c r="C33">
        <v>1</v>
      </c>
      <c r="D33">
        <v>1</v>
      </c>
      <c r="E33">
        <v>1</v>
      </c>
      <c r="F33" t="s">
        <v>136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 t="s">
        <v>136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</row>
    <row r="34" spans="1:42" x14ac:dyDescent="0.25">
      <c r="A34" s="10" t="s">
        <v>132</v>
      </c>
      <c r="B34">
        <v>0</v>
      </c>
      <c r="C34">
        <v>0</v>
      </c>
      <c r="D34">
        <v>0</v>
      </c>
      <c r="E34">
        <v>0</v>
      </c>
      <c r="F34" t="s">
        <v>136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s="10" t="s">
        <v>133</v>
      </c>
      <c r="B35">
        <v>24</v>
      </c>
      <c r="C35">
        <v>24</v>
      </c>
      <c r="D35">
        <v>24</v>
      </c>
      <c r="E35">
        <v>24</v>
      </c>
      <c r="F35" t="s">
        <v>136</v>
      </c>
      <c r="G35">
        <v>24</v>
      </c>
      <c r="H35">
        <v>24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 t="s">
        <v>136</v>
      </c>
      <c r="T35">
        <v>24</v>
      </c>
      <c r="U35">
        <v>24</v>
      </c>
      <c r="V35">
        <v>24</v>
      </c>
      <c r="W35">
        <v>24</v>
      </c>
      <c r="X35">
        <v>24</v>
      </c>
      <c r="Y35">
        <v>24</v>
      </c>
      <c r="Z35">
        <v>24</v>
      </c>
      <c r="AA35">
        <v>24</v>
      </c>
      <c r="AB35">
        <v>24</v>
      </c>
      <c r="AC35">
        <v>24</v>
      </c>
      <c r="AD35">
        <v>24</v>
      </c>
      <c r="AE35">
        <v>24</v>
      </c>
      <c r="AF35">
        <v>24</v>
      </c>
      <c r="AG35">
        <v>24</v>
      </c>
      <c r="AH35">
        <v>24</v>
      </c>
      <c r="AI35">
        <v>24</v>
      </c>
      <c r="AJ35">
        <v>24</v>
      </c>
      <c r="AK35">
        <v>24</v>
      </c>
      <c r="AM35">
        <v>24</v>
      </c>
      <c r="AN35">
        <v>24</v>
      </c>
      <c r="AO35">
        <v>24</v>
      </c>
      <c r="AP35">
        <v>24</v>
      </c>
    </row>
    <row r="36" spans="1:42" s="17" customFormat="1" x14ac:dyDescent="0.25">
      <c r="A36" s="2" t="s">
        <v>12</v>
      </c>
    </row>
    <row r="37" spans="1:42" x14ac:dyDescent="0.25">
      <c r="A37" s="10" t="s">
        <v>131</v>
      </c>
      <c r="B37">
        <v>1</v>
      </c>
      <c r="C37">
        <v>0</v>
      </c>
      <c r="D37">
        <v>1</v>
      </c>
      <c r="E37">
        <v>2</v>
      </c>
      <c r="F37" t="s">
        <v>136</v>
      </c>
      <c r="G37">
        <v>1</v>
      </c>
      <c r="H37" t="s">
        <v>136</v>
      </c>
      <c r="I37">
        <v>1</v>
      </c>
      <c r="J37" t="s">
        <v>136</v>
      </c>
      <c r="K37">
        <v>3</v>
      </c>
      <c r="L37" t="s">
        <v>136</v>
      </c>
      <c r="M37" t="s">
        <v>136</v>
      </c>
      <c r="N37" t="s">
        <v>136</v>
      </c>
      <c r="O37">
        <v>1</v>
      </c>
      <c r="P37">
        <v>1</v>
      </c>
      <c r="Q37">
        <v>1</v>
      </c>
      <c r="R37">
        <v>2</v>
      </c>
      <c r="S37" t="s">
        <v>136</v>
      </c>
      <c r="T37">
        <v>1</v>
      </c>
      <c r="U37" t="s">
        <v>136</v>
      </c>
      <c r="V37" t="s">
        <v>136</v>
      </c>
      <c r="W37">
        <v>1</v>
      </c>
      <c r="X37">
        <v>2</v>
      </c>
      <c r="Y37">
        <v>1</v>
      </c>
      <c r="AB37">
        <v>2</v>
      </c>
      <c r="AC37">
        <v>3</v>
      </c>
      <c r="AE37">
        <v>1</v>
      </c>
      <c r="AI37">
        <v>1</v>
      </c>
      <c r="AJ37">
        <v>1</v>
      </c>
      <c r="AK37">
        <v>2</v>
      </c>
      <c r="AM37">
        <v>1</v>
      </c>
      <c r="AN37">
        <v>1</v>
      </c>
      <c r="AO37">
        <v>2</v>
      </c>
    </row>
    <row r="38" spans="1:42" x14ac:dyDescent="0.25">
      <c r="A38" s="10" t="s">
        <v>132</v>
      </c>
      <c r="B38" t="s">
        <v>136</v>
      </c>
      <c r="C38" t="s">
        <v>136</v>
      </c>
      <c r="D38" t="s">
        <v>184</v>
      </c>
      <c r="E38" s="21">
        <v>0.1</v>
      </c>
      <c r="F38" t="s">
        <v>136</v>
      </c>
      <c r="G38" t="s">
        <v>198</v>
      </c>
      <c r="H38" t="s">
        <v>136</v>
      </c>
      <c r="I38" t="s">
        <v>234</v>
      </c>
      <c r="J38" t="s">
        <v>136</v>
      </c>
      <c r="K38" t="s">
        <v>166</v>
      </c>
      <c r="L38" t="s">
        <v>136</v>
      </c>
      <c r="M38" t="s">
        <v>136</v>
      </c>
      <c r="N38" t="s">
        <v>136</v>
      </c>
      <c r="O38" t="s">
        <v>198</v>
      </c>
      <c r="P38" t="s">
        <v>170</v>
      </c>
      <c r="Q38">
        <v>19</v>
      </c>
      <c r="R38">
        <v>19</v>
      </c>
      <c r="S38" t="s">
        <v>136</v>
      </c>
      <c r="T38" t="s">
        <v>198</v>
      </c>
      <c r="U38" t="s">
        <v>136</v>
      </c>
      <c r="V38" t="s">
        <v>136</v>
      </c>
      <c r="W38" t="s">
        <v>136</v>
      </c>
      <c r="X38" t="s">
        <v>198</v>
      </c>
      <c r="Y38">
        <v>16</v>
      </c>
      <c r="AB38">
        <v>18</v>
      </c>
      <c r="AC38">
        <v>19</v>
      </c>
      <c r="AE38">
        <v>18</v>
      </c>
      <c r="AI38">
        <v>18</v>
      </c>
      <c r="AJ38" t="s">
        <v>303</v>
      </c>
      <c r="AK38" t="s">
        <v>174</v>
      </c>
      <c r="AN38" t="s">
        <v>454</v>
      </c>
      <c r="AO38" t="s">
        <v>154</v>
      </c>
    </row>
    <row r="39" spans="1:42" x14ac:dyDescent="0.25">
      <c r="A39" s="10" t="s">
        <v>133</v>
      </c>
      <c r="B39" t="s">
        <v>136</v>
      </c>
      <c r="C39" t="s">
        <v>136</v>
      </c>
      <c r="F39" t="s">
        <v>136</v>
      </c>
      <c r="H39" t="s">
        <v>136</v>
      </c>
      <c r="J39" t="s">
        <v>136</v>
      </c>
      <c r="L39" t="s">
        <v>136</v>
      </c>
      <c r="M39" t="s">
        <v>136</v>
      </c>
      <c r="N39" t="s">
        <v>136</v>
      </c>
      <c r="Q39">
        <v>21</v>
      </c>
      <c r="R39">
        <v>21</v>
      </c>
      <c r="S39" t="s">
        <v>136</v>
      </c>
      <c r="U39" t="s">
        <v>136</v>
      </c>
      <c r="V39" t="s">
        <v>136</v>
      </c>
      <c r="W39" t="s">
        <v>136</v>
      </c>
      <c r="Y39">
        <v>17</v>
      </c>
      <c r="AB39">
        <v>21</v>
      </c>
      <c r="AC39">
        <v>23</v>
      </c>
      <c r="AE39">
        <v>19</v>
      </c>
      <c r="AI39">
        <v>20</v>
      </c>
    </row>
    <row r="40" spans="1:42" s="17" customFormat="1" x14ac:dyDescent="0.25">
      <c r="A40" s="2" t="s">
        <v>13</v>
      </c>
    </row>
    <row r="41" spans="1:42" x14ac:dyDescent="0.25">
      <c r="A41" s="10" t="s">
        <v>131</v>
      </c>
      <c r="B41">
        <v>1</v>
      </c>
      <c r="C41">
        <v>1</v>
      </c>
      <c r="D41">
        <v>1</v>
      </c>
      <c r="E41">
        <v>1</v>
      </c>
      <c r="F41" t="s">
        <v>136</v>
      </c>
      <c r="G41">
        <v>1</v>
      </c>
      <c r="H41">
        <v>1</v>
      </c>
      <c r="I41">
        <v>1</v>
      </c>
      <c r="J41">
        <v>1</v>
      </c>
      <c r="K41">
        <v>2</v>
      </c>
      <c r="L41" t="s">
        <v>136</v>
      </c>
      <c r="M41">
        <v>1</v>
      </c>
      <c r="N41">
        <v>1</v>
      </c>
      <c r="O41" t="s">
        <v>136</v>
      </c>
      <c r="P41">
        <v>1</v>
      </c>
      <c r="Q41">
        <v>1</v>
      </c>
      <c r="R41">
        <v>1</v>
      </c>
      <c r="S41" t="s">
        <v>136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</row>
    <row r="42" spans="1:42" x14ac:dyDescent="0.25">
      <c r="A42" s="10" t="s">
        <v>132</v>
      </c>
      <c r="B42" t="s">
        <v>136</v>
      </c>
      <c r="C42" t="s">
        <v>168</v>
      </c>
      <c r="D42" t="s">
        <v>185</v>
      </c>
      <c r="E42" s="21">
        <v>0.05</v>
      </c>
      <c r="F42" t="s">
        <v>136</v>
      </c>
      <c r="G42" t="s">
        <v>207</v>
      </c>
      <c r="H42" t="s">
        <v>231</v>
      </c>
      <c r="I42" t="s">
        <v>234</v>
      </c>
      <c r="J42" t="s">
        <v>231</v>
      </c>
      <c r="K42" t="s">
        <v>154</v>
      </c>
      <c r="L42" t="s">
        <v>136</v>
      </c>
      <c r="M42" t="s">
        <v>168</v>
      </c>
      <c r="N42" t="s">
        <v>136</v>
      </c>
      <c r="O42" t="s">
        <v>136</v>
      </c>
      <c r="P42" t="s">
        <v>265</v>
      </c>
      <c r="Q42" t="s">
        <v>234</v>
      </c>
      <c r="R42" t="s">
        <v>234</v>
      </c>
      <c r="S42" t="s">
        <v>136</v>
      </c>
      <c r="T42" t="s">
        <v>234</v>
      </c>
      <c r="U42" t="s">
        <v>234</v>
      </c>
      <c r="V42" t="s">
        <v>234</v>
      </c>
      <c r="W42" t="s">
        <v>136</v>
      </c>
      <c r="X42" t="s">
        <v>234</v>
      </c>
      <c r="Y42" t="s">
        <v>303</v>
      </c>
      <c r="Z42" t="s">
        <v>303</v>
      </c>
      <c r="AA42" t="s">
        <v>303</v>
      </c>
      <c r="AB42" t="s">
        <v>303</v>
      </c>
      <c r="AC42" t="s">
        <v>303</v>
      </c>
      <c r="AD42" t="s">
        <v>149</v>
      </c>
      <c r="AE42" t="s">
        <v>303</v>
      </c>
      <c r="AG42" t="s">
        <v>154</v>
      </c>
      <c r="AH42" t="s">
        <v>303</v>
      </c>
      <c r="AJ42" t="s">
        <v>303</v>
      </c>
      <c r="AK42" t="s">
        <v>198</v>
      </c>
      <c r="AM42" t="s">
        <v>165</v>
      </c>
      <c r="AN42" t="s">
        <v>455</v>
      </c>
      <c r="AO42" t="s">
        <v>379</v>
      </c>
    </row>
    <row r="43" spans="1:42" x14ac:dyDescent="0.25">
      <c r="A43" s="10" t="s">
        <v>133</v>
      </c>
      <c r="B43" t="s">
        <v>136</v>
      </c>
      <c r="F43" t="s">
        <v>136</v>
      </c>
      <c r="L43" t="s">
        <v>136</v>
      </c>
      <c r="N43" t="s">
        <v>136</v>
      </c>
      <c r="O43" t="s">
        <v>136</v>
      </c>
      <c r="S43" t="s">
        <v>136</v>
      </c>
      <c r="W43" t="s">
        <v>136</v>
      </c>
    </row>
    <row r="44" spans="1:42" s="17" customFormat="1" x14ac:dyDescent="0.25">
      <c r="A44" s="8" t="s">
        <v>137</v>
      </c>
    </row>
    <row r="45" spans="1:42" x14ac:dyDescent="0.25">
      <c r="A45" s="10" t="s">
        <v>131</v>
      </c>
      <c r="B45" t="s">
        <v>136</v>
      </c>
      <c r="D45" t="s">
        <v>136</v>
      </c>
      <c r="E45" t="s">
        <v>136</v>
      </c>
      <c r="F45">
        <v>1</v>
      </c>
      <c r="G45" t="s">
        <v>136</v>
      </c>
      <c r="H45">
        <v>1</v>
      </c>
      <c r="I45">
        <v>1</v>
      </c>
      <c r="J45" t="s">
        <v>136</v>
      </c>
      <c r="K45" t="s">
        <v>136</v>
      </c>
      <c r="L45">
        <v>1</v>
      </c>
      <c r="M45" t="s">
        <v>136</v>
      </c>
      <c r="N45">
        <v>1</v>
      </c>
      <c r="O45">
        <v>1</v>
      </c>
      <c r="P45">
        <v>1</v>
      </c>
      <c r="Q45">
        <v>1</v>
      </c>
      <c r="R45">
        <v>1</v>
      </c>
      <c r="S45" t="s">
        <v>136</v>
      </c>
      <c r="U45">
        <v>1</v>
      </c>
      <c r="V45" t="s">
        <v>136</v>
      </c>
      <c r="W45">
        <v>2</v>
      </c>
      <c r="X45" t="s">
        <v>136</v>
      </c>
      <c r="Y45">
        <v>2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J45">
        <v>1</v>
      </c>
      <c r="AK45">
        <v>1</v>
      </c>
    </row>
    <row r="46" spans="1:42" x14ac:dyDescent="0.25">
      <c r="A46" s="10" t="s">
        <v>132</v>
      </c>
      <c r="B46" t="s">
        <v>136</v>
      </c>
      <c r="D46" t="s">
        <v>136</v>
      </c>
      <c r="E46" t="s">
        <v>136</v>
      </c>
      <c r="F46" t="s">
        <v>199</v>
      </c>
      <c r="G46" t="s">
        <v>136</v>
      </c>
      <c r="H46">
        <v>8</v>
      </c>
      <c r="I46">
        <v>18</v>
      </c>
      <c r="J46" t="s">
        <v>136</v>
      </c>
      <c r="K46" t="s">
        <v>136</v>
      </c>
      <c r="L46" t="s">
        <v>198</v>
      </c>
      <c r="M46" t="s">
        <v>136</v>
      </c>
      <c r="N46" t="s">
        <v>136</v>
      </c>
      <c r="O46" t="s">
        <v>198</v>
      </c>
      <c r="P46" t="s">
        <v>265</v>
      </c>
      <c r="Q46" t="s">
        <v>198</v>
      </c>
      <c r="R46" t="s">
        <v>234</v>
      </c>
      <c r="S46" t="s">
        <v>136</v>
      </c>
      <c r="U46" t="s">
        <v>234</v>
      </c>
      <c r="V46" t="s">
        <v>136</v>
      </c>
      <c r="W46" t="s">
        <v>136</v>
      </c>
      <c r="X46" t="s">
        <v>136</v>
      </c>
      <c r="Y46">
        <v>9</v>
      </c>
      <c r="Z46" t="s">
        <v>303</v>
      </c>
      <c r="AA46">
        <v>9</v>
      </c>
      <c r="AC46">
        <v>9</v>
      </c>
      <c r="AE46">
        <v>9</v>
      </c>
      <c r="AG46" t="s">
        <v>379</v>
      </c>
      <c r="AI46">
        <v>19</v>
      </c>
      <c r="AJ46" t="s">
        <v>303</v>
      </c>
    </row>
    <row r="47" spans="1:42" x14ac:dyDescent="0.25">
      <c r="A47" s="10" t="s">
        <v>133</v>
      </c>
      <c r="B47" t="s">
        <v>136</v>
      </c>
      <c r="D47" t="s">
        <v>136</v>
      </c>
      <c r="E47" t="s">
        <v>136</v>
      </c>
      <c r="G47" t="s">
        <v>136</v>
      </c>
      <c r="H47">
        <v>9</v>
      </c>
      <c r="I47">
        <v>19</v>
      </c>
      <c r="J47" t="s">
        <v>136</v>
      </c>
      <c r="K47" t="s">
        <v>136</v>
      </c>
      <c r="M47" t="s">
        <v>136</v>
      </c>
      <c r="N47" t="s">
        <v>136</v>
      </c>
      <c r="S47" t="s">
        <v>136</v>
      </c>
      <c r="V47" t="s">
        <v>136</v>
      </c>
      <c r="W47" t="s">
        <v>136</v>
      </c>
      <c r="X47" t="s">
        <v>136</v>
      </c>
      <c r="Y47">
        <v>10</v>
      </c>
      <c r="AA47">
        <v>10</v>
      </c>
      <c r="AC47">
        <v>10</v>
      </c>
      <c r="AE47">
        <v>11</v>
      </c>
      <c r="AI47">
        <v>20</v>
      </c>
    </row>
    <row r="48" spans="1:42" s="17" customFormat="1" x14ac:dyDescent="0.25">
      <c r="A48" s="8" t="s">
        <v>169</v>
      </c>
      <c r="E48" s="17" t="s">
        <v>191</v>
      </c>
      <c r="I48" s="17" t="s">
        <v>235</v>
      </c>
      <c r="J48" s="17" t="s">
        <v>242</v>
      </c>
      <c r="K48" s="17" t="s">
        <v>242</v>
      </c>
      <c r="L48" s="17" t="s">
        <v>191</v>
      </c>
      <c r="M48" s="17" t="s">
        <v>258</v>
      </c>
      <c r="O48" s="17" t="s">
        <v>258</v>
      </c>
      <c r="P48" s="17" t="s">
        <v>258</v>
      </c>
      <c r="Q48" s="17" t="s">
        <v>258</v>
      </c>
      <c r="R48" s="17" t="s">
        <v>258</v>
      </c>
      <c r="T48" s="17" t="s">
        <v>258</v>
      </c>
      <c r="Y48" s="17" t="s">
        <v>258</v>
      </c>
      <c r="AA48" s="17" t="s">
        <v>258</v>
      </c>
      <c r="AC48" s="17" t="s">
        <v>334</v>
      </c>
      <c r="AE48" s="17" t="s">
        <v>334</v>
      </c>
      <c r="AF48" s="17" t="s">
        <v>258</v>
      </c>
      <c r="AG48" s="17" t="s">
        <v>334</v>
      </c>
      <c r="AH48" s="17" t="s">
        <v>334</v>
      </c>
      <c r="AJ48" s="17" t="s">
        <v>334</v>
      </c>
      <c r="AK48" s="17" t="s">
        <v>445</v>
      </c>
      <c r="AN48" s="17" t="s">
        <v>460</v>
      </c>
      <c r="AO48" s="17" t="s">
        <v>460</v>
      </c>
    </row>
    <row r="49" spans="1:42" x14ac:dyDescent="0.25">
      <c r="A49" s="10" t="s">
        <v>131</v>
      </c>
      <c r="B49" t="s">
        <v>136</v>
      </c>
      <c r="D49" t="s">
        <v>136</v>
      </c>
      <c r="E49">
        <v>1</v>
      </c>
      <c r="F49" t="s">
        <v>136</v>
      </c>
      <c r="G49" t="s">
        <v>136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 t="s">
        <v>265</v>
      </c>
      <c r="Q49" t="s">
        <v>234</v>
      </c>
      <c r="R49">
        <v>1</v>
      </c>
      <c r="S49" t="s">
        <v>136</v>
      </c>
      <c r="T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N49">
        <v>5</v>
      </c>
      <c r="AO49">
        <v>2</v>
      </c>
    </row>
    <row r="50" spans="1:42" x14ac:dyDescent="0.25">
      <c r="A50" s="10" t="s">
        <v>132</v>
      </c>
      <c r="B50" t="s">
        <v>136</v>
      </c>
      <c r="D50" t="s">
        <v>136</v>
      </c>
      <c r="E50" s="21">
        <v>0.25</v>
      </c>
      <c r="F50" t="s">
        <v>136</v>
      </c>
      <c r="G50" t="s">
        <v>136</v>
      </c>
      <c r="I50" t="s">
        <v>234</v>
      </c>
      <c r="J50" t="s">
        <v>198</v>
      </c>
      <c r="L50">
        <v>19</v>
      </c>
      <c r="M50" t="s">
        <v>198</v>
      </c>
      <c r="O50">
        <v>18</v>
      </c>
      <c r="R50" t="s">
        <v>276</v>
      </c>
      <c r="S50" t="s">
        <v>136</v>
      </c>
      <c r="T50" t="s">
        <v>289</v>
      </c>
      <c r="Y50" t="s">
        <v>289</v>
      </c>
      <c r="AA50">
        <v>18</v>
      </c>
      <c r="AC50" t="s">
        <v>303</v>
      </c>
      <c r="AE50" t="s">
        <v>366</v>
      </c>
      <c r="AF50">
        <v>10</v>
      </c>
      <c r="AG50" t="s">
        <v>154</v>
      </c>
      <c r="AH50" t="s">
        <v>231</v>
      </c>
      <c r="AJ50" t="s">
        <v>432</v>
      </c>
      <c r="AK50" t="s">
        <v>174</v>
      </c>
      <c r="AO50" t="s">
        <v>379</v>
      </c>
    </row>
    <row r="51" spans="1:42" x14ac:dyDescent="0.25">
      <c r="A51" s="10" t="s">
        <v>133</v>
      </c>
      <c r="B51" t="s">
        <v>136</v>
      </c>
      <c r="D51" t="s">
        <v>136</v>
      </c>
      <c r="F51" t="s">
        <v>136</v>
      </c>
      <c r="G51" t="s">
        <v>136</v>
      </c>
      <c r="L51">
        <v>21</v>
      </c>
      <c r="O51">
        <v>19</v>
      </c>
      <c r="S51" t="s">
        <v>136</v>
      </c>
      <c r="AA51">
        <v>20</v>
      </c>
      <c r="AF51">
        <v>12</v>
      </c>
    </row>
    <row r="52" spans="1:42" s="17" customFormat="1" x14ac:dyDescent="0.25">
      <c r="A52" s="8" t="s">
        <v>69</v>
      </c>
      <c r="K52" s="17" t="s">
        <v>235</v>
      </c>
      <c r="Y52" s="17" t="s">
        <v>304</v>
      </c>
      <c r="AK52" s="17" t="s">
        <v>397</v>
      </c>
    </row>
    <row r="53" spans="1:42" x14ac:dyDescent="0.25">
      <c r="A53" s="10" t="s">
        <v>131</v>
      </c>
      <c r="B53" t="s">
        <v>136</v>
      </c>
      <c r="D53" t="s">
        <v>136</v>
      </c>
      <c r="E53" t="s">
        <v>136</v>
      </c>
      <c r="F53" t="s">
        <v>136</v>
      </c>
      <c r="G53" t="s">
        <v>136</v>
      </c>
      <c r="K53">
        <v>1</v>
      </c>
      <c r="S53" t="s">
        <v>136</v>
      </c>
      <c r="Y53">
        <v>1</v>
      </c>
      <c r="AK53">
        <v>1</v>
      </c>
    </row>
    <row r="54" spans="1:42" x14ac:dyDescent="0.25">
      <c r="A54" s="10" t="s">
        <v>132</v>
      </c>
      <c r="B54" t="s">
        <v>136</v>
      </c>
      <c r="D54" t="s">
        <v>136</v>
      </c>
      <c r="E54" t="s">
        <v>136</v>
      </c>
      <c r="F54" t="s">
        <v>136</v>
      </c>
      <c r="G54" t="s">
        <v>136</v>
      </c>
      <c r="S54" t="s">
        <v>136</v>
      </c>
      <c r="Y54" t="s">
        <v>303</v>
      </c>
      <c r="AK54" t="s">
        <v>174</v>
      </c>
    </row>
    <row r="55" spans="1:42" x14ac:dyDescent="0.25">
      <c r="A55" s="10" t="s">
        <v>133</v>
      </c>
      <c r="B55" t="s">
        <v>136</v>
      </c>
      <c r="D55" t="s">
        <v>136</v>
      </c>
      <c r="E55" t="s">
        <v>136</v>
      </c>
      <c r="F55" t="s">
        <v>136</v>
      </c>
      <c r="G55" t="s">
        <v>136</v>
      </c>
      <c r="S55" t="s">
        <v>136</v>
      </c>
    </row>
    <row r="56" spans="1:42" x14ac:dyDescent="0.25">
      <c r="A56" s="6" t="s">
        <v>15</v>
      </c>
      <c r="B56" t="s">
        <v>170</v>
      </c>
      <c r="C56" t="s">
        <v>170</v>
      </c>
      <c r="D56" t="s">
        <v>170</v>
      </c>
      <c r="E56" t="s">
        <v>170</v>
      </c>
      <c r="F56" t="s">
        <v>136</v>
      </c>
      <c r="Q56">
        <v>40</v>
      </c>
      <c r="Y56" s="16" t="s">
        <v>305</v>
      </c>
      <c r="AD56">
        <v>9</v>
      </c>
      <c r="AK56">
        <v>120</v>
      </c>
    </row>
    <row r="57" spans="1:42" x14ac:dyDescent="0.25">
      <c r="A57" s="6" t="s">
        <v>14</v>
      </c>
      <c r="B57">
        <v>45000</v>
      </c>
      <c r="C57">
        <v>40000</v>
      </c>
      <c r="D57">
        <v>30000</v>
      </c>
      <c r="E57">
        <v>20000</v>
      </c>
      <c r="F57">
        <v>26000</v>
      </c>
      <c r="G57">
        <v>20000</v>
      </c>
      <c r="H57">
        <v>17000</v>
      </c>
      <c r="I57">
        <v>30000</v>
      </c>
      <c r="J57">
        <v>23000</v>
      </c>
      <c r="K57">
        <v>40000</v>
      </c>
      <c r="L57">
        <v>70000</v>
      </c>
      <c r="M57">
        <v>95000</v>
      </c>
      <c r="N57">
        <v>35000</v>
      </c>
      <c r="O57">
        <v>30000</v>
      </c>
      <c r="P57">
        <v>15000</v>
      </c>
      <c r="Q57">
        <v>20000</v>
      </c>
      <c r="R57">
        <v>20000</v>
      </c>
      <c r="S57">
        <v>3000</v>
      </c>
      <c r="T57">
        <v>15000</v>
      </c>
      <c r="W57">
        <v>30000</v>
      </c>
      <c r="Y57">
        <v>25000</v>
      </c>
      <c r="Z57">
        <v>14000</v>
      </c>
      <c r="AA57">
        <v>15000</v>
      </c>
      <c r="AB57">
        <v>50000</v>
      </c>
      <c r="AC57">
        <v>32000</v>
      </c>
      <c r="AD57">
        <v>5350</v>
      </c>
      <c r="AE57">
        <v>120000</v>
      </c>
      <c r="AF57">
        <v>20000</v>
      </c>
      <c r="AG57">
        <v>22000</v>
      </c>
      <c r="AH57">
        <v>15000</v>
      </c>
      <c r="AI57">
        <v>27000</v>
      </c>
      <c r="AJ57">
        <v>35000</v>
      </c>
      <c r="AK57">
        <v>30000</v>
      </c>
      <c r="AM57">
        <v>30000</v>
      </c>
      <c r="AN57">
        <v>25000</v>
      </c>
      <c r="AO57">
        <v>30000</v>
      </c>
      <c r="AP57">
        <v>40000</v>
      </c>
    </row>
    <row r="58" spans="1:42" x14ac:dyDescent="0.25">
      <c r="A58" s="2" t="s">
        <v>16</v>
      </c>
      <c r="B58">
        <v>24</v>
      </c>
      <c r="C58">
        <v>24</v>
      </c>
      <c r="D58">
        <v>24</v>
      </c>
      <c r="E58">
        <v>24</v>
      </c>
      <c r="F58">
        <v>24</v>
      </c>
      <c r="G58">
        <v>24</v>
      </c>
      <c r="H58">
        <v>24</v>
      </c>
      <c r="I58">
        <v>24</v>
      </c>
      <c r="J58">
        <v>24</v>
      </c>
      <c r="K58">
        <v>24</v>
      </c>
      <c r="L58">
        <v>24</v>
      </c>
      <c r="M58">
        <v>24</v>
      </c>
      <c r="N58">
        <v>24</v>
      </c>
      <c r="O58">
        <v>24</v>
      </c>
      <c r="P58">
        <v>24</v>
      </c>
      <c r="Q58">
        <v>24</v>
      </c>
      <c r="R58">
        <v>24</v>
      </c>
      <c r="S58">
        <v>24</v>
      </c>
      <c r="T58">
        <v>24</v>
      </c>
      <c r="U58">
        <v>24</v>
      </c>
      <c r="W58">
        <v>24</v>
      </c>
      <c r="X58">
        <v>24</v>
      </c>
      <c r="Y58">
        <v>24</v>
      </c>
      <c r="Z58">
        <v>24</v>
      </c>
      <c r="AA58">
        <v>24</v>
      </c>
      <c r="AB58">
        <v>24</v>
      </c>
      <c r="AC58">
        <v>21</v>
      </c>
      <c r="AD58">
        <v>24</v>
      </c>
      <c r="AE58">
        <v>24</v>
      </c>
      <c r="AF58">
        <v>24</v>
      </c>
      <c r="AG58">
        <v>24</v>
      </c>
      <c r="AH58">
        <v>24</v>
      </c>
      <c r="AI58">
        <v>24</v>
      </c>
      <c r="AJ58">
        <v>24</v>
      </c>
      <c r="AK58">
        <v>24</v>
      </c>
      <c r="AM58">
        <v>24</v>
      </c>
      <c r="AN58">
        <v>24</v>
      </c>
      <c r="AO58">
        <v>24</v>
      </c>
      <c r="AP58">
        <v>24</v>
      </c>
    </row>
    <row r="59" spans="1:42" s="17" customFormat="1" x14ac:dyDescent="0.25">
      <c r="A59" s="2" t="s">
        <v>17</v>
      </c>
      <c r="U59" s="17" t="s">
        <v>292</v>
      </c>
      <c r="V59" s="17" t="s">
        <v>292</v>
      </c>
      <c r="AO59" s="17" t="s">
        <v>461</v>
      </c>
    </row>
    <row r="60" spans="1:42" x14ac:dyDescent="0.25">
      <c r="A60" s="13" t="s">
        <v>138</v>
      </c>
      <c r="B60" t="s">
        <v>136</v>
      </c>
      <c r="F60">
        <v>1</v>
      </c>
      <c r="H60" t="s">
        <v>136</v>
      </c>
      <c r="K60">
        <v>5</v>
      </c>
      <c r="P60">
        <v>3</v>
      </c>
      <c r="W60">
        <v>1</v>
      </c>
      <c r="AK60">
        <v>2</v>
      </c>
      <c r="AN60">
        <v>1</v>
      </c>
    </row>
    <row r="61" spans="1:42" x14ac:dyDescent="0.25">
      <c r="A61" s="13" t="s">
        <v>139</v>
      </c>
      <c r="B61" t="s">
        <v>136</v>
      </c>
      <c r="F61" t="s">
        <v>136</v>
      </c>
      <c r="H61" t="s">
        <v>136</v>
      </c>
      <c r="K61" t="s">
        <v>136</v>
      </c>
      <c r="L61">
        <v>5</v>
      </c>
      <c r="M61">
        <v>5</v>
      </c>
      <c r="S61">
        <v>2</v>
      </c>
      <c r="Y61">
        <v>4</v>
      </c>
      <c r="Z61">
        <v>4</v>
      </c>
      <c r="AB61">
        <v>3</v>
      </c>
      <c r="AC61">
        <v>4</v>
      </c>
      <c r="AF61">
        <v>5</v>
      </c>
      <c r="AH61">
        <v>2</v>
      </c>
      <c r="AK61">
        <v>1</v>
      </c>
      <c r="AM61">
        <v>1</v>
      </c>
    </row>
    <row r="62" spans="1:42" x14ac:dyDescent="0.25">
      <c r="A62" s="13" t="s">
        <v>140</v>
      </c>
      <c r="B62">
        <v>1</v>
      </c>
      <c r="D62">
        <v>1</v>
      </c>
      <c r="F62" t="s">
        <v>136</v>
      </c>
      <c r="H62" t="s">
        <v>136</v>
      </c>
      <c r="I62">
        <v>6</v>
      </c>
      <c r="J62">
        <v>2</v>
      </c>
      <c r="K62" t="s">
        <v>136</v>
      </c>
      <c r="N62">
        <v>2</v>
      </c>
      <c r="O62">
        <v>2</v>
      </c>
      <c r="Q62">
        <v>2</v>
      </c>
      <c r="R62">
        <v>1</v>
      </c>
      <c r="T62">
        <v>1</v>
      </c>
      <c r="AD62">
        <v>4</v>
      </c>
      <c r="AG62">
        <v>2</v>
      </c>
      <c r="AI62">
        <v>1</v>
      </c>
      <c r="AJ62">
        <v>1</v>
      </c>
      <c r="AK62">
        <v>1</v>
      </c>
    </row>
    <row r="63" spans="1:42" x14ac:dyDescent="0.25">
      <c r="A63" s="13" t="s">
        <v>141</v>
      </c>
      <c r="B63" t="s">
        <v>136</v>
      </c>
      <c r="C63">
        <v>1</v>
      </c>
      <c r="E63">
        <v>1</v>
      </c>
      <c r="F63" t="s">
        <v>136</v>
      </c>
      <c r="G63">
        <v>1</v>
      </c>
      <c r="H63" t="s">
        <v>136</v>
      </c>
      <c r="K63">
        <v>1</v>
      </c>
      <c r="AA63">
        <v>5</v>
      </c>
      <c r="AE63">
        <v>1</v>
      </c>
      <c r="AF63">
        <v>3</v>
      </c>
      <c r="AK63">
        <v>1</v>
      </c>
    </row>
    <row r="64" spans="1:42" x14ac:dyDescent="0.25">
      <c r="A64" s="7" t="s">
        <v>18</v>
      </c>
      <c r="B64" t="s">
        <v>142</v>
      </c>
      <c r="C64" t="s">
        <v>171</v>
      </c>
      <c r="D64" t="s">
        <v>144</v>
      </c>
      <c r="E64" s="16" t="s">
        <v>146</v>
      </c>
      <c r="F64" t="s">
        <v>161</v>
      </c>
      <c r="G64" t="s">
        <v>161</v>
      </c>
      <c r="H64" t="s">
        <v>159</v>
      </c>
      <c r="I64" t="s">
        <v>6</v>
      </c>
      <c r="J64" t="s">
        <v>161</v>
      </c>
      <c r="K64" t="s">
        <v>159</v>
      </c>
      <c r="L64" t="s">
        <v>253</v>
      </c>
      <c r="M64" t="s">
        <v>144</v>
      </c>
      <c r="N64" t="s">
        <v>144</v>
      </c>
      <c r="O64" t="s">
        <v>144</v>
      </c>
      <c r="Q64" t="s">
        <v>268</v>
      </c>
      <c r="R64" t="s">
        <v>277</v>
      </c>
      <c r="S64" t="s">
        <v>137</v>
      </c>
      <c r="T64" t="s">
        <v>6</v>
      </c>
      <c r="W64" t="s">
        <v>161</v>
      </c>
      <c r="X64" t="s">
        <v>144</v>
      </c>
      <c r="Y64" t="s">
        <v>306</v>
      </c>
      <c r="Z64" t="s">
        <v>144</v>
      </c>
      <c r="AB64" t="s">
        <v>144</v>
      </c>
      <c r="AC64" t="s">
        <v>335</v>
      </c>
      <c r="AD64" t="s">
        <v>144</v>
      </c>
      <c r="AE64" t="s">
        <v>368</v>
      </c>
      <c r="AF64" t="s">
        <v>144</v>
      </c>
      <c r="AG64" t="s">
        <v>144</v>
      </c>
      <c r="AH64" t="s">
        <v>6</v>
      </c>
      <c r="AI64" t="s">
        <v>144</v>
      </c>
      <c r="AJ64" t="s">
        <v>73</v>
      </c>
      <c r="AK64" t="s">
        <v>144</v>
      </c>
      <c r="AM64" t="s">
        <v>144</v>
      </c>
      <c r="AN64" t="s">
        <v>6</v>
      </c>
      <c r="AO64" t="s">
        <v>144</v>
      </c>
    </row>
    <row r="65" spans="1:42" x14ac:dyDescent="0.25">
      <c r="A65" s="2" t="s">
        <v>68</v>
      </c>
      <c r="B65" t="s">
        <v>143</v>
      </c>
      <c r="C65" t="s">
        <v>172</v>
      </c>
      <c r="D65" t="s">
        <v>186</v>
      </c>
      <c r="E65" t="s">
        <v>192</v>
      </c>
      <c r="F65" t="s">
        <v>192</v>
      </c>
      <c r="G65" t="s">
        <v>192</v>
      </c>
      <c r="H65" t="s">
        <v>192</v>
      </c>
      <c r="I65" t="s">
        <v>192</v>
      </c>
      <c r="J65" t="s">
        <v>192</v>
      </c>
      <c r="K65" t="s">
        <v>192</v>
      </c>
      <c r="L65" t="s">
        <v>254</v>
      </c>
      <c r="M65" t="s">
        <v>192</v>
      </c>
      <c r="N65" t="s">
        <v>192</v>
      </c>
      <c r="O65" t="s">
        <v>192</v>
      </c>
      <c r="P65" t="s">
        <v>192</v>
      </c>
      <c r="Q65" t="s">
        <v>192</v>
      </c>
      <c r="R65" t="s">
        <v>192</v>
      </c>
      <c r="S65" t="s">
        <v>192</v>
      </c>
      <c r="T65" t="s">
        <v>192</v>
      </c>
      <c r="W65" t="s">
        <v>192</v>
      </c>
      <c r="X65" t="s">
        <v>192</v>
      </c>
      <c r="Y65" t="s">
        <v>307</v>
      </c>
      <c r="Z65" t="s">
        <v>307</v>
      </c>
      <c r="AA65" t="s">
        <v>307</v>
      </c>
      <c r="AB65" t="s">
        <v>307</v>
      </c>
      <c r="AC65" t="s">
        <v>307</v>
      </c>
      <c r="AD65" t="s">
        <v>307</v>
      </c>
      <c r="AE65" t="s">
        <v>367</v>
      </c>
      <c r="AF65" t="s">
        <v>367</v>
      </c>
      <c r="AG65" t="s">
        <v>399</v>
      </c>
      <c r="AH65" t="s">
        <v>399</v>
      </c>
      <c r="AI65" t="s">
        <v>399</v>
      </c>
      <c r="AJ65" t="s">
        <v>399</v>
      </c>
      <c r="AK65" t="s">
        <v>399</v>
      </c>
      <c r="AM65" t="s">
        <v>399</v>
      </c>
      <c r="AN65" t="s">
        <v>399</v>
      </c>
      <c r="AO65" t="s">
        <v>399</v>
      </c>
    </row>
    <row r="66" spans="1:42" x14ac:dyDescent="0.25">
      <c r="A66" s="2" t="s">
        <v>19</v>
      </c>
      <c r="B66" t="s">
        <v>144</v>
      </c>
      <c r="C66" t="s">
        <v>144</v>
      </c>
      <c r="D66" t="s">
        <v>144</v>
      </c>
      <c r="E66" t="s">
        <v>73</v>
      </c>
      <c r="F66" t="s">
        <v>144</v>
      </c>
      <c r="G66" t="s">
        <v>144</v>
      </c>
      <c r="H66" t="s">
        <v>144</v>
      </c>
      <c r="I66" t="s">
        <v>144</v>
      </c>
      <c r="J66" t="s">
        <v>144</v>
      </c>
      <c r="K66" t="s">
        <v>144</v>
      </c>
      <c r="L66" t="s">
        <v>144</v>
      </c>
      <c r="M66" t="s">
        <v>144</v>
      </c>
      <c r="N66" t="s">
        <v>144</v>
      </c>
      <c r="O66" t="s">
        <v>144</v>
      </c>
      <c r="P66" t="s">
        <v>144</v>
      </c>
      <c r="Q66" t="s">
        <v>144</v>
      </c>
      <c r="R66" t="s">
        <v>144</v>
      </c>
      <c r="S66" t="s">
        <v>144</v>
      </c>
      <c r="T66" t="s">
        <v>73</v>
      </c>
      <c r="U66" t="s">
        <v>73</v>
      </c>
      <c r="W66" t="s">
        <v>144</v>
      </c>
      <c r="X66" t="s">
        <v>144</v>
      </c>
      <c r="Y66" t="s">
        <v>144</v>
      </c>
      <c r="Z66" t="s">
        <v>144</v>
      </c>
      <c r="AA66" t="s">
        <v>144</v>
      </c>
      <c r="AB66" t="s">
        <v>144</v>
      </c>
      <c r="AC66" t="s">
        <v>144</v>
      </c>
      <c r="AD66" t="s">
        <v>144</v>
      </c>
      <c r="AE66" t="s">
        <v>144</v>
      </c>
      <c r="AF66" t="s">
        <v>144</v>
      </c>
      <c r="AG66" t="s">
        <v>144</v>
      </c>
      <c r="AH66" t="s">
        <v>144</v>
      </c>
      <c r="AI66" t="s">
        <v>144</v>
      </c>
      <c r="AJ66" t="s">
        <v>144</v>
      </c>
      <c r="AK66" t="s">
        <v>144</v>
      </c>
      <c r="AL66" t="s">
        <v>73</v>
      </c>
      <c r="AM66" t="s">
        <v>144</v>
      </c>
      <c r="AN66" t="s">
        <v>73</v>
      </c>
      <c r="AO66" t="s">
        <v>144</v>
      </c>
      <c r="AP66" t="s">
        <v>144</v>
      </c>
    </row>
    <row r="67" spans="1:42" x14ac:dyDescent="0.25">
      <c r="A67" s="2" t="s">
        <v>145</v>
      </c>
      <c r="B67" s="16" t="s">
        <v>146</v>
      </c>
      <c r="C67" t="s">
        <v>173</v>
      </c>
      <c r="D67" t="s">
        <v>136</v>
      </c>
      <c r="E67" t="s">
        <v>193</v>
      </c>
      <c r="F67" t="s">
        <v>136</v>
      </c>
      <c r="G67" t="s">
        <v>208</v>
      </c>
      <c r="H67" t="s">
        <v>136</v>
      </c>
      <c r="I67" t="s">
        <v>236</v>
      </c>
      <c r="J67" t="s">
        <v>243</v>
      </c>
      <c r="K67" t="s">
        <v>248</v>
      </c>
      <c r="L67" t="s">
        <v>255</v>
      </c>
      <c r="M67" t="s">
        <v>248</v>
      </c>
      <c r="Q67" t="s">
        <v>269</v>
      </c>
      <c r="R67" t="s">
        <v>278</v>
      </c>
      <c r="S67" t="s">
        <v>281</v>
      </c>
      <c r="T67" t="s">
        <v>290</v>
      </c>
      <c r="X67" t="s">
        <v>300</v>
      </c>
      <c r="Y67" t="s">
        <v>278</v>
      </c>
      <c r="Z67" t="s">
        <v>313</v>
      </c>
      <c r="AA67" t="s">
        <v>323</v>
      </c>
      <c r="AB67" t="s">
        <v>278</v>
      </c>
      <c r="AC67" t="s">
        <v>278</v>
      </c>
      <c r="AD67" t="s">
        <v>343</v>
      </c>
      <c r="AE67" t="s">
        <v>278</v>
      </c>
      <c r="AF67" t="s">
        <v>377</v>
      </c>
      <c r="AG67" t="s">
        <v>144</v>
      </c>
      <c r="AH67" t="s">
        <v>278</v>
      </c>
      <c r="AI67" t="s">
        <v>426</v>
      </c>
      <c r="AJ67" t="s">
        <v>426</v>
      </c>
      <c r="AK67" t="s">
        <v>446</v>
      </c>
      <c r="AM67" t="s">
        <v>144</v>
      </c>
      <c r="AN67" t="s">
        <v>456</v>
      </c>
      <c r="AO67" t="s">
        <v>278</v>
      </c>
    </row>
    <row r="68" spans="1:42" s="18" customFormat="1" x14ac:dyDescent="0.25">
      <c r="A68" s="1" t="s">
        <v>20</v>
      </c>
    </row>
    <row r="69" spans="1:42" s="17" customFormat="1" x14ac:dyDescent="0.25">
      <c r="A69" s="3" t="s">
        <v>21</v>
      </c>
      <c r="B69" s="17" t="s">
        <v>272</v>
      </c>
      <c r="Q69" s="17" t="s">
        <v>271</v>
      </c>
      <c r="X69" s="17" t="s">
        <v>301</v>
      </c>
      <c r="Z69" s="17" t="s">
        <v>314</v>
      </c>
      <c r="AA69" s="17" t="s">
        <v>314</v>
      </c>
      <c r="AC69" s="17" t="s">
        <v>336</v>
      </c>
      <c r="AN69" s="17" t="s">
        <v>457</v>
      </c>
    </row>
    <row r="70" spans="1:42" x14ac:dyDescent="0.25">
      <c r="A70" s="4" t="s">
        <v>22</v>
      </c>
      <c r="B70" t="s">
        <v>270</v>
      </c>
      <c r="C70" t="s">
        <v>75</v>
      </c>
      <c r="D70" t="s">
        <v>150</v>
      </c>
      <c r="E70" t="s">
        <v>75</v>
      </c>
      <c r="F70" t="s">
        <v>200</v>
      </c>
      <c r="G70" t="s">
        <v>150</v>
      </c>
      <c r="H70" t="s">
        <v>150</v>
      </c>
      <c r="I70" t="s">
        <v>150</v>
      </c>
      <c r="J70" t="s">
        <v>75</v>
      </c>
      <c r="K70" t="s">
        <v>200</v>
      </c>
      <c r="L70" t="s">
        <v>150</v>
      </c>
      <c r="M70" t="s">
        <v>150</v>
      </c>
      <c r="N70" t="s">
        <v>150</v>
      </c>
      <c r="O70" t="s">
        <v>75</v>
      </c>
      <c r="P70" t="s">
        <v>75</v>
      </c>
      <c r="Q70" t="s">
        <v>270</v>
      </c>
      <c r="R70" t="s">
        <v>150</v>
      </c>
      <c r="S70" t="s">
        <v>75</v>
      </c>
      <c r="T70" t="s">
        <v>150</v>
      </c>
      <c r="U70" t="s">
        <v>75</v>
      </c>
      <c r="W70" t="s">
        <v>150</v>
      </c>
      <c r="X70" t="s">
        <v>270</v>
      </c>
      <c r="Y70" t="s">
        <v>150</v>
      </c>
      <c r="Z70" t="s">
        <v>270</v>
      </c>
      <c r="AA70" t="s">
        <v>270</v>
      </c>
      <c r="AB70" t="s">
        <v>200</v>
      </c>
      <c r="AC70" t="s">
        <v>270</v>
      </c>
      <c r="AD70" t="s">
        <v>150</v>
      </c>
      <c r="AE70" t="s">
        <v>75</v>
      </c>
      <c r="AF70" t="s">
        <v>378</v>
      </c>
      <c r="AG70" t="s">
        <v>150</v>
      </c>
      <c r="AH70" t="s">
        <v>150</v>
      </c>
      <c r="AI70" t="s">
        <v>75</v>
      </c>
      <c r="AJ70" t="s">
        <v>200</v>
      </c>
      <c r="AK70" t="s">
        <v>378</v>
      </c>
      <c r="AL70" t="s">
        <v>75</v>
      </c>
      <c r="AM70" t="s">
        <v>150</v>
      </c>
      <c r="AN70" t="s">
        <v>270</v>
      </c>
      <c r="AO70" t="s">
        <v>200</v>
      </c>
      <c r="AP70" t="s">
        <v>150</v>
      </c>
    </row>
    <row r="71" spans="1:42" x14ac:dyDescent="0.25">
      <c r="A71" s="2" t="s">
        <v>23</v>
      </c>
      <c r="B71" t="s">
        <v>147</v>
      </c>
      <c r="C71" t="s">
        <v>147</v>
      </c>
      <c r="D71" t="s">
        <v>150</v>
      </c>
      <c r="E71" t="s">
        <v>147</v>
      </c>
      <c r="F71" t="s">
        <v>147</v>
      </c>
      <c r="G71" t="s">
        <v>150</v>
      </c>
      <c r="H71" t="s">
        <v>150</v>
      </c>
      <c r="I71" t="s">
        <v>150</v>
      </c>
      <c r="J71" t="s">
        <v>147</v>
      </c>
      <c r="K71" t="s">
        <v>76</v>
      </c>
      <c r="L71" t="s">
        <v>150</v>
      </c>
      <c r="M71" t="s">
        <v>150</v>
      </c>
      <c r="N71" t="s">
        <v>150</v>
      </c>
      <c r="O71" t="s">
        <v>147</v>
      </c>
      <c r="P71" t="s">
        <v>147</v>
      </c>
      <c r="Q71" t="s">
        <v>76</v>
      </c>
      <c r="R71" t="s">
        <v>150</v>
      </c>
      <c r="S71" t="s">
        <v>147</v>
      </c>
      <c r="T71" t="s">
        <v>150</v>
      </c>
      <c r="U71" t="s">
        <v>76</v>
      </c>
      <c r="W71" t="s">
        <v>150</v>
      </c>
      <c r="X71" t="s">
        <v>147</v>
      </c>
      <c r="Y71" t="s">
        <v>150</v>
      </c>
      <c r="Z71" t="s">
        <v>147</v>
      </c>
      <c r="AA71" t="s">
        <v>147</v>
      </c>
      <c r="AB71" t="s">
        <v>147</v>
      </c>
      <c r="AC71" t="s">
        <v>147</v>
      </c>
      <c r="AD71" t="s">
        <v>150</v>
      </c>
      <c r="AE71" t="s">
        <v>147</v>
      </c>
      <c r="AF71" t="s">
        <v>147</v>
      </c>
      <c r="AG71" t="s">
        <v>150</v>
      </c>
      <c r="AH71" t="s">
        <v>150</v>
      </c>
      <c r="AI71" t="s">
        <v>147</v>
      </c>
      <c r="AJ71" t="s">
        <v>76</v>
      </c>
      <c r="AK71" t="s">
        <v>76</v>
      </c>
      <c r="AL71" t="s">
        <v>76</v>
      </c>
      <c r="AM71" t="s">
        <v>150</v>
      </c>
      <c r="AN71" t="s">
        <v>147</v>
      </c>
      <c r="AO71" t="s">
        <v>76</v>
      </c>
      <c r="AP71" t="s">
        <v>150</v>
      </c>
    </row>
    <row r="72" spans="1:42" x14ac:dyDescent="0.25">
      <c r="A72" s="2" t="s">
        <v>70</v>
      </c>
      <c r="B72" t="s">
        <v>149</v>
      </c>
      <c r="C72">
        <v>2</v>
      </c>
      <c r="D72">
        <v>0</v>
      </c>
      <c r="E72" t="s">
        <v>149</v>
      </c>
      <c r="F72" t="s">
        <v>149</v>
      </c>
      <c r="G72">
        <v>0</v>
      </c>
      <c r="H72">
        <v>0</v>
      </c>
      <c r="I72">
        <v>0</v>
      </c>
      <c r="J72" t="s">
        <v>149</v>
      </c>
      <c r="K72">
        <v>6</v>
      </c>
      <c r="L72">
        <v>0</v>
      </c>
      <c r="M72">
        <v>0</v>
      </c>
      <c r="N72">
        <v>0</v>
      </c>
      <c r="O72" t="s">
        <v>149</v>
      </c>
      <c r="P72">
        <v>1</v>
      </c>
      <c r="Q72" t="s">
        <v>149</v>
      </c>
      <c r="R72">
        <v>0</v>
      </c>
      <c r="S72">
        <v>21</v>
      </c>
      <c r="T72">
        <v>0</v>
      </c>
      <c r="U72" t="s">
        <v>149</v>
      </c>
      <c r="X72" t="s">
        <v>149</v>
      </c>
      <c r="Y72">
        <v>0</v>
      </c>
      <c r="Z72" t="s">
        <v>149</v>
      </c>
      <c r="AA72" t="s">
        <v>149</v>
      </c>
      <c r="AB72" t="s">
        <v>149</v>
      </c>
      <c r="AC72" t="s">
        <v>149</v>
      </c>
      <c r="AD72">
        <v>0</v>
      </c>
      <c r="AE72">
        <v>2</v>
      </c>
      <c r="AF72" t="s">
        <v>149</v>
      </c>
      <c r="AG72">
        <v>0</v>
      </c>
      <c r="AH72">
        <v>0</v>
      </c>
      <c r="AI72">
        <v>1</v>
      </c>
      <c r="AJ72">
        <v>1</v>
      </c>
      <c r="AK72" t="s">
        <v>149</v>
      </c>
      <c r="AL72" t="s">
        <v>149</v>
      </c>
      <c r="AM72">
        <v>0</v>
      </c>
      <c r="AN72">
        <v>1</v>
      </c>
      <c r="AO72">
        <v>2</v>
      </c>
      <c r="AP72">
        <v>0</v>
      </c>
    </row>
    <row r="73" spans="1:42" x14ac:dyDescent="0.25">
      <c r="A73" s="2" t="s">
        <v>24</v>
      </c>
      <c r="B73" t="s">
        <v>148</v>
      </c>
      <c r="C73" t="s">
        <v>174</v>
      </c>
      <c r="D73" t="s">
        <v>136</v>
      </c>
      <c r="E73" t="s">
        <v>194</v>
      </c>
      <c r="F73" t="s">
        <v>170</v>
      </c>
      <c r="G73" t="s">
        <v>136</v>
      </c>
      <c r="H73" t="s">
        <v>136</v>
      </c>
      <c r="I73" t="s">
        <v>136</v>
      </c>
      <c r="J73" t="s">
        <v>244</v>
      </c>
      <c r="K73" t="s">
        <v>249</v>
      </c>
      <c r="L73" t="s">
        <v>136</v>
      </c>
      <c r="M73" t="s">
        <v>136</v>
      </c>
      <c r="N73" t="s">
        <v>136</v>
      </c>
      <c r="P73" t="s">
        <v>164</v>
      </c>
      <c r="Q73" t="s">
        <v>244</v>
      </c>
      <c r="R73" t="s">
        <v>136</v>
      </c>
      <c r="S73" t="s">
        <v>244</v>
      </c>
      <c r="T73" t="s">
        <v>136</v>
      </c>
      <c r="Z73" t="s">
        <v>315</v>
      </c>
      <c r="AA73" t="s">
        <v>324</v>
      </c>
      <c r="AB73" t="s">
        <v>328</v>
      </c>
      <c r="AC73" t="s">
        <v>337</v>
      </c>
      <c r="AE73" t="s">
        <v>369</v>
      </c>
      <c r="AF73" t="s">
        <v>379</v>
      </c>
      <c r="AI73" t="s">
        <v>198</v>
      </c>
      <c r="AJ73" t="s">
        <v>315</v>
      </c>
      <c r="AN73" t="s">
        <v>379</v>
      </c>
      <c r="AO73" t="s">
        <v>379</v>
      </c>
    </row>
    <row r="74" spans="1:42" x14ac:dyDescent="0.25">
      <c r="A74" s="2" t="s">
        <v>25</v>
      </c>
      <c r="B74" t="s">
        <v>73</v>
      </c>
      <c r="C74" t="s">
        <v>144</v>
      </c>
      <c r="D74" t="s">
        <v>144</v>
      </c>
      <c r="E74" t="s">
        <v>144</v>
      </c>
      <c r="F74" t="s">
        <v>144</v>
      </c>
      <c r="G74" t="s">
        <v>144</v>
      </c>
      <c r="H74" t="s">
        <v>144</v>
      </c>
      <c r="I74" t="s">
        <v>144</v>
      </c>
      <c r="J74" t="s">
        <v>144</v>
      </c>
      <c r="K74" t="s">
        <v>144</v>
      </c>
      <c r="L74" t="s">
        <v>144</v>
      </c>
      <c r="M74" t="s">
        <v>144</v>
      </c>
      <c r="N74" t="s">
        <v>144</v>
      </c>
      <c r="O74" t="s">
        <v>144</v>
      </c>
      <c r="P74" t="s">
        <v>144</v>
      </c>
      <c r="Q74" t="s">
        <v>144</v>
      </c>
      <c r="R74" t="s">
        <v>144</v>
      </c>
      <c r="S74" t="s">
        <v>73</v>
      </c>
      <c r="T74" t="s">
        <v>144</v>
      </c>
      <c r="U74" t="s">
        <v>73</v>
      </c>
      <c r="X74" t="s">
        <v>144</v>
      </c>
      <c r="Y74" t="s">
        <v>144</v>
      </c>
      <c r="Z74" t="s">
        <v>144</v>
      </c>
      <c r="AA74" t="s">
        <v>144</v>
      </c>
      <c r="AB74" t="s">
        <v>144</v>
      </c>
      <c r="AC74" t="s">
        <v>144</v>
      </c>
      <c r="AD74" t="s">
        <v>144</v>
      </c>
      <c r="AE74" t="s">
        <v>144</v>
      </c>
      <c r="AF74" t="s">
        <v>73</v>
      </c>
      <c r="AG74" t="s">
        <v>144</v>
      </c>
      <c r="AH74" t="s">
        <v>144</v>
      </c>
      <c r="AI74" t="s">
        <v>144</v>
      </c>
      <c r="AJ74" t="s">
        <v>144</v>
      </c>
      <c r="AK74" t="s">
        <v>144</v>
      </c>
      <c r="AL74" t="s">
        <v>73</v>
      </c>
      <c r="AM74" t="s">
        <v>144</v>
      </c>
      <c r="AN74" t="s">
        <v>144</v>
      </c>
      <c r="AO74" t="s">
        <v>144</v>
      </c>
      <c r="AP74" t="s">
        <v>144</v>
      </c>
    </row>
    <row r="75" spans="1:42" s="17" customFormat="1" x14ac:dyDescent="0.25">
      <c r="A75" s="3" t="s">
        <v>26</v>
      </c>
    </row>
    <row r="76" spans="1:42" x14ac:dyDescent="0.25">
      <c r="A76" s="2" t="s">
        <v>71</v>
      </c>
      <c r="B76">
        <v>21</v>
      </c>
      <c r="C76">
        <v>19</v>
      </c>
      <c r="D76">
        <v>21</v>
      </c>
      <c r="E76">
        <v>21</v>
      </c>
      <c r="F76">
        <v>21</v>
      </c>
      <c r="G76">
        <v>21</v>
      </c>
      <c r="H76">
        <v>21</v>
      </c>
      <c r="I76">
        <v>21</v>
      </c>
      <c r="J76">
        <v>21</v>
      </c>
      <c r="K76">
        <v>15</v>
      </c>
      <c r="L76">
        <v>21</v>
      </c>
      <c r="M76">
        <v>21</v>
      </c>
      <c r="N76">
        <v>21</v>
      </c>
      <c r="O76">
        <v>21</v>
      </c>
      <c r="P76">
        <v>20</v>
      </c>
      <c r="Q76">
        <v>21</v>
      </c>
      <c r="R76">
        <v>21</v>
      </c>
      <c r="S76">
        <v>0</v>
      </c>
      <c r="T76">
        <v>21</v>
      </c>
      <c r="U76">
        <v>37</v>
      </c>
      <c r="W76">
        <v>21</v>
      </c>
      <c r="X76">
        <v>21</v>
      </c>
      <c r="Y76">
        <v>21</v>
      </c>
      <c r="Z76">
        <v>21</v>
      </c>
      <c r="AA76">
        <v>21</v>
      </c>
      <c r="AB76">
        <v>21</v>
      </c>
      <c r="AC76">
        <v>21</v>
      </c>
      <c r="AD76">
        <v>21</v>
      </c>
      <c r="AE76">
        <v>21</v>
      </c>
      <c r="AF76">
        <v>21</v>
      </c>
      <c r="AG76">
        <v>21</v>
      </c>
      <c r="AH76">
        <v>21</v>
      </c>
      <c r="AI76">
        <v>21</v>
      </c>
      <c r="AJ76">
        <v>21</v>
      </c>
      <c r="AK76">
        <v>21</v>
      </c>
      <c r="AL76">
        <v>1</v>
      </c>
      <c r="AM76">
        <v>21</v>
      </c>
      <c r="AN76">
        <v>21</v>
      </c>
      <c r="AO76">
        <v>21</v>
      </c>
      <c r="AP76">
        <v>21</v>
      </c>
    </row>
    <row r="77" spans="1:42" x14ac:dyDescent="0.25">
      <c r="A77" s="2" t="s">
        <v>27</v>
      </c>
      <c r="B77" t="s">
        <v>144</v>
      </c>
      <c r="C77" t="s">
        <v>144</v>
      </c>
      <c r="D77" t="s">
        <v>144</v>
      </c>
      <c r="E77" t="s">
        <v>73</v>
      </c>
      <c r="F77" t="s">
        <v>144</v>
      </c>
      <c r="G77" t="s">
        <v>144</v>
      </c>
      <c r="H77" t="s">
        <v>144</v>
      </c>
      <c r="I77" t="s">
        <v>144</v>
      </c>
      <c r="J77" t="s">
        <v>144</v>
      </c>
      <c r="K77" t="s">
        <v>144</v>
      </c>
      <c r="L77" t="s">
        <v>144</v>
      </c>
      <c r="M77" t="s">
        <v>144</v>
      </c>
      <c r="N77" t="s">
        <v>144</v>
      </c>
      <c r="O77" t="s">
        <v>144</v>
      </c>
      <c r="P77" t="s">
        <v>144</v>
      </c>
      <c r="Q77" t="s">
        <v>144</v>
      </c>
      <c r="R77" t="s">
        <v>144</v>
      </c>
      <c r="S77" t="s">
        <v>144</v>
      </c>
      <c r="T77" t="s">
        <v>144</v>
      </c>
      <c r="U77" t="s">
        <v>73</v>
      </c>
      <c r="W77" t="s">
        <v>144</v>
      </c>
      <c r="X77" t="s">
        <v>144</v>
      </c>
      <c r="Y77" t="s">
        <v>144</v>
      </c>
      <c r="Z77" t="s">
        <v>144</v>
      </c>
      <c r="AA77" t="s">
        <v>144</v>
      </c>
      <c r="AB77" t="s">
        <v>144</v>
      </c>
      <c r="AC77" t="s">
        <v>144</v>
      </c>
      <c r="AD77" t="s">
        <v>144</v>
      </c>
      <c r="AE77" t="s">
        <v>144</v>
      </c>
      <c r="AF77" t="s">
        <v>144</v>
      </c>
      <c r="AG77" t="s">
        <v>144</v>
      </c>
      <c r="AH77" t="s">
        <v>144</v>
      </c>
      <c r="AI77" t="s">
        <v>144</v>
      </c>
      <c r="AJ77" t="s">
        <v>144</v>
      </c>
      <c r="AK77" t="s">
        <v>144</v>
      </c>
      <c r="AL77" t="s">
        <v>73</v>
      </c>
      <c r="AM77" t="s">
        <v>144</v>
      </c>
      <c r="AN77" t="s">
        <v>144</v>
      </c>
      <c r="AO77" t="s">
        <v>144</v>
      </c>
      <c r="AP77" t="s">
        <v>144</v>
      </c>
    </row>
    <row r="78" spans="1:42" s="18" customFormat="1" x14ac:dyDescent="0.25">
      <c r="A78" s="1" t="s">
        <v>28</v>
      </c>
    </row>
    <row r="79" spans="1:42" s="17" customFormat="1" x14ac:dyDescent="0.25">
      <c r="A79" s="3" t="s">
        <v>29</v>
      </c>
    </row>
    <row r="80" spans="1:42" x14ac:dyDescent="0.25">
      <c r="A80" s="5" t="s">
        <v>30</v>
      </c>
      <c r="B80" t="s">
        <v>150</v>
      </c>
      <c r="D80" t="s">
        <v>151</v>
      </c>
      <c r="E80" t="s">
        <v>150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W80" t="s">
        <v>151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150</v>
      </c>
      <c r="AF80" t="s">
        <v>150</v>
      </c>
      <c r="AH80" t="s">
        <v>150</v>
      </c>
      <c r="AI80" t="s">
        <v>150</v>
      </c>
      <c r="AK80" t="s">
        <v>151</v>
      </c>
      <c r="AM80" t="s">
        <v>151</v>
      </c>
      <c r="AN80" t="s">
        <v>150</v>
      </c>
      <c r="AO80" t="s">
        <v>151</v>
      </c>
    </row>
    <row r="81" spans="1:41" x14ac:dyDescent="0.25">
      <c r="A81" s="5" t="s">
        <v>31</v>
      </c>
      <c r="B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210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150</v>
      </c>
      <c r="AF81" t="s">
        <v>150</v>
      </c>
      <c r="AH81" t="s">
        <v>329</v>
      </c>
      <c r="AI81" t="s">
        <v>150</v>
      </c>
      <c r="AK81" t="s">
        <v>210</v>
      </c>
      <c r="AM81" t="s">
        <v>150</v>
      </c>
      <c r="AN81" t="s">
        <v>150</v>
      </c>
      <c r="AO81" t="s">
        <v>150</v>
      </c>
    </row>
    <row r="82" spans="1:41" x14ac:dyDescent="0.25">
      <c r="A82" s="5" t="s">
        <v>175</v>
      </c>
      <c r="B82" t="s">
        <v>150</v>
      </c>
      <c r="C82" t="s">
        <v>151</v>
      </c>
      <c r="D82" t="s">
        <v>150</v>
      </c>
      <c r="E82" t="s">
        <v>151</v>
      </c>
      <c r="F82" t="s">
        <v>150</v>
      </c>
      <c r="G82" t="s">
        <v>151</v>
      </c>
      <c r="H82" t="s">
        <v>150</v>
      </c>
      <c r="I82" t="s">
        <v>150</v>
      </c>
      <c r="J82" t="s">
        <v>150</v>
      </c>
      <c r="K82" t="s">
        <v>151</v>
      </c>
      <c r="L82" t="s">
        <v>151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151</v>
      </c>
      <c r="S82" t="s">
        <v>150</v>
      </c>
      <c r="T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150</v>
      </c>
      <c r="AF82" t="s">
        <v>150</v>
      </c>
      <c r="AH82" t="s">
        <v>150</v>
      </c>
      <c r="AI82" t="s">
        <v>150</v>
      </c>
      <c r="AK82" t="s">
        <v>150</v>
      </c>
      <c r="AM82" t="s">
        <v>150</v>
      </c>
      <c r="AN82" t="s">
        <v>151</v>
      </c>
      <c r="AO82" t="s">
        <v>150</v>
      </c>
    </row>
    <row r="83" spans="1:41" s="17" customFormat="1" x14ac:dyDescent="0.25">
      <c r="A83" s="3" t="s">
        <v>77</v>
      </c>
    </row>
    <row r="84" spans="1:41" x14ac:dyDescent="0.25">
      <c r="A84" s="5" t="s">
        <v>26</v>
      </c>
      <c r="B84" t="s">
        <v>136</v>
      </c>
      <c r="C84" t="s">
        <v>136</v>
      </c>
      <c r="D84">
        <v>2</v>
      </c>
      <c r="E84" t="s">
        <v>136</v>
      </c>
      <c r="F84" t="s">
        <v>136</v>
      </c>
      <c r="G84" t="s">
        <v>136</v>
      </c>
      <c r="H84" t="s">
        <v>136</v>
      </c>
      <c r="I84" t="s">
        <v>136</v>
      </c>
      <c r="J84" t="s">
        <v>136</v>
      </c>
      <c r="K84" t="s">
        <v>136</v>
      </c>
      <c r="L84" t="s">
        <v>136</v>
      </c>
      <c r="M84" t="s">
        <v>136</v>
      </c>
      <c r="N84" t="s">
        <v>136</v>
      </c>
      <c r="O84" t="s">
        <v>136</v>
      </c>
      <c r="P84" t="s">
        <v>136</v>
      </c>
      <c r="Q84" t="s">
        <v>136</v>
      </c>
      <c r="R84" t="s">
        <v>136</v>
      </c>
      <c r="S84" t="s">
        <v>136</v>
      </c>
      <c r="T84" t="s">
        <v>136</v>
      </c>
      <c r="W84">
        <v>1</v>
      </c>
      <c r="X84" t="s">
        <v>136</v>
      </c>
      <c r="Y84" t="s">
        <v>136</v>
      </c>
      <c r="Z84" t="s">
        <v>136</v>
      </c>
      <c r="AA84" t="s">
        <v>136</v>
      </c>
      <c r="AB84" t="s">
        <v>136</v>
      </c>
      <c r="AC84" t="s">
        <v>136</v>
      </c>
      <c r="AD84" t="s">
        <v>136</v>
      </c>
      <c r="AE84" t="s">
        <v>136</v>
      </c>
      <c r="AF84" t="s">
        <v>136</v>
      </c>
      <c r="AO84">
        <v>1</v>
      </c>
    </row>
    <row r="85" spans="1:41" x14ac:dyDescent="0.25">
      <c r="A85" s="5" t="s">
        <v>21</v>
      </c>
      <c r="B85" t="s">
        <v>136</v>
      </c>
      <c r="C85" t="s">
        <v>136</v>
      </c>
      <c r="D85" t="s">
        <v>136</v>
      </c>
      <c r="E85" t="s">
        <v>136</v>
      </c>
      <c r="F85" t="s">
        <v>136</v>
      </c>
      <c r="G85" t="s">
        <v>136</v>
      </c>
      <c r="H85" t="s">
        <v>136</v>
      </c>
      <c r="I85" t="s">
        <v>136</v>
      </c>
      <c r="J85" t="s">
        <v>136</v>
      </c>
      <c r="K85" t="s">
        <v>136</v>
      </c>
      <c r="L85" t="s">
        <v>136</v>
      </c>
      <c r="M85" t="s">
        <v>136</v>
      </c>
      <c r="N85" t="s">
        <v>136</v>
      </c>
      <c r="O85">
        <v>1</v>
      </c>
      <c r="P85" t="s">
        <v>136</v>
      </c>
      <c r="Q85" t="s">
        <v>136</v>
      </c>
      <c r="R85" t="s">
        <v>136</v>
      </c>
      <c r="S85" t="s">
        <v>136</v>
      </c>
      <c r="T85" t="s">
        <v>136</v>
      </c>
      <c r="W85" t="s">
        <v>136</v>
      </c>
      <c r="X85" t="s">
        <v>136</v>
      </c>
      <c r="Y85" t="s">
        <v>136</v>
      </c>
      <c r="Z85" t="s">
        <v>136</v>
      </c>
      <c r="AA85" t="s">
        <v>136</v>
      </c>
      <c r="AB85" t="s">
        <v>136</v>
      </c>
      <c r="AC85" t="s">
        <v>136</v>
      </c>
      <c r="AD85" t="s">
        <v>136</v>
      </c>
      <c r="AE85" t="s">
        <v>136</v>
      </c>
      <c r="AF85" t="s">
        <v>136</v>
      </c>
      <c r="AH85">
        <v>1</v>
      </c>
      <c r="AK85">
        <v>4</v>
      </c>
    </row>
    <row r="86" spans="1:41" x14ac:dyDescent="0.25">
      <c r="A86" s="5" t="s">
        <v>175</v>
      </c>
      <c r="B86" t="s">
        <v>136</v>
      </c>
      <c r="C86">
        <v>1</v>
      </c>
      <c r="D86" t="s">
        <v>136</v>
      </c>
      <c r="E86">
        <v>2</v>
      </c>
      <c r="F86" t="s">
        <v>136</v>
      </c>
      <c r="G86">
        <v>1</v>
      </c>
      <c r="H86" t="s">
        <v>136</v>
      </c>
      <c r="I86" t="s">
        <v>136</v>
      </c>
      <c r="J86" t="s">
        <v>136</v>
      </c>
      <c r="K86" t="s">
        <v>136</v>
      </c>
      <c r="L86">
        <v>2</v>
      </c>
      <c r="M86" t="s">
        <v>136</v>
      </c>
      <c r="N86" t="s">
        <v>136</v>
      </c>
      <c r="O86" t="s">
        <v>136</v>
      </c>
      <c r="P86" t="s">
        <v>136</v>
      </c>
      <c r="Q86" t="s">
        <v>136</v>
      </c>
      <c r="R86" t="s">
        <v>136</v>
      </c>
      <c r="S86" t="s">
        <v>136</v>
      </c>
      <c r="T86" t="s">
        <v>136</v>
      </c>
      <c r="W86" t="s">
        <v>136</v>
      </c>
      <c r="X86" t="s">
        <v>136</v>
      </c>
      <c r="Y86" t="s">
        <v>136</v>
      </c>
      <c r="Z86" t="s">
        <v>136</v>
      </c>
      <c r="AA86" t="s">
        <v>136</v>
      </c>
      <c r="AB86" t="s">
        <v>136</v>
      </c>
      <c r="AC86" t="s">
        <v>136</v>
      </c>
      <c r="AD86" t="s">
        <v>136</v>
      </c>
      <c r="AE86" t="s">
        <v>136</v>
      </c>
      <c r="AF86" t="s">
        <v>136</v>
      </c>
      <c r="AK86">
        <v>4</v>
      </c>
      <c r="AN86">
        <v>2</v>
      </c>
    </row>
    <row r="87" spans="1:41" s="17" customFormat="1" x14ac:dyDescent="0.25">
      <c r="A87" s="3" t="s">
        <v>32</v>
      </c>
    </row>
    <row r="88" spans="1:41" x14ac:dyDescent="0.25">
      <c r="A88" s="5" t="s">
        <v>26</v>
      </c>
      <c r="B88" t="s">
        <v>136</v>
      </c>
      <c r="C88" t="s">
        <v>136</v>
      </c>
      <c r="D88">
        <v>4</v>
      </c>
      <c r="E88" t="s">
        <v>136</v>
      </c>
      <c r="F88" t="s">
        <v>136</v>
      </c>
      <c r="G88" t="s">
        <v>136</v>
      </c>
      <c r="H88" t="s">
        <v>136</v>
      </c>
      <c r="I88" t="s">
        <v>136</v>
      </c>
      <c r="J88" t="s">
        <v>136</v>
      </c>
      <c r="K88" t="s">
        <v>136</v>
      </c>
      <c r="L88" t="s">
        <v>136</v>
      </c>
      <c r="M88" t="s">
        <v>136</v>
      </c>
      <c r="N88" t="s">
        <v>136</v>
      </c>
      <c r="O88" t="s">
        <v>136</v>
      </c>
      <c r="P88" t="s">
        <v>136</v>
      </c>
      <c r="Q88" t="s">
        <v>136</v>
      </c>
      <c r="R88" t="s">
        <v>136</v>
      </c>
      <c r="S88" t="s">
        <v>136</v>
      </c>
      <c r="T88" t="s">
        <v>136</v>
      </c>
      <c r="W88" t="s">
        <v>154</v>
      </c>
      <c r="X88" t="s">
        <v>136</v>
      </c>
      <c r="Y88" t="s">
        <v>136</v>
      </c>
      <c r="Z88" t="s">
        <v>136</v>
      </c>
      <c r="AA88" t="s">
        <v>136</v>
      </c>
      <c r="AB88" t="s">
        <v>136</v>
      </c>
      <c r="AC88" t="s">
        <v>136</v>
      </c>
      <c r="AD88" t="s">
        <v>136</v>
      </c>
      <c r="AE88" t="s">
        <v>136</v>
      </c>
      <c r="AF88" t="s">
        <v>136</v>
      </c>
      <c r="AO88">
        <v>0.5</v>
      </c>
    </row>
    <row r="89" spans="1:41" x14ac:dyDescent="0.25">
      <c r="A89" s="5" t="s">
        <v>21</v>
      </c>
      <c r="B89" t="s">
        <v>136</v>
      </c>
      <c r="C89" t="s">
        <v>136</v>
      </c>
      <c r="D89" t="s">
        <v>136</v>
      </c>
      <c r="E89" t="s">
        <v>136</v>
      </c>
      <c r="F89" t="s">
        <v>136</v>
      </c>
      <c r="G89" t="s">
        <v>136</v>
      </c>
      <c r="H89" t="s">
        <v>136</v>
      </c>
      <c r="I89" t="s">
        <v>136</v>
      </c>
      <c r="J89" t="s">
        <v>136</v>
      </c>
      <c r="K89" t="s">
        <v>136</v>
      </c>
      <c r="L89" t="s">
        <v>136</v>
      </c>
      <c r="M89" t="s">
        <v>136</v>
      </c>
      <c r="N89" t="s">
        <v>136</v>
      </c>
      <c r="O89" t="s">
        <v>198</v>
      </c>
      <c r="P89" t="s">
        <v>136</v>
      </c>
      <c r="Q89" t="s">
        <v>136</v>
      </c>
      <c r="R89" t="s">
        <v>136</v>
      </c>
      <c r="S89" t="s">
        <v>136</v>
      </c>
      <c r="T89" t="s">
        <v>136</v>
      </c>
      <c r="W89" t="s">
        <v>136</v>
      </c>
      <c r="X89" t="s">
        <v>136</v>
      </c>
      <c r="Y89" t="s">
        <v>136</v>
      </c>
      <c r="Z89" t="s">
        <v>136</v>
      </c>
      <c r="AA89" t="s">
        <v>136</v>
      </c>
      <c r="AB89" t="s">
        <v>136</v>
      </c>
      <c r="AC89" t="s">
        <v>136</v>
      </c>
      <c r="AD89" t="s">
        <v>136</v>
      </c>
      <c r="AE89" t="s">
        <v>136</v>
      </c>
      <c r="AF89" t="s">
        <v>136</v>
      </c>
      <c r="AH89" t="s">
        <v>419</v>
      </c>
    </row>
    <row r="90" spans="1:41" x14ac:dyDescent="0.25">
      <c r="A90" s="5" t="s">
        <v>175</v>
      </c>
      <c r="B90" t="s">
        <v>136</v>
      </c>
      <c r="C90" t="s">
        <v>136</v>
      </c>
      <c r="D90" t="s">
        <v>136</v>
      </c>
      <c r="E90">
        <v>2</v>
      </c>
      <c r="F90" t="s">
        <v>136</v>
      </c>
      <c r="G90">
        <v>1</v>
      </c>
      <c r="H90" t="s">
        <v>136</v>
      </c>
      <c r="I90" t="s">
        <v>136</v>
      </c>
      <c r="J90" t="s">
        <v>136</v>
      </c>
      <c r="K90" t="s">
        <v>136</v>
      </c>
      <c r="L90">
        <v>3</v>
      </c>
      <c r="M90" t="s">
        <v>136</v>
      </c>
      <c r="N90" t="s">
        <v>136</v>
      </c>
      <c r="O90" t="s">
        <v>136</v>
      </c>
      <c r="P90" t="s">
        <v>136</v>
      </c>
      <c r="Q90" t="s">
        <v>136</v>
      </c>
      <c r="R90" t="s">
        <v>136</v>
      </c>
      <c r="S90" t="s">
        <v>136</v>
      </c>
      <c r="T90" t="s">
        <v>136</v>
      </c>
      <c r="W90" t="s">
        <v>136</v>
      </c>
      <c r="X90" t="s">
        <v>136</v>
      </c>
      <c r="Y90" t="s">
        <v>136</v>
      </c>
      <c r="Z90" t="s">
        <v>136</v>
      </c>
      <c r="AA90" t="s">
        <v>136</v>
      </c>
      <c r="AB90" t="s">
        <v>136</v>
      </c>
      <c r="AC90" t="s">
        <v>136</v>
      </c>
      <c r="AD90" t="s">
        <v>136</v>
      </c>
      <c r="AE90" t="s">
        <v>136</v>
      </c>
      <c r="AF90" t="s">
        <v>136</v>
      </c>
      <c r="AN90" t="s">
        <v>154</v>
      </c>
    </row>
    <row r="91" spans="1:41" s="17" customFormat="1" x14ac:dyDescent="0.25">
      <c r="A91" s="3" t="s">
        <v>33</v>
      </c>
    </row>
    <row r="92" spans="1:41" x14ac:dyDescent="0.25">
      <c r="A92" s="5" t="s">
        <v>26</v>
      </c>
      <c r="B92" t="s">
        <v>136</v>
      </c>
      <c r="C92" t="s">
        <v>136</v>
      </c>
      <c r="D92">
        <v>6</v>
      </c>
      <c r="E92" t="s">
        <v>136</v>
      </c>
      <c r="F92" t="s">
        <v>136</v>
      </c>
      <c r="G92" t="s">
        <v>136</v>
      </c>
      <c r="H92" t="s">
        <v>136</v>
      </c>
      <c r="I92" t="s">
        <v>136</v>
      </c>
      <c r="J92" t="s">
        <v>136</v>
      </c>
      <c r="K92" t="s">
        <v>136</v>
      </c>
      <c r="L92" t="s">
        <v>136</v>
      </c>
      <c r="M92" t="s">
        <v>136</v>
      </c>
      <c r="N92" t="s">
        <v>136</v>
      </c>
      <c r="O92" t="s">
        <v>136</v>
      </c>
      <c r="P92" t="s">
        <v>136</v>
      </c>
      <c r="Q92" t="s">
        <v>136</v>
      </c>
      <c r="R92" t="s">
        <v>136</v>
      </c>
      <c r="S92" s="24" t="s">
        <v>282</v>
      </c>
      <c r="T92" t="s">
        <v>136</v>
      </c>
      <c r="W92" t="s">
        <v>295</v>
      </c>
      <c r="X92" t="s">
        <v>136</v>
      </c>
      <c r="Y92" t="s">
        <v>136</v>
      </c>
      <c r="Z92" t="s">
        <v>136</v>
      </c>
      <c r="AA92" t="s">
        <v>136</v>
      </c>
      <c r="AB92" t="s">
        <v>136</v>
      </c>
      <c r="AC92" t="s">
        <v>136</v>
      </c>
      <c r="AD92" t="s">
        <v>136</v>
      </c>
      <c r="AE92" t="s">
        <v>136</v>
      </c>
      <c r="AF92" t="s">
        <v>136</v>
      </c>
      <c r="AO92" t="s">
        <v>198</v>
      </c>
    </row>
    <row r="93" spans="1:41" x14ac:dyDescent="0.25">
      <c r="A93" s="5" t="s">
        <v>21</v>
      </c>
      <c r="B93" t="s">
        <v>136</v>
      </c>
      <c r="C93" t="s">
        <v>136</v>
      </c>
      <c r="D93" t="s">
        <v>136</v>
      </c>
      <c r="E93" t="s">
        <v>136</v>
      </c>
      <c r="F93" t="s">
        <v>136</v>
      </c>
      <c r="G93" t="s">
        <v>136</v>
      </c>
      <c r="H93" t="s">
        <v>136</v>
      </c>
      <c r="I93" t="s">
        <v>136</v>
      </c>
      <c r="J93" t="s">
        <v>136</v>
      </c>
      <c r="K93" t="s">
        <v>136</v>
      </c>
      <c r="L93" t="s">
        <v>136</v>
      </c>
      <c r="M93" t="s">
        <v>136</v>
      </c>
      <c r="N93" t="s">
        <v>136</v>
      </c>
      <c r="O93" t="s">
        <v>263</v>
      </c>
      <c r="P93" t="s">
        <v>136</v>
      </c>
      <c r="Q93" t="s">
        <v>136</v>
      </c>
      <c r="R93" t="s">
        <v>136</v>
      </c>
      <c r="S93" s="24" t="s">
        <v>283</v>
      </c>
      <c r="T93" t="s">
        <v>136</v>
      </c>
      <c r="W93" t="s">
        <v>136</v>
      </c>
      <c r="X93" t="s">
        <v>136</v>
      </c>
      <c r="Y93" t="s">
        <v>136</v>
      </c>
      <c r="Z93" t="s">
        <v>136</v>
      </c>
      <c r="AA93" t="s">
        <v>136</v>
      </c>
      <c r="AB93" t="s">
        <v>136</v>
      </c>
      <c r="AC93" t="s">
        <v>136</v>
      </c>
      <c r="AD93" t="s">
        <v>136</v>
      </c>
      <c r="AE93" t="s">
        <v>136</v>
      </c>
      <c r="AF93" t="s">
        <v>136</v>
      </c>
      <c r="AH93" t="s">
        <v>420</v>
      </c>
      <c r="AK93" t="s">
        <v>174</v>
      </c>
    </row>
    <row r="94" spans="1:41" x14ac:dyDescent="0.25">
      <c r="A94" s="5" t="s">
        <v>175</v>
      </c>
      <c r="B94" t="s">
        <v>136</v>
      </c>
      <c r="C94" t="s">
        <v>136</v>
      </c>
      <c r="D94" t="s">
        <v>136</v>
      </c>
      <c r="E94">
        <v>4</v>
      </c>
      <c r="F94" t="s">
        <v>136</v>
      </c>
      <c r="G94" t="s">
        <v>209</v>
      </c>
      <c r="H94" t="s">
        <v>136</v>
      </c>
      <c r="I94" t="s">
        <v>136</v>
      </c>
      <c r="J94" t="s">
        <v>136</v>
      </c>
      <c r="K94" t="s">
        <v>136</v>
      </c>
      <c r="L94" t="s">
        <v>209</v>
      </c>
      <c r="M94" t="s">
        <v>136</v>
      </c>
      <c r="N94" t="s">
        <v>136</v>
      </c>
      <c r="O94" t="s">
        <v>136</v>
      </c>
      <c r="P94" t="s">
        <v>136</v>
      </c>
      <c r="Q94" t="s">
        <v>136</v>
      </c>
      <c r="R94" t="s">
        <v>136</v>
      </c>
      <c r="T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  <c r="AC94" t="s">
        <v>136</v>
      </c>
      <c r="AD94" t="s">
        <v>136</v>
      </c>
      <c r="AE94" t="s">
        <v>136</v>
      </c>
      <c r="AF94" t="s">
        <v>136</v>
      </c>
      <c r="AK94" t="s">
        <v>154</v>
      </c>
      <c r="AN94" t="s">
        <v>379</v>
      </c>
    </row>
    <row r="95" spans="1:41" s="17" customFormat="1" x14ac:dyDescent="0.25">
      <c r="A95" s="3" t="s">
        <v>34</v>
      </c>
    </row>
    <row r="96" spans="1:41" x14ac:dyDescent="0.25">
      <c r="A96" s="5" t="s">
        <v>26</v>
      </c>
      <c r="B96" t="s">
        <v>136</v>
      </c>
      <c r="C96" t="s">
        <v>136</v>
      </c>
      <c r="D96" t="s">
        <v>161</v>
      </c>
      <c r="E96" t="s">
        <v>136</v>
      </c>
      <c r="F96" t="s">
        <v>136</v>
      </c>
      <c r="G96" t="s">
        <v>136</v>
      </c>
      <c r="H96" t="s">
        <v>136</v>
      </c>
      <c r="I96" t="s">
        <v>136</v>
      </c>
      <c r="J96" t="s">
        <v>136</v>
      </c>
      <c r="K96" t="s">
        <v>136</v>
      </c>
      <c r="L96" t="s">
        <v>136</v>
      </c>
      <c r="M96" t="s">
        <v>136</v>
      </c>
      <c r="N96" t="s">
        <v>136</v>
      </c>
      <c r="O96" t="s">
        <v>136</v>
      </c>
      <c r="P96" t="s">
        <v>136</v>
      </c>
      <c r="Q96" t="s">
        <v>136</v>
      </c>
      <c r="R96" t="s">
        <v>136</v>
      </c>
      <c r="S96" t="s">
        <v>136</v>
      </c>
      <c r="T96" t="s">
        <v>136</v>
      </c>
      <c r="W96" t="s">
        <v>144</v>
      </c>
      <c r="X96" t="s">
        <v>136</v>
      </c>
      <c r="Y96" t="s">
        <v>136</v>
      </c>
      <c r="Z96" t="s">
        <v>136</v>
      </c>
      <c r="AA96" t="s">
        <v>136</v>
      </c>
      <c r="AB96" t="s">
        <v>136</v>
      </c>
      <c r="AC96" t="s">
        <v>136</v>
      </c>
      <c r="AD96" t="s">
        <v>136</v>
      </c>
      <c r="AE96" t="s">
        <v>136</v>
      </c>
      <c r="AF96" t="s">
        <v>136</v>
      </c>
      <c r="AO96" t="s">
        <v>144</v>
      </c>
    </row>
    <row r="97" spans="1:42" x14ac:dyDescent="0.25">
      <c r="A97" s="5" t="s">
        <v>31</v>
      </c>
      <c r="B97" t="s">
        <v>136</v>
      </c>
      <c r="C97" t="s">
        <v>136</v>
      </c>
      <c r="D97" t="s">
        <v>136</v>
      </c>
      <c r="E97" t="s">
        <v>136</v>
      </c>
      <c r="F97" t="s">
        <v>136</v>
      </c>
      <c r="G97" t="s">
        <v>136</v>
      </c>
      <c r="H97" t="s">
        <v>136</v>
      </c>
      <c r="I97" t="s">
        <v>136</v>
      </c>
      <c r="J97" t="s">
        <v>136</v>
      </c>
      <c r="K97" t="s">
        <v>136</v>
      </c>
      <c r="L97" t="s">
        <v>136</v>
      </c>
      <c r="M97" t="s">
        <v>136</v>
      </c>
      <c r="N97" t="s">
        <v>136</v>
      </c>
      <c r="O97" t="s">
        <v>144</v>
      </c>
      <c r="P97" t="s">
        <v>136</v>
      </c>
      <c r="Q97" t="s">
        <v>136</v>
      </c>
      <c r="R97" t="s">
        <v>136</v>
      </c>
      <c r="S97" t="s">
        <v>136</v>
      </c>
      <c r="T97" t="s">
        <v>136</v>
      </c>
      <c r="W97" t="s">
        <v>136</v>
      </c>
      <c r="X97" t="s">
        <v>136</v>
      </c>
      <c r="Y97" t="s">
        <v>136</v>
      </c>
      <c r="Z97" t="s">
        <v>136</v>
      </c>
      <c r="AA97" t="s">
        <v>136</v>
      </c>
      <c r="AB97" t="s">
        <v>136</v>
      </c>
      <c r="AC97" t="s">
        <v>136</v>
      </c>
      <c r="AD97" t="s">
        <v>136</v>
      </c>
      <c r="AE97" t="s">
        <v>136</v>
      </c>
      <c r="AF97" t="s">
        <v>136</v>
      </c>
      <c r="AH97" t="s">
        <v>144</v>
      </c>
    </row>
    <row r="98" spans="1:42" x14ac:dyDescent="0.25">
      <c r="A98" s="5" t="s">
        <v>175</v>
      </c>
      <c r="B98" t="s">
        <v>136</v>
      </c>
      <c r="C98" t="s">
        <v>136</v>
      </c>
      <c r="D98" t="s">
        <v>136</v>
      </c>
      <c r="E98" t="s">
        <v>161</v>
      </c>
      <c r="F98" t="s">
        <v>136</v>
      </c>
      <c r="G98" t="s">
        <v>161</v>
      </c>
      <c r="H98" t="s">
        <v>136</v>
      </c>
      <c r="I98" t="s">
        <v>136</v>
      </c>
      <c r="J98" t="s">
        <v>136</v>
      </c>
      <c r="K98" t="s">
        <v>136</v>
      </c>
      <c r="L98" t="s">
        <v>144</v>
      </c>
      <c r="M98" t="s">
        <v>136</v>
      </c>
      <c r="N98" t="s">
        <v>136</v>
      </c>
      <c r="O98" t="s">
        <v>136</v>
      </c>
      <c r="P98" t="s">
        <v>136</v>
      </c>
      <c r="Q98" t="s">
        <v>136</v>
      </c>
      <c r="R98" t="s">
        <v>136</v>
      </c>
      <c r="S98" t="s">
        <v>136</v>
      </c>
      <c r="T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136</v>
      </c>
      <c r="AB98" t="s">
        <v>136</v>
      </c>
      <c r="AC98" t="s">
        <v>136</v>
      </c>
      <c r="AD98" t="s">
        <v>136</v>
      </c>
      <c r="AE98" t="s">
        <v>136</v>
      </c>
      <c r="AF98" t="s">
        <v>136</v>
      </c>
      <c r="AN98" t="s">
        <v>144</v>
      </c>
    </row>
    <row r="99" spans="1:42" s="18" customFormat="1" x14ac:dyDescent="0.25">
      <c r="A99" s="1" t="s">
        <v>35</v>
      </c>
    </row>
    <row r="100" spans="1:42" x14ac:dyDescent="0.25">
      <c r="A100" s="5" t="s">
        <v>30</v>
      </c>
      <c r="B100" t="s">
        <v>152</v>
      </c>
      <c r="C100" t="s">
        <v>151</v>
      </c>
      <c r="D100" t="s">
        <v>152</v>
      </c>
      <c r="E100" t="s">
        <v>151</v>
      </c>
      <c r="F100" t="s">
        <v>152</v>
      </c>
      <c r="G100" t="s">
        <v>210</v>
      </c>
      <c r="H100" t="s">
        <v>151</v>
      </c>
      <c r="I100" t="s">
        <v>210</v>
      </c>
      <c r="J100" t="s">
        <v>151</v>
      </c>
      <c r="K100" t="s">
        <v>210</v>
      </c>
      <c r="L100" t="s">
        <v>151</v>
      </c>
      <c r="M100" t="s">
        <v>151</v>
      </c>
      <c r="N100" t="s">
        <v>152</v>
      </c>
      <c r="O100" t="s">
        <v>152</v>
      </c>
      <c r="P100" t="s">
        <v>151</v>
      </c>
      <c r="Q100" t="s">
        <v>151</v>
      </c>
      <c r="R100" t="s">
        <v>151</v>
      </c>
      <c r="S100" t="s">
        <v>152</v>
      </c>
      <c r="T100" t="s">
        <v>151</v>
      </c>
      <c r="W100" t="s">
        <v>152</v>
      </c>
      <c r="X100" t="s">
        <v>152</v>
      </c>
      <c r="Y100" t="s">
        <v>151</v>
      </c>
      <c r="Z100" t="s">
        <v>152</v>
      </c>
      <c r="AA100" t="s">
        <v>325</v>
      </c>
      <c r="AB100" t="s">
        <v>329</v>
      </c>
      <c r="AC100" t="s">
        <v>151</v>
      </c>
      <c r="AD100" t="s">
        <v>151</v>
      </c>
      <c r="AE100" t="s">
        <v>151</v>
      </c>
      <c r="AF100" t="s">
        <v>152</v>
      </c>
      <c r="AG100" t="s">
        <v>151</v>
      </c>
      <c r="AH100" t="s">
        <v>151</v>
      </c>
      <c r="AI100" t="s">
        <v>151</v>
      </c>
      <c r="AJ100" t="s">
        <v>151</v>
      </c>
      <c r="AK100" t="s">
        <v>151</v>
      </c>
      <c r="AL100" t="s">
        <v>152</v>
      </c>
      <c r="AM100" t="s">
        <v>151</v>
      </c>
      <c r="AN100" t="s">
        <v>152</v>
      </c>
      <c r="AO100" t="s">
        <v>152</v>
      </c>
      <c r="AP100" t="s">
        <v>329</v>
      </c>
    </row>
    <row r="101" spans="1:42" x14ac:dyDescent="0.25">
      <c r="A101" s="5" t="s">
        <v>31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152</v>
      </c>
      <c r="AK101" t="s">
        <v>152</v>
      </c>
      <c r="AL101" t="s">
        <v>152</v>
      </c>
      <c r="AM101" t="s">
        <v>152</v>
      </c>
      <c r="AN101" t="s">
        <v>152</v>
      </c>
      <c r="AO101" t="s">
        <v>152</v>
      </c>
      <c r="AP101" t="s">
        <v>152</v>
      </c>
    </row>
    <row r="102" spans="1:42" x14ac:dyDescent="0.25">
      <c r="A102" s="5" t="s">
        <v>36</v>
      </c>
      <c r="B102" t="s">
        <v>151</v>
      </c>
      <c r="C102" t="s">
        <v>151</v>
      </c>
      <c r="D102" t="s">
        <v>151</v>
      </c>
      <c r="E102" t="s">
        <v>151</v>
      </c>
      <c r="F102" t="s">
        <v>151</v>
      </c>
      <c r="G102" t="s">
        <v>151</v>
      </c>
      <c r="H102" t="s">
        <v>152</v>
      </c>
      <c r="I102" t="s">
        <v>151</v>
      </c>
      <c r="J102" t="s">
        <v>152</v>
      </c>
      <c r="K102" t="s">
        <v>151</v>
      </c>
      <c r="L102" t="s">
        <v>152</v>
      </c>
      <c r="M102" t="s">
        <v>152</v>
      </c>
      <c r="N102" t="s">
        <v>151</v>
      </c>
      <c r="O102" t="s">
        <v>151</v>
      </c>
      <c r="P102" t="s">
        <v>152</v>
      </c>
      <c r="Q102" t="s">
        <v>152</v>
      </c>
      <c r="R102" t="s">
        <v>152</v>
      </c>
      <c r="S102" t="s">
        <v>151</v>
      </c>
      <c r="T102" t="s">
        <v>152</v>
      </c>
      <c r="W102" t="s">
        <v>151</v>
      </c>
      <c r="X102" t="s">
        <v>151</v>
      </c>
      <c r="Y102" t="s">
        <v>151</v>
      </c>
      <c r="Z102" t="s">
        <v>151</v>
      </c>
      <c r="AA102" s="26" t="s">
        <v>151</v>
      </c>
      <c r="AB102" t="s">
        <v>151</v>
      </c>
      <c r="AC102" s="26" t="s">
        <v>151</v>
      </c>
      <c r="AD102" t="s">
        <v>152</v>
      </c>
      <c r="AE102" t="s">
        <v>152</v>
      </c>
      <c r="AF102" t="s">
        <v>151</v>
      </c>
      <c r="AG102" t="s">
        <v>152</v>
      </c>
      <c r="AH102" t="s">
        <v>151</v>
      </c>
      <c r="AI102" t="s">
        <v>152</v>
      </c>
      <c r="AJ102" t="s">
        <v>152</v>
      </c>
      <c r="AK102" t="s">
        <v>152</v>
      </c>
      <c r="AL102" t="s">
        <v>151</v>
      </c>
      <c r="AM102" t="s">
        <v>152</v>
      </c>
      <c r="AN102" t="s">
        <v>151</v>
      </c>
      <c r="AO102" t="s">
        <v>151</v>
      </c>
      <c r="AP102" t="s">
        <v>151</v>
      </c>
    </row>
    <row r="103" spans="1:42" s="18" customFormat="1" x14ac:dyDescent="0.25">
      <c r="A103" s="1" t="s">
        <v>37</v>
      </c>
    </row>
    <row r="104" spans="1:42" s="17" customFormat="1" x14ac:dyDescent="0.25">
      <c r="A104" s="3" t="s">
        <v>38</v>
      </c>
      <c r="AI104" s="17" t="s">
        <v>427</v>
      </c>
    </row>
    <row r="105" spans="1:42" x14ac:dyDescent="0.25">
      <c r="A105" s="4" t="s">
        <v>42</v>
      </c>
      <c r="B105" t="s">
        <v>78</v>
      </c>
      <c r="C105" t="s">
        <v>176</v>
      </c>
      <c r="D105" t="s">
        <v>187</v>
      </c>
      <c r="E105" t="s">
        <v>78</v>
      </c>
      <c r="F105" t="s">
        <v>78</v>
      </c>
      <c r="G105" t="s">
        <v>187</v>
      </c>
      <c r="H105" t="s">
        <v>187</v>
      </c>
      <c r="I105" t="s">
        <v>187</v>
      </c>
      <c r="J105" t="s">
        <v>78</v>
      </c>
      <c r="K105" t="s">
        <v>78</v>
      </c>
      <c r="L105" t="s">
        <v>187</v>
      </c>
      <c r="M105" t="s">
        <v>187</v>
      </c>
      <c r="N105" t="s">
        <v>187</v>
      </c>
      <c r="O105" t="s">
        <v>78</v>
      </c>
      <c r="P105" t="s">
        <v>78</v>
      </c>
      <c r="Q105" t="s">
        <v>78</v>
      </c>
      <c r="R105" t="s">
        <v>187</v>
      </c>
      <c r="S105" t="s">
        <v>78</v>
      </c>
      <c r="T105" t="s">
        <v>187</v>
      </c>
      <c r="W105" t="s">
        <v>187</v>
      </c>
      <c r="X105" t="s">
        <v>78</v>
      </c>
      <c r="Y105" t="s">
        <v>187</v>
      </c>
      <c r="Z105" t="s">
        <v>78</v>
      </c>
      <c r="AA105" t="s">
        <v>78</v>
      </c>
      <c r="AB105" t="s">
        <v>78</v>
      </c>
      <c r="AC105" t="s">
        <v>78</v>
      </c>
      <c r="AD105" t="s">
        <v>187</v>
      </c>
      <c r="AE105" t="s">
        <v>78</v>
      </c>
      <c r="AF105" t="s">
        <v>78</v>
      </c>
      <c r="AG105" t="s">
        <v>187</v>
      </c>
      <c r="AH105" t="s">
        <v>78</v>
      </c>
      <c r="AI105" t="s">
        <v>187</v>
      </c>
      <c r="AJ105" t="s">
        <v>78</v>
      </c>
      <c r="AK105" t="s">
        <v>78</v>
      </c>
      <c r="AL105" t="s">
        <v>187</v>
      </c>
      <c r="AM105" t="s">
        <v>78</v>
      </c>
      <c r="AN105" t="s">
        <v>78</v>
      </c>
      <c r="AO105" t="s">
        <v>78</v>
      </c>
      <c r="AP105" t="s">
        <v>187</v>
      </c>
    </row>
    <row r="106" spans="1:42" x14ac:dyDescent="0.25">
      <c r="A106" s="4" t="s">
        <v>39</v>
      </c>
      <c r="B106" t="s">
        <v>153</v>
      </c>
      <c r="C106" t="s">
        <v>177</v>
      </c>
      <c r="D106" t="s">
        <v>187</v>
      </c>
      <c r="E106" t="s">
        <v>153</v>
      </c>
      <c r="F106" t="s">
        <v>153</v>
      </c>
      <c r="G106" t="s">
        <v>187</v>
      </c>
      <c r="H106" t="s">
        <v>187</v>
      </c>
      <c r="I106" t="s">
        <v>187</v>
      </c>
      <c r="J106" t="s">
        <v>232</v>
      </c>
      <c r="K106" t="s">
        <v>153</v>
      </c>
      <c r="L106" t="s">
        <v>187</v>
      </c>
      <c r="M106" t="s">
        <v>187</v>
      </c>
      <c r="N106" t="s">
        <v>187</v>
      </c>
      <c r="O106" t="s">
        <v>177</v>
      </c>
      <c r="P106" t="s">
        <v>153</v>
      </c>
      <c r="Q106" t="s">
        <v>153</v>
      </c>
      <c r="R106" t="s">
        <v>187</v>
      </c>
      <c r="S106" t="s">
        <v>153</v>
      </c>
      <c r="T106" t="s">
        <v>187</v>
      </c>
      <c r="W106" t="s">
        <v>187</v>
      </c>
      <c r="X106" t="s">
        <v>153</v>
      </c>
      <c r="Y106" t="s">
        <v>187</v>
      </c>
      <c r="Z106" t="s">
        <v>153</v>
      </c>
      <c r="AA106" t="s">
        <v>153</v>
      </c>
      <c r="AB106" t="s">
        <v>153</v>
      </c>
      <c r="AC106" t="s">
        <v>177</v>
      </c>
      <c r="AD106" t="s">
        <v>187</v>
      </c>
      <c r="AE106" t="s">
        <v>153</v>
      </c>
      <c r="AF106" t="s">
        <v>177</v>
      </c>
      <c r="AG106" t="s">
        <v>187</v>
      </c>
      <c r="AH106" t="s">
        <v>177</v>
      </c>
      <c r="AI106" t="s">
        <v>153</v>
      </c>
      <c r="AJ106" t="s">
        <v>177</v>
      </c>
      <c r="AK106" t="s">
        <v>177</v>
      </c>
      <c r="AL106" t="s">
        <v>187</v>
      </c>
      <c r="AM106" t="s">
        <v>220</v>
      </c>
      <c r="AN106" t="s">
        <v>153</v>
      </c>
      <c r="AO106" t="s">
        <v>220</v>
      </c>
      <c r="AP106" t="s">
        <v>187</v>
      </c>
    </row>
    <row r="107" spans="1:42" x14ac:dyDescent="0.25">
      <c r="A107" s="4" t="s">
        <v>40</v>
      </c>
      <c r="B107" t="s">
        <v>154</v>
      </c>
      <c r="C107" t="s">
        <v>178</v>
      </c>
      <c r="D107" t="s">
        <v>136</v>
      </c>
      <c r="E107" t="s">
        <v>154</v>
      </c>
      <c r="F107" t="s">
        <v>201</v>
      </c>
      <c r="G107" t="s">
        <v>136</v>
      </c>
      <c r="H107" t="s">
        <v>136</v>
      </c>
      <c r="I107" t="s">
        <v>136</v>
      </c>
      <c r="J107" t="s">
        <v>198</v>
      </c>
      <c r="K107" t="s">
        <v>164</v>
      </c>
      <c r="L107" t="s">
        <v>136</v>
      </c>
      <c r="M107" t="s">
        <v>136</v>
      </c>
      <c r="N107" t="s">
        <v>136</v>
      </c>
      <c r="O107" t="s">
        <v>198</v>
      </c>
      <c r="P107" t="s">
        <v>164</v>
      </c>
      <c r="S107" t="s">
        <v>284</v>
      </c>
      <c r="X107" t="s">
        <v>164</v>
      </c>
      <c r="Z107" t="s">
        <v>198</v>
      </c>
      <c r="AA107" t="s">
        <v>198</v>
      </c>
      <c r="AB107" t="s">
        <v>198</v>
      </c>
      <c r="AC107" t="s">
        <v>338</v>
      </c>
      <c r="AE107" t="s">
        <v>315</v>
      </c>
      <c r="AF107" t="s">
        <v>379</v>
      </c>
      <c r="AH107" t="s">
        <v>379</v>
      </c>
      <c r="AJ107" t="s">
        <v>154</v>
      </c>
      <c r="AK107" t="s">
        <v>198</v>
      </c>
      <c r="AN107" t="s">
        <v>458</v>
      </c>
      <c r="AO107" t="s">
        <v>164</v>
      </c>
    </row>
    <row r="108" spans="1:42" x14ac:dyDescent="0.25">
      <c r="A108" s="4" t="s">
        <v>41</v>
      </c>
      <c r="B108" t="s">
        <v>136</v>
      </c>
      <c r="C108" t="s">
        <v>179</v>
      </c>
      <c r="D108" t="s">
        <v>136</v>
      </c>
      <c r="E108" t="s">
        <v>195</v>
      </c>
      <c r="F108" t="s">
        <v>136</v>
      </c>
      <c r="G108" t="s">
        <v>136</v>
      </c>
      <c r="H108" t="s">
        <v>136</v>
      </c>
      <c r="I108" t="s">
        <v>136</v>
      </c>
      <c r="J108" t="s">
        <v>136</v>
      </c>
      <c r="K108" t="s">
        <v>136</v>
      </c>
      <c r="L108" t="s">
        <v>136</v>
      </c>
      <c r="M108" t="s">
        <v>136</v>
      </c>
      <c r="N108" t="s">
        <v>136</v>
      </c>
      <c r="O108" t="s">
        <v>136</v>
      </c>
    </row>
    <row r="109" spans="1:42" x14ac:dyDescent="0.25">
      <c r="A109" s="4" t="s">
        <v>43</v>
      </c>
      <c r="B109" t="s">
        <v>136</v>
      </c>
      <c r="C109">
        <v>10000</v>
      </c>
      <c r="D109" t="s">
        <v>136</v>
      </c>
      <c r="E109" t="s">
        <v>136</v>
      </c>
      <c r="F109" t="s">
        <v>136</v>
      </c>
      <c r="G109" t="s">
        <v>136</v>
      </c>
      <c r="H109" t="s">
        <v>136</v>
      </c>
      <c r="I109" t="s">
        <v>136</v>
      </c>
      <c r="J109" t="s">
        <v>136</v>
      </c>
      <c r="K109" t="s">
        <v>136</v>
      </c>
      <c r="L109" t="s">
        <v>136</v>
      </c>
      <c r="M109" t="s">
        <v>136</v>
      </c>
      <c r="N109" t="s">
        <v>136</v>
      </c>
      <c r="O109" t="s">
        <v>136</v>
      </c>
    </row>
    <row r="110" spans="1:42" s="17" customFormat="1" x14ac:dyDescent="0.25">
      <c r="A110" s="3" t="s">
        <v>26</v>
      </c>
    </row>
    <row r="111" spans="1:42" x14ac:dyDescent="0.25">
      <c r="A111" s="4" t="s">
        <v>44</v>
      </c>
      <c r="B111" t="s">
        <v>136</v>
      </c>
      <c r="E111" t="s">
        <v>136</v>
      </c>
      <c r="F111" t="s">
        <v>136</v>
      </c>
      <c r="G111" t="s">
        <v>211</v>
      </c>
      <c r="H111" t="s">
        <v>136</v>
      </c>
      <c r="I111" t="s">
        <v>211</v>
      </c>
      <c r="J111" t="s">
        <v>211</v>
      </c>
      <c r="N111" t="s">
        <v>211</v>
      </c>
      <c r="R111" t="s">
        <v>211</v>
      </c>
      <c r="S111" t="s">
        <v>136</v>
      </c>
      <c r="T111" t="s">
        <v>211</v>
      </c>
      <c r="W111" t="s">
        <v>296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D111" t="s">
        <v>344</v>
      </c>
      <c r="AE111" t="s">
        <v>211</v>
      </c>
      <c r="AF111" t="s">
        <v>296</v>
      </c>
      <c r="AG111" t="s">
        <v>211</v>
      </c>
      <c r="AH111" t="s">
        <v>344</v>
      </c>
      <c r="AK111" t="s">
        <v>447</v>
      </c>
      <c r="AM111" t="s">
        <v>211</v>
      </c>
      <c r="AN111" t="s">
        <v>211</v>
      </c>
    </row>
    <row r="112" spans="1:42" x14ac:dyDescent="0.25">
      <c r="A112" s="4" t="s">
        <v>380</v>
      </c>
      <c r="B112" t="s">
        <v>155</v>
      </c>
      <c r="C112" s="15" t="s">
        <v>180</v>
      </c>
      <c r="E112" t="s">
        <v>155</v>
      </c>
      <c r="F112" t="s">
        <v>155</v>
      </c>
      <c r="G112" t="s">
        <v>155</v>
      </c>
      <c r="H112" t="s">
        <v>155</v>
      </c>
      <c r="I112" t="s">
        <v>237</v>
      </c>
      <c r="J112" t="s">
        <v>237</v>
      </c>
      <c r="K112" t="s">
        <v>155</v>
      </c>
      <c r="L112" t="s">
        <v>155</v>
      </c>
      <c r="M112" t="s">
        <v>237</v>
      </c>
      <c r="N112">
        <v>15</v>
      </c>
      <c r="O112">
        <v>15</v>
      </c>
      <c r="P112">
        <v>15</v>
      </c>
      <c r="Q112">
        <v>5</v>
      </c>
      <c r="R112">
        <v>15</v>
      </c>
      <c r="S112" t="s">
        <v>136</v>
      </c>
      <c r="T112">
        <v>15</v>
      </c>
      <c r="W112">
        <v>15</v>
      </c>
      <c r="X112">
        <v>15</v>
      </c>
      <c r="Y112">
        <v>15</v>
      </c>
      <c r="Z112">
        <v>15</v>
      </c>
      <c r="AA112">
        <v>15</v>
      </c>
      <c r="AB112">
        <v>15</v>
      </c>
      <c r="AC112">
        <v>45.15</v>
      </c>
      <c r="AD112">
        <v>5</v>
      </c>
      <c r="AE112" t="s">
        <v>370</v>
      </c>
      <c r="AF112">
        <v>15</v>
      </c>
      <c r="AG112">
        <v>15</v>
      </c>
      <c r="AH112" t="s">
        <v>421</v>
      </c>
      <c r="AI112" t="s">
        <v>428</v>
      </c>
      <c r="AJ112">
        <v>15</v>
      </c>
      <c r="AK112" t="s">
        <v>448</v>
      </c>
      <c r="AM112">
        <v>15</v>
      </c>
      <c r="AN112">
        <v>15</v>
      </c>
      <c r="AO112">
        <v>15</v>
      </c>
      <c r="AP112">
        <v>15</v>
      </c>
    </row>
    <row r="113" spans="1:42" x14ac:dyDescent="0.25">
      <c r="A113" s="4" t="s">
        <v>45</v>
      </c>
      <c r="B113" t="s">
        <v>156</v>
      </c>
      <c r="C113" t="s">
        <v>156</v>
      </c>
      <c r="E113" t="s">
        <v>196</v>
      </c>
      <c r="F113" t="s">
        <v>202</v>
      </c>
      <c r="G113" t="s">
        <v>212</v>
      </c>
      <c r="H113" t="s">
        <v>212</v>
      </c>
      <c r="I113" t="s">
        <v>238</v>
      </c>
      <c r="J113" t="s">
        <v>212</v>
      </c>
      <c r="K113" t="s">
        <v>250</v>
      </c>
      <c r="L113" t="s">
        <v>256</v>
      </c>
      <c r="M113" t="s">
        <v>212</v>
      </c>
      <c r="N113" t="s">
        <v>261</v>
      </c>
      <c r="O113" t="s">
        <v>156</v>
      </c>
      <c r="P113" t="s">
        <v>266</v>
      </c>
      <c r="Q113" t="s">
        <v>273</v>
      </c>
      <c r="R113" t="s">
        <v>279</v>
      </c>
      <c r="S113" t="s">
        <v>136</v>
      </c>
      <c r="T113" t="s">
        <v>291</v>
      </c>
      <c r="W113" t="s">
        <v>297</v>
      </c>
      <c r="X113" t="s">
        <v>261</v>
      </c>
      <c r="Y113" s="25" t="s">
        <v>308</v>
      </c>
      <c r="Z113" t="s">
        <v>316</v>
      </c>
      <c r="AA113" t="s">
        <v>261</v>
      </c>
      <c r="AB113" t="s">
        <v>156</v>
      </c>
      <c r="AC113" t="s">
        <v>339</v>
      </c>
      <c r="AD113" t="s">
        <v>345</v>
      </c>
      <c r="AE113" t="s">
        <v>371</v>
      </c>
      <c r="AF113" t="s">
        <v>156</v>
      </c>
      <c r="AG113" t="s">
        <v>261</v>
      </c>
      <c r="AH113" t="s">
        <v>422</v>
      </c>
      <c r="AI113" t="s">
        <v>261</v>
      </c>
      <c r="AJ113" t="s">
        <v>156</v>
      </c>
      <c r="AK113" t="s">
        <v>449</v>
      </c>
      <c r="AM113" t="s">
        <v>261</v>
      </c>
      <c r="AN113" t="s">
        <v>279</v>
      </c>
      <c r="AO113" t="s">
        <v>156</v>
      </c>
      <c r="AP113" t="s">
        <v>261</v>
      </c>
    </row>
    <row r="114" spans="1:42" x14ac:dyDescent="0.25">
      <c r="A114" s="5" t="s">
        <v>157</v>
      </c>
      <c r="B114">
        <v>20000</v>
      </c>
      <c r="C114" t="s">
        <v>181</v>
      </c>
      <c r="E114">
        <v>22000</v>
      </c>
      <c r="F114">
        <v>20000</v>
      </c>
      <c r="G114">
        <v>20000</v>
      </c>
      <c r="H114">
        <v>13000</v>
      </c>
      <c r="I114">
        <v>15000</v>
      </c>
      <c r="J114" t="s">
        <v>245</v>
      </c>
      <c r="K114">
        <v>16000</v>
      </c>
      <c r="L114">
        <v>19000</v>
      </c>
      <c r="M114" t="s">
        <v>245</v>
      </c>
      <c r="N114">
        <v>20000</v>
      </c>
      <c r="P114">
        <v>20000</v>
      </c>
      <c r="Q114">
        <v>9000</v>
      </c>
      <c r="R114">
        <v>20000</v>
      </c>
      <c r="S114" t="s">
        <v>136</v>
      </c>
      <c r="T114">
        <v>20000</v>
      </c>
      <c r="X114">
        <v>20000</v>
      </c>
      <c r="Y114">
        <v>19000</v>
      </c>
      <c r="Z114">
        <v>18000</v>
      </c>
      <c r="AA114">
        <v>18500</v>
      </c>
      <c r="AB114">
        <v>20000</v>
      </c>
      <c r="AC114" s="27" t="s">
        <v>340</v>
      </c>
      <c r="AD114">
        <v>10800</v>
      </c>
      <c r="AE114" t="s">
        <v>372</v>
      </c>
      <c r="AF114">
        <v>17000</v>
      </c>
      <c r="AG114">
        <v>19500</v>
      </c>
      <c r="AH114" t="s">
        <v>423</v>
      </c>
      <c r="AJ114">
        <v>20000</v>
      </c>
      <c r="AK114" t="s">
        <v>450</v>
      </c>
      <c r="AM114">
        <v>18990</v>
      </c>
      <c r="AN114">
        <v>20000</v>
      </c>
      <c r="AO114">
        <v>19000</v>
      </c>
    </row>
    <row r="115" spans="1:42" s="17" customFormat="1" x14ac:dyDescent="0.25">
      <c r="A115" s="3" t="s">
        <v>46</v>
      </c>
    </row>
    <row r="116" spans="1:42" x14ac:dyDescent="0.25">
      <c r="A116" s="4" t="s">
        <v>47</v>
      </c>
      <c r="B116" t="s">
        <v>136</v>
      </c>
      <c r="C116" t="s">
        <v>136</v>
      </c>
      <c r="E116" t="s">
        <v>136</v>
      </c>
      <c r="F116" t="s">
        <v>136</v>
      </c>
      <c r="G116" t="s">
        <v>136</v>
      </c>
      <c r="H116" t="s">
        <v>136</v>
      </c>
      <c r="I116" t="s">
        <v>136</v>
      </c>
      <c r="J116" t="s">
        <v>136</v>
      </c>
      <c r="K116" t="s">
        <v>136</v>
      </c>
      <c r="L116" t="s">
        <v>136</v>
      </c>
      <c r="M116" t="s">
        <v>136</v>
      </c>
      <c r="N116" t="s">
        <v>136</v>
      </c>
      <c r="O116" t="s">
        <v>136</v>
      </c>
      <c r="R116" t="s">
        <v>136</v>
      </c>
      <c r="S116" t="s">
        <v>136</v>
      </c>
      <c r="T116" t="s">
        <v>136</v>
      </c>
      <c r="W116" t="s">
        <v>136</v>
      </c>
      <c r="X116" t="s">
        <v>136</v>
      </c>
      <c r="Z116" t="s">
        <v>136</v>
      </c>
      <c r="AA116" t="s">
        <v>136</v>
      </c>
      <c r="AB116" t="s">
        <v>136</v>
      </c>
      <c r="AC116" t="s">
        <v>136</v>
      </c>
      <c r="AI116" t="s">
        <v>429</v>
      </c>
      <c r="AO116" t="s">
        <v>462</v>
      </c>
    </row>
    <row r="117" spans="1:42" x14ac:dyDescent="0.25">
      <c r="A117" s="4" t="s">
        <v>48</v>
      </c>
      <c r="B117" t="s">
        <v>136</v>
      </c>
      <c r="C117" t="s">
        <v>136</v>
      </c>
      <c r="E117" t="s">
        <v>136</v>
      </c>
      <c r="F117" t="s">
        <v>136</v>
      </c>
      <c r="G117" t="s">
        <v>136</v>
      </c>
      <c r="H117" t="s">
        <v>136</v>
      </c>
      <c r="I117" t="s">
        <v>136</v>
      </c>
      <c r="J117" t="s">
        <v>136</v>
      </c>
      <c r="K117" t="s">
        <v>136</v>
      </c>
      <c r="L117" t="s">
        <v>136</v>
      </c>
      <c r="M117" t="s">
        <v>136</v>
      </c>
      <c r="N117" t="s">
        <v>136</v>
      </c>
      <c r="O117" t="s">
        <v>136</v>
      </c>
      <c r="R117" t="s">
        <v>136</v>
      </c>
      <c r="S117" t="s">
        <v>136</v>
      </c>
      <c r="T117" t="s">
        <v>136</v>
      </c>
      <c r="W117" t="s">
        <v>136</v>
      </c>
      <c r="X117" t="s">
        <v>136</v>
      </c>
      <c r="Z117" t="s">
        <v>136</v>
      </c>
      <c r="AA117" t="s">
        <v>136</v>
      </c>
      <c r="AB117" t="s">
        <v>136</v>
      </c>
      <c r="AC117" t="s">
        <v>136</v>
      </c>
      <c r="AF117" t="s">
        <v>381</v>
      </c>
    </row>
    <row r="118" spans="1:42" x14ac:dyDescent="0.25">
      <c r="A118" s="4" t="s">
        <v>49</v>
      </c>
      <c r="B118" t="s">
        <v>158</v>
      </c>
      <c r="C118" t="s">
        <v>136</v>
      </c>
      <c r="E118" t="s">
        <v>136</v>
      </c>
      <c r="F118" t="s">
        <v>136</v>
      </c>
      <c r="G118" t="s">
        <v>136</v>
      </c>
      <c r="H118" t="s">
        <v>136</v>
      </c>
      <c r="I118" t="s">
        <v>239</v>
      </c>
      <c r="J118" t="s">
        <v>136</v>
      </c>
      <c r="K118" t="s">
        <v>239</v>
      </c>
      <c r="L118" t="s">
        <v>136</v>
      </c>
      <c r="M118" t="s">
        <v>259</v>
      </c>
      <c r="N118" t="s">
        <v>136</v>
      </c>
      <c r="O118" t="s">
        <v>136</v>
      </c>
      <c r="R118" t="s">
        <v>136</v>
      </c>
      <c r="S118" t="s">
        <v>136</v>
      </c>
      <c r="T118" t="s">
        <v>136</v>
      </c>
      <c r="W118" t="s">
        <v>136</v>
      </c>
      <c r="X118" t="s">
        <v>136</v>
      </c>
      <c r="Y118" t="s">
        <v>309</v>
      </c>
      <c r="Z118" t="s">
        <v>136</v>
      </c>
      <c r="AA118" t="s">
        <v>136</v>
      </c>
      <c r="AB118" t="s">
        <v>136</v>
      </c>
      <c r="AC118" t="s">
        <v>136</v>
      </c>
      <c r="AD118" t="s">
        <v>346</v>
      </c>
      <c r="AE118" t="s">
        <v>73</v>
      </c>
      <c r="AI118" t="s">
        <v>430</v>
      </c>
      <c r="AP118" t="s">
        <v>430</v>
      </c>
    </row>
    <row r="119" spans="1:42" s="18" customFormat="1" x14ac:dyDescent="0.25">
      <c r="A119" s="1" t="s">
        <v>50</v>
      </c>
    </row>
    <row r="120" spans="1:42" x14ac:dyDescent="0.25">
      <c r="A120" s="4" t="s">
        <v>51</v>
      </c>
      <c r="B120" t="s">
        <v>73</v>
      </c>
      <c r="C120" t="s">
        <v>73</v>
      </c>
      <c r="D120" t="s">
        <v>73</v>
      </c>
      <c r="E120" t="s">
        <v>73</v>
      </c>
      <c r="F120" t="s">
        <v>73</v>
      </c>
      <c r="G120" t="s">
        <v>144</v>
      </c>
      <c r="H120" t="s">
        <v>144</v>
      </c>
      <c r="I120" t="s">
        <v>73</v>
      </c>
      <c r="J120" t="s">
        <v>73</v>
      </c>
      <c r="K120" t="s">
        <v>73</v>
      </c>
      <c r="L120" t="s">
        <v>73</v>
      </c>
      <c r="M120" t="s">
        <v>144</v>
      </c>
      <c r="N120" t="s">
        <v>144</v>
      </c>
      <c r="O120" t="s">
        <v>144</v>
      </c>
      <c r="P120" t="s">
        <v>73</v>
      </c>
      <c r="Q120" t="s">
        <v>73</v>
      </c>
      <c r="R120" t="s">
        <v>144</v>
      </c>
      <c r="S120" t="s">
        <v>73</v>
      </c>
      <c r="T120" t="s">
        <v>144</v>
      </c>
      <c r="W120" t="s">
        <v>73</v>
      </c>
      <c r="X120" t="s">
        <v>144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144</v>
      </c>
      <c r="AH120" t="s">
        <v>73</v>
      </c>
      <c r="AI120" t="s">
        <v>144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</row>
    <row r="121" spans="1:42" s="17" customFormat="1" x14ac:dyDescent="0.25">
      <c r="A121" s="3" t="s">
        <v>72</v>
      </c>
      <c r="K121" s="17" t="s">
        <v>251</v>
      </c>
    </row>
    <row r="122" spans="1:42" x14ac:dyDescent="0.25">
      <c r="A122" s="4" t="s">
        <v>52</v>
      </c>
      <c r="B122" t="s">
        <v>159</v>
      </c>
      <c r="E122" t="s">
        <v>159</v>
      </c>
      <c r="F122" t="s">
        <v>159</v>
      </c>
      <c r="I122" t="s">
        <v>136</v>
      </c>
      <c r="K122" t="s">
        <v>159</v>
      </c>
      <c r="L122" t="s">
        <v>161</v>
      </c>
      <c r="S122" t="s">
        <v>285</v>
      </c>
      <c r="Z122" t="s">
        <v>317</v>
      </c>
      <c r="AA122" t="s">
        <v>326</v>
      </c>
      <c r="AB122" t="s">
        <v>330</v>
      </c>
      <c r="AF122" t="s">
        <v>382</v>
      </c>
      <c r="AH122" t="s">
        <v>424</v>
      </c>
      <c r="AJ122" t="s">
        <v>433</v>
      </c>
      <c r="AK122" t="s">
        <v>346</v>
      </c>
      <c r="AO122" t="s">
        <v>463</v>
      </c>
    </row>
    <row r="123" spans="1:42" x14ac:dyDescent="0.25">
      <c r="A123" s="4" t="s">
        <v>53</v>
      </c>
      <c r="B123" t="s">
        <v>161</v>
      </c>
      <c r="E123" t="s">
        <v>136</v>
      </c>
      <c r="F123" t="s">
        <v>161</v>
      </c>
      <c r="I123" t="s">
        <v>136</v>
      </c>
      <c r="L123" t="s">
        <v>159</v>
      </c>
      <c r="AF123" t="s">
        <v>286</v>
      </c>
      <c r="AH123" t="s">
        <v>298</v>
      </c>
    </row>
    <row r="124" spans="1:42" x14ac:dyDescent="0.25">
      <c r="A124" s="4" t="s">
        <v>54</v>
      </c>
      <c r="B124" t="s">
        <v>159</v>
      </c>
      <c r="E124" t="s">
        <v>136</v>
      </c>
      <c r="F124" t="s">
        <v>161</v>
      </c>
      <c r="I124" t="s">
        <v>136</v>
      </c>
      <c r="L124" t="s">
        <v>161</v>
      </c>
      <c r="AF124" t="s">
        <v>287</v>
      </c>
    </row>
    <row r="125" spans="1:42" x14ac:dyDescent="0.25">
      <c r="A125" s="4" t="s">
        <v>55</v>
      </c>
      <c r="B125" t="s">
        <v>159</v>
      </c>
      <c r="E125" t="s">
        <v>136</v>
      </c>
      <c r="F125" t="s">
        <v>159</v>
      </c>
      <c r="I125" t="s">
        <v>136</v>
      </c>
      <c r="L125" t="s">
        <v>161</v>
      </c>
      <c r="S125" t="s">
        <v>286</v>
      </c>
      <c r="AA125" t="s">
        <v>326</v>
      </c>
      <c r="AH125" t="s">
        <v>298</v>
      </c>
      <c r="AJ125" t="s">
        <v>434</v>
      </c>
      <c r="AK125" t="s">
        <v>346</v>
      </c>
    </row>
    <row r="126" spans="1:42" x14ac:dyDescent="0.25">
      <c r="A126" s="4" t="s">
        <v>56</v>
      </c>
      <c r="B126" t="s">
        <v>159</v>
      </c>
      <c r="E126" t="s">
        <v>159</v>
      </c>
      <c r="F126" t="s">
        <v>73</v>
      </c>
      <c r="I126" t="s">
        <v>136</v>
      </c>
      <c r="L126" t="s">
        <v>159</v>
      </c>
      <c r="S126" t="s">
        <v>159</v>
      </c>
      <c r="Z126" t="s">
        <v>318</v>
      </c>
      <c r="AA126" t="s">
        <v>326</v>
      </c>
      <c r="AB126" t="s">
        <v>331</v>
      </c>
      <c r="AH126" t="s">
        <v>373</v>
      </c>
      <c r="AJ126" t="s">
        <v>435</v>
      </c>
    </row>
    <row r="127" spans="1:42" x14ac:dyDescent="0.25">
      <c r="A127" s="4" t="s">
        <v>57</v>
      </c>
      <c r="B127" t="s">
        <v>161</v>
      </c>
      <c r="E127" t="s">
        <v>159</v>
      </c>
      <c r="F127" t="s">
        <v>73</v>
      </c>
      <c r="I127" t="s">
        <v>136</v>
      </c>
      <c r="K127" t="s">
        <v>159</v>
      </c>
      <c r="L127" t="s">
        <v>159</v>
      </c>
      <c r="Q127" t="s">
        <v>274</v>
      </c>
      <c r="Z127" t="s">
        <v>319</v>
      </c>
      <c r="AA127" t="s">
        <v>326</v>
      </c>
      <c r="AF127" t="s">
        <v>383</v>
      </c>
      <c r="AH127" t="s">
        <v>373</v>
      </c>
      <c r="AK127" t="s">
        <v>346</v>
      </c>
      <c r="AO127" t="s">
        <v>463</v>
      </c>
    </row>
    <row r="128" spans="1:42" x14ac:dyDescent="0.25">
      <c r="A128" s="4" t="s">
        <v>58</v>
      </c>
      <c r="B128" t="s">
        <v>159</v>
      </c>
      <c r="E128" t="s">
        <v>159</v>
      </c>
      <c r="F128" t="s">
        <v>73</v>
      </c>
      <c r="I128" t="s">
        <v>136</v>
      </c>
      <c r="K128" t="s">
        <v>159</v>
      </c>
      <c r="L128" t="s">
        <v>159</v>
      </c>
      <c r="S128" t="s">
        <v>287</v>
      </c>
      <c r="W128" t="s">
        <v>298</v>
      </c>
      <c r="Y128" t="s">
        <v>310</v>
      </c>
      <c r="Z128" t="s">
        <v>320</v>
      </c>
      <c r="AA128" t="s">
        <v>326</v>
      </c>
      <c r="AB128" t="s">
        <v>332</v>
      </c>
      <c r="AC128" t="s">
        <v>341</v>
      </c>
      <c r="AD128" t="s">
        <v>347</v>
      </c>
      <c r="AE128" t="s">
        <v>373</v>
      </c>
      <c r="AF128" t="s">
        <v>384</v>
      </c>
      <c r="AK128" t="s">
        <v>346</v>
      </c>
      <c r="AO128" t="s">
        <v>463</v>
      </c>
    </row>
    <row r="129" spans="1:45" x14ac:dyDescent="0.25">
      <c r="A129" s="4" t="s">
        <v>59</v>
      </c>
      <c r="B129" t="s">
        <v>74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225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t="s">
        <v>225</v>
      </c>
      <c r="T129" t="s">
        <v>74</v>
      </c>
      <c r="W129" t="s">
        <v>74</v>
      </c>
      <c r="X129" t="s">
        <v>74</v>
      </c>
      <c r="Y129" t="s">
        <v>74</v>
      </c>
      <c r="Z129" t="s">
        <v>74</v>
      </c>
      <c r="AA129" t="s">
        <v>225</v>
      </c>
      <c r="AB129" t="s">
        <v>225</v>
      </c>
      <c r="AC129" t="s">
        <v>225</v>
      </c>
      <c r="AD129" t="s">
        <v>74</v>
      </c>
      <c r="AE129" t="s">
        <v>74</v>
      </c>
      <c r="AF129" t="s">
        <v>225</v>
      </c>
      <c r="AG129" t="s">
        <v>74</v>
      </c>
      <c r="AH129" t="s">
        <v>74</v>
      </c>
      <c r="AI129" t="s">
        <v>74</v>
      </c>
      <c r="AJ129" t="s">
        <v>74</v>
      </c>
      <c r="AK129" t="s">
        <v>225</v>
      </c>
      <c r="AL129" t="s">
        <v>74</v>
      </c>
      <c r="AM129" t="s">
        <v>74</v>
      </c>
      <c r="AN129" t="s">
        <v>74</v>
      </c>
      <c r="AO129" t="s">
        <v>225</v>
      </c>
      <c r="AP129" t="s">
        <v>74</v>
      </c>
    </row>
    <row r="130" spans="1:45" s="17" customFormat="1" x14ac:dyDescent="0.25">
      <c r="A130" s="3" t="s">
        <v>60</v>
      </c>
    </row>
    <row r="131" spans="1:45" x14ac:dyDescent="0.25">
      <c r="A131" s="4" t="s">
        <v>61</v>
      </c>
      <c r="B131" t="s">
        <v>161</v>
      </c>
      <c r="E131" t="s">
        <v>136</v>
      </c>
      <c r="F131" t="s">
        <v>136</v>
      </c>
      <c r="I131" t="s">
        <v>136</v>
      </c>
      <c r="K131" t="s">
        <v>136</v>
      </c>
      <c r="L131" t="s">
        <v>136</v>
      </c>
      <c r="S131">
        <v>6</v>
      </c>
      <c r="AB131">
        <v>5</v>
      </c>
      <c r="AF131">
        <v>8</v>
      </c>
    </row>
    <row r="132" spans="1:45" x14ac:dyDescent="0.25">
      <c r="A132" s="4" t="s">
        <v>62</v>
      </c>
      <c r="B132" t="s">
        <v>160</v>
      </c>
      <c r="E132" t="s">
        <v>197</v>
      </c>
      <c r="F132" t="s">
        <v>136</v>
      </c>
      <c r="I132" t="s">
        <v>240</v>
      </c>
      <c r="K132" t="s">
        <v>136</v>
      </c>
      <c r="L132" t="s">
        <v>136</v>
      </c>
      <c r="AF132">
        <v>3</v>
      </c>
    </row>
    <row r="133" spans="1:45" x14ac:dyDescent="0.25">
      <c r="A133" s="4" t="s">
        <v>63</v>
      </c>
      <c r="B133" t="s">
        <v>161</v>
      </c>
      <c r="E133" t="s">
        <v>136</v>
      </c>
      <c r="F133" t="s">
        <v>136</v>
      </c>
      <c r="J133">
        <v>14</v>
      </c>
      <c r="K133" t="s">
        <v>136</v>
      </c>
      <c r="L133" t="s">
        <v>136</v>
      </c>
    </row>
    <row r="134" spans="1:45" x14ac:dyDescent="0.25">
      <c r="A134" s="4" t="s">
        <v>64</v>
      </c>
      <c r="B134" t="s">
        <v>161</v>
      </c>
      <c r="D134" t="s">
        <v>188</v>
      </c>
      <c r="E134" t="s">
        <v>136</v>
      </c>
      <c r="F134" t="s">
        <v>203</v>
      </c>
      <c r="J134">
        <v>2</v>
      </c>
      <c r="K134" t="s">
        <v>136</v>
      </c>
      <c r="L134" t="s">
        <v>136</v>
      </c>
      <c r="AE134">
        <v>5</v>
      </c>
    </row>
    <row r="135" spans="1:45" x14ac:dyDescent="0.25">
      <c r="A135" s="4" t="s">
        <v>65</v>
      </c>
      <c r="B135" t="s">
        <v>161</v>
      </c>
      <c r="E135" t="s">
        <v>136</v>
      </c>
      <c r="F135" t="s">
        <v>136</v>
      </c>
      <c r="K135">
        <v>2</v>
      </c>
      <c r="L135" t="s">
        <v>136</v>
      </c>
      <c r="AJ135">
        <v>1</v>
      </c>
      <c r="AO135">
        <v>1</v>
      </c>
    </row>
    <row r="136" spans="1:45" x14ac:dyDescent="0.25">
      <c r="A136" s="4" t="s">
        <v>66</v>
      </c>
      <c r="B136" t="s">
        <v>162</v>
      </c>
      <c r="E136" t="s">
        <v>136</v>
      </c>
      <c r="F136" t="s">
        <v>136</v>
      </c>
      <c r="K136">
        <v>15</v>
      </c>
      <c r="L136" t="s">
        <v>136</v>
      </c>
      <c r="S136">
        <v>2</v>
      </c>
      <c r="AB136">
        <v>1</v>
      </c>
      <c r="AJ136">
        <v>1</v>
      </c>
    </row>
    <row r="137" spans="1:45" x14ac:dyDescent="0.25">
      <c r="A137" s="4" t="s">
        <v>321</v>
      </c>
      <c r="B137" s="14"/>
      <c r="F137" s="16" t="s">
        <v>204</v>
      </c>
      <c r="Z137">
        <v>3</v>
      </c>
      <c r="AO137">
        <v>1</v>
      </c>
    </row>
    <row r="142" spans="1:45" ht="15.75" thickBot="1" x14ac:dyDescent="0.3"/>
    <row r="143" spans="1:45" x14ac:dyDescent="0.25">
      <c r="AQ143" t="s">
        <v>468</v>
      </c>
      <c r="AR143" t="s">
        <v>469</v>
      </c>
      <c r="AS143" s="50" t="s">
        <v>470</v>
      </c>
    </row>
    <row r="144" spans="1:45" ht="15.75" thickBot="1" x14ac:dyDescent="0.3">
      <c r="A144" t="s">
        <v>466</v>
      </c>
      <c r="B144">
        <f>15/1</f>
        <v>15</v>
      </c>
      <c r="C144">
        <f>65/1</f>
        <v>65</v>
      </c>
      <c r="D144" s="48" t="s">
        <v>467</v>
      </c>
      <c r="E144">
        <f>15/3</f>
        <v>5</v>
      </c>
      <c r="F144">
        <f>15/1</f>
        <v>15</v>
      </c>
      <c r="G144">
        <f>15/1</f>
        <v>15</v>
      </c>
      <c r="H144">
        <f>15/1</f>
        <v>15</v>
      </c>
      <c r="I144">
        <f>20/2</f>
        <v>10</v>
      </c>
      <c r="J144">
        <f>20/1</f>
        <v>20</v>
      </c>
      <c r="K144">
        <f>15/1.333333333</f>
        <v>11.2500000028125</v>
      </c>
      <c r="L144">
        <f>15/2</f>
        <v>7.5</v>
      </c>
      <c r="M144">
        <f>20/1</f>
        <v>20</v>
      </c>
      <c r="N144">
        <f>15/2</f>
        <v>7.5</v>
      </c>
      <c r="O144">
        <f>15/1</f>
        <v>15</v>
      </c>
      <c r="P144">
        <f>15/3</f>
        <v>5</v>
      </c>
      <c r="Q144">
        <f>5/0.83333</f>
        <v>6.0000240000960003</v>
      </c>
      <c r="R144">
        <f>15/1</f>
        <v>15</v>
      </c>
      <c r="S144">
        <v>0</v>
      </c>
      <c r="T144">
        <f>15/1</f>
        <v>15</v>
      </c>
      <c r="U144" s="49" t="s">
        <v>467</v>
      </c>
      <c r="V144" s="49" t="s">
        <v>467</v>
      </c>
      <c r="W144">
        <f>15/1</f>
        <v>15</v>
      </c>
      <c r="X144">
        <f>15/2</f>
        <v>7.5</v>
      </c>
      <c r="Y144">
        <f>15/1.5</f>
        <v>10</v>
      </c>
      <c r="Z144">
        <f>15/1</f>
        <v>15</v>
      </c>
      <c r="AA144">
        <f>15/2</f>
        <v>7.5</v>
      </c>
      <c r="AB144">
        <f>15/1</f>
        <v>15</v>
      </c>
      <c r="AC144">
        <f>45/8 + 15/1</f>
        <v>20.625</v>
      </c>
      <c r="AD144">
        <f>5/6</f>
        <v>0.83333333333333337</v>
      </c>
      <c r="AE144">
        <f>15/2 + 5/0.6666</f>
        <v>15.000750075007501</v>
      </c>
      <c r="AF144">
        <f>15/1</f>
        <v>15</v>
      </c>
      <c r="AG144">
        <f>15/2</f>
        <v>7.5</v>
      </c>
      <c r="AH144">
        <f>15+5/0.5</f>
        <v>25</v>
      </c>
      <c r="AI144">
        <f>60/2</f>
        <v>30</v>
      </c>
      <c r="AJ144">
        <f>15/1</f>
        <v>15</v>
      </c>
      <c r="AK144">
        <f>5/1 + 15/1.5</f>
        <v>15</v>
      </c>
      <c r="AL144" s="49" t="s">
        <v>467</v>
      </c>
      <c r="AM144">
        <f>15/2</f>
        <v>7.5</v>
      </c>
      <c r="AN144">
        <f>15/1</f>
        <v>15</v>
      </c>
      <c r="AO144">
        <f>15/1</f>
        <v>15</v>
      </c>
      <c r="AP144">
        <f>15/2</f>
        <v>7.5</v>
      </c>
      <c r="AQ144">
        <f>(AP144+AO144+AN144+AM144+AK144+AJ144+AI144+AH144+AG144+AF144+AE144+AD144+AC144+AB144+AA144+Z144+Y144+X144+W144+T144+S144+R144+Q144+P144+O144+N144+M144+L144+K144+J144+I144+H144+G144+F144+E144+C144+B144)/37</f>
        <v>14.086732632736467</v>
      </c>
      <c r="AR144">
        <f>12*AQ144</f>
        <v>169.04079159283759</v>
      </c>
      <c r="AS144" s="51">
        <f>AR144*332</f>
        <v>56121.54280882208</v>
      </c>
    </row>
    <row r="148" spans="1:45" ht="15.75" thickBot="1" x14ac:dyDescent="0.3"/>
    <row r="149" spans="1:45" x14ac:dyDescent="0.25">
      <c r="AR149" t="s">
        <v>469</v>
      </c>
      <c r="AS149" s="50" t="s">
        <v>470</v>
      </c>
    </row>
    <row r="150" spans="1:45" ht="15.75" thickBot="1" x14ac:dyDescent="0.3">
      <c r="A150" t="s">
        <v>38</v>
      </c>
      <c r="B150">
        <v>6</v>
      </c>
      <c r="C150">
        <v>20</v>
      </c>
      <c r="D150">
        <v>0</v>
      </c>
      <c r="E150">
        <v>6</v>
      </c>
      <c r="F150">
        <v>5</v>
      </c>
      <c r="G150">
        <v>0</v>
      </c>
      <c r="H150">
        <v>0</v>
      </c>
      <c r="I150">
        <v>0</v>
      </c>
      <c r="J150">
        <v>6</v>
      </c>
      <c r="K150">
        <v>5</v>
      </c>
      <c r="L150">
        <v>0</v>
      </c>
      <c r="M150">
        <v>0</v>
      </c>
      <c r="N150">
        <v>0</v>
      </c>
      <c r="O150">
        <v>8</v>
      </c>
      <c r="P150">
        <v>5</v>
      </c>
      <c r="Q150">
        <v>8</v>
      </c>
      <c r="R150">
        <v>0</v>
      </c>
      <c r="S150">
        <v>60</v>
      </c>
      <c r="T150">
        <v>0</v>
      </c>
      <c r="U150" s="49" t="s">
        <v>467</v>
      </c>
      <c r="V150" s="49" t="s">
        <v>467</v>
      </c>
      <c r="W150">
        <v>0</v>
      </c>
      <c r="X150">
        <v>5</v>
      </c>
      <c r="Y150">
        <v>0</v>
      </c>
      <c r="Z150">
        <v>10</v>
      </c>
      <c r="AA150">
        <v>10</v>
      </c>
      <c r="AB150">
        <v>10</v>
      </c>
      <c r="AC150">
        <v>15</v>
      </c>
      <c r="AD150">
        <v>0</v>
      </c>
      <c r="AE150">
        <v>10</v>
      </c>
      <c r="AF150">
        <v>15</v>
      </c>
      <c r="AG150">
        <v>0</v>
      </c>
      <c r="AH150">
        <v>0</v>
      </c>
      <c r="AI150">
        <v>10</v>
      </c>
      <c r="AJ150">
        <v>15</v>
      </c>
      <c r="AK150">
        <v>10</v>
      </c>
      <c r="AL150">
        <v>0</v>
      </c>
      <c r="AM150">
        <v>6</v>
      </c>
      <c r="AN150">
        <v>12</v>
      </c>
      <c r="AO150">
        <v>8</v>
      </c>
      <c r="AP150">
        <v>0</v>
      </c>
      <c r="AQ150">
        <f>(B150+C150+D150+E150+F150+G150+H150+I150+J150+K150+L150+M150+N150+O150+P150+Q150+R150+S150+T150+W150+X150+Y150+Z150+AA150+AB150+AC150+AD150+AE150+AF150+AG150+AH150+AI150+AJ150+AK150+AL150+AM150+AN150+AO150+AP150)/39</f>
        <v>6.7948717948717947</v>
      </c>
      <c r="AR150">
        <f>AQ150*12</f>
        <v>81.538461538461533</v>
      </c>
      <c r="AS150" s="51">
        <f>AQ150*12*332</f>
        <v>27070.76923076923</v>
      </c>
    </row>
  </sheetData>
  <dataValidations count="12">
    <dataValidation type="list" allowBlank="1" showInputMessage="1" showErrorMessage="1" sqref="B71:C71" xr:uid="{00000000-0002-0000-0000-000000000000}">
      <formula1>"Inside the House,Outside the House,Common Kitchen"</formula1>
    </dataValidation>
    <dataValidation type="list" operator="lessThanOrEqual" allowBlank="1" showInputMessage="1" showErrorMessage="1" sqref="B76:R76 T76:AP76" xr:uid="{00000000-0002-0000-0000-000001000000}">
      <formula1>"1,2,3,4,5,6,7,8,9,10,11,12,13,14,15,16,17,18,19,20,21"</formula1>
    </dataValidation>
    <dataValidation type="list" operator="lessThanOrEqual" allowBlank="1" showInputMessage="1" showErrorMessage="1" sqref="S76" xr:uid="{00000000-0002-0000-0000-000002000000}">
      <formula1>"0,1,2,3,4,5,6,7,8,9,10,11,12,13,14,15,16,17,18,19,20,21"</formula1>
    </dataValidation>
    <dataValidation type="list" allowBlank="1" showInputMessage="1" showErrorMessage="1" sqref="B66:AP66 B120:AP120 B8:AP9 B74:AP74 B77:AP77" xr:uid="{00000000-0002-0000-0000-000003000000}">
      <formula1>"Yes,No"</formula1>
    </dataValidation>
    <dataValidation type="list" allowBlank="1" showInputMessage="1" showErrorMessage="1" sqref="B129:AP129 B105:AP105" xr:uid="{00000000-0002-0000-0000-000004000000}"/>
    <dataValidation type="list" allowBlank="1" showInputMessage="1" showErrorMessage="1" sqref="B3:AP3" xr:uid="{00000000-0002-0000-0000-000005000000}">
      <formula1>"Domestic,Public,Comercial"</formula1>
    </dataValidation>
    <dataValidation type="list" operator="lessThanOrEqual" allowBlank="1" showInputMessage="1" showErrorMessage="1" sqref="B72:AP72" xr:uid="{00000000-0002-0000-0000-000006000000}">
      <formula1>"Occasional,0,1,2,3,4,5,6,7,8,9,10,11,12,13,14,15,16,17,18,19,20,21"</formula1>
    </dataValidation>
    <dataValidation type="list" allowBlank="1" showInputMessage="1" showErrorMessage="1" sqref="B80:AP82" xr:uid="{00000000-0002-0000-0000-000007000000}">
      <formula1>"Not Present,Daily,Weekly,Monthly,Yearly"</formula1>
    </dataValidation>
    <dataValidation type="list" allowBlank="1" showInputMessage="1" showErrorMessage="1" sqref="B100:AP102" xr:uid="{00000000-0002-0000-0000-000008000000}">
      <formula1>"Not Present/Used,Daily,Weekly,Monthly,Yearly"</formula1>
    </dataValidation>
    <dataValidation type="list" allowBlank="1" showInputMessage="1" showErrorMessage="1" sqref="B106:AP106" xr:uid="{00000000-0002-0000-0000-000009000000}">
      <formula1>"Not Used,By hand,By motorbike,By car,By Pickup,By camion,Other (Specify)"</formula1>
    </dataValidation>
    <dataValidation type="list" allowBlank="1" showInputMessage="1" showErrorMessage="1" sqref="B70:AP70" xr:uid="{00000000-0002-0000-0000-00000A000000}">
      <formula1>"Not Present,3SF,Saw Dust Stove,Improved Stove,Others (Specify)"</formula1>
    </dataValidation>
    <dataValidation type="list" allowBlank="1" showInputMessage="1" showErrorMessage="1" sqref="D71:AP71" xr:uid="{00000000-0002-0000-0000-00000B000000}">
      <formula1>"Not Present,Inside the House,Outside the House,Common Kitchen"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3"/>
  <sheetViews>
    <sheetView topLeftCell="A27" workbookViewId="0">
      <selection activeCell="A45" sqref="A45"/>
    </sheetView>
  </sheetViews>
  <sheetFormatPr defaultColWidth="11.42578125" defaultRowHeight="15" x14ac:dyDescent="0.25"/>
  <cols>
    <col min="1" max="1" width="42.42578125" bestFit="1" customWidth="1"/>
    <col min="2" max="7" width="39.7109375" customWidth="1"/>
    <col min="8" max="8" width="33.85546875" customWidth="1"/>
    <col min="9" max="9" width="33" customWidth="1"/>
    <col min="10" max="10" width="30.140625" customWidth="1"/>
  </cols>
  <sheetData>
    <row r="1" spans="1:7" x14ac:dyDescent="0.25">
      <c r="A1" s="11"/>
      <c r="B1" s="12" t="s">
        <v>85</v>
      </c>
      <c r="C1" s="12" t="s">
        <v>111</v>
      </c>
      <c r="D1" s="12" t="s">
        <v>114</v>
      </c>
      <c r="E1" s="12" t="s">
        <v>115</v>
      </c>
      <c r="F1" s="12" t="s">
        <v>116</v>
      </c>
      <c r="G1" s="12" t="s">
        <v>118</v>
      </c>
    </row>
    <row r="2" spans="1:7" x14ac:dyDescent="0.25">
      <c r="A2" s="9" t="s">
        <v>129</v>
      </c>
      <c r="B2" s="22" t="s">
        <v>214</v>
      </c>
      <c r="C2" s="22" t="s">
        <v>214</v>
      </c>
      <c r="D2" s="22" t="s">
        <v>214</v>
      </c>
      <c r="E2" s="22" t="s">
        <v>214</v>
      </c>
      <c r="F2" s="22" t="s">
        <v>214</v>
      </c>
      <c r="G2" s="22" t="s">
        <v>214</v>
      </c>
    </row>
    <row r="3" spans="1:7" x14ac:dyDescent="0.25">
      <c r="A3" s="1" t="s">
        <v>1</v>
      </c>
      <c r="B3" s="18"/>
      <c r="C3" s="18"/>
      <c r="D3" s="18"/>
      <c r="E3" s="18"/>
      <c r="F3" s="18"/>
      <c r="G3" s="18" t="s">
        <v>409</v>
      </c>
    </row>
    <row r="4" spans="1:7" x14ac:dyDescent="0.25">
      <c r="A4" s="2" t="s">
        <v>0</v>
      </c>
      <c r="B4" t="s">
        <v>213</v>
      </c>
      <c r="C4" t="s">
        <v>374</v>
      </c>
      <c r="D4" t="s">
        <v>393</v>
      </c>
      <c r="E4" t="s">
        <v>293</v>
      </c>
      <c r="F4" t="s">
        <v>401</v>
      </c>
      <c r="G4" t="s">
        <v>408</v>
      </c>
    </row>
    <row r="5" spans="1:7" x14ac:dyDescent="0.25">
      <c r="A5" s="2" t="s">
        <v>67</v>
      </c>
      <c r="B5">
        <v>4</v>
      </c>
      <c r="D5">
        <v>2</v>
      </c>
      <c r="E5">
        <v>2</v>
      </c>
      <c r="F5">
        <v>4</v>
      </c>
    </row>
    <row r="6" spans="1:7" x14ac:dyDescent="0.25">
      <c r="A6" s="1" t="s">
        <v>2</v>
      </c>
      <c r="B6" s="18"/>
      <c r="C6" s="18"/>
      <c r="D6" s="18"/>
      <c r="E6" s="18"/>
      <c r="F6" s="18"/>
      <c r="G6" s="18"/>
    </row>
    <row r="7" spans="1:7" x14ac:dyDescent="0.25">
      <c r="A7" s="2" t="s">
        <v>3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</row>
    <row r="8" spans="1:7" x14ac:dyDescent="0.25">
      <c r="A8" s="2" t="s">
        <v>4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</row>
    <row r="9" spans="1:7" x14ac:dyDescent="0.25">
      <c r="A9" s="2" t="s">
        <v>135</v>
      </c>
      <c r="B9">
        <v>2.2000000000000002</v>
      </c>
      <c r="D9">
        <v>3.3</v>
      </c>
      <c r="E9">
        <v>2.2000000000000002</v>
      </c>
      <c r="F9">
        <v>2.2000000000000002</v>
      </c>
      <c r="G9">
        <v>2.2000000000000002</v>
      </c>
    </row>
    <row r="10" spans="1:7" x14ac:dyDescent="0.25">
      <c r="A10" s="3" t="s">
        <v>5</v>
      </c>
      <c r="B10" s="20"/>
      <c r="C10" s="20"/>
      <c r="D10" s="20"/>
      <c r="E10" s="20"/>
      <c r="F10" s="20"/>
      <c r="G10" s="20"/>
    </row>
    <row r="11" spans="1:7" x14ac:dyDescent="0.25">
      <c r="A11" s="2" t="s">
        <v>6</v>
      </c>
      <c r="B11" s="17"/>
      <c r="C11" s="17"/>
      <c r="D11" s="17"/>
      <c r="E11" s="17"/>
      <c r="F11" s="17"/>
      <c r="G11" s="17"/>
    </row>
    <row r="12" spans="1:7" x14ac:dyDescent="0.25">
      <c r="A12" s="10" t="s">
        <v>131</v>
      </c>
      <c r="B12">
        <v>17</v>
      </c>
      <c r="C12">
        <v>1</v>
      </c>
      <c r="E12">
        <v>1</v>
      </c>
      <c r="F12">
        <v>2</v>
      </c>
      <c r="G12">
        <v>3</v>
      </c>
    </row>
    <row r="13" spans="1:7" x14ac:dyDescent="0.25">
      <c r="A13" s="10" t="s">
        <v>132</v>
      </c>
      <c r="B13">
        <v>8</v>
      </c>
      <c r="C13">
        <v>9</v>
      </c>
      <c r="E13">
        <v>13</v>
      </c>
      <c r="F13">
        <v>10</v>
      </c>
      <c r="G13" t="s">
        <v>183</v>
      </c>
    </row>
    <row r="14" spans="1:7" x14ac:dyDescent="0.25">
      <c r="A14" s="10" t="s">
        <v>133</v>
      </c>
      <c r="B14" t="s">
        <v>215</v>
      </c>
      <c r="C14">
        <v>22</v>
      </c>
      <c r="E14">
        <v>15</v>
      </c>
      <c r="F14" s="31">
        <v>0.9375</v>
      </c>
    </row>
    <row r="15" spans="1:7" x14ac:dyDescent="0.25">
      <c r="A15" s="2" t="s">
        <v>7</v>
      </c>
      <c r="B15" s="17"/>
      <c r="C15" s="17"/>
      <c r="D15" s="17"/>
      <c r="E15" s="17"/>
      <c r="F15" s="17"/>
      <c r="G15" s="17"/>
    </row>
    <row r="16" spans="1:7" x14ac:dyDescent="0.25">
      <c r="A16" s="10" t="s">
        <v>131</v>
      </c>
      <c r="B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10" t="s">
        <v>132</v>
      </c>
      <c r="B17">
        <v>8</v>
      </c>
      <c r="D17">
        <v>8</v>
      </c>
      <c r="E17">
        <v>9</v>
      </c>
      <c r="F17">
        <v>10</v>
      </c>
      <c r="G17" t="s">
        <v>174</v>
      </c>
    </row>
    <row r="18" spans="1:7" x14ac:dyDescent="0.25">
      <c r="A18" s="10" t="s">
        <v>133</v>
      </c>
      <c r="B18">
        <v>23</v>
      </c>
      <c r="D18">
        <v>14</v>
      </c>
      <c r="E18">
        <v>11</v>
      </c>
      <c r="F18">
        <v>12</v>
      </c>
    </row>
    <row r="19" spans="1:7" x14ac:dyDescent="0.25">
      <c r="A19" s="2" t="s">
        <v>8</v>
      </c>
      <c r="B19" s="17"/>
      <c r="C19" s="17"/>
      <c r="D19" s="17"/>
      <c r="E19" s="17"/>
      <c r="F19" s="17"/>
      <c r="G19" s="17"/>
    </row>
    <row r="20" spans="1:7" x14ac:dyDescent="0.25">
      <c r="A20" s="10" t="s">
        <v>131</v>
      </c>
      <c r="B20">
        <v>5</v>
      </c>
      <c r="C20">
        <v>1</v>
      </c>
      <c r="D20">
        <v>1</v>
      </c>
      <c r="E20">
        <v>2</v>
      </c>
      <c r="F20">
        <v>1</v>
      </c>
      <c r="G20">
        <v>3</v>
      </c>
    </row>
    <row r="21" spans="1:7" x14ac:dyDescent="0.25">
      <c r="A21" s="10" t="s">
        <v>132</v>
      </c>
      <c r="B21">
        <v>8</v>
      </c>
      <c r="C21">
        <v>10</v>
      </c>
      <c r="D21" t="s">
        <v>303</v>
      </c>
      <c r="E21">
        <v>23</v>
      </c>
      <c r="F21">
        <v>16</v>
      </c>
      <c r="G21" t="s">
        <v>183</v>
      </c>
    </row>
    <row r="22" spans="1:7" x14ac:dyDescent="0.25">
      <c r="A22" s="10" t="s">
        <v>133</v>
      </c>
      <c r="B22">
        <v>23</v>
      </c>
      <c r="C22">
        <v>11</v>
      </c>
      <c r="E22">
        <v>8</v>
      </c>
      <c r="F22">
        <v>18</v>
      </c>
    </row>
    <row r="23" spans="1:7" x14ac:dyDescent="0.25">
      <c r="A23" s="2" t="s">
        <v>9</v>
      </c>
      <c r="B23" s="17"/>
      <c r="C23" s="17"/>
      <c r="D23" s="17"/>
      <c r="E23" s="17"/>
      <c r="F23" s="17"/>
      <c r="G23" s="17"/>
    </row>
    <row r="24" spans="1:7" x14ac:dyDescent="0.25">
      <c r="A24" s="10" t="s">
        <v>131</v>
      </c>
      <c r="B24">
        <v>40</v>
      </c>
      <c r="C24">
        <v>9</v>
      </c>
      <c r="D24">
        <v>2</v>
      </c>
      <c r="E24">
        <v>5</v>
      </c>
      <c r="F24">
        <v>11</v>
      </c>
      <c r="G24">
        <v>8</v>
      </c>
    </row>
    <row r="25" spans="1:7" x14ac:dyDescent="0.25">
      <c r="A25" s="10" t="s">
        <v>132</v>
      </c>
      <c r="B25">
        <v>18</v>
      </c>
      <c r="C25">
        <v>18</v>
      </c>
      <c r="D25">
        <v>20</v>
      </c>
      <c r="E25">
        <v>19</v>
      </c>
      <c r="F25">
        <v>19</v>
      </c>
      <c r="G25" t="s">
        <v>410</v>
      </c>
    </row>
    <row r="26" spans="1:7" x14ac:dyDescent="0.25">
      <c r="A26" s="10" t="s">
        <v>133</v>
      </c>
      <c r="B26">
        <v>24</v>
      </c>
      <c r="C26">
        <v>22</v>
      </c>
      <c r="D26">
        <v>23</v>
      </c>
      <c r="E26">
        <v>23</v>
      </c>
      <c r="F26" s="31">
        <v>0.9375</v>
      </c>
    </row>
    <row r="27" spans="1:7" x14ac:dyDescent="0.25">
      <c r="A27" s="2" t="s">
        <v>10</v>
      </c>
      <c r="B27" s="17"/>
      <c r="C27" s="17"/>
      <c r="D27" s="17"/>
      <c r="E27" s="17"/>
      <c r="F27" s="17"/>
      <c r="G27" s="17"/>
    </row>
    <row r="28" spans="1:7" x14ac:dyDescent="0.25">
      <c r="A28" s="10" t="s">
        <v>131</v>
      </c>
      <c r="B28">
        <v>10</v>
      </c>
      <c r="F28">
        <v>4</v>
      </c>
    </row>
    <row r="29" spans="1:7" x14ac:dyDescent="0.25">
      <c r="A29" s="10" t="s">
        <v>132</v>
      </c>
      <c r="B29">
        <v>18</v>
      </c>
      <c r="F29">
        <v>19</v>
      </c>
    </row>
    <row r="30" spans="1:7" x14ac:dyDescent="0.25">
      <c r="A30" s="10" t="s">
        <v>133</v>
      </c>
      <c r="B30">
        <v>6</v>
      </c>
      <c r="F30" s="31">
        <v>0.9375</v>
      </c>
    </row>
    <row r="31" spans="1:7" x14ac:dyDescent="0.25">
      <c r="A31" s="2" t="s">
        <v>11</v>
      </c>
      <c r="B31" s="17"/>
      <c r="C31" s="17"/>
      <c r="D31" s="17"/>
      <c r="E31" s="17"/>
      <c r="F31" s="17"/>
      <c r="G31" s="17"/>
    </row>
    <row r="32" spans="1:7" x14ac:dyDescent="0.25">
      <c r="A32" s="10" t="s">
        <v>131</v>
      </c>
      <c r="B32">
        <v>4</v>
      </c>
      <c r="C32">
        <v>6</v>
      </c>
      <c r="D32">
        <v>6</v>
      </c>
      <c r="E32">
        <v>1</v>
      </c>
      <c r="F32">
        <v>6</v>
      </c>
      <c r="G32">
        <v>1</v>
      </c>
    </row>
    <row r="33" spans="1:7" x14ac:dyDescent="0.25">
      <c r="A33" s="10" t="s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0" t="s">
        <v>133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</row>
    <row r="35" spans="1:7" x14ac:dyDescent="0.25">
      <c r="A35" s="2" t="s">
        <v>12</v>
      </c>
      <c r="B35" s="17"/>
      <c r="C35" s="17"/>
      <c r="D35" s="17"/>
      <c r="E35" s="17"/>
      <c r="F35" s="17"/>
      <c r="G35" s="17"/>
    </row>
    <row r="36" spans="1:7" x14ac:dyDescent="0.25">
      <c r="A36" s="10" t="s">
        <v>131</v>
      </c>
      <c r="B36">
        <v>2</v>
      </c>
      <c r="E36">
        <v>1</v>
      </c>
    </row>
    <row r="37" spans="1:7" x14ac:dyDescent="0.25">
      <c r="A37" s="10" t="s">
        <v>132</v>
      </c>
      <c r="B37">
        <v>8</v>
      </c>
      <c r="E37" t="s">
        <v>303</v>
      </c>
    </row>
    <row r="38" spans="1:7" x14ac:dyDescent="0.25">
      <c r="A38" s="10" t="s">
        <v>133</v>
      </c>
      <c r="B38">
        <v>23</v>
      </c>
    </row>
    <row r="39" spans="1:7" x14ac:dyDescent="0.25">
      <c r="A39" s="2" t="s">
        <v>13</v>
      </c>
      <c r="B39" s="17"/>
      <c r="C39" s="17"/>
      <c r="D39" s="17"/>
      <c r="E39" s="17"/>
      <c r="F39" s="17"/>
      <c r="G39" s="17"/>
    </row>
    <row r="40" spans="1:7" x14ac:dyDescent="0.25">
      <c r="A40" s="10" t="s">
        <v>131</v>
      </c>
      <c r="B40">
        <v>1</v>
      </c>
      <c r="E40">
        <v>1</v>
      </c>
      <c r="G40">
        <v>1</v>
      </c>
    </row>
    <row r="41" spans="1:7" x14ac:dyDescent="0.25">
      <c r="A41" s="10" t="s">
        <v>132</v>
      </c>
      <c r="B41" t="s">
        <v>136</v>
      </c>
      <c r="E41" t="s">
        <v>303</v>
      </c>
      <c r="G41" t="s">
        <v>411</v>
      </c>
    </row>
    <row r="42" spans="1:7" x14ac:dyDescent="0.25">
      <c r="A42" s="10" t="s">
        <v>133</v>
      </c>
      <c r="B42" t="s">
        <v>136</v>
      </c>
    </row>
    <row r="43" spans="1:7" x14ac:dyDescent="0.25">
      <c r="A43" s="8" t="s">
        <v>137</v>
      </c>
      <c r="B43" s="17"/>
      <c r="C43" s="17"/>
      <c r="D43" s="17"/>
      <c r="E43" s="17"/>
      <c r="F43" s="17"/>
      <c r="G43" s="17"/>
    </row>
    <row r="44" spans="1:7" x14ac:dyDescent="0.25">
      <c r="A44" s="10" t="s">
        <v>131</v>
      </c>
      <c r="B44">
        <v>1</v>
      </c>
      <c r="F44">
        <v>1</v>
      </c>
      <c r="G44">
        <v>1</v>
      </c>
    </row>
    <row r="45" spans="1:7" x14ac:dyDescent="0.25">
      <c r="A45" s="10" t="s">
        <v>132</v>
      </c>
      <c r="B45" t="s">
        <v>198</v>
      </c>
      <c r="F45" t="s">
        <v>402</v>
      </c>
      <c r="G45" t="s">
        <v>183</v>
      </c>
    </row>
    <row r="46" spans="1:7" x14ac:dyDescent="0.25">
      <c r="A46" s="10" t="s">
        <v>133</v>
      </c>
    </row>
    <row r="47" spans="1:7" x14ac:dyDescent="0.25">
      <c r="A47" s="8" t="s">
        <v>169</v>
      </c>
      <c r="B47" s="17" t="s">
        <v>216</v>
      </c>
      <c r="C47" s="17"/>
      <c r="D47" s="17" t="s">
        <v>394</v>
      </c>
      <c r="E47" s="17" t="s">
        <v>397</v>
      </c>
      <c r="F47" s="17" t="s">
        <v>397</v>
      </c>
      <c r="G47" s="17"/>
    </row>
    <row r="48" spans="1:7" x14ac:dyDescent="0.25">
      <c r="A48" s="10" t="s">
        <v>131</v>
      </c>
      <c r="B48">
        <v>1</v>
      </c>
      <c r="D48">
        <v>1</v>
      </c>
      <c r="E48" t="s">
        <v>303</v>
      </c>
      <c r="F48">
        <v>1</v>
      </c>
    </row>
    <row r="49" spans="1:7" x14ac:dyDescent="0.25">
      <c r="A49" s="10" t="s">
        <v>132</v>
      </c>
      <c r="B49" t="s">
        <v>164</v>
      </c>
      <c r="D49">
        <v>0</v>
      </c>
      <c r="F49" t="s">
        <v>402</v>
      </c>
    </row>
    <row r="50" spans="1:7" x14ac:dyDescent="0.25">
      <c r="A50" s="10" t="s">
        <v>133</v>
      </c>
      <c r="D50">
        <v>24</v>
      </c>
    </row>
    <row r="51" spans="1:7" x14ac:dyDescent="0.25">
      <c r="A51" s="8" t="s">
        <v>69</v>
      </c>
      <c r="B51" s="17" t="s">
        <v>191</v>
      </c>
      <c r="C51" s="17"/>
      <c r="D51" s="17"/>
      <c r="E51" s="17"/>
      <c r="F51" s="17"/>
      <c r="G51" s="17"/>
    </row>
    <row r="52" spans="1:7" x14ac:dyDescent="0.25">
      <c r="A52" s="10" t="s">
        <v>131</v>
      </c>
      <c r="B52">
        <v>1</v>
      </c>
    </row>
    <row r="53" spans="1:7" x14ac:dyDescent="0.25">
      <c r="A53" s="10" t="s">
        <v>132</v>
      </c>
      <c r="B53" t="s">
        <v>206</v>
      </c>
    </row>
    <row r="54" spans="1:7" x14ac:dyDescent="0.25">
      <c r="A54" s="10" t="s">
        <v>133</v>
      </c>
    </row>
    <row r="55" spans="1:7" x14ac:dyDescent="0.25">
      <c r="A55" s="6" t="s">
        <v>15</v>
      </c>
      <c r="F55">
        <v>685</v>
      </c>
    </row>
    <row r="56" spans="1:7" x14ac:dyDescent="0.25">
      <c r="A56" s="6" t="s">
        <v>14</v>
      </c>
      <c r="B56">
        <v>600000</v>
      </c>
      <c r="C56">
        <v>120000</v>
      </c>
      <c r="D56">
        <v>100000</v>
      </c>
      <c r="E56">
        <v>70000</v>
      </c>
      <c r="F56">
        <v>156000</v>
      </c>
      <c r="G56">
        <v>80000</v>
      </c>
    </row>
    <row r="57" spans="1:7" x14ac:dyDescent="0.25">
      <c r="A57" s="2" t="s">
        <v>16</v>
      </c>
      <c r="B57">
        <v>24</v>
      </c>
      <c r="C57">
        <v>24</v>
      </c>
      <c r="D57">
        <v>24</v>
      </c>
      <c r="E57">
        <v>24</v>
      </c>
      <c r="F57">
        <v>24</v>
      </c>
      <c r="G57">
        <v>24</v>
      </c>
    </row>
    <row r="58" spans="1:7" x14ac:dyDescent="0.25">
      <c r="A58" s="2" t="s">
        <v>17</v>
      </c>
      <c r="B58" s="17"/>
      <c r="C58" s="17"/>
      <c r="D58" s="17"/>
      <c r="E58" s="17"/>
      <c r="F58" s="17"/>
      <c r="G58" s="17"/>
    </row>
    <row r="59" spans="1:7" x14ac:dyDescent="0.25">
      <c r="A59" s="13" t="s">
        <v>138</v>
      </c>
      <c r="F59">
        <v>4</v>
      </c>
    </row>
    <row r="60" spans="1:7" x14ac:dyDescent="0.25">
      <c r="A60" s="13" t="s">
        <v>139</v>
      </c>
      <c r="B60">
        <v>20</v>
      </c>
      <c r="D60">
        <v>4</v>
      </c>
      <c r="E60">
        <v>3</v>
      </c>
    </row>
    <row r="61" spans="1:7" x14ac:dyDescent="0.25">
      <c r="A61" s="13" t="s">
        <v>140</v>
      </c>
    </row>
    <row r="62" spans="1:7" x14ac:dyDescent="0.25">
      <c r="A62" s="13" t="s">
        <v>141</v>
      </c>
      <c r="C62">
        <v>1</v>
      </c>
      <c r="G62">
        <v>2</v>
      </c>
    </row>
    <row r="63" spans="1:7" x14ac:dyDescent="0.25">
      <c r="A63" s="7" t="s">
        <v>18</v>
      </c>
      <c r="B63" t="s">
        <v>217</v>
      </c>
      <c r="C63" t="s">
        <v>161</v>
      </c>
      <c r="D63" t="s">
        <v>144</v>
      </c>
      <c r="E63" t="s">
        <v>398</v>
      </c>
      <c r="F63" t="s">
        <v>144</v>
      </c>
      <c r="G63" t="s">
        <v>144</v>
      </c>
    </row>
    <row r="64" spans="1:7" x14ac:dyDescent="0.25">
      <c r="A64" s="2" t="s">
        <v>68</v>
      </c>
      <c r="B64" t="s">
        <v>192</v>
      </c>
      <c r="C64" t="s">
        <v>367</v>
      </c>
      <c r="D64" t="s">
        <v>395</v>
      </c>
      <c r="E64" t="s">
        <v>399</v>
      </c>
      <c r="F64" t="s">
        <v>399</v>
      </c>
      <c r="G64" t="s">
        <v>399</v>
      </c>
    </row>
    <row r="65" spans="1:7" x14ac:dyDescent="0.25">
      <c r="A65" s="2" t="s">
        <v>19</v>
      </c>
      <c r="B65" t="s">
        <v>144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</row>
    <row r="66" spans="1:7" x14ac:dyDescent="0.25">
      <c r="A66" s="2" t="s">
        <v>145</v>
      </c>
      <c r="B66" t="s">
        <v>218</v>
      </c>
      <c r="C66" t="s">
        <v>278</v>
      </c>
      <c r="D66" t="s">
        <v>396</v>
      </c>
      <c r="E66" t="s">
        <v>400</v>
      </c>
      <c r="F66" t="s">
        <v>403</v>
      </c>
      <c r="G66" t="s">
        <v>278</v>
      </c>
    </row>
    <row r="67" spans="1:7" x14ac:dyDescent="0.25">
      <c r="A67" s="1" t="s">
        <v>20</v>
      </c>
      <c r="B67" s="18"/>
      <c r="C67" s="18"/>
      <c r="D67" s="18"/>
      <c r="E67" s="18"/>
      <c r="F67" s="18"/>
      <c r="G67" s="18"/>
    </row>
    <row r="68" spans="1:7" x14ac:dyDescent="0.25">
      <c r="A68" s="3" t="s">
        <v>21</v>
      </c>
      <c r="B68" s="17"/>
      <c r="C68" s="17"/>
      <c r="D68" s="17"/>
      <c r="E68" s="17"/>
      <c r="F68" s="17"/>
      <c r="G68" s="17"/>
    </row>
    <row r="69" spans="1:7" x14ac:dyDescent="0.25">
      <c r="A69" s="4" t="s">
        <v>22</v>
      </c>
      <c r="B69" t="s">
        <v>150</v>
      </c>
      <c r="C69" t="s">
        <v>150</v>
      </c>
      <c r="D69" t="s">
        <v>150</v>
      </c>
      <c r="E69" t="s">
        <v>150</v>
      </c>
      <c r="F69" t="s">
        <v>150</v>
      </c>
      <c r="G69" t="s">
        <v>378</v>
      </c>
    </row>
    <row r="70" spans="1:7" x14ac:dyDescent="0.25">
      <c r="A70" s="2" t="s">
        <v>23</v>
      </c>
      <c r="B70" t="s">
        <v>150</v>
      </c>
      <c r="C70" t="s">
        <v>150</v>
      </c>
      <c r="D70" t="s">
        <v>150</v>
      </c>
      <c r="E70" t="s">
        <v>150</v>
      </c>
      <c r="F70" t="s">
        <v>76</v>
      </c>
      <c r="G70" t="s">
        <v>147</v>
      </c>
    </row>
    <row r="71" spans="1:7" x14ac:dyDescent="0.2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</row>
    <row r="72" spans="1:7" x14ac:dyDescent="0.25">
      <c r="A72" s="2" t="s">
        <v>24</v>
      </c>
      <c r="B72" t="s">
        <v>136</v>
      </c>
      <c r="G72" t="s">
        <v>198</v>
      </c>
    </row>
    <row r="73" spans="1:7" x14ac:dyDescent="0.25">
      <c r="A73" s="2" t="s">
        <v>25</v>
      </c>
      <c r="B73" t="s">
        <v>144</v>
      </c>
      <c r="C73" t="s">
        <v>144</v>
      </c>
      <c r="D73" t="s">
        <v>144</v>
      </c>
      <c r="E73" t="s">
        <v>144</v>
      </c>
      <c r="F73" t="s">
        <v>144</v>
      </c>
      <c r="G73" t="s">
        <v>144</v>
      </c>
    </row>
    <row r="74" spans="1:7" x14ac:dyDescent="0.25">
      <c r="A74" s="3" t="s">
        <v>26</v>
      </c>
      <c r="B74" s="17"/>
      <c r="C74" s="17"/>
      <c r="D74" s="17"/>
      <c r="E74" s="17"/>
      <c r="F74" s="17"/>
      <c r="G74" s="17"/>
    </row>
    <row r="75" spans="1:7" x14ac:dyDescent="0.25">
      <c r="A75" s="2" t="s">
        <v>71</v>
      </c>
      <c r="B75">
        <v>21</v>
      </c>
      <c r="C75">
        <v>1</v>
      </c>
      <c r="D75">
        <v>1</v>
      </c>
      <c r="E75">
        <v>21</v>
      </c>
      <c r="F75">
        <v>21</v>
      </c>
      <c r="G75">
        <v>21</v>
      </c>
    </row>
    <row r="76" spans="1:7" x14ac:dyDescent="0.25">
      <c r="A76" s="2" t="s">
        <v>27</v>
      </c>
      <c r="B76" t="s">
        <v>144</v>
      </c>
      <c r="C76" t="s">
        <v>144</v>
      </c>
      <c r="D76" t="s">
        <v>144</v>
      </c>
      <c r="E76" t="s">
        <v>144</v>
      </c>
      <c r="F76" t="s">
        <v>144</v>
      </c>
      <c r="G76" t="s">
        <v>144</v>
      </c>
    </row>
    <row r="77" spans="1:7" x14ac:dyDescent="0.25">
      <c r="A77" s="1" t="s">
        <v>28</v>
      </c>
      <c r="B77" s="18"/>
      <c r="C77" s="18"/>
      <c r="D77" s="18"/>
      <c r="E77" s="18"/>
      <c r="F77" s="18"/>
      <c r="G77" s="18"/>
    </row>
    <row r="78" spans="1:7" x14ac:dyDescent="0.25">
      <c r="A78" s="3" t="s">
        <v>29</v>
      </c>
      <c r="B78" s="17"/>
      <c r="C78" s="17"/>
      <c r="D78" s="17"/>
      <c r="E78" s="17"/>
      <c r="F78" s="17"/>
      <c r="G78" s="17"/>
    </row>
    <row r="79" spans="1:7" x14ac:dyDescent="0.25">
      <c r="A79" s="5" t="s">
        <v>30</v>
      </c>
      <c r="B79" t="s">
        <v>150</v>
      </c>
      <c r="C79" t="s">
        <v>150</v>
      </c>
      <c r="D79" t="s">
        <v>150</v>
      </c>
    </row>
    <row r="80" spans="1:7" x14ac:dyDescent="0.25">
      <c r="A80" s="5" t="s">
        <v>31</v>
      </c>
      <c r="B80" t="s">
        <v>210</v>
      </c>
      <c r="C80" t="s">
        <v>150</v>
      </c>
      <c r="D80" t="s">
        <v>150</v>
      </c>
    </row>
    <row r="81" spans="1:7" x14ac:dyDescent="0.25">
      <c r="A81" s="5" t="s">
        <v>175</v>
      </c>
      <c r="B81" t="s">
        <v>151</v>
      </c>
      <c r="C81" t="s">
        <v>150</v>
      </c>
      <c r="D81" t="s">
        <v>150</v>
      </c>
    </row>
    <row r="82" spans="1:7" x14ac:dyDescent="0.25">
      <c r="A82" s="3" t="s">
        <v>77</v>
      </c>
      <c r="B82" s="17"/>
      <c r="C82" s="17"/>
      <c r="D82" s="17"/>
      <c r="E82" s="17"/>
      <c r="F82" s="17"/>
      <c r="G82" s="17"/>
    </row>
    <row r="83" spans="1:7" x14ac:dyDescent="0.25">
      <c r="A83" s="5" t="s">
        <v>26</v>
      </c>
      <c r="B83" t="s">
        <v>136</v>
      </c>
      <c r="C83" t="s">
        <v>136</v>
      </c>
      <c r="D83" t="s">
        <v>136</v>
      </c>
    </row>
    <row r="84" spans="1:7" x14ac:dyDescent="0.25">
      <c r="A84" s="5" t="s">
        <v>21</v>
      </c>
      <c r="B84">
        <v>1</v>
      </c>
      <c r="C84" t="s">
        <v>136</v>
      </c>
      <c r="D84" t="s">
        <v>136</v>
      </c>
    </row>
    <row r="85" spans="1:7" x14ac:dyDescent="0.25">
      <c r="A85" s="5" t="s">
        <v>175</v>
      </c>
      <c r="B85">
        <v>1</v>
      </c>
      <c r="C85" t="s">
        <v>136</v>
      </c>
      <c r="D85" t="s">
        <v>136</v>
      </c>
    </row>
    <row r="86" spans="1:7" x14ac:dyDescent="0.25">
      <c r="A86" s="3" t="s">
        <v>32</v>
      </c>
      <c r="B86" s="17"/>
      <c r="C86" s="17"/>
      <c r="D86" s="17"/>
      <c r="E86" s="17"/>
      <c r="F86" s="17"/>
      <c r="G86" s="17"/>
    </row>
    <row r="87" spans="1:7" x14ac:dyDescent="0.25">
      <c r="A87" s="5" t="s">
        <v>26</v>
      </c>
      <c r="B87" t="s">
        <v>136</v>
      </c>
      <c r="C87" t="s">
        <v>136</v>
      </c>
      <c r="D87" t="s">
        <v>136</v>
      </c>
      <c r="F87" t="s">
        <v>404</v>
      </c>
    </row>
    <row r="88" spans="1:7" x14ac:dyDescent="0.25">
      <c r="A88" s="5" t="s">
        <v>21</v>
      </c>
      <c r="B88" t="s">
        <v>136</v>
      </c>
      <c r="C88" t="s">
        <v>136</v>
      </c>
      <c r="D88" t="s">
        <v>136</v>
      </c>
    </row>
    <row r="89" spans="1:7" x14ac:dyDescent="0.25">
      <c r="A89" s="5" t="s">
        <v>175</v>
      </c>
      <c r="B89" t="s">
        <v>164</v>
      </c>
      <c r="C89" t="s">
        <v>136</v>
      </c>
      <c r="D89" t="s">
        <v>136</v>
      </c>
    </row>
    <row r="90" spans="1:7" x14ac:dyDescent="0.25">
      <c r="A90" s="3" t="s">
        <v>33</v>
      </c>
      <c r="B90" s="17"/>
      <c r="C90" s="17"/>
      <c r="D90" s="17"/>
      <c r="E90" s="17"/>
      <c r="F90" s="17"/>
      <c r="G90" s="17"/>
    </row>
    <row r="91" spans="1:7" x14ac:dyDescent="0.25">
      <c r="A91" s="5" t="s">
        <v>26</v>
      </c>
      <c r="B91" t="s">
        <v>136</v>
      </c>
      <c r="C91" t="s">
        <v>136</v>
      </c>
      <c r="D91" t="s">
        <v>136</v>
      </c>
    </row>
    <row r="92" spans="1:7" x14ac:dyDescent="0.25">
      <c r="A92" s="5" t="s">
        <v>21</v>
      </c>
      <c r="B92" t="s">
        <v>136</v>
      </c>
      <c r="C92" t="s">
        <v>136</v>
      </c>
      <c r="D92" t="s">
        <v>136</v>
      </c>
    </row>
    <row r="93" spans="1:7" x14ac:dyDescent="0.25">
      <c r="A93" s="5" t="s">
        <v>175</v>
      </c>
      <c r="B93" t="s">
        <v>209</v>
      </c>
      <c r="C93" t="s">
        <v>136</v>
      </c>
      <c r="D93" t="s">
        <v>136</v>
      </c>
    </row>
    <row r="94" spans="1:7" x14ac:dyDescent="0.25">
      <c r="A94" s="3" t="s">
        <v>34</v>
      </c>
      <c r="B94" s="17"/>
      <c r="C94" s="17"/>
      <c r="D94" s="17"/>
      <c r="E94" s="17"/>
      <c r="F94" s="17"/>
      <c r="G94" s="17"/>
    </row>
    <row r="95" spans="1:7" x14ac:dyDescent="0.25">
      <c r="A95" s="5" t="s">
        <v>26</v>
      </c>
      <c r="B95" t="s">
        <v>136</v>
      </c>
      <c r="C95" t="s">
        <v>136</v>
      </c>
      <c r="D95" t="s">
        <v>136</v>
      </c>
    </row>
    <row r="96" spans="1:7" x14ac:dyDescent="0.25">
      <c r="A96" s="5" t="s">
        <v>31</v>
      </c>
      <c r="B96" t="s">
        <v>161</v>
      </c>
      <c r="C96" t="s">
        <v>136</v>
      </c>
      <c r="D96" t="s">
        <v>136</v>
      </c>
    </row>
    <row r="97" spans="1:7" x14ac:dyDescent="0.25">
      <c r="A97" s="5" t="s">
        <v>175</v>
      </c>
      <c r="B97" t="s">
        <v>161</v>
      </c>
      <c r="C97" t="s">
        <v>136</v>
      </c>
      <c r="D97" t="s">
        <v>136</v>
      </c>
    </row>
    <row r="98" spans="1:7" x14ac:dyDescent="0.25">
      <c r="A98" s="1" t="s">
        <v>35</v>
      </c>
      <c r="B98" s="18"/>
      <c r="C98" s="18"/>
      <c r="D98" s="18"/>
      <c r="E98" s="18"/>
      <c r="F98" s="18"/>
      <c r="G98" s="18"/>
    </row>
    <row r="99" spans="1:7" x14ac:dyDescent="0.25">
      <c r="A99" s="5" t="s">
        <v>30</v>
      </c>
      <c r="B99" t="s">
        <v>151</v>
      </c>
      <c r="C99" t="s">
        <v>152</v>
      </c>
      <c r="D99" t="s">
        <v>152</v>
      </c>
      <c r="E99" t="s">
        <v>151</v>
      </c>
      <c r="F99" t="s">
        <v>151</v>
      </c>
      <c r="G99" t="s">
        <v>151</v>
      </c>
    </row>
    <row r="100" spans="1:7" x14ac:dyDescent="0.25">
      <c r="A100" s="5" t="s">
        <v>31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  <c r="G100" t="s">
        <v>152</v>
      </c>
    </row>
    <row r="101" spans="1:7" x14ac:dyDescent="0.25">
      <c r="A101" s="5" t="s">
        <v>36</v>
      </c>
      <c r="B101" t="s">
        <v>151</v>
      </c>
      <c r="C101" t="s">
        <v>152</v>
      </c>
      <c r="D101" t="s">
        <v>152</v>
      </c>
      <c r="E101" t="s">
        <v>152</v>
      </c>
      <c r="F101" t="s">
        <v>152</v>
      </c>
      <c r="G101" t="s">
        <v>152</v>
      </c>
    </row>
    <row r="102" spans="1:7" x14ac:dyDescent="0.25">
      <c r="A102" s="1" t="s">
        <v>37</v>
      </c>
      <c r="B102" s="18"/>
      <c r="C102" s="18"/>
      <c r="D102" s="18"/>
      <c r="E102" s="18"/>
      <c r="F102" s="18"/>
      <c r="G102" s="18"/>
    </row>
    <row r="103" spans="1:7" x14ac:dyDescent="0.25">
      <c r="A103" s="3" t="s">
        <v>38</v>
      </c>
      <c r="B103" s="17"/>
      <c r="C103" s="17"/>
      <c r="D103" s="17"/>
      <c r="E103" s="17"/>
      <c r="F103" s="17"/>
      <c r="G103" s="17"/>
    </row>
    <row r="104" spans="1:7" x14ac:dyDescent="0.25">
      <c r="A104" s="4" t="s">
        <v>42</v>
      </c>
      <c r="B104" t="s">
        <v>219</v>
      </c>
      <c r="C104" t="s">
        <v>187</v>
      </c>
      <c r="D104" t="s">
        <v>187</v>
      </c>
      <c r="E104" t="s">
        <v>187</v>
      </c>
      <c r="F104" t="s">
        <v>187</v>
      </c>
      <c r="G104" t="s">
        <v>78</v>
      </c>
    </row>
    <row r="105" spans="1:7" x14ac:dyDescent="0.25">
      <c r="A105" s="4" t="s">
        <v>39</v>
      </c>
      <c r="B105" t="s">
        <v>220</v>
      </c>
      <c r="C105" t="s">
        <v>187</v>
      </c>
      <c r="D105" t="s">
        <v>187</v>
      </c>
      <c r="E105" t="s">
        <v>187</v>
      </c>
      <c r="F105" t="s">
        <v>187</v>
      </c>
      <c r="G105" t="s">
        <v>153</v>
      </c>
    </row>
    <row r="106" spans="1:7" x14ac:dyDescent="0.25">
      <c r="A106" s="4" t="s">
        <v>40</v>
      </c>
      <c r="B106" t="s">
        <v>136</v>
      </c>
      <c r="G106" t="s">
        <v>412</v>
      </c>
    </row>
    <row r="107" spans="1:7" x14ac:dyDescent="0.25">
      <c r="A107" s="4" t="s">
        <v>41</v>
      </c>
      <c r="B107" t="s">
        <v>221</v>
      </c>
    </row>
    <row r="108" spans="1:7" x14ac:dyDescent="0.25">
      <c r="A108" s="4" t="s">
        <v>43</v>
      </c>
      <c r="B108">
        <v>120000</v>
      </c>
    </row>
    <row r="109" spans="1:7" x14ac:dyDescent="0.25">
      <c r="A109" s="3" t="s">
        <v>26</v>
      </c>
      <c r="B109" s="17"/>
      <c r="C109" s="17"/>
      <c r="D109" s="17"/>
      <c r="E109" s="17"/>
      <c r="F109" s="17"/>
      <c r="G109" s="17"/>
    </row>
    <row r="110" spans="1:7" x14ac:dyDescent="0.25">
      <c r="A110" s="4" t="s">
        <v>44</v>
      </c>
      <c r="B110" t="s">
        <v>136</v>
      </c>
      <c r="F110" t="s">
        <v>405</v>
      </c>
      <c r="G110" t="s">
        <v>344</v>
      </c>
    </row>
    <row r="111" spans="1:7" x14ac:dyDescent="0.25">
      <c r="A111" s="4" t="s">
        <v>380</v>
      </c>
      <c r="B111" t="s">
        <v>222</v>
      </c>
      <c r="E111">
        <v>45</v>
      </c>
      <c r="F111">
        <v>45</v>
      </c>
      <c r="G111" t="s">
        <v>413</v>
      </c>
    </row>
    <row r="112" spans="1:7" x14ac:dyDescent="0.25">
      <c r="A112" s="4" t="s">
        <v>45</v>
      </c>
      <c r="B112" t="s">
        <v>212</v>
      </c>
      <c r="E112" t="s">
        <v>261</v>
      </c>
      <c r="F112" t="s">
        <v>406</v>
      </c>
      <c r="G112" t="s">
        <v>414</v>
      </c>
    </row>
    <row r="113" spans="1:7" x14ac:dyDescent="0.25">
      <c r="A113" s="5" t="s">
        <v>157</v>
      </c>
      <c r="B113">
        <v>54000</v>
      </c>
      <c r="E113">
        <v>54000</v>
      </c>
      <c r="F113">
        <v>51000</v>
      </c>
      <c r="G113">
        <v>70000</v>
      </c>
    </row>
    <row r="114" spans="1:7" x14ac:dyDescent="0.25">
      <c r="A114" s="3" t="s">
        <v>46</v>
      </c>
      <c r="B114" s="17"/>
      <c r="C114" s="17"/>
      <c r="D114" s="17"/>
      <c r="E114" s="17"/>
      <c r="F114" s="17"/>
      <c r="G114" s="17"/>
    </row>
    <row r="115" spans="1:7" x14ac:dyDescent="0.25">
      <c r="A115" s="4" t="s">
        <v>47</v>
      </c>
      <c r="B115" t="s">
        <v>136</v>
      </c>
    </row>
    <row r="116" spans="1:7" x14ac:dyDescent="0.25">
      <c r="A116" s="4" t="s">
        <v>48</v>
      </c>
      <c r="B116" t="s">
        <v>136</v>
      </c>
    </row>
    <row r="117" spans="1:7" x14ac:dyDescent="0.25">
      <c r="A117" s="4" t="s">
        <v>49</v>
      </c>
      <c r="B117" t="s">
        <v>136</v>
      </c>
    </row>
    <row r="118" spans="1:7" x14ac:dyDescent="0.25">
      <c r="A118" s="1" t="s">
        <v>50</v>
      </c>
      <c r="B118" s="18"/>
      <c r="C118" s="18"/>
      <c r="D118" s="18"/>
      <c r="E118" s="18"/>
      <c r="F118" s="18"/>
      <c r="G118" s="18"/>
    </row>
    <row r="119" spans="1:7" x14ac:dyDescent="0.25">
      <c r="A119" s="4" t="s">
        <v>51</v>
      </c>
      <c r="B119" t="s">
        <v>73</v>
      </c>
      <c r="C119" t="s">
        <v>144</v>
      </c>
      <c r="D119" t="s">
        <v>144</v>
      </c>
      <c r="E119" t="s">
        <v>144</v>
      </c>
      <c r="F119" t="s">
        <v>144</v>
      </c>
      <c r="G119" t="s">
        <v>73</v>
      </c>
    </row>
    <row r="120" spans="1:7" x14ac:dyDescent="0.25">
      <c r="A120" s="3" t="s">
        <v>72</v>
      </c>
      <c r="B120" s="17"/>
      <c r="C120" s="17"/>
      <c r="D120" s="17"/>
      <c r="E120" s="17"/>
      <c r="F120" s="17"/>
      <c r="G120" s="17"/>
    </row>
    <row r="121" spans="1:7" x14ac:dyDescent="0.25">
      <c r="A121" s="4" t="s">
        <v>52</v>
      </c>
      <c r="B121" t="s">
        <v>223</v>
      </c>
      <c r="G121" t="s">
        <v>415</v>
      </c>
    </row>
    <row r="122" spans="1:7" x14ac:dyDescent="0.25">
      <c r="A122" s="4" t="s">
        <v>53</v>
      </c>
    </row>
    <row r="123" spans="1:7" x14ac:dyDescent="0.25">
      <c r="A123" s="4" t="s">
        <v>54</v>
      </c>
    </row>
    <row r="124" spans="1:7" x14ac:dyDescent="0.25">
      <c r="A124" s="4" t="s">
        <v>55</v>
      </c>
      <c r="B124" t="s">
        <v>224</v>
      </c>
      <c r="G124" t="s">
        <v>373</v>
      </c>
    </row>
    <row r="125" spans="1:7" x14ac:dyDescent="0.25">
      <c r="A125" s="4" t="s">
        <v>56</v>
      </c>
      <c r="B125" t="s">
        <v>159</v>
      </c>
      <c r="G125" t="s">
        <v>416</v>
      </c>
    </row>
    <row r="126" spans="1:7" x14ac:dyDescent="0.25">
      <c r="A126" s="4" t="s">
        <v>57</v>
      </c>
      <c r="B126" t="s">
        <v>159</v>
      </c>
    </row>
    <row r="127" spans="1:7" x14ac:dyDescent="0.25">
      <c r="A127" s="4" t="s">
        <v>58</v>
      </c>
      <c r="G127" t="s">
        <v>417</v>
      </c>
    </row>
    <row r="128" spans="1:7" x14ac:dyDescent="0.25">
      <c r="A128" s="4" t="s">
        <v>59</v>
      </c>
      <c r="B128" t="s">
        <v>225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</row>
    <row r="129" spans="1:10" x14ac:dyDescent="0.25">
      <c r="A129" s="3" t="s">
        <v>60</v>
      </c>
      <c r="B129" s="17"/>
      <c r="C129" s="17"/>
      <c r="D129" s="17"/>
      <c r="E129" s="17"/>
      <c r="F129" s="17"/>
      <c r="G129" s="17"/>
    </row>
    <row r="130" spans="1:10" x14ac:dyDescent="0.25">
      <c r="A130" s="4" t="s">
        <v>61</v>
      </c>
      <c r="B130" t="s">
        <v>226</v>
      </c>
      <c r="F130">
        <v>3</v>
      </c>
      <c r="G130">
        <v>1</v>
      </c>
    </row>
    <row r="131" spans="1:10" x14ac:dyDescent="0.25">
      <c r="A131" s="4" t="s">
        <v>62</v>
      </c>
    </row>
    <row r="132" spans="1:10" x14ac:dyDescent="0.25">
      <c r="A132" s="4" t="s">
        <v>63</v>
      </c>
    </row>
    <row r="133" spans="1:10" x14ac:dyDescent="0.25">
      <c r="A133" s="4" t="s">
        <v>64</v>
      </c>
      <c r="B133" t="s">
        <v>227</v>
      </c>
      <c r="G133">
        <v>2</v>
      </c>
    </row>
    <row r="134" spans="1:10" x14ac:dyDescent="0.25">
      <c r="A134" s="4" t="s">
        <v>65</v>
      </c>
      <c r="B134" t="s">
        <v>228</v>
      </c>
    </row>
    <row r="135" spans="1:10" x14ac:dyDescent="0.25">
      <c r="A135" s="4" t="s">
        <v>66</v>
      </c>
      <c r="B135" t="s">
        <v>229</v>
      </c>
      <c r="G135">
        <v>5</v>
      </c>
    </row>
    <row r="136" spans="1:10" x14ac:dyDescent="0.25">
      <c r="A136" s="4" t="s">
        <v>321</v>
      </c>
    </row>
    <row r="137" spans="1:10" ht="15.75" thickBot="1" x14ac:dyDescent="0.3"/>
    <row r="138" spans="1:10" x14ac:dyDescent="0.25">
      <c r="H138" t="s">
        <v>468</v>
      </c>
      <c r="I138" t="s">
        <v>469</v>
      </c>
      <c r="J138" s="50" t="s">
        <v>470</v>
      </c>
    </row>
    <row r="139" spans="1:10" ht="15.75" thickBot="1" x14ac:dyDescent="0.3">
      <c r="A139" s="52" t="s">
        <v>471</v>
      </c>
      <c r="B139">
        <f>45/1</f>
        <v>45</v>
      </c>
      <c r="C139">
        <v>0</v>
      </c>
      <c r="D139">
        <v>0</v>
      </c>
      <c r="E139">
        <f>45/2</f>
        <v>22.5</v>
      </c>
      <c r="F139">
        <f>45/0.25</f>
        <v>180</v>
      </c>
      <c r="G139">
        <f>15/0.76666+45/0.66666</f>
        <v>87.066062531858975</v>
      </c>
      <c r="H139">
        <f>(G139+F139+E139+D139+C139+B139)/6</f>
        <v>55.761010421976493</v>
      </c>
      <c r="I139">
        <f>H139*12</f>
        <v>669.13212506371792</v>
      </c>
      <c r="J139" s="51">
        <f>I139*32</f>
        <v>21412.228002038974</v>
      </c>
    </row>
    <row r="141" spans="1:10" ht="15.75" thickBot="1" x14ac:dyDescent="0.3"/>
    <row r="142" spans="1:10" x14ac:dyDescent="0.25">
      <c r="J142" s="50" t="s">
        <v>470</v>
      </c>
    </row>
    <row r="143" spans="1:10" ht="15.75" thickBot="1" x14ac:dyDescent="0.3">
      <c r="A143" t="s">
        <v>473</v>
      </c>
      <c r="B143">
        <v>12</v>
      </c>
      <c r="C143">
        <v>0</v>
      </c>
      <c r="D143">
        <v>0</v>
      </c>
      <c r="E143">
        <v>0</v>
      </c>
      <c r="F143">
        <v>0</v>
      </c>
      <c r="G143">
        <v>6</v>
      </c>
      <c r="H143">
        <f>AVERAGE(B143:G143)</f>
        <v>3</v>
      </c>
      <c r="I143">
        <f>H143*12</f>
        <v>36</v>
      </c>
      <c r="J143" s="51">
        <f>I143*32</f>
        <v>1152</v>
      </c>
    </row>
  </sheetData>
  <dataValidations count="10">
    <dataValidation type="list" allowBlank="1" showInputMessage="1" showErrorMessage="1" sqref="B70:G70" xr:uid="{00000000-0002-0000-0100-000000000000}">
      <formula1>"Not Present,Inside the House,Outside the House,Common Kitchen"</formula1>
    </dataValidation>
    <dataValidation type="list" allowBlank="1" showInputMessage="1" showErrorMessage="1" sqref="B69:G69" xr:uid="{00000000-0002-0000-0100-000001000000}">
      <formula1>"Not Present,3SF,Saw Dust Stove,Improved Stove,Others (Specify)"</formula1>
    </dataValidation>
    <dataValidation type="list" allowBlank="1" showInputMessage="1" showErrorMessage="1" sqref="B105:G105" xr:uid="{00000000-0002-0000-0100-000002000000}">
      <formula1>"Not Used,By hand,By motorbike,By car,By Pickup,By camion,Other (Specify)"</formula1>
    </dataValidation>
    <dataValidation type="list" allowBlank="1" showInputMessage="1" showErrorMessage="1" sqref="B104:G104 B128:G128" xr:uid="{00000000-0002-0000-0100-000003000000}"/>
    <dataValidation type="list" allowBlank="1" showInputMessage="1" showErrorMessage="1" sqref="B99:G101" xr:uid="{00000000-0002-0000-0100-000004000000}">
      <formula1>"Not Present/Used,Daily,Weekly,Monthly,Yearly"</formula1>
    </dataValidation>
    <dataValidation type="list" allowBlank="1" showInputMessage="1" showErrorMessage="1" sqref="B79:G81" xr:uid="{00000000-0002-0000-0100-000005000000}">
      <formula1>"Not Present,Daily,Weekly,Monthly,Yearly"</formula1>
    </dataValidation>
    <dataValidation type="list" operator="lessThanOrEqual" allowBlank="1" showInputMessage="1" showErrorMessage="1" sqref="B71:G71" xr:uid="{00000000-0002-0000-0100-000006000000}">
      <formula1>"Occasional,0,1,2,3,4,5,6,7,8,9,10,11,12,13,14,15,16,17,18,19,20,21"</formula1>
    </dataValidation>
    <dataValidation type="list" allowBlank="1" showInputMessage="1" showErrorMessage="1" sqref="B2:G2" xr:uid="{00000000-0002-0000-0100-000007000000}">
      <formula1>"Domestic,Public,Comercial"</formula1>
    </dataValidation>
    <dataValidation type="list" operator="lessThanOrEqual" allowBlank="1" showInputMessage="1" showErrorMessage="1" sqref="B75:G75" xr:uid="{00000000-0002-0000-0100-000008000000}">
      <formula1>"1,2,3,4,5,6,7,8,9,10,11,12,13,14,15,16,17,18,19,20,21"</formula1>
    </dataValidation>
    <dataValidation type="list" allowBlank="1" showInputMessage="1" showErrorMessage="1" sqref="B65:G65 B76:G76 B73:G73 B7:G8 B119:G119" xr:uid="{00000000-0002-0000-0100-000009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0"/>
  <sheetViews>
    <sheetView tabSelected="1" topLeftCell="A121" workbookViewId="0">
      <selection activeCell="D140" sqref="D140"/>
    </sheetView>
  </sheetViews>
  <sheetFormatPr defaultColWidth="11.42578125" defaultRowHeight="15" x14ac:dyDescent="0.25"/>
  <cols>
    <col min="1" max="1" width="42.28515625" customWidth="1"/>
    <col min="2" max="4" width="39.7109375" customWidth="1"/>
    <col min="5" max="5" width="26.28515625" customWidth="1"/>
  </cols>
  <sheetData>
    <row r="1" spans="1:4" x14ac:dyDescent="0.25">
      <c r="A1" s="33" t="s">
        <v>465</v>
      </c>
      <c r="B1" s="12" t="s">
        <v>109</v>
      </c>
      <c r="C1" s="12" t="s">
        <v>122</v>
      </c>
      <c r="D1" s="12" t="s">
        <v>113</v>
      </c>
    </row>
    <row r="2" spans="1:4" x14ac:dyDescent="0.25">
      <c r="A2" s="34" t="s">
        <v>129</v>
      </c>
      <c r="B2" s="28" t="s">
        <v>348</v>
      </c>
      <c r="C2" t="s">
        <v>348</v>
      </c>
      <c r="D2" t="s">
        <v>348</v>
      </c>
    </row>
    <row r="3" spans="1:4" x14ac:dyDescent="0.25">
      <c r="A3" s="35" t="s">
        <v>1</v>
      </c>
      <c r="B3" s="18" t="s">
        <v>349</v>
      </c>
      <c r="C3" s="32" t="s">
        <v>436</v>
      </c>
      <c r="D3" s="18"/>
    </row>
    <row r="4" spans="1:4" x14ac:dyDescent="0.25">
      <c r="A4" s="36" t="s">
        <v>0</v>
      </c>
      <c r="B4" t="s">
        <v>350</v>
      </c>
      <c r="C4" t="s">
        <v>437</v>
      </c>
      <c r="D4" t="s">
        <v>385</v>
      </c>
    </row>
    <row r="5" spans="1:4" x14ac:dyDescent="0.25">
      <c r="A5" s="36" t="s">
        <v>67</v>
      </c>
      <c r="B5">
        <v>10</v>
      </c>
      <c r="C5" t="s">
        <v>440</v>
      </c>
      <c r="D5">
        <v>3</v>
      </c>
    </row>
    <row r="6" spans="1:4" x14ac:dyDescent="0.25">
      <c r="A6" s="35" t="s">
        <v>2</v>
      </c>
      <c r="B6" s="18"/>
      <c r="C6" s="18"/>
      <c r="D6" s="18"/>
    </row>
    <row r="7" spans="1:4" x14ac:dyDescent="0.25">
      <c r="A7" s="36" t="s">
        <v>3</v>
      </c>
      <c r="B7" t="s">
        <v>73</v>
      </c>
      <c r="C7" t="s">
        <v>73</v>
      </c>
      <c r="D7" t="s">
        <v>73</v>
      </c>
    </row>
    <row r="8" spans="1:4" x14ac:dyDescent="0.25">
      <c r="A8" s="36" t="s">
        <v>4</v>
      </c>
      <c r="B8" t="s">
        <v>73</v>
      </c>
      <c r="C8" t="s">
        <v>73</v>
      </c>
      <c r="D8" t="s">
        <v>73</v>
      </c>
    </row>
    <row r="9" spans="1:4" x14ac:dyDescent="0.25">
      <c r="A9" s="36" t="s">
        <v>135</v>
      </c>
      <c r="D9">
        <v>2.2000000000000002</v>
      </c>
    </row>
    <row r="10" spans="1:4" x14ac:dyDescent="0.25">
      <c r="A10" s="37" t="s">
        <v>5</v>
      </c>
      <c r="B10" s="20"/>
      <c r="C10" s="20"/>
      <c r="D10" s="20"/>
    </row>
    <row r="11" spans="1:4" x14ac:dyDescent="0.25">
      <c r="A11" s="36" t="s">
        <v>6</v>
      </c>
      <c r="B11" s="17"/>
      <c r="C11" s="17"/>
      <c r="D11" s="17"/>
    </row>
    <row r="12" spans="1:4" x14ac:dyDescent="0.25">
      <c r="A12" s="38" t="s">
        <v>131</v>
      </c>
      <c r="B12">
        <v>6</v>
      </c>
      <c r="C12">
        <v>10</v>
      </c>
      <c r="D12">
        <v>1</v>
      </c>
    </row>
    <row r="13" spans="1:4" x14ac:dyDescent="0.25">
      <c r="A13" s="38" t="s">
        <v>132</v>
      </c>
      <c r="B13" s="29" t="s">
        <v>351</v>
      </c>
      <c r="D13">
        <v>8</v>
      </c>
    </row>
    <row r="14" spans="1:4" x14ac:dyDescent="0.25">
      <c r="A14" s="38" t="s">
        <v>133</v>
      </c>
      <c r="B14" s="27" t="s">
        <v>352</v>
      </c>
      <c r="D14">
        <v>20</v>
      </c>
    </row>
    <row r="15" spans="1:4" x14ac:dyDescent="0.25">
      <c r="A15" s="36" t="s">
        <v>7</v>
      </c>
      <c r="B15" s="17"/>
      <c r="C15" s="17"/>
      <c r="D15" s="17"/>
    </row>
    <row r="16" spans="1:4" x14ac:dyDescent="0.25">
      <c r="A16" s="38" t="s">
        <v>131</v>
      </c>
      <c r="B16">
        <v>1</v>
      </c>
      <c r="C16">
        <v>25</v>
      </c>
      <c r="D16">
        <v>1</v>
      </c>
    </row>
    <row r="17" spans="1:4" x14ac:dyDescent="0.25">
      <c r="A17" s="38" t="s">
        <v>132</v>
      </c>
      <c r="B17">
        <v>0</v>
      </c>
      <c r="D17">
        <v>8</v>
      </c>
    </row>
    <row r="18" spans="1:4" x14ac:dyDescent="0.25">
      <c r="A18" s="38" t="s">
        <v>133</v>
      </c>
      <c r="B18">
        <v>24</v>
      </c>
      <c r="D18">
        <v>20</v>
      </c>
    </row>
    <row r="19" spans="1:4" x14ac:dyDescent="0.25">
      <c r="A19" s="36" t="s">
        <v>8</v>
      </c>
      <c r="B19" s="17"/>
      <c r="C19" s="17"/>
      <c r="D19" s="17"/>
    </row>
    <row r="20" spans="1:4" x14ac:dyDescent="0.25">
      <c r="A20" s="38" t="s">
        <v>131</v>
      </c>
      <c r="B20">
        <v>10</v>
      </c>
      <c r="C20">
        <v>40</v>
      </c>
      <c r="D20">
        <v>3</v>
      </c>
    </row>
    <row r="21" spans="1:4" x14ac:dyDescent="0.25">
      <c r="A21" s="38" t="s">
        <v>132</v>
      </c>
      <c r="B21">
        <v>9</v>
      </c>
      <c r="D21">
        <v>8</v>
      </c>
    </row>
    <row r="22" spans="1:4" x14ac:dyDescent="0.25">
      <c r="A22" s="38" t="s">
        <v>133</v>
      </c>
      <c r="B22">
        <v>11</v>
      </c>
      <c r="D22">
        <v>12</v>
      </c>
    </row>
    <row r="23" spans="1:4" x14ac:dyDescent="0.25">
      <c r="A23" s="36" t="s">
        <v>9</v>
      </c>
      <c r="B23" s="17"/>
      <c r="C23" s="17"/>
      <c r="D23" s="17"/>
    </row>
    <row r="24" spans="1:4" x14ac:dyDescent="0.25">
      <c r="A24" s="38" t="s">
        <v>131</v>
      </c>
      <c r="B24">
        <v>12</v>
      </c>
      <c r="C24">
        <v>60</v>
      </c>
      <c r="D24">
        <v>10</v>
      </c>
    </row>
    <row r="25" spans="1:4" x14ac:dyDescent="0.25">
      <c r="A25" s="38" t="s">
        <v>132</v>
      </c>
      <c r="B25" s="27" t="s">
        <v>353</v>
      </c>
      <c r="D25">
        <v>8</v>
      </c>
    </row>
    <row r="26" spans="1:4" x14ac:dyDescent="0.25">
      <c r="A26" s="38" t="s">
        <v>133</v>
      </c>
      <c r="B26" s="27" t="s">
        <v>354</v>
      </c>
      <c r="D26">
        <v>18</v>
      </c>
    </row>
    <row r="27" spans="1:4" x14ac:dyDescent="0.25">
      <c r="A27" s="36" t="s">
        <v>10</v>
      </c>
      <c r="B27" s="17"/>
      <c r="C27" s="17"/>
      <c r="D27" s="17"/>
    </row>
    <row r="28" spans="1:4" x14ac:dyDescent="0.25">
      <c r="A28" s="38" t="s">
        <v>131</v>
      </c>
      <c r="B28">
        <v>3</v>
      </c>
      <c r="C28">
        <v>10</v>
      </c>
    </row>
    <row r="29" spans="1:4" x14ac:dyDescent="0.25">
      <c r="A29" s="38" t="s">
        <v>132</v>
      </c>
      <c r="B29">
        <v>23</v>
      </c>
    </row>
    <row r="30" spans="1:4" x14ac:dyDescent="0.25">
      <c r="A30" s="38" t="s">
        <v>133</v>
      </c>
      <c r="B30">
        <v>7</v>
      </c>
    </row>
    <row r="31" spans="1:4" x14ac:dyDescent="0.25">
      <c r="A31" s="36" t="s">
        <v>11</v>
      </c>
      <c r="B31" s="17"/>
      <c r="C31" s="17"/>
      <c r="D31" s="17"/>
    </row>
    <row r="32" spans="1:4" x14ac:dyDescent="0.25">
      <c r="A32" s="38" t="s">
        <v>131</v>
      </c>
      <c r="B32">
        <v>2</v>
      </c>
      <c r="C32">
        <v>8</v>
      </c>
      <c r="D32">
        <v>1</v>
      </c>
    </row>
    <row r="33" spans="1:4" x14ac:dyDescent="0.25">
      <c r="A33" s="38" t="s">
        <v>132</v>
      </c>
      <c r="B33">
        <v>0</v>
      </c>
      <c r="D33">
        <v>0</v>
      </c>
    </row>
    <row r="34" spans="1:4" x14ac:dyDescent="0.25">
      <c r="A34" s="38" t="s">
        <v>133</v>
      </c>
      <c r="B34">
        <v>24</v>
      </c>
      <c r="D34">
        <v>24</v>
      </c>
    </row>
    <row r="35" spans="1:4" x14ac:dyDescent="0.25">
      <c r="A35" s="36" t="s">
        <v>12</v>
      </c>
      <c r="B35" s="17"/>
      <c r="C35" s="17"/>
      <c r="D35" s="17"/>
    </row>
    <row r="36" spans="1:4" x14ac:dyDescent="0.25">
      <c r="A36" s="38" t="s">
        <v>131</v>
      </c>
      <c r="B36">
        <v>2</v>
      </c>
      <c r="C36">
        <v>25</v>
      </c>
      <c r="D36">
        <v>1</v>
      </c>
    </row>
    <row r="37" spans="1:4" x14ac:dyDescent="0.25">
      <c r="A37" s="38" t="s">
        <v>132</v>
      </c>
      <c r="B37">
        <v>10</v>
      </c>
      <c r="D37">
        <v>8</v>
      </c>
    </row>
    <row r="38" spans="1:4" x14ac:dyDescent="0.25">
      <c r="A38" s="38" t="s">
        <v>133</v>
      </c>
      <c r="B38">
        <v>12</v>
      </c>
      <c r="D38">
        <v>20</v>
      </c>
    </row>
    <row r="39" spans="1:4" x14ac:dyDescent="0.25">
      <c r="A39" s="36" t="s">
        <v>13</v>
      </c>
      <c r="B39" s="17"/>
      <c r="C39" s="17"/>
      <c r="D39" s="17"/>
    </row>
    <row r="40" spans="1:4" x14ac:dyDescent="0.25">
      <c r="A40" s="38" t="s">
        <v>131</v>
      </c>
      <c r="B40">
        <v>10</v>
      </c>
      <c r="C40">
        <v>5</v>
      </c>
    </row>
    <row r="41" spans="1:4" x14ac:dyDescent="0.25">
      <c r="A41" s="38" t="s">
        <v>132</v>
      </c>
      <c r="B41">
        <v>8</v>
      </c>
    </row>
    <row r="42" spans="1:4" x14ac:dyDescent="0.25">
      <c r="A42" s="38" t="s">
        <v>133</v>
      </c>
      <c r="B42">
        <v>9</v>
      </c>
    </row>
    <row r="43" spans="1:4" x14ac:dyDescent="0.25">
      <c r="A43" s="39" t="s">
        <v>137</v>
      </c>
      <c r="B43" s="17"/>
      <c r="C43" s="17"/>
      <c r="D43" s="17"/>
    </row>
    <row r="44" spans="1:4" x14ac:dyDescent="0.25">
      <c r="A44" s="40" t="s">
        <v>131</v>
      </c>
      <c r="B44">
        <v>2</v>
      </c>
      <c r="C44">
        <v>10</v>
      </c>
      <c r="D44">
        <v>1</v>
      </c>
    </row>
    <row r="45" spans="1:4" x14ac:dyDescent="0.25">
      <c r="A45" s="38" t="s">
        <v>132</v>
      </c>
      <c r="B45">
        <v>9</v>
      </c>
      <c r="D45">
        <v>9</v>
      </c>
    </row>
    <row r="46" spans="1:4" x14ac:dyDescent="0.25">
      <c r="A46" s="38" t="s">
        <v>133</v>
      </c>
      <c r="B46">
        <v>11</v>
      </c>
      <c r="D46">
        <v>10</v>
      </c>
    </row>
    <row r="47" spans="1:4" x14ac:dyDescent="0.25">
      <c r="A47" s="39" t="s">
        <v>169</v>
      </c>
      <c r="B47" s="17" t="s">
        <v>355</v>
      </c>
      <c r="C47" s="17"/>
      <c r="D47" s="17" t="s">
        <v>386</v>
      </c>
    </row>
    <row r="48" spans="1:4" x14ac:dyDescent="0.25">
      <c r="A48" s="40" t="s">
        <v>131</v>
      </c>
      <c r="B48">
        <v>2</v>
      </c>
      <c r="D48">
        <v>1</v>
      </c>
    </row>
    <row r="49" spans="1:4" x14ac:dyDescent="0.25">
      <c r="A49" s="38" t="s">
        <v>132</v>
      </c>
      <c r="B49">
        <v>0</v>
      </c>
      <c r="D49" t="s">
        <v>231</v>
      </c>
    </row>
    <row r="50" spans="1:4" x14ac:dyDescent="0.25">
      <c r="A50" s="38" t="s">
        <v>133</v>
      </c>
      <c r="B50">
        <v>24</v>
      </c>
    </row>
    <row r="51" spans="1:4" x14ac:dyDescent="0.25">
      <c r="A51" s="39" t="s">
        <v>69</v>
      </c>
      <c r="B51" s="17" t="s">
        <v>356</v>
      </c>
      <c r="C51" s="17"/>
      <c r="D51" s="17" t="s">
        <v>387</v>
      </c>
    </row>
    <row r="52" spans="1:4" x14ac:dyDescent="0.25">
      <c r="A52" s="40" t="s">
        <v>131</v>
      </c>
      <c r="B52">
        <v>2</v>
      </c>
      <c r="D52">
        <v>1</v>
      </c>
    </row>
    <row r="53" spans="1:4" x14ac:dyDescent="0.25">
      <c r="A53" s="38" t="s">
        <v>132</v>
      </c>
      <c r="B53">
        <v>8</v>
      </c>
      <c r="D53">
        <v>8</v>
      </c>
    </row>
    <row r="54" spans="1:4" x14ac:dyDescent="0.25">
      <c r="A54" s="38" t="s">
        <v>133</v>
      </c>
      <c r="B54">
        <v>18</v>
      </c>
      <c r="D54">
        <v>16</v>
      </c>
    </row>
    <row r="55" spans="1:4" x14ac:dyDescent="0.25">
      <c r="A55" s="41" t="s">
        <v>15</v>
      </c>
      <c r="B55">
        <v>600</v>
      </c>
    </row>
    <row r="56" spans="1:4" x14ac:dyDescent="0.25">
      <c r="A56" s="42" t="s">
        <v>14</v>
      </c>
      <c r="B56">
        <v>130000</v>
      </c>
    </row>
    <row r="57" spans="1:4" x14ac:dyDescent="0.25">
      <c r="A57" s="43" t="s">
        <v>16</v>
      </c>
      <c r="B57">
        <v>24</v>
      </c>
      <c r="C57">
        <v>24</v>
      </c>
      <c r="D57">
        <v>24</v>
      </c>
    </row>
    <row r="58" spans="1:4" x14ac:dyDescent="0.25">
      <c r="A58" s="36" t="s">
        <v>17</v>
      </c>
      <c r="B58" s="17"/>
      <c r="C58" s="17"/>
      <c r="D58" s="17"/>
    </row>
    <row r="59" spans="1:4" x14ac:dyDescent="0.25">
      <c r="A59" s="44" t="s">
        <v>138</v>
      </c>
    </row>
    <row r="60" spans="1:4" x14ac:dyDescent="0.25">
      <c r="A60" s="45" t="s">
        <v>139</v>
      </c>
    </row>
    <row r="61" spans="1:4" x14ac:dyDescent="0.25">
      <c r="A61" s="45" t="s">
        <v>140</v>
      </c>
      <c r="C61">
        <v>1</v>
      </c>
    </row>
    <row r="62" spans="1:4" x14ac:dyDescent="0.25">
      <c r="A62" s="45" t="s">
        <v>141</v>
      </c>
      <c r="B62">
        <v>3</v>
      </c>
      <c r="D62">
        <v>1</v>
      </c>
    </row>
    <row r="63" spans="1:4" x14ac:dyDescent="0.25">
      <c r="A63" s="46" t="s">
        <v>18</v>
      </c>
      <c r="B63" t="s">
        <v>357</v>
      </c>
      <c r="C63" t="s">
        <v>144</v>
      </c>
      <c r="D63" t="s">
        <v>144</v>
      </c>
    </row>
    <row r="64" spans="1:4" x14ac:dyDescent="0.25">
      <c r="A64" s="43" t="s">
        <v>68</v>
      </c>
      <c r="C64" t="s">
        <v>392</v>
      </c>
      <c r="D64" t="s">
        <v>388</v>
      </c>
    </row>
    <row r="65" spans="1:4" x14ac:dyDescent="0.25">
      <c r="A65" s="36" t="s">
        <v>19</v>
      </c>
      <c r="B65" t="s">
        <v>144</v>
      </c>
      <c r="C65" t="s">
        <v>144</v>
      </c>
      <c r="D65" t="s">
        <v>144</v>
      </c>
    </row>
    <row r="66" spans="1:4" x14ac:dyDescent="0.25">
      <c r="A66" s="36" t="s">
        <v>145</v>
      </c>
      <c r="C66" t="s">
        <v>438</v>
      </c>
      <c r="D66" t="s">
        <v>389</v>
      </c>
    </row>
    <row r="67" spans="1:4" x14ac:dyDescent="0.25">
      <c r="A67" s="35" t="s">
        <v>20</v>
      </c>
      <c r="B67" s="18"/>
      <c r="C67" s="18"/>
      <c r="D67" s="18"/>
    </row>
    <row r="68" spans="1:4" x14ac:dyDescent="0.25">
      <c r="A68" s="37" t="s">
        <v>21</v>
      </c>
      <c r="B68" s="17"/>
      <c r="C68" s="17"/>
      <c r="D68" s="17"/>
    </row>
    <row r="69" spans="1:4" x14ac:dyDescent="0.25">
      <c r="A69" s="47" t="s">
        <v>22</v>
      </c>
      <c r="B69" t="s">
        <v>150</v>
      </c>
      <c r="C69" t="s">
        <v>150</v>
      </c>
      <c r="D69" t="s">
        <v>150</v>
      </c>
    </row>
    <row r="70" spans="1:4" x14ac:dyDescent="0.25">
      <c r="A70" s="36" t="s">
        <v>23</v>
      </c>
      <c r="B70" t="s">
        <v>150</v>
      </c>
      <c r="C70" t="s">
        <v>150</v>
      </c>
      <c r="D70" t="s">
        <v>150</v>
      </c>
    </row>
    <row r="71" spans="1:4" x14ac:dyDescent="0.25">
      <c r="A71" s="36" t="s">
        <v>70</v>
      </c>
      <c r="B71">
        <v>0</v>
      </c>
      <c r="C71">
        <v>0</v>
      </c>
      <c r="D71">
        <v>0</v>
      </c>
    </row>
    <row r="72" spans="1:4" x14ac:dyDescent="0.25">
      <c r="A72" s="36" t="s">
        <v>24</v>
      </c>
    </row>
    <row r="73" spans="1:4" x14ac:dyDescent="0.25">
      <c r="A73" s="36" t="s">
        <v>25</v>
      </c>
      <c r="B73" t="s">
        <v>144</v>
      </c>
      <c r="C73" t="s">
        <v>144</v>
      </c>
      <c r="D73" t="s">
        <v>144</v>
      </c>
    </row>
    <row r="74" spans="1:4" x14ac:dyDescent="0.25">
      <c r="A74" s="37" t="s">
        <v>26</v>
      </c>
      <c r="B74" s="17"/>
      <c r="C74" s="17" t="s">
        <v>439</v>
      </c>
      <c r="D74" s="17"/>
    </row>
    <row r="75" spans="1:4" x14ac:dyDescent="0.25">
      <c r="A75" s="36" t="s">
        <v>71</v>
      </c>
      <c r="B75">
        <v>1</v>
      </c>
      <c r="C75">
        <v>21</v>
      </c>
      <c r="D75">
        <v>1</v>
      </c>
    </row>
    <row r="76" spans="1:4" x14ac:dyDescent="0.25">
      <c r="A76" s="36" t="s">
        <v>27</v>
      </c>
      <c r="B76" t="s">
        <v>144</v>
      </c>
      <c r="C76" t="s">
        <v>73</v>
      </c>
      <c r="D76" t="s">
        <v>144</v>
      </c>
    </row>
    <row r="77" spans="1:4" x14ac:dyDescent="0.25">
      <c r="A77" s="35" t="s">
        <v>28</v>
      </c>
      <c r="B77" s="18"/>
      <c r="C77" s="18"/>
      <c r="D77" s="18"/>
    </row>
    <row r="78" spans="1:4" x14ac:dyDescent="0.25">
      <c r="A78" s="37" t="s">
        <v>29</v>
      </c>
      <c r="B78" s="17"/>
      <c r="C78" s="17"/>
      <c r="D78" s="17"/>
    </row>
    <row r="79" spans="1:4" x14ac:dyDescent="0.25">
      <c r="A79" s="47" t="s">
        <v>30</v>
      </c>
      <c r="B79" t="s">
        <v>151</v>
      </c>
      <c r="C79" t="s">
        <v>151</v>
      </c>
      <c r="D79" t="s">
        <v>151</v>
      </c>
    </row>
    <row r="80" spans="1:4" x14ac:dyDescent="0.25">
      <c r="A80" s="47" t="s">
        <v>31</v>
      </c>
      <c r="B80" t="s">
        <v>150</v>
      </c>
      <c r="C80" t="s">
        <v>150</v>
      </c>
      <c r="D80" t="s">
        <v>150</v>
      </c>
    </row>
    <row r="81" spans="1:4" x14ac:dyDescent="0.25">
      <c r="A81" s="47" t="s">
        <v>175</v>
      </c>
      <c r="B81" t="s">
        <v>150</v>
      </c>
      <c r="C81" t="s">
        <v>150</v>
      </c>
      <c r="D81" t="s">
        <v>150</v>
      </c>
    </row>
    <row r="82" spans="1:4" x14ac:dyDescent="0.25">
      <c r="A82" s="37" t="s">
        <v>77</v>
      </c>
      <c r="B82" s="17"/>
      <c r="C82" s="17"/>
      <c r="D82" s="17"/>
    </row>
    <row r="83" spans="1:4" x14ac:dyDescent="0.25">
      <c r="A83" s="47" t="s">
        <v>26</v>
      </c>
      <c r="B83" s="30" t="s">
        <v>358</v>
      </c>
      <c r="D83">
        <v>1</v>
      </c>
    </row>
    <row r="84" spans="1:4" x14ac:dyDescent="0.25">
      <c r="A84" s="47" t="s">
        <v>21</v>
      </c>
    </row>
    <row r="85" spans="1:4" x14ac:dyDescent="0.25">
      <c r="A85" s="47" t="s">
        <v>175</v>
      </c>
    </row>
    <row r="86" spans="1:4" x14ac:dyDescent="0.25">
      <c r="A86" s="37" t="s">
        <v>32</v>
      </c>
      <c r="B86" s="17"/>
      <c r="C86" s="17"/>
      <c r="D86" s="17"/>
    </row>
    <row r="87" spans="1:4" x14ac:dyDescent="0.25">
      <c r="A87" s="47" t="s">
        <v>26</v>
      </c>
      <c r="B87" t="s">
        <v>359</v>
      </c>
      <c r="D87" t="s">
        <v>390</v>
      </c>
    </row>
    <row r="88" spans="1:4" x14ac:dyDescent="0.25">
      <c r="A88" s="47" t="s">
        <v>21</v>
      </c>
      <c r="D88" t="s">
        <v>136</v>
      </c>
    </row>
    <row r="89" spans="1:4" x14ac:dyDescent="0.25">
      <c r="A89" s="47" t="s">
        <v>175</v>
      </c>
      <c r="D89" t="s">
        <v>136</v>
      </c>
    </row>
    <row r="90" spans="1:4" x14ac:dyDescent="0.25">
      <c r="A90" s="37" t="s">
        <v>33</v>
      </c>
      <c r="B90" s="17"/>
      <c r="C90" s="17"/>
      <c r="D90" s="17"/>
    </row>
    <row r="91" spans="1:4" x14ac:dyDescent="0.25">
      <c r="A91" s="47" t="s">
        <v>26</v>
      </c>
      <c r="B91" t="s">
        <v>360</v>
      </c>
      <c r="D91" t="s">
        <v>391</v>
      </c>
    </row>
    <row r="92" spans="1:4" x14ac:dyDescent="0.25">
      <c r="A92" s="47" t="s">
        <v>21</v>
      </c>
      <c r="D92" t="s">
        <v>136</v>
      </c>
    </row>
    <row r="93" spans="1:4" x14ac:dyDescent="0.25">
      <c r="A93" s="47" t="s">
        <v>175</v>
      </c>
      <c r="D93" t="s">
        <v>136</v>
      </c>
    </row>
    <row r="94" spans="1:4" x14ac:dyDescent="0.25">
      <c r="A94" s="37" t="s">
        <v>34</v>
      </c>
      <c r="B94" s="17"/>
      <c r="C94" s="17"/>
      <c r="D94" s="17"/>
    </row>
    <row r="95" spans="1:4" x14ac:dyDescent="0.25">
      <c r="A95" s="47" t="s">
        <v>26</v>
      </c>
      <c r="B95" t="s">
        <v>161</v>
      </c>
      <c r="D95" t="s">
        <v>136</v>
      </c>
    </row>
    <row r="96" spans="1:4" x14ac:dyDescent="0.25">
      <c r="A96" s="47" t="s">
        <v>31</v>
      </c>
      <c r="D96" t="s">
        <v>136</v>
      </c>
    </row>
    <row r="97" spans="1:4" x14ac:dyDescent="0.25">
      <c r="A97" s="47" t="s">
        <v>175</v>
      </c>
      <c r="D97" t="s">
        <v>136</v>
      </c>
    </row>
    <row r="98" spans="1:4" x14ac:dyDescent="0.25">
      <c r="A98" s="35" t="s">
        <v>35</v>
      </c>
      <c r="B98" s="18"/>
      <c r="C98" s="18"/>
      <c r="D98" s="18"/>
    </row>
    <row r="99" spans="1:4" x14ac:dyDescent="0.25">
      <c r="A99" s="47" t="s">
        <v>30</v>
      </c>
      <c r="B99" t="s">
        <v>151</v>
      </c>
      <c r="C99" t="s">
        <v>151</v>
      </c>
      <c r="D99" t="s">
        <v>152</v>
      </c>
    </row>
    <row r="100" spans="1:4" x14ac:dyDescent="0.25">
      <c r="A100" s="47" t="s">
        <v>31</v>
      </c>
      <c r="B100" t="s">
        <v>152</v>
      </c>
      <c r="C100" t="s">
        <v>152</v>
      </c>
      <c r="D100" t="s">
        <v>152</v>
      </c>
    </row>
    <row r="101" spans="1:4" x14ac:dyDescent="0.25">
      <c r="A101" s="47" t="s">
        <v>36</v>
      </c>
      <c r="B101" t="s">
        <v>152</v>
      </c>
      <c r="C101" t="s">
        <v>152</v>
      </c>
      <c r="D101" t="s">
        <v>152</v>
      </c>
    </row>
    <row r="102" spans="1:4" x14ac:dyDescent="0.25">
      <c r="A102" s="35" t="s">
        <v>37</v>
      </c>
      <c r="B102" s="18"/>
      <c r="C102" s="18"/>
      <c r="D102" s="18"/>
    </row>
    <row r="103" spans="1:4" x14ac:dyDescent="0.25">
      <c r="A103" s="37" t="s">
        <v>38</v>
      </c>
      <c r="B103" s="17"/>
      <c r="C103" s="17"/>
      <c r="D103" s="17"/>
    </row>
    <row r="104" spans="1:4" x14ac:dyDescent="0.25">
      <c r="A104" s="47" t="s">
        <v>42</v>
      </c>
      <c r="B104" t="s">
        <v>187</v>
      </c>
      <c r="C104" t="s">
        <v>187</v>
      </c>
      <c r="D104" t="s">
        <v>187</v>
      </c>
    </row>
    <row r="105" spans="1:4" x14ac:dyDescent="0.25">
      <c r="A105" s="47" t="s">
        <v>39</v>
      </c>
      <c r="B105" t="s">
        <v>187</v>
      </c>
      <c r="C105" t="s">
        <v>187</v>
      </c>
      <c r="D105" t="s">
        <v>187</v>
      </c>
    </row>
    <row r="106" spans="1:4" x14ac:dyDescent="0.25">
      <c r="A106" s="47" t="s">
        <v>40</v>
      </c>
    </row>
    <row r="107" spans="1:4" x14ac:dyDescent="0.25">
      <c r="A107" s="47" t="s">
        <v>41</v>
      </c>
    </row>
    <row r="108" spans="1:4" x14ac:dyDescent="0.25">
      <c r="A108" s="47" t="s">
        <v>43</v>
      </c>
    </row>
    <row r="109" spans="1:4" x14ac:dyDescent="0.25">
      <c r="A109" s="37" t="s">
        <v>26</v>
      </c>
      <c r="B109" s="17"/>
      <c r="C109" s="17"/>
      <c r="D109" s="17"/>
    </row>
    <row r="110" spans="1:4" x14ac:dyDescent="0.25">
      <c r="A110" s="47" t="s">
        <v>44</v>
      </c>
      <c r="B110" t="s">
        <v>211</v>
      </c>
      <c r="C110" t="s">
        <v>211</v>
      </c>
      <c r="D110" t="s">
        <v>211</v>
      </c>
    </row>
    <row r="111" spans="1:4" x14ac:dyDescent="0.25">
      <c r="A111" s="47" t="s">
        <v>380</v>
      </c>
      <c r="B111" t="s">
        <v>361</v>
      </c>
      <c r="C111" t="s">
        <v>472</v>
      </c>
      <c r="D111">
        <v>15</v>
      </c>
    </row>
    <row r="112" spans="1:4" x14ac:dyDescent="0.25">
      <c r="A112" s="47" t="s">
        <v>45</v>
      </c>
      <c r="B112" t="s">
        <v>362</v>
      </c>
      <c r="C112" t="s">
        <v>441</v>
      </c>
      <c r="D112" t="s">
        <v>266</v>
      </c>
    </row>
    <row r="113" spans="1:4" x14ac:dyDescent="0.25">
      <c r="A113" s="47" t="s">
        <v>157</v>
      </c>
      <c r="B113" t="s">
        <v>363</v>
      </c>
      <c r="D113" t="s">
        <v>392</v>
      </c>
    </row>
    <row r="114" spans="1:4" x14ac:dyDescent="0.25">
      <c r="A114" s="37" t="s">
        <v>46</v>
      </c>
      <c r="B114" s="17" t="s">
        <v>364</v>
      </c>
      <c r="C114" s="17"/>
      <c r="D114" s="17"/>
    </row>
    <row r="115" spans="1:4" x14ac:dyDescent="0.25">
      <c r="A115" s="47" t="s">
        <v>47</v>
      </c>
    </row>
    <row r="116" spans="1:4" x14ac:dyDescent="0.25">
      <c r="A116" s="47" t="s">
        <v>48</v>
      </c>
      <c r="C116" t="s">
        <v>442</v>
      </c>
    </row>
    <row r="117" spans="1:4" x14ac:dyDescent="0.25">
      <c r="A117" s="47" t="s">
        <v>49</v>
      </c>
    </row>
    <row r="118" spans="1:4" x14ac:dyDescent="0.25">
      <c r="A118" s="35" t="s">
        <v>50</v>
      </c>
      <c r="B118" s="18"/>
      <c r="C118" s="18"/>
      <c r="D118" s="18"/>
    </row>
    <row r="119" spans="1:4" x14ac:dyDescent="0.25">
      <c r="A119" s="47" t="s">
        <v>51</v>
      </c>
      <c r="B119" t="s">
        <v>144</v>
      </c>
      <c r="C119" t="s">
        <v>73</v>
      </c>
      <c r="D119" t="s">
        <v>144</v>
      </c>
    </row>
    <row r="120" spans="1:4" x14ac:dyDescent="0.25">
      <c r="A120" s="37" t="s">
        <v>72</v>
      </c>
      <c r="B120" s="17"/>
      <c r="C120" s="17"/>
      <c r="D120" s="17"/>
    </row>
    <row r="121" spans="1:4" x14ac:dyDescent="0.25">
      <c r="A121" s="47" t="s">
        <v>52</v>
      </c>
    </row>
    <row r="122" spans="1:4" x14ac:dyDescent="0.25">
      <c r="A122" s="47" t="s">
        <v>53</v>
      </c>
    </row>
    <row r="123" spans="1:4" x14ac:dyDescent="0.25">
      <c r="A123" s="47" t="s">
        <v>54</v>
      </c>
    </row>
    <row r="124" spans="1:4" x14ac:dyDescent="0.25">
      <c r="A124" s="47" t="s">
        <v>55</v>
      </c>
    </row>
    <row r="125" spans="1:4" x14ac:dyDescent="0.25">
      <c r="A125" s="47" t="s">
        <v>56</v>
      </c>
    </row>
    <row r="126" spans="1:4" x14ac:dyDescent="0.25">
      <c r="A126" s="47" t="s">
        <v>57</v>
      </c>
    </row>
    <row r="127" spans="1:4" x14ac:dyDescent="0.25">
      <c r="A127" s="47" t="s">
        <v>58</v>
      </c>
    </row>
    <row r="128" spans="1:4" x14ac:dyDescent="0.25">
      <c r="A128" s="47" t="s">
        <v>59</v>
      </c>
      <c r="B128" t="s">
        <v>74</v>
      </c>
      <c r="C128" t="s">
        <v>74</v>
      </c>
      <c r="D128" t="s">
        <v>74</v>
      </c>
    </row>
    <row r="129" spans="1:5" x14ac:dyDescent="0.25">
      <c r="A129" s="37" t="s">
        <v>60</v>
      </c>
      <c r="B129" s="17"/>
      <c r="C129" s="17"/>
      <c r="D129" s="17"/>
    </row>
    <row r="130" spans="1:5" x14ac:dyDescent="0.25">
      <c r="A130" s="47" t="s">
        <v>61</v>
      </c>
    </row>
    <row r="131" spans="1:5" x14ac:dyDescent="0.25">
      <c r="A131" s="47" t="s">
        <v>62</v>
      </c>
    </row>
    <row r="132" spans="1:5" x14ac:dyDescent="0.25">
      <c r="A132" s="47" t="s">
        <v>63</v>
      </c>
    </row>
    <row r="133" spans="1:5" x14ac:dyDescent="0.25">
      <c r="A133" s="47" t="s">
        <v>64</v>
      </c>
    </row>
    <row r="134" spans="1:5" x14ac:dyDescent="0.25">
      <c r="A134" s="47" t="s">
        <v>65</v>
      </c>
    </row>
    <row r="135" spans="1:5" x14ac:dyDescent="0.25">
      <c r="A135" s="47" t="s">
        <v>66</v>
      </c>
    </row>
    <row r="136" spans="1:5" x14ac:dyDescent="0.25">
      <c r="A136" s="47" t="s">
        <v>321</v>
      </c>
    </row>
    <row r="137" spans="1:5" ht="15.75" thickBot="1" x14ac:dyDescent="0.3"/>
    <row r="138" spans="1:5" x14ac:dyDescent="0.25">
      <c r="E138" s="50" t="s">
        <v>470</v>
      </c>
    </row>
    <row r="139" spans="1:5" ht="15.75" thickBot="1" x14ac:dyDescent="0.3">
      <c r="A139" s="53" t="s">
        <v>471</v>
      </c>
      <c r="B139">
        <f>(45+15+11)/3</f>
        <v>23.666666666666668</v>
      </c>
      <c r="C139">
        <f>300/4</f>
        <v>75</v>
      </c>
      <c r="D139">
        <f>15/3</f>
        <v>5</v>
      </c>
      <c r="E139" s="51">
        <f>(B139+C139+D139)*12</f>
        <v>1244</v>
      </c>
    </row>
    <row r="140" spans="1:5" x14ac:dyDescent="0.25">
      <c r="C140">
        <f>75*12</f>
        <v>900</v>
      </c>
    </row>
  </sheetData>
  <dataValidations count="10">
    <dataValidation type="list" allowBlank="1" showInputMessage="1" showErrorMessage="1" sqref="B70:D70" xr:uid="{00000000-0002-0000-0200-000000000000}">
      <formula1>"Not Present,Inside the House,Outside the House,Common Kitchen"</formula1>
    </dataValidation>
    <dataValidation type="list" allowBlank="1" showInputMessage="1" showErrorMessage="1" sqref="B69:D69" xr:uid="{00000000-0002-0000-0200-000001000000}">
      <formula1>"Not Present,3SF,Saw Dust Stove,Improved Stove,Others (Specify)"</formula1>
    </dataValidation>
    <dataValidation type="list" allowBlank="1" showInputMessage="1" showErrorMessage="1" sqref="B105:D105" xr:uid="{00000000-0002-0000-0200-000002000000}">
      <formula1>"Not Used,By hand,By motorbike,By car,By Pickup,By camion,Other (Specify)"</formula1>
    </dataValidation>
    <dataValidation type="list" allowBlank="1" showInputMessage="1" showErrorMessage="1" sqref="B99:D101" xr:uid="{00000000-0002-0000-0200-000003000000}">
      <formula1>"Not Present/Used,Daily,Weekly,Monthly,Yearly"</formula1>
    </dataValidation>
    <dataValidation type="list" allowBlank="1" showInputMessage="1" showErrorMessage="1" sqref="B79:D81" xr:uid="{00000000-0002-0000-0200-000004000000}">
      <formula1>"Not Present,Daily,Weekly,Monthly,Yearly"</formula1>
    </dataValidation>
    <dataValidation type="list" operator="lessThanOrEqual" allowBlank="1" showInputMessage="1" showErrorMessage="1" sqref="B71:D71" xr:uid="{00000000-0002-0000-0200-000005000000}">
      <formula1>"Occasional,0,1,2,3,4,5,6,7,8,9,10,11,12,13,14,15,16,17,18,19,20,21"</formula1>
    </dataValidation>
    <dataValidation type="list" allowBlank="1" showInputMessage="1" showErrorMessage="1" sqref="B2:D2" xr:uid="{00000000-0002-0000-0200-000006000000}">
      <formula1>"Domestic,Public,Comercial"</formula1>
    </dataValidation>
    <dataValidation type="list" allowBlank="1" showInputMessage="1" showErrorMessage="1" sqref="B128:D128 B104:D104" xr:uid="{00000000-0002-0000-0200-000007000000}"/>
    <dataValidation type="list" allowBlank="1" showInputMessage="1" showErrorMessage="1" sqref="B65:D65 B119:D119 B7:D8 B73:D73 B76:D76" xr:uid="{00000000-0002-0000-0200-000008000000}">
      <formula1>"Yes,No"</formula1>
    </dataValidation>
    <dataValidation type="list" operator="lessThanOrEqual" allowBlank="1" showInputMessage="1" showErrorMessage="1" sqref="B75:D75" xr:uid="{00000000-0002-0000-0200-000009000000}">
      <formula1>"1,2,3,4,5,6,7,8,9,10,11,12,13,14,15,16,17,18,19,20,21"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Domestic</vt:lpstr>
      <vt:lpstr>Comercial</vt:lpstr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2018-01-30T15:47:35Z</dcterms:modified>
</cp:coreProperties>
</file>