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ocuments\ESILV\A4\market risk\TD3\"/>
    </mc:Choice>
  </mc:AlternateContent>
  <xr:revisionPtr revIDLastSave="0" documentId="13_ncr:1_{04E50E58-91AC-4336-B618-5C6408A66298}" xr6:coauthVersionLast="47" xr6:coauthVersionMax="47" xr10:uidLastSave="{00000000-0000-0000-0000-000000000000}"/>
  <bookViews>
    <workbookView xWindow="-108" yWindow="-108" windowWidth="23256" windowHeight="12456" activeTab="1" xr2:uid="{4B7C1F0A-32D8-475E-AF29-89856F9FEEB9}"/>
  </bookViews>
  <sheets>
    <sheet name="Sheet1" sheetId="1" r:id="rId1"/>
    <sheet name="Sheet2" sheetId="2" r:id="rId2"/>
  </sheets>
  <definedNames>
    <definedName name="solver_adj" localSheetId="0" hidden="1">Sheet1!$C$7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99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2" l="1"/>
  <c r="I6" i="2"/>
  <c r="I7" i="2"/>
  <c r="I8" i="2"/>
  <c r="I5" i="2"/>
  <c r="H6" i="2"/>
  <c r="H7" i="2"/>
  <c r="H8" i="2"/>
  <c r="H5" i="2"/>
  <c r="J7" i="2"/>
  <c r="J8" i="2"/>
  <c r="J5" i="2"/>
  <c r="M19" i="2" a="1"/>
  <c r="M19" i="2" s="1"/>
  <c r="F19" i="2" a="1"/>
  <c r="F19" i="2" s="1"/>
  <c r="C13" i="1"/>
  <c r="J5" i="1"/>
  <c r="J6" i="1"/>
  <c r="J7" i="1"/>
  <c r="J8" i="1"/>
  <c r="J9" i="1"/>
  <c r="J10" i="1"/>
  <c r="J11" i="1"/>
  <c r="J12" i="1"/>
  <c r="J13" i="1"/>
  <c r="J14" i="1"/>
  <c r="J15" i="1"/>
  <c r="J16" i="1"/>
  <c r="I16" i="1"/>
  <c r="I6" i="1"/>
  <c r="I7" i="1"/>
  <c r="I8" i="1"/>
  <c r="I9" i="1"/>
  <c r="I10" i="1"/>
  <c r="I11" i="1"/>
  <c r="I12" i="1"/>
  <c r="I13" i="1"/>
  <c r="I14" i="1"/>
  <c r="I15" i="1"/>
  <c r="I5" i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5" i="1"/>
  <c r="H5" i="1" s="1"/>
  <c r="C6" i="1" l="1"/>
  <c r="C10" i="1" l="1"/>
  <c r="C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<sst xmlns="http://schemas.openxmlformats.org/spreadsheetml/2006/main" count="40" uniqueCount="37">
  <si>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coupon</t>
  </si>
  <si>
    <t>nominal</t>
  </si>
  <si>
    <t>time</t>
  </si>
  <si>
    <t>cash flow</t>
  </si>
  <si>
    <t>DF</t>
  </si>
  <si>
    <t>DCF</t>
  </si>
  <si>
    <t>discount rate</t>
  </si>
  <si>
    <t>price market</t>
  </si>
  <si>
    <t>D</t>
  </si>
  <si>
    <t>MD</t>
  </si>
  <si>
    <t xml:space="preserve">wt*t </t>
  </si>
  <si>
    <t>convexity</t>
  </si>
  <si>
    <t>CF*(t^2)/(1+y)^t</t>
  </si>
  <si>
    <t>asset</t>
  </si>
  <si>
    <t>bond 1</t>
  </si>
  <si>
    <t>bond 2</t>
  </si>
  <si>
    <t>govies</t>
  </si>
  <si>
    <t>spread duration</t>
  </si>
  <si>
    <t>spread convexity</t>
  </si>
  <si>
    <t>yield duration</t>
  </si>
  <si>
    <t>yield convexity</t>
  </si>
  <si>
    <t>FRN</t>
  </si>
  <si>
    <t>=</t>
  </si>
  <si>
    <t>A</t>
  </si>
  <si>
    <t>A^-1</t>
  </si>
  <si>
    <t>B</t>
  </si>
  <si>
    <t>W</t>
  </si>
  <si>
    <t>w1</t>
  </si>
  <si>
    <t>w2</t>
  </si>
  <si>
    <t>w3</t>
  </si>
  <si>
    <t>DTS</t>
  </si>
  <si>
    <t>Impact</t>
  </si>
  <si>
    <t>poids</t>
  </si>
  <si>
    <t>spread</t>
  </si>
  <si>
    <t>variation taux</t>
  </si>
  <si>
    <t>variation spread</t>
  </si>
  <si>
    <t>impact portefeuille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</si>
</sst>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0" xfId="0" applyFill="1" applyBorder="1"/>
    <xf numFmtId="0" fontId="0" fillId="3" borderId="5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13" xfId="0" applyFill="1" applyBorder="1"/>
    <xf numFmtId="0" fontId="0" fillId="3" borderId="2" xfId="0" applyFill="1" applyBorder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A0B134-1D3A-4FF1-9FE6-C70DD76B01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12</xdr:row>
      <xdr:rowOff>137160</xdr:rowOff>
    </xdr:from>
    <xdr:to>
      <xdr:col>3</xdr:col>
      <xdr:colOff>822960</xdr:colOff>
      <xdr:row>21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706D2-7299-ECEF-507D-733C6B51AB22}"/>
            </a:ext>
          </a:extLst>
        </xdr:cNvPr>
        <xdr:cNvSpPr txBox="1"/>
      </xdr:nvSpPr>
      <xdr:spPr>
        <a:xfrm>
          <a:off x="563880" y="2331720"/>
          <a:ext cx="2598420" cy="1592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Dp = SUM(Di.wi) = 0</a:t>
          </a:r>
        </a:p>
        <a:p>
          <a:r>
            <a:rPr lang="en-GB" sz="1100" kern="1200"/>
            <a:t>Cp</a:t>
          </a:r>
          <a:r>
            <a:rPr lang="en-GB" sz="1100" kern="1200" baseline="0"/>
            <a:t> = SUM(Ci.wi) = 0</a:t>
          </a:r>
        </a:p>
        <a:p>
          <a:r>
            <a:rPr lang="en-GB" sz="1100" kern="1200" baseline="0"/>
            <a:t>SUM(wi) = 1</a:t>
          </a:r>
        </a:p>
        <a:p>
          <a:endParaRPr lang="en-GB" sz="1100" kern="1200" baseline="0"/>
        </a:p>
        <a:p>
          <a:r>
            <a:rPr lang="en-GB" sz="1100" kern="1200" baseline="0"/>
            <a:t> / 2      4      3   \    /    w1   \         /  0  \</a:t>
          </a:r>
        </a:p>
        <a:p>
          <a:r>
            <a:rPr lang="en-GB" sz="1100" kern="1200"/>
            <a:t>| 4.5 16 10   |   |    w2    |  =  | </a:t>
          </a:r>
          <a:r>
            <a:rPr lang="en-GB" sz="1100" kern="1200" baseline="0"/>
            <a:t> </a:t>
          </a:r>
          <a:r>
            <a:rPr lang="en-GB" sz="1100" kern="1200"/>
            <a:t>0  |</a:t>
          </a:r>
        </a:p>
        <a:p>
          <a:r>
            <a:rPr lang="en-GB" sz="1100" kern="1200"/>
            <a:t> \ 1     1     1    /      \   w2   /         \  1  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0017-0C0E-4E9E-843F-6AA7F1C016A3}">
  <dimension ref="B4:J16"/>
  <sheetViews>
    <sheetView workbookViewId="0">
      <selection activeCell="H24" sqref="H24"/>
    </sheetView>
  </sheetViews>
  <sheetFormatPr defaultRowHeight="14.4" x14ac:dyDescent="0.3"/>
  <cols>
    <col min="2" max="2" width="13.21875" customWidth="1"/>
    <col min="3" max="3" width="13.33203125" customWidth="1"/>
    <col min="7" max="7" width="11.6640625" customWidth="1"/>
    <col min="8" max="9" width="10.88671875" customWidth="1"/>
    <col min="10" max="10" width="15.6640625" customWidth="1"/>
  </cols>
  <sheetData>
    <row r="4" spans="2:10" x14ac:dyDescent="0.3">
      <c r="B4" s="19" t="s">
        <v>0</v>
      </c>
      <c r="C4" s="20">
        <v>0.01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10</v>
      </c>
      <c r="J4" s="13" t="s">
        <v>12</v>
      </c>
    </row>
    <row r="5" spans="2:10" x14ac:dyDescent="0.3">
      <c r="B5" s="21" t="s">
        <v>1</v>
      </c>
      <c r="C5" s="22">
        <v>100</v>
      </c>
      <c r="E5" s="13">
        <v>0.25</v>
      </c>
      <c r="F5" s="13">
        <v>0.25</v>
      </c>
      <c r="G5" s="13">
        <f>1/((1+$C$7)^E5)</f>
        <v>0.99665958998767923</v>
      </c>
      <c r="H5" s="13">
        <f>F5*G5</f>
        <v>0.24916489749691981</v>
      </c>
      <c r="I5" s="10">
        <f>E5*F5/((1+$C$7)^E5)</f>
        <v>6.2291224374229952E-2</v>
      </c>
      <c r="J5" s="13">
        <f>F5*(E5^2)/((1+$C$7)^E5)</f>
        <v>1.5572806093557488E-2</v>
      </c>
    </row>
    <row r="6" spans="2:10" x14ac:dyDescent="0.3">
      <c r="B6" s="21" t="s">
        <v>7</v>
      </c>
      <c r="C6" s="22">
        <f>SUM(H5:H16)</f>
        <v>98.999992341162752</v>
      </c>
      <c r="E6" s="14">
        <v>0.5</v>
      </c>
      <c r="F6" s="14">
        <v>0.25</v>
      </c>
      <c r="G6" s="14">
        <f>1/((1+$C$7)^E6)</f>
        <v>0.99333033831440876</v>
      </c>
      <c r="H6" s="14">
        <f t="shared" ref="H6:H16" si="0">F6*G6</f>
        <v>0.24833258457860219</v>
      </c>
      <c r="I6" s="10">
        <f>E6*F6/((1+$C$7)^E6)</f>
        <v>0.12416629228930109</v>
      </c>
      <c r="J6" s="14">
        <f t="shared" ref="J6:J16" si="1">F6*(E6^2)/((1+$C$7)^E6)</f>
        <v>6.2083146144650547E-2</v>
      </c>
    </row>
    <row r="7" spans="2:10" x14ac:dyDescent="0.3">
      <c r="B7" s="23" t="s">
        <v>6</v>
      </c>
      <c r="C7" s="24">
        <v>1.3473973289543929E-2</v>
      </c>
      <c r="E7" s="14">
        <v>0.75</v>
      </c>
      <c r="F7" s="14">
        <v>0.25</v>
      </c>
      <c r="G7" s="14">
        <f>1/((1+$C$7)^E7)</f>
        <v>0.99001220770676124</v>
      </c>
      <c r="H7" s="14">
        <f t="shared" si="0"/>
        <v>0.24750305192669031</v>
      </c>
      <c r="I7" s="10">
        <f>E7*F7/((1+$C$7)^E7)</f>
        <v>0.18562728894501773</v>
      </c>
      <c r="J7" s="14">
        <f t="shared" si="1"/>
        <v>0.13922046670876331</v>
      </c>
    </row>
    <row r="8" spans="2:10" x14ac:dyDescent="0.3">
      <c r="E8" s="14">
        <v>1</v>
      </c>
      <c r="F8" s="14">
        <v>0.25</v>
      </c>
      <c r="G8" s="14">
        <f>1/((1+$C$7)^E8)</f>
        <v>0.98670516101581773</v>
      </c>
      <c r="H8" s="14">
        <f t="shared" si="0"/>
        <v>0.24667629025395443</v>
      </c>
      <c r="I8" s="10">
        <f>E8*F8/((1+$C$7)^E8)</f>
        <v>0.24667629025395443</v>
      </c>
      <c r="J8" s="14">
        <f t="shared" si="1"/>
        <v>0.24667629025395443</v>
      </c>
    </row>
    <row r="9" spans="2:10" x14ac:dyDescent="0.3">
      <c r="E9" s="14">
        <v>1.25</v>
      </c>
      <c r="F9" s="14">
        <v>0.25</v>
      </c>
      <c r="G9" s="14">
        <f>1/((1+$C$7)^E9)</f>
        <v>0.98340916121675193</v>
      </c>
      <c r="H9" s="14">
        <f t="shared" si="0"/>
        <v>0.24585229030418798</v>
      </c>
      <c r="I9" s="10">
        <f>E9*F9/((1+$C$7)^E9)</f>
        <v>0.30731536288023498</v>
      </c>
      <c r="J9" s="14">
        <f t="shared" si="1"/>
        <v>0.38414420360029372</v>
      </c>
    </row>
    <row r="10" spans="2:10" x14ac:dyDescent="0.3">
      <c r="B10" s="19" t="s">
        <v>8</v>
      </c>
      <c r="C10" s="20">
        <f>SUM(I5:I16)/C6</f>
        <v>2.9589314531417066</v>
      </c>
      <c r="E10" s="14">
        <v>1.5</v>
      </c>
      <c r="F10" s="14">
        <v>0.25</v>
      </c>
      <c r="G10" s="14">
        <f>1/((1+$C$7)^E10)</f>
        <v>0.98012417140841535</v>
      </c>
      <c r="H10" s="14">
        <f t="shared" si="0"/>
        <v>0.24503104285210384</v>
      </c>
      <c r="I10" s="10">
        <f>E10*F10/((1+$C$7)^E10)</f>
        <v>0.36754656427815574</v>
      </c>
      <c r="J10" s="14">
        <f t="shared" si="1"/>
        <v>0.55131984641723364</v>
      </c>
    </row>
    <row r="11" spans="2:10" x14ac:dyDescent="0.3">
      <c r="B11" s="23" t="s">
        <v>9</v>
      </c>
      <c r="C11" s="24">
        <f>C10/(1+C7)</f>
        <v>2.9195929359069552</v>
      </c>
      <c r="E11" s="14">
        <v>1.75</v>
      </c>
      <c r="F11" s="14">
        <v>0.25</v>
      </c>
      <c r="G11" s="14">
        <f>1/((1+$C$7)^E11)</f>
        <v>0.97685015481292503</v>
      </c>
      <c r="H11" s="14">
        <f t="shared" si="0"/>
        <v>0.24421253870323126</v>
      </c>
      <c r="I11" s="10">
        <f>E11*F11/((1+$C$7)^E11)</f>
        <v>0.42737194273065471</v>
      </c>
      <c r="J11" s="14">
        <f t="shared" si="1"/>
        <v>0.74790089977864571</v>
      </c>
    </row>
    <row r="12" spans="2:10" x14ac:dyDescent="0.3">
      <c r="E12" s="14">
        <v>2</v>
      </c>
      <c r="F12" s="14">
        <v>0.25</v>
      </c>
      <c r="G12" s="14">
        <f>1/((1+$C$7)^E12)</f>
        <v>0.97358707477525086</v>
      </c>
      <c r="H12" s="14">
        <f t="shared" si="0"/>
        <v>0.24339676869381272</v>
      </c>
      <c r="I12" s="10">
        <f>E12*F12/((1+$C$7)^E12)</f>
        <v>0.48679353738762543</v>
      </c>
      <c r="J12" s="14">
        <f t="shared" si="1"/>
        <v>0.97358707477525086</v>
      </c>
    </row>
    <row r="13" spans="2:10" x14ac:dyDescent="0.3">
      <c r="B13" s="26" t="s">
        <v>11</v>
      </c>
      <c r="C13" s="25">
        <f>SUM(J5:J16)/($C$6*(1+$C$7)^2)</f>
        <v>8.5992573996626867</v>
      </c>
      <c r="E13" s="14">
        <v>2.25</v>
      </c>
      <c r="F13" s="14">
        <v>0.25</v>
      </c>
      <c r="G13" s="14">
        <f>1/((1+$C$7)^E13)</f>
        <v>0.97033489476280543</v>
      </c>
      <c r="H13" s="14">
        <f t="shared" si="0"/>
        <v>0.24258372369070136</v>
      </c>
      <c r="I13" s="10">
        <f>E13*F13/((1+$C$7)^E13)</f>
        <v>0.54581337830407806</v>
      </c>
      <c r="J13" s="14">
        <f t="shared" si="1"/>
        <v>1.2280801011841758</v>
      </c>
    </row>
    <row r="14" spans="2:10" x14ac:dyDescent="0.3">
      <c r="E14" s="14">
        <v>2.5</v>
      </c>
      <c r="F14" s="14">
        <v>0.25</v>
      </c>
      <c r="G14" s="14">
        <f>1/((1+$C$7)^E14)</f>
        <v>0.96709357836503551</v>
      </c>
      <c r="H14" s="14">
        <f t="shared" si="0"/>
        <v>0.24177339459125888</v>
      </c>
      <c r="I14" s="10">
        <f>E14*F14/((1+$C$7)^E14)</f>
        <v>0.60443348647814721</v>
      </c>
      <c r="J14" s="14">
        <f t="shared" si="1"/>
        <v>1.5110837161953679</v>
      </c>
    </row>
    <row r="15" spans="2:10" x14ac:dyDescent="0.3">
      <c r="E15" s="14">
        <v>2.75</v>
      </c>
      <c r="F15" s="14">
        <v>0.25</v>
      </c>
      <c r="G15" s="14">
        <f>1/((1+$C$7)^E15)</f>
        <v>0.96386308929301368</v>
      </c>
      <c r="H15" s="14">
        <f t="shared" si="0"/>
        <v>0.24096577232325342</v>
      </c>
      <c r="I15" s="10">
        <f>E15*F15/((1+$C$7)^E15)</f>
        <v>0.66265587388894687</v>
      </c>
      <c r="J15" s="14">
        <f t="shared" si="1"/>
        <v>1.822303653194604</v>
      </c>
    </row>
    <row r="16" spans="2:10" x14ac:dyDescent="0.3">
      <c r="E16" s="15">
        <v>3</v>
      </c>
      <c r="F16" s="15">
        <v>100.25</v>
      </c>
      <c r="G16" s="15">
        <f>1/((1+$C$7)^E16)</f>
        <v>0.96064339137903276</v>
      </c>
      <c r="H16" s="15">
        <f>F16*G16</f>
        <v>96.304499985748038</v>
      </c>
      <c r="I16" s="11">
        <f>E16*F16/((1+$C$7)^E16)</f>
        <v>288.91349995724414</v>
      </c>
      <c r="J16" s="15">
        <f t="shared" si="1"/>
        <v>866.74049987173237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A4E-D7E1-49FF-BD15-0E16C2116202}">
  <dimension ref="B4:O21"/>
  <sheetViews>
    <sheetView tabSelected="1" workbookViewId="0">
      <selection activeCell="M9" sqref="M9"/>
    </sheetView>
  </sheetViews>
  <sheetFormatPr defaultRowHeight="14.4" x14ac:dyDescent="0.3"/>
  <cols>
    <col min="3" max="3" width="16.33203125" customWidth="1"/>
    <col min="4" max="4" width="16.6640625" customWidth="1"/>
    <col min="5" max="5" width="14.77734375" customWidth="1"/>
    <col min="6" max="6" width="14.33203125" customWidth="1"/>
    <col min="7" max="7" width="10.88671875" customWidth="1"/>
    <col min="14" max="14" width="16.109375" customWidth="1"/>
    <col min="15" max="15" width="7.77734375" customWidth="1"/>
  </cols>
  <sheetData>
    <row r="4" spans="2:15" x14ac:dyDescent="0.3">
      <c r="B4" t="s">
        <v>13</v>
      </c>
      <c r="C4" t="s">
        <v>17</v>
      </c>
      <c r="D4" t="s">
        <v>18</v>
      </c>
      <c r="E4" t="s">
        <v>19</v>
      </c>
      <c r="F4" t="s">
        <v>20</v>
      </c>
      <c r="G4" t="s">
        <v>33</v>
      </c>
      <c r="H4" t="s">
        <v>30</v>
      </c>
      <c r="I4" t="s">
        <v>31</v>
      </c>
      <c r="J4" t="s">
        <v>32</v>
      </c>
      <c r="N4" t="s">
        <v>34</v>
      </c>
      <c r="O4">
        <v>0.01</v>
      </c>
    </row>
    <row r="5" spans="2:15" x14ac:dyDescent="0.3">
      <c r="B5" t="s">
        <v>14</v>
      </c>
      <c r="C5">
        <v>2</v>
      </c>
      <c r="D5">
        <v>4.5</v>
      </c>
      <c r="E5">
        <v>2</v>
      </c>
      <c r="F5">
        <v>4.5</v>
      </c>
      <c r="G5" s="27">
        <v>1.4999999999999999E-2</v>
      </c>
      <c r="H5">
        <f>C5*G5</f>
        <v>0.03</v>
      </c>
      <c r="I5">
        <f>-E5*$O$4-H5*$O$5</f>
        <v>-1.9699999999999999E-2</v>
      </c>
      <c r="J5">
        <f>M19/100</f>
        <v>0.1600000000000005</v>
      </c>
      <c r="N5" t="s">
        <v>35</v>
      </c>
      <c r="O5">
        <v>-0.01</v>
      </c>
    </row>
    <row r="6" spans="2:15" x14ac:dyDescent="0.3">
      <c r="B6" t="s">
        <v>21</v>
      </c>
      <c r="C6">
        <v>2.5</v>
      </c>
      <c r="D6">
        <v>9</v>
      </c>
      <c r="E6">
        <v>0</v>
      </c>
      <c r="F6">
        <v>0</v>
      </c>
      <c r="G6" s="27">
        <v>1.4E-2</v>
      </c>
      <c r="H6">
        <f t="shared" ref="H6:H8" si="0">C6*G6</f>
        <v>3.5000000000000003E-2</v>
      </c>
      <c r="I6">
        <f t="shared" ref="I6:I8" si="1">-E6*$O$4-H6*$O$5</f>
        <v>3.5000000000000005E-4</v>
      </c>
      <c r="J6">
        <v>0</v>
      </c>
    </row>
    <row r="7" spans="2:15" x14ac:dyDescent="0.3">
      <c r="B7" t="s">
        <v>15</v>
      </c>
      <c r="C7">
        <v>4</v>
      </c>
      <c r="D7">
        <v>16</v>
      </c>
      <c r="E7">
        <v>4</v>
      </c>
      <c r="F7">
        <v>16</v>
      </c>
      <c r="G7" s="28">
        <v>0.12</v>
      </c>
      <c r="H7">
        <f t="shared" si="0"/>
        <v>0.48</v>
      </c>
      <c r="I7">
        <f t="shared" si="1"/>
        <v>-3.5200000000000002E-2</v>
      </c>
      <c r="J7">
        <f>M20/100</f>
        <v>0.1300000000000005</v>
      </c>
      <c r="N7" t="s">
        <v>36</v>
      </c>
      <c r="O7">
        <f>(I5*J5+I6*J6+I7*J7+I8*J8)*100</f>
        <v>6.7200000000000065E-2</v>
      </c>
    </row>
    <row r="8" spans="2:15" x14ac:dyDescent="0.3">
      <c r="B8" t="s">
        <v>16</v>
      </c>
      <c r="C8">
        <v>0</v>
      </c>
      <c r="D8">
        <v>0</v>
      </c>
      <c r="E8">
        <v>3</v>
      </c>
      <c r="F8">
        <v>10</v>
      </c>
      <c r="G8" s="28">
        <v>0</v>
      </c>
      <c r="H8">
        <f t="shared" si="0"/>
        <v>0</v>
      </c>
      <c r="I8">
        <f t="shared" si="1"/>
        <v>-0.03</v>
      </c>
      <c r="J8">
        <f>M21/100</f>
        <v>-0.28000000000000097</v>
      </c>
    </row>
    <row r="13" spans="2:15" x14ac:dyDescent="0.3">
      <c r="F13" t="s">
        <v>23</v>
      </c>
      <c r="J13" t="s">
        <v>26</v>
      </c>
      <c r="M13" t="s">
        <v>25</v>
      </c>
    </row>
    <row r="14" spans="2:15" x14ac:dyDescent="0.3">
      <c r="F14" s="3">
        <v>2</v>
      </c>
      <c r="G14" s="4">
        <v>4</v>
      </c>
      <c r="H14" s="5">
        <v>3</v>
      </c>
      <c r="J14" s="16" t="s">
        <v>27</v>
      </c>
      <c r="M14" s="16">
        <v>0</v>
      </c>
    </row>
    <row r="15" spans="2:15" x14ac:dyDescent="0.3">
      <c r="F15" s="6">
        <v>4.5</v>
      </c>
      <c r="G15" s="1">
        <v>16</v>
      </c>
      <c r="H15" s="7">
        <v>10</v>
      </c>
      <c r="J15" s="17" t="s">
        <v>28</v>
      </c>
      <c r="L15" t="s">
        <v>22</v>
      </c>
      <c r="M15" s="17">
        <v>0</v>
      </c>
    </row>
    <row r="16" spans="2:15" x14ac:dyDescent="0.3">
      <c r="F16" s="8">
        <v>1</v>
      </c>
      <c r="G16" s="2">
        <v>1</v>
      </c>
      <c r="H16" s="9">
        <v>1</v>
      </c>
      <c r="J16" s="18" t="s">
        <v>29</v>
      </c>
      <c r="M16" s="18">
        <v>1</v>
      </c>
    </row>
    <row r="18" spans="6:13" x14ac:dyDescent="0.3">
      <c r="F18" t="s">
        <v>24</v>
      </c>
      <c r="J18" t="s">
        <v>25</v>
      </c>
      <c r="M18" t="s">
        <v>26</v>
      </c>
    </row>
    <row r="19" spans="6:13" x14ac:dyDescent="0.3">
      <c r="F19" s="3" cm="1">
        <f t="array" ref="F19:H21">MINVERSE(F14:H16)</f>
        <v>-12.000000000000037</v>
      </c>
      <c r="G19" s="4">
        <v>2.0000000000000062</v>
      </c>
      <c r="H19" s="5">
        <v>16.00000000000005</v>
      </c>
      <c r="J19" s="16">
        <v>0</v>
      </c>
      <c r="M19" s="16" cm="1">
        <f t="array" ref="M19:M21">MMULT(_xlfn.ANCHORARRAY(F19),J19:J21)</f>
        <v>16.00000000000005</v>
      </c>
    </row>
    <row r="20" spans="6:13" x14ac:dyDescent="0.3">
      <c r="F20" s="6">
        <v>-11.000000000000043</v>
      </c>
      <c r="G20" s="1">
        <v>2.000000000000008</v>
      </c>
      <c r="H20" s="7">
        <v>13.00000000000005</v>
      </c>
      <c r="J20" s="17">
        <v>0</v>
      </c>
      <c r="L20" t="s">
        <v>22</v>
      </c>
      <c r="M20" s="17">
        <v>13.00000000000005</v>
      </c>
    </row>
    <row r="21" spans="6:13" x14ac:dyDescent="0.3">
      <c r="F21" s="8">
        <v>23.000000000000085</v>
      </c>
      <c r="G21" s="2">
        <v>-4.000000000000016</v>
      </c>
      <c r="H21" s="9">
        <v>-28.000000000000099</v>
      </c>
      <c r="J21" s="18">
        <v>1</v>
      </c>
      <c r="M21" s="18">
        <v>-28.000000000000099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RUDIN Alexandre</dc:creator>
  <cp:lastModifiedBy>RUDIN Alexandre</cp:lastModifiedBy>
  <dcterms:created xsi:type="dcterms:W3CDTF">2024-11-21T12:50:10Z</dcterms:created>
  <dcterms:modified xsi:type="dcterms:W3CDTF">2024-11-21T15:11:46Z</dcterms:modified>
</cp:coreProperties>
</file>