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hamp\WIN LOCAL-AUTOMATIZACIO\Segmentar Reportes\"/>
    </mc:Choice>
  </mc:AlternateContent>
  <xr:revisionPtr revIDLastSave="0" documentId="13_ncr:1_{36F90278-AE56-4EFA-97CC-463D4E3B63A1}" xr6:coauthVersionLast="47" xr6:coauthVersionMax="47" xr10:uidLastSave="{00000000-0000-0000-0000-000000000000}"/>
  <bookViews>
    <workbookView xWindow="-108" yWindow="-108" windowWidth="23256" windowHeight="12456" activeTab="2" xr2:uid="{8E602DAD-792F-4C4F-A7DD-3D2AE68976AF}"/>
  </bookViews>
  <sheets>
    <sheet name="Reporte CORTE 1" sheetId="4" r:id="rId1"/>
    <sheet name="Dinámicas" sheetId="3" r:id="rId2"/>
    <sheet name="BASE" sheetId="2" r:id="rId3"/>
    <sheet name="Parámetros" sheetId="1" r:id="rId4"/>
  </sheets>
  <definedNames>
    <definedName name="_xlnm._FilterDatabase" localSheetId="1" hidden="1">Dinámicas!$M$2:$P$2</definedName>
    <definedName name="_xlnm._FilterDatabase" localSheetId="3" hidden="1">Parámetros!$D$2:$G$2</definedName>
    <definedName name="_xlnm._FilterDatabase" localSheetId="0" hidden="1">'Reporte CORTE 1'!$A$1:$M$55</definedName>
    <definedName name="DatosExternos_1" localSheetId="2" hidden="1">BASE!$A$1:$BE$1452</definedName>
    <definedName name="NativeTimeline_FECHA_VENTA">#N/A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2" i="4"/>
  <c r="BF2" i="2" l="1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66" i="2"/>
  <c r="BF67" i="2"/>
  <c r="BF68" i="2"/>
  <c r="BF69" i="2"/>
  <c r="BF70" i="2"/>
  <c r="BF71" i="2"/>
  <c r="BF72" i="2"/>
  <c r="BF73" i="2"/>
  <c r="BF74" i="2"/>
  <c r="BF75" i="2"/>
  <c r="BF76" i="2"/>
  <c r="BF77" i="2"/>
  <c r="BF78" i="2"/>
  <c r="BF79" i="2"/>
  <c r="BF80" i="2"/>
  <c r="BF81" i="2"/>
  <c r="BF82" i="2"/>
  <c r="BF83" i="2"/>
  <c r="BF84" i="2"/>
  <c r="BF85" i="2"/>
  <c r="BF86" i="2"/>
  <c r="BF87" i="2"/>
  <c r="BF88" i="2"/>
  <c r="BF89" i="2"/>
  <c r="BF90" i="2"/>
  <c r="BF91" i="2"/>
  <c r="BF92" i="2"/>
  <c r="BF93" i="2"/>
  <c r="BF94" i="2"/>
  <c r="BF95" i="2"/>
  <c r="BF96" i="2"/>
  <c r="BF97" i="2"/>
  <c r="BF98" i="2"/>
  <c r="BF99" i="2"/>
  <c r="BF100" i="2"/>
  <c r="BF101" i="2"/>
  <c r="BF102" i="2"/>
  <c r="BF103" i="2"/>
  <c r="BF104" i="2"/>
  <c r="BF105" i="2"/>
  <c r="BF106" i="2"/>
  <c r="BF107" i="2"/>
  <c r="BF108" i="2"/>
  <c r="BF109" i="2"/>
  <c r="BF110" i="2"/>
  <c r="BF111" i="2"/>
  <c r="BF112" i="2"/>
  <c r="BF113" i="2"/>
  <c r="BF114" i="2"/>
  <c r="BF115" i="2"/>
  <c r="BF116" i="2"/>
  <c r="BF117" i="2"/>
  <c r="BF118" i="2"/>
  <c r="BF119" i="2"/>
  <c r="BF120" i="2"/>
  <c r="BF121" i="2"/>
  <c r="BF122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136" i="2"/>
  <c r="BF137" i="2"/>
  <c r="BF138" i="2"/>
  <c r="BF139" i="2"/>
  <c r="BF140" i="2"/>
  <c r="BF141" i="2"/>
  <c r="BF142" i="2"/>
  <c r="BF143" i="2"/>
  <c r="BF144" i="2"/>
  <c r="BF145" i="2"/>
  <c r="BF146" i="2"/>
  <c r="BF147" i="2"/>
  <c r="BF148" i="2"/>
  <c r="BF149" i="2"/>
  <c r="BF150" i="2"/>
  <c r="BF151" i="2"/>
  <c r="BF152" i="2"/>
  <c r="BF153" i="2"/>
  <c r="BF154" i="2"/>
  <c r="BF155" i="2"/>
  <c r="BF156" i="2"/>
  <c r="BF157" i="2"/>
  <c r="BF158" i="2"/>
  <c r="BF159" i="2"/>
  <c r="BF160" i="2"/>
  <c r="BF161" i="2"/>
  <c r="BF162" i="2"/>
  <c r="BF163" i="2"/>
  <c r="BF164" i="2"/>
  <c r="BF165" i="2"/>
  <c r="BF166" i="2"/>
  <c r="BF167" i="2"/>
  <c r="BF168" i="2"/>
  <c r="BF169" i="2"/>
  <c r="BF170" i="2"/>
  <c r="BF171" i="2"/>
  <c r="BF172" i="2"/>
  <c r="BF173" i="2"/>
  <c r="BF174" i="2"/>
  <c r="BF175" i="2"/>
  <c r="BF176" i="2"/>
  <c r="BF177" i="2"/>
  <c r="BF178" i="2"/>
  <c r="BF179" i="2"/>
  <c r="BF180" i="2"/>
  <c r="BF181" i="2"/>
  <c r="BF182" i="2"/>
  <c r="BF183" i="2"/>
  <c r="BF184" i="2"/>
  <c r="BF185" i="2"/>
  <c r="BF186" i="2"/>
  <c r="BF187" i="2"/>
  <c r="BF188" i="2"/>
  <c r="BF189" i="2"/>
  <c r="BF190" i="2"/>
  <c r="BF191" i="2"/>
  <c r="BF192" i="2"/>
  <c r="BF193" i="2"/>
  <c r="BF194" i="2"/>
  <c r="BF195" i="2"/>
  <c r="BF196" i="2"/>
  <c r="BF197" i="2"/>
  <c r="BF198" i="2"/>
  <c r="BF199" i="2"/>
  <c r="BF200" i="2"/>
  <c r="BF201" i="2"/>
  <c r="BF202" i="2"/>
  <c r="BF203" i="2"/>
  <c r="BF204" i="2"/>
  <c r="BF205" i="2"/>
  <c r="BF206" i="2"/>
  <c r="BF207" i="2"/>
  <c r="BF208" i="2"/>
  <c r="BF209" i="2"/>
  <c r="BF210" i="2"/>
  <c r="BF211" i="2"/>
  <c r="BF212" i="2"/>
  <c r="BF213" i="2"/>
  <c r="BF214" i="2"/>
  <c r="BF215" i="2"/>
  <c r="BF216" i="2"/>
  <c r="BF217" i="2"/>
  <c r="BF218" i="2"/>
  <c r="BF219" i="2"/>
  <c r="BF220" i="2"/>
  <c r="BF221" i="2"/>
  <c r="BF222" i="2"/>
  <c r="BF223" i="2"/>
  <c r="BF224" i="2"/>
  <c r="BF225" i="2"/>
  <c r="BF226" i="2"/>
  <c r="BF227" i="2"/>
  <c r="BF228" i="2"/>
  <c r="BF229" i="2"/>
  <c r="BF230" i="2"/>
  <c r="BF231" i="2"/>
  <c r="BF232" i="2"/>
  <c r="BF233" i="2"/>
  <c r="BF234" i="2"/>
  <c r="BF235" i="2"/>
  <c r="BF236" i="2"/>
  <c r="BF237" i="2"/>
  <c r="BF238" i="2"/>
  <c r="BF239" i="2"/>
  <c r="BF240" i="2"/>
  <c r="BF241" i="2"/>
  <c r="BF242" i="2"/>
  <c r="BF243" i="2"/>
  <c r="BF244" i="2"/>
  <c r="BF245" i="2"/>
  <c r="BF246" i="2"/>
  <c r="BF247" i="2"/>
  <c r="BF248" i="2"/>
  <c r="BF249" i="2"/>
  <c r="BF250" i="2"/>
  <c r="BF251" i="2"/>
  <c r="BF252" i="2"/>
  <c r="BF253" i="2"/>
  <c r="BF254" i="2"/>
  <c r="BF255" i="2"/>
  <c r="BF256" i="2"/>
  <c r="BF257" i="2"/>
  <c r="BF258" i="2"/>
  <c r="BF259" i="2"/>
  <c r="BF260" i="2"/>
  <c r="BF261" i="2"/>
  <c r="BF262" i="2"/>
  <c r="BF263" i="2"/>
  <c r="BF264" i="2"/>
  <c r="BF265" i="2"/>
  <c r="BF266" i="2"/>
  <c r="BF267" i="2"/>
  <c r="BF268" i="2"/>
  <c r="BF269" i="2"/>
  <c r="BF270" i="2"/>
  <c r="BF271" i="2"/>
  <c r="BF272" i="2"/>
  <c r="BF273" i="2"/>
  <c r="BF274" i="2"/>
  <c r="BF275" i="2"/>
  <c r="BF276" i="2"/>
  <c r="BF277" i="2"/>
  <c r="BF278" i="2"/>
  <c r="BF279" i="2"/>
  <c r="BF280" i="2"/>
  <c r="BF281" i="2"/>
  <c r="BF282" i="2"/>
  <c r="BF283" i="2"/>
  <c r="BF284" i="2"/>
  <c r="BF285" i="2"/>
  <c r="BF286" i="2"/>
  <c r="BF287" i="2"/>
  <c r="BF288" i="2"/>
  <c r="BF289" i="2"/>
  <c r="BF290" i="2"/>
  <c r="BF291" i="2"/>
  <c r="BF292" i="2"/>
  <c r="BF293" i="2"/>
  <c r="BF294" i="2"/>
  <c r="BF295" i="2"/>
  <c r="BF296" i="2"/>
  <c r="BF297" i="2"/>
  <c r="BF298" i="2"/>
  <c r="BF299" i="2"/>
  <c r="BF300" i="2"/>
  <c r="BF301" i="2"/>
  <c r="BF302" i="2"/>
  <c r="BF303" i="2"/>
  <c r="BF304" i="2"/>
  <c r="BF305" i="2"/>
  <c r="BF306" i="2"/>
  <c r="BF307" i="2"/>
  <c r="BF308" i="2"/>
  <c r="BF309" i="2"/>
  <c r="BF310" i="2"/>
  <c r="BF311" i="2"/>
  <c r="BF312" i="2"/>
  <c r="BF313" i="2"/>
  <c r="BF314" i="2"/>
  <c r="BF315" i="2"/>
  <c r="BF316" i="2"/>
  <c r="BF317" i="2"/>
  <c r="BF318" i="2"/>
  <c r="BF319" i="2"/>
  <c r="BF320" i="2"/>
  <c r="BF321" i="2"/>
  <c r="BF322" i="2"/>
  <c r="BF323" i="2"/>
  <c r="BF324" i="2"/>
  <c r="BF325" i="2"/>
  <c r="BF326" i="2"/>
  <c r="BF327" i="2"/>
  <c r="BF328" i="2"/>
  <c r="BF329" i="2"/>
  <c r="BF330" i="2"/>
  <c r="BF331" i="2"/>
  <c r="BF332" i="2"/>
  <c r="BF333" i="2"/>
  <c r="BF334" i="2"/>
  <c r="BF335" i="2"/>
  <c r="BF336" i="2"/>
  <c r="BF337" i="2"/>
  <c r="BF338" i="2"/>
  <c r="BF339" i="2"/>
  <c r="BF340" i="2"/>
  <c r="BF341" i="2"/>
  <c r="BF342" i="2"/>
  <c r="BF343" i="2"/>
  <c r="BF344" i="2"/>
  <c r="BF345" i="2"/>
  <c r="BF346" i="2"/>
  <c r="BF347" i="2"/>
  <c r="BF348" i="2"/>
  <c r="BF349" i="2"/>
  <c r="BF350" i="2"/>
  <c r="BF351" i="2"/>
  <c r="BF352" i="2"/>
  <c r="BF353" i="2"/>
  <c r="BF354" i="2"/>
  <c r="BF355" i="2"/>
  <c r="BF356" i="2"/>
  <c r="BF357" i="2"/>
  <c r="BF358" i="2"/>
  <c r="BF359" i="2"/>
  <c r="BF360" i="2"/>
  <c r="BF361" i="2"/>
  <c r="BF362" i="2"/>
  <c r="BF363" i="2"/>
  <c r="BF364" i="2"/>
  <c r="BF365" i="2"/>
  <c r="BF366" i="2"/>
  <c r="BF367" i="2"/>
  <c r="BF368" i="2"/>
  <c r="BF369" i="2"/>
  <c r="BF370" i="2"/>
  <c r="BF371" i="2"/>
  <c r="BF372" i="2"/>
  <c r="BF373" i="2"/>
  <c r="BF374" i="2"/>
  <c r="BF375" i="2"/>
  <c r="BF376" i="2"/>
  <c r="BF377" i="2"/>
  <c r="BF378" i="2"/>
  <c r="BF379" i="2"/>
  <c r="BF380" i="2"/>
  <c r="BF381" i="2"/>
  <c r="BF382" i="2"/>
  <c r="BF383" i="2"/>
  <c r="BF384" i="2"/>
  <c r="BF385" i="2"/>
  <c r="BF386" i="2"/>
  <c r="BF387" i="2"/>
  <c r="BF388" i="2"/>
  <c r="BF389" i="2"/>
  <c r="BF390" i="2"/>
  <c r="BF391" i="2"/>
  <c r="BF392" i="2"/>
  <c r="BF393" i="2"/>
  <c r="BF394" i="2"/>
  <c r="BF395" i="2"/>
  <c r="BF396" i="2"/>
  <c r="BF397" i="2"/>
  <c r="BF398" i="2"/>
  <c r="BF399" i="2"/>
  <c r="BF400" i="2"/>
  <c r="BF401" i="2"/>
  <c r="BF402" i="2"/>
  <c r="BF403" i="2"/>
  <c r="BF404" i="2"/>
  <c r="BF405" i="2"/>
  <c r="BF406" i="2"/>
  <c r="BF407" i="2"/>
  <c r="BF408" i="2"/>
  <c r="BF409" i="2"/>
  <c r="BF410" i="2"/>
  <c r="BF411" i="2"/>
  <c r="BF412" i="2"/>
  <c r="BF413" i="2"/>
  <c r="BF414" i="2"/>
  <c r="BF415" i="2"/>
  <c r="BF416" i="2"/>
  <c r="BF417" i="2"/>
  <c r="BF418" i="2"/>
  <c r="BF419" i="2"/>
  <c r="BF420" i="2"/>
  <c r="BF421" i="2"/>
  <c r="BF422" i="2"/>
  <c r="BF423" i="2"/>
  <c r="BF424" i="2"/>
  <c r="BF425" i="2"/>
  <c r="BF426" i="2"/>
  <c r="BF427" i="2"/>
  <c r="BF428" i="2"/>
  <c r="BF429" i="2"/>
  <c r="BF430" i="2"/>
  <c r="BF431" i="2"/>
  <c r="BF432" i="2"/>
  <c r="BF433" i="2"/>
  <c r="BF434" i="2"/>
  <c r="BF435" i="2"/>
  <c r="BF436" i="2"/>
  <c r="BF437" i="2"/>
  <c r="BF438" i="2"/>
  <c r="BF439" i="2"/>
  <c r="BF440" i="2"/>
  <c r="BF441" i="2"/>
  <c r="BF442" i="2"/>
  <c r="BF443" i="2"/>
  <c r="BF444" i="2"/>
  <c r="BF445" i="2"/>
  <c r="BF446" i="2"/>
  <c r="BF447" i="2"/>
  <c r="BF448" i="2"/>
  <c r="BF449" i="2"/>
  <c r="BF450" i="2"/>
  <c r="BF451" i="2"/>
  <c r="BF452" i="2"/>
  <c r="BF453" i="2"/>
  <c r="BF454" i="2"/>
  <c r="BF455" i="2"/>
  <c r="BF456" i="2"/>
  <c r="BF457" i="2"/>
  <c r="BF458" i="2"/>
  <c r="BF459" i="2"/>
  <c r="BF460" i="2"/>
  <c r="BF461" i="2"/>
  <c r="BF462" i="2"/>
  <c r="BF463" i="2"/>
  <c r="BF464" i="2"/>
  <c r="BF465" i="2"/>
  <c r="BF466" i="2"/>
  <c r="BF467" i="2"/>
  <c r="BF468" i="2"/>
  <c r="BF469" i="2"/>
  <c r="BF470" i="2"/>
  <c r="BF471" i="2"/>
  <c r="BF472" i="2"/>
  <c r="BF473" i="2"/>
  <c r="BF474" i="2"/>
  <c r="BF475" i="2"/>
  <c r="BF476" i="2"/>
  <c r="BF477" i="2"/>
  <c r="BF478" i="2"/>
  <c r="BF479" i="2"/>
  <c r="BF480" i="2"/>
  <c r="BF481" i="2"/>
  <c r="BF482" i="2"/>
  <c r="BF483" i="2"/>
  <c r="BF484" i="2"/>
  <c r="BF485" i="2"/>
  <c r="BF486" i="2"/>
  <c r="BF487" i="2"/>
  <c r="BF488" i="2"/>
  <c r="BF489" i="2"/>
  <c r="BF490" i="2"/>
  <c r="BF491" i="2"/>
  <c r="BF492" i="2"/>
  <c r="BF493" i="2"/>
  <c r="BF494" i="2"/>
  <c r="BF495" i="2"/>
  <c r="BF496" i="2"/>
  <c r="BF497" i="2"/>
  <c r="BF498" i="2"/>
  <c r="BF499" i="2"/>
  <c r="BF500" i="2"/>
  <c r="BF501" i="2"/>
  <c r="BF502" i="2"/>
  <c r="BF503" i="2"/>
  <c r="BF504" i="2"/>
  <c r="BF505" i="2"/>
  <c r="BF506" i="2"/>
  <c r="BF507" i="2"/>
  <c r="BF508" i="2"/>
  <c r="BF509" i="2"/>
  <c r="BF510" i="2"/>
  <c r="BF511" i="2"/>
  <c r="BF512" i="2"/>
  <c r="BF513" i="2"/>
  <c r="BF514" i="2"/>
  <c r="BF515" i="2"/>
  <c r="BF516" i="2"/>
  <c r="BF517" i="2"/>
  <c r="BF518" i="2"/>
  <c r="BF519" i="2"/>
  <c r="BF520" i="2"/>
  <c r="BF521" i="2"/>
  <c r="BF522" i="2"/>
  <c r="BF523" i="2"/>
  <c r="BF524" i="2"/>
  <c r="BF525" i="2"/>
  <c r="BF526" i="2"/>
  <c r="BF527" i="2"/>
  <c r="BF528" i="2"/>
  <c r="BF529" i="2"/>
  <c r="BF530" i="2"/>
  <c r="BF531" i="2"/>
  <c r="BF532" i="2"/>
  <c r="BF533" i="2"/>
  <c r="BF534" i="2"/>
  <c r="BF535" i="2"/>
  <c r="BF536" i="2"/>
  <c r="BF537" i="2"/>
  <c r="BF538" i="2"/>
  <c r="BF539" i="2"/>
  <c r="BF540" i="2"/>
  <c r="BF541" i="2"/>
  <c r="BF542" i="2"/>
  <c r="BF543" i="2"/>
  <c r="BF544" i="2"/>
  <c r="BF545" i="2"/>
  <c r="BF546" i="2"/>
  <c r="BF547" i="2"/>
  <c r="BF548" i="2"/>
  <c r="BF549" i="2"/>
  <c r="BF550" i="2"/>
  <c r="BF551" i="2"/>
  <c r="BF552" i="2"/>
  <c r="BF553" i="2"/>
  <c r="BF554" i="2"/>
  <c r="BF555" i="2"/>
  <c r="BF556" i="2"/>
  <c r="BF557" i="2"/>
  <c r="BF558" i="2"/>
  <c r="BF559" i="2"/>
  <c r="BF560" i="2"/>
  <c r="BF561" i="2"/>
  <c r="BF562" i="2"/>
  <c r="BF563" i="2"/>
  <c r="BF564" i="2"/>
  <c r="BF565" i="2"/>
  <c r="BF566" i="2"/>
  <c r="BF567" i="2"/>
  <c r="BF568" i="2"/>
  <c r="BF569" i="2"/>
  <c r="BF570" i="2"/>
  <c r="BF571" i="2"/>
  <c r="BF572" i="2"/>
  <c r="BF573" i="2"/>
  <c r="BF574" i="2"/>
  <c r="BF575" i="2"/>
  <c r="BF576" i="2"/>
  <c r="BF577" i="2"/>
  <c r="BF578" i="2"/>
  <c r="BF579" i="2"/>
  <c r="BF580" i="2"/>
  <c r="BF581" i="2"/>
  <c r="BF582" i="2"/>
  <c r="BF583" i="2"/>
  <c r="BF584" i="2"/>
  <c r="BF585" i="2"/>
  <c r="BF586" i="2"/>
  <c r="BF587" i="2"/>
  <c r="BF588" i="2"/>
  <c r="BF589" i="2"/>
  <c r="BF590" i="2"/>
  <c r="BF591" i="2"/>
  <c r="BF592" i="2"/>
  <c r="BF593" i="2"/>
  <c r="BF594" i="2"/>
  <c r="BF595" i="2"/>
  <c r="BF596" i="2"/>
  <c r="BF597" i="2"/>
  <c r="BF598" i="2"/>
  <c r="BF599" i="2"/>
  <c r="BF600" i="2"/>
  <c r="BF601" i="2"/>
  <c r="BF602" i="2"/>
  <c r="BF603" i="2"/>
  <c r="BF604" i="2"/>
  <c r="BF605" i="2"/>
  <c r="BF606" i="2"/>
  <c r="BF607" i="2"/>
  <c r="BF608" i="2"/>
  <c r="BF609" i="2"/>
  <c r="BF610" i="2"/>
  <c r="BF611" i="2"/>
  <c r="BF612" i="2"/>
  <c r="BF613" i="2"/>
  <c r="BF614" i="2"/>
  <c r="BF615" i="2"/>
  <c r="BF616" i="2"/>
  <c r="BF617" i="2"/>
  <c r="BF618" i="2"/>
  <c r="BF619" i="2"/>
  <c r="BF620" i="2"/>
  <c r="BF621" i="2"/>
  <c r="BF622" i="2"/>
  <c r="BF623" i="2"/>
  <c r="BF624" i="2"/>
  <c r="BF625" i="2"/>
  <c r="BF626" i="2"/>
  <c r="BF627" i="2"/>
  <c r="BF628" i="2"/>
  <c r="BF629" i="2"/>
  <c r="BF630" i="2"/>
  <c r="BF631" i="2"/>
  <c r="BF632" i="2"/>
  <c r="BF633" i="2"/>
  <c r="BF634" i="2"/>
  <c r="BF635" i="2"/>
  <c r="BF636" i="2"/>
  <c r="BF637" i="2"/>
  <c r="BF638" i="2"/>
  <c r="BF639" i="2"/>
  <c r="BF640" i="2"/>
  <c r="BF641" i="2"/>
  <c r="BF642" i="2"/>
  <c r="BF643" i="2"/>
  <c r="BF644" i="2"/>
  <c r="BF645" i="2"/>
  <c r="BF646" i="2"/>
  <c r="BF647" i="2"/>
  <c r="BF648" i="2"/>
  <c r="BF649" i="2"/>
  <c r="BF650" i="2"/>
  <c r="BF651" i="2"/>
  <c r="BF652" i="2"/>
  <c r="BF653" i="2"/>
  <c r="BF654" i="2"/>
  <c r="BF655" i="2"/>
  <c r="BF656" i="2"/>
  <c r="BF657" i="2"/>
  <c r="BF658" i="2"/>
  <c r="BF659" i="2"/>
  <c r="BF660" i="2"/>
  <c r="BF661" i="2"/>
  <c r="BF662" i="2"/>
  <c r="BF663" i="2"/>
  <c r="BF664" i="2"/>
  <c r="BF665" i="2"/>
  <c r="BF666" i="2"/>
  <c r="BF667" i="2"/>
  <c r="BF668" i="2"/>
  <c r="BF669" i="2"/>
  <c r="BF670" i="2"/>
  <c r="BF671" i="2"/>
  <c r="BF672" i="2"/>
  <c r="BF673" i="2"/>
  <c r="BF674" i="2"/>
  <c r="BF675" i="2"/>
  <c r="BF676" i="2"/>
  <c r="BF677" i="2"/>
  <c r="BF678" i="2"/>
  <c r="BF679" i="2"/>
  <c r="BF680" i="2"/>
  <c r="BF681" i="2"/>
  <c r="BF682" i="2"/>
  <c r="BF683" i="2"/>
  <c r="BF684" i="2"/>
  <c r="BF685" i="2"/>
  <c r="BF686" i="2"/>
  <c r="BF687" i="2"/>
  <c r="BF688" i="2"/>
  <c r="BF689" i="2"/>
  <c r="BF690" i="2"/>
  <c r="BF691" i="2"/>
  <c r="BF692" i="2"/>
  <c r="BF693" i="2"/>
  <c r="BF694" i="2"/>
  <c r="BF695" i="2"/>
  <c r="BF696" i="2"/>
  <c r="BF697" i="2"/>
  <c r="BF698" i="2"/>
  <c r="BF699" i="2"/>
  <c r="BF700" i="2"/>
  <c r="BF701" i="2"/>
  <c r="BF702" i="2"/>
  <c r="BF703" i="2"/>
  <c r="BF704" i="2"/>
  <c r="BF705" i="2"/>
  <c r="BF706" i="2"/>
  <c r="BF707" i="2"/>
  <c r="BF708" i="2"/>
  <c r="BF709" i="2"/>
  <c r="BF710" i="2"/>
  <c r="BF711" i="2"/>
  <c r="BF712" i="2"/>
  <c r="BF713" i="2"/>
  <c r="BF714" i="2"/>
  <c r="BF715" i="2"/>
  <c r="BF716" i="2"/>
  <c r="BF717" i="2"/>
  <c r="BF718" i="2"/>
  <c r="BF719" i="2"/>
  <c r="BF720" i="2"/>
  <c r="BF721" i="2"/>
  <c r="BF722" i="2"/>
  <c r="BF723" i="2"/>
  <c r="BF724" i="2"/>
  <c r="BF725" i="2"/>
  <c r="BF726" i="2"/>
  <c r="BF727" i="2"/>
  <c r="BF728" i="2"/>
  <c r="BF729" i="2"/>
  <c r="BF730" i="2"/>
  <c r="BF731" i="2"/>
  <c r="BF732" i="2"/>
  <c r="BF733" i="2"/>
  <c r="BF734" i="2"/>
  <c r="BF735" i="2"/>
  <c r="BF736" i="2"/>
  <c r="BF737" i="2"/>
  <c r="BF738" i="2"/>
  <c r="BF739" i="2"/>
  <c r="BF740" i="2"/>
  <c r="BF741" i="2"/>
  <c r="BF742" i="2"/>
  <c r="BF743" i="2"/>
  <c r="BF744" i="2"/>
  <c r="BF745" i="2"/>
  <c r="BF746" i="2"/>
  <c r="BF747" i="2"/>
  <c r="BF748" i="2"/>
  <c r="BF749" i="2"/>
  <c r="BF750" i="2"/>
  <c r="BF751" i="2"/>
  <c r="BF752" i="2"/>
  <c r="BF753" i="2"/>
  <c r="BF754" i="2"/>
  <c r="BF755" i="2"/>
  <c r="BF756" i="2"/>
  <c r="BF757" i="2"/>
  <c r="BF758" i="2"/>
  <c r="BF759" i="2"/>
  <c r="BF760" i="2"/>
  <c r="BF761" i="2"/>
  <c r="BF762" i="2"/>
  <c r="BF763" i="2"/>
  <c r="BF764" i="2"/>
  <c r="BF765" i="2"/>
  <c r="BF766" i="2"/>
  <c r="BF767" i="2"/>
  <c r="BF768" i="2"/>
  <c r="BF769" i="2"/>
  <c r="BF770" i="2"/>
  <c r="BF771" i="2"/>
  <c r="BF772" i="2"/>
  <c r="BF773" i="2"/>
  <c r="BF774" i="2"/>
  <c r="BF775" i="2"/>
  <c r="BF776" i="2"/>
  <c r="BF777" i="2"/>
  <c r="BF778" i="2"/>
  <c r="BF779" i="2"/>
  <c r="BF780" i="2"/>
  <c r="BF781" i="2"/>
  <c r="BF782" i="2"/>
  <c r="BF783" i="2"/>
  <c r="BF784" i="2"/>
  <c r="BF785" i="2"/>
  <c r="BF786" i="2"/>
  <c r="BF787" i="2"/>
  <c r="BF788" i="2"/>
  <c r="BF789" i="2"/>
  <c r="BF790" i="2"/>
  <c r="BF791" i="2"/>
  <c r="BF792" i="2"/>
  <c r="BF793" i="2"/>
  <c r="BF794" i="2"/>
  <c r="BF795" i="2"/>
  <c r="BF796" i="2"/>
  <c r="BF797" i="2"/>
  <c r="BF798" i="2"/>
  <c r="BF799" i="2"/>
  <c r="BF800" i="2"/>
  <c r="BF801" i="2"/>
  <c r="BF802" i="2"/>
  <c r="BF803" i="2"/>
  <c r="BF804" i="2"/>
  <c r="BF805" i="2"/>
  <c r="BF806" i="2"/>
  <c r="BF807" i="2"/>
  <c r="BF808" i="2"/>
  <c r="BF809" i="2"/>
  <c r="BF810" i="2"/>
  <c r="BF811" i="2"/>
  <c r="BF812" i="2"/>
  <c r="BF813" i="2"/>
  <c r="BF814" i="2"/>
  <c r="BF815" i="2"/>
  <c r="BF816" i="2"/>
  <c r="BF817" i="2"/>
  <c r="BF818" i="2"/>
  <c r="BF819" i="2"/>
  <c r="BF820" i="2"/>
  <c r="BF821" i="2"/>
  <c r="BF822" i="2"/>
  <c r="BF823" i="2"/>
  <c r="BF824" i="2"/>
  <c r="BF825" i="2"/>
  <c r="BF826" i="2"/>
  <c r="BF827" i="2"/>
  <c r="BF828" i="2"/>
  <c r="BF829" i="2"/>
  <c r="BF830" i="2"/>
  <c r="BF831" i="2"/>
  <c r="BF832" i="2"/>
  <c r="BF833" i="2"/>
  <c r="BF834" i="2"/>
  <c r="BF835" i="2"/>
  <c r="BF836" i="2"/>
  <c r="BF837" i="2"/>
  <c r="BF838" i="2"/>
  <c r="BF839" i="2"/>
  <c r="BF840" i="2"/>
  <c r="BF841" i="2"/>
  <c r="BF842" i="2"/>
  <c r="BF843" i="2"/>
  <c r="BF844" i="2"/>
  <c r="BF845" i="2"/>
  <c r="BF846" i="2"/>
  <c r="BF847" i="2"/>
  <c r="BF848" i="2"/>
  <c r="BF849" i="2"/>
  <c r="BF850" i="2"/>
  <c r="BF851" i="2"/>
  <c r="BF852" i="2"/>
  <c r="BF853" i="2"/>
  <c r="BF854" i="2"/>
  <c r="BF855" i="2"/>
  <c r="BF856" i="2"/>
  <c r="BF857" i="2"/>
  <c r="BF858" i="2"/>
  <c r="BF859" i="2"/>
  <c r="BF860" i="2"/>
  <c r="BF861" i="2"/>
  <c r="BF862" i="2"/>
  <c r="BF863" i="2"/>
  <c r="BF864" i="2"/>
  <c r="BF865" i="2"/>
  <c r="BF866" i="2"/>
  <c r="BF867" i="2"/>
  <c r="BF868" i="2"/>
  <c r="BF869" i="2"/>
  <c r="BF870" i="2"/>
  <c r="BF871" i="2"/>
  <c r="BF872" i="2"/>
  <c r="BF873" i="2"/>
  <c r="BF874" i="2"/>
  <c r="BF875" i="2"/>
  <c r="BF876" i="2"/>
  <c r="BF877" i="2"/>
  <c r="BF878" i="2"/>
  <c r="BF879" i="2"/>
  <c r="BF880" i="2"/>
  <c r="BF881" i="2"/>
  <c r="BF882" i="2"/>
  <c r="BF883" i="2"/>
  <c r="BF884" i="2"/>
  <c r="BF885" i="2"/>
  <c r="BF886" i="2"/>
  <c r="BF887" i="2"/>
  <c r="BF888" i="2"/>
  <c r="BF889" i="2"/>
  <c r="BF890" i="2"/>
  <c r="BF891" i="2"/>
  <c r="BF892" i="2"/>
  <c r="BF893" i="2"/>
  <c r="BF894" i="2"/>
  <c r="BF895" i="2"/>
  <c r="BF896" i="2"/>
  <c r="BF897" i="2"/>
  <c r="BF898" i="2"/>
  <c r="BF899" i="2"/>
  <c r="BF900" i="2"/>
  <c r="BF901" i="2"/>
  <c r="BF902" i="2"/>
  <c r="BF903" i="2"/>
  <c r="BF904" i="2"/>
  <c r="BF905" i="2"/>
  <c r="BF906" i="2"/>
  <c r="BF907" i="2"/>
  <c r="BF908" i="2"/>
  <c r="BF909" i="2"/>
  <c r="BF910" i="2"/>
  <c r="BF911" i="2"/>
  <c r="BF912" i="2"/>
  <c r="BF913" i="2"/>
  <c r="BF914" i="2"/>
  <c r="BF915" i="2"/>
  <c r="BF916" i="2"/>
  <c r="BF917" i="2"/>
  <c r="BF918" i="2"/>
  <c r="BF919" i="2"/>
  <c r="BF920" i="2"/>
  <c r="BF921" i="2"/>
  <c r="BF922" i="2"/>
  <c r="BF923" i="2"/>
  <c r="BF924" i="2"/>
  <c r="BF925" i="2"/>
  <c r="BF926" i="2"/>
  <c r="BF927" i="2"/>
  <c r="BF928" i="2"/>
  <c r="BF929" i="2"/>
  <c r="BF930" i="2"/>
  <c r="BF931" i="2"/>
  <c r="BF932" i="2"/>
  <c r="BF933" i="2"/>
  <c r="BF934" i="2"/>
  <c r="BF935" i="2"/>
  <c r="BF936" i="2"/>
  <c r="BF937" i="2"/>
  <c r="BF938" i="2"/>
  <c r="BF939" i="2"/>
  <c r="BF940" i="2"/>
  <c r="BF941" i="2"/>
  <c r="BF942" i="2"/>
  <c r="BF943" i="2"/>
  <c r="BF944" i="2"/>
  <c r="BF945" i="2"/>
  <c r="BF946" i="2"/>
  <c r="BF947" i="2"/>
  <c r="BF948" i="2"/>
  <c r="BF949" i="2"/>
  <c r="BF950" i="2"/>
  <c r="BF951" i="2"/>
  <c r="BF952" i="2"/>
  <c r="BF953" i="2"/>
  <c r="BF954" i="2"/>
  <c r="BF955" i="2"/>
  <c r="BF956" i="2"/>
  <c r="BF957" i="2"/>
  <c r="BF958" i="2"/>
  <c r="BF959" i="2"/>
  <c r="BF960" i="2"/>
  <c r="BF961" i="2"/>
  <c r="BF962" i="2"/>
  <c r="BF963" i="2"/>
  <c r="BF964" i="2"/>
  <c r="BF965" i="2"/>
  <c r="BF966" i="2"/>
  <c r="BF967" i="2"/>
  <c r="BF968" i="2"/>
  <c r="BF969" i="2"/>
  <c r="BF970" i="2"/>
  <c r="BF971" i="2"/>
  <c r="BF972" i="2"/>
  <c r="BF973" i="2"/>
  <c r="BF974" i="2"/>
  <c r="BF975" i="2"/>
  <c r="BF976" i="2"/>
  <c r="BF977" i="2"/>
  <c r="BF978" i="2"/>
  <c r="BF979" i="2"/>
  <c r="BF980" i="2"/>
  <c r="BF981" i="2"/>
  <c r="BF982" i="2"/>
  <c r="BF983" i="2"/>
  <c r="BF984" i="2"/>
  <c r="BF985" i="2"/>
  <c r="BF986" i="2"/>
  <c r="BF987" i="2"/>
  <c r="BF988" i="2"/>
  <c r="BF989" i="2"/>
  <c r="BF990" i="2"/>
  <c r="BF991" i="2"/>
  <c r="BF992" i="2"/>
  <c r="BF993" i="2"/>
  <c r="BF994" i="2"/>
  <c r="BF995" i="2"/>
  <c r="BF996" i="2"/>
  <c r="BF997" i="2"/>
  <c r="BF998" i="2"/>
  <c r="BF999" i="2"/>
  <c r="BF1000" i="2"/>
  <c r="BF1001" i="2"/>
  <c r="BF1002" i="2"/>
  <c r="BF1003" i="2"/>
  <c r="BF1004" i="2"/>
  <c r="BF1005" i="2"/>
  <c r="BF1006" i="2"/>
  <c r="BF1007" i="2"/>
  <c r="BF1008" i="2"/>
  <c r="BF1009" i="2"/>
  <c r="BF1010" i="2"/>
  <c r="BF1011" i="2"/>
  <c r="BF1012" i="2"/>
  <c r="BF1013" i="2"/>
  <c r="BF1014" i="2"/>
  <c r="BF1015" i="2"/>
  <c r="BF1016" i="2"/>
  <c r="BF1017" i="2"/>
  <c r="BF1018" i="2"/>
  <c r="BF1019" i="2"/>
  <c r="BF1020" i="2"/>
  <c r="BF1021" i="2"/>
  <c r="BF1022" i="2"/>
  <c r="BF1023" i="2"/>
  <c r="BF1024" i="2"/>
  <c r="BF1025" i="2"/>
  <c r="BF1026" i="2"/>
  <c r="BF1027" i="2"/>
  <c r="BF1028" i="2"/>
  <c r="BF1029" i="2"/>
  <c r="BF1030" i="2"/>
  <c r="BF1031" i="2"/>
  <c r="BF1032" i="2"/>
  <c r="BF1033" i="2"/>
  <c r="BF1034" i="2"/>
  <c r="BF1035" i="2"/>
  <c r="BF1036" i="2"/>
  <c r="BF1037" i="2"/>
  <c r="BF1038" i="2"/>
  <c r="BF1039" i="2"/>
  <c r="BF1040" i="2"/>
  <c r="BF1041" i="2"/>
  <c r="BF1042" i="2"/>
  <c r="BF1043" i="2"/>
  <c r="BF1044" i="2"/>
  <c r="BF1045" i="2"/>
  <c r="BF1046" i="2"/>
  <c r="BF1047" i="2"/>
  <c r="BF1048" i="2"/>
  <c r="BF1049" i="2"/>
  <c r="BF1050" i="2"/>
  <c r="BF1051" i="2"/>
  <c r="BF1052" i="2"/>
  <c r="BF1053" i="2"/>
  <c r="BF1054" i="2"/>
  <c r="BF1055" i="2"/>
  <c r="BF1056" i="2"/>
  <c r="BF1057" i="2"/>
  <c r="BF1058" i="2"/>
  <c r="BF1059" i="2"/>
  <c r="BF1060" i="2"/>
  <c r="BF1061" i="2"/>
  <c r="BF1062" i="2"/>
  <c r="BF1063" i="2"/>
  <c r="BF1064" i="2"/>
  <c r="BF1065" i="2"/>
  <c r="BF1066" i="2"/>
  <c r="BF1067" i="2"/>
  <c r="BF1068" i="2"/>
  <c r="BF1069" i="2"/>
  <c r="BF1070" i="2"/>
  <c r="BF1071" i="2"/>
  <c r="BF1072" i="2"/>
  <c r="BF1073" i="2"/>
  <c r="BF1074" i="2"/>
  <c r="BF1075" i="2"/>
  <c r="BF1076" i="2"/>
  <c r="BF1077" i="2"/>
  <c r="BF1078" i="2"/>
  <c r="BF1079" i="2"/>
  <c r="BF1080" i="2"/>
  <c r="BF1081" i="2"/>
  <c r="BF1082" i="2"/>
  <c r="BF1083" i="2"/>
  <c r="BF1084" i="2"/>
  <c r="BF1085" i="2"/>
  <c r="BF1086" i="2"/>
  <c r="BF1087" i="2"/>
  <c r="BF1088" i="2"/>
  <c r="BF1089" i="2"/>
  <c r="BF1090" i="2"/>
  <c r="BF1091" i="2"/>
  <c r="BF1092" i="2"/>
  <c r="BF1093" i="2"/>
  <c r="BF1094" i="2"/>
  <c r="BF1095" i="2"/>
  <c r="BF1096" i="2"/>
  <c r="BF1097" i="2"/>
  <c r="BF1098" i="2"/>
  <c r="BF1099" i="2"/>
  <c r="BF1100" i="2"/>
  <c r="BF1101" i="2"/>
  <c r="BF1102" i="2"/>
  <c r="BF1103" i="2"/>
  <c r="BF1104" i="2"/>
  <c r="BF1105" i="2"/>
  <c r="BF1106" i="2"/>
  <c r="BF1107" i="2"/>
  <c r="BF1108" i="2"/>
  <c r="BF1109" i="2"/>
  <c r="BF1110" i="2"/>
  <c r="BF1111" i="2"/>
  <c r="BF1112" i="2"/>
  <c r="BF1113" i="2"/>
  <c r="BF1114" i="2"/>
  <c r="BF1115" i="2"/>
  <c r="BF1116" i="2"/>
  <c r="BF1117" i="2"/>
  <c r="BF1118" i="2"/>
  <c r="BF1119" i="2"/>
  <c r="BF1120" i="2"/>
  <c r="BF1121" i="2"/>
  <c r="BF1122" i="2"/>
  <c r="BF1123" i="2"/>
  <c r="BF1124" i="2"/>
  <c r="BF1125" i="2"/>
  <c r="BF1126" i="2"/>
  <c r="BF1127" i="2"/>
  <c r="BF1128" i="2"/>
  <c r="BF1129" i="2"/>
  <c r="BF1130" i="2"/>
  <c r="BF1131" i="2"/>
  <c r="BF1132" i="2"/>
  <c r="BF1133" i="2"/>
  <c r="BF1134" i="2"/>
  <c r="BF1135" i="2"/>
  <c r="BF1136" i="2"/>
  <c r="BF1137" i="2"/>
  <c r="BF1138" i="2"/>
  <c r="BF1139" i="2"/>
  <c r="BF1140" i="2"/>
  <c r="BF1141" i="2"/>
  <c r="BF1142" i="2"/>
  <c r="BF1143" i="2"/>
  <c r="BF1144" i="2"/>
  <c r="BF1145" i="2"/>
  <c r="BF1146" i="2"/>
  <c r="BF1147" i="2"/>
  <c r="BF1148" i="2"/>
  <c r="BF1149" i="2"/>
  <c r="BF1150" i="2"/>
  <c r="BF1151" i="2"/>
  <c r="BF1152" i="2"/>
  <c r="BF1153" i="2"/>
  <c r="BF1154" i="2"/>
  <c r="BF1155" i="2"/>
  <c r="BF1156" i="2"/>
  <c r="BF1157" i="2"/>
  <c r="BF1158" i="2"/>
  <c r="BF1159" i="2"/>
  <c r="BF1160" i="2"/>
  <c r="BF1161" i="2"/>
  <c r="BF1162" i="2"/>
  <c r="BF1163" i="2"/>
  <c r="BF1164" i="2"/>
  <c r="BF1165" i="2"/>
  <c r="BF1166" i="2"/>
  <c r="BF1167" i="2"/>
  <c r="BF1168" i="2"/>
  <c r="BF1169" i="2"/>
  <c r="BF1170" i="2"/>
  <c r="BF1171" i="2"/>
  <c r="BF1172" i="2"/>
  <c r="BF1173" i="2"/>
  <c r="BF1174" i="2"/>
  <c r="BF1175" i="2"/>
  <c r="BF1176" i="2"/>
  <c r="BF1177" i="2"/>
  <c r="BF1178" i="2"/>
  <c r="BF1179" i="2"/>
  <c r="BF1180" i="2"/>
  <c r="BF1181" i="2"/>
  <c r="BF1182" i="2"/>
  <c r="BF1183" i="2"/>
  <c r="BF1184" i="2"/>
  <c r="BF1185" i="2"/>
  <c r="BF1186" i="2"/>
  <c r="BF1187" i="2"/>
  <c r="BF1188" i="2"/>
  <c r="BF1189" i="2"/>
  <c r="BF1190" i="2"/>
  <c r="BF1191" i="2"/>
  <c r="BF1192" i="2"/>
  <c r="BF1193" i="2"/>
  <c r="BF1194" i="2"/>
  <c r="BF1195" i="2"/>
  <c r="BF1196" i="2"/>
  <c r="BF1197" i="2"/>
  <c r="BF1198" i="2"/>
  <c r="BF1199" i="2"/>
  <c r="BF1200" i="2"/>
  <c r="BF1201" i="2"/>
  <c r="BF1202" i="2"/>
  <c r="BF1203" i="2"/>
  <c r="BF1204" i="2"/>
  <c r="BF1205" i="2"/>
  <c r="BF1206" i="2"/>
  <c r="BF1207" i="2"/>
  <c r="BF1208" i="2"/>
  <c r="BF1209" i="2"/>
  <c r="BF1210" i="2"/>
  <c r="BF1211" i="2"/>
  <c r="BF1212" i="2"/>
  <c r="BF1213" i="2"/>
  <c r="BF1214" i="2"/>
  <c r="BF1215" i="2"/>
  <c r="BF1216" i="2"/>
  <c r="BF1217" i="2"/>
  <c r="BF1218" i="2"/>
  <c r="BF1219" i="2"/>
  <c r="BF1220" i="2"/>
  <c r="BF1221" i="2"/>
  <c r="BF1222" i="2"/>
  <c r="BF1223" i="2"/>
  <c r="BF1224" i="2"/>
  <c r="BF1225" i="2"/>
  <c r="BF1226" i="2"/>
  <c r="BF1227" i="2"/>
  <c r="BF1228" i="2"/>
  <c r="BF1229" i="2"/>
  <c r="BF1230" i="2"/>
  <c r="BF1231" i="2"/>
  <c r="BF1232" i="2"/>
  <c r="BF1233" i="2"/>
  <c r="BF1234" i="2"/>
  <c r="BF1235" i="2"/>
  <c r="BF1236" i="2"/>
  <c r="BF1237" i="2"/>
  <c r="BF1238" i="2"/>
  <c r="BF1239" i="2"/>
  <c r="BF1240" i="2"/>
  <c r="BF1241" i="2"/>
  <c r="BF1242" i="2"/>
  <c r="BF1243" i="2"/>
  <c r="BF1244" i="2"/>
  <c r="BF1245" i="2"/>
  <c r="BF1246" i="2"/>
  <c r="BF1247" i="2"/>
  <c r="BF1248" i="2"/>
  <c r="BF1249" i="2"/>
  <c r="BF1250" i="2"/>
  <c r="BF1251" i="2"/>
  <c r="BF1252" i="2"/>
  <c r="BF1253" i="2"/>
  <c r="BF1254" i="2"/>
  <c r="BF1255" i="2"/>
  <c r="BF1256" i="2"/>
  <c r="BF1257" i="2"/>
  <c r="BF1258" i="2"/>
  <c r="BF1259" i="2"/>
  <c r="BF1260" i="2"/>
  <c r="BF1261" i="2"/>
  <c r="BF1262" i="2"/>
  <c r="BF1263" i="2"/>
  <c r="BF1264" i="2"/>
  <c r="BF1265" i="2"/>
  <c r="BF1266" i="2"/>
  <c r="BF1267" i="2"/>
  <c r="BF1268" i="2"/>
  <c r="BF1269" i="2"/>
  <c r="BF1270" i="2"/>
  <c r="BF1271" i="2"/>
  <c r="BF1272" i="2"/>
  <c r="BF1273" i="2"/>
  <c r="BF1274" i="2"/>
  <c r="BF1275" i="2"/>
  <c r="BF1276" i="2"/>
  <c r="BF1277" i="2"/>
  <c r="BF1278" i="2"/>
  <c r="BF1279" i="2"/>
  <c r="BF1280" i="2"/>
  <c r="BF1281" i="2"/>
  <c r="BF1282" i="2"/>
  <c r="BF1283" i="2"/>
  <c r="BF1284" i="2"/>
  <c r="BF1285" i="2"/>
  <c r="BF1286" i="2"/>
  <c r="BF1287" i="2"/>
  <c r="BF1288" i="2"/>
  <c r="BF1289" i="2"/>
  <c r="BF1290" i="2"/>
  <c r="BF1291" i="2"/>
  <c r="BF1292" i="2"/>
  <c r="BF1293" i="2"/>
  <c r="BF1294" i="2"/>
  <c r="BF1295" i="2"/>
  <c r="BF1296" i="2"/>
  <c r="BF1297" i="2"/>
  <c r="BF1298" i="2"/>
  <c r="BF1299" i="2"/>
  <c r="BF1300" i="2"/>
  <c r="BF1301" i="2"/>
  <c r="BF1302" i="2"/>
  <c r="BF1303" i="2"/>
  <c r="BF1304" i="2"/>
  <c r="BF1305" i="2"/>
  <c r="BF1306" i="2"/>
  <c r="BF1307" i="2"/>
  <c r="BF1308" i="2"/>
  <c r="BF1309" i="2"/>
  <c r="BF1310" i="2"/>
  <c r="BF1311" i="2"/>
  <c r="BF1312" i="2"/>
  <c r="BF1313" i="2"/>
  <c r="BF1314" i="2"/>
  <c r="BF1315" i="2"/>
  <c r="BF1316" i="2"/>
  <c r="BF1317" i="2"/>
  <c r="BF1318" i="2"/>
  <c r="BF1319" i="2"/>
  <c r="BF1320" i="2"/>
  <c r="BF1321" i="2"/>
  <c r="BF1322" i="2"/>
  <c r="BF1323" i="2"/>
  <c r="BF1324" i="2"/>
  <c r="BF1325" i="2"/>
  <c r="BF1326" i="2"/>
  <c r="BF1327" i="2"/>
  <c r="BF1328" i="2"/>
  <c r="BF1329" i="2"/>
  <c r="BF1330" i="2"/>
  <c r="BF1331" i="2"/>
  <c r="BF1332" i="2"/>
  <c r="BF1333" i="2"/>
  <c r="BF1334" i="2"/>
  <c r="BF1335" i="2"/>
  <c r="BF1336" i="2"/>
  <c r="BF1337" i="2"/>
  <c r="BF1338" i="2"/>
  <c r="BF1339" i="2"/>
  <c r="BF1340" i="2"/>
  <c r="BF1341" i="2"/>
  <c r="BF1342" i="2"/>
  <c r="BF1343" i="2"/>
  <c r="BF1344" i="2"/>
  <c r="BF1345" i="2"/>
  <c r="BF1346" i="2"/>
  <c r="BF1347" i="2"/>
  <c r="BF1348" i="2"/>
  <c r="BF1349" i="2"/>
  <c r="BF1350" i="2"/>
  <c r="BF1351" i="2"/>
  <c r="BF1352" i="2"/>
  <c r="BF1353" i="2"/>
  <c r="BF1354" i="2"/>
  <c r="BF1355" i="2"/>
  <c r="BF1356" i="2"/>
  <c r="BF1357" i="2"/>
  <c r="BF1358" i="2"/>
  <c r="BF1359" i="2"/>
  <c r="BF1360" i="2"/>
  <c r="BF1361" i="2"/>
  <c r="BF1362" i="2"/>
  <c r="BF1363" i="2"/>
  <c r="BF1364" i="2"/>
  <c r="BF1365" i="2"/>
  <c r="BF1366" i="2"/>
  <c r="BF1367" i="2"/>
  <c r="BF1368" i="2"/>
  <c r="BF1369" i="2"/>
  <c r="BF1370" i="2"/>
  <c r="BF1371" i="2"/>
  <c r="BF1372" i="2"/>
  <c r="BF1373" i="2"/>
  <c r="BF1374" i="2"/>
  <c r="BF1375" i="2"/>
  <c r="BF1376" i="2"/>
  <c r="BF1377" i="2"/>
  <c r="BF1378" i="2"/>
  <c r="BF1379" i="2"/>
  <c r="BF1380" i="2"/>
  <c r="BF1381" i="2"/>
  <c r="BF1382" i="2"/>
  <c r="BF1383" i="2"/>
  <c r="BF1384" i="2"/>
  <c r="BF1385" i="2"/>
  <c r="BF1386" i="2"/>
  <c r="BF1387" i="2"/>
  <c r="BF1388" i="2"/>
  <c r="BF1389" i="2"/>
  <c r="BF1390" i="2"/>
  <c r="BF1391" i="2"/>
  <c r="BF1392" i="2"/>
  <c r="BF1393" i="2"/>
  <c r="BF1394" i="2"/>
  <c r="BF1395" i="2"/>
  <c r="BF1396" i="2"/>
  <c r="BF1397" i="2"/>
  <c r="BF1398" i="2"/>
  <c r="BF1399" i="2"/>
  <c r="BF1400" i="2"/>
  <c r="BF1401" i="2"/>
  <c r="BF1402" i="2"/>
  <c r="BF1403" i="2"/>
  <c r="BF1404" i="2"/>
  <c r="BF1405" i="2"/>
  <c r="BF1406" i="2"/>
  <c r="BF1407" i="2"/>
  <c r="BF1408" i="2"/>
  <c r="BF1409" i="2"/>
  <c r="BF1410" i="2"/>
  <c r="BF1411" i="2"/>
  <c r="BF1412" i="2"/>
  <c r="BF1413" i="2"/>
  <c r="BF1414" i="2"/>
  <c r="BF1415" i="2"/>
  <c r="BF1416" i="2"/>
  <c r="BF1417" i="2"/>
  <c r="BF1418" i="2"/>
  <c r="BF1419" i="2"/>
  <c r="BF1420" i="2"/>
  <c r="BF1421" i="2"/>
  <c r="BF1422" i="2"/>
  <c r="BF1423" i="2"/>
  <c r="BF1424" i="2"/>
  <c r="BF1425" i="2"/>
  <c r="BF1426" i="2"/>
  <c r="BF1427" i="2"/>
  <c r="BF1428" i="2"/>
  <c r="BF1429" i="2"/>
  <c r="BF1430" i="2"/>
  <c r="BF1431" i="2"/>
  <c r="BF1432" i="2"/>
  <c r="BF1433" i="2"/>
  <c r="BF1434" i="2"/>
  <c r="BF1435" i="2"/>
  <c r="BF1436" i="2"/>
  <c r="BF1437" i="2"/>
  <c r="BF1438" i="2"/>
  <c r="BF1439" i="2"/>
  <c r="BF1440" i="2"/>
  <c r="BF1441" i="2"/>
  <c r="BF1442" i="2"/>
  <c r="BF1443" i="2"/>
  <c r="BF1444" i="2"/>
  <c r="BF1445" i="2"/>
  <c r="BF1446" i="2"/>
  <c r="BF1447" i="2"/>
  <c r="BF1448" i="2"/>
  <c r="BF1449" i="2"/>
  <c r="BF1450" i="2"/>
  <c r="BF1451" i="2"/>
  <c r="BF1452" i="2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G59" i="2"/>
  <c r="BG60" i="2"/>
  <c r="BG61" i="2"/>
  <c r="BG62" i="2"/>
  <c r="BG63" i="2"/>
  <c r="BG64" i="2"/>
  <c r="BG65" i="2"/>
  <c r="BG66" i="2"/>
  <c r="BG67" i="2"/>
  <c r="BG68" i="2"/>
  <c r="BG69" i="2"/>
  <c r="BG70" i="2"/>
  <c r="BG71" i="2"/>
  <c r="BG72" i="2"/>
  <c r="BG73" i="2"/>
  <c r="BG74" i="2"/>
  <c r="BG75" i="2"/>
  <c r="BG76" i="2"/>
  <c r="BG77" i="2"/>
  <c r="BG78" i="2"/>
  <c r="BG79" i="2"/>
  <c r="BG80" i="2"/>
  <c r="BG81" i="2"/>
  <c r="BG82" i="2"/>
  <c r="BG83" i="2"/>
  <c r="BG84" i="2"/>
  <c r="BG85" i="2"/>
  <c r="BG86" i="2"/>
  <c r="BG87" i="2"/>
  <c r="BG88" i="2"/>
  <c r="BG89" i="2"/>
  <c r="BG90" i="2"/>
  <c r="BG91" i="2"/>
  <c r="BG92" i="2"/>
  <c r="BG93" i="2"/>
  <c r="BG94" i="2"/>
  <c r="BG95" i="2"/>
  <c r="BG96" i="2"/>
  <c r="BG97" i="2"/>
  <c r="BG98" i="2"/>
  <c r="BG99" i="2"/>
  <c r="BG100" i="2"/>
  <c r="BG101" i="2"/>
  <c r="BG102" i="2"/>
  <c r="BG103" i="2"/>
  <c r="BG104" i="2"/>
  <c r="BG105" i="2"/>
  <c r="BG106" i="2"/>
  <c r="BG107" i="2"/>
  <c r="BG108" i="2"/>
  <c r="BG109" i="2"/>
  <c r="BG110" i="2"/>
  <c r="BG111" i="2"/>
  <c r="BG112" i="2"/>
  <c r="BG113" i="2"/>
  <c r="BG114" i="2"/>
  <c r="BG115" i="2"/>
  <c r="BG116" i="2"/>
  <c r="BG117" i="2"/>
  <c r="BG118" i="2"/>
  <c r="BG119" i="2"/>
  <c r="BG120" i="2"/>
  <c r="BG121" i="2"/>
  <c r="BG122" i="2"/>
  <c r="BG123" i="2"/>
  <c r="BG124" i="2"/>
  <c r="BG125" i="2"/>
  <c r="BG126" i="2"/>
  <c r="BG127" i="2"/>
  <c r="BG128" i="2"/>
  <c r="BG129" i="2"/>
  <c r="BG130" i="2"/>
  <c r="BG131" i="2"/>
  <c r="BG132" i="2"/>
  <c r="BG133" i="2"/>
  <c r="BG134" i="2"/>
  <c r="BG135" i="2"/>
  <c r="BG136" i="2"/>
  <c r="BG137" i="2"/>
  <c r="BG138" i="2"/>
  <c r="BG139" i="2"/>
  <c r="BG140" i="2"/>
  <c r="BG141" i="2"/>
  <c r="BG142" i="2"/>
  <c r="BG143" i="2"/>
  <c r="BG144" i="2"/>
  <c r="BG145" i="2"/>
  <c r="BG146" i="2"/>
  <c r="BG147" i="2"/>
  <c r="BG148" i="2"/>
  <c r="BG149" i="2"/>
  <c r="BG150" i="2"/>
  <c r="BG151" i="2"/>
  <c r="BG152" i="2"/>
  <c r="BG153" i="2"/>
  <c r="BG154" i="2"/>
  <c r="BG155" i="2"/>
  <c r="BG156" i="2"/>
  <c r="BG157" i="2"/>
  <c r="BG158" i="2"/>
  <c r="BG159" i="2"/>
  <c r="BG160" i="2"/>
  <c r="BG161" i="2"/>
  <c r="BG162" i="2"/>
  <c r="BG163" i="2"/>
  <c r="BG164" i="2"/>
  <c r="BG165" i="2"/>
  <c r="BG166" i="2"/>
  <c r="BG167" i="2"/>
  <c r="BG168" i="2"/>
  <c r="BG169" i="2"/>
  <c r="BG170" i="2"/>
  <c r="BG171" i="2"/>
  <c r="BG172" i="2"/>
  <c r="BG173" i="2"/>
  <c r="BG174" i="2"/>
  <c r="BG175" i="2"/>
  <c r="BG176" i="2"/>
  <c r="BG177" i="2"/>
  <c r="BG178" i="2"/>
  <c r="BG179" i="2"/>
  <c r="BG180" i="2"/>
  <c r="BG181" i="2"/>
  <c r="BG182" i="2"/>
  <c r="BG183" i="2"/>
  <c r="BG184" i="2"/>
  <c r="BG185" i="2"/>
  <c r="BG186" i="2"/>
  <c r="BG187" i="2"/>
  <c r="BG188" i="2"/>
  <c r="BG189" i="2"/>
  <c r="BG190" i="2"/>
  <c r="BG191" i="2"/>
  <c r="BG192" i="2"/>
  <c r="BG193" i="2"/>
  <c r="BG194" i="2"/>
  <c r="BG195" i="2"/>
  <c r="BG196" i="2"/>
  <c r="BG197" i="2"/>
  <c r="BG198" i="2"/>
  <c r="BG199" i="2"/>
  <c r="BG200" i="2"/>
  <c r="BG201" i="2"/>
  <c r="BG202" i="2"/>
  <c r="BG203" i="2"/>
  <c r="BG204" i="2"/>
  <c r="BG205" i="2"/>
  <c r="BG206" i="2"/>
  <c r="BG207" i="2"/>
  <c r="BG208" i="2"/>
  <c r="BG209" i="2"/>
  <c r="BG210" i="2"/>
  <c r="BG211" i="2"/>
  <c r="BG212" i="2"/>
  <c r="BG213" i="2"/>
  <c r="BG214" i="2"/>
  <c r="BG215" i="2"/>
  <c r="BG216" i="2"/>
  <c r="BG217" i="2"/>
  <c r="BG218" i="2"/>
  <c r="BG219" i="2"/>
  <c r="BG220" i="2"/>
  <c r="BG221" i="2"/>
  <c r="BG222" i="2"/>
  <c r="BG223" i="2"/>
  <c r="BG224" i="2"/>
  <c r="BG225" i="2"/>
  <c r="BG226" i="2"/>
  <c r="BG227" i="2"/>
  <c r="BG228" i="2"/>
  <c r="BG229" i="2"/>
  <c r="BG230" i="2"/>
  <c r="BG231" i="2"/>
  <c r="BG232" i="2"/>
  <c r="BG233" i="2"/>
  <c r="BG234" i="2"/>
  <c r="BG235" i="2"/>
  <c r="BG236" i="2"/>
  <c r="BG237" i="2"/>
  <c r="BG238" i="2"/>
  <c r="BG239" i="2"/>
  <c r="BG240" i="2"/>
  <c r="BG241" i="2"/>
  <c r="BG242" i="2"/>
  <c r="BG243" i="2"/>
  <c r="BG244" i="2"/>
  <c r="BG245" i="2"/>
  <c r="BG246" i="2"/>
  <c r="BG247" i="2"/>
  <c r="BG248" i="2"/>
  <c r="BG249" i="2"/>
  <c r="BG250" i="2"/>
  <c r="BG251" i="2"/>
  <c r="BG252" i="2"/>
  <c r="BG253" i="2"/>
  <c r="BG254" i="2"/>
  <c r="BG255" i="2"/>
  <c r="BG256" i="2"/>
  <c r="BG257" i="2"/>
  <c r="BG258" i="2"/>
  <c r="BG259" i="2"/>
  <c r="BG260" i="2"/>
  <c r="BG261" i="2"/>
  <c r="BG262" i="2"/>
  <c r="BG263" i="2"/>
  <c r="BG264" i="2"/>
  <c r="BG265" i="2"/>
  <c r="BG266" i="2"/>
  <c r="BG267" i="2"/>
  <c r="BG268" i="2"/>
  <c r="BG269" i="2"/>
  <c r="BG270" i="2"/>
  <c r="BG271" i="2"/>
  <c r="BG272" i="2"/>
  <c r="BG273" i="2"/>
  <c r="BG274" i="2"/>
  <c r="BG275" i="2"/>
  <c r="BG276" i="2"/>
  <c r="BG277" i="2"/>
  <c r="BG278" i="2"/>
  <c r="BG279" i="2"/>
  <c r="BG280" i="2"/>
  <c r="BG281" i="2"/>
  <c r="BG282" i="2"/>
  <c r="BG283" i="2"/>
  <c r="BG284" i="2"/>
  <c r="BG285" i="2"/>
  <c r="BG286" i="2"/>
  <c r="BG287" i="2"/>
  <c r="BG288" i="2"/>
  <c r="BG289" i="2"/>
  <c r="BG290" i="2"/>
  <c r="BG291" i="2"/>
  <c r="BG292" i="2"/>
  <c r="BG293" i="2"/>
  <c r="BG294" i="2"/>
  <c r="BG295" i="2"/>
  <c r="BG296" i="2"/>
  <c r="BG297" i="2"/>
  <c r="BG298" i="2"/>
  <c r="BG299" i="2"/>
  <c r="BG300" i="2"/>
  <c r="BG301" i="2"/>
  <c r="BG302" i="2"/>
  <c r="BG303" i="2"/>
  <c r="BG304" i="2"/>
  <c r="BG305" i="2"/>
  <c r="BG306" i="2"/>
  <c r="BG307" i="2"/>
  <c r="BG308" i="2"/>
  <c r="BG309" i="2"/>
  <c r="BG310" i="2"/>
  <c r="BG311" i="2"/>
  <c r="BG312" i="2"/>
  <c r="BG313" i="2"/>
  <c r="BG314" i="2"/>
  <c r="BG315" i="2"/>
  <c r="BG316" i="2"/>
  <c r="BG317" i="2"/>
  <c r="BG318" i="2"/>
  <c r="BG319" i="2"/>
  <c r="BG320" i="2"/>
  <c r="BG321" i="2"/>
  <c r="BG322" i="2"/>
  <c r="BG323" i="2"/>
  <c r="BG324" i="2"/>
  <c r="BG325" i="2"/>
  <c r="BG326" i="2"/>
  <c r="BG327" i="2"/>
  <c r="BG328" i="2"/>
  <c r="BG329" i="2"/>
  <c r="BG330" i="2"/>
  <c r="BG331" i="2"/>
  <c r="BG332" i="2"/>
  <c r="BG333" i="2"/>
  <c r="BG334" i="2"/>
  <c r="BG335" i="2"/>
  <c r="BG336" i="2"/>
  <c r="BG337" i="2"/>
  <c r="BG338" i="2"/>
  <c r="BG339" i="2"/>
  <c r="BG340" i="2"/>
  <c r="BG341" i="2"/>
  <c r="BG342" i="2"/>
  <c r="BG343" i="2"/>
  <c r="BG344" i="2"/>
  <c r="BG345" i="2"/>
  <c r="BG346" i="2"/>
  <c r="BG347" i="2"/>
  <c r="BG348" i="2"/>
  <c r="BG349" i="2"/>
  <c r="BG350" i="2"/>
  <c r="BG351" i="2"/>
  <c r="BG352" i="2"/>
  <c r="BG353" i="2"/>
  <c r="BG354" i="2"/>
  <c r="BG355" i="2"/>
  <c r="BG356" i="2"/>
  <c r="BG357" i="2"/>
  <c r="BG358" i="2"/>
  <c r="BG359" i="2"/>
  <c r="BG360" i="2"/>
  <c r="BG361" i="2"/>
  <c r="BG362" i="2"/>
  <c r="BG363" i="2"/>
  <c r="BG364" i="2"/>
  <c r="BG365" i="2"/>
  <c r="BG366" i="2"/>
  <c r="BG367" i="2"/>
  <c r="BG368" i="2"/>
  <c r="BG369" i="2"/>
  <c r="BG370" i="2"/>
  <c r="BG371" i="2"/>
  <c r="BG372" i="2"/>
  <c r="BG373" i="2"/>
  <c r="BG374" i="2"/>
  <c r="BG375" i="2"/>
  <c r="BG376" i="2"/>
  <c r="BG377" i="2"/>
  <c r="BG378" i="2"/>
  <c r="BG379" i="2"/>
  <c r="BG380" i="2"/>
  <c r="BG381" i="2"/>
  <c r="BG382" i="2"/>
  <c r="BG383" i="2"/>
  <c r="BG384" i="2"/>
  <c r="BG385" i="2"/>
  <c r="BG386" i="2"/>
  <c r="BG387" i="2"/>
  <c r="BG388" i="2"/>
  <c r="BG389" i="2"/>
  <c r="BG390" i="2"/>
  <c r="BG391" i="2"/>
  <c r="BG392" i="2"/>
  <c r="BG393" i="2"/>
  <c r="BG394" i="2"/>
  <c r="BG395" i="2"/>
  <c r="BG396" i="2"/>
  <c r="BG397" i="2"/>
  <c r="BG398" i="2"/>
  <c r="BG399" i="2"/>
  <c r="BG400" i="2"/>
  <c r="BG401" i="2"/>
  <c r="BG402" i="2"/>
  <c r="BG403" i="2"/>
  <c r="BG404" i="2"/>
  <c r="BG405" i="2"/>
  <c r="BG406" i="2"/>
  <c r="BG407" i="2"/>
  <c r="BG408" i="2"/>
  <c r="BG409" i="2"/>
  <c r="BG410" i="2"/>
  <c r="BG411" i="2"/>
  <c r="BG412" i="2"/>
  <c r="BG413" i="2"/>
  <c r="BG414" i="2"/>
  <c r="BG415" i="2"/>
  <c r="BG416" i="2"/>
  <c r="BG417" i="2"/>
  <c r="BG418" i="2"/>
  <c r="BG419" i="2"/>
  <c r="BG420" i="2"/>
  <c r="BG421" i="2"/>
  <c r="BG422" i="2"/>
  <c r="BG423" i="2"/>
  <c r="BG424" i="2"/>
  <c r="BG425" i="2"/>
  <c r="BG426" i="2"/>
  <c r="BG427" i="2"/>
  <c r="BG428" i="2"/>
  <c r="BG429" i="2"/>
  <c r="BG430" i="2"/>
  <c r="BG431" i="2"/>
  <c r="BG432" i="2"/>
  <c r="BG433" i="2"/>
  <c r="BG434" i="2"/>
  <c r="BG435" i="2"/>
  <c r="BG436" i="2"/>
  <c r="BG437" i="2"/>
  <c r="BG438" i="2"/>
  <c r="BG439" i="2"/>
  <c r="BG440" i="2"/>
  <c r="BG441" i="2"/>
  <c r="BG442" i="2"/>
  <c r="BG443" i="2"/>
  <c r="BG444" i="2"/>
  <c r="BG445" i="2"/>
  <c r="BG446" i="2"/>
  <c r="BG447" i="2"/>
  <c r="BG448" i="2"/>
  <c r="BG449" i="2"/>
  <c r="BG450" i="2"/>
  <c r="BG451" i="2"/>
  <c r="BG452" i="2"/>
  <c r="BG453" i="2"/>
  <c r="BG454" i="2"/>
  <c r="BG455" i="2"/>
  <c r="BG456" i="2"/>
  <c r="BG457" i="2"/>
  <c r="BG458" i="2"/>
  <c r="BG459" i="2"/>
  <c r="BG460" i="2"/>
  <c r="BG461" i="2"/>
  <c r="BG462" i="2"/>
  <c r="BG463" i="2"/>
  <c r="BG464" i="2"/>
  <c r="BG465" i="2"/>
  <c r="BG466" i="2"/>
  <c r="BG467" i="2"/>
  <c r="BG468" i="2"/>
  <c r="BG469" i="2"/>
  <c r="BG470" i="2"/>
  <c r="BG471" i="2"/>
  <c r="BG472" i="2"/>
  <c r="BG473" i="2"/>
  <c r="BG474" i="2"/>
  <c r="BG475" i="2"/>
  <c r="BG476" i="2"/>
  <c r="BG477" i="2"/>
  <c r="BG478" i="2"/>
  <c r="BG479" i="2"/>
  <c r="BG480" i="2"/>
  <c r="BG481" i="2"/>
  <c r="BG482" i="2"/>
  <c r="BG483" i="2"/>
  <c r="BG484" i="2"/>
  <c r="BG485" i="2"/>
  <c r="BG486" i="2"/>
  <c r="BG487" i="2"/>
  <c r="BG488" i="2"/>
  <c r="BG489" i="2"/>
  <c r="BG490" i="2"/>
  <c r="BG491" i="2"/>
  <c r="BG492" i="2"/>
  <c r="BG493" i="2"/>
  <c r="BG494" i="2"/>
  <c r="BG495" i="2"/>
  <c r="BG496" i="2"/>
  <c r="BG497" i="2"/>
  <c r="BG498" i="2"/>
  <c r="BG499" i="2"/>
  <c r="BG500" i="2"/>
  <c r="BG501" i="2"/>
  <c r="BG502" i="2"/>
  <c r="BG503" i="2"/>
  <c r="BG504" i="2"/>
  <c r="BG505" i="2"/>
  <c r="BG506" i="2"/>
  <c r="BG507" i="2"/>
  <c r="BG508" i="2"/>
  <c r="BG509" i="2"/>
  <c r="BG510" i="2"/>
  <c r="BG511" i="2"/>
  <c r="BG512" i="2"/>
  <c r="BG513" i="2"/>
  <c r="BG514" i="2"/>
  <c r="BG515" i="2"/>
  <c r="BG516" i="2"/>
  <c r="BG517" i="2"/>
  <c r="BG518" i="2"/>
  <c r="BG519" i="2"/>
  <c r="BG520" i="2"/>
  <c r="BG521" i="2"/>
  <c r="BG522" i="2"/>
  <c r="BG523" i="2"/>
  <c r="BG524" i="2"/>
  <c r="BG525" i="2"/>
  <c r="BG526" i="2"/>
  <c r="BG527" i="2"/>
  <c r="BG528" i="2"/>
  <c r="BG529" i="2"/>
  <c r="BG530" i="2"/>
  <c r="BG531" i="2"/>
  <c r="BG532" i="2"/>
  <c r="BG533" i="2"/>
  <c r="BG534" i="2"/>
  <c r="BG535" i="2"/>
  <c r="BG536" i="2"/>
  <c r="BG537" i="2"/>
  <c r="BG538" i="2"/>
  <c r="BG539" i="2"/>
  <c r="BG540" i="2"/>
  <c r="BG541" i="2"/>
  <c r="BG542" i="2"/>
  <c r="BG543" i="2"/>
  <c r="BG544" i="2"/>
  <c r="BG545" i="2"/>
  <c r="BG546" i="2"/>
  <c r="BG547" i="2"/>
  <c r="BG548" i="2"/>
  <c r="BG549" i="2"/>
  <c r="BG550" i="2"/>
  <c r="BG551" i="2"/>
  <c r="BG552" i="2"/>
  <c r="BG553" i="2"/>
  <c r="BG554" i="2"/>
  <c r="BG555" i="2"/>
  <c r="BG556" i="2"/>
  <c r="BG557" i="2"/>
  <c r="BG558" i="2"/>
  <c r="BG559" i="2"/>
  <c r="BG560" i="2"/>
  <c r="BG561" i="2"/>
  <c r="BG562" i="2"/>
  <c r="BG563" i="2"/>
  <c r="BG564" i="2"/>
  <c r="BG565" i="2"/>
  <c r="BG566" i="2"/>
  <c r="BG567" i="2"/>
  <c r="BG568" i="2"/>
  <c r="BG569" i="2"/>
  <c r="BG570" i="2"/>
  <c r="BG571" i="2"/>
  <c r="BG572" i="2"/>
  <c r="BG573" i="2"/>
  <c r="BG574" i="2"/>
  <c r="BG575" i="2"/>
  <c r="BG576" i="2"/>
  <c r="BG577" i="2"/>
  <c r="BG578" i="2"/>
  <c r="BG579" i="2"/>
  <c r="BG580" i="2"/>
  <c r="BG581" i="2"/>
  <c r="BG582" i="2"/>
  <c r="BG583" i="2"/>
  <c r="BG584" i="2"/>
  <c r="BG585" i="2"/>
  <c r="BG586" i="2"/>
  <c r="BG587" i="2"/>
  <c r="BG588" i="2"/>
  <c r="BG589" i="2"/>
  <c r="BG590" i="2"/>
  <c r="BG591" i="2"/>
  <c r="BG592" i="2"/>
  <c r="BG593" i="2"/>
  <c r="BG594" i="2"/>
  <c r="BG595" i="2"/>
  <c r="BG596" i="2"/>
  <c r="BG597" i="2"/>
  <c r="BG598" i="2"/>
  <c r="BG599" i="2"/>
  <c r="BG600" i="2"/>
  <c r="BG601" i="2"/>
  <c r="BG602" i="2"/>
  <c r="BG603" i="2"/>
  <c r="BG604" i="2"/>
  <c r="BG605" i="2"/>
  <c r="BG606" i="2"/>
  <c r="BG607" i="2"/>
  <c r="BG608" i="2"/>
  <c r="BG609" i="2"/>
  <c r="BG610" i="2"/>
  <c r="BG611" i="2"/>
  <c r="BG612" i="2"/>
  <c r="BG613" i="2"/>
  <c r="BG614" i="2"/>
  <c r="BG615" i="2"/>
  <c r="BG616" i="2"/>
  <c r="BG617" i="2"/>
  <c r="BG618" i="2"/>
  <c r="BG619" i="2"/>
  <c r="BG620" i="2"/>
  <c r="BG621" i="2"/>
  <c r="BG622" i="2"/>
  <c r="BG623" i="2"/>
  <c r="BG624" i="2"/>
  <c r="BG625" i="2"/>
  <c r="BG626" i="2"/>
  <c r="BG627" i="2"/>
  <c r="BG628" i="2"/>
  <c r="BG629" i="2"/>
  <c r="BG630" i="2"/>
  <c r="BG631" i="2"/>
  <c r="BG632" i="2"/>
  <c r="BG633" i="2"/>
  <c r="BG634" i="2"/>
  <c r="BG635" i="2"/>
  <c r="BG636" i="2"/>
  <c r="BG637" i="2"/>
  <c r="BG638" i="2"/>
  <c r="BG639" i="2"/>
  <c r="BG640" i="2"/>
  <c r="BG641" i="2"/>
  <c r="BG642" i="2"/>
  <c r="BG643" i="2"/>
  <c r="BG644" i="2"/>
  <c r="BG645" i="2"/>
  <c r="BG646" i="2"/>
  <c r="BG647" i="2"/>
  <c r="BG648" i="2"/>
  <c r="BG649" i="2"/>
  <c r="BG650" i="2"/>
  <c r="BG651" i="2"/>
  <c r="BG652" i="2"/>
  <c r="BG653" i="2"/>
  <c r="BG654" i="2"/>
  <c r="BG655" i="2"/>
  <c r="BG656" i="2"/>
  <c r="BG657" i="2"/>
  <c r="BG658" i="2"/>
  <c r="BG659" i="2"/>
  <c r="BG660" i="2"/>
  <c r="BG661" i="2"/>
  <c r="BG662" i="2"/>
  <c r="BG663" i="2"/>
  <c r="BG664" i="2"/>
  <c r="BG665" i="2"/>
  <c r="BG666" i="2"/>
  <c r="BG667" i="2"/>
  <c r="BG668" i="2"/>
  <c r="BG669" i="2"/>
  <c r="BG670" i="2"/>
  <c r="BG671" i="2"/>
  <c r="BG672" i="2"/>
  <c r="BG673" i="2"/>
  <c r="BG674" i="2"/>
  <c r="BG675" i="2"/>
  <c r="BG676" i="2"/>
  <c r="BG677" i="2"/>
  <c r="BG678" i="2"/>
  <c r="BG679" i="2"/>
  <c r="BG680" i="2"/>
  <c r="BG681" i="2"/>
  <c r="BG682" i="2"/>
  <c r="BG683" i="2"/>
  <c r="BG684" i="2"/>
  <c r="BG685" i="2"/>
  <c r="BG686" i="2"/>
  <c r="BG687" i="2"/>
  <c r="BG688" i="2"/>
  <c r="BG689" i="2"/>
  <c r="BG690" i="2"/>
  <c r="BG691" i="2"/>
  <c r="BG692" i="2"/>
  <c r="BG693" i="2"/>
  <c r="BG694" i="2"/>
  <c r="BG695" i="2"/>
  <c r="BG696" i="2"/>
  <c r="BG697" i="2"/>
  <c r="BG698" i="2"/>
  <c r="BG699" i="2"/>
  <c r="BG700" i="2"/>
  <c r="BG701" i="2"/>
  <c r="BG702" i="2"/>
  <c r="BG703" i="2"/>
  <c r="BG704" i="2"/>
  <c r="BG705" i="2"/>
  <c r="BG706" i="2"/>
  <c r="BG707" i="2"/>
  <c r="BG708" i="2"/>
  <c r="BG709" i="2"/>
  <c r="BG710" i="2"/>
  <c r="BG711" i="2"/>
  <c r="BG712" i="2"/>
  <c r="BG713" i="2"/>
  <c r="BG714" i="2"/>
  <c r="BG715" i="2"/>
  <c r="BG716" i="2"/>
  <c r="BG717" i="2"/>
  <c r="BG718" i="2"/>
  <c r="BG719" i="2"/>
  <c r="BG720" i="2"/>
  <c r="BG721" i="2"/>
  <c r="BG722" i="2"/>
  <c r="BG723" i="2"/>
  <c r="BG724" i="2"/>
  <c r="BG725" i="2"/>
  <c r="BG726" i="2"/>
  <c r="BG727" i="2"/>
  <c r="BG728" i="2"/>
  <c r="BG729" i="2"/>
  <c r="BG730" i="2"/>
  <c r="BG731" i="2"/>
  <c r="BG732" i="2"/>
  <c r="BG733" i="2"/>
  <c r="BG734" i="2"/>
  <c r="BG735" i="2"/>
  <c r="BG736" i="2"/>
  <c r="BG737" i="2"/>
  <c r="BG738" i="2"/>
  <c r="BG739" i="2"/>
  <c r="BG740" i="2"/>
  <c r="BG741" i="2"/>
  <c r="BG742" i="2"/>
  <c r="BG743" i="2"/>
  <c r="BG744" i="2"/>
  <c r="BG745" i="2"/>
  <c r="BG746" i="2"/>
  <c r="BG747" i="2"/>
  <c r="BG748" i="2"/>
  <c r="BG749" i="2"/>
  <c r="BG750" i="2"/>
  <c r="BG751" i="2"/>
  <c r="BG752" i="2"/>
  <c r="BG753" i="2"/>
  <c r="BG754" i="2"/>
  <c r="BG755" i="2"/>
  <c r="BG756" i="2"/>
  <c r="BG757" i="2"/>
  <c r="BG758" i="2"/>
  <c r="BG759" i="2"/>
  <c r="BG760" i="2"/>
  <c r="BG761" i="2"/>
  <c r="BG762" i="2"/>
  <c r="BG763" i="2"/>
  <c r="BG764" i="2"/>
  <c r="BG765" i="2"/>
  <c r="BG766" i="2"/>
  <c r="BG767" i="2"/>
  <c r="BG768" i="2"/>
  <c r="BG769" i="2"/>
  <c r="BG770" i="2"/>
  <c r="BG771" i="2"/>
  <c r="BG772" i="2"/>
  <c r="BG773" i="2"/>
  <c r="BG774" i="2"/>
  <c r="BG775" i="2"/>
  <c r="BG776" i="2"/>
  <c r="BG777" i="2"/>
  <c r="BG778" i="2"/>
  <c r="BG779" i="2"/>
  <c r="BG780" i="2"/>
  <c r="BG781" i="2"/>
  <c r="BG782" i="2"/>
  <c r="BG783" i="2"/>
  <c r="BG784" i="2"/>
  <c r="BG785" i="2"/>
  <c r="BG786" i="2"/>
  <c r="BG787" i="2"/>
  <c r="BG788" i="2"/>
  <c r="BG789" i="2"/>
  <c r="BG790" i="2"/>
  <c r="BG791" i="2"/>
  <c r="BG792" i="2"/>
  <c r="BG793" i="2"/>
  <c r="BG794" i="2"/>
  <c r="BG795" i="2"/>
  <c r="BG796" i="2"/>
  <c r="BG797" i="2"/>
  <c r="BG798" i="2"/>
  <c r="BG799" i="2"/>
  <c r="BG800" i="2"/>
  <c r="BG801" i="2"/>
  <c r="BG802" i="2"/>
  <c r="BG803" i="2"/>
  <c r="BG804" i="2"/>
  <c r="BG805" i="2"/>
  <c r="BG806" i="2"/>
  <c r="BG807" i="2"/>
  <c r="BG808" i="2"/>
  <c r="BG809" i="2"/>
  <c r="BG810" i="2"/>
  <c r="BG811" i="2"/>
  <c r="BG812" i="2"/>
  <c r="BG813" i="2"/>
  <c r="BG814" i="2"/>
  <c r="BG815" i="2"/>
  <c r="BG816" i="2"/>
  <c r="BG817" i="2"/>
  <c r="BG818" i="2"/>
  <c r="BG819" i="2"/>
  <c r="BG820" i="2"/>
  <c r="BG821" i="2"/>
  <c r="BG822" i="2"/>
  <c r="BG823" i="2"/>
  <c r="BG824" i="2"/>
  <c r="BG825" i="2"/>
  <c r="BG826" i="2"/>
  <c r="BG827" i="2"/>
  <c r="BG828" i="2"/>
  <c r="BG829" i="2"/>
  <c r="BG830" i="2"/>
  <c r="BG831" i="2"/>
  <c r="BG832" i="2"/>
  <c r="BG833" i="2"/>
  <c r="BG834" i="2"/>
  <c r="BG835" i="2"/>
  <c r="BG836" i="2"/>
  <c r="BG837" i="2"/>
  <c r="BG838" i="2"/>
  <c r="BG839" i="2"/>
  <c r="BG840" i="2"/>
  <c r="BG841" i="2"/>
  <c r="BG842" i="2"/>
  <c r="BG843" i="2"/>
  <c r="BG844" i="2"/>
  <c r="BG845" i="2"/>
  <c r="BG846" i="2"/>
  <c r="BG847" i="2"/>
  <c r="BG848" i="2"/>
  <c r="BG849" i="2"/>
  <c r="BG850" i="2"/>
  <c r="BG851" i="2"/>
  <c r="BG852" i="2"/>
  <c r="BG853" i="2"/>
  <c r="BG854" i="2"/>
  <c r="BG855" i="2"/>
  <c r="BG856" i="2"/>
  <c r="BG857" i="2"/>
  <c r="BG858" i="2"/>
  <c r="BG859" i="2"/>
  <c r="BG860" i="2"/>
  <c r="BG861" i="2"/>
  <c r="BG862" i="2"/>
  <c r="BG863" i="2"/>
  <c r="BG864" i="2"/>
  <c r="BG865" i="2"/>
  <c r="BG866" i="2"/>
  <c r="BG867" i="2"/>
  <c r="BG868" i="2"/>
  <c r="BG869" i="2"/>
  <c r="BG870" i="2"/>
  <c r="BG871" i="2"/>
  <c r="BG872" i="2"/>
  <c r="BG873" i="2"/>
  <c r="BG874" i="2"/>
  <c r="BG875" i="2"/>
  <c r="BG876" i="2"/>
  <c r="BG877" i="2"/>
  <c r="BG878" i="2"/>
  <c r="BG879" i="2"/>
  <c r="BG880" i="2"/>
  <c r="BG881" i="2"/>
  <c r="BG882" i="2"/>
  <c r="BG883" i="2"/>
  <c r="BG884" i="2"/>
  <c r="BG885" i="2"/>
  <c r="BG886" i="2"/>
  <c r="BG887" i="2"/>
  <c r="BG888" i="2"/>
  <c r="BG889" i="2"/>
  <c r="BG890" i="2"/>
  <c r="BG891" i="2"/>
  <c r="BG892" i="2"/>
  <c r="BG893" i="2"/>
  <c r="BG894" i="2"/>
  <c r="BG895" i="2"/>
  <c r="BG896" i="2"/>
  <c r="BG897" i="2"/>
  <c r="BG898" i="2"/>
  <c r="BG899" i="2"/>
  <c r="BG900" i="2"/>
  <c r="BG901" i="2"/>
  <c r="BG902" i="2"/>
  <c r="BG903" i="2"/>
  <c r="BG904" i="2"/>
  <c r="BG905" i="2"/>
  <c r="BG906" i="2"/>
  <c r="BG907" i="2"/>
  <c r="BG908" i="2"/>
  <c r="BG909" i="2"/>
  <c r="BG910" i="2"/>
  <c r="BG911" i="2"/>
  <c r="BG912" i="2"/>
  <c r="BG913" i="2"/>
  <c r="BG914" i="2"/>
  <c r="BG915" i="2"/>
  <c r="BG916" i="2"/>
  <c r="BG917" i="2"/>
  <c r="BG918" i="2"/>
  <c r="BG919" i="2"/>
  <c r="BG920" i="2"/>
  <c r="BG921" i="2"/>
  <c r="BG922" i="2"/>
  <c r="BG923" i="2"/>
  <c r="BG924" i="2"/>
  <c r="BG925" i="2"/>
  <c r="BG926" i="2"/>
  <c r="BG927" i="2"/>
  <c r="BG928" i="2"/>
  <c r="BG929" i="2"/>
  <c r="BG930" i="2"/>
  <c r="BG931" i="2"/>
  <c r="BG932" i="2"/>
  <c r="BG933" i="2"/>
  <c r="BG934" i="2"/>
  <c r="BG935" i="2"/>
  <c r="BG936" i="2"/>
  <c r="BG937" i="2"/>
  <c r="BG938" i="2"/>
  <c r="BG939" i="2"/>
  <c r="BG940" i="2"/>
  <c r="BG941" i="2"/>
  <c r="BG942" i="2"/>
  <c r="BG943" i="2"/>
  <c r="BG944" i="2"/>
  <c r="BG945" i="2"/>
  <c r="BG946" i="2"/>
  <c r="BG947" i="2"/>
  <c r="BG948" i="2"/>
  <c r="BG949" i="2"/>
  <c r="BG950" i="2"/>
  <c r="BG951" i="2"/>
  <c r="BG952" i="2"/>
  <c r="BG953" i="2"/>
  <c r="BG954" i="2"/>
  <c r="BG955" i="2"/>
  <c r="BG956" i="2"/>
  <c r="BG957" i="2"/>
  <c r="BG958" i="2"/>
  <c r="BG959" i="2"/>
  <c r="BG960" i="2"/>
  <c r="BG961" i="2"/>
  <c r="BG962" i="2"/>
  <c r="BG963" i="2"/>
  <c r="BG964" i="2"/>
  <c r="BG965" i="2"/>
  <c r="BG966" i="2"/>
  <c r="BG967" i="2"/>
  <c r="BG968" i="2"/>
  <c r="BG969" i="2"/>
  <c r="BG970" i="2"/>
  <c r="BG971" i="2"/>
  <c r="BG972" i="2"/>
  <c r="BG973" i="2"/>
  <c r="BG974" i="2"/>
  <c r="BG975" i="2"/>
  <c r="BG976" i="2"/>
  <c r="BG977" i="2"/>
  <c r="BG978" i="2"/>
  <c r="BG979" i="2"/>
  <c r="BG980" i="2"/>
  <c r="BG981" i="2"/>
  <c r="BG982" i="2"/>
  <c r="BG983" i="2"/>
  <c r="BG984" i="2"/>
  <c r="BG985" i="2"/>
  <c r="BG986" i="2"/>
  <c r="BG987" i="2"/>
  <c r="BG988" i="2"/>
  <c r="BG989" i="2"/>
  <c r="BG990" i="2"/>
  <c r="BG991" i="2"/>
  <c r="BG992" i="2"/>
  <c r="BG993" i="2"/>
  <c r="BG994" i="2"/>
  <c r="BG995" i="2"/>
  <c r="BG996" i="2"/>
  <c r="BG997" i="2"/>
  <c r="BG998" i="2"/>
  <c r="BG999" i="2"/>
  <c r="BG1000" i="2"/>
  <c r="BG1001" i="2"/>
  <c r="BG1002" i="2"/>
  <c r="BG1003" i="2"/>
  <c r="BG1004" i="2"/>
  <c r="BG1005" i="2"/>
  <c r="BG1006" i="2"/>
  <c r="BG1007" i="2"/>
  <c r="BG1008" i="2"/>
  <c r="BG1009" i="2"/>
  <c r="BG1010" i="2"/>
  <c r="BG1011" i="2"/>
  <c r="BG1012" i="2"/>
  <c r="BG1013" i="2"/>
  <c r="BG1014" i="2"/>
  <c r="BG1015" i="2"/>
  <c r="BG1016" i="2"/>
  <c r="BG1017" i="2"/>
  <c r="BG1018" i="2"/>
  <c r="BG1019" i="2"/>
  <c r="BG1020" i="2"/>
  <c r="BG1021" i="2"/>
  <c r="BG1022" i="2"/>
  <c r="BG1023" i="2"/>
  <c r="BG1024" i="2"/>
  <c r="BG1025" i="2"/>
  <c r="BG1026" i="2"/>
  <c r="BG1027" i="2"/>
  <c r="BG1028" i="2"/>
  <c r="BG1029" i="2"/>
  <c r="BG1030" i="2"/>
  <c r="BG1031" i="2"/>
  <c r="BG1032" i="2"/>
  <c r="BG1033" i="2"/>
  <c r="BG1034" i="2"/>
  <c r="BG1035" i="2"/>
  <c r="BG1036" i="2"/>
  <c r="BG1037" i="2"/>
  <c r="BG1038" i="2"/>
  <c r="BG1039" i="2"/>
  <c r="BG1040" i="2"/>
  <c r="BG1041" i="2"/>
  <c r="BG1042" i="2"/>
  <c r="BG1043" i="2"/>
  <c r="BG1044" i="2"/>
  <c r="BG1045" i="2"/>
  <c r="BG1046" i="2"/>
  <c r="BG1047" i="2"/>
  <c r="BG1048" i="2"/>
  <c r="BG1049" i="2"/>
  <c r="BG1050" i="2"/>
  <c r="BG1051" i="2"/>
  <c r="BG1052" i="2"/>
  <c r="BG1053" i="2"/>
  <c r="BG1054" i="2"/>
  <c r="BG1055" i="2"/>
  <c r="BG1056" i="2"/>
  <c r="BG1057" i="2"/>
  <c r="BG1058" i="2"/>
  <c r="BG1059" i="2"/>
  <c r="BG1060" i="2"/>
  <c r="BG1061" i="2"/>
  <c r="BG1062" i="2"/>
  <c r="BG1063" i="2"/>
  <c r="BG1064" i="2"/>
  <c r="BG1065" i="2"/>
  <c r="BG1066" i="2"/>
  <c r="BG1067" i="2"/>
  <c r="BG1068" i="2"/>
  <c r="BG1069" i="2"/>
  <c r="BG1070" i="2"/>
  <c r="BG1071" i="2"/>
  <c r="BG1072" i="2"/>
  <c r="BG1073" i="2"/>
  <c r="BG1074" i="2"/>
  <c r="BG1075" i="2"/>
  <c r="BG1076" i="2"/>
  <c r="BG1077" i="2"/>
  <c r="BG1078" i="2"/>
  <c r="BG1079" i="2"/>
  <c r="BG1080" i="2"/>
  <c r="BG1081" i="2"/>
  <c r="BG1082" i="2"/>
  <c r="BG1083" i="2"/>
  <c r="BG1084" i="2"/>
  <c r="BG1085" i="2"/>
  <c r="BG1086" i="2"/>
  <c r="BG1087" i="2"/>
  <c r="BG1088" i="2"/>
  <c r="BG1089" i="2"/>
  <c r="BG1090" i="2"/>
  <c r="BG1091" i="2"/>
  <c r="BG1092" i="2"/>
  <c r="BG1093" i="2"/>
  <c r="BG1094" i="2"/>
  <c r="BG1095" i="2"/>
  <c r="BG1096" i="2"/>
  <c r="BG1097" i="2"/>
  <c r="BG1098" i="2"/>
  <c r="BG1099" i="2"/>
  <c r="BG1100" i="2"/>
  <c r="BG1101" i="2"/>
  <c r="BG1102" i="2"/>
  <c r="BG1103" i="2"/>
  <c r="BG1104" i="2"/>
  <c r="BG1105" i="2"/>
  <c r="BG1106" i="2"/>
  <c r="BG1107" i="2"/>
  <c r="BG1108" i="2"/>
  <c r="BG1109" i="2"/>
  <c r="BG1110" i="2"/>
  <c r="BG1111" i="2"/>
  <c r="BG1112" i="2"/>
  <c r="BG1113" i="2"/>
  <c r="BG1114" i="2"/>
  <c r="BG1115" i="2"/>
  <c r="BG1116" i="2"/>
  <c r="BG1117" i="2"/>
  <c r="BG1118" i="2"/>
  <c r="BG1119" i="2"/>
  <c r="BG1120" i="2"/>
  <c r="BG1121" i="2"/>
  <c r="BG1122" i="2"/>
  <c r="BG1123" i="2"/>
  <c r="BG1124" i="2"/>
  <c r="BG1125" i="2"/>
  <c r="BG1126" i="2"/>
  <c r="BG1127" i="2"/>
  <c r="BG1128" i="2"/>
  <c r="BG1129" i="2"/>
  <c r="BG1130" i="2"/>
  <c r="BG1131" i="2"/>
  <c r="BG1132" i="2"/>
  <c r="BG1133" i="2"/>
  <c r="BG1134" i="2"/>
  <c r="BG1135" i="2"/>
  <c r="BG1136" i="2"/>
  <c r="BG1137" i="2"/>
  <c r="BG1138" i="2"/>
  <c r="BG1139" i="2"/>
  <c r="BG1140" i="2"/>
  <c r="BG1141" i="2"/>
  <c r="BG1142" i="2"/>
  <c r="BG1143" i="2"/>
  <c r="BG1144" i="2"/>
  <c r="BG1145" i="2"/>
  <c r="BG1146" i="2"/>
  <c r="BG1147" i="2"/>
  <c r="BG1148" i="2"/>
  <c r="BG1149" i="2"/>
  <c r="BG1150" i="2"/>
  <c r="BG1151" i="2"/>
  <c r="BG1152" i="2"/>
  <c r="BG1153" i="2"/>
  <c r="BG1154" i="2"/>
  <c r="BG1155" i="2"/>
  <c r="BG1156" i="2"/>
  <c r="BG1157" i="2"/>
  <c r="BG1158" i="2"/>
  <c r="BG1159" i="2"/>
  <c r="BG1160" i="2"/>
  <c r="BG1161" i="2"/>
  <c r="BG1162" i="2"/>
  <c r="BG1163" i="2"/>
  <c r="BG1164" i="2"/>
  <c r="BG1165" i="2"/>
  <c r="BG1166" i="2"/>
  <c r="BG1167" i="2"/>
  <c r="BG1168" i="2"/>
  <c r="BG1169" i="2"/>
  <c r="BG1170" i="2"/>
  <c r="BG1171" i="2"/>
  <c r="BG1172" i="2"/>
  <c r="BG1173" i="2"/>
  <c r="BG1174" i="2"/>
  <c r="BG1175" i="2"/>
  <c r="BG1176" i="2"/>
  <c r="BG1177" i="2"/>
  <c r="BG1178" i="2"/>
  <c r="BG1179" i="2"/>
  <c r="BG1180" i="2"/>
  <c r="BG1181" i="2"/>
  <c r="BG1182" i="2"/>
  <c r="BG1183" i="2"/>
  <c r="BG1184" i="2"/>
  <c r="BG1185" i="2"/>
  <c r="BG1186" i="2"/>
  <c r="BG1187" i="2"/>
  <c r="BG1188" i="2"/>
  <c r="BG1189" i="2"/>
  <c r="BG1190" i="2"/>
  <c r="BG1191" i="2"/>
  <c r="BG1192" i="2"/>
  <c r="BG1193" i="2"/>
  <c r="BG1194" i="2"/>
  <c r="BG1195" i="2"/>
  <c r="BG1196" i="2"/>
  <c r="BG1197" i="2"/>
  <c r="BG1198" i="2"/>
  <c r="BG1199" i="2"/>
  <c r="BG1200" i="2"/>
  <c r="BG1201" i="2"/>
  <c r="BG1202" i="2"/>
  <c r="BG1203" i="2"/>
  <c r="BG1204" i="2"/>
  <c r="BG1205" i="2"/>
  <c r="BG1206" i="2"/>
  <c r="BG1207" i="2"/>
  <c r="BG1208" i="2"/>
  <c r="BG1209" i="2"/>
  <c r="BG1210" i="2"/>
  <c r="BG1211" i="2"/>
  <c r="BG1212" i="2"/>
  <c r="BG1213" i="2"/>
  <c r="BG1214" i="2"/>
  <c r="BG1215" i="2"/>
  <c r="BG1216" i="2"/>
  <c r="BG1217" i="2"/>
  <c r="BG1218" i="2"/>
  <c r="BG1219" i="2"/>
  <c r="BG1220" i="2"/>
  <c r="BG1221" i="2"/>
  <c r="BG1222" i="2"/>
  <c r="BG1223" i="2"/>
  <c r="BG1224" i="2"/>
  <c r="BG1225" i="2"/>
  <c r="BG1226" i="2"/>
  <c r="BG1227" i="2"/>
  <c r="BG1228" i="2"/>
  <c r="BG1229" i="2"/>
  <c r="BG1230" i="2"/>
  <c r="BG1231" i="2"/>
  <c r="BG1232" i="2"/>
  <c r="BG1233" i="2"/>
  <c r="BG1234" i="2"/>
  <c r="BG1235" i="2"/>
  <c r="BG1236" i="2"/>
  <c r="BG1237" i="2"/>
  <c r="BG1238" i="2"/>
  <c r="BG1239" i="2"/>
  <c r="BG1240" i="2"/>
  <c r="BG1241" i="2"/>
  <c r="BG1242" i="2"/>
  <c r="BG1243" i="2"/>
  <c r="BG1244" i="2"/>
  <c r="BG1245" i="2"/>
  <c r="BG1246" i="2"/>
  <c r="BG1247" i="2"/>
  <c r="BG1248" i="2"/>
  <c r="BG1249" i="2"/>
  <c r="BG1250" i="2"/>
  <c r="BG1251" i="2"/>
  <c r="BG1252" i="2"/>
  <c r="BG1253" i="2"/>
  <c r="BG1254" i="2"/>
  <c r="BG1255" i="2"/>
  <c r="BG1256" i="2"/>
  <c r="BG1257" i="2"/>
  <c r="BG1258" i="2"/>
  <c r="BG1259" i="2"/>
  <c r="BG1260" i="2"/>
  <c r="BG1261" i="2"/>
  <c r="BG1262" i="2"/>
  <c r="BG1263" i="2"/>
  <c r="BG1264" i="2"/>
  <c r="BG1265" i="2"/>
  <c r="BG1266" i="2"/>
  <c r="BG1267" i="2"/>
  <c r="BG1268" i="2"/>
  <c r="BG1269" i="2"/>
  <c r="BG1270" i="2"/>
  <c r="BG1271" i="2"/>
  <c r="BG1272" i="2"/>
  <c r="BG1273" i="2"/>
  <c r="BG1274" i="2"/>
  <c r="BG1275" i="2"/>
  <c r="BG1276" i="2"/>
  <c r="BG1277" i="2"/>
  <c r="BG1278" i="2"/>
  <c r="BG1279" i="2"/>
  <c r="BG1280" i="2"/>
  <c r="BG1281" i="2"/>
  <c r="BG1282" i="2"/>
  <c r="BG1283" i="2"/>
  <c r="BG1284" i="2"/>
  <c r="BG1285" i="2"/>
  <c r="BG1286" i="2"/>
  <c r="BG1287" i="2"/>
  <c r="BG1288" i="2"/>
  <c r="BG1289" i="2"/>
  <c r="BG1290" i="2"/>
  <c r="BG1291" i="2"/>
  <c r="BG1292" i="2"/>
  <c r="BG1293" i="2"/>
  <c r="BG1294" i="2"/>
  <c r="BG1295" i="2"/>
  <c r="BG1296" i="2"/>
  <c r="BG1297" i="2"/>
  <c r="BG1298" i="2"/>
  <c r="BG1299" i="2"/>
  <c r="BG1300" i="2"/>
  <c r="BG1301" i="2"/>
  <c r="BG1302" i="2"/>
  <c r="BG1303" i="2"/>
  <c r="BG1304" i="2"/>
  <c r="BG1305" i="2"/>
  <c r="BG1306" i="2"/>
  <c r="BG1307" i="2"/>
  <c r="BG1308" i="2"/>
  <c r="BG1309" i="2"/>
  <c r="BG1310" i="2"/>
  <c r="BG1311" i="2"/>
  <c r="BG1312" i="2"/>
  <c r="BG1313" i="2"/>
  <c r="BG1314" i="2"/>
  <c r="BG1315" i="2"/>
  <c r="BG1316" i="2"/>
  <c r="BG1317" i="2"/>
  <c r="BG1318" i="2"/>
  <c r="BG1319" i="2"/>
  <c r="BG1320" i="2"/>
  <c r="BG1321" i="2"/>
  <c r="BG1322" i="2"/>
  <c r="BG1323" i="2"/>
  <c r="BG1324" i="2"/>
  <c r="BG1325" i="2"/>
  <c r="BG1326" i="2"/>
  <c r="BG1327" i="2"/>
  <c r="BG1328" i="2"/>
  <c r="BG1329" i="2"/>
  <c r="BG1330" i="2"/>
  <c r="BG1331" i="2"/>
  <c r="BG1332" i="2"/>
  <c r="BG1333" i="2"/>
  <c r="BG1334" i="2"/>
  <c r="BG1335" i="2"/>
  <c r="BG1336" i="2"/>
  <c r="BG1337" i="2"/>
  <c r="BG1338" i="2"/>
  <c r="BG1339" i="2"/>
  <c r="BG1340" i="2"/>
  <c r="BG1341" i="2"/>
  <c r="BG1342" i="2"/>
  <c r="BG1343" i="2"/>
  <c r="BG1344" i="2"/>
  <c r="BG1345" i="2"/>
  <c r="BG1346" i="2"/>
  <c r="BG1347" i="2"/>
  <c r="BG1348" i="2"/>
  <c r="BG1349" i="2"/>
  <c r="BG1350" i="2"/>
  <c r="BG1351" i="2"/>
  <c r="BG1352" i="2"/>
  <c r="BG1353" i="2"/>
  <c r="BG1354" i="2"/>
  <c r="BG1355" i="2"/>
  <c r="BG1356" i="2"/>
  <c r="BG1357" i="2"/>
  <c r="BG1358" i="2"/>
  <c r="BG1359" i="2"/>
  <c r="BG1360" i="2"/>
  <c r="BG1361" i="2"/>
  <c r="BG1362" i="2"/>
  <c r="BG1363" i="2"/>
  <c r="BG1364" i="2"/>
  <c r="BG1365" i="2"/>
  <c r="BG1366" i="2"/>
  <c r="BG1367" i="2"/>
  <c r="BG1368" i="2"/>
  <c r="BG1369" i="2"/>
  <c r="BG1370" i="2"/>
  <c r="BG1371" i="2"/>
  <c r="BG1372" i="2"/>
  <c r="BG1373" i="2"/>
  <c r="BG1374" i="2"/>
  <c r="BG1375" i="2"/>
  <c r="BG1376" i="2"/>
  <c r="BG1377" i="2"/>
  <c r="BG1378" i="2"/>
  <c r="BG1379" i="2"/>
  <c r="BG1380" i="2"/>
  <c r="BG1381" i="2"/>
  <c r="BG1382" i="2"/>
  <c r="BG1383" i="2"/>
  <c r="BG1384" i="2"/>
  <c r="BG1385" i="2"/>
  <c r="BG1386" i="2"/>
  <c r="BG1387" i="2"/>
  <c r="BG1388" i="2"/>
  <c r="BG1389" i="2"/>
  <c r="BG1390" i="2"/>
  <c r="BG1391" i="2"/>
  <c r="BG1392" i="2"/>
  <c r="BG1393" i="2"/>
  <c r="BG1394" i="2"/>
  <c r="BG1395" i="2"/>
  <c r="BG1396" i="2"/>
  <c r="BG1397" i="2"/>
  <c r="BG1398" i="2"/>
  <c r="BG1399" i="2"/>
  <c r="BG1400" i="2"/>
  <c r="BG1401" i="2"/>
  <c r="BG1402" i="2"/>
  <c r="BG1403" i="2"/>
  <c r="BG1404" i="2"/>
  <c r="BG1405" i="2"/>
  <c r="BG1406" i="2"/>
  <c r="BG1407" i="2"/>
  <c r="BG1408" i="2"/>
  <c r="BG1409" i="2"/>
  <c r="BG1410" i="2"/>
  <c r="BG1411" i="2"/>
  <c r="BG1412" i="2"/>
  <c r="BG1413" i="2"/>
  <c r="BG1414" i="2"/>
  <c r="BG1415" i="2"/>
  <c r="BG1416" i="2"/>
  <c r="BG1417" i="2"/>
  <c r="BG1418" i="2"/>
  <c r="BG1419" i="2"/>
  <c r="BG1420" i="2"/>
  <c r="BG1421" i="2"/>
  <c r="BG1422" i="2"/>
  <c r="BG1423" i="2"/>
  <c r="BG1424" i="2"/>
  <c r="BG1425" i="2"/>
  <c r="BG1426" i="2"/>
  <c r="BG1427" i="2"/>
  <c r="BG1428" i="2"/>
  <c r="BG1429" i="2"/>
  <c r="BG1430" i="2"/>
  <c r="BG1431" i="2"/>
  <c r="BG1432" i="2"/>
  <c r="BG1433" i="2"/>
  <c r="BG1434" i="2"/>
  <c r="BG1435" i="2"/>
  <c r="BG1436" i="2"/>
  <c r="BG1437" i="2"/>
  <c r="BG1438" i="2"/>
  <c r="BG1439" i="2"/>
  <c r="BG1440" i="2"/>
  <c r="BG1441" i="2"/>
  <c r="BG1442" i="2"/>
  <c r="BG1443" i="2"/>
  <c r="BG1444" i="2"/>
  <c r="BG1445" i="2"/>
  <c r="BG1446" i="2"/>
  <c r="BG1447" i="2"/>
  <c r="BG1448" i="2"/>
  <c r="BG1449" i="2"/>
  <c r="BG1450" i="2"/>
  <c r="BG1451" i="2"/>
  <c r="BG1452" i="2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BH486" i="2"/>
  <c r="BH487" i="2"/>
  <c r="BH488" i="2"/>
  <c r="BH489" i="2"/>
  <c r="BH490" i="2"/>
  <c r="BH491" i="2"/>
  <c r="BH492" i="2"/>
  <c r="BH493" i="2"/>
  <c r="BH494" i="2"/>
  <c r="BH495" i="2"/>
  <c r="BH496" i="2"/>
  <c r="BH497" i="2"/>
  <c r="BH498" i="2"/>
  <c r="BH499" i="2"/>
  <c r="BH500" i="2"/>
  <c r="BH501" i="2"/>
  <c r="BH502" i="2"/>
  <c r="BH503" i="2"/>
  <c r="BH504" i="2"/>
  <c r="BH505" i="2"/>
  <c r="BH506" i="2"/>
  <c r="BH507" i="2"/>
  <c r="BH508" i="2"/>
  <c r="BH509" i="2"/>
  <c r="BH510" i="2"/>
  <c r="BH511" i="2"/>
  <c r="BH512" i="2"/>
  <c r="BH513" i="2"/>
  <c r="BH514" i="2"/>
  <c r="BH515" i="2"/>
  <c r="BH516" i="2"/>
  <c r="BH517" i="2"/>
  <c r="BH518" i="2"/>
  <c r="BH519" i="2"/>
  <c r="BH520" i="2"/>
  <c r="BH521" i="2"/>
  <c r="BH522" i="2"/>
  <c r="BH523" i="2"/>
  <c r="BH524" i="2"/>
  <c r="BH525" i="2"/>
  <c r="BH526" i="2"/>
  <c r="BH527" i="2"/>
  <c r="BH528" i="2"/>
  <c r="BH529" i="2"/>
  <c r="BH530" i="2"/>
  <c r="BH531" i="2"/>
  <c r="BH532" i="2"/>
  <c r="BH533" i="2"/>
  <c r="BH534" i="2"/>
  <c r="BH535" i="2"/>
  <c r="BH536" i="2"/>
  <c r="BH537" i="2"/>
  <c r="BH538" i="2"/>
  <c r="BH539" i="2"/>
  <c r="BH540" i="2"/>
  <c r="BH541" i="2"/>
  <c r="BH542" i="2"/>
  <c r="BH543" i="2"/>
  <c r="BH544" i="2"/>
  <c r="BH545" i="2"/>
  <c r="BH546" i="2"/>
  <c r="BH547" i="2"/>
  <c r="BH548" i="2"/>
  <c r="BH549" i="2"/>
  <c r="BH550" i="2"/>
  <c r="BH551" i="2"/>
  <c r="BH552" i="2"/>
  <c r="BH553" i="2"/>
  <c r="BH554" i="2"/>
  <c r="BH555" i="2"/>
  <c r="BH556" i="2"/>
  <c r="BH557" i="2"/>
  <c r="BH558" i="2"/>
  <c r="BH559" i="2"/>
  <c r="BH560" i="2"/>
  <c r="BH561" i="2"/>
  <c r="BH562" i="2"/>
  <c r="BH563" i="2"/>
  <c r="BH564" i="2"/>
  <c r="BH565" i="2"/>
  <c r="BH566" i="2"/>
  <c r="BH567" i="2"/>
  <c r="BH568" i="2"/>
  <c r="BH569" i="2"/>
  <c r="BH570" i="2"/>
  <c r="BH571" i="2"/>
  <c r="BH572" i="2"/>
  <c r="BH573" i="2"/>
  <c r="BH574" i="2"/>
  <c r="BH575" i="2"/>
  <c r="BH576" i="2"/>
  <c r="BH577" i="2"/>
  <c r="BH578" i="2"/>
  <c r="BH579" i="2"/>
  <c r="BH580" i="2"/>
  <c r="BH581" i="2"/>
  <c r="BH582" i="2"/>
  <c r="BH583" i="2"/>
  <c r="BH584" i="2"/>
  <c r="BH585" i="2"/>
  <c r="BH586" i="2"/>
  <c r="BH587" i="2"/>
  <c r="BH588" i="2"/>
  <c r="BH589" i="2"/>
  <c r="BH590" i="2"/>
  <c r="BH591" i="2"/>
  <c r="BH592" i="2"/>
  <c r="BH593" i="2"/>
  <c r="BH594" i="2"/>
  <c r="BH595" i="2"/>
  <c r="BH596" i="2"/>
  <c r="BH597" i="2"/>
  <c r="BH598" i="2"/>
  <c r="BH599" i="2"/>
  <c r="BH600" i="2"/>
  <c r="BH601" i="2"/>
  <c r="BH602" i="2"/>
  <c r="BH603" i="2"/>
  <c r="BH604" i="2"/>
  <c r="BH605" i="2"/>
  <c r="BH606" i="2"/>
  <c r="BH607" i="2"/>
  <c r="BH608" i="2"/>
  <c r="BH609" i="2"/>
  <c r="BH610" i="2"/>
  <c r="BH611" i="2"/>
  <c r="BH612" i="2"/>
  <c r="BH613" i="2"/>
  <c r="BH614" i="2"/>
  <c r="BH615" i="2"/>
  <c r="BH616" i="2"/>
  <c r="BH617" i="2"/>
  <c r="BH618" i="2"/>
  <c r="BH619" i="2"/>
  <c r="BH620" i="2"/>
  <c r="BH621" i="2"/>
  <c r="BH622" i="2"/>
  <c r="BH623" i="2"/>
  <c r="BH624" i="2"/>
  <c r="BH625" i="2"/>
  <c r="BH626" i="2"/>
  <c r="BH627" i="2"/>
  <c r="BH628" i="2"/>
  <c r="BH629" i="2"/>
  <c r="BH630" i="2"/>
  <c r="BH631" i="2"/>
  <c r="BH632" i="2"/>
  <c r="BH633" i="2"/>
  <c r="BH634" i="2"/>
  <c r="BH635" i="2"/>
  <c r="BH636" i="2"/>
  <c r="BH637" i="2"/>
  <c r="BH638" i="2"/>
  <c r="BH639" i="2"/>
  <c r="BH640" i="2"/>
  <c r="BH641" i="2"/>
  <c r="BH642" i="2"/>
  <c r="BH643" i="2"/>
  <c r="BH644" i="2"/>
  <c r="BH645" i="2"/>
  <c r="BH646" i="2"/>
  <c r="BH647" i="2"/>
  <c r="BH648" i="2"/>
  <c r="BH649" i="2"/>
  <c r="BH650" i="2"/>
  <c r="BH651" i="2"/>
  <c r="BH652" i="2"/>
  <c r="BH653" i="2"/>
  <c r="BH654" i="2"/>
  <c r="BH655" i="2"/>
  <c r="BH656" i="2"/>
  <c r="BH657" i="2"/>
  <c r="BH658" i="2"/>
  <c r="BH659" i="2"/>
  <c r="BH660" i="2"/>
  <c r="BH661" i="2"/>
  <c r="BH662" i="2"/>
  <c r="BH663" i="2"/>
  <c r="BH664" i="2"/>
  <c r="BH665" i="2"/>
  <c r="BH666" i="2"/>
  <c r="BH667" i="2"/>
  <c r="BH668" i="2"/>
  <c r="BH669" i="2"/>
  <c r="BH670" i="2"/>
  <c r="BH671" i="2"/>
  <c r="BH672" i="2"/>
  <c r="BH673" i="2"/>
  <c r="BH674" i="2"/>
  <c r="BH675" i="2"/>
  <c r="BH676" i="2"/>
  <c r="BH677" i="2"/>
  <c r="BH678" i="2"/>
  <c r="BH679" i="2"/>
  <c r="BH680" i="2"/>
  <c r="BH681" i="2"/>
  <c r="BH682" i="2"/>
  <c r="BH683" i="2"/>
  <c r="BH684" i="2"/>
  <c r="BH685" i="2"/>
  <c r="BH686" i="2"/>
  <c r="BH687" i="2"/>
  <c r="BH688" i="2"/>
  <c r="BH689" i="2"/>
  <c r="BH690" i="2"/>
  <c r="BH691" i="2"/>
  <c r="BH692" i="2"/>
  <c r="BH693" i="2"/>
  <c r="BH694" i="2"/>
  <c r="BH695" i="2"/>
  <c r="BH696" i="2"/>
  <c r="BH697" i="2"/>
  <c r="BH698" i="2"/>
  <c r="BH699" i="2"/>
  <c r="BH700" i="2"/>
  <c r="BH701" i="2"/>
  <c r="BH702" i="2"/>
  <c r="BH703" i="2"/>
  <c r="BH704" i="2"/>
  <c r="BH705" i="2"/>
  <c r="BH706" i="2"/>
  <c r="BH707" i="2"/>
  <c r="BH708" i="2"/>
  <c r="BH709" i="2"/>
  <c r="BH710" i="2"/>
  <c r="BH711" i="2"/>
  <c r="BH712" i="2"/>
  <c r="BH713" i="2"/>
  <c r="BH714" i="2"/>
  <c r="BH715" i="2"/>
  <c r="BH716" i="2"/>
  <c r="BH717" i="2"/>
  <c r="BH718" i="2"/>
  <c r="BH719" i="2"/>
  <c r="BH720" i="2"/>
  <c r="BH721" i="2"/>
  <c r="BH722" i="2"/>
  <c r="BH723" i="2"/>
  <c r="BH724" i="2"/>
  <c r="BH725" i="2"/>
  <c r="BH726" i="2"/>
  <c r="BH727" i="2"/>
  <c r="BH728" i="2"/>
  <c r="BH729" i="2"/>
  <c r="BH730" i="2"/>
  <c r="BH731" i="2"/>
  <c r="BH732" i="2"/>
  <c r="BH733" i="2"/>
  <c r="BH734" i="2"/>
  <c r="BH735" i="2"/>
  <c r="BH736" i="2"/>
  <c r="BH737" i="2"/>
  <c r="BH738" i="2"/>
  <c r="BH739" i="2"/>
  <c r="BH740" i="2"/>
  <c r="BH741" i="2"/>
  <c r="BH742" i="2"/>
  <c r="BH743" i="2"/>
  <c r="BH744" i="2"/>
  <c r="BH745" i="2"/>
  <c r="BH746" i="2"/>
  <c r="BH747" i="2"/>
  <c r="BH748" i="2"/>
  <c r="BH749" i="2"/>
  <c r="BH750" i="2"/>
  <c r="BH751" i="2"/>
  <c r="BH752" i="2"/>
  <c r="BH753" i="2"/>
  <c r="BH754" i="2"/>
  <c r="BH755" i="2"/>
  <c r="BH756" i="2"/>
  <c r="BH757" i="2"/>
  <c r="BH758" i="2"/>
  <c r="BH759" i="2"/>
  <c r="BH760" i="2"/>
  <c r="BH761" i="2"/>
  <c r="BH762" i="2"/>
  <c r="BH763" i="2"/>
  <c r="BH764" i="2"/>
  <c r="BH765" i="2"/>
  <c r="BH766" i="2"/>
  <c r="BH767" i="2"/>
  <c r="BH768" i="2"/>
  <c r="BH769" i="2"/>
  <c r="BH770" i="2"/>
  <c r="BH771" i="2"/>
  <c r="BH772" i="2"/>
  <c r="BH773" i="2"/>
  <c r="BH774" i="2"/>
  <c r="BH775" i="2"/>
  <c r="BH776" i="2"/>
  <c r="BH777" i="2"/>
  <c r="BH778" i="2"/>
  <c r="BH779" i="2"/>
  <c r="BH780" i="2"/>
  <c r="BH781" i="2"/>
  <c r="BH782" i="2"/>
  <c r="BH783" i="2"/>
  <c r="BH784" i="2"/>
  <c r="BH785" i="2"/>
  <c r="BH786" i="2"/>
  <c r="BH787" i="2"/>
  <c r="BH788" i="2"/>
  <c r="BH789" i="2"/>
  <c r="BH790" i="2"/>
  <c r="BH791" i="2"/>
  <c r="BH792" i="2"/>
  <c r="BH793" i="2"/>
  <c r="BH794" i="2"/>
  <c r="BH795" i="2"/>
  <c r="BH796" i="2"/>
  <c r="BH797" i="2"/>
  <c r="BH798" i="2"/>
  <c r="BH799" i="2"/>
  <c r="BH800" i="2"/>
  <c r="BH801" i="2"/>
  <c r="BH802" i="2"/>
  <c r="BH803" i="2"/>
  <c r="BH804" i="2"/>
  <c r="BH805" i="2"/>
  <c r="BH806" i="2"/>
  <c r="BH807" i="2"/>
  <c r="BH808" i="2"/>
  <c r="BH809" i="2"/>
  <c r="BH810" i="2"/>
  <c r="BH811" i="2"/>
  <c r="BH812" i="2"/>
  <c r="BH813" i="2"/>
  <c r="BH814" i="2"/>
  <c r="BH815" i="2"/>
  <c r="BH816" i="2"/>
  <c r="BH817" i="2"/>
  <c r="BH818" i="2"/>
  <c r="BH819" i="2"/>
  <c r="BH820" i="2"/>
  <c r="BH821" i="2"/>
  <c r="BH822" i="2"/>
  <c r="BH823" i="2"/>
  <c r="BH824" i="2"/>
  <c r="BH825" i="2"/>
  <c r="BH826" i="2"/>
  <c r="BH827" i="2"/>
  <c r="BH828" i="2"/>
  <c r="BH829" i="2"/>
  <c r="BH830" i="2"/>
  <c r="BH831" i="2"/>
  <c r="BH832" i="2"/>
  <c r="BH833" i="2"/>
  <c r="BH834" i="2"/>
  <c r="BH835" i="2"/>
  <c r="BH836" i="2"/>
  <c r="BH837" i="2"/>
  <c r="BH838" i="2"/>
  <c r="BH839" i="2"/>
  <c r="BH840" i="2"/>
  <c r="BH841" i="2"/>
  <c r="BH842" i="2"/>
  <c r="BH843" i="2"/>
  <c r="BH844" i="2"/>
  <c r="BH845" i="2"/>
  <c r="BH846" i="2"/>
  <c r="BH847" i="2"/>
  <c r="BH848" i="2"/>
  <c r="BH849" i="2"/>
  <c r="BH850" i="2"/>
  <c r="BH851" i="2"/>
  <c r="BH852" i="2"/>
  <c r="BH853" i="2"/>
  <c r="BH854" i="2"/>
  <c r="BH855" i="2"/>
  <c r="BH856" i="2"/>
  <c r="BH857" i="2"/>
  <c r="BH858" i="2"/>
  <c r="BH859" i="2"/>
  <c r="BH860" i="2"/>
  <c r="BH861" i="2"/>
  <c r="BH862" i="2"/>
  <c r="BH863" i="2"/>
  <c r="BH864" i="2"/>
  <c r="BH865" i="2"/>
  <c r="BH866" i="2"/>
  <c r="BH867" i="2"/>
  <c r="BH868" i="2"/>
  <c r="BH869" i="2"/>
  <c r="BH870" i="2"/>
  <c r="BH871" i="2"/>
  <c r="BH872" i="2"/>
  <c r="BH873" i="2"/>
  <c r="BH874" i="2"/>
  <c r="BH875" i="2"/>
  <c r="BH876" i="2"/>
  <c r="BH877" i="2"/>
  <c r="BH878" i="2"/>
  <c r="BH879" i="2"/>
  <c r="BH880" i="2"/>
  <c r="BH881" i="2"/>
  <c r="BH882" i="2"/>
  <c r="BH883" i="2"/>
  <c r="BH884" i="2"/>
  <c r="BH885" i="2"/>
  <c r="BH886" i="2"/>
  <c r="BH887" i="2"/>
  <c r="BH888" i="2"/>
  <c r="BH889" i="2"/>
  <c r="BH890" i="2"/>
  <c r="BH891" i="2"/>
  <c r="BH892" i="2"/>
  <c r="BH893" i="2"/>
  <c r="BH894" i="2"/>
  <c r="BH895" i="2"/>
  <c r="BH896" i="2"/>
  <c r="BH897" i="2"/>
  <c r="BH898" i="2"/>
  <c r="BH899" i="2"/>
  <c r="BH900" i="2"/>
  <c r="BH901" i="2"/>
  <c r="BH902" i="2"/>
  <c r="BH903" i="2"/>
  <c r="BH904" i="2"/>
  <c r="BH905" i="2"/>
  <c r="BH906" i="2"/>
  <c r="BH907" i="2"/>
  <c r="BH908" i="2"/>
  <c r="BH909" i="2"/>
  <c r="BH910" i="2"/>
  <c r="BH911" i="2"/>
  <c r="BH912" i="2"/>
  <c r="BH913" i="2"/>
  <c r="BH914" i="2"/>
  <c r="BH915" i="2"/>
  <c r="BH916" i="2"/>
  <c r="BH917" i="2"/>
  <c r="BH918" i="2"/>
  <c r="BH919" i="2"/>
  <c r="BH920" i="2"/>
  <c r="BH921" i="2"/>
  <c r="BH922" i="2"/>
  <c r="BH923" i="2"/>
  <c r="BH924" i="2"/>
  <c r="BH925" i="2"/>
  <c r="BH926" i="2"/>
  <c r="BH927" i="2"/>
  <c r="BH928" i="2"/>
  <c r="BH929" i="2"/>
  <c r="BH930" i="2"/>
  <c r="BH931" i="2"/>
  <c r="BH932" i="2"/>
  <c r="BH933" i="2"/>
  <c r="BH934" i="2"/>
  <c r="BH935" i="2"/>
  <c r="BH936" i="2"/>
  <c r="BH937" i="2"/>
  <c r="BH938" i="2"/>
  <c r="BH939" i="2"/>
  <c r="BH940" i="2"/>
  <c r="BH941" i="2"/>
  <c r="BH942" i="2"/>
  <c r="BH943" i="2"/>
  <c r="BH944" i="2"/>
  <c r="BH945" i="2"/>
  <c r="BH946" i="2"/>
  <c r="BH947" i="2"/>
  <c r="BH948" i="2"/>
  <c r="BH949" i="2"/>
  <c r="BH950" i="2"/>
  <c r="BH951" i="2"/>
  <c r="BH952" i="2"/>
  <c r="BH953" i="2"/>
  <c r="BH954" i="2"/>
  <c r="BH955" i="2"/>
  <c r="BH956" i="2"/>
  <c r="BH957" i="2"/>
  <c r="BH958" i="2"/>
  <c r="BH959" i="2"/>
  <c r="BH960" i="2"/>
  <c r="BH961" i="2"/>
  <c r="BH962" i="2"/>
  <c r="BH963" i="2"/>
  <c r="BH964" i="2"/>
  <c r="BH965" i="2"/>
  <c r="BH966" i="2"/>
  <c r="BH967" i="2"/>
  <c r="BH968" i="2"/>
  <c r="BH969" i="2"/>
  <c r="BH970" i="2"/>
  <c r="BH971" i="2"/>
  <c r="BH972" i="2"/>
  <c r="BH973" i="2"/>
  <c r="BH974" i="2"/>
  <c r="BH975" i="2"/>
  <c r="BH976" i="2"/>
  <c r="BH977" i="2"/>
  <c r="BH978" i="2"/>
  <c r="BH979" i="2"/>
  <c r="BH980" i="2"/>
  <c r="BH981" i="2"/>
  <c r="BH982" i="2"/>
  <c r="BH983" i="2"/>
  <c r="BH984" i="2"/>
  <c r="BH985" i="2"/>
  <c r="BH986" i="2"/>
  <c r="BH987" i="2"/>
  <c r="BH988" i="2"/>
  <c r="BH989" i="2"/>
  <c r="BH990" i="2"/>
  <c r="BH991" i="2"/>
  <c r="BH992" i="2"/>
  <c r="BH993" i="2"/>
  <c r="BH994" i="2"/>
  <c r="BH995" i="2"/>
  <c r="BH996" i="2"/>
  <c r="BH997" i="2"/>
  <c r="BH998" i="2"/>
  <c r="BH999" i="2"/>
  <c r="BH1000" i="2"/>
  <c r="BH1001" i="2"/>
  <c r="BH1002" i="2"/>
  <c r="BH1003" i="2"/>
  <c r="BH1004" i="2"/>
  <c r="BH1005" i="2"/>
  <c r="BH1006" i="2"/>
  <c r="BH1007" i="2"/>
  <c r="BH1008" i="2"/>
  <c r="BH1009" i="2"/>
  <c r="BH1010" i="2"/>
  <c r="BH1011" i="2"/>
  <c r="BH1012" i="2"/>
  <c r="BH1013" i="2"/>
  <c r="BH1014" i="2"/>
  <c r="BH1015" i="2"/>
  <c r="BH1016" i="2"/>
  <c r="BH1017" i="2"/>
  <c r="BH1018" i="2"/>
  <c r="BH1019" i="2"/>
  <c r="BH1020" i="2"/>
  <c r="BH1021" i="2"/>
  <c r="BH1022" i="2"/>
  <c r="BH1023" i="2"/>
  <c r="BH1024" i="2"/>
  <c r="BH1025" i="2"/>
  <c r="BH1026" i="2"/>
  <c r="BH1027" i="2"/>
  <c r="BH1028" i="2"/>
  <c r="BH1029" i="2"/>
  <c r="BH1030" i="2"/>
  <c r="BH1031" i="2"/>
  <c r="BH1032" i="2"/>
  <c r="BH1033" i="2"/>
  <c r="BH1034" i="2"/>
  <c r="BH1035" i="2"/>
  <c r="BH1036" i="2"/>
  <c r="BH1037" i="2"/>
  <c r="BH1038" i="2"/>
  <c r="BH1039" i="2"/>
  <c r="BH1040" i="2"/>
  <c r="BH1041" i="2"/>
  <c r="BH1042" i="2"/>
  <c r="BH1043" i="2"/>
  <c r="BH1044" i="2"/>
  <c r="BH1045" i="2"/>
  <c r="BH1046" i="2"/>
  <c r="BH1047" i="2"/>
  <c r="BH1048" i="2"/>
  <c r="BH1049" i="2"/>
  <c r="BH1050" i="2"/>
  <c r="BH1051" i="2"/>
  <c r="BH1052" i="2"/>
  <c r="BH1053" i="2"/>
  <c r="BH1054" i="2"/>
  <c r="BH1055" i="2"/>
  <c r="BH1056" i="2"/>
  <c r="BH1057" i="2"/>
  <c r="BH1058" i="2"/>
  <c r="BH1059" i="2"/>
  <c r="BH1060" i="2"/>
  <c r="BH1061" i="2"/>
  <c r="BH1062" i="2"/>
  <c r="BH1063" i="2"/>
  <c r="BH1064" i="2"/>
  <c r="BH1065" i="2"/>
  <c r="BH1066" i="2"/>
  <c r="BH1067" i="2"/>
  <c r="BH1068" i="2"/>
  <c r="BH1069" i="2"/>
  <c r="BH1070" i="2"/>
  <c r="BH1071" i="2"/>
  <c r="BH1072" i="2"/>
  <c r="BH1073" i="2"/>
  <c r="BH1074" i="2"/>
  <c r="BH1075" i="2"/>
  <c r="BH1076" i="2"/>
  <c r="BH1077" i="2"/>
  <c r="BH1078" i="2"/>
  <c r="BH1079" i="2"/>
  <c r="BH1080" i="2"/>
  <c r="BH1081" i="2"/>
  <c r="BH1082" i="2"/>
  <c r="BH1083" i="2"/>
  <c r="BH1084" i="2"/>
  <c r="BH1085" i="2"/>
  <c r="BH1086" i="2"/>
  <c r="BH1087" i="2"/>
  <c r="BH1088" i="2"/>
  <c r="BH1089" i="2"/>
  <c r="BH1090" i="2"/>
  <c r="BH1091" i="2"/>
  <c r="BH1092" i="2"/>
  <c r="BH1093" i="2"/>
  <c r="BH1094" i="2"/>
  <c r="BH1095" i="2"/>
  <c r="BH1096" i="2"/>
  <c r="BH1097" i="2"/>
  <c r="BH1098" i="2"/>
  <c r="BH1099" i="2"/>
  <c r="BH1100" i="2"/>
  <c r="BH1101" i="2"/>
  <c r="BH1102" i="2"/>
  <c r="BH1103" i="2"/>
  <c r="BH1104" i="2"/>
  <c r="BH1105" i="2"/>
  <c r="BH1106" i="2"/>
  <c r="BH1107" i="2"/>
  <c r="BH1108" i="2"/>
  <c r="BH1109" i="2"/>
  <c r="BH1110" i="2"/>
  <c r="BH1111" i="2"/>
  <c r="BH1112" i="2"/>
  <c r="BH1113" i="2"/>
  <c r="BH1114" i="2"/>
  <c r="BH1115" i="2"/>
  <c r="BH1116" i="2"/>
  <c r="BH1117" i="2"/>
  <c r="BH1118" i="2"/>
  <c r="BH1119" i="2"/>
  <c r="BH1120" i="2"/>
  <c r="BH1121" i="2"/>
  <c r="BH1122" i="2"/>
  <c r="BH1123" i="2"/>
  <c r="BH1124" i="2"/>
  <c r="BH1125" i="2"/>
  <c r="BH1126" i="2"/>
  <c r="BH1127" i="2"/>
  <c r="BH1128" i="2"/>
  <c r="BH1129" i="2"/>
  <c r="BH1130" i="2"/>
  <c r="BH1131" i="2"/>
  <c r="BH1132" i="2"/>
  <c r="BH1133" i="2"/>
  <c r="BH1134" i="2"/>
  <c r="BH1135" i="2"/>
  <c r="BH1136" i="2"/>
  <c r="BH1137" i="2"/>
  <c r="BH1138" i="2"/>
  <c r="BH1139" i="2"/>
  <c r="BH1140" i="2"/>
  <c r="BH1141" i="2"/>
  <c r="BH1142" i="2"/>
  <c r="BH1143" i="2"/>
  <c r="BH1144" i="2"/>
  <c r="BH1145" i="2"/>
  <c r="BH1146" i="2"/>
  <c r="BH1147" i="2"/>
  <c r="BH1148" i="2"/>
  <c r="BH1149" i="2"/>
  <c r="BH1150" i="2"/>
  <c r="BH1151" i="2"/>
  <c r="BH1152" i="2"/>
  <c r="BH1153" i="2"/>
  <c r="BH1154" i="2"/>
  <c r="BH1155" i="2"/>
  <c r="BH1156" i="2"/>
  <c r="BH1157" i="2"/>
  <c r="BH1158" i="2"/>
  <c r="BH1159" i="2"/>
  <c r="BH1160" i="2"/>
  <c r="BH1161" i="2"/>
  <c r="BH1162" i="2"/>
  <c r="BH1163" i="2"/>
  <c r="BH1164" i="2"/>
  <c r="BH1165" i="2"/>
  <c r="BH1166" i="2"/>
  <c r="BH1167" i="2"/>
  <c r="BH1168" i="2"/>
  <c r="BH1169" i="2"/>
  <c r="BH1170" i="2"/>
  <c r="BH1171" i="2"/>
  <c r="BH1172" i="2"/>
  <c r="BH1173" i="2"/>
  <c r="BH1174" i="2"/>
  <c r="BH1175" i="2"/>
  <c r="BH1176" i="2"/>
  <c r="BH1177" i="2"/>
  <c r="BH1178" i="2"/>
  <c r="BH1179" i="2"/>
  <c r="BH1180" i="2"/>
  <c r="BH1181" i="2"/>
  <c r="BH1182" i="2"/>
  <c r="BH1183" i="2"/>
  <c r="BH1184" i="2"/>
  <c r="BH1185" i="2"/>
  <c r="BH1186" i="2"/>
  <c r="BH1187" i="2"/>
  <c r="BH1188" i="2"/>
  <c r="BH1189" i="2"/>
  <c r="BH1190" i="2"/>
  <c r="BH1191" i="2"/>
  <c r="BH1192" i="2"/>
  <c r="BH1193" i="2"/>
  <c r="BH1194" i="2"/>
  <c r="BH1195" i="2"/>
  <c r="BH1196" i="2"/>
  <c r="BH1197" i="2"/>
  <c r="BH1198" i="2"/>
  <c r="BH1199" i="2"/>
  <c r="BH1200" i="2"/>
  <c r="BH1201" i="2"/>
  <c r="BH1202" i="2"/>
  <c r="BH1203" i="2"/>
  <c r="BH1204" i="2"/>
  <c r="BH1205" i="2"/>
  <c r="BH1206" i="2"/>
  <c r="BH1207" i="2"/>
  <c r="BH1208" i="2"/>
  <c r="BH1209" i="2"/>
  <c r="BH1210" i="2"/>
  <c r="BH1211" i="2"/>
  <c r="BH1212" i="2"/>
  <c r="BH1213" i="2"/>
  <c r="BH1214" i="2"/>
  <c r="BH1215" i="2"/>
  <c r="BH1216" i="2"/>
  <c r="BH1217" i="2"/>
  <c r="BH1218" i="2"/>
  <c r="BH1219" i="2"/>
  <c r="BH1220" i="2"/>
  <c r="BH1221" i="2"/>
  <c r="BH1222" i="2"/>
  <c r="BH1223" i="2"/>
  <c r="BH1224" i="2"/>
  <c r="BH1225" i="2"/>
  <c r="BH1226" i="2"/>
  <c r="BH1227" i="2"/>
  <c r="BH1228" i="2"/>
  <c r="BH1229" i="2"/>
  <c r="BH1230" i="2"/>
  <c r="BH1231" i="2"/>
  <c r="BH1232" i="2"/>
  <c r="BH1233" i="2"/>
  <c r="BH1234" i="2"/>
  <c r="BH1235" i="2"/>
  <c r="BH1236" i="2"/>
  <c r="BH1237" i="2"/>
  <c r="BH1238" i="2"/>
  <c r="BH1239" i="2"/>
  <c r="BH1240" i="2"/>
  <c r="BH1241" i="2"/>
  <c r="BH1242" i="2"/>
  <c r="BH1243" i="2"/>
  <c r="BH1244" i="2"/>
  <c r="BH1245" i="2"/>
  <c r="BH1246" i="2"/>
  <c r="BH1247" i="2"/>
  <c r="BH1248" i="2"/>
  <c r="BH1249" i="2"/>
  <c r="BH1250" i="2"/>
  <c r="BH1251" i="2"/>
  <c r="BH1252" i="2"/>
  <c r="BH1253" i="2"/>
  <c r="BH1254" i="2"/>
  <c r="BH1255" i="2"/>
  <c r="BH1256" i="2"/>
  <c r="BH1257" i="2"/>
  <c r="BH1258" i="2"/>
  <c r="BH1259" i="2"/>
  <c r="BH1260" i="2"/>
  <c r="BH1261" i="2"/>
  <c r="BH1262" i="2"/>
  <c r="BH1263" i="2"/>
  <c r="BH1264" i="2"/>
  <c r="BH1265" i="2"/>
  <c r="BH1266" i="2"/>
  <c r="BH1267" i="2"/>
  <c r="BH1268" i="2"/>
  <c r="BH1269" i="2"/>
  <c r="BH1270" i="2"/>
  <c r="BH1271" i="2"/>
  <c r="BH1272" i="2"/>
  <c r="BH1273" i="2"/>
  <c r="BH1274" i="2"/>
  <c r="BH1275" i="2"/>
  <c r="BH1276" i="2"/>
  <c r="BH1277" i="2"/>
  <c r="BH1278" i="2"/>
  <c r="BH1279" i="2"/>
  <c r="BH1280" i="2"/>
  <c r="BH1281" i="2"/>
  <c r="BH1282" i="2"/>
  <c r="BH1283" i="2"/>
  <c r="BH1284" i="2"/>
  <c r="BH1285" i="2"/>
  <c r="BH1286" i="2"/>
  <c r="BH1287" i="2"/>
  <c r="BH1288" i="2"/>
  <c r="BH1289" i="2"/>
  <c r="BH1290" i="2"/>
  <c r="BH1291" i="2"/>
  <c r="BH1292" i="2"/>
  <c r="BH1293" i="2"/>
  <c r="BH1294" i="2"/>
  <c r="BH1295" i="2"/>
  <c r="BH1296" i="2"/>
  <c r="BH1297" i="2"/>
  <c r="BH1298" i="2"/>
  <c r="BH1299" i="2"/>
  <c r="BH1300" i="2"/>
  <c r="BH1301" i="2"/>
  <c r="BH1302" i="2"/>
  <c r="BH1303" i="2"/>
  <c r="BH1304" i="2"/>
  <c r="BH1305" i="2"/>
  <c r="BH1306" i="2"/>
  <c r="BH1307" i="2"/>
  <c r="BH1308" i="2"/>
  <c r="BH1309" i="2"/>
  <c r="BH1310" i="2"/>
  <c r="BH1311" i="2"/>
  <c r="BH1312" i="2"/>
  <c r="BH1313" i="2"/>
  <c r="BH1314" i="2"/>
  <c r="BH1315" i="2"/>
  <c r="BH1316" i="2"/>
  <c r="BH1317" i="2"/>
  <c r="BH1318" i="2"/>
  <c r="BH1319" i="2"/>
  <c r="BH1320" i="2"/>
  <c r="BH1321" i="2"/>
  <c r="BH1322" i="2"/>
  <c r="BH1323" i="2"/>
  <c r="BH1324" i="2"/>
  <c r="BH1325" i="2"/>
  <c r="BH1326" i="2"/>
  <c r="BH1327" i="2"/>
  <c r="BH1328" i="2"/>
  <c r="BH1329" i="2"/>
  <c r="BH1330" i="2"/>
  <c r="BH1331" i="2"/>
  <c r="BH1332" i="2"/>
  <c r="BH1333" i="2"/>
  <c r="BH1334" i="2"/>
  <c r="BH1335" i="2"/>
  <c r="BH1336" i="2"/>
  <c r="BH1337" i="2"/>
  <c r="BH1338" i="2"/>
  <c r="BH1339" i="2"/>
  <c r="BH1340" i="2"/>
  <c r="BH1341" i="2"/>
  <c r="BH1342" i="2"/>
  <c r="BH1343" i="2"/>
  <c r="BH1344" i="2"/>
  <c r="BH1345" i="2"/>
  <c r="BH1346" i="2"/>
  <c r="BH1347" i="2"/>
  <c r="BH1348" i="2"/>
  <c r="BH1349" i="2"/>
  <c r="BH1350" i="2"/>
  <c r="BH1351" i="2"/>
  <c r="BH1352" i="2"/>
  <c r="BH1353" i="2"/>
  <c r="BH1354" i="2"/>
  <c r="BH1355" i="2"/>
  <c r="BH1356" i="2"/>
  <c r="BH1357" i="2"/>
  <c r="BH1358" i="2"/>
  <c r="BH1359" i="2"/>
  <c r="BH1360" i="2"/>
  <c r="BH1361" i="2"/>
  <c r="BH1362" i="2"/>
  <c r="BH1363" i="2"/>
  <c r="BH1364" i="2"/>
  <c r="BH1365" i="2"/>
  <c r="BH1366" i="2"/>
  <c r="BH1367" i="2"/>
  <c r="BH1368" i="2"/>
  <c r="BH1369" i="2"/>
  <c r="BH1370" i="2"/>
  <c r="BH1371" i="2"/>
  <c r="BH1372" i="2"/>
  <c r="BH1373" i="2"/>
  <c r="BH1374" i="2"/>
  <c r="BH1375" i="2"/>
  <c r="BH1376" i="2"/>
  <c r="BH1377" i="2"/>
  <c r="BH1378" i="2"/>
  <c r="BH1379" i="2"/>
  <c r="BH1380" i="2"/>
  <c r="BH1381" i="2"/>
  <c r="BH1382" i="2"/>
  <c r="BH1383" i="2"/>
  <c r="BH1384" i="2"/>
  <c r="BH1385" i="2"/>
  <c r="BH1386" i="2"/>
  <c r="BH1387" i="2"/>
  <c r="BH1388" i="2"/>
  <c r="BH1389" i="2"/>
  <c r="BH1390" i="2"/>
  <c r="BH1391" i="2"/>
  <c r="BH1392" i="2"/>
  <c r="BH1393" i="2"/>
  <c r="BH1394" i="2"/>
  <c r="BH1395" i="2"/>
  <c r="BH1396" i="2"/>
  <c r="BH1397" i="2"/>
  <c r="BH1398" i="2"/>
  <c r="BH1399" i="2"/>
  <c r="BH1400" i="2"/>
  <c r="BH1401" i="2"/>
  <c r="BH1402" i="2"/>
  <c r="BH1403" i="2"/>
  <c r="BH1404" i="2"/>
  <c r="BH1405" i="2"/>
  <c r="BH1406" i="2"/>
  <c r="BH1407" i="2"/>
  <c r="BH1408" i="2"/>
  <c r="BH1409" i="2"/>
  <c r="BH1410" i="2"/>
  <c r="BH1411" i="2"/>
  <c r="BH1412" i="2"/>
  <c r="BH1413" i="2"/>
  <c r="BH1414" i="2"/>
  <c r="BH1415" i="2"/>
  <c r="BH1416" i="2"/>
  <c r="BH1417" i="2"/>
  <c r="BH1418" i="2"/>
  <c r="BH1419" i="2"/>
  <c r="BH1420" i="2"/>
  <c r="BH1421" i="2"/>
  <c r="BH1422" i="2"/>
  <c r="BH1423" i="2"/>
  <c r="BH1424" i="2"/>
  <c r="BH1425" i="2"/>
  <c r="BH1426" i="2"/>
  <c r="BH1427" i="2"/>
  <c r="BH1428" i="2"/>
  <c r="BH1429" i="2"/>
  <c r="BH1430" i="2"/>
  <c r="BH1431" i="2"/>
  <c r="BH1432" i="2"/>
  <c r="BH1433" i="2"/>
  <c r="BH1434" i="2"/>
  <c r="BH1435" i="2"/>
  <c r="BH1436" i="2"/>
  <c r="BH1437" i="2"/>
  <c r="BH1438" i="2"/>
  <c r="BH1439" i="2"/>
  <c r="BH1440" i="2"/>
  <c r="BH1441" i="2"/>
  <c r="BH1442" i="2"/>
  <c r="BH1443" i="2"/>
  <c r="BH1444" i="2"/>
  <c r="BH1445" i="2"/>
  <c r="BH1446" i="2"/>
  <c r="BH1447" i="2"/>
  <c r="BH1448" i="2"/>
  <c r="BH1449" i="2"/>
  <c r="BH1450" i="2"/>
  <c r="BH1451" i="2"/>
  <c r="BH1452" i="2"/>
  <c r="BI9" i="2"/>
  <c r="BI10" i="2"/>
  <c r="BI11" i="2"/>
  <c r="BI21" i="2"/>
  <c r="BI33" i="2"/>
  <c r="BI34" i="2"/>
  <c r="BI35" i="2"/>
  <c r="BI45" i="2"/>
  <c r="BI46" i="2"/>
  <c r="BI47" i="2"/>
  <c r="BI57" i="2"/>
  <c r="BI58" i="2"/>
  <c r="BI59" i="2"/>
  <c r="BI69" i="2"/>
  <c r="BI70" i="2"/>
  <c r="BI71" i="2"/>
  <c r="BI81" i="2"/>
  <c r="BI82" i="2"/>
  <c r="BI83" i="2"/>
  <c r="BI93" i="2"/>
  <c r="BI105" i="2"/>
  <c r="BI106" i="2"/>
  <c r="BI107" i="2"/>
  <c r="BI117" i="2"/>
  <c r="BI118" i="2"/>
  <c r="BI119" i="2"/>
  <c r="BI129" i="2"/>
  <c r="BI130" i="2"/>
  <c r="BI131" i="2"/>
  <c r="BI141" i="2"/>
  <c r="BI142" i="2"/>
  <c r="BI143" i="2"/>
  <c r="BI153" i="2"/>
  <c r="BI154" i="2"/>
  <c r="BI155" i="2"/>
  <c r="BI165" i="2"/>
  <c r="BI177" i="2"/>
  <c r="BI178" i="2"/>
  <c r="BI179" i="2"/>
  <c r="BI189" i="2"/>
  <c r="BI190" i="2"/>
  <c r="BI191" i="2"/>
  <c r="BI201" i="2"/>
  <c r="BI202" i="2"/>
  <c r="BI203" i="2"/>
  <c r="BI213" i="2"/>
  <c r="BI214" i="2"/>
  <c r="BI215" i="2"/>
  <c r="BI225" i="2"/>
  <c r="BI226" i="2"/>
  <c r="BI227" i="2"/>
  <c r="BI237" i="2"/>
  <c r="BI249" i="2"/>
  <c r="BI250" i="2"/>
  <c r="BI251" i="2"/>
  <c r="BI261" i="2"/>
  <c r="BI262" i="2"/>
  <c r="BI263" i="2"/>
  <c r="BI273" i="2"/>
  <c r="BI274" i="2"/>
  <c r="BI275" i="2"/>
  <c r="BI285" i="2"/>
  <c r="BI286" i="2"/>
  <c r="BI287" i="2"/>
  <c r="BI297" i="2"/>
  <c r="BI298" i="2"/>
  <c r="BI299" i="2"/>
  <c r="BI309" i="2"/>
  <c r="BI321" i="2"/>
  <c r="BI322" i="2"/>
  <c r="BI323" i="2"/>
  <c r="BI333" i="2"/>
  <c r="BI334" i="2"/>
  <c r="BI335" i="2"/>
  <c r="BI345" i="2"/>
  <c r="BI346" i="2"/>
  <c r="BI347" i="2"/>
  <c r="BI357" i="2"/>
  <c r="BI358" i="2"/>
  <c r="BI359" i="2"/>
  <c r="BI369" i="2"/>
  <c r="BI370" i="2"/>
  <c r="BI371" i="2"/>
  <c r="BI381" i="2"/>
  <c r="BI393" i="2"/>
  <c r="BI394" i="2"/>
  <c r="BI395" i="2"/>
  <c r="BI405" i="2"/>
  <c r="BI406" i="2"/>
  <c r="BI407" i="2"/>
  <c r="BI417" i="2"/>
  <c r="BI418" i="2"/>
  <c r="BI419" i="2"/>
  <c r="BI429" i="2"/>
  <c r="BI430" i="2"/>
  <c r="BI431" i="2"/>
  <c r="BI441" i="2"/>
  <c r="BI442" i="2"/>
  <c r="BI443" i="2"/>
  <c r="BI453" i="2"/>
  <c r="BI465" i="2"/>
  <c r="BI466" i="2"/>
  <c r="BI467" i="2"/>
  <c r="BI477" i="2"/>
  <c r="BI478" i="2"/>
  <c r="BI479" i="2"/>
  <c r="BI489" i="2"/>
  <c r="BI490" i="2"/>
  <c r="BI491" i="2"/>
  <c r="BI501" i="2"/>
  <c r="BI502" i="2"/>
  <c r="BI503" i="2"/>
  <c r="BI513" i="2"/>
  <c r="BI514" i="2"/>
  <c r="BI515" i="2"/>
  <c r="BI525" i="2"/>
  <c r="BI537" i="2"/>
  <c r="BI538" i="2"/>
  <c r="BI539" i="2"/>
  <c r="BI549" i="2"/>
  <c r="BI550" i="2"/>
  <c r="BI551" i="2"/>
  <c r="BI561" i="2"/>
  <c r="BI562" i="2"/>
  <c r="BI563" i="2"/>
  <c r="BI573" i="2"/>
  <c r="BI574" i="2"/>
  <c r="BI575" i="2"/>
  <c r="BI585" i="2"/>
  <c r="BI586" i="2"/>
  <c r="BI587" i="2"/>
  <c r="BI597" i="2"/>
  <c r="BI609" i="2"/>
  <c r="BI610" i="2"/>
  <c r="BI611" i="2"/>
  <c r="BI621" i="2"/>
  <c r="BI622" i="2"/>
  <c r="BI623" i="2"/>
  <c r="BI633" i="2"/>
  <c r="BI634" i="2"/>
  <c r="BI635" i="2"/>
  <c r="BI645" i="2"/>
  <c r="BI646" i="2"/>
  <c r="BI647" i="2"/>
  <c r="BI657" i="2"/>
  <c r="BI658" i="2"/>
  <c r="BI659" i="2"/>
  <c r="BI669" i="2"/>
  <c r="BI681" i="2"/>
  <c r="BI682" i="2"/>
  <c r="BI683" i="2"/>
  <c r="BI693" i="2"/>
  <c r="BI694" i="2"/>
  <c r="BI695" i="2"/>
  <c r="BI705" i="2"/>
  <c r="BI706" i="2"/>
  <c r="BI707" i="2"/>
  <c r="BI717" i="2"/>
  <c r="BI718" i="2"/>
  <c r="BI719" i="2"/>
  <c r="BI729" i="2"/>
  <c r="BI730" i="2"/>
  <c r="BI731" i="2"/>
  <c r="BI741" i="2"/>
  <c r="BI753" i="2"/>
  <c r="BI754" i="2"/>
  <c r="BI755" i="2"/>
  <c r="BI765" i="2"/>
  <c r="BI766" i="2"/>
  <c r="BI767" i="2"/>
  <c r="BI777" i="2"/>
  <c r="BI778" i="2"/>
  <c r="BI779" i="2"/>
  <c r="BI789" i="2"/>
  <c r="BI790" i="2"/>
  <c r="BI791" i="2"/>
  <c r="BI801" i="2"/>
  <c r="BI802" i="2"/>
  <c r="BI803" i="2"/>
  <c r="BI813" i="2"/>
  <c r="BI825" i="2"/>
  <c r="BI826" i="2"/>
  <c r="BI827" i="2"/>
  <c r="BI837" i="2"/>
  <c r="BI838" i="2"/>
  <c r="BI839" i="2"/>
  <c r="BI849" i="2"/>
  <c r="BI850" i="2"/>
  <c r="BI851" i="2"/>
  <c r="BI861" i="2"/>
  <c r="BI862" i="2"/>
  <c r="BI863" i="2"/>
  <c r="BI873" i="2"/>
  <c r="BI874" i="2"/>
  <c r="BI875" i="2"/>
  <c r="BI885" i="2"/>
  <c r="BI897" i="2"/>
  <c r="BI898" i="2"/>
  <c r="BI899" i="2"/>
  <c r="BI909" i="2"/>
  <c r="BI910" i="2"/>
  <c r="BI911" i="2"/>
  <c r="BI921" i="2"/>
  <c r="BI922" i="2"/>
  <c r="BI923" i="2"/>
  <c r="BI933" i="2"/>
  <c r="BI934" i="2"/>
  <c r="BI935" i="2"/>
  <c r="BI945" i="2"/>
  <c r="BI946" i="2"/>
  <c r="BI947" i="2"/>
  <c r="BI957" i="2"/>
  <c r="BI969" i="2"/>
  <c r="BI970" i="2"/>
  <c r="BI971" i="2"/>
  <c r="BI981" i="2"/>
  <c r="BI982" i="2"/>
  <c r="BI983" i="2"/>
  <c r="BI993" i="2"/>
  <c r="BI994" i="2"/>
  <c r="BI995" i="2"/>
  <c r="BI1005" i="2"/>
  <c r="BI1006" i="2"/>
  <c r="BI1007" i="2"/>
  <c r="BI1017" i="2"/>
  <c r="BI1018" i="2"/>
  <c r="BI1019" i="2"/>
  <c r="BI1029" i="2"/>
  <c r="BI1031" i="2"/>
  <c r="BI1041" i="2"/>
  <c r="BI1053" i="2"/>
  <c r="BI1054" i="2"/>
  <c r="BI1065" i="2"/>
  <c r="BI1066" i="2"/>
  <c r="BI1067" i="2"/>
  <c r="BI1077" i="2"/>
  <c r="BI1078" i="2"/>
  <c r="BI1079" i="2"/>
  <c r="BI1080" i="2"/>
  <c r="BI1089" i="2"/>
  <c r="BI1090" i="2"/>
  <c r="BI1091" i="2"/>
  <c r="BI1101" i="2"/>
  <c r="BI1102" i="2"/>
  <c r="BI1103" i="2"/>
  <c r="BI1113" i="2"/>
  <c r="BI1114" i="2"/>
  <c r="BI1115" i="2"/>
  <c r="BI1125" i="2"/>
  <c r="BI1126" i="2"/>
  <c r="BI1127" i="2"/>
  <c r="BI1137" i="2"/>
  <c r="BI1138" i="2"/>
  <c r="BI1139" i="2"/>
  <c r="BI1149" i="2"/>
  <c r="BI1150" i="2"/>
  <c r="BI1151" i="2"/>
  <c r="BI1161" i="2"/>
  <c r="BI1162" i="2"/>
  <c r="BI1163" i="2"/>
  <c r="BI1173" i="2"/>
  <c r="BI1175" i="2"/>
  <c r="BI1185" i="2"/>
  <c r="BI1197" i="2"/>
  <c r="BI1198" i="2"/>
  <c r="BI1209" i="2"/>
  <c r="BI1210" i="2"/>
  <c r="BI1211" i="2"/>
  <c r="BI1221" i="2"/>
  <c r="BI1222" i="2"/>
  <c r="BI1223" i="2"/>
  <c r="BI1233" i="2"/>
  <c r="BI1234" i="2"/>
  <c r="BI1235" i="2"/>
  <c r="BI1245" i="2"/>
  <c r="BI1246" i="2"/>
  <c r="BI1247" i="2"/>
  <c r="BI1257" i="2"/>
  <c r="BI1258" i="2"/>
  <c r="BI1259" i="2"/>
  <c r="BI1269" i="2"/>
  <c r="BI1270" i="2"/>
  <c r="BI1271" i="2"/>
  <c r="BI1281" i="2"/>
  <c r="BI1282" i="2"/>
  <c r="BI1283" i="2"/>
  <c r="BI1293" i="2"/>
  <c r="BI1294" i="2"/>
  <c r="BI1295" i="2"/>
  <c r="BI1305" i="2"/>
  <c r="BI1306" i="2"/>
  <c r="BI1307" i="2"/>
  <c r="BI1317" i="2"/>
  <c r="BI1319" i="2"/>
  <c r="BI1329" i="2"/>
  <c r="BI1341" i="2"/>
  <c r="BI1342" i="2"/>
  <c r="BI1353" i="2"/>
  <c r="BI1354" i="2"/>
  <c r="BI1355" i="2"/>
  <c r="BI1365" i="2"/>
  <c r="BI1366" i="2"/>
  <c r="BI1367" i="2"/>
  <c r="BI1377" i="2"/>
  <c r="BI1378" i="2"/>
  <c r="BI1379" i="2"/>
  <c r="BI1389" i="2"/>
  <c r="BI1390" i="2"/>
  <c r="BI1391" i="2"/>
  <c r="BI1401" i="2"/>
  <c r="BI1402" i="2"/>
  <c r="BI1403" i="2"/>
  <c r="BI1413" i="2"/>
  <c r="BI1414" i="2"/>
  <c r="BI1415" i="2"/>
  <c r="BI1425" i="2"/>
  <c r="BI1426" i="2"/>
  <c r="BI1427" i="2"/>
  <c r="BI1437" i="2"/>
  <c r="BI1438" i="2"/>
  <c r="BI1439" i="2"/>
  <c r="BI1449" i="2"/>
  <c r="BI1450" i="2"/>
  <c r="BI1451" i="2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65" i="2"/>
  <c r="BJ66" i="2"/>
  <c r="BJ67" i="2"/>
  <c r="BJ68" i="2"/>
  <c r="BJ69" i="2"/>
  <c r="BJ70" i="2"/>
  <c r="BJ71" i="2"/>
  <c r="BJ72" i="2"/>
  <c r="BJ73" i="2"/>
  <c r="BJ74" i="2"/>
  <c r="BJ75" i="2"/>
  <c r="BJ76" i="2"/>
  <c r="BJ77" i="2"/>
  <c r="BJ78" i="2"/>
  <c r="BJ79" i="2"/>
  <c r="BJ80" i="2"/>
  <c r="BJ81" i="2"/>
  <c r="BJ82" i="2"/>
  <c r="BJ83" i="2"/>
  <c r="BJ84" i="2"/>
  <c r="BJ85" i="2"/>
  <c r="BJ86" i="2"/>
  <c r="BJ87" i="2"/>
  <c r="BJ88" i="2"/>
  <c r="BJ89" i="2"/>
  <c r="BJ90" i="2"/>
  <c r="BJ91" i="2"/>
  <c r="BJ92" i="2"/>
  <c r="BJ93" i="2"/>
  <c r="BJ94" i="2"/>
  <c r="BJ95" i="2"/>
  <c r="BJ96" i="2"/>
  <c r="BJ97" i="2"/>
  <c r="BJ98" i="2"/>
  <c r="BJ99" i="2"/>
  <c r="BJ100" i="2"/>
  <c r="BJ101" i="2"/>
  <c r="BJ102" i="2"/>
  <c r="BJ103" i="2"/>
  <c r="BJ104" i="2"/>
  <c r="BJ105" i="2"/>
  <c r="BJ106" i="2"/>
  <c r="BJ107" i="2"/>
  <c r="BJ108" i="2"/>
  <c r="BJ109" i="2"/>
  <c r="BJ110" i="2"/>
  <c r="BJ111" i="2"/>
  <c r="BJ112" i="2"/>
  <c r="BJ113" i="2"/>
  <c r="BJ114" i="2"/>
  <c r="BJ115" i="2"/>
  <c r="BJ116" i="2"/>
  <c r="BJ117" i="2"/>
  <c r="BJ118" i="2"/>
  <c r="BJ119" i="2"/>
  <c r="BJ120" i="2"/>
  <c r="BJ121" i="2"/>
  <c r="BJ122" i="2"/>
  <c r="BJ123" i="2"/>
  <c r="BJ124" i="2"/>
  <c r="BJ125" i="2"/>
  <c r="BJ126" i="2"/>
  <c r="BJ127" i="2"/>
  <c r="BJ128" i="2"/>
  <c r="BJ129" i="2"/>
  <c r="BJ130" i="2"/>
  <c r="BJ131" i="2"/>
  <c r="BJ132" i="2"/>
  <c r="BJ133" i="2"/>
  <c r="BJ134" i="2"/>
  <c r="BJ135" i="2"/>
  <c r="BJ136" i="2"/>
  <c r="BJ137" i="2"/>
  <c r="BJ138" i="2"/>
  <c r="BJ139" i="2"/>
  <c r="BJ140" i="2"/>
  <c r="BJ141" i="2"/>
  <c r="BJ142" i="2"/>
  <c r="BJ143" i="2"/>
  <c r="BJ144" i="2"/>
  <c r="BJ145" i="2"/>
  <c r="BJ146" i="2"/>
  <c r="BJ147" i="2"/>
  <c r="BJ148" i="2"/>
  <c r="BJ149" i="2"/>
  <c r="BJ150" i="2"/>
  <c r="BJ151" i="2"/>
  <c r="BJ152" i="2"/>
  <c r="BJ153" i="2"/>
  <c r="BJ154" i="2"/>
  <c r="BJ155" i="2"/>
  <c r="BJ156" i="2"/>
  <c r="BJ157" i="2"/>
  <c r="BJ158" i="2"/>
  <c r="BJ159" i="2"/>
  <c r="BJ160" i="2"/>
  <c r="BJ161" i="2"/>
  <c r="BJ162" i="2"/>
  <c r="BJ163" i="2"/>
  <c r="BJ164" i="2"/>
  <c r="BJ165" i="2"/>
  <c r="BJ166" i="2"/>
  <c r="BJ167" i="2"/>
  <c r="BJ168" i="2"/>
  <c r="BJ169" i="2"/>
  <c r="BJ170" i="2"/>
  <c r="BJ171" i="2"/>
  <c r="BJ172" i="2"/>
  <c r="BJ173" i="2"/>
  <c r="BJ174" i="2"/>
  <c r="BJ175" i="2"/>
  <c r="BJ176" i="2"/>
  <c r="BJ177" i="2"/>
  <c r="BJ178" i="2"/>
  <c r="BJ179" i="2"/>
  <c r="BJ180" i="2"/>
  <c r="BJ181" i="2"/>
  <c r="BJ182" i="2"/>
  <c r="BJ183" i="2"/>
  <c r="BJ184" i="2"/>
  <c r="BJ185" i="2"/>
  <c r="BJ186" i="2"/>
  <c r="BJ187" i="2"/>
  <c r="BJ188" i="2"/>
  <c r="BJ189" i="2"/>
  <c r="BJ190" i="2"/>
  <c r="BJ191" i="2"/>
  <c r="BJ192" i="2"/>
  <c r="BJ193" i="2"/>
  <c r="BJ194" i="2"/>
  <c r="BJ195" i="2"/>
  <c r="BJ196" i="2"/>
  <c r="BJ197" i="2"/>
  <c r="BJ198" i="2"/>
  <c r="BJ199" i="2"/>
  <c r="BJ200" i="2"/>
  <c r="BJ201" i="2"/>
  <c r="BJ202" i="2"/>
  <c r="BJ203" i="2"/>
  <c r="BJ204" i="2"/>
  <c r="BJ205" i="2"/>
  <c r="BJ206" i="2"/>
  <c r="BJ207" i="2"/>
  <c r="BJ208" i="2"/>
  <c r="BJ209" i="2"/>
  <c r="BJ210" i="2"/>
  <c r="BJ211" i="2"/>
  <c r="BJ212" i="2"/>
  <c r="BJ213" i="2"/>
  <c r="BJ214" i="2"/>
  <c r="BJ215" i="2"/>
  <c r="BJ216" i="2"/>
  <c r="BJ217" i="2"/>
  <c r="BJ218" i="2"/>
  <c r="BJ219" i="2"/>
  <c r="BJ220" i="2"/>
  <c r="BJ221" i="2"/>
  <c r="BJ222" i="2"/>
  <c r="BJ223" i="2"/>
  <c r="BJ224" i="2"/>
  <c r="BJ225" i="2"/>
  <c r="BJ226" i="2"/>
  <c r="BJ227" i="2"/>
  <c r="BJ228" i="2"/>
  <c r="BJ229" i="2"/>
  <c r="BJ230" i="2"/>
  <c r="BJ231" i="2"/>
  <c r="BJ232" i="2"/>
  <c r="BJ233" i="2"/>
  <c r="BJ234" i="2"/>
  <c r="BJ235" i="2"/>
  <c r="BJ236" i="2"/>
  <c r="BJ237" i="2"/>
  <c r="BJ238" i="2"/>
  <c r="BJ239" i="2"/>
  <c r="BJ240" i="2"/>
  <c r="BJ241" i="2"/>
  <c r="BJ242" i="2"/>
  <c r="BJ243" i="2"/>
  <c r="BJ244" i="2"/>
  <c r="BJ245" i="2"/>
  <c r="BJ246" i="2"/>
  <c r="BJ247" i="2"/>
  <c r="BJ248" i="2"/>
  <c r="BJ249" i="2"/>
  <c r="BJ250" i="2"/>
  <c r="BJ251" i="2"/>
  <c r="BJ252" i="2"/>
  <c r="BJ253" i="2"/>
  <c r="BJ254" i="2"/>
  <c r="BJ255" i="2"/>
  <c r="BJ256" i="2"/>
  <c r="BJ257" i="2"/>
  <c r="BJ258" i="2"/>
  <c r="BJ259" i="2"/>
  <c r="BJ260" i="2"/>
  <c r="BJ261" i="2"/>
  <c r="BJ262" i="2"/>
  <c r="BJ263" i="2"/>
  <c r="BJ264" i="2"/>
  <c r="BJ265" i="2"/>
  <c r="BJ266" i="2"/>
  <c r="BJ267" i="2"/>
  <c r="BJ268" i="2"/>
  <c r="BJ269" i="2"/>
  <c r="BJ270" i="2"/>
  <c r="BJ271" i="2"/>
  <c r="BJ272" i="2"/>
  <c r="BJ273" i="2"/>
  <c r="BJ274" i="2"/>
  <c r="BJ275" i="2"/>
  <c r="BJ276" i="2"/>
  <c r="BJ277" i="2"/>
  <c r="BJ278" i="2"/>
  <c r="BJ279" i="2"/>
  <c r="BJ280" i="2"/>
  <c r="BJ281" i="2"/>
  <c r="BJ282" i="2"/>
  <c r="BJ283" i="2"/>
  <c r="BJ284" i="2"/>
  <c r="BJ285" i="2"/>
  <c r="BJ286" i="2"/>
  <c r="BJ287" i="2"/>
  <c r="BJ288" i="2"/>
  <c r="BJ289" i="2"/>
  <c r="BJ290" i="2"/>
  <c r="BJ291" i="2"/>
  <c r="BJ292" i="2"/>
  <c r="BJ293" i="2"/>
  <c r="BJ294" i="2"/>
  <c r="BJ295" i="2"/>
  <c r="BJ296" i="2"/>
  <c r="BJ297" i="2"/>
  <c r="BJ298" i="2"/>
  <c r="BJ299" i="2"/>
  <c r="BJ300" i="2"/>
  <c r="BJ301" i="2"/>
  <c r="BJ302" i="2"/>
  <c r="BJ303" i="2"/>
  <c r="BJ304" i="2"/>
  <c r="BJ305" i="2"/>
  <c r="BJ306" i="2"/>
  <c r="BJ307" i="2"/>
  <c r="BJ308" i="2"/>
  <c r="BJ309" i="2"/>
  <c r="BJ310" i="2"/>
  <c r="BJ311" i="2"/>
  <c r="BJ312" i="2"/>
  <c r="BJ313" i="2"/>
  <c r="BJ314" i="2"/>
  <c r="BJ315" i="2"/>
  <c r="BJ316" i="2"/>
  <c r="BJ317" i="2"/>
  <c r="BJ318" i="2"/>
  <c r="BJ319" i="2"/>
  <c r="BJ320" i="2"/>
  <c r="BJ321" i="2"/>
  <c r="BJ322" i="2"/>
  <c r="BJ323" i="2"/>
  <c r="BJ324" i="2"/>
  <c r="BJ325" i="2"/>
  <c r="BJ326" i="2"/>
  <c r="BJ327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J340" i="2"/>
  <c r="BJ341" i="2"/>
  <c r="BJ342" i="2"/>
  <c r="BJ343" i="2"/>
  <c r="BJ344" i="2"/>
  <c r="BJ345" i="2"/>
  <c r="BJ346" i="2"/>
  <c r="BJ347" i="2"/>
  <c r="BJ348" i="2"/>
  <c r="BJ349" i="2"/>
  <c r="BJ350" i="2"/>
  <c r="BJ351" i="2"/>
  <c r="BJ352" i="2"/>
  <c r="BJ353" i="2"/>
  <c r="BJ354" i="2"/>
  <c r="BJ355" i="2"/>
  <c r="BJ356" i="2"/>
  <c r="BJ357" i="2"/>
  <c r="BJ358" i="2"/>
  <c r="BJ359" i="2"/>
  <c r="BJ360" i="2"/>
  <c r="BJ361" i="2"/>
  <c r="BJ362" i="2"/>
  <c r="BJ363" i="2"/>
  <c r="BJ364" i="2"/>
  <c r="BJ365" i="2"/>
  <c r="BJ366" i="2"/>
  <c r="BJ367" i="2"/>
  <c r="BJ368" i="2"/>
  <c r="BJ369" i="2"/>
  <c r="BJ370" i="2"/>
  <c r="BJ371" i="2"/>
  <c r="BJ372" i="2"/>
  <c r="BJ373" i="2"/>
  <c r="BJ374" i="2"/>
  <c r="BJ375" i="2"/>
  <c r="BJ376" i="2"/>
  <c r="BJ377" i="2"/>
  <c r="BJ378" i="2"/>
  <c r="BJ379" i="2"/>
  <c r="BJ380" i="2"/>
  <c r="BJ381" i="2"/>
  <c r="BJ382" i="2"/>
  <c r="BJ383" i="2"/>
  <c r="BJ384" i="2"/>
  <c r="BJ385" i="2"/>
  <c r="BJ386" i="2"/>
  <c r="BJ387" i="2"/>
  <c r="BJ388" i="2"/>
  <c r="BJ389" i="2"/>
  <c r="BJ390" i="2"/>
  <c r="BJ391" i="2"/>
  <c r="BJ392" i="2"/>
  <c r="BJ393" i="2"/>
  <c r="BJ394" i="2"/>
  <c r="BJ395" i="2"/>
  <c r="BJ396" i="2"/>
  <c r="BJ397" i="2"/>
  <c r="BJ398" i="2"/>
  <c r="BJ399" i="2"/>
  <c r="BJ400" i="2"/>
  <c r="BJ401" i="2"/>
  <c r="BJ402" i="2"/>
  <c r="BJ403" i="2"/>
  <c r="BJ404" i="2"/>
  <c r="BJ405" i="2"/>
  <c r="BJ406" i="2"/>
  <c r="BJ407" i="2"/>
  <c r="BJ408" i="2"/>
  <c r="BJ409" i="2"/>
  <c r="BJ410" i="2"/>
  <c r="BJ411" i="2"/>
  <c r="BJ412" i="2"/>
  <c r="BJ413" i="2"/>
  <c r="BJ414" i="2"/>
  <c r="BJ415" i="2"/>
  <c r="BJ416" i="2"/>
  <c r="BJ417" i="2"/>
  <c r="BJ418" i="2"/>
  <c r="BJ419" i="2"/>
  <c r="BJ420" i="2"/>
  <c r="BJ421" i="2"/>
  <c r="BJ422" i="2"/>
  <c r="BJ423" i="2"/>
  <c r="BJ424" i="2"/>
  <c r="BJ425" i="2"/>
  <c r="BJ426" i="2"/>
  <c r="BJ427" i="2"/>
  <c r="BJ428" i="2"/>
  <c r="BJ429" i="2"/>
  <c r="BJ430" i="2"/>
  <c r="BJ431" i="2"/>
  <c r="BJ432" i="2"/>
  <c r="BJ433" i="2"/>
  <c r="BJ434" i="2"/>
  <c r="BJ435" i="2"/>
  <c r="BJ436" i="2"/>
  <c r="BJ437" i="2"/>
  <c r="BJ438" i="2"/>
  <c r="BJ439" i="2"/>
  <c r="BJ440" i="2"/>
  <c r="BJ441" i="2"/>
  <c r="BJ442" i="2"/>
  <c r="BJ443" i="2"/>
  <c r="BJ444" i="2"/>
  <c r="BJ445" i="2"/>
  <c r="BJ446" i="2"/>
  <c r="BJ447" i="2"/>
  <c r="BJ448" i="2"/>
  <c r="BJ449" i="2"/>
  <c r="BJ450" i="2"/>
  <c r="BJ451" i="2"/>
  <c r="BJ452" i="2"/>
  <c r="BJ453" i="2"/>
  <c r="BJ454" i="2"/>
  <c r="BJ455" i="2"/>
  <c r="BJ456" i="2"/>
  <c r="BJ457" i="2"/>
  <c r="BJ458" i="2"/>
  <c r="BJ459" i="2"/>
  <c r="BJ460" i="2"/>
  <c r="BJ461" i="2"/>
  <c r="BJ462" i="2"/>
  <c r="BJ463" i="2"/>
  <c r="BJ464" i="2"/>
  <c r="BJ465" i="2"/>
  <c r="BJ466" i="2"/>
  <c r="BJ467" i="2"/>
  <c r="BJ468" i="2"/>
  <c r="BJ469" i="2"/>
  <c r="BJ470" i="2"/>
  <c r="BJ471" i="2"/>
  <c r="BJ472" i="2"/>
  <c r="BJ473" i="2"/>
  <c r="BJ474" i="2"/>
  <c r="BJ475" i="2"/>
  <c r="BJ476" i="2"/>
  <c r="BJ477" i="2"/>
  <c r="BJ478" i="2"/>
  <c r="BJ479" i="2"/>
  <c r="BJ480" i="2"/>
  <c r="BJ481" i="2"/>
  <c r="BJ482" i="2"/>
  <c r="BJ483" i="2"/>
  <c r="BJ484" i="2"/>
  <c r="BJ485" i="2"/>
  <c r="BJ486" i="2"/>
  <c r="BJ487" i="2"/>
  <c r="BJ488" i="2"/>
  <c r="BJ489" i="2"/>
  <c r="BJ490" i="2"/>
  <c r="BJ491" i="2"/>
  <c r="BJ492" i="2"/>
  <c r="BJ493" i="2"/>
  <c r="BJ494" i="2"/>
  <c r="BJ495" i="2"/>
  <c r="BJ496" i="2"/>
  <c r="BJ497" i="2"/>
  <c r="BJ498" i="2"/>
  <c r="BJ499" i="2"/>
  <c r="BJ500" i="2"/>
  <c r="BJ501" i="2"/>
  <c r="BJ502" i="2"/>
  <c r="BJ503" i="2"/>
  <c r="BJ504" i="2"/>
  <c r="BJ505" i="2"/>
  <c r="BJ506" i="2"/>
  <c r="BJ507" i="2"/>
  <c r="BJ508" i="2"/>
  <c r="BJ509" i="2"/>
  <c r="BJ510" i="2"/>
  <c r="BJ511" i="2"/>
  <c r="BJ512" i="2"/>
  <c r="BJ513" i="2"/>
  <c r="BJ514" i="2"/>
  <c r="BJ515" i="2"/>
  <c r="BJ516" i="2"/>
  <c r="BJ517" i="2"/>
  <c r="BJ518" i="2"/>
  <c r="BJ519" i="2"/>
  <c r="BJ520" i="2"/>
  <c r="BJ521" i="2"/>
  <c r="BJ522" i="2"/>
  <c r="BJ523" i="2"/>
  <c r="BJ524" i="2"/>
  <c r="BJ525" i="2"/>
  <c r="BJ526" i="2"/>
  <c r="BJ527" i="2"/>
  <c r="BJ528" i="2"/>
  <c r="BJ529" i="2"/>
  <c r="BJ530" i="2"/>
  <c r="BJ531" i="2"/>
  <c r="BJ532" i="2"/>
  <c r="BJ533" i="2"/>
  <c r="BJ534" i="2"/>
  <c r="BJ535" i="2"/>
  <c r="BJ536" i="2"/>
  <c r="BJ537" i="2"/>
  <c r="BJ538" i="2"/>
  <c r="BJ539" i="2"/>
  <c r="BJ540" i="2"/>
  <c r="BJ541" i="2"/>
  <c r="BJ542" i="2"/>
  <c r="BJ543" i="2"/>
  <c r="BJ544" i="2"/>
  <c r="BJ545" i="2"/>
  <c r="BJ546" i="2"/>
  <c r="BJ547" i="2"/>
  <c r="BJ548" i="2"/>
  <c r="BJ549" i="2"/>
  <c r="BJ550" i="2"/>
  <c r="BJ551" i="2"/>
  <c r="BJ552" i="2"/>
  <c r="BJ553" i="2"/>
  <c r="BJ554" i="2"/>
  <c r="BJ555" i="2"/>
  <c r="BJ556" i="2"/>
  <c r="BJ557" i="2"/>
  <c r="BJ558" i="2"/>
  <c r="BJ559" i="2"/>
  <c r="BJ560" i="2"/>
  <c r="BJ561" i="2"/>
  <c r="BJ562" i="2"/>
  <c r="BJ563" i="2"/>
  <c r="BJ564" i="2"/>
  <c r="BJ565" i="2"/>
  <c r="BJ566" i="2"/>
  <c r="BJ567" i="2"/>
  <c r="BJ568" i="2"/>
  <c r="BJ569" i="2"/>
  <c r="BJ570" i="2"/>
  <c r="BJ571" i="2"/>
  <c r="BJ572" i="2"/>
  <c r="BJ573" i="2"/>
  <c r="BJ574" i="2"/>
  <c r="BJ575" i="2"/>
  <c r="BJ576" i="2"/>
  <c r="BJ577" i="2"/>
  <c r="BJ578" i="2"/>
  <c r="BJ579" i="2"/>
  <c r="BJ580" i="2"/>
  <c r="BJ581" i="2"/>
  <c r="BJ582" i="2"/>
  <c r="BJ583" i="2"/>
  <c r="BJ584" i="2"/>
  <c r="BJ585" i="2"/>
  <c r="BJ586" i="2"/>
  <c r="BJ587" i="2"/>
  <c r="BJ588" i="2"/>
  <c r="BJ589" i="2"/>
  <c r="BJ590" i="2"/>
  <c r="BJ591" i="2"/>
  <c r="BJ592" i="2"/>
  <c r="BJ593" i="2"/>
  <c r="BJ594" i="2"/>
  <c r="BJ595" i="2"/>
  <c r="BJ596" i="2"/>
  <c r="BJ597" i="2"/>
  <c r="BJ598" i="2"/>
  <c r="BJ599" i="2"/>
  <c r="BJ600" i="2"/>
  <c r="BJ601" i="2"/>
  <c r="BJ602" i="2"/>
  <c r="BJ603" i="2"/>
  <c r="BJ604" i="2"/>
  <c r="BJ605" i="2"/>
  <c r="BJ606" i="2"/>
  <c r="BJ607" i="2"/>
  <c r="BJ608" i="2"/>
  <c r="BJ609" i="2"/>
  <c r="BJ610" i="2"/>
  <c r="BJ611" i="2"/>
  <c r="BJ612" i="2"/>
  <c r="BJ613" i="2"/>
  <c r="BJ614" i="2"/>
  <c r="BJ615" i="2"/>
  <c r="BJ616" i="2"/>
  <c r="BJ617" i="2"/>
  <c r="BJ618" i="2"/>
  <c r="BJ619" i="2"/>
  <c r="BJ620" i="2"/>
  <c r="BJ621" i="2"/>
  <c r="BJ622" i="2"/>
  <c r="BJ623" i="2"/>
  <c r="BJ624" i="2"/>
  <c r="BJ625" i="2"/>
  <c r="BJ626" i="2"/>
  <c r="BJ627" i="2"/>
  <c r="BJ628" i="2"/>
  <c r="BJ629" i="2"/>
  <c r="BJ630" i="2"/>
  <c r="BJ631" i="2"/>
  <c r="BJ632" i="2"/>
  <c r="BJ633" i="2"/>
  <c r="BJ634" i="2"/>
  <c r="BJ635" i="2"/>
  <c r="BJ636" i="2"/>
  <c r="BJ637" i="2"/>
  <c r="BJ638" i="2"/>
  <c r="BJ639" i="2"/>
  <c r="BJ640" i="2"/>
  <c r="BJ641" i="2"/>
  <c r="BJ642" i="2"/>
  <c r="BJ643" i="2"/>
  <c r="BJ644" i="2"/>
  <c r="BJ645" i="2"/>
  <c r="BJ646" i="2"/>
  <c r="BJ647" i="2"/>
  <c r="BJ648" i="2"/>
  <c r="BJ649" i="2"/>
  <c r="BJ650" i="2"/>
  <c r="BJ651" i="2"/>
  <c r="BJ652" i="2"/>
  <c r="BJ653" i="2"/>
  <c r="BJ654" i="2"/>
  <c r="BJ655" i="2"/>
  <c r="BJ656" i="2"/>
  <c r="BJ657" i="2"/>
  <c r="BJ658" i="2"/>
  <c r="BJ659" i="2"/>
  <c r="BJ660" i="2"/>
  <c r="BJ661" i="2"/>
  <c r="BJ662" i="2"/>
  <c r="BJ663" i="2"/>
  <c r="BJ664" i="2"/>
  <c r="BJ665" i="2"/>
  <c r="BJ666" i="2"/>
  <c r="BJ667" i="2"/>
  <c r="BJ668" i="2"/>
  <c r="BJ669" i="2"/>
  <c r="BJ670" i="2"/>
  <c r="BJ671" i="2"/>
  <c r="BJ672" i="2"/>
  <c r="BJ673" i="2"/>
  <c r="BJ674" i="2"/>
  <c r="BJ675" i="2"/>
  <c r="BJ676" i="2"/>
  <c r="BJ677" i="2"/>
  <c r="BJ678" i="2"/>
  <c r="BJ679" i="2"/>
  <c r="BJ680" i="2"/>
  <c r="BJ681" i="2"/>
  <c r="BJ682" i="2"/>
  <c r="BJ683" i="2"/>
  <c r="BJ684" i="2"/>
  <c r="BJ685" i="2"/>
  <c r="BJ686" i="2"/>
  <c r="BJ687" i="2"/>
  <c r="BJ688" i="2"/>
  <c r="BJ689" i="2"/>
  <c r="BJ690" i="2"/>
  <c r="BJ691" i="2"/>
  <c r="BJ692" i="2"/>
  <c r="BJ693" i="2"/>
  <c r="BJ694" i="2"/>
  <c r="BJ695" i="2"/>
  <c r="BJ696" i="2"/>
  <c r="BJ697" i="2"/>
  <c r="BJ698" i="2"/>
  <c r="BJ699" i="2"/>
  <c r="BJ700" i="2"/>
  <c r="BJ701" i="2"/>
  <c r="BJ702" i="2"/>
  <c r="BJ703" i="2"/>
  <c r="BJ704" i="2"/>
  <c r="BJ705" i="2"/>
  <c r="BJ706" i="2"/>
  <c r="BJ707" i="2"/>
  <c r="BJ708" i="2"/>
  <c r="BJ709" i="2"/>
  <c r="BJ710" i="2"/>
  <c r="BJ711" i="2"/>
  <c r="BJ712" i="2"/>
  <c r="BJ713" i="2"/>
  <c r="BJ714" i="2"/>
  <c r="BJ715" i="2"/>
  <c r="BJ716" i="2"/>
  <c r="BJ717" i="2"/>
  <c r="BJ718" i="2"/>
  <c r="BJ719" i="2"/>
  <c r="BJ720" i="2"/>
  <c r="BJ721" i="2"/>
  <c r="BJ722" i="2"/>
  <c r="BJ723" i="2"/>
  <c r="BJ724" i="2"/>
  <c r="BJ725" i="2"/>
  <c r="BJ726" i="2"/>
  <c r="BJ727" i="2"/>
  <c r="BJ728" i="2"/>
  <c r="BJ729" i="2"/>
  <c r="BJ730" i="2"/>
  <c r="BJ731" i="2"/>
  <c r="BJ732" i="2"/>
  <c r="BJ733" i="2"/>
  <c r="BJ734" i="2"/>
  <c r="BJ735" i="2"/>
  <c r="BJ736" i="2"/>
  <c r="BJ737" i="2"/>
  <c r="BJ738" i="2"/>
  <c r="BJ739" i="2"/>
  <c r="BJ740" i="2"/>
  <c r="BJ741" i="2"/>
  <c r="BJ742" i="2"/>
  <c r="BJ743" i="2"/>
  <c r="BJ744" i="2"/>
  <c r="BJ745" i="2"/>
  <c r="BJ746" i="2"/>
  <c r="BJ747" i="2"/>
  <c r="BJ748" i="2"/>
  <c r="BJ749" i="2"/>
  <c r="BJ750" i="2"/>
  <c r="BJ751" i="2"/>
  <c r="BJ752" i="2"/>
  <c r="BJ753" i="2"/>
  <c r="BJ754" i="2"/>
  <c r="BJ755" i="2"/>
  <c r="BJ756" i="2"/>
  <c r="BJ757" i="2"/>
  <c r="BJ758" i="2"/>
  <c r="BJ759" i="2"/>
  <c r="BJ760" i="2"/>
  <c r="BJ761" i="2"/>
  <c r="BJ762" i="2"/>
  <c r="BJ763" i="2"/>
  <c r="BJ764" i="2"/>
  <c r="BJ765" i="2"/>
  <c r="BJ766" i="2"/>
  <c r="BJ767" i="2"/>
  <c r="BJ768" i="2"/>
  <c r="BJ769" i="2"/>
  <c r="BJ770" i="2"/>
  <c r="BJ771" i="2"/>
  <c r="BJ772" i="2"/>
  <c r="BJ773" i="2"/>
  <c r="BJ774" i="2"/>
  <c r="BJ775" i="2"/>
  <c r="BJ776" i="2"/>
  <c r="BJ777" i="2"/>
  <c r="BJ778" i="2"/>
  <c r="BJ779" i="2"/>
  <c r="BJ780" i="2"/>
  <c r="BJ781" i="2"/>
  <c r="BJ782" i="2"/>
  <c r="BJ783" i="2"/>
  <c r="BJ784" i="2"/>
  <c r="BJ785" i="2"/>
  <c r="BJ786" i="2"/>
  <c r="BJ787" i="2"/>
  <c r="BJ788" i="2"/>
  <c r="BJ789" i="2"/>
  <c r="BJ790" i="2"/>
  <c r="BJ791" i="2"/>
  <c r="BJ792" i="2"/>
  <c r="BJ793" i="2"/>
  <c r="BJ794" i="2"/>
  <c r="BJ795" i="2"/>
  <c r="BJ796" i="2"/>
  <c r="BJ797" i="2"/>
  <c r="BJ798" i="2"/>
  <c r="BJ799" i="2"/>
  <c r="BJ800" i="2"/>
  <c r="BJ801" i="2"/>
  <c r="BJ802" i="2"/>
  <c r="BJ803" i="2"/>
  <c r="BJ804" i="2"/>
  <c r="BJ805" i="2"/>
  <c r="BJ806" i="2"/>
  <c r="BJ807" i="2"/>
  <c r="BJ808" i="2"/>
  <c r="BJ809" i="2"/>
  <c r="BJ810" i="2"/>
  <c r="BJ811" i="2"/>
  <c r="BJ812" i="2"/>
  <c r="BJ813" i="2"/>
  <c r="BJ814" i="2"/>
  <c r="BJ815" i="2"/>
  <c r="BJ816" i="2"/>
  <c r="BJ817" i="2"/>
  <c r="BJ818" i="2"/>
  <c r="BJ819" i="2"/>
  <c r="BJ820" i="2"/>
  <c r="BJ821" i="2"/>
  <c r="BJ822" i="2"/>
  <c r="BJ823" i="2"/>
  <c r="BJ824" i="2"/>
  <c r="BJ825" i="2"/>
  <c r="BJ826" i="2"/>
  <c r="BJ827" i="2"/>
  <c r="BJ828" i="2"/>
  <c r="BJ829" i="2"/>
  <c r="BJ830" i="2"/>
  <c r="BJ831" i="2"/>
  <c r="BJ832" i="2"/>
  <c r="BJ833" i="2"/>
  <c r="BJ834" i="2"/>
  <c r="BJ835" i="2"/>
  <c r="BJ836" i="2"/>
  <c r="BJ837" i="2"/>
  <c r="BJ838" i="2"/>
  <c r="BJ839" i="2"/>
  <c r="BJ840" i="2"/>
  <c r="BJ841" i="2"/>
  <c r="BJ842" i="2"/>
  <c r="BJ843" i="2"/>
  <c r="BJ844" i="2"/>
  <c r="BJ845" i="2"/>
  <c r="BJ846" i="2"/>
  <c r="BJ847" i="2"/>
  <c r="BJ848" i="2"/>
  <c r="BJ849" i="2"/>
  <c r="BJ850" i="2"/>
  <c r="BJ851" i="2"/>
  <c r="BJ852" i="2"/>
  <c r="BJ853" i="2"/>
  <c r="BJ854" i="2"/>
  <c r="BJ855" i="2"/>
  <c r="BJ856" i="2"/>
  <c r="BJ857" i="2"/>
  <c r="BJ858" i="2"/>
  <c r="BJ859" i="2"/>
  <c r="BJ860" i="2"/>
  <c r="BJ861" i="2"/>
  <c r="BJ862" i="2"/>
  <c r="BJ863" i="2"/>
  <c r="BJ864" i="2"/>
  <c r="BJ865" i="2"/>
  <c r="BJ866" i="2"/>
  <c r="BJ867" i="2"/>
  <c r="BJ868" i="2"/>
  <c r="BJ869" i="2"/>
  <c r="BJ870" i="2"/>
  <c r="BJ871" i="2"/>
  <c r="BJ872" i="2"/>
  <c r="BJ873" i="2"/>
  <c r="BJ874" i="2"/>
  <c r="BJ875" i="2"/>
  <c r="BJ876" i="2"/>
  <c r="BJ877" i="2"/>
  <c r="BJ878" i="2"/>
  <c r="BJ879" i="2"/>
  <c r="BJ880" i="2"/>
  <c r="BJ881" i="2"/>
  <c r="BJ882" i="2"/>
  <c r="BJ883" i="2"/>
  <c r="BJ884" i="2"/>
  <c r="BJ885" i="2"/>
  <c r="BJ886" i="2"/>
  <c r="BJ887" i="2"/>
  <c r="BJ888" i="2"/>
  <c r="BJ889" i="2"/>
  <c r="BJ890" i="2"/>
  <c r="BJ891" i="2"/>
  <c r="BJ892" i="2"/>
  <c r="BJ893" i="2"/>
  <c r="BJ894" i="2"/>
  <c r="BJ895" i="2"/>
  <c r="BJ896" i="2"/>
  <c r="BJ897" i="2"/>
  <c r="BJ898" i="2"/>
  <c r="BJ899" i="2"/>
  <c r="BJ900" i="2"/>
  <c r="BJ901" i="2"/>
  <c r="BJ902" i="2"/>
  <c r="BJ903" i="2"/>
  <c r="BJ904" i="2"/>
  <c r="BJ905" i="2"/>
  <c r="BJ906" i="2"/>
  <c r="BJ907" i="2"/>
  <c r="BJ908" i="2"/>
  <c r="BJ909" i="2"/>
  <c r="BJ910" i="2"/>
  <c r="BJ911" i="2"/>
  <c r="BJ912" i="2"/>
  <c r="BJ913" i="2"/>
  <c r="BJ914" i="2"/>
  <c r="BJ915" i="2"/>
  <c r="BJ916" i="2"/>
  <c r="BJ917" i="2"/>
  <c r="BJ918" i="2"/>
  <c r="BJ919" i="2"/>
  <c r="BJ920" i="2"/>
  <c r="BJ921" i="2"/>
  <c r="BJ922" i="2"/>
  <c r="BJ923" i="2"/>
  <c r="BJ924" i="2"/>
  <c r="BJ925" i="2"/>
  <c r="BJ926" i="2"/>
  <c r="BJ927" i="2"/>
  <c r="BJ928" i="2"/>
  <c r="BJ929" i="2"/>
  <c r="BJ930" i="2"/>
  <c r="BJ931" i="2"/>
  <c r="BJ932" i="2"/>
  <c r="BJ933" i="2"/>
  <c r="BJ934" i="2"/>
  <c r="BJ935" i="2"/>
  <c r="BJ936" i="2"/>
  <c r="BJ937" i="2"/>
  <c r="BJ938" i="2"/>
  <c r="BJ939" i="2"/>
  <c r="BJ940" i="2"/>
  <c r="BJ941" i="2"/>
  <c r="BJ942" i="2"/>
  <c r="BJ943" i="2"/>
  <c r="BJ944" i="2"/>
  <c r="BJ945" i="2"/>
  <c r="BJ946" i="2"/>
  <c r="BJ947" i="2"/>
  <c r="BJ948" i="2"/>
  <c r="BJ949" i="2"/>
  <c r="BJ950" i="2"/>
  <c r="BJ951" i="2"/>
  <c r="BJ952" i="2"/>
  <c r="BJ953" i="2"/>
  <c r="BJ954" i="2"/>
  <c r="BJ955" i="2"/>
  <c r="BJ956" i="2"/>
  <c r="BJ957" i="2"/>
  <c r="BJ958" i="2"/>
  <c r="BJ959" i="2"/>
  <c r="BJ960" i="2"/>
  <c r="BJ961" i="2"/>
  <c r="BJ962" i="2"/>
  <c r="BJ963" i="2"/>
  <c r="BJ964" i="2"/>
  <c r="BJ965" i="2"/>
  <c r="BJ966" i="2"/>
  <c r="BJ967" i="2"/>
  <c r="BJ968" i="2"/>
  <c r="BJ969" i="2"/>
  <c r="BJ970" i="2"/>
  <c r="BJ971" i="2"/>
  <c r="BJ972" i="2"/>
  <c r="BJ973" i="2"/>
  <c r="BJ974" i="2"/>
  <c r="BJ975" i="2"/>
  <c r="BJ976" i="2"/>
  <c r="BJ977" i="2"/>
  <c r="BJ978" i="2"/>
  <c r="BJ979" i="2"/>
  <c r="BJ980" i="2"/>
  <c r="BJ981" i="2"/>
  <c r="BJ982" i="2"/>
  <c r="BJ983" i="2"/>
  <c r="BJ984" i="2"/>
  <c r="BJ985" i="2"/>
  <c r="BJ986" i="2"/>
  <c r="BJ987" i="2"/>
  <c r="BJ988" i="2"/>
  <c r="BJ989" i="2"/>
  <c r="BJ990" i="2"/>
  <c r="BJ991" i="2"/>
  <c r="BJ992" i="2"/>
  <c r="BJ993" i="2"/>
  <c r="BJ994" i="2"/>
  <c r="BJ995" i="2"/>
  <c r="BJ996" i="2"/>
  <c r="BJ997" i="2"/>
  <c r="BJ998" i="2"/>
  <c r="BJ999" i="2"/>
  <c r="BJ1000" i="2"/>
  <c r="BJ1001" i="2"/>
  <c r="BJ1002" i="2"/>
  <c r="BJ1003" i="2"/>
  <c r="BJ1004" i="2"/>
  <c r="BJ1005" i="2"/>
  <c r="BJ1006" i="2"/>
  <c r="BJ1007" i="2"/>
  <c r="BJ1008" i="2"/>
  <c r="BJ1009" i="2"/>
  <c r="BJ1010" i="2"/>
  <c r="BJ1011" i="2"/>
  <c r="BJ1012" i="2"/>
  <c r="BJ1013" i="2"/>
  <c r="BJ1014" i="2"/>
  <c r="BJ1015" i="2"/>
  <c r="BJ1016" i="2"/>
  <c r="BJ1017" i="2"/>
  <c r="BJ1018" i="2"/>
  <c r="BJ1019" i="2"/>
  <c r="BJ1020" i="2"/>
  <c r="BJ1021" i="2"/>
  <c r="BJ1022" i="2"/>
  <c r="BJ1023" i="2"/>
  <c r="BJ1024" i="2"/>
  <c r="BJ1025" i="2"/>
  <c r="BJ1026" i="2"/>
  <c r="BJ1027" i="2"/>
  <c r="BJ1028" i="2"/>
  <c r="BJ1029" i="2"/>
  <c r="BJ1030" i="2"/>
  <c r="BJ1031" i="2"/>
  <c r="BJ1032" i="2"/>
  <c r="BJ1033" i="2"/>
  <c r="BJ1034" i="2"/>
  <c r="BJ1035" i="2"/>
  <c r="BJ1036" i="2"/>
  <c r="BJ1037" i="2"/>
  <c r="BJ1038" i="2"/>
  <c r="BJ1039" i="2"/>
  <c r="BJ1040" i="2"/>
  <c r="BJ1041" i="2"/>
  <c r="BJ1042" i="2"/>
  <c r="BJ1043" i="2"/>
  <c r="BJ1044" i="2"/>
  <c r="BJ1045" i="2"/>
  <c r="BJ1046" i="2"/>
  <c r="BJ1047" i="2"/>
  <c r="BJ1048" i="2"/>
  <c r="BJ1049" i="2"/>
  <c r="BJ1050" i="2"/>
  <c r="BJ1051" i="2"/>
  <c r="BJ1052" i="2"/>
  <c r="BJ1053" i="2"/>
  <c r="BJ1054" i="2"/>
  <c r="BJ1055" i="2"/>
  <c r="BJ1056" i="2"/>
  <c r="BJ1057" i="2"/>
  <c r="BJ1058" i="2"/>
  <c r="BJ1059" i="2"/>
  <c r="BJ1060" i="2"/>
  <c r="BJ1061" i="2"/>
  <c r="BJ1062" i="2"/>
  <c r="BJ1063" i="2"/>
  <c r="BJ1064" i="2"/>
  <c r="BJ1065" i="2"/>
  <c r="BJ1066" i="2"/>
  <c r="BJ1067" i="2"/>
  <c r="BJ1068" i="2"/>
  <c r="BJ1069" i="2"/>
  <c r="BJ1070" i="2"/>
  <c r="BJ1071" i="2"/>
  <c r="BJ1072" i="2"/>
  <c r="BJ1073" i="2"/>
  <c r="BJ1074" i="2"/>
  <c r="BJ1075" i="2"/>
  <c r="BJ1076" i="2"/>
  <c r="BJ1077" i="2"/>
  <c r="BJ1078" i="2"/>
  <c r="BJ1079" i="2"/>
  <c r="BJ1080" i="2"/>
  <c r="BJ1081" i="2"/>
  <c r="BJ1082" i="2"/>
  <c r="BJ1083" i="2"/>
  <c r="BJ1084" i="2"/>
  <c r="BJ1085" i="2"/>
  <c r="BJ1086" i="2"/>
  <c r="BJ1087" i="2"/>
  <c r="BJ1088" i="2"/>
  <c r="BJ1089" i="2"/>
  <c r="BJ1090" i="2"/>
  <c r="BJ1091" i="2"/>
  <c r="BJ1092" i="2"/>
  <c r="BJ1093" i="2"/>
  <c r="BJ1094" i="2"/>
  <c r="BJ1095" i="2"/>
  <c r="BJ1096" i="2"/>
  <c r="BJ1097" i="2"/>
  <c r="BJ1098" i="2"/>
  <c r="BJ1099" i="2"/>
  <c r="BJ1100" i="2"/>
  <c r="BJ1101" i="2"/>
  <c r="BJ1102" i="2"/>
  <c r="BJ1103" i="2"/>
  <c r="BJ1104" i="2"/>
  <c r="BJ1105" i="2"/>
  <c r="BJ1106" i="2"/>
  <c r="BJ1107" i="2"/>
  <c r="BJ1108" i="2"/>
  <c r="BJ1109" i="2"/>
  <c r="BJ1110" i="2"/>
  <c r="BJ1111" i="2"/>
  <c r="BJ1112" i="2"/>
  <c r="BJ1113" i="2"/>
  <c r="BJ1114" i="2"/>
  <c r="BJ1115" i="2"/>
  <c r="BJ1116" i="2"/>
  <c r="BJ1117" i="2"/>
  <c r="BJ1118" i="2"/>
  <c r="BJ1119" i="2"/>
  <c r="BJ1120" i="2"/>
  <c r="BJ1121" i="2"/>
  <c r="BJ1122" i="2"/>
  <c r="BJ1123" i="2"/>
  <c r="BJ1124" i="2"/>
  <c r="BJ1125" i="2"/>
  <c r="BJ1126" i="2"/>
  <c r="BJ1127" i="2"/>
  <c r="BJ1128" i="2"/>
  <c r="BJ1129" i="2"/>
  <c r="BJ1130" i="2"/>
  <c r="BJ1131" i="2"/>
  <c r="BJ1132" i="2"/>
  <c r="BJ1133" i="2"/>
  <c r="BJ1134" i="2"/>
  <c r="BJ1135" i="2"/>
  <c r="BJ1136" i="2"/>
  <c r="BJ1137" i="2"/>
  <c r="BJ1138" i="2"/>
  <c r="BJ1139" i="2"/>
  <c r="BJ1140" i="2"/>
  <c r="BJ1141" i="2"/>
  <c r="BJ1142" i="2"/>
  <c r="BJ1143" i="2"/>
  <c r="BJ1144" i="2"/>
  <c r="BJ1145" i="2"/>
  <c r="BJ1146" i="2"/>
  <c r="BJ1147" i="2"/>
  <c r="BJ1148" i="2"/>
  <c r="BJ1149" i="2"/>
  <c r="BJ1150" i="2"/>
  <c r="BJ1151" i="2"/>
  <c r="BJ1152" i="2"/>
  <c r="BJ1153" i="2"/>
  <c r="BJ1154" i="2"/>
  <c r="BJ1155" i="2"/>
  <c r="BJ1156" i="2"/>
  <c r="BJ1157" i="2"/>
  <c r="BJ1158" i="2"/>
  <c r="BJ1159" i="2"/>
  <c r="BJ1160" i="2"/>
  <c r="BJ1161" i="2"/>
  <c r="BJ1162" i="2"/>
  <c r="BJ1163" i="2"/>
  <c r="BJ1164" i="2"/>
  <c r="BJ1165" i="2"/>
  <c r="BJ1166" i="2"/>
  <c r="BJ1167" i="2"/>
  <c r="BJ1168" i="2"/>
  <c r="BJ1169" i="2"/>
  <c r="BJ1170" i="2"/>
  <c r="BJ1171" i="2"/>
  <c r="BJ1172" i="2"/>
  <c r="BJ1173" i="2"/>
  <c r="BJ1174" i="2"/>
  <c r="BJ1175" i="2"/>
  <c r="BJ1176" i="2"/>
  <c r="BJ1177" i="2"/>
  <c r="BJ1178" i="2"/>
  <c r="BJ1179" i="2"/>
  <c r="BJ1180" i="2"/>
  <c r="BJ1181" i="2"/>
  <c r="BJ1182" i="2"/>
  <c r="BJ1183" i="2"/>
  <c r="BJ1184" i="2"/>
  <c r="BJ1185" i="2"/>
  <c r="BJ1186" i="2"/>
  <c r="BJ1187" i="2"/>
  <c r="BJ1188" i="2"/>
  <c r="BJ1189" i="2"/>
  <c r="BJ1190" i="2"/>
  <c r="BJ1191" i="2"/>
  <c r="BJ1192" i="2"/>
  <c r="BJ1193" i="2"/>
  <c r="BJ1194" i="2"/>
  <c r="BJ1195" i="2"/>
  <c r="BJ1196" i="2"/>
  <c r="BJ1197" i="2"/>
  <c r="BJ1198" i="2"/>
  <c r="BJ1199" i="2"/>
  <c r="BJ1200" i="2"/>
  <c r="BJ1201" i="2"/>
  <c r="BJ1202" i="2"/>
  <c r="BJ1203" i="2"/>
  <c r="BJ1204" i="2"/>
  <c r="BJ1205" i="2"/>
  <c r="BJ1206" i="2"/>
  <c r="BJ1207" i="2"/>
  <c r="BJ1208" i="2"/>
  <c r="BJ1209" i="2"/>
  <c r="BJ1210" i="2"/>
  <c r="BJ1211" i="2"/>
  <c r="BJ1212" i="2"/>
  <c r="BJ1213" i="2"/>
  <c r="BJ1214" i="2"/>
  <c r="BJ1215" i="2"/>
  <c r="BJ1216" i="2"/>
  <c r="BJ1217" i="2"/>
  <c r="BJ1218" i="2"/>
  <c r="BJ1219" i="2"/>
  <c r="BJ1220" i="2"/>
  <c r="BJ1221" i="2"/>
  <c r="BJ1222" i="2"/>
  <c r="BJ1223" i="2"/>
  <c r="BJ1224" i="2"/>
  <c r="BJ1225" i="2"/>
  <c r="BJ1226" i="2"/>
  <c r="BJ1227" i="2"/>
  <c r="BJ1228" i="2"/>
  <c r="BJ1229" i="2"/>
  <c r="BJ1230" i="2"/>
  <c r="BJ1231" i="2"/>
  <c r="BJ1232" i="2"/>
  <c r="BJ1233" i="2"/>
  <c r="BJ1234" i="2"/>
  <c r="BJ1235" i="2"/>
  <c r="BJ1236" i="2"/>
  <c r="BJ1237" i="2"/>
  <c r="BJ1238" i="2"/>
  <c r="BJ1239" i="2"/>
  <c r="BJ1240" i="2"/>
  <c r="BJ1241" i="2"/>
  <c r="BJ1242" i="2"/>
  <c r="BJ1243" i="2"/>
  <c r="BJ1244" i="2"/>
  <c r="BJ1245" i="2"/>
  <c r="BJ1246" i="2"/>
  <c r="BJ1247" i="2"/>
  <c r="BJ1248" i="2"/>
  <c r="BJ1249" i="2"/>
  <c r="BJ1250" i="2"/>
  <c r="BJ1251" i="2"/>
  <c r="BJ1252" i="2"/>
  <c r="BJ1253" i="2"/>
  <c r="BJ1254" i="2"/>
  <c r="BJ1255" i="2"/>
  <c r="BJ1256" i="2"/>
  <c r="BJ1257" i="2"/>
  <c r="BJ1258" i="2"/>
  <c r="BJ1259" i="2"/>
  <c r="BJ1260" i="2"/>
  <c r="BJ1261" i="2"/>
  <c r="BJ1262" i="2"/>
  <c r="BJ1263" i="2"/>
  <c r="BJ1264" i="2"/>
  <c r="BJ1265" i="2"/>
  <c r="BJ1266" i="2"/>
  <c r="BJ1267" i="2"/>
  <c r="BJ1268" i="2"/>
  <c r="BJ1269" i="2"/>
  <c r="BJ1270" i="2"/>
  <c r="BJ1271" i="2"/>
  <c r="BJ1272" i="2"/>
  <c r="BJ1273" i="2"/>
  <c r="BJ1274" i="2"/>
  <c r="BJ1275" i="2"/>
  <c r="BJ1276" i="2"/>
  <c r="BJ1277" i="2"/>
  <c r="BJ1278" i="2"/>
  <c r="BJ1279" i="2"/>
  <c r="BJ1280" i="2"/>
  <c r="BJ1281" i="2"/>
  <c r="BJ1282" i="2"/>
  <c r="BJ1283" i="2"/>
  <c r="BJ1284" i="2"/>
  <c r="BJ1285" i="2"/>
  <c r="BJ1286" i="2"/>
  <c r="BJ1287" i="2"/>
  <c r="BJ1288" i="2"/>
  <c r="BJ1289" i="2"/>
  <c r="BJ1290" i="2"/>
  <c r="BJ1291" i="2"/>
  <c r="BJ1292" i="2"/>
  <c r="BJ1293" i="2"/>
  <c r="BJ1294" i="2"/>
  <c r="BJ1295" i="2"/>
  <c r="BJ1296" i="2"/>
  <c r="BJ1297" i="2"/>
  <c r="BJ1298" i="2"/>
  <c r="BJ1299" i="2"/>
  <c r="BJ1300" i="2"/>
  <c r="BJ1301" i="2"/>
  <c r="BJ1302" i="2"/>
  <c r="BJ1303" i="2"/>
  <c r="BJ1304" i="2"/>
  <c r="BJ1305" i="2"/>
  <c r="BJ1306" i="2"/>
  <c r="BJ1307" i="2"/>
  <c r="BJ1308" i="2"/>
  <c r="BJ1309" i="2"/>
  <c r="BJ1310" i="2"/>
  <c r="BJ1311" i="2"/>
  <c r="BJ1312" i="2"/>
  <c r="BJ1313" i="2"/>
  <c r="BJ1314" i="2"/>
  <c r="BJ1315" i="2"/>
  <c r="BJ1316" i="2"/>
  <c r="BJ1317" i="2"/>
  <c r="BJ1318" i="2"/>
  <c r="BJ1319" i="2"/>
  <c r="BJ1320" i="2"/>
  <c r="BJ1321" i="2"/>
  <c r="BJ1322" i="2"/>
  <c r="BJ1323" i="2"/>
  <c r="BJ1324" i="2"/>
  <c r="BJ1325" i="2"/>
  <c r="BJ1326" i="2"/>
  <c r="BJ1327" i="2"/>
  <c r="BJ1328" i="2"/>
  <c r="BJ1329" i="2"/>
  <c r="BJ1330" i="2"/>
  <c r="BJ1331" i="2"/>
  <c r="BJ1332" i="2"/>
  <c r="BJ1333" i="2"/>
  <c r="BJ1334" i="2"/>
  <c r="BJ1335" i="2"/>
  <c r="BJ1336" i="2"/>
  <c r="BJ1337" i="2"/>
  <c r="BJ1338" i="2"/>
  <c r="BJ1339" i="2"/>
  <c r="BJ1340" i="2"/>
  <c r="BJ1341" i="2"/>
  <c r="BJ1342" i="2"/>
  <c r="BJ1343" i="2"/>
  <c r="BJ1344" i="2"/>
  <c r="BJ1345" i="2"/>
  <c r="BJ1346" i="2"/>
  <c r="BJ1347" i="2"/>
  <c r="BJ1348" i="2"/>
  <c r="BJ1349" i="2"/>
  <c r="BJ1350" i="2"/>
  <c r="BJ1351" i="2"/>
  <c r="BJ1352" i="2"/>
  <c r="BJ1353" i="2"/>
  <c r="BJ1354" i="2"/>
  <c r="BJ1355" i="2"/>
  <c r="BJ1356" i="2"/>
  <c r="BJ1357" i="2"/>
  <c r="BJ1358" i="2"/>
  <c r="BJ1359" i="2"/>
  <c r="BJ1360" i="2"/>
  <c r="BJ1361" i="2"/>
  <c r="BJ1362" i="2"/>
  <c r="BJ1363" i="2"/>
  <c r="BJ1364" i="2"/>
  <c r="BJ1365" i="2"/>
  <c r="BJ1366" i="2"/>
  <c r="BJ1367" i="2"/>
  <c r="BJ1368" i="2"/>
  <c r="BJ1369" i="2"/>
  <c r="BJ1370" i="2"/>
  <c r="BJ1371" i="2"/>
  <c r="BJ1372" i="2"/>
  <c r="BJ1373" i="2"/>
  <c r="BJ1374" i="2"/>
  <c r="BJ1375" i="2"/>
  <c r="BJ1376" i="2"/>
  <c r="BJ1377" i="2"/>
  <c r="BJ1378" i="2"/>
  <c r="BJ1379" i="2"/>
  <c r="BJ1380" i="2"/>
  <c r="BJ1381" i="2"/>
  <c r="BJ1382" i="2"/>
  <c r="BJ1383" i="2"/>
  <c r="BJ1384" i="2"/>
  <c r="BJ1385" i="2"/>
  <c r="BJ1386" i="2"/>
  <c r="BJ1387" i="2"/>
  <c r="BJ1388" i="2"/>
  <c r="BJ1389" i="2"/>
  <c r="BJ1390" i="2"/>
  <c r="BJ1391" i="2"/>
  <c r="BJ1392" i="2"/>
  <c r="BJ1393" i="2"/>
  <c r="BJ1394" i="2"/>
  <c r="BJ1395" i="2"/>
  <c r="BJ1396" i="2"/>
  <c r="BJ1397" i="2"/>
  <c r="BJ1398" i="2"/>
  <c r="BJ1399" i="2"/>
  <c r="BJ1400" i="2"/>
  <c r="BJ1401" i="2"/>
  <c r="BJ1402" i="2"/>
  <c r="BJ1403" i="2"/>
  <c r="BJ1404" i="2"/>
  <c r="BJ1405" i="2"/>
  <c r="BJ1406" i="2"/>
  <c r="BJ1407" i="2"/>
  <c r="BJ1408" i="2"/>
  <c r="BJ1409" i="2"/>
  <c r="BJ1410" i="2"/>
  <c r="BJ1411" i="2"/>
  <c r="BJ1412" i="2"/>
  <c r="BJ1413" i="2"/>
  <c r="BJ1414" i="2"/>
  <c r="BJ1415" i="2"/>
  <c r="BJ1416" i="2"/>
  <c r="BJ1417" i="2"/>
  <c r="BJ1418" i="2"/>
  <c r="BJ1419" i="2"/>
  <c r="BJ1420" i="2"/>
  <c r="BJ1421" i="2"/>
  <c r="BJ1422" i="2"/>
  <c r="BJ1423" i="2"/>
  <c r="BJ1424" i="2"/>
  <c r="BJ1425" i="2"/>
  <c r="BJ1426" i="2"/>
  <c r="BJ1427" i="2"/>
  <c r="BJ1428" i="2"/>
  <c r="BJ1429" i="2"/>
  <c r="BJ1430" i="2"/>
  <c r="BJ1431" i="2"/>
  <c r="BJ1432" i="2"/>
  <c r="BJ1433" i="2"/>
  <c r="BJ1434" i="2"/>
  <c r="BJ1435" i="2"/>
  <c r="BJ1436" i="2"/>
  <c r="BJ1437" i="2"/>
  <c r="BJ1438" i="2"/>
  <c r="BJ1439" i="2"/>
  <c r="BJ1440" i="2"/>
  <c r="BJ1441" i="2"/>
  <c r="BJ1442" i="2"/>
  <c r="BJ1443" i="2"/>
  <c r="BJ1444" i="2"/>
  <c r="BJ1445" i="2"/>
  <c r="BJ1446" i="2"/>
  <c r="BJ1447" i="2"/>
  <c r="BJ1448" i="2"/>
  <c r="BJ1449" i="2"/>
  <c r="BJ1450" i="2"/>
  <c r="BJ1451" i="2"/>
  <c r="BJ1452" i="2"/>
  <c r="BK2" i="2"/>
  <c r="BI2" i="2" s="1"/>
  <c r="BK3" i="2"/>
  <c r="BI3" i="2" s="1"/>
  <c r="BK4" i="2"/>
  <c r="BI4" i="2" s="1"/>
  <c r="BK5" i="2"/>
  <c r="BI5" i="2" s="1"/>
  <c r="BK6" i="2"/>
  <c r="BI6" i="2" s="1"/>
  <c r="BK7" i="2"/>
  <c r="BI7" i="2" s="1"/>
  <c r="BK8" i="2"/>
  <c r="BI8" i="2" s="1"/>
  <c r="BK9" i="2"/>
  <c r="BK10" i="2"/>
  <c r="BK11" i="2"/>
  <c r="BK12" i="2"/>
  <c r="BI12" i="2" s="1"/>
  <c r="BK13" i="2"/>
  <c r="BI13" i="2" s="1"/>
  <c r="BK14" i="2"/>
  <c r="BI14" i="2" s="1"/>
  <c r="BK15" i="2"/>
  <c r="BI15" i="2" s="1"/>
  <c r="BK16" i="2"/>
  <c r="BI16" i="2" s="1"/>
  <c r="BK17" i="2"/>
  <c r="BI17" i="2" s="1"/>
  <c r="BK18" i="2"/>
  <c r="BI18" i="2" s="1"/>
  <c r="BK19" i="2"/>
  <c r="BI19" i="2" s="1"/>
  <c r="BK20" i="2"/>
  <c r="BI20" i="2" s="1"/>
  <c r="BK21" i="2"/>
  <c r="BK22" i="2"/>
  <c r="BI22" i="2" s="1"/>
  <c r="BK23" i="2"/>
  <c r="BI23" i="2" s="1"/>
  <c r="BK24" i="2"/>
  <c r="BI24" i="2" s="1"/>
  <c r="BK25" i="2"/>
  <c r="BI25" i="2" s="1"/>
  <c r="BK26" i="2"/>
  <c r="BI26" i="2" s="1"/>
  <c r="BK27" i="2"/>
  <c r="BI27" i="2" s="1"/>
  <c r="BK28" i="2"/>
  <c r="BI28" i="2" s="1"/>
  <c r="BK29" i="2"/>
  <c r="BI29" i="2" s="1"/>
  <c r="BK30" i="2"/>
  <c r="BI30" i="2" s="1"/>
  <c r="BK31" i="2"/>
  <c r="BI31" i="2" s="1"/>
  <c r="BK32" i="2"/>
  <c r="BI32" i="2" s="1"/>
  <c r="BK33" i="2"/>
  <c r="BK34" i="2"/>
  <c r="BK35" i="2"/>
  <c r="BK36" i="2"/>
  <c r="BI36" i="2" s="1"/>
  <c r="BK37" i="2"/>
  <c r="BI37" i="2" s="1"/>
  <c r="BK38" i="2"/>
  <c r="BI38" i="2" s="1"/>
  <c r="BK39" i="2"/>
  <c r="BI39" i="2" s="1"/>
  <c r="BK40" i="2"/>
  <c r="BI40" i="2" s="1"/>
  <c r="BK41" i="2"/>
  <c r="BI41" i="2" s="1"/>
  <c r="BK42" i="2"/>
  <c r="BI42" i="2" s="1"/>
  <c r="BK43" i="2"/>
  <c r="BI43" i="2" s="1"/>
  <c r="BK44" i="2"/>
  <c r="BI44" i="2" s="1"/>
  <c r="BK45" i="2"/>
  <c r="BK46" i="2"/>
  <c r="BK47" i="2"/>
  <c r="BK48" i="2"/>
  <c r="BI48" i="2" s="1"/>
  <c r="BK49" i="2"/>
  <c r="BI49" i="2" s="1"/>
  <c r="BK50" i="2"/>
  <c r="BI50" i="2" s="1"/>
  <c r="BK51" i="2"/>
  <c r="BI51" i="2" s="1"/>
  <c r="BK52" i="2"/>
  <c r="BI52" i="2" s="1"/>
  <c r="BK53" i="2"/>
  <c r="BI53" i="2" s="1"/>
  <c r="BK54" i="2"/>
  <c r="BI54" i="2" s="1"/>
  <c r="BK55" i="2"/>
  <c r="BI55" i="2" s="1"/>
  <c r="BK56" i="2"/>
  <c r="BI56" i="2" s="1"/>
  <c r="BK57" i="2"/>
  <c r="BK58" i="2"/>
  <c r="BK59" i="2"/>
  <c r="BK60" i="2"/>
  <c r="BI60" i="2" s="1"/>
  <c r="BK61" i="2"/>
  <c r="BI61" i="2" s="1"/>
  <c r="BK62" i="2"/>
  <c r="BI62" i="2" s="1"/>
  <c r="BK63" i="2"/>
  <c r="BI63" i="2" s="1"/>
  <c r="BK64" i="2"/>
  <c r="BI64" i="2" s="1"/>
  <c r="BK65" i="2"/>
  <c r="BI65" i="2" s="1"/>
  <c r="BK66" i="2"/>
  <c r="BI66" i="2" s="1"/>
  <c r="BK67" i="2"/>
  <c r="BI67" i="2" s="1"/>
  <c r="BK68" i="2"/>
  <c r="BI68" i="2" s="1"/>
  <c r="BK69" i="2"/>
  <c r="BK70" i="2"/>
  <c r="BK71" i="2"/>
  <c r="BK72" i="2"/>
  <c r="BI72" i="2" s="1"/>
  <c r="BK73" i="2"/>
  <c r="BI73" i="2" s="1"/>
  <c r="BK74" i="2"/>
  <c r="BI74" i="2" s="1"/>
  <c r="BK75" i="2"/>
  <c r="BI75" i="2" s="1"/>
  <c r="BK76" i="2"/>
  <c r="BI76" i="2" s="1"/>
  <c r="BK77" i="2"/>
  <c r="BI77" i="2" s="1"/>
  <c r="BK78" i="2"/>
  <c r="BI78" i="2" s="1"/>
  <c r="BK79" i="2"/>
  <c r="BI79" i="2" s="1"/>
  <c r="BK80" i="2"/>
  <c r="BI80" i="2" s="1"/>
  <c r="BK81" i="2"/>
  <c r="BK82" i="2"/>
  <c r="BK83" i="2"/>
  <c r="BK84" i="2"/>
  <c r="BI84" i="2" s="1"/>
  <c r="BK85" i="2"/>
  <c r="BI85" i="2" s="1"/>
  <c r="BK86" i="2"/>
  <c r="BI86" i="2" s="1"/>
  <c r="BK87" i="2"/>
  <c r="BI87" i="2" s="1"/>
  <c r="BK88" i="2"/>
  <c r="BI88" i="2" s="1"/>
  <c r="BK89" i="2"/>
  <c r="BI89" i="2" s="1"/>
  <c r="BK90" i="2"/>
  <c r="BI90" i="2" s="1"/>
  <c r="BK91" i="2"/>
  <c r="BI91" i="2" s="1"/>
  <c r="BK92" i="2"/>
  <c r="BI92" i="2" s="1"/>
  <c r="BK93" i="2"/>
  <c r="BK94" i="2"/>
  <c r="BI94" i="2" s="1"/>
  <c r="BK95" i="2"/>
  <c r="BI95" i="2" s="1"/>
  <c r="BK96" i="2"/>
  <c r="BI96" i="2" s="1"/>
  <c r="BK97" i="2"/>
  <c r="BI97" i="2" s="1"/>
  <c r="BK98" i="2"/>
  <c r="BI98" i="2" s="1"/>
  <c r="BK99" i="2"/>
  <c r="BI99" i="2" s="1"/>
  <c r="BK100" i="2"/>
  <c r="BI100" i="2" s="1"/>
  <c r="BK101" i="2"/>
  <c r="BI101" i="2" s="1"/>
  <c r="BK102" i="2"/>
  <c r="BI102" i="2" s="1"/>
  <c r="BK103" i="2"/>
  <c r="BI103" i="2" s="1"/>
  <c r="BK104" i="2"/>
  <c r="BI104" i="2" s="1"/>
  <c r="BK105" i="2"/>
  <c r="BK106" i="2"/>
  <c r="BK107" i="2"/>
  <c r="BK108" i="2"/>
  <c r="BI108" i="2" s="1"/>
  <c r="BK109" i="2"/>
  <c r="BI109" i="2" s="1"/>
  <c r="BK110" i="2"/>
  <c r="BI110" i="2" s="1"/>
  <c r="BK111" i="2"/>
  <c r="BI111" i="2" s="1"/>
  <c r="BK112" i="2"/>
  <c r="BI112" i="2" s="1"/>
  <c r="BK113" i="2"/>
  <c r="BI113" i="2" s="1"/>
  <c r="BK114" i="2"/>
  <c r="BI114" i="2" s="1"/>
  <c r="BK115" i="2"/>
  <c r="BI115" i="2" s="1"/>
  <c r="BK116" i="2"/>
  <c r="BI116" i="2" s="1"/>
  <c r="BK117" i="2"/>
  <c r="BK118" i="2"/>
  <c r="BK119" i="2"/>
  <c r="BK120" i="2"/>
  <c r="BI120" i="2" s="1"/>
  <c r="BK121" i="2"/>
  <c r="BI121" i="2" s="1"/>
  <c r="BK122" i="2"/>
  <c r="BI122" i="2" s="1"/>
  <c r="BK123" i="2"/>
  <c r="BI123" i="2" s="1"/>
  <c r="BK124" i="2"/>
  <c r="BI124" i="2" s="1"/>
  <c r="BK125" i="2"/>
  <c r="BI125" i="2" s="1"/>
  <c r="BK126" i="2"/>
  <c r="BI126" i="2" s="1"/>
  <c r="BK127" i="2"/>
  <c r="BI127" i="2" s="1"/>
  <c r="BK128" i="2"/>
  <c r="BI128" i="2" s="1"/>
  <c r="BK129" i="2"/>
  <c r="BK130" i="2"/>
  <c r="BK131" i="2"/>
  <c r="BK132" i="2"/>
  <c r="BI132" i="2" s="1"/>
  <c r="BK133" i="2"/>
  <c r="BI133" i="2" s="1"/>
  <c r="BK134" i="2"/>
  <c r="BI134" i="2" s="1"/>
  <c r="BK135" i="2"/>
  <c r="BI135" i="2" s="1"/>
  <c r="BK136" i="2"/>
  <c r="BI136" i="2" s="1"/>
  <c r="BK137" i="2"/>
  <c r="BI137" i="2" s="1"/>
  <c r="BK138" i="2"/>
  <c r="BI138" i="2" s="1"/>
  <c r="BK139" i="2"/>
  <c r="BI139" i="2" s="1"/>
  <c r="BK140" i="2"/>
  <c r="BI140" i="2" s="1"/>
  <c r="BK141" i="2"/>
  <c r="BK142" i="2"/>
  <c r="BK143" i="2"/>
  <c r="BK144" i="2"/>
  <c r="BI144" i="2" s="1"/>
  <c r="BK145" i="2"/>
  <c r="BI145" i="2" s="1"/>
  <c r="BK146" i="2"/>
  <c r="BI146" i="2" s="1"/>
  <c r="BK147" i="2"/>
  <c r="BI147" i="2" s="1"/>
  <c r="BK148" i="2"/>
  <c r="BI148" i="2" s="1"/>
  <c r="BK149" i="2"/>
  <c r="BI149" i="2" s="1"/>
  <c r="BK150" i="2"/>
  <c r="BI150" i="2" s="1"/>
  <c r="BK151" i="2"/>
  <c r="BI151" i="2" s="1"/>
  <c r="BK152" i="2"/>
  <c r="BI152" i="2" s="1"/>
  <c r="BK153" i="2"/>
  <c r="BK154" i="2"/>
  <c r="BK155" i="2"/>
  <c r="BK156" i="2"/>
  <c r="BI156" i="2" s="1"/>
  <c r="BK157" i="2"/>
  <c r="BI157" i="2" s="1"/>
  <c r="BK158" i="2"/>
  <c r="BI158" i="2" s="1"/>
  <c r="BK159" i="2"/>
  <c r="BI159" i="2" s="1"/>
  <c r="BK160" i="2"/>
  <c r="BI160" i="2" s="1"/>
  <c r="BK161" i="2"/>
  <c r="BI161" i="2" s="1"/>
  <c r="BK162" i="2"/>
  <c r="BI162" i="2" s="1"/>
  <c r="BK163" i="2"/>
  <c r="BI163" i="2" s="1"/>
  <c r="BK164" i="2"/>
  <c r="BI164" i="2" s="1"/>
  <c r="BK165" i="2"/>
  <c r="BK166" i="2"/>
  <c r="BI166" i="2" s="1"/>
  <c r="BK167" i="2"/>
  <c r="BI167" i="2" s="1"/>
  <c r="BK168" i="2"/>
  <c r="BI168" i="2" s="1"/>
  <c r="BK169" i="2"/>
  <c r="BI169" i="2" s="1"/>
  <c r="BK170" i="2"/>
  <c r="BI170" i="2" s="1"/>
  <c r="BK171" i="2"/>
  <c r="BI171" i="2" s="1"/>
  <c r="BK172" i="2"/>
  <c r="BI172" i="2" s="1"/>
  <c r="BK173" i="2"/>
  <c r="BI173" i="2" s="1"/>
  <c r="BK174" i="2"/>
  <c r="BI174" i="2" s="1"/>
  <c r="BK175" i="2"/>
  <c r="BI175" i="2" s="1"/>
  <c r="BK176" i="2"/>
  <c r="BI176" i="2" s="1"/>
  <c r="BK177" i="2"/>
  <c r="BK178" i="2"/>
  <c r="BK179" i="2"/>
  <c r="BK180" i="2"/>
  <c r="BI180" i="2" s="1"/>
  <c r="BK181" i="2"/>
  <c r="BI181" i="2" s="1"/>
  <c r="BK182" i="2"/>
  <c r="BI182" i="2" s="1"/>
  <c r="BK183" i="2"/>
  <c r="BI183" i="2" s="1"/>
  <c r="BK184" i="2"/>
  <c r="BI184" i="2" s="1"/>
  <c r="BK185" i="2"/>
  <c r="BI185" i="2" s="1"/>
  <c r="BK186" i="2"/>
  <c r="BI186" i="2" s="1"/>
  <c r="BK187" i="2"/>
  <c r="BI187" i="2" s="1"/>
  <c r="BK188" i="2"/>
  <c r="BI188" i="2" s="1"/>
  <c r="BK189" i="2"/>
  <c r="BK190" i="2"/>
  <c r="BK191" i="2"/>
  <c r="BK192" i="2"/>
  <c r="BI192" i="2" s="1"/>
  <c r="BK193" i="2"/>
  <c r="BI193" i="2" s="1"/>
  <c r="BK194" i="2"/>
  <c r="BI194" i="2" s="1"/>
  <c r="BK195" i="2"/>
  <c r="BI195" i="2" s="1"/>
  <c r="BK196" i="2"/>
  <c r="BI196" i="2" s="1"/>
  <c r="BK197" i="2"/>
  <c r="BI197" i="2" s="1"/>
  <c r="BK198" i="2"/>
  <c r="BI198" i="2" s="1"/>
  <c r="BK199" i="2"/>
  <c r="BI199" i="2" s="1"/>
  <c r="BK200" i="2"/>
  <c r="BI200" i="2" s="1"/>
  <c r="BK201" i="2"/>
  <c r="BK202" i="2"/>
  <c r="BK203" i="2"/>
  <c r="BK204" i="2"/>
  <c r="BI204" i="2" s="1"/>
  <c r="BK205" i="2"/>
  <c r="BI205" i="2" s="1"/>
  <c r="BK206" i="2"/>
  <c r="BI206" i="2" s="1"/>
  <c r="BK207" i="2"/>
  <c r="BI207" i="2" s="1"/>
  <c r="BK208" i="2"/>
  <c r="BI208" i="2" s="1"/>
  <c r="BK209" i="2"/>
  <c r="BI209" i="2" s="1"/>
  <c r="BK210" i="2"/>
  <c r="BI210" i="2" s="1"/>
  <c r="BK211" i="2"/>
  <c r="BI211" i="2" s="1"/>
  <c r="BK212" i="2"/>
  <c r="BI212" i="2" s="1"/>
  <c r="BK213" i="2"/>
  <c r="BK214" i="2"/>
  <c r="BK215" i="2"/>
  <c r="BK216" i="2"/>
  <c r="BI216" i="2" s="1"/>
  <c r="BK217" i="2"/>
  <c r="BI217" i="2" s="1"/>
  <c r="BK218" i="2"/>
  <c r="BI218" i="2" s="1"/>
  <c r="BK219" i="2"/>
  <c r="BI219" i="2" s="1"/>
  <c r="BK220" i="2"/>
  <c r="BI220" i="2" s="1"/>
  <c r="BK221" i="2"/>
  <c r="BI221" i="2" s="1"/>
  <c r="BK222" i="2"/>
  <c r="BI222" i="2" s="1"/>
  <c r="BK223" i="2"/>
  <c r="BI223" i="2" s="1"/>
  <c r="BK224" i="2"/>
  <c r="BI224" i="2" s="1"/>
  <c r="BK225" i="2"/>
  <c r="BK226" i="2"/>
  <c r="BK227" i="2"/>
  <c r="BK228" i="2"/>
  <c r="BI228" i="2" s="1"/>
  <c r="BK229" i="2"/>
  <c r="BI229" i="2" s="1"/>
  <c r="BK230" i="2"/>
  <c r="BI230" i="2" s="1"/>
  <c r="BK231" i="2"/>
  <c r="BI231" i="2" s="1"/>
  <c r="BK232" i="2"/>
  <c r="BI232" i="2" s="1"/>
  <c r="BK233" i="2"/>
  <c r="BI233" i="2" s="1"/>
  <c r="BK234" i="2"/>
  <c r="BI234" i="2" s="1"/>
  <c r="BK235" i="2"/>
  <c r="BI235" i="2" s="1"/>
  <c r="BK236" i="2"/>
  <c r="BI236" i="2" s="1"/>
  <c r="BK237" i="2"/>
  <c r="BK238" i="2"/>
  <c r="BI238" i="2" s="1"/>
  <c r="BK239" i="2"/>
  <c r="BI239" i="2" s="1"/>
  <c r="BK240" i="2"/>
  <c r="BI240" i="2" s="1"/>
  <c r="BK241" i="2"/>
  <c r="BI241" i="2" s="1"/>
  <c r="BK242" i="2"/>
  <c r="BI242" i="2" s="1"/>
  <c r="BK243" i="2"/>
  <c r="BI243" i="2" s="1"/>
  <c r="BK244" i="2"/>
  <c r="BI244" i="2" s="1"/>
  <c r="BK245" i="2"/>
  <c r="BI245" i="2" s="1"/>
  <c r="BK246" i="2"/>
  <c r="BI246" i="2" s="1"/>
  <c r="BK247" i="2"/>
  <c r="BI247" i="2" s="1"/>
  <c r="BK248" i="2"/>
  <c r="BI248" i="2" s="1"/>
  <c r="BK249" i="2"/>
  <c r="BK250" i="2"/>
  <c r="BK251" i="2"/>
  <c r="BK252" i="2"/>
  <c r="BI252" i="2" s="1"/>
  <c r="BK253" i="2"/>
  <c r="BI253" i="2" s="1"/>
  <c r="BK254" i="2"/>
  <c r="BI254" i="2" s="1"/>
  <c r="BK255" i="2"/>
  <c r="BI255" i="2" s="1"/>
  <c r="BK256" i="2"/>
  <c r="BI256" i="2" s="1"/>
  <c r="BK257" i="2"/>
  <c r="BI257" i="2" s="1"/>
  <c r="BK258" i="2"/>
  <c r="BI258" i="2" s="1"/>
  <c r="BK259" i="2"/>
  <c r="BI259" i="2" s="1"/>
  <c r="BK260" i="2"/>
  <c r="BI260" i="2" s="1"/>
  <c r="BK261" i="2"/>
  <c r="BK262" i="2"/>
  <c r="BK263" i="2"/>
  <c r="BK264" i="2"/>
  <c r="BI264" i="2" s="1"/>
  <c r="BK265" i="2"/>
  <c r="BI265" i="2" s="1"/>
  <c r="BK266" i="2"/>
  <c r="BI266" i="2" s="1"/>
  <c r="BK267" i="2"/>
  <c r="BI267" i="2" s="1"/>
  <c r="BK268" i="2"/>
  <c r="BI268" i="2" s="1"/>
  <c r="BK269" i="2"/>
  <c r="BI269" i="2" s="1"/>
  <c r="BK270" i="2"/>
  <c r="BI270" i="2" s="1"/>
  <c r="BK271" i="2"/>
  <c r="BI271" i="2" s="1"/>
  <c r="BK272" i="2"/>
  <c r="BI272" i="2" s="1"/>
  <c r="BK273" i="2"/>
  <c r="BK274" i="2"/>
  <c r="BK275" i="2"/>
  <c r="BK276" i="2"/>
  <c r="BI276" i="2" s="1"/>
  <c r="BK277" i="2"/>
  <c r="BI277" i="2" s="1"/>
  <c r="BK278" i="2"/>
  <c r="BI278" i="2" s="1"/>
  <c r="BK279" i="2"/>
  <c r="BI279" i="2" s="1"/>
  <c r="BK280" i="2"/>
  <c r="BI280" i="2" s="1"/>
  <c r="BK281" i="2"/>
  <c r="BI281" i="2" s="1"/>
  <c r="BK282" i="2"/>
  <c r="BI282" i="2" s="1"/>
  <c r="BK283" i="2"/>
  <c r="BI283" i="2" s="1"/>
  <c r="BK284" i="2"/>
  <c r="BI284" i="2" s="1"/>
  <c r="BK285" i="2"/>
  <c r="BK286" i="2"/>
  <c r="BK287" i="2"/>
  <c r="BK288" i="2"/>
  <c r="BI288" i="2" s="1"/>
  <c r="BK289" i="2"/>
  <c r="BI289" i="2" s="1"/>
  <c r="BK290" i="2"/>
  <c r="BI290" i="2" s="1"/>
  <c r="BK291" i="2"/>
  <c r="BI291" i="2" s="1"/>
  <c r="BK292" i="2"/>
  <c r="BI292" i="2" s="1"/>
  <c r="BK293" i="2"/>
  <c r="BI293" i="2" s="1"/>
  <c r="BK294" i="2"/>
  <c r="BI294" i="2" s="1"/>
  <c r="BK295" i="2"/>
  <c r="BI295" i="2" s="1"/>
  <c r="BK296" i="2"/>
  <c r="BI296" i="2" s="1"/>
  <c r="BK297" i="2"/>
  <c r="BK298" i="2"/>
  <c r="BK299" i="2"/>
  <c r="BK300" i="2"/>
  <c r="BI300" i="2" s="1"/>
  <c r="BK301" i="2"/>
  <c r="BI301" i="2" s="1"/>
  <c r="BK302" i="2"/>
  <c r="BI302" i="2" s="1"/>
  <c r="BK303" i="2"/>
  <c r="BI303" i="2" s="1"/>
  <c r="BK304" i="2"/>
  <c r="BI304" i="2" s="1"/>
  <c r="BK305" i="2"/>
  <c r="BI305" i="2" s="1"/>
  <c r="BK306" i="2"/>
  <c r="BI306" i="2" s="1"/>
  <c r="BK307" i="2"/>
  <c r="BI307" i="2" s="1"/>
  <c r="BK308" i="2"/>
  <c r="BI308" i="2" s="1"/>
  <c r="BK309" i="2"/>
  <c r="BK310" i="2"/>
  <c r="BI310" i="2" s="1"/>
  <c r="BK311" i="2"/>
  <c r="BI311" i="2" s="1"/>
  <c r="BK312" i="2"/>
  <c r="BI312" i="2" s="1"/>
  <c r="BK313" i="2"/>
  <c r="BI313" i="2" s="1"/>
  <c r="BK314" i="2"/>
  <c r="BI314" i="2" s="1"/>
  <c r="BK315" i="2"/>
  <c r="BI315" i="2" s="1"/>
  <c r="BK316" i="2"/>
  <c r="BI316" i="2" s="1"/>
  <c r="BK317" i="2"/>
  <c r="BI317" i="2" s="1"/>
  <c r="BK318" i="2"/>
  <c r="BI318" i="2" s="1"/>
  <c r="BK319" i="2"/>
  <c r="BI319" i="2" s="1"/>
  <c r="BK320" i="2"/>
  <c r="BI320" i="2" s="1"/>
  <c r="BK321" i="2"/>
  <c r="BK322" i="2"/>
  <c r="BK323" i="2"/>
  <c r="BK324" i="2"/>
  <c r="BI324" i="2" s="1"/>
  <c r="BK325" i="2"/>
  <c r="BI325" i="2" s="1"/>
  <c r="BK326" i="2"/>
  <c r="BI326" i="2" s="1"/>
  <c r="BK327" i="2"/>
  <c r="BI327" i="2" s="1"/>
  <c r="BK328" i="2"/>
  <c r="BI328" i="2" s="1"/>
  <c r="BK329" i="2"/>
  <c r="BI329" i="2" s="1"/>
  <c r="BK330" i="2"/>
  <c r="BI330" i="2" s="1"/>
  <c r="BK331" i="2"/>
  <c r="BI331" i="2" s="1"/>
  <c r="BK332" i="2"/>
  <c r="BI332" i="2" s="1"/>
  <c r="BK333" i="2"/>
  <c r="BK334" i="2"/>
  <c r="BK335" i="2"/>
  <c r="BK336" i="2"/>
  <c r="BI336" i="2" s="1"/>
  <c r="BK337" i="2"/>
  <c r="BI337" i="2" s="1"/>
  <c r="BK338" i="2"/>
  <c r="BI338" i="2" s="1"/>
  <c r="BK339" i="2"/>
  <c r="BI339" i="2" s="1"/>
  <c r="BK340" i="2"/>
  <c r="BI340" i="2" s="1"/>
  <c r="BK341" i="2"/>
  <c r="BI341" i="2" s="1"/>
  <c r="BK342" i="2"/>
  <c r="BI342" i="2" s="1"/>
  <c r="BK343" i="2"/>
  <c r="BI343" i="2" s="1"/>
  <c r="BK344" i="2"/>
  <c r="BI344" i="2" s="1"/>
  <c r="BK345" i="2"/>
  <c r="BK346" i="2"/>
  <c r="BK347" i="2"/>
  <c r="BK348" i="2"/>
  <c r="BI348" i="2" s="1"/>
  <c r="BK349" i="2"/>
  <c r="BI349" i="2" s="1"/>
  <c r="BK350" i="2"/>
  <c r="BI350" i="2" s="1"/>
  <c r="BK351" i="2"/>
  <c r="BI351" i="2" s="1"/>
  <c r="BK352" i="2"/>
  <c r="BI352" i="2" s="1"/>
  <c r="BK353" i="2"/>
  <c r="BI353" i="2" s="1"/>
  <c r="BK354" i="2"/>
  <c r="BI354" i="2" s="1"/>
  <c r="BK355" i="2"/>
  <c r="BI355" i="2" s="1"/>
  <c r="BK356" i="2"/>
  <c r="BI356" i="2" s="1"/>
  <c r="BK357" i="2"/>
  <c r="BK358" i="2"/>
  <c r="BK359" i="2"/>
  <c r="BK360" i="2"/>
  <c r="BI360" i="2" s="1"/>
  <c r="BK361" i="2"/>
  <c r="BI361" i="2" s="1"/>
  <c r="BK362" i="2"/>
  <c r="BI362" i="2" s="1"/>
  <c r="BK363" i="2"/>
  <c r="BI363" i="2" s="1"/>
  <c r="BK364" i="2"/>
  <c r="BI364" i="2" s="1"/>
  <c r="BK365" i="2"/>
  <c r="BI365" i="2" s="1"/>
  <c r="BK366" i="2"/>
  <c r="BI366" i="2" s="1"/>
  <c r="BK367" i="2"/>
  <c r="BI367" i="2" s="1"/>
  <c r="BK368" i="2"/>
  <c r="BI368" i="2" s="1"/>
  <c r="BK369" i="2"/>
  <c r="BK370" i="2"/>
  <c r="BK371" i="2"/>
  <c r="BK372" i="2"/>
  <c r="BI372" i="2" s="1"/>
  <c r="BK373" i="2"/>
  <c r="BI373" i="2" s="1"/>
  <c r="BK374" i="2"/>
  <c r="BI374" i="2" s="1"/>
  <c r="BK375" i="2"/>
  <c r="BI375" i="2" s="1"/>
  <c r="BK376" i="2"/>
  <c r="BI376" i="2" s="1"/>
  <c r="BK377" i="2"/>
  <c r="BI377" i="2" s="1"/>
  <c r="BK378" i="2"/>
  <c r="BI378" i="2" s="1"/>
  <c r="BK379" i="2"/>
  <c r="BI379" i="2" s="1"/>
  <c r="BK380" i="2"/>
  <c r="BI380" i="2" s="1"/>
  <c r="BK381" i="2"/>
  <c r="BK382" i="2"/>
  <c r="BI382" i="2" s="1"/>
  <c r="BK383" i="2"/>
  <c r="BI383" i="2" s="1"/>
  <c r="BK384" i="2"/>
  <c r="BI384" i="2" s="1"/>
  <c r="BK385" i="2"/>
  <c r="BI385" i="2" s="1"/>
  <c r="BK386" i="2"/>
  <c r="BI386" i="2" s="1"/>
  <c r="BK387" i="2"/>
  <c r="BI387" i="2" s="1"/>
  <c r="BK388" i="2"/>
  <c r="BI388" i="2" s="1"/>
  <c r="BK389" i="2"/>
  <c r="BI389" i="2" s="1"/>
  <c r="BK390" i="2"/>
  <c r="BI390" i="2" s="1"/>
  <c r="BK391" i="2"/>
  <c r="BI391" i="2" s="1"/>
  <c r="BK392" i="2"/>
  <c r="BI392" i="2" s="1"/>
  <c r="BK393" i="2"/>
  <c r="BK394" i="2"/>
  <c r="BK395" i="2"/>
  <c r="BK396" i="2"/>
  <c r="BI396" i="2" s="1"/>
  <c r="BK397" i="2"/>
  <c r="BI397" i="2" s="1"/>
  <c r="BK398" i="2"/>
  <c r="BI398" i="2" s="1"/>
  <c r="BK399" i="2"/>
  <c r="BI399" i="2" s="1"/>
  <c r="BK400" i="2"/>
  <c r="BI400" i="2" s="1"/>
  <c r="BK401" i="2"/>
  <c r="BI401" i="2" s="1"/>
  <c r="BK402" i="2"/>
  <c r="BI402" i="2" s="1"/>
  <c r="BK403" i="2"/>
  <c r="BI403" i="2" s="1"/>
  <c r="BK404" i="2"/>
  <c r="BI404" i="2" s="1"/>
  <c r="BK405" i="2"/>
  <c r="BK406" i="2"/>
  <c r="BK407" i="2"/>
  <c r="BK408" i="2"/>
  <c r="BI408" i="2" s="1"/>
  <c r="BK409" i="2"/>
  <c r="BI409" i="2" s="1"/>
  <c r="BK410" i="2"/>
  <c r="BI410" i="2" s="1"/>
  <c r="BK411" i="2"/>
  <c r="BI411" i="2" s="1"/>
  <c r="BK412" i="2"/>
  <c r="BI412" i="2" s="1"/>
  <c r="BK413" i="2"/>
  <c r="BI413" i="2" s="1"/>
  <c r="BK414" i="2"/>
  <c r="BI414" i="2" s="1"/>
  <c r="BK415" i="2"/>
  <c r="BI415" i="2" s="1"/>
  <c r="BK416" i="2"/>
  <c r="BI416" i="2" s="1"/>
  <c r="BK417" i="2"/>
  <c r="BK418" i="2"/>
  <c r="BK419" i="2"/>
  <c r="BK420" i="2"/>
  <c r="BI420" i="2" s="1"/>
  <c r="BK421" i="2"/>
  <c r="BI421" i="2" s="1"/>
  <c r="BK422" i="2"/>
  <c r="BI422" i="2" s="1"/>
  <c r="BK423" i="2"/>
  <c r="BI423" i="2" s="1"/>
  <c r="BK424" i="2"/>
  <c r="BI424" i="2" s="1"/>
  <c r="BK425" i="2"/>
  <c r="BI425" i="2" s="1"/>
  <c r="BK426" i="2"/>
  <c r="BI426" i="2" s="1"/>
  <c r="BK427" i="2"/>
  <c r="BI427" i="2" s="1"/>
  <c r="BK428" i="2"/>
  <c r="BI428" i="2" s="1"/>
  <c r="BK429" i="2"/>
  <c r="BK430" i="2"/>
  <c r="BK431" i="2"/>
  <c r="BK432" i="2"/>
  <c r="BI432" i="2" s="1"/>
  <c r="BK433" i="2"/>
  <c r="BI433" i="2" s="1"/>
  <c r="BK434" i="2"/>
  <c r="BI434" i="2" s="1"/>
  <c r="BK435" i="2"/>
  <c r="BI435" i="2" s="1"/>
  <c r="BK436" i="2"/>
  <c r="BI436" i="2" s="1"/>
  <c r="BK437" i="2"/>
  <c r="BI437" i="2" s="1"/>
  <c r="BK438" i="2"/>
  <c r="BI438" i="2" s="1"/>
  <c r="BK439" i="2"/>
  <c r="BI439" i="2" s="1"/>
  <c r="BK440" i="2"/>
  <c r="BI440" i="2" s="1"/>
  <c r="BK441" i="2"/>
  <c r="BK442" i="2"/>
  <c r="BK443" i="2"/>
  <c r="BK444" i="2"/>
  <c r="BI444" i="2" s="1"/>
  <c r="BK445" i="2"/>
  <c r="BI445" i="2" s="1"/>
  <c r="BK446" i="2"/>
  <c r="BI446" i="2" s="1"/>
  <c r="BK447" i="2"/>
  <c r="BI447" i="2" s="1"/>
  <c r="BK448" i="2"/>
  <c r="BI448" i="2" s="1"/>
  <c r="BK449" i="2"/>
  <c r="BI449" i="2" s="1"/>
  <c r="BK450" i="2"/>
  <c r="BI450" i="2" s="1"/>
  <c r="BK451" i="2"/>
  <c r="BI451" i="2" s="1"/>
  <c r="BK452" i="2"/>
  <c r="BI452" i="2" s="1"/>
  <c r="BK453" i="2"/>
  <c r="BK454" i="2"/>
  <c r="BI454" i="2" s="1"/>
  <c r="BK455" i="2"/>
  <c r="BI455" i="2" s="1"/>
  <c r="BK456" i="2"/>
  <c r="BI456" i="2" s="1"/>
  <c r="BK457" i="2"/>
  <c r="BI457" i="2" s="1"/>
  <c r="BK458" i="2"/>
  <c r="BI458" i="2" s="1"/>
  <c r="BK459" i="2"/>
  <c r="BI459" i="2" s="1"/>
  <c r="BK460" i="2"/>
  <c r="BI460" i="2" s="1"/>
  <c r="BK461" i="2"/>
  <c r="BI461" i="2" s="1"/>
  <c r="BK462" i="2"/>
  <c r="BI462" i="2" s="1"/>
  <c r="BK463" i="2"/>
  <c r="BI463" i="2" s="1"/>
  <c r="BK464" i="2"/>
  <c r="BI464" i="2" s="1"/>
  <c r="BK465" i="2"/>
  <c r="BK466" i="2"/>
  <c r="BK467" i="2"/>
  <c r="BK468" i="2"/>
  <c r="BI468" i="2" s="1"/>
  <c r="BK469" i="2"/>
  <c r="BI469" i="2" s="1"/>
  <c r="BK470" i="2"/>
  <c r="BI470" i="2" s="1"/>
  <c r="BK471" i="2"/>
  <c r="BI471" i="2" s="1"/>
  <c r="BK472" i="2"/>
  <c r="BI472" i="2" s="1"/>
  <c r="BK473" i="2"/>
  <c r="BI473" i="2" s="1"/>
  <c r="BK474" i="2"/>
  <c r="BI474" i="2" s="1"/>
  <c r="BK475" i="2"/>
  <c r="BI475" i="2" s="1"/>
  <c r="BK476" i="2"/>
  <c r="BI476" i="2" s="1"/>
  <c r="BK477" i="2"/>
  <c r="BK478" i="2"/>
  <c r="BK479" i="2"/>
  <c r="BK480" i="2"/>
  <c r="BI480" i="2" s="1"/>
  <c r="BK481" i="2"/>
  <c r="BI481" i="2" s="1"/>
  <c r="BK482" i="2"/>
  <c r="BI482" i="2" s="1"/>
  <c r="BK483" i="2"/>
  <c r="BI483" i="2" s="1"/>
  <c r="BK484" i="2"/>
  <c r="BI484" i="2" s="1"/>
  <c r="BK485" i="2"/>
  <c r="BI485" i="2" s="1"/>
  <c r="BK486" i="2"/>
  <c r="BI486" i="2" s="1"/>
  <c r="BK487" i="2"/>
  <c r="BI487" i="2" s="1"/>
  <c r="BK488" i="2"/>
  <c r="BI488" i="2" s="1"/>
  <c r="BK489" i="2"/>
  <c r="BK490" i="2"/>
  <c r="BK491" i="2"/>
  <c r="BK492" i="2"/>
  <c r="BI492" i="2" s="1"/>
  <c r="BK493" i="2"/>
  <c r="BI493" i="2" s="1"/>
  <c r="BK494" i="2"/>
  <c r="BI494" i="2" s="1"/>
  <c r="BK495" i="2"/>
  <c r="BI495" i="2" s="1"/>
  <c r="BK496" i="2"/>
  <c r="BI496" i="2" s="1"/>
  <c r="BK497" i="2"/>
  <c r="BI497" i="2" s="1"/>
  <c r="BK498" i="2"/>
  <c r="BI498" i="2" s="1"/>
  <c r="BK499" i="2"/>
  <c r="BI499" i="2" s="1"/>
  <c r="BK500" i="2"/>
  <c r="BI500" i="2" s="1"/>
  <c r="BK501" i="2"/>
  <c r="BK502" i="2"/>
  <c r="BK503" i="2"/>
  <c r="BK504" i="2"/>
  <c r="BI504" i="2" s="1"/>
  <c r="BK505" i="2"/>
  <c r="BI505" i="2" s="1"/>
  <c r="BK506" i="2"/>
  <c r="BI506" i="2" s="1"/>
  <c r="BK507" i="2"/>
  <c r="BI507" i="2" s="1"/>
  <c r="BK508" i="2"/>
  <c r="BI508" i="2" s="1"/>
  <c r="BK509" i="2"/>
  <c r="BI509" i="2" s="1"/>
  <c r="BK510" i="2"/>
  <c r="BI510" i="2" s="1"/>
  <c r="BK511" i="2"/>
  <c r="BI511" i="2" s="1"/>
  <c r="BK512" i="2"/>
  <c r="BI512" i="2" s="1"/>
  <c r="BK513" i="2"/>
  <c r="BK514" i="2"/>
  <c r="BK515" i="2"/>
  <c r="BK516" i="2"/>
  <c r="BI516" i="2" s="1"/>
  <c r="BK517" i="2"/>
  <c r="BI517" i="2" s="1"/>
  <c r="BK518" i="2"/>
  <c r="BI518" i="2" s="1"/>
  <c r="BK519" i="2"/>
  <c r="BI519" i="2" s="1"/>
  <c r="BK520" i="2"/>
  <c r="BI520" i="2" s="1"/>
  <c r="BK521" i="2"/>
  <c r="BI521" i="2" s="1"/>
  <c r="BK522" i="2"/>
  <c r="BI522" i="2" s="1"/>
  <c r="BK523" i="2"/>
  <c r="BI523" i="2" s="1"/>
  <c r="BK524" i="2"/>
  <c r="BI524" i="2" s="1"/>
  <c r="BK525" i="2"/>
  <c r="BK526" i="2"/>
  <c r="BI526" i="2" s="1"/>
  <c r="BK527" i="2"/>
  <c r="BI527" i="2" s="1"/>
  <c r="BK528" i="2"/>
  <c r="BI528" i="2" s="1"/>
  <c r="BK529" i="2"/>
  <c r="BI529" i="2" s="1"/>
  <c r="BK530" i="2"/>
  <c r="BI530" i="2" s="1"/>
  <c r="BK531" i="2"/>
  <c r="BI531" i="2" s="1"/>
  <c r="BK532" i="2"/>
  <c r="BI532" i="2" s="1"/>
  <c r="BK533" i="2"/>
  <c r="BI533" i="2" s="1"/>
  <c r="BK534" i="2"/>
  <c r="BI534" i="2" s="1"/>
  <c r="BK535" i="2"/>
  <c r="BI535" i="2" s="1"/>
  <c r="BK536" i="2"/>
  <c r="BI536" i="2" s="1"/>
  <c r="BK537" i="2"/>
  <c r="BK538" i="2"/>
  <c r="BK539" i="2"/>
  <c r="BK540" i="2"/>
  <c r="BI540" i="2" s="1"/>
  <c r="BK541" i="2"/>
  <c r="BI541" i="2" s="1"/>
  <c r="BK542" i="2"/>
  <c r="BI542" i="2" s="1"/>
  <c r="BK543" i="2"/>
  <c r="BI543" i="2" s="1"/>
  <c r="BK544" i="2"/>
  <c r="BI544" i="2" s="1"/>
  <c r="BK545" i="2"/>
  <c r="BI545" i="2" s="1"/>
  <c r="BK546" i="2"/>
  <c r="BI546" i="2" s="1"/>
  <c r="BK547" i="2"/>
  <c r="BI547" i="2" s="1"/>
  <c r="BK548" i="2"/>
  <c r="BI548" i="2" s="1"/>
  <c r="BK549" i="2"/>
  <c r="BK550" i="2"/>
  <c r="BK551" i="2"/>
  <c r="BK552" i="2"/>
  <c r="BI552" i="2" s="1"/>
  <c r="BK553" i="2"/>
  <c r="BI553" i="2" s="1"/>
  <c r="BK554" i="2"/>
  <c r="BI554" i="2" s="1"/>
  <c r="BK555" i="2"/>
  <c r="BI555" i="2" s="1"/>
  <c r="BK556" i="2"/>
  <c r="BI556" i="2" s="1"/>
  <c r="BK557" i="2"/>
  <c r="BI557" i="2" s="1"/>
  <c r="BK558" i="2"/>
  <c r="BI558" i="2" s="1"/>
  <c r="BK559" i="2"/>
  <c r="BI559" i="2" s="1"/>
  <c r="BK560" i="2"/>
  <c r="BI560" i="2" s="1"/>
  <c r="BK561" i="2"/>
  <c r="BK562" i="2"/>
  <c r="BK563" i="2"/>
  <c r="BK564" i="2"/>
  <c r="BI564" i="2" s="1"/>
  <c r="BK565" i="2"/>
  <c r="BI565" i="2" s="1"/>
  <c r="BK566" i="2"/>
  <c r="BI566" i="2" s="1"/>
  <c r="BK567" i="2"/>
  <c r="BI567" i="2" s="1"/>
  <c r="BK568" i="2"/>
  <c r="BI568" i="2" s="1"/>
  <c r="BK569" i="2"/>
  <c r="BI569" i="2" s="1"/>
  <c r="BK570" i="2"/>
  <c r="BI570" i="2" s="1"/>
  <c r="BK571" i="2"/>
  <c r="BI571" i="2" s="1"/>
  <c r="BK572" i="2"/>
  <c r="BI572" i="2" s="1"/>
  <c r="BK573" i="2"/>
  <c r="BK574" i="2"/>
  <c r="BK575" i="2"/>
  <c r="BK576" i="2"/>
  <c r="BI576" i="2" s="1"/>
  <c r="BK577" i="2"/>
  <c r="BI577" i="2" s="1"/>
  <c r="BK578" i="2"/>
  <c r="BI578" i="2" s="1"/>
  <c r="BK579" i="2"/>
  <c r="BI579" i="2" s="1"/>
  <c r="BK580" i="2"/>
  <c r="BI580" i="2" s="1"/>
  <c r="BK581" i="2"/>
  <c r="BI581" i="2" s="1"/>
  <c r="BK582" i="2"/>
  <c r="BI582" i="2" s="1"/>
  <c r="BK583" i="2"/>
  <c r="BI583" i="2" s="1"/>
  <c r="BK584" i="2"/>
  <c r="BI584" i="2" s="1"/>
  <c r="BK585" i="2"/>
  <c r="BK586" i="2"/>
  <c r="BK587" i="2"/>
  <c r="BK588" i="2"/>
  <c r="BI588" i="2" s="1"/>
  <c r="BK589" i="2"/>
  <c r="BI589" i="2" s="1"/>
  <c r="BK590" i="2"/>
  <c r="BI590" i="2" s="1"/>
  <c r="BK591" i="2"/>
  <c r="BI591" i="2" s="1"/>
  <c r="BK592" i="2"/>
  <c r="BI592" i="2" s="1"/>
  <c r="BK593" i="2"/>
  <c r="BI593" i="2" s="1"/>
  <c r="BK594" i="2"/>
  <c r="BI594" i="2" s="1"/>
  <c r="BK595" i="2"/>
  <c r="BI595" i="2" s="1"/>
  <c r="BK596" i="2"/>
  <c r="BI596" i="2" s="1"/>
  <c r="BK597" i="2"/>
  <c r="BK598" i="2"/>
  <c r="BI598" i="2" s="1"/>
  <c r="BK599" i="2"/>
  <c r="BI599" i="2" s="1"/>
  <c r="BK600" i="2"/>
  <c r="BI600" i="2" s="1"/>
  <c r="BK601" i="2"/>
  <c r="BI601" i="2" s="1"/>
  <c r="BK602" i="2"/>
  <c r="BI602" i="2" s="1"/>
  <c r="BK603" i="2"/>
  <c r="BI603" i="2" s="1"/>
  <c r="BK604" i="2"/>
  <c r="BI604" i="2" s="1"/>
  <c r="BK605" i="2"/>
  <c r="BI605" i="2" s="1"/>
  <c r="BK606" i="2"/>
  <c r="BI606" i="2" s="1"/>
  <c r="BK607" i="2"/>
  <c r="BI607" i="2" s="1"/>
  <c r="BK608" i="2"/>
  <c r="BI608" i="2" s="1"/>
  <c r="BK609" i="2"/>
  <c r="BK610" i="2"/>
  <c r="BK611" i="2"/>
  <c r="BK612" i="2"/>
  <c r="BI612" i="2" s="1"/>
  <c r="BK613" i="2"/>
  <c r="BI613" i="2" s="1"/>
  <c r="BK614" i="2"/>
  <c r="BI614" i="2" s="1"/>
  <c r="BK615" i="2"/>
  <c r="BI615" i="2" s="1"/>
  <c r="BK616" i="2"/>
  <c r="BI616" i="2" s="1"/>
  <c r="BK617" i="2"/>
  <c r="BI617" i="2" s="1"/>
  <c r="BK618" i="2"/>
  <c r="BI618" i="2" s="1"/>
  <c r="BK619" i="2"/>
  <c r="BI619" i="2" s="1"/>
  <c r="BK620" i="2"/>
  <c r="BI620" i="2" s="1"/>
  <c r="BK621" i="2"/>
  <c r="BK622" i="2"/>
  <c r="BK623" i="2"/>
  <c r="BK624" i="2"/>
  <c r="BI624" i="2" s="1"/>
  <c r="BK625" i="2"/>
  <c r="BI625" i="2" s="1"/>
  <c r="BK626" i="2"/>
  <c r="BI626" i="2" s="1"/>
  <c r="BK627" i="2"/>
  <c r="BI627" i="2" s="1"/>
  <c r="BK628" i="2"/>
  <c r="BI628" i="2" s="1"/>
  <c r="BK629" i="2"/>
  <c r="BI629" i="2" s="1"/>
  <c r="BK630" i="2"/>
  <c r="BI630" i="2" s="1"/>
  <c r="BK631" i="2"/>
  <c r="BI631" i="2" s="1"/>
  <c r="BK632" i="2"/>
  <c r="BI632" i="2" s="1"/>
  <c r="BK633" i="2"/>
  <c r="BK634" i="2"/>
  <c r="BK635" i="2"/>
  <c r="BK636" i="2"/>
  <c r="BI636" i="2" s="1"/>
  <c r="BK637" i="2"/>
  <c r="BI637" i="2" s="1"/>
  <c r="BK638" i="2"/>
  <c r="BI638" i="2" s="1"/>
  <c r="BK639" i="2"/>
  <c r="BI639" i="2" s="1"/>
  <c r="BK640" i="2"/>
  <c r="BI640" i="2" s="1"/>
  <c r="BK641" i="2"/>
  <c r="BI641" i="2" s="1"/>
  <c r="BK642" i="2"/>
  <c r="BI642" i="2" s="1"/>
  <c r="BK643" i="2"/>
  <c r="BI643" i="2" s="1"/>
  <c r="BK644" i="2"/>
  <c r="BI644" i="2" s="1"/>
  <c r="BK645" i="2"/>
  <c r="BK646" i="2"/>
  <c r="BK647" i="2"/>
  <c r="BK648" i="2"/>
  <c r="BI648" i="2" s="1"/>
  <c r="BK649" i="2"/>
  <c r="BI649" i="2" s="1"/>
  <c r="BK650" i="2"/>
  <c r="BI650" i="2" s="1"/>
  <c r="BK651" i="2"/>
  <c r="BI651" i="2" s="1"/>
  <c r="BK652" i="2"/>
  <c r="BI652" i="2" s="1"/>
  <c r="BK653" i="2"/>
  <c r="BI653" i="2" s="1"/>
  <c r="BK654" i="2"/>
  <c r="BI654" i="2" s="1"/>
  <c r="BK655" i="2"/>
  <c r="BI655" i="2" s="1"/>
  <c r="BK656" i="2"/>
  <c r="BI656" i="2" s="1"/>
  <c r="BK657" i="2"/>
  <c r="BK658" i="2"/>
  <c r="BK659" i="2"/>
  <c r="BK660" i="2"/>
  <c r="BI660" i="2" s="1"/>
  <c r="BK661" i="2"/>
  <c r="BI661" i="2" s="1"/>
  <c r="BK662" i="2"/>
  <c r="BI662" i="2" s="1"/>
  <c r="BK663" i="2"/>
  <c r="BI663" i="2" s="1"/>
  <c r="BK664" i="2"/>
  <c r="BI664" i="2" s="1"/>
  <c r="BK665" i="2"/>
  <c r="BI665" i="2" s="1"/>
  <c r="BK666" i="2"/>
  <c r="BI666" i="2" s="1"/>
  <c r="BK667" i="2"/>
  <c r="BI667" i="2" s="1"/>
  <c r="BK668" i="2"/>
  <c r="BI668" i="2" s="1"/>
  <c r="BK669" i="2"/>
  <c r="BK670" i="2"/>
  <c r="BI670" i="2" s="1"/>
  <c r="BK671" i="2"/>
  <c r="BI671" i="2" s="1"/>
  <c r="BK672" i="2"/>
  <c r="BI672" i="2" s="1"/>
  <c r="BK673" i="2"/>
  <c r="BI673" i="2" s="1"/>
  <c r="BK674" i="2"/>
  <c r="BI674" i="2" s="1"/>
  <c r="BK675" i="2"/>
  <c r="BI675" i="2" s="1"/>
  <c r="BK676" i="2"/>
  <c r="BI676" i="2" s="1"/>
  <c r="BK677" i="2"/>
  <c r="BI677" i="2" s="1"/>
  <c r="BK678" i="2"/>
  <c r="BI678" i="2" s="1"/>
  <c r="BK679" i="2"/>
  <c r="BI679" i="2" s="1"/>
  <c r="BK680" i="2"/>
  <c r="BI680" i="2" s="1"/>
  <c r="BK681" i="2"/>
  <c r="BK682" i="2"/>
  <c r="BK683" i="2"/>
  <c r="BK684" i="2"/>
  <c r="BI684" i="2" s="1"/>
  <c r="BK685" i="2"/>
  <c r="BI685" i="2" s="1"/>
  <c r="BK686" i="2"/>
  <c r="BI686" i="2" s="1"/>
  <c r="BK687" i="2"/>
  <c r="BI687" i="2" s="1"/>
  <c r="BK688" i="2"/>
  <c r="BI688" i="2" s="1"/>
  <c r="BK689" i="2"/>
  <c r="BI689" i="2" s="1"/>
  <c r="BK690" i="2"/>
  <c r="BI690" i="2" s="1"/>
  <c r="BK691" i="2"/>
  <c r="BI691" i="2" s="1"/>
  <c r="BK692" i="2"/>
  <c r="BI692" i="2" s="1"/>
  <c r="BK693" i="2"/>
  <c r="BK694" i="2"/>
  <c r="BK695" i="2"/>
  <c r="BK696" i="2"/>
  <c r="BI696" i="2" s="1"/>
  <c r="BK697" i="2"/>
  <c r="BI697" i="2" s="1"/>
  <c r="BK698" i="2"/>
  <c r="BI698" i="2" s="1"/>
  <c r="BK699" i="2"/>
  <c r="BI699" i="2" s="1"/>
  <c r="BK700" i="2"/>
  <c r="BI700" i="2" s="1"/>
  <c r="BK701" i="2"/>
  <c r="BI701" i="2" s="1"/>
  <c r="BK702" i="2"/>
  <c r="BI702" i="2" s="1"/>
  <c r="BK703" i="2"/>
  <c r="BI703" i="2" s="1"/>
  <c r="BK704" i="2"/>
  <c r="BI704" i="2" s="1"/>
  <c r="BK705" i="2"/>
  <c r="BK706" i="2"/>
  <c r="BK707" i="2"/>
  <c r="BK708" i="2"/>
  <c r="BI708" i="2" s="1"/>
  <c r="BK709" i="2"/>
  <c r="BI709" i="2" s="1"/>
  <c r="BK710" i="2"/>
  <c r="BI710" i="2" s="1"/>
  <c r="BK711" i="2"/>
  <c r="BI711" i="2" s="1"/>
  <c r="BK712" i="2"/>
  <c r="BI712" i="2" s="1"/>
  <c r="BK713" i="2"/>
  <c r="BI713" i="2" s="1"/>
  <c r="BK714" i="2"/>
  <c r="BI714" i="2" s="1"/>
  <c r="BK715" i="2"/>
  <c r="BI715" i="2" s="1"/>
  <c r="BK716" i="2"/>
  <c r="BI716" i="2" s="1"/>
  <c r="BK717" i="2"/>
  <c r="BK718" i="2"/>
  <c r="BK719" i="2"/>
  <c r="BK720" i="2"/>
  <c r="BI720" i="2" s="1"/>
  <c r="BK721" i="2"/>
  <c r="BI721" i="2" s="1"/>
  <c r="BK722" i="2"/>
  <c r="BI722" i="2" s="1"/>
  <c r="BK723" i="2"/>
  <c r="BI723" i="2" s="1"/>
  <c r="BK724" i="2"/>
  <c r="BI724" i="2" s="1"/>
  <c r="BK725" i="2"/>
  <c r="BI725" i="2" s="1"/>
  <c r="BK726" i="2"/>
  <c r="BI726" i="2" s="1"/>
  <c r="BK727" i="2"/>
  <c r="BI727" i="2" s="1"/>
  <c r="BK728" i="2"/>
  <c r="BI728" i="2" s="1"/>
  <c r="BK729" i="2"/>
  <c r="BK730" i="2"/>
  <c r="BK731" i="2"/>
  <c r="BK732" i="2"/>
  <c r="BI732" i="2" s="1"/>
  <c r="BK733" i="2"/>
  <c r="BI733" i="2" s="1"/>
  <c r="BK734" i="2"/>
  <c r="BI734" i="2" s="1"/>
  <c r="BK735" i="2"/>
  <c r="BI735" i="2" s="1"/>
  <c r="BK736" i="2"/>
  <c r="BI736" i="2" s="1"/>
  <c r="BK737" i="2"/>
  <c r="BI737" i="2" s="1"/>
  <c r="BK738" i="2"/>
  <c r="BI738" i="2" s="1"/>
  <c r="BK739" i="2"/>
  <c r="BI739" i="2" s="1"/>
  <c r="BK740" i="2"/>
  <c r="BI740" i="2" s="1"/>
  <c r="BK741" i="2"/>
  <c r="BK742" i="2"/>
  <c r="BI742" i="2" s="1"/>
  <c r="BK743" i="2"/>
  <c r="BI743" i="2" s="1"/>
  <c r="BK744" i="2"/>
  <c r="BI744" i="2" s="1"/>
  <c r="BK745" i="2"/>
  <c r="BI745" i="2" s="1"/>
  <c r="BK746" i="2"/>
  <c r="BI746" i="2" s="1"/>
  <c r="BK747" i="2"/>
  <c r="BI747" i="2" s="1"/>
  <c r="BK748" i="2"/>
  <c r="BI748" i="2" s="1"/>
  <c r="BK749" i="2"/>
  <c r="BI749" i="2" s="1"/>
  <c r="BK750" i="2"/>
  <c r="BI750" i="2" s="1"/>
  <c r="BK751" i="2"/>
  <c r="BI751" i="2" s="1"/>
  <c r="BK752" i="2"/>
  <c r="BI752" i="2" s="1"/>
  <c r="BK753" i="2"/>
  <c r="BK754" i="2"/>
  <c r="BK755" i="2"/>
  <c r="BK756" i="2"/>
  <c r="BI756" i="2" s="1"/>
  <c r="BK757" i="2"/>
  <c r="BI757" i="2" s="1"/>
  <c r="BK758" i="2"/>
  <c r="BI758" i="2" s="1"/>
  <c r="BK759" i="2"/>
  <c r="BI759" i="2" s="1"/>
  <c r="BK760" i="2"/>
  <c r="BI760" i="2" s="1"/>
  <c r="BK761" i="2"/>
  <c r="BI761" i="2" s="1"/>
  <c r="BK762" i="2"/>
  <c r="BI762" i="2" s="1"/>
  <c r="BK763" i="2"/>
  <c r="BI763" i="2" s="1"/>
  <c r="BK764" i="2"/>
  <c r="BI764" i="2" s="1"/>
  <c r="BK765" i="2"/>
  <c r="BK766" i="2"/>
  <c r="BK767" i="2"/>
  <c r="BK768" i="2"/>
  <c r="BI768" i="2" s="1"/>
  <c r="BK769" i="2"/>
  <c r="BI769" i="2" s="1"/>
  <c r="BK770" i="2"/>
  <c r="BI770" i="2" s="1"/>
  <c r="BK771" i="2"/>
  <c r="BI771" i="2" s="1"/>
  <c r="BK772" i="2"/>
  <c r="BI772" i="2" s="1"/>
  <c r="BK773" i="2"/>
  <c r="BI773" i="2" s="1"/>
  <c r="BK774" i="2"/>
  <c r="BI774" i="2" s="1"/>
  <c r="BK775" i="2"/>
  <c r="BI775" i="2" s="1"/>
  <c r="BK776" i="2"/>
  <c r="BI776" i="2" s="1"/>
  <c r="BK777" i="2"/>
  <c r="BK778" i="2"/>
  <c r="BK779" i="2"/>
  <c r="BK780" i="2"/>
  <c r="BI780" i="2" s="1"/>
  <c r="BK781" i="2"/>
  <c r="BI781" i="2" s="1"/>
  <c r="BK782" i="2"/>
  <c r="BI782" i="2" s="1"/>
  <c r="BK783" i="2"/>
  <c r="BI783" i="2" s="1"/>
  <c r="BK784" i="2"/>
  <c r="BI784" i="2" s="1"/>
  <c r="BK785" i="2"/>
  <c r="BI785" i="2" s="1"/>
  <c r="BK786" i="2"/>
  <c r="BI786" i="2" s="1"/>
  <c r="BK787" i="2"/>
  <c r="BI787" i="2" s="1"/>
  <c r="BK788" i="2"/>
  <c r="BI788" i="2" s="1"/>
  <c r="BK789" i="2"/>
  <c r="BK790" i="2"/>
  <c r="BK791" i="2"/>
  <c r="BK792" i="2"/>
  <c r="BI792" i="2" s="1"/>
  <c r="BK793" i="2"/>
  <c r="BI793" i="2" s="1"/>
  <c r="BK794" i="2"/>
  <c r="BI794" i="2" s="1"/>
  <c r="BK795" i="2"/>
  <c r="BI795" i="2" s="1"/>
  <c r="BK796" i="2"/>
  <c r="BI796" i="2" s="1"/>
  <c r="BK797" i="2"/>
  <c r="BI797" i="2" s="1"/>
  <c r="BK798" i="2"/>
  <c r="BI798" i="2" s="1"/>
  <c r="BK799" i="2"/>
  <c r="BI799" i="2" s="1"/>
  <c r="BK800" i="2"/>
  <c r="BI800" i="2" s="1"/>
  <c r="BK801" i="2"/>
  <c r="BK802" i="2"/>
  <c r="BK803" i="2"/>
  <c r="BK804" i="2"/>
  <c r="BI804" i="2" s="1"/>
  <c r="BK805" i="2"/>
  <c r="BI805" i="2" s="1"/>
  <c r="BK806" i="2"/>
  <c r="BI806" i="2" s="1"/>
  <c r="BK807" i="2"/>
  <c r="BI807" i="2" s="1"/>
  <c r="BK808" i="2"/>
  <c r="BI808" i="2" s="1"/>
  <c r="BK809" i="2"/>
  <c r="BI809" i="2" s="1"/>
  <c r="BK810" i="2"/>
  <c r="BI810" i="2" s="1"/>
  <c r="BK811" i="2"/>
  <c r="BI811" i="2" s="1"/>
  <c r="BK812" i="2"/>
  <c r="BI812" i="2" s="1"/>
  <c r="BK813" i="2"/>
  <c r="BK814" i="2"/>
  <c r="BI814" i="2" s="1"/>
  <c r="BK815" i="2"/>
  <c r="BI815" i="2" s="1"/>
  <c r="BK816" i="2"/>
  <c r="BI816" i="2" s="1"/>
  <c r="BK817" i="2"/>
  <c r="BI817" i="2" s="1"/>
  <c r="BK818" i="2"/>
  <c r="BI818" i="2" s="1"/>
  <c r="BK819" i="2"/>
  <c r="BI819" i="2" s="1"/>
  <c r="BK820" i="2"/>
  <c r="BI820" i="2" s="1"/>
  <c r="BK821" i="2"/>
  <c r="BI821" i="2" s="1"/>
  <c r="BK822" i="2"/>
  <c r="BI822" i="2" s="1"/>
  <c r="BK823" i="2"/>
  <c r="BI823" i="2" s="1"/>
  <c r="BK824" i="2"/>
  <c r="BI824" i="2" s="1"/>
  <c r="BK825" i="2"/>
  <c r="BK826" i="2"/>
  <c r="BK827" i="2"/>
  <c r="BK828" i="2"/>
  <c r="BI828" i="2" s="1"/>
  <c r="BK829" i="2"/>
  <c r="BI829" i="2" s="1"/>
  <c r="BK830" i="2"/>
  <c r="BI830" i="2" s="1"/>
  <c r="BK831" i="2"/>
  <c r="BI831" i="2" s="1"/>
  <c r="BK832" i="2"/>
  <c r="BI832" i="2" s="1"/>
  <c r="BK833" i="2"/>
  <c r="BI833" i="2" s="1"/>
  <c r="BK834" i="2"/>
  <c r="BI834" i="2" s="1"/>
  <c r="BK835" i="2"/>
  <c r="BI835" i="2" s="1"/>
  <c r="BK836" i="2"/>
  <c r="BI836" i="2" s="1"/>
  <c r="BK837" i="2"/>
  <c r="BK838" i="2"/>
  <c r="BK839" i="2"/>
  <c r="BK840" i="2"/>
  <c r="BI840" i="2" s="1"/>
  <c r="BK841" i="2"/>
  <c r="BI841" i="2" s="1"/>
  <c r="BK842" i="2"/>
  <c r="BI842" i="2" s="1"/>
  <c r="BK843" i="2"/>
  <c r="BI843" i="2" s="1"/>
  <c r="BK844" i="2"/>
  <c r="BI844" i="2" s="1"/>
  <c r="BK845" i="2"/>
  <c r="BI845" i="2" s="1"/>
  <c r="BK846" i="2"/>
  <c r="BI846" i="2" s="1"/>
  <c r="BK847" i="2"/>
  <c r="BI847" i="2" s="1"/>
  <c r="BK848" i="2"/>
  <c r="BI848" i="2" s="1"/>
  <c r="BK849" i="2"/>
  <c r="BK850" i="2"/>
  <c r="BK851" i="2"/>
  <c r="BK852" i="2"/>
  <c r="BI852" i="2" s="1"/>
  <c r="BK853" i="2"/>
  <c r="BI853" i="2" s="1"/>
  <c r="BK854" i="2"/>
  <c r="BI854" i="2" s="1"/>
  <c r="BK855" i="2"/>
  <c r="BI855" i="2" s="1"/>
  <c r="BK856" i="2"/>
  <c r="BI856" i="2" s="1"/>
  <c r="BK857" i="2"/>
  <c r="BI857" i="2" s="1"/>
  <c r="BK858" i="2"/>
  <c r="BI858" i="2" s="1"/>
  <c r="BK859" i="2"/>
  <c r="BI859" i="2" s="1"/>
  <c r="BK860" i="2"/>
  <c r="BI860" i="2" s="1"/>
  <c r="BK861" i="2"/>
  <c r="BK862" i="2"/>
  <c r="BK863" i="2"/>
  <c r="BK864" i="2"/>
  <c r="BI864" i="2" s="1"/>
  <c r="BK865" i="2"/>
  <c r="BI865" i="2" s="1"/>
  <c r="BK866" i="2"/>
  <c r="BI866" i="2" s="1"/>
  <c r="BK867" i="2"/>
  <c r="BI867" i="2" s="1"/>
  <c r="BK868" i="2"/>
  <c r="BI868" i="2" s="1"/>
  <c r="BK869" i="2"/>
  <c r="BI869" i="2" s="1"/>
  <c r="BK870" i="2"/>
  <c r="BI870" i="2" s="1"/>
  <c r="BK871" i="2"/>
  <c r="BI871" i="2" s="1"/>
  <c r="BK872" i="2"/>
  <c r="BI872" i="2" s="1"/>
  <c r="BK873" i="2"/>
  <c r="BK874" i="2"/>
  <c r="BK875" i="2"/>
  <c r="BK876" i="2"/>
  <c r="BI876" i="2" s="1"/>
  <c r="BK877" i="2"/>
  <c r="BI877" i="2" s="1"/>
  <c r="BK878" i="2"/>
  <c r="BI878" i="2" s="1"/>
  <c r="BK879" i="2"/>
  <c r="BI879" i="2" s="1"/>
  <c r="BK880" i="2"/>
  <c r="BI880" i="2" s="1"/>
  <c r="BK881" i="2"/>
  <c r="BI881" i="2" s="1"/>
  <c r="BK882" i="2"/>
  <c r="BI882" i="2" s="1"/>
  <c r="BK883" i="2"/>
  <c r="BI883" i="2" s="1"/>
  <c r="BK884" i="2"/>
  <c r="BI884" i="2" s="1"/>
  <c r="BK885" i="2"/>
  <c r="BK886" i="2"/>
  <c r="BI886" i="2" s="1"/>
  <c r="BK887" i="2"/>
  <c r="BI887" i="2" s="1"/>
  <c r="BK888" i="2"/>
  <c r="BI888" i="2" s="1"/>
  <c r="BK889" i="2"/>
  <c r="BI889" i="2" s="1"/>
  <c r="BK890" i="2"/>
  <c r="BI890" i="2" s="1"/>
  <c r="BK891" i="2"/>
  <c r="BI891" i="2" s="1"/>
  <c r="BK892" i="2"/>
  <c r="BI892" i="2" s="1"/>
  <c r="BK893" i="2"/>
  <c r="BI893" i="2" s="1"/>
  <c r="BK894" i="2"/>
  <c r="BI894" i="2" s="1"/>
  <c r="BK895" i="2"/>
  <c r="BI895" i="2" s="1"/>
  <c r="BK896" i="2"/>
  <c r="BI896" i="2" s="1"/>
  <c r="BK897" i="2"/>
  <c r="BK898" i="2"/>
  <c r="BK899" i="2"/>
  <c r="BK900" i="2"/>
  <c r="BI900" i="2" s="1"/>
  <c r="BK901" i="2"/>
  <c r="BI901" i="2" s="1"/>
  <c r="BK902" i="2"/>
  <c r="BI902" i="2" s="1"/>
  <c r="BK903" i="2"/>
  <c r="BI903" i="2" s="1"/>
  <c r="BK904" i="2"/>
  <c r="BI904" i="2" s="1"/>
  <c r="BK905" i="2"/>
  <c r="BI905" i="2" s="1"/>
  <c r="BK906" i="2"/>
  <c r="BI906" i="2" s="1"/>
  <c r="BK907" i="2"/>
  <c r="BI907" i="2" s="1"/>
  <c r="BK908" i="2"/>
  <c r="BI908" i="2" s="1"/>
  <c r="BK909" i="2"/>
  <c r="BK910" i="2"/>
  <c r="BK911" i="2"/>
  <c r="BK912" i="2"/>
  <c r="BI912" i="2" s="1"/>
  <c r="BK913" i="2"/>
  <c r="BI913" i="2" s="1"/>
  <c r="BK914" i="2"/>
  <c r="BI914" i="2" s="1"/>
  <c r="BK915" i="2"/>
  <c r="BI915" i="2" s="1"/>
  <c r="BK916" i="2"/>
  <c r="BI916" i="2" s="1"/>
  <c r="BK917" i="2"/>
  <c r="BI917" i="2" s="1"/>
  <c r="BK918" i="2"/>
  <c r="BI918" i="2" s="1"/>
  <c r="BK919" i="2"/>
  <c r="BI919" i="2" s="1"/>
  <c r="BK920" i="2"/>
  <c r="BI920" i="2" s="1"/>
  <c r="BK921" i="2"/>
  <c r="BK922" i="2"/>
  <c r="BK923" i="2"/>
  <c r="BK924" i="2"/>
  <c r="BI924" i="2" s="1"/>
  <c r="BK925" i="2"/>
  <c r="BI925" i="2" s="1"/>
  <c r="BK926" i="2"/>
  <c r="BI926" i="2" s="1"/>
  <c r="BK927" i="2"/>
  <c r="BI927" i="2" s="1"/>
  <c r="BK928" i="2"/>
  <c r="BI928" i="2" s="1"/>
  <c r="BK929" i="2"/>
  <c r="BI929" i="2" s="1"/>
  <c r="BK930" i="2"/>
  <c r="BI930" i="2" s="1"/>
  <c r="BK931" i="2"/>
  <c r="BI931" i="2" s="1"/>
  <c r="BK932" i="2"/>
  <c r="BI932" i="2" s="1"/>
  <c r="BK933" i="2"/>
  <c r="BK934" i="2"/>
  <c r="BK935" i="2"/>
  <c r="BK936" i="2"/>
  <c r="BI936" i="2" s="1"/>
  <c r="BK937" i="2"/>
  <c r="BI937" i="2" s="1"/>
  <c r="BK938" i="2"/>
  <c r="BI938" i="2" s="1"/>
  <c r="BK939" i="2"/>
  <c r="BI939" i="2" s="1"/>
  <c r="BK940" i="2"/>
  <c r="BI940" i="2" s="1"/>
  <c r="BK941" i="2"/>
  <c r="BI941" i="2" s="1"/>
  <c r="BK942" i="2"/>
  <c r="BI942" i="2" s="1"/>
  <c r="BK943" i="2"/>
  <c r="BI943" i="2" s="1"/>
  <c r="BK944" i="2"/>
  <c r="BI944" i="2" s="1"/>
  <c r="BK945" i="2"/>
  <c r="BK946" i="2"/>
  <c r="BK947" i="2"/>
  <c r="BK948" i="2"/>
  <c r="BI948" i="2" s="1"/>
  <c r="BK949" i="2"/>
  <c r="BI949" i="2" s="1"/>
  <c r="BK950" i="2"/>
  <c r="BI950" i="2" s="1"/>
  <c r="BK951" i="2"/>
  <c r="BI951" i="2" s="1"/>
  <c r="BK952" i="2"/>
  <c r="BI952" i="2" s="1"/>
  <c r="BK953" i="2"/>
  <c r="BI953" i="2" s="1"/>
  <c r="BK954" i="2"/>
  <c r="BI954" i="2" s="1"/>
  <c r="BK955" i="2"/>
  <c r="BI955" i="2" s="1"/>
  <c r="BK956" i="2"/>
  <c r="BI956" i="2" s="1"/>
  <c r="BK957" i="2"/>
  <c r="BK958" i="2"/>
  <c r="BI958" i="2" s="1"/>
  <c r="BK959" i="2"/>
  <c r="BI959" i="2" s="1"/>
  <c r="BK960" i="2"/>
  <c r="BI960" i="2" s="1"/>
  <c r="BK961" i="2"/>
  <c r="BI961" i="2" s="1"/>
  <c r="BK962" i="2"/>
  <c r="BI962" i="2" s="1"/>
  <c r="BK963" i="2"/>
  <c r="BI963" i="2" s="1"/>
  <c r="BK964" i="2"/>
  <c r="BI964" i="2" s="1"/>
  <c r="BK965" i="2"/>
  <c r="BI965" i="2" s="1"/>
  <c r="BK966" i="2"/>
  <c r="BI966" i="2" s="1"/>
  <c r="BK967" i="2"/>
  <c r="BI967" i="2" s="1"/>
  <c r="BK968" i="2"/>
  <c r="BI968" i="2" s="1"/>
  <c r="BK969" i="2"/>
  <c r="BK970" i="2"/>
  <c r="BK971" i="2"/>
  <c r="BK972" i="2"/>
  <c r="BI972" i="2" s="1"/>
  <c r="BK973" i="2"/>
  <c r="BI973" i="2" s="1"/>
  <c r="BK974" i="2"/>
  <c r="BI974" i="2" s="1"/>
  <c r="BK975" i="2"/>
  <c r="BI975" i="2" s="1"/>
  <c r="BK976" i="2"/>
  <c r="BI976" i="2" s="1"/>
  <c r="BK977" i="2"/>
  <c r="BI977" i="2" s="1"/>
  <c r="BK978" i="2"/>
  <c r="BI978" i="2" s="1"/>
  <c r="BK979" i="2"/>
  <c r="BI979" i="2" s="1"/>
  <c r="BK980" i="2"/>
  <c r="BI980" i="2" s="1"/>
  <c r="BK981" i="2"/>
  <c r="BK982" i="2"/>
  <c r="BK983" i="2"/>
  <c r="BK984" i="2"/>
  <c r="BI984" i="2" s="1"/>
  <c r="BK985" i="2"/>
  <c r="BI985" i="2" s="1"/>
  <c r="BK986" i="2"/>
  <c r="BI986" i="2" s="1"/>
  <c r="BK987" i="2"/>
  <c r="BI987" i="2" s="1"/>
  <c r="BK988" i="2"/>
  <c r="BI988" i="2" s="1"/>
  <c r="BK989" i="2"/>
  <c r="BI989" i="2" s="1"/>
  <c r="BK990" i="2"/>
  <c r="BI990" i="2" s="1"/>
  <c r="BK991" i="2"/>
  <c r="BI991" i="2" s="1"/>
  <c r="BK992" i="2"/>
  <c r="BI992" i="2" s="1"/>
  <c r="BK993" i="2"/>
  <c r="BK994" i="2"/>
  <c r="BK995" i="2"/>
  <c r="BK996" i="2"/>
  <c r="BI996" i="2" s="1"/>
  <c r="BK997" i="2"/>
  <c r="BI997" i="2" s="1"/>
  <c r="BK998" i="2"/>
  <c r="BI998" i="2" s="1"/>
  <c r="BK999" i="2"/>
  <c r="BI999" i="2" s="1"/>
  <c r="BK1000" i="2"/>
  <c r="BI1000" i="2" s="1"/>
  <c r="BK1001" i="2"/>
  <c r="BI1001" i="2" s="1"/>
  <c r="BK1002" i="2"/>
  <c r="BI1002" i="2" s="1"/>
  <c r="BK1003" i="2"/>
  <c r="BI1003" i="2" s="1"/>
  <c r="BK1004" i="2"/>
  <c r="BI1004" i="2" s="1"/>
  <c r="BK1005" i="2"/>
  <c r="BK1006" i="2"/>
  <c r="BK1007" i="2"/>
  <c r="BK1008" i="2"/>
  <c r="BI1008" i="2" s="1"/>
  <c r="BK1009" i="2"/>
  <c r="BI1009" i="2" s="1"/>
  <c r="BK1010" i="2"/>
  <c r="BI1010" i="2" s="1"/>
  <c r="BK1011" i="2"/>
  <c r="BI1011" i="2" s="1"/>
  <c r="BK1012" i="2"/>
  <c r="BI1012" i="2" s="1"/>
  <c r="BK1013" i="2"/>
  <c r="BI1013" i="2" s="1"/>
  <c r="BK1014" i="2"/>
  <c r="BI1014" i="2" s="1"/>
  <c r="BK1015" i="2"/>
  <c r="BI1015" i="2" s="1"/>
  <c r="BK1016" i="2"/>
  <c r="BI1016" i="2" s="1"/>
  <c r="BK1017" i="2"/>
  <c r="BK1018" i="2"/>
  <c r="BK1019" i="2"/>
  <c r="BK1020" i="2"/>
  <c r="BI1020" i="2" s="1"/>
  <c r="BK1021" i="2"/>
  <c r="BI1021" i="2" s="1"/>
  <c r="BK1022" i="2"/>
  <c r="BI1022" i="2" s="1"/>
  <c r="BK1023" i="2"/>
  <c r="BI1023" i="2" s="1"/>
  <c r="BK1024" i="2"/>
  <c r="BI1024" i="2" s="1"/>
  <c r="BK1025" i="2"/>
  <c r="BI1025" i="2" s="1"/>
  <c r="BK1026" i="2"/>
  <c r="BI1026" i="2" s="1"/>
  <c r="BK1027" i="2"/>
  <c r="BI1027" i="2" s="1"/>
  <c r="BK1028" i="2"/>
  <c r="BI1028" i="2" s="1"/>
  <c r="BK1029" i="2"/>
  <c r="BK1030" i="2"/>
  <c r="BI1030" i="2" s="1"/>
  <c r="BK1031" i="2"/>
  <c r="BK1032" i="2"/>
  <c r="BI1032" i="2" s="1"/>
  <c r="BK1033" i="2"/>
  <c r="BI1033" i="2" s="1"/>
  <c r="BK1034" i="2"/>
  <c r="BI1034" i="2" s="1"/>
  <c r="BK1035" i="2"/>
  <c r="BI1035" i="2" s="1"/>
  <c r="BK1036" i="2"/>
  <c r="BI1036" i="2" s="1"/>
  <c r="BK1037" i="2"/>
  <c r="BI1037" i="2" s="1"/>
  <c r="BK1038" i="2"/>
  <c r="BI1038" i="2" s="1"/>
  <c r="BK1039" i="2"/>
  <c r="BI1039" i="2" s="1"/>
  <c r="BK1040" i="2"/>
  <c r="BI1040" i="2" s="1"/>
  <c r="BK1041" i="2"/>
  <c r="BK1042" i="2"/>
  <c r="BI1042" i="2" s="1"/>
  <c r="BK1043" i="2"/>
  <c r="BI1043" i="2" s="1"/>
  <c r="BK1044" i="2"/>
  <c r="BI1044" i="2" s="1"/>
  <c r="BK1045" i="2"/>
  <c r="BI1045" i="2" s="1"/>
  <c r="BK1046" i="2"/>
  <c r="BI1046" i="2" s="1"/>
  <c r="BK1047" i="2"/>
  <c r="BI1047" i="2" s="1"/>
  <c r="BK1048" i="2"/>
  <c r="BI1048" i="2" s="1"/>
  <c r="BK1049" i="2"/>
  <c r="BI1049" i="2" s="1"/>
  <c r="BK1050" i="2"/>
  <c r="BI1050" i="2" s="1"/>
  <c r="BK1051" i="2"/>
  <c r="BI1051" i="2" s="1"/>
  <c r="BK1052" i="2"/>
  <c r="BI1052" i="2" s="1"/>
  <c r="BK1053" i="2"/>
  <c r="BK1054" i="2"/>
  <c r="BK1055" i="2"/>
  <c r="BI1055" i="2" s="1"/>
  <c r="BK1056" i="2"/>
  <c r="BI1056" i="2" s="1"/>
  <c r="BK1057" i="2"/>
  <c r="BI1057" i="2" s="1"/>
  <c r="BK1058" i="2"/>
  <c r="BI1058" i="2" s="1"/>
  <c r="BK1059" i="2"/>
  <c r="BI1059" i="2" s="1"/>
  <c r="BK1060" i="2"/>
  <c r="BI1060" i="2" s="1"/>
  <c r="BK1061" i="2"/>
  <c r="BI1061" i="2" s="1"/>
  <c r="BK1062" i="2"/>
  <c r="BI1062" i="2" s="1"/>
  <c r="BK1063" i="2"/>
  <c r="BI1063" i="2" s="1"/>
  <c r="BK1064" i="2"/>
  <c r="BI1064" i="2" s="1"/>
  <c r="BK1065" i="2"/>
  <c r="BK1066" i="2"/>
  <c r="BK1067" i="2"/>
  <c r="BK1068" i="2"/>
  <c r="BI1068" i="2" s="1"/>
  <c r="BK1069" i="2"/>
  <c r="BI1069" i="2" s="1"/>
  <c r="BK1070" i="2"/>
  <c r="BI1070" i="2" s="1"/>
  <c r="BK1071" i="2"/>
  <c r="BI1071" i="2" s="1"/>
  <c r="BK1072" i="2"/>
  <c r="BI1072" i="2" s="1"/>
  <c r="BK1073" i="2"/>
  <c r="BI1073" i="2" s="1"/>
  <c r="BK1074" i="2"/>
  <c r="BI1074" i="2" s="1"/>
  <c r="BK1075" i="2"/>
  <c r="BI1075" i="2" s="1"/>
  <c r="BK1076" i="2"/>
  <c r="BI1076" i="2" s="1"/>
  <c r="BK1077" i="2"/>
  <c r="BK1078" i="2"/>
  <c r="BK1079" i="2"/>
  <c r="BK1080" i="2"/>
  <c r="BK1081" i="2"/>
  <c r="BI1081" i="2" s="1"/>
  <c r="BK1082" i="2"/>
  <c r="BI1082" i="2" s="1"/>
  <c r="BK1083" i="2"/>
  <c r="BI1083" i="2" s="1"/>
  <c r="BK1084" i="2"/>
  <c r="BI1084" i="2" s="1"/>
  <c r="BK1085" i="2"/>
  <c r="BI1085" i="2" s="1"/>
  <c r="BK1086" i="2"/>
  <c r="BI1086" i="2" s="1"/>
  <c r="BK1087" i="2"/>
  <c r="BI1087" i="2" s="1"/>
  <c r="BK1088" i="2"/>
  <c r="BI1088" i="2" s="1"/>
  <c r="BK1089" i="2"/>
  <c r="BK1090" i="2"/>
  <c r="BK1091" i="2"/>
  <c r="BK1092" i="2"/>
  <c r="BI1092" i="2" s="1"/>
  <c r="BK1093" i="2"/>
  <c r="BI1093" i="2" s="1"/>
  <c r="BK1094" i="2"/>
  <c r="BI1094" i="2" s="1"/>
  <c r="BK1095" i="2"/>
  <c r="BI1095" i="2" s="1"/>
  <c r="BK1096" i="2"/>
  <c r="BI1096" i="2" s="1"/>
  <c r="BK1097" i="2"/>
  <c r="BI1097" i="2" s="1"/>
  <c r="BK1098" i="2"/>
  <c r="BI1098" i="2" s="1"/>
  <c r="BK1099" i="2"/>
  <c r="BI1099" i="2" s="1"/>
  <c r="BK1100" i="2"/>
  <c r="BI1100" i="2" s="1"/>
  <c r="BK1101" i="2"/>
  <c r="BK1102" i="2"/>
  <c r="BK1103" i="2"/>
  <c r="BK1104" i="2"/>
  <c r="BI1104" i="2" s="1"/>
  <c r="BK1105" i="2"/>
  <c r="BI1105" i="2" s="1"/>
  <c r="BK1106" i="2"/>
  <c r="BI1106" i="2" s="1"/>
  <c r="BK1107" i="2"/>
  <c r="BI1107" i="2" s="1"/>
  <c r="BK1108" i="2"/>
  <c r="BI1108" i="2" s="1"/>
  <c r="BK1109" i="2"/>
  <c r="BI1109" i="2" s="1"/>
  <c r="BK1110" i="2"/>
  <c r="BI1110" i="2" s="1"/>
  <c r="BK1111" i="2"/>
  <c r="BI1111" i="2" s="1"/>
  <c r="BK1112" i="2"/>
  <c r="BI1112" i="2" s="1"/>
  <c r="BK1113" i="2"/>
  <c r="BK1114" i="2"/>
  <c r="BK1115" i="2"/>
  <c r="BK1116" i="2"/>
  <c r="BI1116" i="2" s="1"/>
  <c r="BK1117" i="2"/>
  <c r="BI1117" i="2" s="1"/>
  <c r="BK1118" i="2"/>
  <c r="BI1118" i="2" s="1"/>
  <c r="BK1119" i="2"/>
  <c r="BI1119" i="2" s="1"/>
  <c r="BK1120" i="2"/>
  <c r="BI1120" i="2" s="1"/>
  <c r="BK1121" i="2"/>
  <c r="BI1121" i="2" s="1"/>
  <c r="BK1122" i="2"/>
  <c r="BI1122" i="2" s="1"/>
  <c r="BK1123" i="2"/>
  <c r="BI1123" i="2" s="1"/>
  <c r="BK1124" i="2"/>
  <c r="BI1124" i="2" s="1"/>
  <c r="BK1125" i="2"/>
  <c r="BK1126" i="2"/>
  <c r="BK1127" i="2"/>
  <c r="BK1128" i="2"/>
  <c r="BI1128" i="2" s="1"/>
  <c r="BK1129" i="2"/>
  <c r="BI1129" i="2" s="1"/>
  <c r="BK1130" i="2"/>
  <c r="BI1130" i="2" s="1"/>
  <c r="BK1131" i="2"/>
  <c r="BI1131" i="2" s="1"/>
  <c r="BK1132" i="2"/>
  <c r="BI1132" i="2" s="1"/>
  <c r="BK1133" i="2"/>
  <c r="BI1133" i="2" s="1"/>
  <c r="BK1134" i="2"/>
  <c r="BI1134" i="2" s="1"/>
  <c r="BK1135" i="2"/>
  <c r="BI1135" i="2" s="1"/>
  <c r="BK1136" i="2"/>
  <c r="BI1136" i="2" s="1"/>
  <c r="BK1137" i="2"/>
  <c r="BK1138" i="2"/>
  <c r="BK1139" i="2"/>
  <c r="BK1140" i="2"/>
  <c r="BI1140" i="2" s="1"/>
  <c r="BK1141" i="2"/>
  <c r="BI1141" i="2" s="1"/>
  <c r="BK1142" i="2"/>
  <c r="BI1142" i="2" s="1"/>
  <c r="BK1143" i="2"/>
  <c r="BI1143" i="2" s="1"/>
  <c r="BK1144" i="2"/>
  <c r="BI1144" i="2" s="1"/>
  <c r="BK1145" i="2"/>
  <c r="BI1145" i="2" s="1"/>
  <c r="BK1146" i="2"/>
  <c r="BI1146" i="2" s="1"/>
  <c r="BK1147" i="2"/>
  <c r="BI1147" i="2" s="1"/>
  <c r="BK1148" i="2"/>
  <c r="BI1148" i="2" s="1"/>
  <c r="BK1149" i="2"/>
  <c r="BK1150" i="2"/>
  <c r="BK1151" i="2"/>
  <c r="BK1152" i="2"/>
  <c r="BI1152" i="2" s="1"/>
  <c r="BK1153" i="2"/>
  <c r="BI1153" i="2" s="1"/>
  <c r="BK1154" i="2"/>
  <c r="BI1154" i="2" s="1"/>
  <c r="BK1155" i="2"/>
  <c r="BI1155" i="2" s="1"/>
  <c r="BK1156" i="2"/>
  <c r="BI1156" i="2" s="1"/>
  <c r="BK1157" i="2"/>
  <c r="BI1157" i="2" s="1"/>
  <c r="BK1158" i="2"/>
  <c r="BI1158" i="2" s="1"/>
  <c r="BK1159" i="2"/>
  <c r="BI1159" i="2" s="1"/>
  <c r="BK1160" i="2"/>
  <c r="BI1160" i="2" s="1"/>
  <c r="BK1161" i="2"/>
  <c r="BK1162" i="2"/>
  <c r="BK1163" i="2"/>
  <c r="BK1164" i="2"/>
  <c r="BI1164" i="2" s="1"/>
  <c r="BK1165" i="2"/>
  <c r="BI1165" i="2" s="1"/>
  <c r="BK1166" i="2"/>
  <c r="BI1166" i="2" s="1"/>
  <c r="BK1167" i="2"/>
  <c r="BI1167" i="2" s="1"/>
  <c r="BK1168" i="2"/>
  <c r="BI1168" i="2" s="1"/>
  <c r="BK1169" i="2"/>
  <c r="BI1169" i="2" s="1"/>
  <c r="BK1170" i="2"/>
  <c r="BI1170" i="2" s="1"/>
  <c r="BK1171" i="2"/>
  <c r="BI1171" i="2" s="1"/>
  <c r="BK1172" i="2"/>
  <c r="BI1172" i="2" s="1"/>
  <c r="BK1173" i="2"/>
  <c r="BK1174" i="2"/>
  <c r="BI1174" i="2" s="1"/>
  <c r="BK1175" i="2"/>
  <c r="BK1176" i="2"/>
  <c r="BI1176" i="2" s="1"/>
  <c r="BK1177" i="2"/>
  <c r="BI1177" i="2" s="1"/>
  <c r="BK1178" i="2"/>
  <c r="BI1178" i="2" s="1"/>
  <c r="BK1179" i="2"/>
  <c r="BI1179" i="2" s="1"/>
  <c r="BK1180" i="2"/>
  <c r="BI1180" i="2" s="1"/>
  <c r="BK1181" i="2"/>
  <c r="BI1181" i="2" s="1"/>
  <c r="BK1182" i="2"/>
  <c r="BI1182" i="2" s="1"/>
  <c r="BK1183" i="2"/>
  <c r="BI1183" i="2" s="1"/>
  <c r="BK1184" i="2"/>
  <c r="BI1184" i="2" s="1"/>
  <c r="BK1185" i="2"/>
  <c r="BK1186" i="2"/>
  <c r="BI1186" i="2" s="1"/>
  <c r="BK1187" i="2"/>
  <c r="BI1187" i="2" s="1"/>
  <c r="BK1188" i="2"/>
  <c r="BI1188" i="2" s="1"/>
  <c r="BK1189" i="2"/>
  <c r="BI1189" i="2" s="1"/>
  <c r="BK1190" i="2"/>
  <c r="BI1190" i="2" s="1"/>
  <c r="BK1191" i="2"/>
  <c r="BI1191" i="2" s="1"/>
  <c r="BK1192" i="2"/>
  <c r="BI1192" i="2" s="1"/>
  <c r="BK1193" i="2"/>
  <c r="BI1193" i="2" s="1"/>
  <c r="BK1194" i="2"/>
  <c r="BI1194" i="2" s="1"/>
  <c r="BK1195" i="2"/>
  <c r="BI1195" i="2" s="1"/>
  <c r="BK1196" i="2"/>
  <c r="BI1196" i="2" s="1"/>
  <c r="BK1197" i="2"/>
  <c r="BK1198" i="2"/>
  <c r="BK1199" i="2"/>
  <c r="BI1199" i="2" s="1"/>
  <c r="BK1200" i="2"/>
  <c r="BI1200" i="2" s="1"/>
  <c r="BK1201" i="2"/>
  <c r="BI1201" i="2" s="1"/>
  <c r="BK1202" i="2"/>
  <c r="BI1202" i="2" s="1"/>
  <c r="BK1203" i="2"/>
  <c r="BI1203" i="2" s="1"/>
  <c r="BK1204" i="2"/>
  <c r="BI1204" i="2" s="1"/>
  <c r="BK1205" i="2"/>
  <c r="BI1205" i="2" s="1"/>
  <c r="BK1206" i="2"/>
  <c r="BI1206" i="2" s="1"/>
  <c r="BK1207" i="2"/>
  <c r="BI1207" i="2" s="1"/>
  <c r="BK1208" i="2"/>
  <c r="BI1208" i="2" s="1"/>
  <c r="BK1209" i="2"/>
  <c r="BK1210" i="2"/>
  <c r="BK1211" i="2"/>
  <c r="BK1212" i="2"/>
  <c r="BI1212" i="2" s="1"/>
  <c r="BK1213" i="2"/>
  <c r="BI1213" i="2" s="1"/>
  <c r="BK1214" i="2"/>
  <c r="BI1214" i="2" s="1"/>
  <c r="BK1215" i="2"/>
  <c r="BI1215" i="2" s="1"/>
  <c r="BK1216" i="2"/>
  <c r="BI1216" i="2" s="1"/>
  <c r="BK1217" i="2"/>
  <c r="BI1217" i="2" s="1"/>
  <c r="BK1218" i="2"/>
  <c r="BI1218" i="2" s="1"/>
  <c r="BK1219" i="2"/>
  <c r="BI1219" i="2" s="1"/>
  <c r="BK1220" i="2"/>
  <c r="BI1220" i="2" s="1"/>
  <c r="BK1221" i="2"/>
  <c r="BK1222" i="2"/>
  <c r="BK1223" i="2"/>
  <c r="BK1224" i="2"/>
  <c r="BI1224" i="2" s="1"/>
  <c r="BK1225" i="2"/>
  <c r="BI1225" i="2" s="1"/>
  <c r="BK1226" i="2"/>
  <c r="BI1226" i="2" s="1"/>
  <c r="BK1227" i="2"/>
  <c r="BI1227" i="2" s="1"/>
  <c r="BK1228" i="2"/>
  <c r="BI1228" i="2" s="1"/>
  <c r="BK1229" i="2"/>
  <c r="BI1229" i="2" s="1"/>
  <c r="BK1230" i="2"/>
  <c r="BI1230" i="2" s="1"/>
  <c r="BK1231" i="2"/>
  <c r="BI1231" i="2" s="1"/>
  <c r="BK1232" i="2"/>
  <c r="BI1232" i="2" s="1"/>
  <c r="BK1233" i="2"/>
  <c r="BK1234" i="2"/>
  <c r="BK1235" i="2"/>
  <c r="BK1236" i="2"/>
  <c r="BI1236" i="2" s="1"/>
  <c r="BK1237" i="2"/>
  <c r="BI1237" i="2" s="1"/>
  <c r="BK1238" i="2"/>
  <c r="BI1238" i="2" s="1"/>
  <c r="BK1239" i="2"/>
  <c r="BI1239" i="2" s="1"/>
  <c r="BK1240" i="2"/>
  <c r="BI1240" i="2" s="1"/>
  <c r="BK1241" i="2"/>
  <c r="BI1241" i="2" s="1"/>
  <c r="BK1242" i="2"/>
  <c r="BI1242" i="2" s="1"/>
  <c r="BK1243" i="2"/>
  <c r="BI1243" i="2" s="1"/>
  <c r="BK1244" i="2"/>
  <c r="BI1244" i="2" s="1"/>
  <c r="BK1245" i="2"/>
  <c r="BK1246" i="2"/>
  <c r="BK1247" i="2"/>
  <c r="BK1248" i="2"/>
  <c r="BI1248" i="2" s="1"/>
  <c r="BK1249" i="2"/>
  <c r="BI1249" i="2" s="1"/>
  <c r="BK1250" i="2"/>
  <c r="BI1250" i="2" s="1"/>
  <c r="BK1251" i="2"/>
  <c r="BI1251" i="2" s="1"/>
  <c r="BK1252" i="2"/>
  <c r="BI1252" i="2" s="1"/>
  <c r="BK1253" i="2"/>
  <c r="BI1253" i="2" s="1"/>
  <c r="BK1254" i="2"/>
  <c r="BI1254" i="2" s="1"/>
  <c r="BK1255" i="2"/>
  <c r="BI1255" i="2" s="1"/>
  <c r="BK1256" i="2"/>
  <c r="BI1256" i="2" s="1"/>
  <c r="BK1257" i="2"/>
  <c r="BK1258" i="2"/>
  <c r="BK1259" i="2"/>
  <c r="BK1260" i="2"/>
  <c r="BI1260" i="2" s="1"/>
  <c r="BK1261" i="2"/>
  <c r="BI1261" i="2" s="1"/>
  <c r="BK1262" i="2"/>
  <c r="BI1262" i="2" s="1"/>
  <c r="BK1263" i="2"/>
  <c r="BI1263" i="2" s="1"/>
  <c r="BK1264" i="2"/>
  <c r="BI1264" i="2" s="1"/>
  <c r="BK1265" i="2"/>
  <c r="BI1265" i="2" s="1"/>
  <c r="BK1266" i="2"/>
  <c r="BI1266" i="2" s="1"/>
  <c r="BK1267" i="2"/>
  <c r="BI1267" i="2" s="1"/>
  <c r="BK1268" i="2"/>
  <c r="BI1268" i="2" s="1"/>
  <c r="BK1269" i="2"/>
  <c r="BK1270" i="2"/>
  <c r="BK1271" i="2"/>
  <c r="BK1272" i="2"/>
  <c r="BI1272" i="2" s="1"/>
  <c r="BK1273" i="2"/>
  <c r="BI1273" i="2" s="1"/>
  <c r="BK1274" i="2"/>
  <c r="BI1274" i="2" s="1"/>
  <c r="BK1275" i="2"/>
  <c r="BI1275" i="2" s="1"/>
  <c r="BK1276" i="2"/>
  <c r="BI1276" i="2" s="1"/>
  <c r="BK1277" i="2"/>
  <c r="BI1277" i="2" s="1"/>
  <c r="BK1278" i="2"/>
  <c r="BI1278" i="2" s="1"/>
  <c r="BK1279" i="2"/>
  <c r="BI1279" i="2" s="1"/>
  <c r="BK1280" i="2"/>
  <c r="BI1280" i="2" s="1"/>
  <c r="BK1281" i="2"/>
  <c r="BK1282" i="2"/>
  <c r="BK1283" i="2"/>
  <c r="BK1284" i="2"/>
  <c r="BI1284" i="2" s="1"/>
  <c r="BK1285" i="2"/>
  <c r="BI1285" i="2" s="1"/>
  <c r="BK1286" i="2"/>
  <c r="BI1286" i="2" s="1"/>
  <c r="BK1287" i="2"/>
  <c r="BI1287" i="2" s="1"/>
  <c r="BK1288" i="2"/>
  <c r="BI1288" i="2" s="1"/>
  <c r="BK1289" i="2"/>
  <c r="BI1289" i="2" s="1"/>
  <c r="BK1290" i="2"/>
  <c r="BI1290" i="2" s="1"/>
  <c r="BK1291" i="2"/>
  <c r="BI1291" i="2" s="1"/>
  <c r="BK1292" i="2"/>
  <c r="BI1292" i="2" s="1"/>
  <c r="BK1293" i="2"/>
  <c r="BK1294" i="2"/>
  <c r="BK1295" i="2"/>
  <c r="BK1296" i="2"/>
  <c r="BI1296" i="2" s="1"/>
  <c r="BK1297" i="2"/>
  <c r="BI1297" i="2" s="1"/>
  <c r="BK1298" i="2"/>
  <c r="BI1298" i="2" s="1"/>
  <c r="BK1299" i="2"/>
  <c r="BI1299" i="2" s="1"/>
  <c r="BK1300" i="2"/>
  <c r="BI1300" i="2" s="1"/>
  <c r="BK1301" i="2"/>
  <c r="BI1301" i="2" s="1"/>
  <c r="BK1302" i="2"/>
  <c r="BI1302" i="2" s="1"/>
  <c r="BK1303" i="2"/>
  <c r="BI1303" i="2" s="1"/>
  <c r="BK1304" i="2"/>
  <c r="BI1304" i="2" s="1"/>
  <c r="BK1305" i="2"/>
  <c r="BK1306" i="2"/>
  <c r="BK1307" i="2"/>
  <c r="BK1308" i="2"/>
  <c r="BI1308" i="2" s="1"/>
  <c r="BK1309" i="2"/>
  <c r="BI1309" i="2" s="1"/>
  <c r="BK1310" i="2"/>
  <c r="BI1310" i="2" s="1"/>
  <c r="BK1311" i="2"/>
  <c r="BI1311" i="2" s="1"/>
  <c r="BK1312" i="2"/>
  <c r="BI1312" i="2" s="1"/>
  <c r="BK1313" i="2"/>
  <c r="BI1313" i="2" s="1"/>
  <c r="BK1314" i="2"/>
  <c r="BI1314" i="2" s="1"/>
  <c r="BK1315" i="2"/>
  <c r="BI1315" i="2" s="1"/>
  <c r="BK1316" i="2"/>
  <c r="BI1316" i="2" s="1"/>
  <c r="BK1317" i="2"/>
  <c r="BK1318" i="2"/>
  <c r="BI1318" i="2" s="1"/>
  <c r="BK1319" i="2"/>
  <c r="BK1320" i="2"/>
  <c r="BI1320" i="2" s="1"/>
  <c r="BK1321" i="2"/>
  <c r="BI1321" i="2" s="1"/>
  <c r="BK1322" i="2"/>
  <c r="BI1322" i="2" s="1"/>
  <c r="BK1323" i="2"/>
  <c r="BI1323" i="2" s="1"/>
  <c r="BK1324" i="2"/>
  <c r="BI1324" i="2" s="1"/>
  <c r="BK1325" i="2"/>
  <c r="BI1325" i="2" s="1"/>
  <c r="BK1326" i="2"/>
  <c r="BI1326" i="2" s="1"/>
  <c r="BK1327" i="2"/>
  <c r="BI1327" i="2" s="1"/>
  <c r="BK1328" i="2"/>
  <c r="BI1328" i="2" s="1"/>
  <c r="BK1329" i="2"/>
  <c r="BK1330" i="2"/>
  <c r="BI1330" i="2" s="1"/>
  <c r="BK1331" i="2"/>
  <c r="BI1331" i="2" s="1"/>
  <c r="BK1332" i="2"/>
  <c r="BI1332" i="2" s="1"/>
  <c r="BK1333" i="2"/>
  <c r="BI1333" i="2" s="1"/>
  <c r="BK1334" i="2"/>
  <c r="BI1334" i="2" s="1"/>
  <c r="BK1335" i="2"/>
  <c r="BI1335" i="2" s="1"/>
  <c r="BK1336" i="2"/>
  <c r="BI1336" i="2" s="1"/>
  <c r="BK1337" i="2"/>
  <c r="BI1337" i="2" s="1"/>
  <c r="BK1338" i="2"/>
  <c r="BI1338" i="2" s="1"/>
  <c r="BK1339" i="2"/>
  <c r="BI1339" i="2" s="1"/>
  <c r="BK1340" i="2"/>
  <c r="BI1340" i="2" s="1"/>
  <c r="BK1341" i="2"/>
  <c r="BK1342" i="2"/>
  <c r="BK1343" i="2"/>
  <c r="BI1343" i="2" s="1"/>
  <c r="BK1344" i="2"/>
  <c r="BI1344" i="2" s="1"/>
  <c r="BK1345" i="2"/>
  <c r="BI1345" i="2" s="1"/>
  <c r="BK1346" i="2"/>
  <c r="BI1346" i="2" s="1"/>
  <c r="BK1347" i="2"/>
  <c r="BI1347" i="2" s="1"/>
  <c r="BK1348" i="2"/>
  <c r="BI1348" i="2" s="1"/>
  <c r="BK1349" i="2"/>
  <c r="BI1349" i="2" s="1"/>
  <c r="BK1350" i="2"/>
  <c r="BI1350" i="2" s="1"/>
  <c r="BK1351" i="2"/>
  <c r="BI1351" i="2" s="1"/>
  <c r="BK1352" i="2"/>
  <c r="BI1352" i="2" s="1"/>
  <c r="BK1353" i="2"/>
  <c r="BK1354" i="2"/>
  <c r="BK1355" i="2"/>
  <c r="BK1356" i="2"/>
  <c r="BI1356" i="2" s="1"/>
  <c r="BK1357" i="2"/>
  <c r="BI1357" i="2" s="1"/>
  <c r="BK1358" i="2"/>
  <c r="BI1358" i="2" s="1"/>
  <c r="BK1359" i="2"/>
  <c r="BI1359" i="2" s="1"/>
  <c r="BK1360" i="2"/>
  <c r="BI1360" i="2" s="1"/>
  <c r="BK1361" i="2"/>
  <c r="BI1361" i="2" s="1"/>
  <c r="BK1362" i="2"/>
  <c r="BI1362" i="2" s="1"/>
  <c r="BK1363" i="2"/>
  <c r="BI1363" i="2" s="1"/>
  <c r="BK1364" i="2"/>
  <c r="BI1364" i="2" s="1"/>
  <c r="BK1365" i="2"/>
  <c r="BK1366" i="2"/>
  <c r="BK1367" i="2"/>
  <c r="BK1368" i="2"/>
  <c r="BI1368" i="2" s="1"/>
  <c r="BK1369" i="2"/>
  <c r="BI1369" i="2" s="1"/>
  <c r="BK1370" i="2"/>
  <c r="BI1370" i="2" s="1"/>
  <c r="BK1371" i="2"/>
  <c r="BI1371" i="2" s="1"/>
  <c r="BK1372" i="2"/>
  <c r="BI1372" i="2" s="1"/>
  <c r="BK1373" i="2"/>
  <c r="BI1373" i="2" s="1"/>
  <c r="BK1374" i="2"/>
  <c r="BI1374" i="2" s="1"/>
  <c r="BK1375" i="2"/>
  <c r="BI1375" i="2" s="1"/>
  <c r="BK1376" i="2"/>
  <c r="BI1376" i="2" s="1"/>
  <c r="BK1377" i="2"/>
  <c r="BK1378" i="2"/>
  <c r="BK1379" i="2"/>
  <c r="BK1380" i="2"/>
  <c r="BI1380" i="2" s="1"/>
  <c r="BK1381" i="2"/>
  <c r="BI1381" i="2" s="1"/>
  <c r="BK1382" i="2"/>
  <c r="BI1382" i="2" s="1"/>
  <c r="BK1383" i="2"/>
  <c r="BI1383" i="2" s="1"/>
  <c r="BK1384" i="2"/>
  <c r="BI1384" i="2" s="1"/>
  <c r="BK1385" i="2"/>
  <c r="BI1385" i="2" s="1"/>
  <c r="BK1386" i="2"/>
  <c r="BI1386" i="2" s="1"/>
  <c r="BK1387" i="2"/>
  <c r="BI1387" i="2" s="1"/>
  <c r="BK1388" i="2"/>
  <c r="BI1388" i="2" s="1"/>
  <c r="BK1389" i="2"/>
  <c r="BK1390" i="2"/>
  <c r="BK1391" i="2"/>
  <c r="BK1392" i="2"/>
  <c r="BI1392" i="2" s="1"/>
  <c r="BK1393" i="2"/>
  <c r="BI1393" i="2" s="1"/>
  <c r="BK1394" i="2"/>
  <c r="BI1394" i="2" s="1"/>
  <c r="BK1395" i="2"/>
  <c r="BI1395" i="2" s="1"/>
  <c r="BK1396" i="2"/>
  <c r="BI1396" i="2" s="1"/>
  <c r="BK1397" i="2"/>
  <c r="BI1397" i="2" s="1"/>
  <c r="BK1398" i="2"/>
  <c r="BI1398" i="2" s="1"/>
  <c r="BK1399" i="2"/>
  <c r="BI1399" i="2" s="1"/>
  <c r="BK1400" i="2"/>
  <c r="BI1400" i="2" s="1"/>
  <c r="BK1401" i="2"/>
  <c r="BK1402" i="2"/>
  <c r="BK1403" i="2"/>
  <c r="BK1404" i="2"/>
  <c r="BI1404" i="2" s="1"/>
  <c r="BK1405" i="2"/>
  <c r="BI1405" i="2" s="1"/>
  <c r="BK1406" i="2"/>
  <c r="BI1406" i="2" s="1"/>
  <c r="BK1407" i="2"/>
  <c r="BI1407" i="2" s="1"/>
  <c r="BK1408" i="2"/>
  <c r="BI1408" i="2" s="1"/>
  <c r="BK1409" i="2"/>
  <c r="BI1409" i="2" s="1"/>
  <c r="BK1410" i="2"/>
  <c r="BI1410" i="2" s="1"/>
  <c r="BK1411" i="2"/>
  <c r="BI1411" i="2" s="1"/>
  <c r="BK1412" i="2"/>
  <c r="BI1412" i="2" s="1"/>
  <c r="BK1413" i="2"/>
  <c r="BK1414" i="2"/>
  <c r="BK1415" i="2"/>
  <c r="BK1416" i="2"/>
  <c r="BI1416" i="2" s="1"/>
  <c r="BK1417" i="2"/>
  <c r="BI1417" i="2" s="1"/>
  <c r="BK1418" i="2"/>
  <c r="BI1418" i="2" s="1"/>
  <c r="BK1419" i="2"/>
  <c r="BI1419" i="2" s="1"/>
  <c r="BK1420" i="2"/>
  <c r="BI1420" i="2" s="1"/>
  <c r="BK1421" i="2"/>
  <c r="BI1421" i="2" s="1"/>
  <c r="BK1422" i="2"/>
  <c r="BI1422" i="2" s="1"/>
  <c r="BK1423" i="2"/>
  <c r="BI1423" i="2" s="1"/>
  <c r="BK1424" i="2"/>
  <c r="BI1424" i="2" s="1"/>
  <c r="BK1425" i="2"/>
  <c r="BK1426" i="2"/>
  <c r="BK1427" i="2"/>
  <c r="BK1428" i="2"/>
  <c r="BI1428" i="2" s="1"/>
  <c r="BK1429" i="2"/>
  <c r="BI1429" i="2" s="1"/>
  <c r="BK1430" i="2"/>
  <c r="BI1430" i="2" s="1"/>
  <c r="BK1431" i="2"/>
  <c r="BI1431" i="2" s="1"/>
  <c r="BK1432" i="2"/>
  <c r="BI1432" i="2" s="1"/>
  <c r="BK1433" i="2"/>
  <c r="BI1433" i="2" s="1"/>
  <c r="BK1434" i="2"/>
  <c r="BI1434" i="2" s="1"/>
  <c r="BK1435" i="2"/>
  <c r="BI1435" i="2" s="1"/>
  <c r="BK1436" i="2"/>
  <c r="BI1436" i="2" s="1"/>
  <c r="BK1437" i="2"/>
  <c r="BK1438" i="2"/>
  <c r="BK1439" i="2"/>
  <c r="BK1440" i="2"/>
  <c r="BI1440" i="2" s="1"/>
  <c r="BK1441" i="2"/>
  <c r="BI1441" i="2" s="1"/>
  <c r="BK1442" i="2"/>
  <c r="BI1442" i="2" s="1"/>
  <c r="BK1443" i="2"/>
  <c r="BI1443" i="2" s="1"/>
  <c r="BK1444" i="2"/>
  <c r="BI1444" i="2" s="1"/>
  <c r="BK1445" i="2"/>
  <c r="BI1445" i="2" s="1"/>
  <c r="BK1446" i="2"/>
  <c r="BI1446" i="2" s="1"/>
  <c r="BK1447" i="2"/>
  <c r="BI1447" i="2" s="1"/>
  <c r="BK1448" i="2"/>
  <c r="BI1448" i="2" s="1"/>
  <c r="BK1449" i="2"/>
  <c r="BK1450" i="2"/>
  <c r="BK1451" i="2"/>
  <c r="BK1452" i="2"/>
  <c r="BI1452" i="2" s="1"/>
  <c r="C3" i="4"/>
  <c r="C4" i="4"/>
  <c r="C5" i="4"/>
  <c r="C6" i="4"/>
  <c r="C7" i="4"/>
  <c r="C8" i="4"/>
  <c r="C9" i="4"/>
  <c r="C11" i="4"/>
  <c r="C18" i="4"/>
  <c r="C21" i="4"/>
  <c r="C22" i="4"/>
  <c r="C23" i="4"/>
  <c r="C24" i="4"/>
  <c r="C25" i="4"/>
  <c r="C27" i="4"/>
  <c r="C28" i="4"/>
  <c r="C29" i="4"/>
  <c r="C30" i="4"/>
  <c r="C31" i="4"/>
  <c r="C32" i="4"/>
  <c r="C33" i="4"/>
  <c r="C34" i="4"/>
  <c r="C36" i="4"/>
  <c r="C42" i="4"/>
  <c r="C43" i="4"/>
  <c r="C44" i="4"/>
  <c r="C45" i="4"/>
  <c r="C46" i="4"/>
  <c r="C48" i="4"/>
  <c r="C50" i="4"/>
  <c r="C51" i="4"/>
  <c r="C52" i="4"/>
  <c r="C54" i="4"/>
  <c r="C55" i="4"/>
  <c r="C56" i="4"/>
  <c r="C57" i="4"/>
  <c r="E56" i="4" l="1"/>
  <c r="D56" i="4" s="1"/>
  <c r="F56" i="4"/>
  <c r="G56" i="4"/>
  <c r="E57" i="4"/>
  <c r="D57" i="4" s="1"/>
  <c r="F57" i="4"/>
  <c r="G57" i="4"/>
  <c r="E58" i="4"/>
  <c r="D58" i="4" s="1"/>
  <c r="F58" i="4"/>
  <c r="G58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3" i="3"/>
  <c r="H56" i="4" l="1"/>
  <c r="J56" i="4" l="1"/>
  <c r="M56" i="4" s="1"/>
  <c r="H57" i="4"/>
  <c r="H58" i="4"/>
  <c r="J58" i="4" l="1"/>
  <c r="M58" i="4" s="1"/>
  <c r="J57" i="4"/>
  <c r="M57" i="4" s="1"/>
  <c r="A58" i="4"/>
  <c r="A56" i="4"/>
  <c r="A57" i="4"/>
  <c r="E70" i="1" l="1"/>
  <c r="C2" i="4"/>
  <c r="C60" i="4" s="1"/>
  <c r="E48" i="4" l="1"/>
  <c r="D48" i="4" s="1"/>
  <c r="F48" i="4"/>
  <c r="G48" i="4"/>
  <c r="E49" i="4"/>
  <c r="D49" i="4" s="1"/>
  <c r="F49" i="4"/>
  <c r="G49" i="4"/>
  <c r="E50" i="4"/>
  <c r="D50" i="4" s="1"/>
  <c r="F50" i="4"/>
  <c r="G50" i="4"/>
  <c r="E51" i="4"/>
  <c r="D51" i="4" s="1"/>
  <c r="F51" i="4"/>
  <c r="G51" i="4"/>
  <c r="E52" i="4"/>
  <c r="D52" i="4" s="1"/>
  <c r="F52" i="4"/>
  <c r="G52" i="4"/>
  <c r="E53" i="4"/>
  <c r="D53" i="4" s="1"/>
  <c r="F53" i="4"/>
  <c r="G53" i="4"/>
  <c r="E54" i="4"/>
  <c r="D54" i="4" s="1"/>
  <c r="F54" i="4"/>
  <c r="G54" i="4"/>
  <c r="E55" i="4"/>
  <c r="D55" i="4" s="1"/>
  <c r="F55" i="4"/>
  <c r="G55" i="4"/>
  <c r="A48" i="4"/>
  <c r="A49" i="4"/>
  <c r="A50" i="4"/>
  <c r="A51" i="4"/>
  <c r="A52" i="4"/>
  <c r="A53" i="4"/>
  <c r="A54" i="4"/>
  <c r="A55" i="4"/>
  <c r="H52" i="4" l="1"/>
  <c r="H54" i="4"/>
  <c r="J54" i="4" s="1"/>
  <c r="M54" i="4" s="1"/>
  <c r="H49" i="4"/>
  <c r="H53" i="4"/>
  <c r="H55" i="4"/>
  <c r="J55" i="4" s="1"/>
  <c r="M55" i="4" s="1"/>
  <c r="H51" i="4"/>
  <c r="J51" i="4" s="1"/>
  <c r="M51" i="4" s="1"/>
  <c r="H50" i="4"/>
  <c r="J50" i="4" s="1"/>
  <c r="M50" i="4" s="1"/>
  <c r="H48" i="4"/>
  <c r="J48" i="4" l="1"/>
  <c r="M48" i="4" s="1"/>
  <c r="J49" i="4"/>
  <c r="M49" i="4" s="1"/>
  <c r="J52" i="4"/>
  <c r="M52" i="4" s="1"/>
  <c r="J53" i="4"/>
  <c r="M53" i="4" s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" i="1"/>
  <c r="G47" i="4" l="1"/>
  <c r="F47" i="4"/>
  <c r="E47" i="4"/>
  <c r="D47" i="4" s="1"/>
  <c r="E46" i="4"/>
  <c r="D46" i="4" s="1"/>
  <c r="F46" i="4"/>
  <c r="G46" i="4"/>
  <c r="Q48" i="4"/>
  <c r="H47" i="4" l="1"/>
  <c r="J47" i="4" s="1"/>
  <c r="M47" i="4" s="1"/>
  <c r="A46" i="4"/>
  <c r="A47" i="4"/>
  <c r="H46" i="4"/>
  <c r="E3" i="4"/>
  <c r="D3" i="4" s="1"/>
  <c r="F3" i="4"/>
  <c r="G3" i="4"/>
  <c r="E4" i="4"/>
  <c r="D4" i="4" s="1"/>
  <c r="F4" i="4"/>
  <c r="G4" i="4"/>
  <c r="E5" i="4"/>
  <c r="D5" i="4" s="1"/>
  <c r="F5" i="4"/>
  <c r="G5" i="4"/>
  <c r="E6" i="4"/>
  <c r="D6" i="4" s="1"/>
  <c r="F6" i="4"/>
  <c r="G6" i="4"/>
  <c r="E7" i="4"/>
  <c r="D7" i="4" s="1"/>
  <c r="F7" i="4"/>
  <c r="G7" i="4"/>
  <c r="E8" i="4"/>
  <c r="D8" i="4" s="1"/>
  <c r="F8" i="4"/>
  <c r="G8" i="4"/>
  <c r="E10" i="4"/>
  <c r="D10" i="4" s="1"/>
  <c r="F10" i="4"/>
  <c r="G10" i="4"/>
  <c r="E9" i="4"/>
  <c r="D9" i="4" s="1"/>
  <c r="F9" i="4"/>
  <c r="G9" i="4"/>
  <c r="E11" i="4"/>
  <c r="D11" i="4" s="1"/>
  <c r="F11" i="4"/>
  <c r="G11" i="4"/>
  <c r="E12" i="4"/>
  <c r="D12" i="4" s="1"/>
  <c r="F12" i="4"/>
  <c r="G12" i="4"/>
  <c r="E13" i="4"/>
  <c r="D13" i="4" s="1"/>
  <c r="F13" i="4"/>
  <c r="G13" i="4"/>
  <c r="E14" i="4"/>
  <c r="D14" i="4" s="1"/>
  <c r="F14" i="4"/>
  <c r="G14" i="4"/>
  <c r="E15" i="4"/>
  <c r="D15" i="4" s="1"/>
  <c r="F15" i="4"/>
  <c r="G15" i="4"/>
  <c r="E16" i="4"/>
  <c r="D16" i="4" s="1"/>
  <c r="F16" i="4"/>
  <c r="G16" i="4"/>
  <c r="E17" i="4"/>
  <c r="D17" i="4" s="1"/>
  <c r="F17" i="4"/>
  <c r="G17" i="4"/>
  <c r="E18" i="4"/>
  <c r="D18" i="4" s="1"/>
  <c r="F18" i="4"/>
  <c r="G18" i="4"/>
  <c r="E19" i="4"/>
  <c r="D19" i="4" s="1"/>
  <c r="F19" i="4"/>
  <c r="G19" i="4"/>
  <c r="E20" i="4"/>
  <c r="D20" i="4" s="1"/>
  <c r="F20" i="4"/>
  <c r="G20" i="4"/>
  <c r="E21" i="4"/>
  <c r="D21" i="4" s="1"/>
  <c r="F21" i="4"/>
  <c r="G21" i="4"/>
  <c r="E22" i="4"/>
  <c r="D22" i="4" s="1"/>
  <c r="F22" i="4"/>
  <c r="G22" i="4"/>
  <c r="E23" i="4"/>
  <c r="D23" i="4" s="1"/>
  <c r="F23" i="4"/>
  <c r="G23" i="4"/>
  <c r="E24" i="4"/>
  <c r="D24" i="4" s="1"/>
  <c r="F24" i="4"/>
  <c r="G24" i="4"/>
  <c r="E25" i="4"/>
  <c r="D25" i="4" s="1"/>
  <c r="F25" i="4"/>
  <c r="G25" i="4"/>
  <c r="E26" i="4"/>
  <c r="D26" i="4" s="1"/>
  <c r="F26" i="4"/>
  <c r="G26" i="4"/>
  <c r="E27" i="4"/>
  <c r="D27" i="4" s="1"/>
  <c r="F27" i="4"/>
  <c r="G27" i="4"/>
  <c r="E28" i="4"/>
  <c r="D28" i="4" s="1"/>
  <c r="F28" i="4"/>
  <c r="G28" i="4"/>
  <c r="E29" i="4"/>
  <c r="D29" i="4" s="1"/>
  <c r="F29" i="4"/>
  <c r="G29" i="4"/>
  <c r="E30" i="4"/>
  <c r="D30" i="4" s="1"/>
  <c r="F30" i="4"/>
  <c r="G30" i="4"/>
  <c r="E31" i="4"/>
  <c r="D31" i="4" s="1"/>
  <c r="F31" i="4"/>
  <c r="G31" i="4"/>
  <c r="E32" i="4"/>
  <c r="D32" i="4" s="1"/>
  <c r="F32" i="4"/>
  <c r="G32" i="4"/>
  <c r="E33" i="4"/>
  <c r="D33" i="4" s="1"/>
  <c r="F33" i="4"/>
  <c r="G33" i="4"/>
  <c r="E34" i="4"/>
  <c r="D34" i="4" s="1"/>
  <c r="F34" i="4"/>
  <c r="G34" i="4"/>
  <c r="E35" i="4"/>
  <c r="D35" i="4" s="1"/>
  <c r="F35" i="4"/>
  <c r="G35" i="4"/>
  <c r="E36" i="4"/>
  <c r="D36" i="4" s="1"/>
  <c r="F36" i="4"/>
  <c r="G36" i="4"/>
  <c r="E38" i="4"/>
  <c r="D38" i="4" s="1"/>
  <c r="F38" i="4"/>
  <c r="G38" i="4"/>
  <c r="E37" i="4"/>
  <c r="D37" i="4" s="1"/>
  <c r="F37" i="4"/>
  <c r="G37" i="4"/>
  <c r="E39" i="4"/>
  <c r="D39" i="4" s="1"/>
  <c r="F39" i="4"/>
  <c r="G39" i="4"/>
  <c r="E41" i="4"/>
  <c r="D41" i="4" s="1"/>
  <c r="F41" i="4"/>
  <c r="G41" i="4"/>
  <c r="E40" i="4"/>
  <c r="D40" i="4" s="1"/>
  <c r="F40" i="4"/>
  <c r="G40" i="4"/>
  <c r="E42" i="4"/>
  <c r="D42" i="4" s="1"/>
  <c r="F42" i="4"/>
  <c r="G42" i="4"/>
  <c r="E43" i="4"/>
  <c r="D43" i="4" s="1"/>
  <c r="F43" i="4"/>
  <c r="G43" i="4"/>
  <c r="E44" i="4"/>
  <c r="D44" i="4" s="1"/>
  <c r="F44" i="4"/>
  <c r="G44" i="4"/>
  <c r="E45" i="4"/>
  <c r="D45" i="4" s="1"/>
  <c r="F45" i="4"/>
  <c r="G45" i="4"/>
  <c r="J46" i="4" l="1"/>
  <c r="H27" i="4"/>
  <c r="J27" i="4" s="1"/>
  <c r="M27" i="4" s="1"/>
  <c r="A42" i="4"/>
  <c r="A40" i="4"/>
  <c r="A44" i="4"/>
  <c r="A43" i="4"/>
  <c r="A45" i="4"/>
  <c r="A41" i="4"/>
  <c r="A39" i="4"/>
  <c r="H25" i="4"/>
  <c r="H5" i="4"/>
  <c r="H4" i="4"/>
  <c r="J4" i="4" s="1"/>
  <c r="M4" i="4" s="1"/>
  <c r="H29" i="4"/>
  <c r="J29" i="4" s="1"/>
  <c r="M29" i="4" s="1"/>
  <c r="H26" i="4"/>
  <c r="J26" i="4" s="1"/>
  <c r="M26" i="4" s="1"/>
  <c r="H3" i="4"/>
  <c r="J3" i="4" s="1"/>
  <c r="M3" i="4" s="1"/>
  <c r="H42" i="4"/>
  <c r="H38" i="4"/>
  <c r="H33" i="4"/>
  <c r="J33" i="4" s="1"/>
  <c r="M33" i="4" s="1"/>
  <c r="H41" i="4"/>
  <c r="H40" i="4"/>
  <c r="J40" i="4" s="1"/>
  <c r="M40" i="4" s="1"/>
  <c r="H7" i="4"/>
  <c r="H22" i="4"/>
  <c r="J22" i="4" s="1"/>
  <c r="M22" i="4" s="1"/>
  <c r="H19" i="4"/>
  <c r="H35" i="4"/>
  <c r="H32" i="4"/>
  <c r="H15" i="4"/>
  <c r="J15" i="4" s="1"/>
  <c r="M15" i="4" s="1"/>
  <c r="H9" i="4"/>
  <c r="J9" i="4" s="1"/>
  <c r="M9" i="4" s="1"/>
  <c r="H8" i="4"/>
  <c r="J8" i="4" s="1"/>
  <c r="M8" i="4" s="1"/>
  <c r="H31" i="4"/>
  <c r="J31" i="4" s="1"/>
  <c r="M31" i="4" s="1"/>
  <c r="H12" i="4"/>
  <c r="H13" i="4"/>
  <c r="J13" i="4" s="1"/>
  <c r="H11" i="4"/>
  <c r="H34" i="4"/>
  <c r="J34" i="4" s="1"/>
  <c r="M34" i="4" s="1"/>
  <c r="H44" i="4"/>
  <c r="H10" i="4"/>
  <c r="H17" i="4"/>
  <c r="J17" i="4" s="1"/>
  <c r="M17" i="4" s="1"/>
  <c r="H16" i="4"/>
  <c r="J16" i="4" s="1"/>
  <c r="M16" i="4" s="1"/>
  <c r="H43" i="4"/>
  <c r="J43" i="4" s="1"/>
  <c r="M43" i="4" s="1"/>
  <c r="H36" i="4"/>
  <c r="J36" i="4" s="1"/>
  <c r="M36" i="4" s="1"/>
  <c r="H30" i="4"/>
  <c r="J30" i="4" s="1"/>
  <c r="M30" i="4" s="1"/>
  <c r="H23" i="4"/>
  <c r="H20" i="4"/>
  <c r="J20" i="4" s="1"/>
  <c r="M20" i="4" s="1"/>
  <c r="H6" i="4"/>
  <c r="J6" i="4" s="1"/>
  <c r="M6" i="4" s="1"/>
  <c r="H39" i="4"/>
  <c r="J39" i="4" s="1"/>
  <c r="M39" i="4" s="1"/>
  <c r="H24" i="4"/>
  <c r="H14" i="4"/>
  <c r="H28" i="4"/>
  <c r="H37" i="4"/>
  <c r="H21" i="4"/>
  <c r="J21" i="4" s="1"/>
  <c r="M21" i="4" s="1"/>
  <c r="H18" i="4"/>
  <c r="J18" i="4" s="1"/>
  <c r="M18" i="4" s="1"/>
  <c r="H45" i="4"/>
  <c r="J45" i="4" s="1"/>
  <c r="M45" i="4" s="1"/>
  <c r="L13" i="4" l="1"/>
  <c r="M13" i="4" s="1"/>
  <c r="Q13" i="4" s="1"/>
  <c r="M46" i="4"/>
  <c r="Q46" i="4" s="1"/>
  <c r="J23" i="4"/>
  <c r="Q22" i="4"/>
  <c r="Q18" i="4"/>
  <c r="J19" i="4"/>
  <c r="J11" i="4"/>
  <c r="Q45" i="4"/>
  <c r="Q43" i="4"/>
  <c r="Q15" i="4"/>
  <c r="Q20" i="4"/>
  <c r="J44" i="4"/>
  <c r="Q29" i="4"/>
  <c r="J42" i="4"/>
  <c r="Q39" i="4"/>
  <c r="Q6" i="4"/>
  <c r="J41" i="4"/>
  <c r="J14" i="4"/>
  <c r="L14" i="4" s="1"/>
  <c r="Q16" i="4"/>
  <c r="Q17" i="4"/>
  <c r="J38" i="4"/>
  <c r="J7" i="4"/>
  <c r="Q34" i="4"/>
  <c r="J25" i="4"/>
  <c r="J37" i="4"/>
  <c r="J28" i="4"/>
  <c r="J24" i="4"/>
  <c r="Q40" i="4"/>
  <c r="Q8" i="4"/>
  <c r="J35" i="4"/>
  <c r="Q36" i="4"/>
  <c r="Q9" i="4"/>
  <c r="Q3" i="4"/>
  <c r="Q4" i="4"/>
  <c r="Q33" i="4"/>
  <c r="Q31" i="4"/>
  <c r="Q30" i="4"/>
  <c r="Q26" i="4"/>
  <c r="J12" i="4"/>
  <c r="L12" i="4" s="1"/>
  <c r="J5" i="4"/>
  <c r="Q21" i="4"/>
  <c r="J32" i="4"/>
  <c r="J10" i="4"/>
  <c r="Q27" i="4"/>
  <c r="A34" i="4"/>
  <c r="A37" i="4"/>
  <c r="A38" i="4"/>
  <c r="A36" i="4"/>
  <c r="A35" i="4"/>
  <c r="M12" i="4" l="1"/>
  <c r="Q12" i="4" s="1"/>
  <c r="M28" i="4"/>
  <c r="Q28" i="4" s="1"/>
  <c r="M42" i="4"/>
  <c r="Q42" i="4" s="1"/>
  <c r="M37" i="4"/>
  <c r="Q37" i="4" s="1"/>
  <c r="M25" i="4"/>
  <c r="Q25" i="4" s="1"/>
  <c r="M44" i="4"/>
  <c r="Q44" i="4" s="1"/>
  <c r="M7" i="4"/>
  <c r="Q7" i="4" s="1"/>
  <c r="M38" i="4"/>
  <c r="Q38" i="4" s="1"/>
  <c r="M10" i="4"/>
  <c r="Q10" i="4" s="1"/>
  <c r="M32" i="4"/>
  <c r="Q32" i="4" s="1"/>
  <c r="M11" i="4"/>
  <c r="Q11" i="4" s="1"/>
  <c r="M35" i="4"/>
  <c r="Q35" i="4" s="1"/>
  <c r="M14" i="4"/>
  <c r="Q14" i="4" s="1"/>
  <c r="M19" i="4"/>
  <c r="Q19" i="4" s="1"/>
  <c r="M5" i="4"/>
  <c r="Q5" i="4" s="1"/>
  <c r="M41" i="4"/>
  <c r="Q41" i="4" s="1"/>
  <c r="M23" i="4"/>
  <c r="Q23" i="4" s="1"/>
  <c r="M24" i="4"/>
  <c r="Q24" i="4" s="1"/>
  <c r="E2" i="4"/>
  <c r="E60" i="4" s="1"/>
  <c r="D2" i="4" l="1"/>
  <c r="G2" i="4" l="1"/>
  <c r="F2" i="4"/>
  <c r="G60" i="4" l="1"/>
  <c r="H2" i="4"/>
  <c r="A2" i="4"/>
  <c r="J2" i="4" l="1"/>
  <c r="M2" i="4" s="1"/>
  <c r="A28" i="4"/>
  <c r="A10" i="4"/>
  <c r="A23" i="4"/>
  <c r="A26" i="4"/>
  <c r="A33" i="4"/>
  <c r="A4" i="4"/>
  <c r="A5" i="4"/>
  <c r="A15" i="4"/>
  <c r="A8" i="4"/>
  <c r="A30" i="4"/>
  <c r="A20" i="4"/>
  <c r="A17" i="4"/>
  <c r="A7" i="4"/>
  <c r="A31" i="4"/>
  <c r="A29" i="4"/>
  <c r="A6" i="4"/>
  <c r="A21" i="4"/>
  <c r="A27" i="4"/>
  <c r="A14" i="4"/>
  <c r="A25" i="4"/>
  <c r="A22" i="4"/>
  <c r="A16" i="4"/>
  <c r="A11" i="4"/>
  <c r="A19" i="4"/>
  <c r="A13" i="4"/>
  <c r="A9" i="4"/>
  <c r="A24" i="4"/>
  <c r="A32" i="4"/>
  <c r="A3" i="4"/>
  <c r="A18" i="4"/>
  <c r="A12" i="4"/>
  <c r="M60" i="4" l="1"/>
  <c r="Q49" i="4" s="1"/>
  <c r="Q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CFF14-02B4-454A-B098-4F78C69E10B8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<sst xmlns="http://schemas.openxmlformats.org/spreadsheetml/2006/main" count="34505" uniqueCount="1811">
  <si>
    <t>AGENCIA</t>
  </si>
  <si>
    <t>REPORTE</t>
  </si>
  <si>
    <t>RUC</t>
  </si>
  <si>
    <t>META</t>
  </si>
  <si>
    <t>20609316170</t>
  </si>
  <si>
    <t>28.646.378-Q</t>
  </si>
  <si>
    <t>20607995258</t>
  </si>
  <si>
    <t>20607755044</t>
  </si>
  <si>
    <t>ALIV TELECOM S.A.C.</t>
  </si>
  <si>
    <t>S L SELECTRA</t>
  </si>
  <si>
    <t>DAS SOLUCIONES S.A.C.</t>
  </si>
  <si>
    <t>CORPORACION VISUAL CONNECTIONS S.A.C.</t>
  </si>
  <si>
    <t>MARCHA BLANCA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</si>
  <si>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</si>
  <si>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</si>
  <si>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</si>
  <si>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</si>
  <si>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</si>
  <si>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</si>
  <si>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</si>
  <si>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</si>
  <si>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</si>
  <si>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</si>
  <si>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</si>
  <si>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</si>
  <si>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</si>
  <si>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PLAN_GAMER</t>
  </si>
  <si>
    <t>PLAN_WIN_TV</t>
  </si>
  <si>
    <t>PLAN_DTV_GO</t>
  </si>
  <si>
    <t>FONO_WIN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</si>
  <si>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</si>
  <si>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</si>
  <si>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</si>
  <si>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</si>
  <si>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</si>
  <si>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</si>
  <si>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</si>
  <si>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</si>
  <si>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TIPO_ESTADO</t>
  </si>
  <si>
    <t>TIPO_MOTIVO</t>
  </si>
  <si>
    <t>PROCESADO</t>
  </si>
  <si>
    <t>HEREDADO</t>
  </si>
  <si>
    <t>ARBITRADO</t>
  </si>
  <si>
    <t>RESULTADO_ARBITRAJE</t>
  </si>
  <si>
    <t>INSTALADO</t>
  </si>
  <si>
    <t>FECHA_INSTALADO</t>
  </si>
  <si>
    <t>CODIGO_INSTALADO</t>
  </si>
  <si>
    <t>RECIBO1_PAGADO</t>
  </si>
  <si>
    <t>RECIBO2_PAGADO</t>
  </si>
  <si>
    <t>2_PAGOS_COMPLETOS</t>
  </si>
  <si>
    <t>RECIBO3_PAGADO</t>
  </si>
  <si>
    <t>PERIODO</t>
  </si>
  <si>
    <t>PERIODO_ALTA</t>
  </si>
  <si>
    <t>INTERNET</t>
  </si>
  <si>
    <t>Multifamiliar</t>
  </si>
  <si>
    <t>Venta - Instalación Multicanal</t>
  </si>
  <si>
    <t>Validado</t>
  </si>
  <si>
    <t>Si</t>
  </si>
  <si>
    <t>INTERNET + WIN TV</t>
  </si>
  <si>
    <t>Condominio/Edificio</t>
  </si>
  <si>
    <t>Multicanal Lima</t>
  </si>
  <si>
    <t>INTERNET + FONO WIN</t>
  </si>
  <si>
    <t>Condominio/Edificio No Habilitado</t>
  </si>
  <si>
    <t>INTERNET + DGO</t>
  </si>
  <si>
    <t>Hogar</t>
  </si>
  <si>
    <t>INTERNET + WIN TV + FONO WIN</t>
  </si>
  <si>
    <t>La Victoria</t>
  </si>
  <si>
    <t>Multicanal Provincia</t>
  </si>
  <si>
    <t>INTERNET GAMER</t>
  </si>
  <si>
    <t>ganador</t>
  </si>
  <si>
    <t>20610959564</t>
  </si>
  <si>
    <t>CORTE 1</t>
  </si>
  <si>
    <t>ALTAS</t>
  </si>
  <si>
    <t>Etiquetas de fila</t>
  </si>
  <si>
    <t>Total general</t>
  </si>
  <si>
    <t>PAGO CORTE 1</t>
  </si>
  <si>
    <t>GRUPO</t>
  </si>
  <si>
    <t>ARPU sin IGV</t>
  </si>
  <si>
    <t>Multiplicador</t>
  </si>
  <si>
    <t>TOTAL A PAGAR</t>
  </si>
  <si>
    <t>ASESOR_DNI</t>
  </si>
  <si>
    <t>AGENCIA METAS</t>
  </si>
  <si>
    <t>PRECIO SIN IGV EXTERNO</t>
  </si>
  <si>
    <t>PRECIO sin IGV</t>
  </si>
  <si>
    <t>Cumplimiento Altas %</t>
  </si>
  <si>
    <t>Lambayeque</t>
  </si>
  <si>
    <t xml:space="preserve">Chiclayo </t>
  </si>
  <si>
    <t>Chiclayo</t>
  </si>
  <si>
    <t>Agencias Provincias</t>
  </si>
  <si>
    <t>Piura</t>
  </si>
  <si>
    <t>Veintiseis de Octubre</t>
  </si>
  <si>
    <t>20610803131</t>
  </si>
  <si>
    <t>YBENS GROUP</t>
  </si>
  <si>
    <t>Castilla</t>
  </si>
  <si>
    <t>La Libertad</t>
  </si>
  <si>
    <t xml:space="preserve">Trujillo </t>
  </si>
  <si>
    <t>Trujillo</t>
  </si>
  <si>
    <t>Catacaos</t>
  </si>
  <si>
    <t>Áncash</t>
  </si>
  <si>
    <t>Santa</t>
  </si>
  <si>
    <t>Chimbote</t>
  </si>
  <si>
    <t>Nuevo Chimbote</t>
  </si>
  <si>
    <t>Victor Larco Herrera</t>
  </si>
  <si>
    <t>José Leonardo Ortiz</t>
  </si>
  <si>
    <t>Pimentel</t>
  </si>
  <si>
    <t xml:space="preserve">Lambayeque </t>
  </si>
  <si>
    <t>Pomalca</t>
  </si>
  <si>
    <t>AGENCIA DEPARTAMENTO</t>
  </si>
  <si>
    <t>ALIV TELECOM S.A.C. Áncash</t>
  </si>
  <si>
    <t>ALIV TELECOM S.A.C. La Libertad</t>
  </si>
  <si>
    <t>ALIV TELECOM S.A.C. Lambayeque</t>
  </si>
  <si>
    <t>ALIV TELECOM S.A.C. Piura</t>
  </si>
  <si>
    <t>CORPORACION VISUAL CONNECTIONS S.A.C. La Libertad</t>
  </si>
  <si>
    <t>DAS SOLUCIONES S.A.C. Áncash</t>
  </si>
  <si>
    <t>DAS SOLUCIONES S.A.C. La Libertad</t>
  </si>
  <si>
    <t>DAS SOLUCIONES S.A.C. Lambayeque</t>
  </si>
  <si>
    <t>DAS SOLUCIONES S.A.C. Piura</t>
  </si>
  <si>
    <t>YBENS GROUP Lambayeque</t>
  </si>
  <si>
    <t>TOP 10</t>
  </si>
  <si>
    <t>RECIBO1_EMISION</t>
  </si>
  <si>
    <t>RECIBO2_EMISION</t>
  </si>
  <si>
    <t>2PAGOC_EMISION</t>
  </si>
  <si>
    <t>RECIBO3_EMISION</t>
  </si>
  <si>
    <t>WS_RECIBO1_EMISION</t>
  </si>
  <si>
    <t>WS_RECIBO2_EMISION</t>
  </si>
  <si>
    <t>WS_2PAGOC_EMISION</t>
  </si>
  <si>
    <t>WS_RECIBO3_EMISION</t>
  </si>
  <si>
    <t>20557798723</t>
  </si>
  <si>
    <t>DATANTENNA S.A.C.</t>
  </si>
  <si>
    <t>SICOMNET SAC Lambayeque</t>
  </si>
  <si>
    <t>SICOMNET SAC Piura</t>
  </si>
  <si>
    <t>SICOMNET SAC</t>
  </si>
  <si>
    <t>SICOMNET SAC La Libertad</t>
  </si>
  <si>
    <t>DATANTENNA S.A.C. Piura</t>
  </si>
  <si>
    <t>DATANTENNA S.A.C. Lambayeque</t>
  </si>
  <si>
    <t>DATANTENNA S.A.C. La Libertad</t>
  </si>
  <si>
    <t>20604430764</t>
  </si>
  <si>
    <t>GRUPO LUFAFCO S.A.C.</t>
  </si>
  <si>
    <t>GRUPO LUFAFCO S.A.C. La Libertad</t>
  </si>
  <si>
    <t>S L SELECTRA Lambayeque</t>
  </si>
  <si>
    <t>S L SELECTRA Piura</t>
  </si>
  <si>
    <t>20610487672</t>
  </si>
  <si>
    <t>20609402319</t>
  </si>
  <si>
    <t>CENTRALCALL TELECOMUNICACIONES</t>
  </si>
  <si>
    <t>CENTRALCALL TELECOMUNICACIONES Áncash</t>
  </si>
  <si>
    <t>CORPORACION VISUAL CONNECTIONS S.A.C. Lambayeque</t>
  </si>
  <si>
    <t>20538983609</t>
  </si>
  <si>
    <t>SERVICIOS GENERALES F Y G DIST</t>
  </si>
  <si>
    <t>S L SELECTRA La Libertad</t>
  </si>
  <si>
    <t>GOLD</t>
  </si>
  <si>
    <t>SILVER</t>
  </si>
  <si>
    <t>20611812893</t>
  </si>
  <si>
    <t>SAVY OUTSOURCING S.A.C.</t>
  </si>
  <si>
    <t>CORPORACION DE TODO PERU S.A.C</t>
  </si>
  <si>
    <t>20613447505</t>
  </si>
  <si>
    <t>AFG TELECOM S.A.C.</t>
  </si>
  <si>
    <t>SERVICIOS GENERALES F Y G DIST Lambayeque</t>
  </si>
  <si>
    <t>SERVICIOS GENERALES F Y G DIST Piura</t>
  </si>
  <si>
    <t>SERVICIOS GENERALES F Y G DIST Áncash</t>
  </si>
  <si>
    <t>SAVY OUTSOURCING S.A.C. La Libertad</t>
  </si>
  <si>
    <t>CORPORACION DE TODO PERU S.A.C Piura</t>
  </si>
  <si>
    <t>CORPORACION DE TODO PERU S.A.C La Libertad</t>
  </si>
  <si>
    <t>CORPORACION DE TODO PERU S.A.C Lambayeque</t>
  </si>
  <si>
    <t>SAVY OUTSOURCING S.A.C. Piura</t>
  </si>
  <si>
    <t>AFG TELECOM S.A.C. La Libertad</t>
  </si>
  <si>
    <t>CORPORACION DE TODO PERU S.A.C Áncash</t>
  </si>
  <si>
    <t>CORPORACION VISUAL CONNECTIONS S.A.C. Áncash</t>
  </si>
  <si>
    <t>CORPORACION VISUAL CONNECTIONS S.A.C. Piura</t>
  </si>
  <si>
    <t>EXPORTEL S.A.C. Piura</t>
  </si>
  <si>
    <t>S L SELECTRA Áncash</t>
  </si>
  <si>
    <t>YBENS GROUP Piura</t>
  </si>
  <si>
    <t>AFG TELECOM S.A.C. Lambayeque</t>
  </si>
  <si>
    <t>AFG TELECOM S.A.C. Piura</t>
  </si>
  <si>
    <t>CENTRALCALL TELECOMUNICACIONES Lambayeque</t>
  </si>
  <si>
    <t>CENTRALCALL TELECOMUNICACIONES Piura</t>
  </si>
  <si>
    <t>SAVY OUTSOURCING S.A.C. Áncash</t>
  </si>
  <si>
    <t>SAVY OUTSOURCING S.A.C. Lambayeque</t>
  </si>
  <si>
    <t>TELENET CALL SAC Áncash</t>
  </si>
  <si>
    <t>WIN_BOX</t>
  </si>
  <si>
    <t>PLAN_DTV_FULL</t>
  </si>
  <si>
    <t>WIN_GAMES</t>
  </si>
  <si>
    <t>PLAN_DGO_L1MAX</t>
  </si>
  <si>
    <t>PLAN_L1MAX</t>
  </si>
  <si>
    <t>NF</t>
  </si>
  <si>
    <t>EXPORTEL S.A.C. La Libertad</t>
  </si>
  <si>
    <t>EXPORTEL S.A.C. Lambayeque</t>
  </si>
  <si>
    <t>MONO</t>
  </si>
  <si>
    <t>EXPORTEL PROVINCIA</t>
  </si>
  <si>
    <t>DUO</t>
  </si>
  <si>
    <t>TRIO</t>
  </si>
  <si>
    <t>350Mbps Up To FEB25 A (PROVINCIAS)</t>
  </si>
  <si>
    <t>550Mbps Up To - FEB25 A (PROVINCIAS)</t>
  </si>
  <si>
    <t>Plan 400 Up To Mbps - A FEB25</t>
  </si>
  <si>
    <t>Plan 600 Mbps - A FEB25</t>
  </si>
  <si>
    <t>Plan 1000 Mbps - A FEB25</t>
  </si>
  <si>
    <t>HB WTV L1MAX PREMIUM 1000 PROV FEBR25</t>
  </si>
  <si>
    <t>20607021555</t>
  </si>
  <si>
    <t>NOVO NETWORKS SAC</t>
  </si>
  <si>
    <t>RUC 20 350Mbps - C.Inst 60 (FEB25) A</t>
  </si>
  <si>
    <t>20613723219</t>
  </si>
  <si>
    <t>TELCO CONTACT S.A.C</t>
  </si>
  <si>
    <t>CENTRALCALL TELECOMUNICACIONES La Libertad</t>
  </si>
  <si>
    <t>CR &amp; DR TECNOLOGIA DE VANGUARD Lambayeque</t>
  </si>
  <si>
    <t>EXPORTEL PROVINCIA La Libertad</t>
  </si>
  <si>
    <t>EXPORTEL PROVINCIA Piura</t>
  </si>
  <si>
    <t>EXPORTEL S.A.C Áncash</t>
  </si>
  <si>
    <t>FUTURA CONNECTION Lambayeque</t>
  </si>
  <si>
    <t>NOVO NETWORKS SAC Áncash</t>
  </si>
  <si>
    <t>NOVO NETWORKS SAC Piura</t>
  </si>
  <si>
    <t>TELCO CONTACT S.A.C La Libertad</t>
  </si>
  <si>
    <t>TELCO CONTACT S.A.C Lambayeque</t>
  </si>
  <si>
    <t>EXPORTEL PROVINCIA Áncash</t>
  </si>
  <si>
    <t>EXPORTEL PROVINCIA Lambayeque</t>
  </si>
  <si>
    <t>DATANTENNA S.A.C. Áncash</t>
  </si>
  <si>
    <t>Grupo2</t>
  </si>
  <si>
    <t>Grupo3</t>
  </si>
  <si>
    <t>Grupo4</t>
  </si>
  <si>
    <t>AZDAGROUP S.A.C. La Libertad</t>
  </si>
  <si>
    <t>Centralcall telecomunicaciones Áncash</t>
  </si>
  <si>
    <t>Centralcall telecomunicaciones Lambayeque</t>
  </si>
  <si>
    <t>Centralcall telecomunicaciones Piura</t>
  </si>
  <si>
    <t>GRUPO LUFAFCO S.A.C. Áncash</t>
  </si>
  <si>
    <t>GRUPO LUFAFCO S.A.C. Piura</t>
  </si>
  <si>
    <t>PLAN_WIN_TV_PLUS</t>
  </si>
  <si>
    <t>PLAN_WIN_TV_PREMIUM</t>
  </si>
  <si>
    <t>PLAN_WIN_TV_L1MAX</t>
  </si>
  <si>
    <t>PLAN_WIN_TV_L1MAX_PREMIUM</t>
  </si>
  <si>
    <t>0</t>
  </si>
  <si>
    <t>1</t>
  </si>
  <si>
    <t>GAMER 350Mbps - A FEB25</t>
  </si>
  <si>
    <t>El Porvenir</t>
  </si>
  <si>
    <t>Plan 300 Mbps Up To - A FEB25</t>
  </si>
  <si>
    <t>Ventas OUT</t>
  </si>
  <si>
    <t>20613301144</t>
  </si>
  <si>
    <t>AZDAGROUP S.A.C.</t>
  </si>
  <si>
    <t>GAMER 1000 Mbps - A FEB25</t>
  </si>
  <si>
    <t>RUC 20 600Mbps - C.Inst 60 (FEB25) A</t>
  </si>
  <si>
    <t>SICOMNET SAC Áncash</t>
  </si>
  <si>
    <t>UPSALES S.A.C. Piura</t>
  </si>
  <si>
    <t>TELCO CONTACT S.A.C Piura</t>
  </si>
  <si>
    <t>UPSALES S.A.C. Lambayeque</t>
  </si>
  <si>
    <t>NOVO NETWORKS SAC Lambayeque</t>
  </si>
  <si>
    <t>AZDAGROUP S.A.C. Áncash</t>
  </si>
  <si>
    <t>No hicieron ventas y tienen meta</t>
  </si>
  <si>
    <t>ARCHIVO DE CUOTAS</t>
  </si>
  <si>
    <t>RUC 20 550Mbps - C.Inst 60 (FEB25) A</t>
  </si>
  <si>
    <t>HB WTV L1MAX PREMIUM 550 MW ABR25 Up To</t>
  </si>
  <si>
    <t>20612842380</t>
  </si>
  <si>
    <t>HB WTV L1MAX 350 Mbps (ABR25) Up To SW</t>
  </si>
  <si>
    <t>20555450819</t>
  </si>
  <si>
    <t>COMUNICACIONES CLV CENTER S.A.</t>
  </si>
  <si>
    <t>HB WTV L1MAX 350 Mbps (ABR25) Up To</t>
  </si>
  <si>
    <t>A &amp; C HYBRIDCOM E.I.R.L. La Libertad</t>
  </si>
  <si>
    <t>AZDAGROUP S.A.C. Piura</t>
  </si>
  <si>
    <t>COMUNICACIONES CLV CENTER S.A. Lambayeque</t>
  </si>
  <si>
    <t>COMUNICACIONES CLV CENTER S.A. Piura</t>
  </si>
  <si>
    <t>IGLOBAL GROUP E.I.R.L La Libertad</t>
  </si>
  <si>
    <t>JOMA Piura</t>
  </si>
  <si>
    <t>SERVICIOS GENERALES F Y G DIST La Libertad</t>
  </si>
  <si>
    <t>CEL Piura EIRL Piura</t>
  </si>
  <si>
    <t>MULTISERVICIOS JH BELEN E.I.R.L. Piura</t>
  </si>
  <si>
    <t>NOVO NETWORKS S.A.C. Lambayeque</t>
  </si>
  <si>
    <t>70655836</t>
  </si>
  <si>
    <t>17942717</t>
  </si>
  <si>
    <t>75053504</t>
  </si>
  <si>
    <t>74163620</t>
  </si>
  <si>
    <t>41910804</t>
  </si>
  <si>
    <t>70471176</t>
  </si>
  <si>
    <t>41370113</t>
  </si>
  <si>
    <t>EDIFICIO TIERRA VERDE</t>
  </si>
  <si>
    <t>40853585</t>
  </si>
  <si>
    <t>44902977</t>
  </si>
  <si>
    <t>70077271</t>
  </si>
  <si>
    <t>09305044</t>
  </si>
  <si>
    <t>74825631</t>
  </si>
  <si>
    <t>VERANDA</t>
  </si>
  <si>
    <t>41017725</t>
  </si>
  <si>
    <t>40463269</t>
  </si>
  <si>
    <t>46399896</t>
  </si>
  <si>
    <t>RESIDENCIAL PASEO GRAU</t>
  </si>
  <si>
    <t>006843433</t>
  </si>
  <si>
    <t>30408665</t>
  </si>
  <si>
    <t>70581687</t>
  </si>
  <si>
    <t>47128883</t>
  </si>
  <si>
    <t>27572032</t>
  </si>
  <si>
    <t>VILLA MUNICIPAL TRUJILLO</t>
  </si>
  <si>
    <t>71094908</t>
  </si>
  <si>
    <t>43793312</t>
  </si>
  <si>
    <t>27165593</t>
  </si>
  <si>
    <t>18209091</t>
  </si>
  <si>
    <t>16446099</t>
  </si>
  <si>
    <t>72193384</t>
  </si>
  <si>
    <t>42240647</t>
  </si>
  <si>
    <t>32815110</t>
  </si>
  <si>
    <t>18134667</t>
  </si>
  <si>
    <t>44096472</t>
  </si>
  <si>
    <t>05645102</t>
  </si>
  <si>
    <t>02677114</t>
  </si>
  <si>
    <t>32983534</t>
  </si>
  <si>
    <t>17632998</t>
  </si>
  <si>
    <t>76654854</t>
  </si>
  <si>
    <t>42494473</t>
  </si>
  <si>
    <t>02804103</t>
  </si>
  <si>
    <t>80518535</t>
  </si>
  <si>
    <t>40164332</t>
  </si>
  <si>
    <t>80197863</t>
  </si>
  <si>
    <t>29533182</t>
  </si>
  <si>
    <t>45588609</t>
  </si>
  <si>
    <t>43204101</t>
  </si>
  <si>
    <t>81681471</t>
  </si>
  <si>
    <t>72727499</t>
  </si>
  <si>
    <t>LOS PARQUES DE SANTA MARGARITA IV ETAPA</t>
  </si>
  <si>
    <t>02629587</t>
  </si>
  <si>
    <t>02600845</t>
  </si>
  <si>
    <t>22891824</t>
  </si>
  <si>
    <t>46258669</t>
  </si>
  <si>
    <t>73872430</t>
  </si>
  <si>
    <t>77667434</t>
  </si>
  <si>
    <t>45774524</t>
  </si>
  <si>
    <t>74776905</t>
  </si>
  <si>
    <t>10540130</t>
  </si>
  <si>
    <t>76549656</t>
  </si>
  <si>
    <t>74808384</t>
  </si>
  <si>
    <t>20611469480</t>
  </si>
  <si>
    <t>CR &amp; DR TECNOLOGIA DE VANGUARD</t>
  </si>
  <si>
    <t>16736336</t>
  </si>
  <si>
    <t>70510524</t>
  </si>
  <si>
    <t>73735670</t>
  </si>
  <si>
    <t>71230645</t>
  </si>
  <si>
    <t>02688970</t>
  </si>
  <si>
    <t>16787911</t>
  </si>
  <si>
    <t>75993485</t>
  </si>
  <si>
    <t>45621824</t>
  </si>
  <si>
    <t>16680016</t>
  </si>
  <si>
    <t>02832465</t>
  </si>
  <si>
    <t>46549831</t>
  </si>
  <si>
    <t>73569297</t>
  </si>
  <si>
    <t>02628099</t>
  </si>
  <si>
    <t>06188375</t>
  </si>
  <si>
    <t>47221081</t>
  </si>
  <si>
    <t>02649179</t>
  </si>
  <si>
    <t>60054226</t>
  </si>
  <si>
    <t>76762158</t>
  </si>
  <si>
    <t>42676050</t>
  </si>
  <si>
    <t>03364893</t>
  </si>
  <si>
    <t>47688121</t>
  </si>
  <si>
    <t>VILLAVERDE</t>
  </si>
  <si>
    <t>75912587</t>
  </si>
  <si>
    <t>60757322</t>
  </si>
  <si>
    <t>002352091</t>
  </si>
  <si>
    <t>40525418</t>
  </si>
  <si>
    <t>72511574</t>
  </si>
  <si>
    <t>43663786</t>
  </si>
  <si>
    <t>02883790</t>
  </si>
  <si>
    <t>40229852</t>
  </si>
  <si>
    <t>60426570</t>
  </si>
  <si>
    <t>76505573</t>
  </si>
  <si>
    <t>46009576</t>
  </si>
  <si>
    <t>70063051</t>
  </si>
  <si>
    <t>02822623</t>
  </si>
  <si>
    <t>18212611</t>
  </si>
  <si>
    <t>21558961</t>
  </si>
  <si>
    <t>72872799</t>
  </si>
  <si>
    <t>EL MIRADOR DEL GOLF (TORRE 2)</t>
  </si>
  <si>
    <t>41247024</t>
  </si>
  <si>
    <t>18076573</t>
  </si>
  <si>
    <t>73739061</t>
  </si>
  <si>
    <t>72865250</t>
  </si>
  <si>
    <t>80664362</t>
  </si>
  <si>
    <t>40693390</t>
  </si>
  <si>
    <t>41296188</t>
  </si>
  <si>
    <t>16702007</t>
  </si>
  <si>
    <t>48463882</t>
  </si>
  <si>
    <t>74210352</t>
  </si>
  <si>
    <t>70192169</t>
  </si>
  <si>
    <t>41418040</t>
  </si>
  <si>
    <t>16713139</t>
  </si>
  <si>
    <t>02651450</t>
  </si>
  <si>
    <t>02625592</t>
  </si>
  <si>
    <t>008782658</t>
  </si>
  <si>
    <t>02628590</t>
  </si>
  <si>
    <t>10463834984</t>
  </si>
  <si>
    <t>GAMER 600Mbps - A FEB25</t>
  </si>
  <si>
    <t>16715769</t>
  </si>
  <si>
    <t>76479454</t>
  </si>
  <si>
    <t>76410921</t>
  </si>
  <si>
    <t>43883417</t>
  </si>
  <si>
    <t>40143619</t>
  </si>
  <si>
    <t>73340706</t>
  </si>
  <si>
    <t>60998979</t>
  </si>
  <si>
    <t>73759535</t>
  </si>
  <si>
    <t>02898272</t>
  </si>
  <si>
    <t>75665464</t>
  </si>
  <si>
    <t>77421310</t>
  </si>
  <si>
    <t>46732268</t>
  </si>
  <si>
    <t>60868508</t>
  </si>
  <si>
    <t>75836768</t>
  </si>
  <si>
    <t>48354124</t>
  </si>
  <si>
    <t>05641506</t>
  </si>
  <si>
    <t>16672157</t>
  </si>
  <si>
    <t>27574028</t>
  </si>
  <si>
    <t>40835202</t>
  </si>
  <si>
    <t>74980609</t>
  </si>
  <si>
    <t>74462539</t>
  </si>
  <si>
    <t>PUERTAS DE SOL II</t>
  </si>
  <si>
    <t>03378482</t>
  </si>
  <si>
    <t>03879444</t>
  </si>
  <si>
    <t>60955393</t>
  </si>
  <si>
    <t>72681997</t>
  </si>
  <si>
    <t>63154192</t>
  </si>
  <si>
    <t>16502774</t>
  </si>
  <si>
    <t>40268369</t>
  </si>
  <si>
    <t>75055439</t>
  </si>
  <si>
    <t>48053939</t>
  </si>
  <si>
    <t>46795369</t>
  </si>
  <si>
    <t>71560249</t>
  </si>
  <si>
    <t>17800325</t>
  </si>
  <si>
    <t>16658225</t>
  </si>
  <si>
    <t>17827214</t>
  </si>
  <si>
    <t>00024888</t>
  </si>
  <si>
    <t>16729853</t>
  </si>
  <si>
    <t>47186682</t>
  </si>
  <si>
    <t>76810481</t>
  </si>
  <si>
    <t>17848914</t>
  </si>
  <si>
    <t>44927607</t>
  </si>
  <si>
    <t>16761534</t>
  </si>
  <si>
    <t>41559754</t>
  </si>
  <si>
    <t>CONDOMINIO BICENTENARIO</t>
  </si>
  <si>
    <t>75801990</t>
  </si>
  <si>
    <t>16679147</t>
  </si>
  <si>
    <t>45103528</t>
  </si>
  <si>
    <t>03334929</t>
  </si>
  <si>
    <t>72617415</t>
  </si>
  <si>
    <t>47593350</t>
  </si>
  <si>
    <t>45415439</t>
  </si>
  <si>
    <t>18166189</t>
  </si>
  <si>
    <t>02803453</t>
  </si>
  <si>
    <t>03385888</t>
  </si>
  <si>
    <t>17640164</t>
  </si>
  <si>
    <t>48192633</t>
  </si>
  <si>
    <t>71078399</t>
  </si>
  <si>
    <t>72241059</t>
  </si>
  <si>
    <t>70672576</t>
  </si>
  <si>
    <t>70366152</t>
  </si>
  <si>
    <t>45692672</t>
  </si>
  <si>
    <t>44178199</t>
  </si>
  <si>
    <t>CONDOMINIO CENTRIKA</t>
  </si>
  <si>
    <t>03320619</t>
  </si>
  <si>
    <t>77199222</t>
  </si>
  <si>
    <t>73544768</t>
  </si>
  <si>
    <t>003703731</t>
  </si>
  <si>
    <t>17943257</t>
  </si>
  <si>
    <t>45844083</t>
  </si>
  <si>
    <t>75073722</t>
  </si>
  <si>
    <t>75552038</t>
  </si>
  <si>
    <t>75798367</t>
  </si>
  <si>
    <t>76538162</t>
  </si>
  <si>
    <t>16468276</t>
  </si>
  <si>
    <t>02862623</t>
  </si>
  <si>
    <t>02678978</t>
  </si>
  <si>
    <t>22417424</t>
  </si>
  <si>
    <t>60058037</t>
  </si>
  <si>
    <t>SAN GABRIEL</t>
  </si>
  <si>
    <t>32916085</t>
  </si>
  <si>
    <t>17920373</t>
  </si>
  <si>
    <t>76958735</t>
  </si>
  <si>
    <t>43861460</t>
  </si>
  <si>
    <t>80338506</t>
  </si>
  <si>
    <t>03325916</t>
  </si>
  <si>
    <t>09208956</t>
  </si>
  <si>
    <t>44490655</t>
  </si>
  <si>
    <t>16664186</t>
  </si>
  <si>
    <t>02798497</t>
  </si>
  <si>
    <t>60891912</t>
  </si>
  <si>
    <t>76425025</t>
  </si>
  <si>
    <t>18064775</t>
  </si>
  <si>
    <t>73543345</t>
  </si>
  <si>
    <t>73606032</t>
  </si>
  <si>
    <t>42980681</t>
  </si>
  <si>
    <t>43346573</t>
  </si>
  <si>
    <t>VISTA ALEGRE</t>
  </si>
  <si>
    <t>73961064</t>
  </si>
  <si>
    <t>02899511</t>
  </si>
  <si>
    <t>42812953</t>
  </si>
  <si>
    <t>75121292</t>
  </si>
  <si>
    <t>60999030</t>
  </si>
  <si>
    <t>43571987</t>
  </si>
  <si>
    <t>41154439</t>
  </si>
  <si>
    <t>43957943</t>
  </si>
  <si>
    <t>71817462</t>
  </si>
  <si>
    <t>79053620</t>
  </si>
  <si>
    <t>07294837</t>
  </si>
  <si>
    <t>80222103</t>
  </si>
  <si>
    <t>70592537</t>
  </si>
  <si>
    <t>46311007</t>
  </si>
  <si>
    <t>47644714</t>
  </si>
  <si>
    <t>40830666</t>
  </si>
  <si>
    <t>18037286</t>
  </si>
  <si>
    <t>43269231</t>
  </si>
  <si>
    <t>48313193</t>
  </si>
  <si>
    <t>19060319</t>
  </si>
  <si>
    <t>47921178</t>
  </si>
  <si>
    <t>40213050</t>
  </si>
  <si>
    <t>70424644</t>
  </si>
  <si>
    <t>79525410</t>
  </si>
  <si>
    <t>74812835</t>
  </si>
  <si>
    <t>27694534</t>
  </si>
  <si>
    <t>71314677</t>
  </si>
  <si>
    <t>71496751</t>
  </si>
  <si>
    <t>48470880</t>
  </si>
  <si>
    <t>16561679</t>
  </si>
  <si>
    <t>17902498</t>
  </si>
  <si>
    <t>60985731</t>
  </si>
  <si>
    <t>71249519</t>
  </si>
  <si>
    <t>76182246</t>
  </si>
  <si>
    <t>18054912</t>
  </si>
  <si>
    <t>45828466</t>
  </si>
  <si>
    <t>72732776</t>
  </si>
  <si>
    <t>32920979</t>
  </si>
  <si>
    <t>02816119</t>
  </si>
  <si>
    <t>47503586</t>
  </si>
  <si>
    <t>003254000</t>
  </si>
  <si>
    <t>16462340</t>
  </si>
  <si>
    <t>16537330</t>
  </si>
  <si>
    <t>32899046</t>
  </si>
  <si>
    <t>48484691</t>
  </si>
  <si>
    <t>74297194</t>
  </si>
  <si>
    <t>20602165036</t>
  </si>
  <si>
    <t>RUC 20 550Mbps - C.Inst 120 (FEB25) A</t>
  </si>
  <si>
    <t>17901268</t>
  </si>
  <si>
    <t>41135736</t>
  </si>
  <si>
    <t>80222058</t>
  </si>
  <si>
    <t>46156982</t>
  </si>
  <si>
    <t>46115347</t>
  </si>
  <si>
    <t>47363928</t>
  </si>
  <si>
    <t>60811598</t>
  </si>
  <si>
    <t>16721788</t>
  </si>
  <si>
    <t>75661822</t>
  </si>
  <si>
    <t>006308517</t>
  </si>
  <si>
    <t>16724824</t>
  </si>
  <si>
    <t>73574670</t>
  </si>
  <si>
    <t>73695949</t>
  </si>
  <si>
    <t>02869677</t>
  </si>
  <si>
    <t>77390376</t>
  </si>
  <si>
    <t>43058403</t>
  </si>
  <si>
    <t>40182156</t>
  </si>
  <si>
    <t>02842328</t>
  </si>
  <si>
    <t>02861777</t>
  </si>
  <si>
    <t>41977905</t>
  </si>
  <si>
    <t>02674771</t>
  </si>
  <si>
    <t>008097232</t>
  </si>
  <si>
    <t>40254583</t>
  </si>
  <si>
    <t>77776252</t>
  </si>
  <si>
    <t>17815115</t>
  </si>
  <si>
    <t>60779503</t>
  </si>
  <si>
    <t>73903979</t>
  </si>
  <si>
    <t>45098102</t>
  </si>
  <si>
    <t>16692982</t>
  </si>
  <si>
    <t>74858789</t>
  </si>
  <si>
    <t>41645557</t>
  </si>
  <si>
    <t>05640007</t>
  </si>
  <si>
    <t>09832531</t>
  </si>
  <si>
    <t>48627787</t>
  </si>
  <si>
    <t>80598570</t>
  </si>
  <si>
    <t>47903501</t>
  </si>
  <si>
    <t>72947793</t>
  </si>
  <si>
    <t>75745965</t>
  </si>
  <si>
    <t>03680415</t>
  </si>
  <si>
    <t>09395102</t>
  </si>
  <si>
    <t>LAS PALMERAS DEL CHIPE</t>
  </si>
  <si>
    <t>40798933</t>
  </si>
  <si>
    <t>44799012</t>
  </si>
  <si>
    <t>60868781</t>
  </si>
  <si>
    <t>43614202</t>
  </si>
  <si>
    <t>16426546</t>
  </si>
  <si>
    <t>60809818</t>
  </si>
  <si>
    <t>MIRAFLORES COUNTRY CLUB</t>
  </si>
  <si>
    <t>44556483</t>
  </si>
  <si>
    <t>02889139</t>
  </si>
  <si>
    <t>43877093</t>
  </si>
  <si>
    <t>40392935</t>
  </si>
  <si>
    <t>45427313</t>
  </si>
  <si>
    <t>45326411</t>
  </si>
  <si>
    <t>18184229</t>
  </si>
  <si>
    <t>18175595</t>
  </si>
  <si>
    <t>16484193</t>
  </si>
  <si>
    <t>45614769</t>
  </si>
  <si>
    <t>40486444</t>
  </si>
  <si>
    <t>44824028</t>
  </si>
  <si>
    <t>75871769</t>
  </si>
  <si>
    <t>76812272</t>
  </si>
  <si>
    <t>70923278</t>
  </si>
  <si>
    <t>43396140</t>
  </si>
  <si>
    <t>02646195</t>
  </si>
  <si>
    <t>03645556</t>
  </si>
  <si>
    <t>91690748</t>
  </si>
  <si>
    <t>16555272</t>
  </si>
  <si>
    <t>60811665</t>
  </si>
  <si>
    <t>48105562</t>
  </si>
  <si>
    <t>41737306</t>
  </si>
  <si>
    <t>02629674</t>
  </si>
  <si>
    <t>80525834</t>
  </si>
  <si>
    <t>77673266</t>
  </si>
  <si>
    <t>40518163</t>
  </si>
  <si>
    <t>60764209</t>
  </si>
  <si>
    <t>43579303</t>
  </si>
  <si>
    <t>78459591</t>
  </si>
  <si>
    <t>18035113</t>
  </si>
  <si>
    <t>47154288</t>
  </si>
  <si>
    <t>16479146</t>
  </si>
  <si>
    <t>72049455</t>
  </si>
  <si>
    <t>75980216</t>
  </si>
  <si>
    <t>16465236</t>
  </si>
  <si>
    <t>80479006</t>
  </si>
  <si>
    <t>80224116</t>
  </si>
  <si>
    <t>16616682</t>
  </si>
  <si>
    <t>25560044</t>
  </si>
  <si>
    <t>76429677</t>
  </si>
  <si>
    <t>02682192</t>
  </si>
  <si>
    <t>71869637</t>
  </si>
  <si>
    <t>80554713</t>
  </si>
  <si>
    <t>45121929</t>
  </si>
  <si>
    <t>73021515</t>
  </si>
  <si>
    <t>73858936</t>
  </si>
  <si>
    <t>18114207</t>
  </si>
  <si>
    <t>72668318</t>
  </si>
  <si>
    <t>17961918</t>
  </si>
  <si>
    <t>61299313</t>
  </si>
  <si>
    <t>16523227</t>
  </si>
  <si>
    <t>18110642</t>
  </si>
  <si>
    <t>71615630</t>
  </si>
  <si>
    <t>03369414</t>
  </si>
  <si>
    <t>17855441</t>
  </si>
  <si>
    <t>03379177</t>
  </si>
  <si>
    <t>76010333</t>
  </si>
  <si>
    <t>44102059</t>
  </si>
  <si>
    <t>40515454</t>
  </si>
  <si>
    <t>02845869</t>
  </si>
  <si>
    <t>80637137</t>
  </si>
  <si>
    <t>72767269</t>
  </si>
  <si>
    <t>48781284</t>
  </si>
  <si>
    <t>70591881</t>
  </si>
  <si>
    <t>32850153</t>
  </si>
  <si>
    <t>16737261</t>
  </si>
  <si>
    <t>006470120</t>
  </si>
  <si>
    <t>72314060</t>
  </si>
  <si>
    <t>46794416</t>
  </si>
  <si>
    <t>72751032</t>
  </si>
  <si>
    <t>41274270</t>
  </si>
  <si>
    <t>32921541</t>
  </si>
  <si>
    <t>70864658</t>
  </si>
  <si>
    <t>47923373</t>
  </si>
  <si>
    <t>70994916</t>
  </si>
  <si>
    <t>41407280</t>
  </si>
  <si>
    <t>20610487671</t>
  </si>
  <si>
    <t>EXPORTEL S.A.C.</t>
  </si>
  <si>
    <t>02771780</t>
  </si>
  <si>
    <t>47656964</t>
  </si>
  <si>
    <t>71513192</t>
  </si>
  <si>
    <t>18020944</t>
  </si>
  <si>
    <t>70215547</t>
  </si>
  <si>
    <t>20612842389</t>
  </si>
  <si>
    <t>48840314</t>
  </si>
  <si>
    <t>74728601</t>
  </si>
  <si>
    <t>40984875</t>
  </si>
  <si>
    <t>32916851</t>
  </si>
  <si>
    <t>80544541</t>
  </si>
  <si>
    <t>02649126</t>
  </si>
  <si>
    <t>02817706</t>
  </si>
  <si>
    <t>18841428</t>
  </si>
  <si>
    <t>18226636</t>
  </si>
  <si>
    <t>40319593</t>
  </si>
  <si>
    <t>44556543</t>
  </si>
  <si>
    <t>74684648</t>
  </si>
  <si>
    <t>72560844</t>
  </si>
  <si>
    <t>75395784</t>
  </si>
  <si>
    <t>17620447</t>
  </si>
  <si>
    <t>18073273</t>
  </si>
  <si>
    <t>19249907</t>
  </si>
  <si>
    <t>41563391</t>
  </si>
  <si>
    <t>60513872</t>
  </si>
  <si>
    <t>74470754</t>
  </si>
  <si>
    <t>75532066</t>
  </si>
  <si>
    <t>02820265</t>
  </si>
  <si>
    <t>76437589</t>
  </si>
  <si>
    <t>47654205</t>
  </si>
  <si>
    <t>44318449</t>
  </si>
  <si>
    <t>16637992</t>
  </si>
  <si>
    <t>71306804</t>
  </si>
  <si>
    <t>73490712</t>
  </si>
  <si>
    <t>41892185</t>
  </si>
  <si>
    <t>41652312</t>
  </si>
  <si>
    <t>42697270</t>
  </si>
  <si>
    <t>16719712</t>
  </si>
  <si>
    <t>43311344</t>
  </si>
  <si>
    <t>16789001</t>
  </si>
  <si>
    <t>32875298</t>
  </si>
  <si>
    <t>80202761</t>
  </si>
  <si>
    <t>61167567</t>
  </si>
  <si>
    <t>70649534</t>
  </si>
  <si>
    <t>72939755</t>
  </si>
  <si>
    <t>18180903</t>
  </si>
  <si>
    <t>43096716</t>
  </si>
  <si>
    <t>44895616</t>
  </si>
  <si>
    <t>78635877</t>
  </si>
  <si>
    <t>43453260</t>
  </si>
  <si>
    <t>40402253</t>
  </si>
  <si>
    <t>16740169</t>
  </si>
  <si>
    <t>02635453</t>
  </si>
  <si>
    <t>06441977</t>
  </si>
  <si>
    <t>48604884</t>
  </si>
  <si>
    <t>80644661</t>
  </si>
  <si>
    <t>42181429</t>
  </si>
  <si>
    <t>16468071</t>
  </si>
  <si>
    <t>03237225</t>
  </si>
  <si>
    <t>40090986</t>
  </si>
  <si>
    <t>75754353</t>
  </si>
  <si>
    <t>43287108</t>
  </si>
  <si>
    <t>75546414</t>
  </si>
  <si>
    <t>60805156</t>
  </si>
  <si>
    <t>43800449</t>
  </si>
  <si>
    <t>73377316</t>
  </si>
  <si>
    <t>10026744135</t>
  </si>
  <si>
    <t>16656676</t>
  </si>
  <si>
    <t>02861887</t>
  </si>
  <si>
    <t>45355046</t>
  </si>
  <si>
    <t>73867858</t>
  </si>
  <si>
    <t>46046516</t>
  </si>
  <si>
    <t>40633150</t>
  </si>
  <si>
    <t>43001780</t>
  </si>
  <si>
    <t>00121649</t>
  </si>
  <si>
    <t>18152019</t>
  </si>
  <si>
    <t>74947920</t>
  </si>
  <si>
    <t>48271151</t>
  </si>
  <si>
    <t>45073660</t>
  </si>
  <si>
    <t>74294926</t>
  </si>
  <si>
    <t>02691298</t>
  </si>
  <si>
    <t>60926714</t>
  </si>
  <si>
    <t>40582258</t>
  </si>
  <si>
    <t>70012433</t>
  </si>
  <si>
    <t>00327357</t>
  </si>
  <si>
    <t>02680460</t>
  </si>
  <si>
    <t>44810812</t>
  </si>
  <si>
    <t>76298452</t>
  </si>
  <si>
    <t>10180394759</t>
  </si>
  <si>
    <t>42412672</t>
  </si>
  <si>
    <t>40606462</t>
  </si>
  <si>
    <t>003226320</t>
  </si>
  <si>
    <t>73206081</t>
  </si>
  <si>
    <t>76584319</t>
  </si>
  <si>
    <t>47177711</t>
  </si>
  <si>
    <t>75681271</t>
  </si>
  <si>
    <t>02681456</t>
  </si>
  <si>
    <t>74766557</t>
  </si>
  <si>
    <t>02682952</t>
  </si>
  <si>
    <t>33265064</t>
  </si>
  <si>
    <t>32958928</t>
  </si>
  <si>
    <t>70164712</t>
  </si>
  <si>
    <t>70060078</t>
  </si>
  <si>
    <t>18067424</t>
  </si>
  <si>
    <t>16751980</t>
  </si>
  <si>
    <t>80175175</t>
  </si>
  <si>
    <t>19254522</t>
  </si>
  <si>
    <t>40891790</t>
  </si>
  <si>
    <t>70053818</t>
  </si>
  <si>
    <t>17979349</t>
  </si>
  <si>
    <t>27929805</t>
  </si>
  <si>
    <t>72289516</t>
  </si>
  <si>
    <t>76935079</t>
  </si>
  <si>
    <t>60811247</t>
  </si>
  <si>
    <t>41896181</t>
  </si>
  <si>
    <t>25682845</t>
  </si>
  <si>
    <t>18121107</t>
  </si>
  <si>
    <t>60834652</t>
  </si>
  <si>
    <t>17868873</t>
  </si>
  <si>
    <t>74755909</t>
  </si>
  <si>
    <t>03675686</t>
  </si>
  <si>
    <t>71854898</t>
  </si>
  <si>
    <t>41831899</t>
  </si>
  <si>
    <t>74927949</t>
  </si>
  <si>
    <t>40340500</t>
  </si>
  <si>
    <t>60999342</t>
  </si>
  <si>
    <t>80199369</t>
  </si>
  <si>
    <t>47519242</t>
  </si>
  <si>
    <t>46331903</t>
  </si>
  <si>
    <t>73224552</t>
  </si>
  <si>
    <t>60812614</t>
  </si>
  <si>
    <t>74751897</t>
  </si>
  <si>
    <t>60809101</t>
  </si>
  <si>
    <t>32964873</t>
  </si>
  <si>
    <t>17905937</t>
  </si>
  <si>
    <t>71212806</t>
  </si>
  <si>
    <t>EDIFICIO RESIDENCIAL TORRE LOS COLIBRIES</t>
  </si>
  <si>
    <t>75117856</t>
  </si>
  <si>
    <t>43529000</t>
  </si>
  <si>
    <t>73201563</t>
  </si>
  <si>
    <t>80176721</t>
  </si>
  <si>
    <t>41953079</t>
  </si>
  <si>
    <t>02644342</t>
  </si>
  <si>
    <t>42407114</t>
  </si>
  <si>
    <t>03876952</t>
  </si>
  <si>
    <t>02608612</t>
  </si>
  <si>
    <t>02848812</t>
  </si>
  <si>
    <t>02861507</t>
  </si>
  <si>
    <t>71318319</t>
  </si>
  <si>
    <t>09087705</t>
  </si>
  <si>
    <t>45209191</t>
  </si>
  <si>
    <t>RESIDENCIAL INHOUSE</t>
  </si>
  <si>
    <t>40094842</t>
  </si>
  <si>
    <t>16757739</t>
  </si>
  <si>
    <t>02817422</t>
  </si>
  <si>
    <t>72296573</t>
  </si>
  <si>
    <t>43338484</t>
  </si>
  <si>
    <t>41185014</t>
  </si>
  <si>
    <t>45661543</t>
  </si>
  <si>
    <t>32777654</t>
  </si>
  <si>
    <t>02625226</t>
  </si>
  <si>
    <t>76355151</t>
  </si>
  <si>
    <t>71301762</t>
  </si>
  <si>
    <t>77023880</t>
  </si>
  <si>
    <t>25623148</t>
  </si>
  <si>
    <t>70840907</t>
  </si>
  <si>
    <t>42819378</t>
  </si>
  <si>
    <t>47573412</t>
  </si>
  <si>
    <t>02792954</t>
  </si>
  <si>
    <t>47180440</t>
  </si>
  <si>
    <t>16498060</t>
  </si>
  <si>
    <t>42029129</t>
  </si>
  <si>
    <t>43805893</t>
  </si>
  <si>
    <t>18176286</t>
  </si>
  <si>
    <t>03602508</t>
  </si>
  <si>
    <t>18108076</t>
  </si>
  <si>
    <t>41375457</t>
  </si>
  <si>
    <t>20480864973</t>
  </si>
  <si>
    <t>44994070</t>
  </si>
  <si>
    <t>03885555</t>
  </si>
  <si>
    <t>16725428</t>
  </si>
  <si>
    <t>75511715</t>
  </si>
  <si>
    <t>18173504</t>
  </si>
  <si>
    <t>74207503</t>
  </si>
  <si>
    <t>42400325</t>
  </si>
  <si>
    <t>20606057572</t>
  </si>
  <si>
    <t>CMBRANDO VENTAS S.A.C.</t>
  </si>
  <si>
    <t>47039945</t>
  </si>
  <si>
    <t>DERRAMA MAGISTERIAL - TRUJILLO</t>
  </si>
  <si>
    <t>70266953</t>
  </si>
  <si>
    <t>73462814</t>
  </si>
  <si>
    <t>80661257</t>
  </si>
  <si>
    <t>73338335</t>
  </si>
  <si>
    <t>03376290</t>
  </si>
  <si>
    <t>02622192</t>
  </si>
  <si>
    <t>44349624</t>
  </si>
  <si>
    <t>40953704</t>
  </si>
  <si>
    <t>73068233</t>
  </si>
  <si>
    <t>19572901</t>
  </si>
  <si>
    <t>10371369</t>
  </si>
  <si>
    <t>75053448</t>
  </si>
  <si>
    <t>46000093</t>
  </si>
  <si>
    <t>73387823</t>
  </si>
  <si>
    <t>45205418</t>
  </si>
  <si>
    <t>08883164</t>
  </si>
  <si>
    <t>75249120</t>
  </si>
  <si>
    <t>71432640</t>
  </si>
  <si>
    <t>41890421</t>
  </si>
  <si>
    <t>76965168</t>
  </si>
  <si>
    <t>40063279</t>
  </si>
  <si>
    <t>47151181</t>
  </si>
  <si>
    <t>003108492</t>
  </si>
  <si>
    <t>70211473</t>
  </si>
  <si>
    <t>40902941</t>
  </si>
  <si>
    <t>47676290</t>
  </si>
  <si>
    <t>43955299</t>
  </si>
  <si>
    <t>16794105</t>
  </si>
  <si>
    <t>18033344</t>
  </si>
  <si>
    <t>72560116</t>
  </si>
  <si>
    <t>40890130</t>
  </si>
  <si>
    <t>76202740</t>
  </si>
  <si>
    <t>45440390</t>
  </si>
  <si>
    <t>46167185</t>
  </si>
  <si>
    <t>77571334</t>
  </si>
  <si>
    <t>42657549</t>
  </si>
  <si>
    <t>80447316</t>
  </si>
  <si>
    <t>77392154</t>
  </si>
  <si>
    <t>02659981</t>
  </si>
  <si>
    <t>76785472</t>
  </si>
  <si>
    <t>44077782</t>
  </si>
  <si>
    <t>10557275</t>
  </si>
  <si>
    <t>44223475</t>
  </si>
  <si>
    <t>48331262</t>
  </si>
  <si>
    <t>17923203</t>
  </si>
  <si>
    <t>72613706</t>
  </si>
  <si>
    <t>18206709</t>
  </si>
  <si>
    <t>17883676</t>
  </si>
  <si>
    <t>02873398</t>
  </si>
  <si>
    <t>72687037</t>
  </si>
  <si>
    <t>62704843</t>
  </si>
  <si>
    <t>74859403</t>
  </si>
  <si>
    <t>41748097</t>
  </si>
  <si>
    <t>03206183</t>
  </si>
  <si>
    <t>71633021</t>
  </si>
  <si>
    <t>20608999371</t>
  </si>
  <si>
    <t>FUTURA CONNECTION</t>
  </si>
  <si>
    <t>73688638</t>
  </si>
  <si>
    <t>02854955</t>
  </si>
  <si>
    <t>43199408</t>
  </si>
  <si>
    <t>41928689</t>
  </si>
  <si>
    <t>20601905257</t>
  </si>
  <si>
    <t>71393334</t>
  </si>
  <si>
    <t>16473126</t>
  </si>
  <si>
    <t>60317092</t>
  </si>
  <si>
    <t>42731753</t>
  </si>
  <si>
    <t>75209231</t>
  </si>
  <si>
    <t>21257813</t>
  </si>
  <si>
    <t>Junín</t>
  </si>
  <si>
    <t xml:space="preserve">Huancayo </t>
  </si>
  <si>
    <t>El Tambo</t>
  </si>
  <si>
    <t>20573127774</t>
  </si>
  <si>
    <t>KERFAG TELECOMUNICACIONES S.A.</t>
  </si>
  <si>
    <t>45714359</t>
  </si>
  <si>
    <t>47106344</t>
  </si>
  <si>
    <t>18108015</t>
  </si>
  <si>
    <t>75479758</t>
  </si>
  <si>
    <t>73066699</t>
  </si>
  <si>
    <t>74635319</t>
  </si>
  <si>
    <t>43628267</t>
  </si>
  <si>
    <t>16705922</t>
  </si>
  <si>
    <t>41639320</t>
  </si>
  <si>
    <t>02804410</t>
  </si>
  <si>
    <t>42210510</t>
  </si>
  <si>
    <t>73795462</t>
  </si>
  <si>
    <t>42683276</t>
  </si>
  <si>
    <t>74070621</t>
  </si>
  <si>
    <t>77431809</t>
  </si>
  <si>
    <t>45079022</t>
  </si>
  <si>
    <t>70933023</t>
  </si>
  <si>
    <t>41230364</t>
  </si>
  <si>
    <t>16666332</t>
  </si>
  <si>
    <t>76161928</t>
  </si>
  <si>
    <t>17850483</t>
  </si>
  <si>
    <t>42466771</t>
  </si>
  <si>
    <t>73900501</t>
  </si>
  <si>
    <t>45440355</t>
  </si>
  <si>
    <t>72968836</t>
  </si>
  <si>
    <t>73501594</t>
  </si>
  <si>
    <t>17865852</t>
  </si>
  <si>
    <t>02697658</t>
  </si>
  <si>
    <t>60459253</t>
  </si>
  <si>
    <t>06923152</t>
  </si>
  <si>
    <t>25819139</t>
  </si>
  <si>
    <t>18197624</t>
  </si>
  <si>
    <t>73681546</t>
  </si>
  <si>
    <t>47798600</t>
  </si>
  <si>
    <t>09495274</t>
  </si>
  <si>
    <t>41323700</t>
  </si>
  <si>
    <t>44404866</t>
  </si>
  <si>
    <t>47870820</t>
  </si>
  <si>
    <t>27733240</t>
  </si>
  <si>
    <t>76475978</t>
  </si>
  <si>
    <t>008857581</t>
  </si>
  <si>
    <t>02688243</t>
  </si>
  <si>
    <t>40035011</t>
  </si>
  <si>
    <t>72735175</t>
  </si>
  <si>
    <t>48488889</t>
  </si>
  <si>
    <t>73827462</t>
  </si>
  <si>
    <t>40707788</t>
  </si>
  <si>
    <t>18119615</t>
  </si>
  <si>
    <t>42843908</t>
  </si>
  <si>
    <t>41630342</t>
  </si>
  <si>
    <t>70194415</t>
  </si>
  <si>
    <t>75851385</t>
  </si>
  <si>
    <t>18213689</t>
  </si>
  <si>
    <t>44658058</t>
  </si>
  <si>
    <t>42134264</t>
  </si>
  <si>
    <t>40735949</t>
  </si>
  <si>
    <t>16480588</t>
  </si>
  <si>
    <t>41537111</t>
  </si>
  <si>
    <t>76795453</t>
  </si>
  <si>
    <t>008329707</t>
  </si>
  <si>
    <t>16524403</t>
  </si>
  <si>
    <t>76265958</t>
  </si>
  <si>
    <t>80188784</t>
  </si>
  <si>
    <t>42469583</t>
  </si>
  <si>
    <t>08219263</t>
  </si>
  <si>
    <t>27719123</t>
  </si>
  <si>
    <t>76503063</t>
  </si>
  <si>
    <t>70895593</t>
  </si>
  <si>
    <t>43077079</t>
  </si>
  <si>
    <t>44515606</t>
  </si>
  <si>
    <t>46223725</t>
  </si>
  <si>
    <t>70940865</t>
  </si>
  <si>
    <t>44191241</t>
  </si>
  <si>
    <t>72407049</t>
  </si>
  <si>
    <t>02715232</t>
  </si>
  <si>
    <t>02863065</t>
  </si>
  <si>
    <t>48785163</t>
  </si>
  <si>
    <t>02840063</t>
  </si>
  <si>
    <t>71906047</t>
  </si>
  <si>
    <t>76642909</t>
  </si>
  <si>
    <t>03315202</t>
  </si>
  <si>
    <t>27720488</t>
  </si>
  <si>
    <t>74546575</t>
  </si>
  <si>
    <t>44549059</t>
  </si>
  <si>
    <t>80616378</t>
  </si>
  <si>
    <t>Arequipa</t>
  </si>
  <si>
    <t>Miraflores</t>
  </si>
  <si>
    <t>20610942157</t>
  </si>
  <si>
    <t>LEXY COMPANY E.I.R.L</t>
  </si>
  <si>
    <t>18064285</t>
  </si>
  <si>
    <t>47806951</t>
  </si>
  <si>
    <t>16799069</t>
  </si>
  <si>
    <t>74474043</t>
  </si>
  <si>
    <t>45911287</t>
  </si>
  <si>
    <t>16680755</t>
  </si>
  <si>
    <t>72482643</t>
  </si>
  <si>
    <t>10321384</t>
  </si>
  <si>
    <t>17829851</t>
  </si>
  <si>
    <t>71597106</t>
  </si>
  <si>
    <t>60058536</t>
  </si>
  <si>
    <t>17836256</t>
  </si>
  <si>
    <t>77905403</t>
  </si>
  <si>
    <t>70873645</t>
  </si>
  <si>
    <t>74761983</t>
  </si>
  <si>
    <t>02860348</t>
  </si>
  <si>
    <t>42440066</t>
  </si>
  <si>
    <t>60764051</t>
  </si>
  <si>
    <t>75854923</t>
  </si>
  <si>
    <t>08534305</t>
  </si>
  <si>
    <t>09887595</t>
  </si>
  <si>
    <t>32798860</t>
  </si>
  <si>
    <t>18130819</t>
  </si>
  <si>
    <t>47577877</t>
  </si>
  <si>
    <t>42878599</t>
  </si>
  <si>
    <t>02852304</t>
  </si>
  <si>
    <t>48040434</t>
  </si>
  <si>
    <t>43932972</t>
  </si>
  <si>
    <t>43277427</t>
  </si>
  <si>
    <t>76846534</t>
  </si>
  <si>
    <t>20042103</t>
  </si>
  <si>
    <t>16472472</t>
  </si>
  <si>
    <t>61025872</t>
  </si>
  <si>
    <t>74953355</t>
  </si>
  <si>
    <t>72990005</t>
  </si>
  <si>
    <t>47305854</t>
  </si>
  <si>
    <t>32921719</t>
  </si>
  <si>
    <t>16446893</t>
  </si>
  <si>
    <t>72748040</t>
  </si>
  <si>
    <t>18203091</t>
  </si>
  <si>
    <t>47169420</t>
  </si>
  <si>
    <t>02844227</t>
  </si>
  <si>
    <t>43272258</t>
  </si>
  <si>
    <t>75250615</t>
  </si>
  <si>
    <t>44246960</t>
  </si>
  <si>
    <t>47235470</t>
  </si>
  <si>
    <t>73462657</t>
  </si>
  <si>
    <t>47832175</t>
  </si>
  <si>
    <t>45007557</t>
  </si>
  <si>
    <t>43839836</t>
  </si>
  <si>
    <t>44712428</t>
  </si>
  <si>
    <t>60764222</t>
  </si>
  <si>
    <t>02891435</t>
  </si>
  <si>
    <t>40431662</t>
  </si>
  <si>
    <t>76582525</t>
  </si>
  <si>
    <t>43260838</t>
  </si>
  <si>
    <t>70034022</t>
  </si>
  <si>
    <t>41490868</t>
  </si>
  <si>
    <t>80174892</t>
  </si>
  <si>
    <t>72255279</t>
  </si>
  <si>
    <t>10410800239</t>
  </si>
  <si>
    <t>16643587</t>
  </si>
  <si>
    <t>44554149</t>
  </si>
  <si>
    <t>32723020</t>
  </si>
  <si>
    <t>16756788</t>
  </si>
  <si>
    <t>42743352</t>
  </si>
  <si>
    <t>02656211</t>
  </si>
  <si>
    <t>48124155</t>
  </si>
  <si>
    <t>71042124</t>
  </si>
  <si>
    <t>47159425</t>
  </si>
  <si>
    <t>40230469</t>
  </si>
  <si>
    <t>27689259</t>
  </si>
  <si>
    <t>75337293</t>
  </si>
  <si>
    <t>45080983</t>
  </si>
  <si>
    <t>40092082</t>
  </si>
  <si>
    <t>20601247519</t>
  </si>
  <si>
    <t>MEBRA ABSOLUTO S.A.C.</t>
  </si>
  <si>
    <t>29415666</t>
  </si>
  <si>
    <t>02773654</t>
  </si>
  <si>
    <t>80248461</t>
  </si>
  <si>
    <t>60779636</t>
  </si>
  <si>
    <t>27146700</t>
  </si>
  <si>
    <t>46906244</t>
  </si>
  <si>
    <t>10448712015</t>
  </si>
  <si>
    <t>16486315</t>
  </si>
  <si>
    <t>18011765</t>
  </si>
  <si>
    <t>44095765</t>
  </si>
  <si>
    <t>41856036</t>
  </si>
  <si>
    <t>46225518</t>
  </si>
  <si>
    <t>46636147</t>
  </si>
  <si>
    <t>EDIFICIO EL ROBLE (TRUJILLO)</t>
  </si>
  <si>
    <t>77237468</t>
  </si>
  <si>
    <t>40604542</t>
  </si>
  <si>
    <t>00326924</t>
  </si>
  <si>
    <t>48204375</t>
  </si>
  <si>
    <t>75581988</t>
  </si>
  <si>
    <t>18011438</t>
  </si>
  <si>
    <t>43142179</t>
  </si>
  <si>
    <t>00369089</t>
  </si>
  <si>
    <t>60374755</t>
  </si>
  <si>
    <t>06984735</t>
  </si>
  <si>
    <t>77326101</t>
  </si>
  <si>
    <t>03677907</t>
  </si>
  <si>
    <t>RESIDENCIAL LOS ALGARROBOS</t>
  </si>
  <si>
    <t>73380043</t>
  </si>
  <si>
    <t>48535147</t>
  </si>
  <si>
    <t>19919851</t>
  </si>
  <si>
    <t>75111183</t>
  </si>
  <si>
    <t>32939067</t>
  </si>
  <si>
    <t>32929498</t>
  </si>
  <si>
    <t>61020619</t>
  </si>
  <si>
    <t>10468442316</t>
  </si>
  <si>
    <t>16600132</t>
  </si>
  <si>
    <t>16776812</t>
  </si>
  <si>
    <t>02701678</t>
  </si>
  <si>
    <t>74740487</t>
  </si>
  <si>
    <t>44029178</t>
  </si>
  <si>
    <t>42706099</t>
  </si>
  <si>
    <t>76142663</t>
  </si>
  <si>
    <t>46983373</t>
  </si>
  <si>
    <t>43663784</t>
  </si>
  <si>
    <t>02621895</t>
  </si>
  <si>
    <t>49031674</t>
  </si>
  <si>
    <t>20602484662</t>
  </si>
  <si>
    <t>70889324</t>
  </si>
  <si>
    <t>02634155</t>
  </si>
  <si>
    <t>17885739</t>
  </si>
  <si>
    <t>60743168</t>
  </si>
  <si>
    <t>74956212</t>
  </si>
  <si>
    <t>77310418</t>
  </si>
  <si>
    <t>08704623</t>
  </si>
  <si>
    <t>40568454</t>
  </si>
  <si>
    <t>45880902</t>
  </si>
  <si>
    <t>18143921</t>
  </si>
  <si>
    <t>74243274</t>
  </si>
  <si>
    <t>75479456</t>
  </si>
  <si>
    <t>76539395</t>
  </si>
  <si>
    <t>46627414</t>
  </si>
  <si>
    <t>46067739</t>
  </si>
  <si>
    <t>16706386</t>
  </si>
  <si>
    <t>18109081</t>
  </si>
  <si>
    <t>80683639</t>
  </si>
  <si>
    <t>47096697</t>
  </si>
  <si>
    <t>18126798</t>
  </si>
  <si>
    <t>72597181</t>
  </si>
  <si>
    <t>25801137</t>
  </si>
  <si>
    <t>70000968</t>
  </si>
  <si>
    <t>73709422</t>
  </si>
  <si>
    <t>40392366</t>
  </si>
  <si>
    <t>41539344</t>
  </si>
  <si>
    <t>18036016</t>
  </si>
  <si>
    <t>18095173</t>
  </si>
  <si>
    <t>60419974</t>
  </si>
  <si>
    <t>47848810</t>
  </si>
  <si>
    <t>02825344</t>
  </si>
  <si>
    <t>48628538</t>
  </si>
  <si>
    <t>03477544</t>
  </si>
  <si>
    <t>47910988</t>
  </si>
  <si>
    <t>17854863</t>
  </si>
  <si>
    <t>74400933</t>
  </si>
  <si>
    <t>02784349</t>
  </si>
  <si>
    <t>43813634</t>
  </si>
  <si>
    <t>80224050</t>
  </si>
  <si>
    <t>16748593</t>
  </si>
  <si>
    <t>43794777</t>
  </si>
  <si>
    <t>46194920</t>
  </si>
  <si>
    <t>27168969</t>
  </si>
  <si>
    <t>80421783</t>
  </si>
  <si>
    <t>77246986</t>
  </si>
  <si>
    <t>77083920</t>
  </si>
  <si>
    <t>40046396</t>
  </si>
  <si>
    <t>45516477</t>
  </si>
  <si>
    <t>43079956</t>
  </si>
  <si>
    <t>03573724</t>
  </si>
  <si>
    <t>21554340</t>
  </si>
  <si>
    <t>16670753</t>
  </si>
  <si>
    <t>17839938</t>
  </si>
  <si>
    <t>18099526</t>
  </si>
  <si>
    <t>02772401</t>
  </si>
  <si>
    <t>76098043</t>
  </si>
  <si>
    <t>16595838</t>
  </si>
  <si>
    <t>32982284</t>
  </si>
  <si>
    <t>16776162</t>
  </si>
  <si>
    <t>10460322664</t>
  </si>
  <si>
    <t>43887185</t>
  </si>
  <si>
    <t>32926662</t>
  </si>
  <si>
    <t>40921887</t>
  </si>
  <si>
    <t>73775544</t>
  </si>
  <si>
    <t>02678987</t>
  </si>
  <si>
    <t>41220819</t>
  </si>
  <si>
    <t>73278253</t>
  </si>
  <si>
    <t>75821788</t>
  </si>
  <si>
    <t>47040036</t>
  </si>
  <si>
    <t>48376420</t>
  </si>
  <si>
    <t>47563250</t>
  </si>
  <si>
    <t>72918462</t>
  </si>
  <si>
    <t>42898705</t>
  </si>
  <si>
    <t>16476974</t>
  </si>
  <si>
    <t>46546586</t>
  </si>
  <si>
    <t>03643581</t>
  </si>
  <si>
    <t>41628475</t>
  </si>
  <si>
    <t>40075244</t>
  </si>
  <si>
    <t>17890682</t>
  </si>
  <si>
    <t>17918587</t>
  </si>
  <si>
    <t>02881983</t>
  </si>
  <si>
    <t>72563692</t>
  </si>
  <si>
    <t>40778175</t>
  </si>
  <si>
    <t>47586847</t>
  </si>
  <si>
    <t>17532787</t>
  </si>
  <si>
    <t>41929769</t>
  </si>
  <si>
    <t>10405242554</t>
  </si>
  <si>
    <t>18061260</t>
  </si>
  <si>
    <t>006465550</t>
  </si>
  <si>
    <t>47826418</t>
  </si>
  <si>
    <t>45473073</t>
  </si>
  <si>
    <t>16466241</t>
  </si>
  <si>
    <t>42978219</t>
  </si>
  <si>
    <t>03827055</t>
  </si>
  <si>
    <t>72396675</t>
  </si>
  <si>
    <t>48375563</t>
  </si>
  <si>
    <t>008590673</t>
  </si>
  <si>
    <t>10712286968</t>
  </si>
  <si>
    <t>40788552</t>
  </si>
  <si>
    <t>75167080</t>
  </si>
  <si>
    <t>75206247</t>
  </si>
  <si>
    <t>48238183</t>
  </si>
  <si>
    <t>03644778</t>
  </si>
  <si>
    <t>73784606</t>
  </si>
  <si>
    <t>32938893</t>
  </si>
  <si>
    <t>03874815</t>
  </si>
  <si>
    <t>42991965</t>
  </si>
  <si>
    <t>60924934</t>
  </si>
  <si>
    <t>16794308</t>
  </si>
  <si>
    <t>72873148</t>
  </si>
  <si>
    <t>47815147</t>
  </si>
  <si>
    <t>29221633</t>
  </si>
  <si>
    <t>40863295</t>
  </si>
  <si>
    <t>72542901</t>
  </si>
  <si>
    <t>001750084</t>
  </si>
  <si>
    <t>76945700</t>
  </si>
  <si>
    <t>45717991</t>
  </si>
  <si>
    <t>70537743</t>
  </si>
  <si>
    <t>71716462</t>
  </si>
  <si>
    <t>70116711</t>
  </si>
  <si>
    <t>17541830</t>
  </si>
  <si>
    <t>17862797</t>
  </si>
  <si>
    <t>42718899</t>
  </si>
  <si>
    <t>61161075</t>
  </si>
  <si>
    <t>02793419</t>
  </si>
  <si>
    <t>32945257</t>
  </si>
  <si>
    <t>18172733</t>
  </si>
  <si>
    <t>47746051</t>
  </si>
  <si>
    <t>40190630</t>
  </si>
  <si>
    <t>03362544</t>
  </si>
  <si>
    <t>17867396</t>
  </si>
  <si>
    <t>71961818</t>
  </si>
  <si>
    <t>70648531</t>
  </si>
  <si>
    <t>18149178</t>
  </si>
  <si>
    <t>73172384</t>
  </si>
  <si>
    <t>73858869</t>
  </si>
  <si>
    <t>02665512</t>
  </si>
  <si>
    <t>44655646</t>
  </si>
  <si>
    <t>75119917</t>
  </si>
  <si>
    <t>71142571</t>
  </si>
  <si>
    <t>07642142</t>
  </si>
  <si>
    <t>18069219</t>
  </si>
  <si>
    <t>43423053</t>
  </si>
  <si>
    <t>EDIFICIO LAS TERRAZAS DE SAN ANDRES</t>
  </si>
  <si>
    <t>02650125</t>
  </si>
  <si>
    <t>16500498</t>
  </si>
  <si>
    <t>74276165</t>
  </si>
  <si>
    <t>02862420</t>
  </si>
  <si>
    <t>20612239003</t>
  </si>
  <si>
    <t>CEL</t>
  </si>
  <si>
    <t>18112414</t>
  </si>
  <si>
    <t>18021129</t>
  </si>
  <si>
    <t>06793568</t>
  </si>
  <si>
    <t>72499469</t>
  </si>
  <si>
    <t>06547067</t>
  </si>
  <si>
    <t>43814805</t>
  </si>
  <si>
    <t>48804105</t>
  </si>
  <si>
    <t>43720038</t>
  </si>
  <si>
    <t>73783950</t>
  </si>
  <si>
    <t>17912805</t>
  </si>
  <si>
    <t>45643870</t>
  </si>
  <si>
    <t>16803894</t>
  </si>
  <si>
    <t>27267719</t>
  </si>
  <si>
    <t>32963823</t>
  </si>
  <si>
    <t>40119866</t>
  </si>
  <si>
    <t>72755487</t>
  </si>
  <si>
    <t>71851907</t>
  </si>
  <si>
    <t>03100529</t>
  </si>
  <si>
    <t>41022710</t>
  </si>
  <si>
    <t>46401745</t>
  </si>
  <si>
    <t>74045706</t>
  </si>
  <si>
    <t>77185440</t>
  </si>
  <si>
    <t>29723020</t>
  </si>
  <si>
    <t>80248040</t>
  </si>
  <si>
    <t>40409959</t>
  </si>
  <si>
    <t>70981269</t>
  </si>
  <si>
    <t>45996784</t>
  </si>
  <si>
    <t>46075696</t>
  </si>
  <si>
    <t>18124627</t>
  </si>
  <si>
    <t>17890185</t>
  </si>
  <si>
    <t>44749153</t>
  </si>
  <si>
    <t>19082275</t>
  </si>
  <si>
    <t>70913247</t>
  </si>
  <si>
    <t>40710119</t>
  </si>
  <si>
    <t>75162780</t>
  </si>
  <si>
    <t>80414947</t>
  </si>
  <si>
    <t>75541143</t>
  </si>
  <si>
    <t>008606551</t>
  </si>
  <si>
    <t>45508926</t>
  </si>
  <si>
    <t>47008238</t>
  </si>
  <si>
    <t>74579287</t>
  </si>
  <si>
    <t>32138354</t>
  </si>
  <si>
    <t>29662652</t>
  </si>
  <si>
    <t>47068236</t>
  </si>
  <si>
    <t>77502141</t>
  </si>
  <si>
    <t>80667764</t>
  </si>
  <si>
    <t>18038221</t>
  </si>
  <si>
    <t>70779296</t>
  </si>
  <si>
    <t>40944633</t>
  </si>
  <si>
    <t>70367665</t>
  </si>
  <si>
    <t>42226633</t>
  </si>
  <si>
    <t>02615043</t>
  </si>
  <si>
    <t>74563030</t>
  </si>
  <si>
    <t>03311059</t>
  </si>
  <si>
    <t>43293768</t>
  </si>
  <si>
    <t>75079665</t>
  </si>
  <si>
    <t>80224213</t>
  </si>
  <si>
    <t>02775499</t>
  </si>
  <si>
    <t>75867718</t>
  </si>
  <si>
    <t>33569465</t>
  </si>
  <si>
    <t>62770992</t>
  </si>
  <si>
    <t>80302312</t>
  </si>
  <si>
    <t>80315423</t>
  </si>
  <si>
    <t>18059992</t>
  </si>
  <si>
    <t>18153405</t>
  </si>
  <si>
    <t>18167620</t>
  </si>
  <si>
    <t>43106075</t>
  </si>
  <si>
    <t>47435821</t>
  </si>
  <si>
    <t>03870579</t>
  </si>
  <si>
    <t>40284286</t>
  </si>
  <si>
    <t>43991848</t>
  </si>
  <si>
    <t>42527764</t>
  </si>
  <si>
    <t>40353887</t>
  </si>
  <si>
    <t>20049334</t>
  </si>
  <si>
    <t>44083462</t>
  </si>
  <si>
    <t>76007678</t>
  </si>
  <si>
    <t>48236395</t>
  </si>
  <si>
    <t>45006024</t>
  </si>
  <si>
    <t>16459743</t>
  </si>
  <si>
    <t>40803613</t>
  </si>
  <si>
    <t>70049049</t>
  </si>
  <si>
    <t>29329995</t>
  </si>
  <si>
    <t>72798489</t>
  </si>
  <si>
    <t>03561544</t>
  </si>
  <si>
    <t>004355071</t>
  </si>
  <si>
    <t>006443498</t>
  </si>
  <si>
    <t>02841740</t>
  </si>
  <si>
    <t>43277170</t>
  </si>
  <si>
    <t>48932182</t>
  </si>
  <si>
    <t>10180660696</t>
  </si>
  <si>
    <t>47023016</t>
  </si>
  <si>
    <t>70254310</t>
  </si>
  <si>
    <t>43501598</t>
  </si>
  <si>
    <t>80664826</t>
  </si>
  <si>
    <t>02866004</t>
  </si>
  <si>
    <t>80230925</t>
  </si>
  <si>
    <t>76614161</t>
  </si>
  <si>
    <t>44101557</t>
  </si>
  <si>
    <t>41608202</t>
  </si>
  <si>
    <t>25743664</t>
  </si>
  <si>
    <t>72760636</t>
  </si>
  <si>
    <t>05640874</t>
  </si>
  <si>
    <t>01163019</t>
  </si>
  <si>
    <t>48404503</t>
  </si>
  <si>
    <t>72918509</t>
  </si>
  <si>
    <t>32981830</t>
  </si>
  <si>
    <t>43049445</t>
  </si>
  <si>
    <t>19402692</t>
  </si>
  <si>
    <t>16444703</t>
  </si>
  <si>
    <t>001940787</t>
  </si>
  <si>
    <t>02853293</t>
  </si>
  <si>
    <t>48450471</t>
  </si>
  <si>
    <t>45531590</t>
  </si>
  <si>
    <t>72781813</t>
  </si>
  <si>
    <t>76208481</t>
  </si>
  <si>
    <t>29408569</t>
  </si>
  <si>
    <t>43646447</t>
  </si>
  <si>
    <t>41898656</t>
  </si>
  <si>
    <t>43573870</t>
  </si>
  <si>
    <t>47201775</t>
  </si>
  <si>
    <t>46537358</t>
  </si>
  <si>
    <t>42095991</t>
  </si>
  <si>
    <t>80333765</t>
  </si>
  <si>
    <t>29409858</t>
  </si>
  <si>
    <t>02793253</t>
  </si>
  <si>
    <t>02864252</t>
  </si>
  <si>
    <t>17608359</t>
  </si>
  <si>
    <t>17931760</t>
  </si>
  <si>
    <t>44250083</t>
  </si>
  <si>
    <t>71259566</t>
  </si>
  <si>
    <t>46442605</t>
  </si>
  <si>
    <t>47830519</t>
  </si>
  <si>
    <t>03081860</t>
  </si>
  <si>
    <t>80639636</t>
  </si>
  <si>
    <t>44804292</t>
  </si>
  <si>
    <t>17848664</t>
  </si>
  <si>
    <t>76074546</t>
  </si>
  <si>
    <t>44865400</t>
  </si>
  <si>
    <t>45642471</t>
  </si>
  <si>
    <t>72612645</t>
  </si>
  <si>
    <t>73334634</t>
  </si>
  <si>
    <t>16475176</t>
  </si>
  <si>
    <t>75513773</t>
  </si>
  <si>
    <t>10440355329</t>
  </si>
  <si>
    <t>45870589</t>
  </si>
  <si>
    <t>21258760</t>
  </si>
  <si>
    <t>46016978</t>
  </si>
  <si>
    <t>80161380</t>
  </si>
  <si>
    <t>10721578483</t>
  </si>
  <si>
    <t>25784771</t>
  </si>
  <si>
    <t>05643645</t>
  </si>
  <si>
    <t>41410609</t>
  </si>
  <si>
    <t>16708822</t>
  </si>
  <si>
    <t>02626391</t>
  </si>
  <si>
    <t>80965017</t>
  </si>
  <si>
    <t>41819349</t>
  </si>
  <si>
    <t>70442693</t>
  </si>
  <si>
    <t>75609791</t>
  </si>
  <si>
    <t>80219066</t>
  </si>
  <si>
    <t>74760813</t>
  </si>
  <si>
    <t>44734325</t>
  </si>
  <si>
    <t>77217501</t>
  </si>
  <si>
    <t>73445056</t>
  </si>
  <si>
    <t>008430537</t>
  </si>
  <si>
    <t>76681926</t>
  </si>
  <si>
    <t>42641512</t>
  </si>
  <si>
    <t>45305466</t>
  </si>
  <si>
    <t>02778799</t>
  </si>
  <si>
    <t>16701315</t>
  </si>
  <si>
    <t>70868763</t>
  </si>
  <si>
    <t>17834091</t>
  </si>
  <si>
    <t>02841175</t>
  </si>
  <si>
    <t>46829786</t>
  </si>
  <si>
    <t>71883280</t>
  </si>
  <si>
    <t>02634596</t>
  </si>
  <si>
    <t>73375794</t>
  </si>
  <si>
    <t>48124091</t>
  </si>
  <si>
    <t>43342868</t>
  </si>
  <si>
    <t>32981312</t>
  </si>
  <si>
    <t>40718040</t>
  </si>
  <si>
    <t>44394169</t>
  </si>
  <si>
    <t>45806270</t>
  </si>
  <si>
    <t>80283360</t>
  </si>
  <si>
    <t>25811012</t>
  </si>
  <si>
    <t>73662297</t>
  </si>
  <si>
    <t>32824303</t>
  </si>
  <si>
    <t>43040732</t>
  </si>
  <si>
    <t>80636600</t>
  </si>
  <si>
    <t>42584624</t>
  </si>
  <si>
    <t>46046122</t>
  </si>
  <si>
    <t>74867004</t>
  </si>
  <si>
    <t>71950274</t>
  </si>
  <si>
    <t>27977292</t>
  </si>
  <si>
    <t>75479837</t>
  </si>
  <si>
    <t>17521441</t>
  </si>
  <si>
    <t>LAS PALMERAS (PIURA)</t>
  </si>
  <si>
    <t>72199143</t>
  </si>
  <si>
    <t>71590154</t>
  </si>
  <si>
    <t>006506523</t>
  </si>
  <si>
    <t>40536720</t>
  </si>
  <si>
    <t>17521977</t>
  </si>
  <si>
    <t>02897359</t>
  </si>
  <si>
    <t>45834843</t>
  </si>
  <si>
    <t>42548679</t>
  </si>
  <si>
    <t>75454401</t>
  </si>
  <si>
    <t>45172080</t>
  </si>
  <si>
    <t>75386512</t>
  </si>
  <si>
    <t>29366732</t>
  </si>
  <si>
    <t>74121753</t>
  </si>
  <si>
    <t>41149927</t>
  </si>
  <si>
    <t>17633469</t>
  </si>
  <si>
    <t>44438091</t>
  </si>
  <si>
    <t>17856881</t>
  </si>
  <si>
    <t>18171076</t>
  </si>
  <si>
    <t>78288231</t>
  </si>
  <si>
    <t>17905359</t>
  </si>
  <si>
    <t>33261045</t>
  </si>
  <si>
    <t>48359072</t>
  </si>
  <si>
    <t>17640111</t>
  </si>
  <si>
    <t>17851780</t>
  </si>
  <si>
    <t>47224583</t>
  </si>
  <si>
    <t>NUESTRA SEÑORA DE LA PAZ</t>
  </si>
  <si>
    <t>77428937</t>
  </si>
  <si>
    <t>26697925</t>
  </si>
  <si>
    <t>RESIDENCIAL EL PARQUE 2</t>
  </si>
  <si>
    <t>42500449</t>
  </si>
  <si>
    <t>EL MIRADOR DEL GOLF</t>
  </si>
  <si>
    <t>40656198</t>
  </si>
  <si>
    <t>03310397</t>
  </si>
  <si>
    <t>02756532</t>
  </si>
  <si>
    <t>02805174</t>
  </si>
  <si>
    <t>72250398</t>
  </si>
  <si>
    <t>17884891</t>
  </si>
  <si>
    <t>16449554</t>
  </si>
  <si>
    <t>02884778</t>
  </si>
  <si>
    <t>02657601</t>
  </si>
  <si>
    <t>46359193</t>
  </si>
  <si>
    <t>02683894</t>
  </si>
  <si>
    <t>40457216</t>
  </si>
  <si>
    <t>45426971</t>
  </si>
  <si>
    <t>41924464</t>
  </si>
  <si>
    <t>48373008</t>
  </si>
  <si>
    <t>02671082</t>
  </si>
  <si>
    <t>74497038</t>
  </si>
  <si>
    <t>47201034</t>
  </si>
  <si>
    <t>16648034</t>
  </si>
  <si>
    <t>77424418</t>
  </si>
  <si>
    <t>RESIDENCIAL JOSE BALTA</t>
  </si>
  <si>
    <t>80416119</t>
  </si>
  <si>
    <t>44246965</t>
  </si>
  <si>
    <t>19062066</t>
  </si>
  <si>
    <t>43450157</t>
  </si>
  <si>
    <t>76392875</t>
  </si>
  <si>
    <t>16584476</t>
  </si>
  <si>
    <t>16766011</t>
  </si>
  <si>
    <t>80546488</t>
  </si>
  <si>
    <t>41768501</t>
  </si>
  <si>
    <t>32784690</t>
  </si>
  <si>
    <t>43595639</t>
  </si>
  <si>
    <t>45574309</t>
  </si>
  <si>
    <t>73235469</t>
  </si>
  <si>
    <t>43835106</t>
  </si>
  <si>
    <t>43662645</t>
  </si>
  <si>
    <t>76597315</t>
  </si>
  <si>
    <t>74280500</t>
  </si>
  <si>
    <t>46732942</t>
  </si>
  <si>
    <t>43626070</t>
  </si>
  <si>
    <t>42012201</t>
  </si>
  <si>
    <t>04416153</t>
  </si>
  <si>
    <t>08244543</t>
  </si>
  <si>
    <t>32989553</t>
  </si>
  <si>
    <t>73822329</t>
  </si>
  <si>
    <t>76463860</t>
  </si>
  <si>
    <t>44634677</t>
  </si>
  <si>
    <t>17933268</t>
  </si>
  <si>
    <t>43554399</t>
  </si>
  <si>
    <t>46010039</t>
  </si>
  <si>
    <t>41241910</t>
  </si>
  <si>
    <t>45779988</t>
  </si>
  <si>
    <t>02874967</t>
  </si>
  <si>
    <t>40000306</t>
  </si>
  <si>
    <t>77533329</t>
  </si>
  <si>
    <t>02680335</t>
  </si>
  <si>
    <t>43874062</t>
  </si>
  <si>
    <t>47033358</t>
  </si>
  <si>
    <t>41100711</t>
  </si>
  <si>
    <t>73369124</t>
  </si>
  <si>
    <t>16616142</t>
  </si>
  <si>
    <t>73179261</t>
  </si>
  <si>
    <t>70785002</t>
  </si>
  <si>
    <t>008330655</t>
  </si>
  <si>
    <t>44202093</t>
  </si>
  <si>
    <t>45688796</t>
  </si>
  <si>
    <t>02859832</t>
  </si>
  <si>
    <t>43800096</t>
  </si>
  <si>
    <t>42426557</t>
  </si>
  <si>
    <t>71259576</t>
  </si>
  <si>
    <t>43184656</t>
  </si>
  <si>
    <t>46552587</t>
  </si>
  <si>
    <t>009033888</t>
  </si>
  <si>
    <t>17570222</t>
  </si>
  <si>
    <t>40956017</t>
  </si>
  <si>
    <t>29380553</t>
  </si>
  <si>
    <t>Mariano Melgar</t>
  </si>
  <si>
    <t>70880007</t>
  </si>
  <si>
    <t>17882382</t>
  </si>
  <si>
    <t>43932695</t>
  </si>
  <si>
    <t>73377322</t>
  </si>
  <si>
    <t>80423960</t>
  </si>
  <si>
    <t>41901956</t>
  </si>
  <si>
    <t>41430640</t>
  </si>
  <si>
    <t>10082901</t>
  </si>
  <si>
    <t>44028958</t>
  </si>
  <si>
    <t>71530405</t>
  </si>
  <si>
    <t>22080533</t>
  </si>
  <si>
    <t>00991857</t>
  </si>
  <si>
    <t>44290827</t>
  </si>
  <si>
    <t>02659076</t>
  </si>
  <si>
    <t>03571446</t>
  </si>
  <si>
    <t>74637784</t>
  </si>
  <si>
    <t>42031250</t>
  </si>
  <si>
    <t>02615724</t>
  </si>
  <si>
    <t>27148798</t>
  </si>
  <si>
    <t>02775712</t>
  </si>
  <si>
    <t>72889063</t>
  </si>
  <si>
    <t>76796305</t>
  </si>
  <si>
    <t>47388623</t>
  </si>
  <si>
    <t>40419529</t>
  </si>
  <si>
    <t>73876640</t>
  </si>
  <si>
    <t>40821810</t>
  </si>
  <si>
    <t>06237198</t>
  </si>
  <si>
    <t>70334448</t>
  </si>
  <si>
    <t>006279790</t>
  </si>
  <si>
    <t>10724994691</t>
  </si>
  <si>
    <t>43661083</t>
  </si>
  <si>
    <t>43668710</t>
  </si>
  <si>
    <t>63339898</t>
  </si>
  <si>
    <t>29264813</t>
  </si>
  <si>
    <t>80601025</t>
  </si>
  <si>
    <t>46326975</t>
  </si>
  <si>
    <t>41901673</t>
  </si>
  <si>
    <t>02832708</t>
  </si>
  <si>
    <t>42303668</t>
  </si>
  <si>
    <t>SOL DE PIMENTEL</t>
  </si>
  <si>
    <t>18898159</t>
  </si>
  <si>
    <t>74416034</t>
  </si>
  <si>
    <t>80272530</t>
  </si>
  <si>
    <t>46702769</t>
  </si>
  <si>
    <t>76734916</t>
  </si>
  <si>
    <t>47212502</t>
  </si>
  <si>
    <t>02605419</t>
  </si>
  <si>
    <t>42322343</t>
  </si>
  <si>
    <t>41338216</t>
  </si>
  <si>
    <t>02851014</t>
  </si>
  <si>
    <t>02633910</t>
  </si>
  <si>
    <t>73460867</t>
  </si>
  <si>
    <t>70895343</t>
  </si>
  <si>
    <t>40165207</t>
  </si>
  <si>
    <t>71939139</t>
  </si>
  <si>
    <t>80195036</t>
  </si>
  <si>
    <t>72354863</t>
  </si>
  <si>
    <t>77724691</t>
  </si>
  <si>
    <t>41908515</t>
  </si>
  <si>
    <t>44864766</t>
  </si>
  <si>
    <t>48373493</t>
  </si>
  <si>
    <t>44066281</t>
  </si>
  <si>
    <t>18041640</t>
  </si>
  <si>
    <t>02654183</t>
  </si>
  <si>
    <t>72937156</t>
  </si>
  <si>
    <t>02895152</t>
  </si>
  <si>
    <t>02836265</t>
  </si>
  <si>
    <t>16496214</t>
  </si>
  <si>
    <t>16424456</t>
  </si>
  <si>
    <t>71375109</t>
  </si>
  <si>
    <t>46987328</t>
  </si>
  <si>
    <t>02708031</t>
  </si>
  <si>
    <t>44212911</t>
  </si>
  <si>
    <t>42238059</t>
  </si>
  <si>
    <t>72651461</t>
  </si>
  <si>
    <t>16687531</t>
  </si>
  <si>
    <t>41568914</t>
  </si>
  <si>
    <t>44925260</t>
  </si>
  <si>
    <t>47390178</t>
  </si>
  <si>
    <t>02847715</t>
  </si>
  <si>
    <t>44765286</t>
  </si>
  <si>
    <t>75866030</t>
  </si>
  <si>
    <t>80616354</t>
  </si>
  <si>
    <t>03876326</t>
  </si>
  <si>
    <t>47608213</t>
  </si>
  <si>
    <t>44671085</t>
  </si>
  <si>
    <t>10708606583</t>
  </si>
  <si>
    <t>19533247</t>
  </si>
  <si>
    <t>16773761</t>
  </si>
  <si>
    <t>75055587</t>
  </si>
  <si>
    <t>003743427</t>
  </si>
  <si>
    <t>74499770</t>
  </si>
  <si>
    <t>72700698</t>
  </si>
  <si>
    <t>44108524</t>
  </si>
  <si>
    <t>44089160</t>
  </si>
  <si>
    <t>46414479</t>
  </si>
  <si>
    <t>41393872</t>
  </si>
  <si>
    <t>40456716</t>
  </si>
  <si>
    <t>17885773</t>
  </si>
  <si>
    <t>16631741</t>
  </si>
  <si>
    <t>71025752</t>
  </si>
  <si>
    <t>75007454</t>
  </si>
  <si>
    <t>77231193</t>
  </si>
  <si>
    <t>26716764</t>
  </si>
  <si>
    <t>70411019</t>
  </si>
  <si>
    <t>16590115</t>
  </si>
  <si>
    <t>48767235</t>
  </si>
  <si>
    <t>75196767</t>
  </si>
  <si>
    <t>77128837</t>
  </si>
  <si>
    <t>18168997</t>
  </si>
  <si>
    <t>17815502</t>
  </si>
  <si>
    <t>48290648</t>
  </si>
  <si>
    <t>45212248</t>
  </si>
  <si>
    <t>73950814</t>
  </si>
  <si>
    <t>44645185</t>
  </si>
  <si>
    <t>29387297</t>
  </si>
  <si>
    <t>70002369</t>
  </si>
  <si>
    <t>70252081</t>
  </si>
  <si>
    <t>42081951</t>
  </si>
  <si>
    <t>46341453</t>
  </si>
  <si>
    <t>02685188</t>
  </si>
  <si>
    <t>70470472</t>
  </si>
  <si>
    <t>02822269</t>
  </si>
  <si>
    <t>45207032</t>
  </si>
  <si>
    <t>76692217</t>
  </si>
  <si>
    <t>02873948</t>
  </si>
  <si>
    <t>17921328</t>
  </si>
  <si>
    <t>78106960</t>
  </si>
  <si>
    <t>44108516</t>
  </si>
  <si>
    <t>45507831</t>
  </si>
  <si>
    <t>48267995</t>
  </si>
  <si>
    <t>HB WTV L1MAX PREMIUM 1000 PROV MAY25 MESH</t>
  </si>
  <si>
    <t>02860619</t>
  </si>
  <si>
    <t>18135297</t>
  </si>
  <si>
    <t>03201582</t>
  </si>
  <si>
    <t>INTERNET + DGO L1 MAX</t>
  </si>
  <si>
    <t>48566126</t>
  </si>
  <si>
    <t>16751502</t>
  </si>
  <si>
    <t>42498165</t>
  </si>
  <si>
    <t>73854623</t>
  </si>
  <si>
    <t>47107931</t>
  </si>
  <si>
    <t>60990479</t>
  </si>
  <si>
    <t>47834697</t>
  </si>
  <si>
    <t>40365672</t>
  </si>
  <si>
    <t>17853391</t>
  </si>
  <si>
    <t>72526717</t>
  </si>
  <si>
    <t>48751458</t>
  </si>
  <si>
    <t>44906129</t>
  </si>
  <si>
    <t>004040876</t>
  </si>
  <si>
    <t>73141299</t>
  </si>
  <si>
    <t>47345106</t>
  </si>
  <si>
    <t>48850006</t>
  </si>
  <si>
    <t>40412865</t>
  </si>
  <si>
    <t>18210430</t>
  </si>
  <si>
    <t>02649347</t>
  </si>
  <si>
    <t>45969591</t>
  </si>
  <si>
    <t>40789508</t>
  </si>
  <si>
    <t>EDIFICIO LOS EUCALIPTOS</t>
  </si>
  <si>
    <t>77537723</t>
  </si>
  <si>
    <t>42853010</t>
  </si>
  <si>
    <t>45807869</t>
  </si>
  <si>
    <t>18850462</t>
  </si>
  <si>
    <t>47437519</t>
  </si>
  <si>
    <t>02687263</t>
  </si>
  <si>
    <t>29562191</t>
  </si>
  <si>
    <t>16437649</t>
  </si>
  <si>
    <t>48776513</t>
  </si>
  <si>
    <t>48477943</t>
  </si>
  <si>
    <t>41788383</t>
  </si>
  <si>
    <t>43095767</t>
  </si>
  <si>
    <t>42775525</t>
  </si>
  <si>
    <t>76936690</t>
  </si>
  <si>
    <t>47541040</t>
  </si>
  <si>
    <t>02851029</t>
  </si>
  <si>
    <t>16475093</t>
  </si>
  <si>
    <t>47907766</t>
  </si>
  <si>
    <t>Florencia de Mora</t>
  </si>
  <si>
    <t>43899870</t>
  </si>
  <si>
    <t>72802742</t>
  </si>
  <si>
    <t>COLIBRI</t>
  </si>
  <si>
    <t>03585605</t>
  </si>
  <si>
    <t>60258515</t>
  </si>
  <si>
    <t>47921176</t>
  </si>
  <si>
    <t>73700423</t>
  </si>
  <si>
    <t>ALIV TELECOM S.A.C. Arequipa</t>
  </si>
  <si>
    <t>ALIV TELECOM S.A.C. Junín</t>
  </si>
  <si>
    <t>CEL Piura</t>
  </si>
  <si>
    <t>CMBRANDO VENTAS S.A.C. La Libertad</t>
  </si>
  <si>
    <t>CMBRANDO VENTAS S.A.C. Lambayeque</t>
  </si>
  <si>
    <t>COMUNICACIONES CLV CENTER S.A. La Libertad</t>
  </si>
  <si>
    <t>CORPORACION DE TODO PERU S.A.C Arequipa</t>
  </si>
  <si>
    <t>FUTURA CONNECTION Arequipa</t>
  </si>
  <si>
    <t>KERFAG TELECOMUNICACIONES S.A. Junín</t>
  </si>
  <si>
    <t>LEXY COMPANY E.I.R.L Arequipa</t>
  </si>
  <si>
    <t>LEXY COMPANY E.I.R.L Lambayeque</t>
  </si>
  <si>
    <t>MEBRA ABSOLUTO S.A.C. Arequipa</t>
  </si>
  <si>
    <t>NOVO NETWORKS SAC Arequipa</t>
  </si>
  <si>
    <t>NOVO NETWORKS SAC Junín</t>
  </si>
  <si>
    <t>NOVO NETWORKS SAC La Libertad</t>
  </si>
  <si>
    <t>TELCO CONTACT S.A.C Áncash</t>
  </si>
  <si>
    <t>AGENCIAS ACTUALES</t>
  </si>
  <si>
    <t>AGENCIAS NUEVAS</t>
  </si>
  <si>
    <t>NUEVA ZONA DE VENTA</t>
  </si>
  <si>
    <t>Meta original</t>
  </si>
  <si>
    <t>Marcha blanca</t>
  </si>
  <si>
    <t>Ventas despues del 20</t>
  </si>
  <si>
    <t>Ventas desde el 14</t>
  </si>
  <si>
    <t>Ventas desde el 15</t>
  </si>
  <si>
    <t>Pasa para Junio</t>
  </si>
  <si>
    <t>Marcha blanca mayo y junio</t>
  </si>
  <si>
    <t>Sí</t>
  </si>
  <si>
    <t>Homologacion Zonas</t>
  </si>
  <si>
    <t>Sur</t>
  </si>
  <si>
    <t>Norte</t>
  </si>
  <si>
    <t>ZONA</t>
  </si>
  <si>
    <t>Bono ARPU</t>
  </si>
  <si>
    <t>Marcha blanca junio y julio</t>
  </si>
  <si>
    <t>AFG TELECOM S.A.C. Áncash</t>
  </si>
  <si>
    <t>AZDAGROUP S.A.C. Lambayeque</t>
  </si>
  <si>
    <t>UPSALES S.A.C. La Libertad</t>
  </si>
  <si>
    <t>EXPORTEL S.A.C. Áncash</t>
  </si>
  <si>
    <t>x</t>
  </si>
  <si>
    <t>MarchBlan</t>
  </si>
  <si>
    <t>AGENCIAS MESES ANTERIORES</t>
  </si>
  <si>
    <t>BONO ARPU</t>
  </si>
  <si>
    <t>Multiplicador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</si>
</sst>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3" borderId="0" xfId="0" applyFill="1"/>
    <xf numFmtId="1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vertical="center"/>
    </xf>
    <xf numFmtId="3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22" fontId="0" fillId="0" borderId="0" xfId="0" applyNumberFormat="1"/>
    <xf numFmtId="1" fontId="0" fillId="3" borderId="0" xfId="0" applyNumberFormat="1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/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1" fillId="2" borderId="0" xfId="0" applyFont="1" applyFill="1"/>
    <xf numFmtId="0" fontId="1" fillId="5" borderId="0" xfId="0" applyFont="1" applyFill="1"/>
    <xf numFmtId="0" fontId="0" fillId="4" borderId="0" xfId="0" applyFill="1" applyAlignment="1">
      <alignment horizontal="left"/>
    </xf>
    <xf numFmtId="0" fontId="0" fillId="6" borderId="0" xfId="0" applyFill="1"/>
    <xf numFmtId="0" fontId="0" fillId="4" borderId="0" xfId="0" applyFill="1"/>
    <xf numFmtId="0" fontId="0" fillId="7" borderId="1" xfId="0" applyFill="1" applyBorder="1" applyAlignment="1">
      <alignment horizontal="left"/>
    </xf>
    <xf numFmtId="3" fontId="0" fillId="7" borderId="1" xfId="0" applyNumberFormat="1" applyFill="1" applyBorder="1"/>
    <xf numFmtId="4" fontId="0" fillId="7" borderId="0" xfId="0" applyNumberFormat="1" applyFill="1"/>
    <xf numFmtId="0" fontId="0" fillId="6" borderId="1" xfId="0" applyFill="1" applyBorder="1"/>
    <xf numFmtId="3" fontId="0" fillId="6" borderId="1" xfId="0" applyNumberFormat="1" applyFill="1" applyBorder="1"/>
    <xf numFmtId="4" fontId="0" fillId="6" borderId="0" xfId="0" applyNumberFormat="1" applyFill="1"/>
    <xf numFmtId="0" fontId="1" fillId="2" borderId="0" xfId="0" applyFont="1" applyFill="1" applyAlignment="1">
      <alignment horizontal="center" vertical="center"/>
    </xf>
    <xf numFmtId="3" fontId="0" fillId="4" borderId="0" xfId="0" applyNumberFormat="1" applyFill="1"/>
    <xf numFmtId="4" fontId="0" fillId="4" borderId="0" xfId="0" applyNumberFormat="1" applyFill="1"/>
    <xf numFmtId="0" fontId="0" fillId="6" borderId="0" xfId="0" applyFill="1" applyAlignment="1">
      <alignment horizontal="left"/>
    </xf>
    <xf numFmtId="3" fontId="0" fillId="6" borderId="0" xfId="0" applyNumberFormat="1" applyFill="1"/>
    <xf numFmtId="1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4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numFmt numFmtId="1" formatCode="0"/>
    </dxf>
    <dxf>
      <numFmt numFmtId="4" formatCode="#,##0.0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27" formatCode="d/mm/yyyy\ hh:mm"/>
    </dxf>
    <dxf>
      <numFmt numFmtId="19" formatCode="d/mm/yyyy"/>
    </dxf>
    <dxf>
      <numFmt numFmtId="4" formatCode="#,##0.00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1166196</xdr:colOff>
      <xdr:row>73</xdr:row>
      <xdr:rowOff>109929</xdr:rowOff>
    </xdr:from>
    <xdr:to>
      <xdr:col>6</xdr:col>
      <xdr:colOff>676163</xdr:colOff>
      <xdr:row>82</xdr:row>
      <xdr:rowOff>58383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_VENTA">
              <a:extLst>
                <a:ext uri="{FF2B5EF4-FFF2-40B4-BE49-F238E27FC236}">
                  <a16:creationId xmlns:a16="http://schemas.microsoft.com/office/drawing/2014/main" id="{64BDBFB3-EF2F-806F-7894-6EC66326B6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_VEN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3431" y="11562341"/>
              <a:ext cx="3456344" cy="1352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ampier Quispe Huallpa" refreshedDate="45820.503126967589" createdVersion="7" refreshedVersion="8" minRefreshableVersion="3" recordCount="1451" xr:uid="{3F0C9E85-9B0F-405E-8717-FD77498B1BB2}">
  <cacheSource type="worksheet">
    <worksheetSource name="Sheet1"/>
  </cacheSource>
  <cacheFields count="65">
    <cacheField name="COD_PEDIDO" numFmtId="0">
      <sharedItems containsSemiMixedTypes="0" containsString="0" containsNumber="1" containsInteger="1" minValue="2121053" maxValue="2207213"/>
    </cacheField>
    <cacheField name="DNI_CLIENTE" numFmtId="0">
      <sharedItems/>
    </cacheField>
    <cacheField name="DEPARTAMENTO" numFmtId="0">
      <sharedItems/>
    </cacheField>
    <cacheField name="PROVINCIA" numFmtId="0">
      <sharedItems/>
    </cacheField>
    <cacheField name="DISTRITO" numFmtId="0">
      <sharedItems/>
    </cacheField>
    <cacheField name="ID_PREDIO" numFmtId="0">
      <sharedItems containsNonDate="0" containsString="0" containsBlank="1"/>
    </cacheField>
    <cacheField name="PREDIO" numFmtId="0">
      <sharedItems containsBlank="1"/>
    </cacheField>
    <cacheField name="FECHA_VENTA" numFmtId="14">
      <sharedItems containsSemiMixedTypes="0" containsNonDate="0" containsDate="1" containsString="0" minDate="2025-04-08T00:00:00" maxDate="2025-06-01T00:00:00" count="41">
        <d v="2025-04-08T00:00:00"/>
        <d v="2025-04-19T00:00:00"/>
        <d v="2025-04-24T00:00:00"/>
        <d v="2025-04-26T00:00:00"/>
        <d v="2025-04-28T00:00:00"/>
        <d v="2025-04-29T00:00:00"/>
        <d v="2025-04-30T00:00:00"/>
        <d v="2025-04-23T00:00:00"/>
        <d v="2025-04-17T00:00:00"/>
        <d v="2025-05-01T00:00:00"/>
        <d v="2025-05-02T00:00:00"/>
        <d v="2025-05-03T00:00:00"/>
        <d v="2025-05-04T00:00:00"/>
        <d v="2025-05-05T00:00:00"/>
        <d v="2025-04-2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</sharedItems>
    </cacheField>
    <cacheField name="FECHA_VALIDACION" numFmtId="22">
      <sharedItems containsSemiMixedTypes="0" containsNonDate="0" containsDate="1" containsString="0" minDate="2025-04-11T11:48:13" maxDate="2025-05-31T15:03:20"/>
    </cacheField>
    <cacheField name="OFERTA" numFmtId="0">
      <sharedItems/>
    </cacheField>
    <cacheField name="ANCHO_BANDA" numFmtId="0">
      <sharedItems containsSemiMixedTypes="0" containsString="0" containsNumber="1" containsInteger="1" minValue="300" maxValue="1000"/>
    </cacheField>
    <cacheField name="TIPO_PLAN" numFmtId="0">
      <sharedItems/>
    </cacheField>
    <cacheField name="COMBINACION" numFmtId="0">
      <sharedItems/>
    </cacheField>
    <cacheField name="WIN_BOX" numFmtId="0">
      <sharedItems containsSemiMixedTypes="0" containsString="0" containsNumber="1" containsInteger="1" minValue="0" maxValue="2"/>
    </cacheField>
    <cacheField name="PLAN_GAMER" numFmtId="0">
      <sharedItems containsSemiMixedTypes="0" containsString="0" containsNumber="1" containsInteger="1" minValue="0" maxValue="1"/>
    </cacheField>
    <cacheField name="PLAN_WIN_TV" numFmtId="0">
      <sharedItems containsSemiMixedTypes="0" containsString="0" containsNumber="1" containsInteger="1" minValue="0" maxValue="1"/>
    </cacheField>
    <cacheField name="PLAN_DTV_GO" numFmtId="0">
      <sharedItems containsSemiMixedTypes="0" containsString="0" containsNumber="1" containsInteger="1" minValue="0" maxValue="1"/>
    </cacheField>
    <cacheField name="PLAN_DTV_FULL" numFmtId="0">
      <sharedItems/>
    </cacheField>
    <cacheField name="WIN_GAMES" numFmtId="0">
      <sharedItems/>
    </cacheField>
    <cacheField name="FONO_WIN" numFmtId="0">
      <sharedItems containsSemiMixedTypes="0" containsString="0" containsNumber="1" containsInteger="1" minValue="0" maxValue="1"/>
    </cacheField>
    <cacheField name="PLAN_DGO_L1MAX" numFmtId="0">
      <sharedItems/>
    </cacheField>
    <cacheField name="PLAN_L1MAX" numFmtId="0">
      <sharedItems/>
    </cacheField>
    <cacheField name="PLAN_WIN_TV_PLUS" numFmtId="0">
      <sharedItems/>
    </cacheField>
    <cacheField name="PLAN_WIN_TV_PREMIUM" numFmtId="0">
      <sharedItems/>
    </cacheField>
    <cacheField name="PLAN_WIN_TV_L1MAX" numFmtId="0">
      <sharedItems/>
    </cacheField>
    <cacheField name="PLAN_WIN_TV_L1MAX_PREMIUM" numFmtId="0">
      <sharedItems/>
    </cacheField>
    <cacheField name="TIPO_VENTA" numFmtId="0">
      <sharedItems/>
    </cacheField>
    <cacheField name="PRECIO CON IGV" numFmtId="0">
      <sharedItems containsSemiMixedTypes="0" containsString="0" containsNumber="1" minValue="69" maxValue="218"/>
    </cacheField>
    <cacheField name="PRECIO CON IGV EXTERNO" numFmtId="0">
      <sharedItems containsSemiMixedTypes="0" containsString="0" containsNumber="1" minValue="69" maxValue="199.66300000000001"/>
    </cacheField>
    <cacheField name="ORIGEN_VENTA" numFmtId="0">
      <sharedItems/>
    </cacheField>
    <cacheField name="DNI_ASESOR" numFmtId="0">
      <sharedItems/>
    </cacheField>
    <cacheField name="ASESOR" numFmtId="0">
      <sharedItems/>
    </cacheField>
    <cacheField name="CANAL" numFmtId="0">
      <sharedItems/>
    </cacheField>
    <cacheField name="INSTALADO_REGISTRO" numFmtId="14">
      <sharedItems containsSemiMixedTypes="0" containsNonDate="0" containsDate="1" containsString="0" minDate="2025-05-01T00:00:00" maxDate="2025-06-01T00:00:00"/>
    </cacheField>
    <cacheField name="RECIBO1_EMISION" numFmtId="0">
      <sharedItems containsNonDate="0" containsString="0" containsBlank="1"/>
    </cacheField>
    <cacheField name="TIPO_ESTADO" numFmtId="0">
      <sharedItems count="1">
        <s v="Validado"/>
      </sharedItems>
    </cacheField>
    <cacheField name="RECIBO2_EMISION" numFmtId="14">
      <sharedItems containsNonDate="0" containsString="0" containsBlank="1"/>
    </cacheField>
    <cacheField name="TIPO_MOTIVO" numFmtId="0">
      <sharedItems containsNonDate="0" containsString="0" containsBlank="1"/>
    </cacheField>
    <cacheField name="2PAGOC_EMISION" numFmtId="14">
      <sharedItems containsNonDate="0" containsString="0" containsBlank="1"/>
    </cacheField>
    <cacheField name="PROCESADO" numFmtId="0">
      <sharedItems/>
    </cacheField>
    <cacheField name="RECIBO3_EMISION" numFmtId="14">
      <sharedItems containsNonDate="0" containsString="0" containsBlank="1"/>
    </cacheField>
    <cacheField name="HEREDADO" numFmtId="0">
      <sharedItems containsString="0" containsBlank="1" containsNumber="1" containsInteger="1" minValue="202505" maxValue="202505"/>
    </cacheField>
    <cacheField name="ARBITRADO" numFmtId="0">
      <sharedItems containsBlank="1"/>
    </cacheField>
    <cacheField name="RESULTADO_ARBITRAJE" numFmtId="0">
      <sharedItems containsBlank="1"/>
    </cacheField>
    <cacheField name="INSTALADO" numFmtId="0">
      <sharedItems containsString="0" containsBlank="1" containsNumber="1" containsInteger="1" minValue="202505" maxValue="202505"/>
    </cacheField>
    <cacheField name="FECHA_INSTALADO" numFmtId="14">
      <sharedItems containsSemiMixedTypes="0" containsNonDate="0" containsDate="1" containsString="0" minDate="2025-05-01T00:00:00" maxDate="2025-06-01T00:00:00"/>
    </cacheField>
    <cacheField name="CODIGO_INSTALADO" numFmtId="0">
      <sharedItems containsSemiMixedTypes="0" containsString="0" containsNumber="1" containsInteger="1" minValue="2121053" maxValue="2207213"/>
    </cacheField>
    <cacheField name="WS_RECIBO1_EMISION" numFmtId="0">
      <sharedItems containsDate="1" containsString="0" containsBlank="1" containsMixedTypes="1" minDate="1900-01-03T22:51:04" maxDate="1900-01-04T00:51:04"/>
    </cacheField>
    <cacheField name="RECIBO1_PAGADO" numFmtId="14">
      <sharedItems containsNonDate="0" containsDate="1" containsString="0" containsBlank="1" minDate="2025-05-16T00:00:00" maxDate="2025-06-11T00:00:00"/>
    </cacheField>
    <cacheField name="WS_RECIBO2_EMISION" numFmtId="0">
      <sharedItems containsNonDate="0" containsString="0" containsBlank="1"/>
    </cacheField>
    <cacheField name="RECIBO2_PAGADO" numFmtId="14">
      <sharedItems containsNonDate="0" containsString="0" containsBlank="1"/>
    </cacheField>
    <cacheField name="WS_2PAGOC_EMISION" numFmtId="0">
      <sharedItems containsNonDate="0" containsString="0" containsBlank="1"/>
    </cacheField>
    <cacheField name="2_PAGOS_COMPLETOS" numFmtId="14">
      <sharedItems containsNonDate="0" containsString="0" containsBlank="1"/>
    </cacheField>
    <cacheField name="WS_RECIBO3_EMISION" numFmtId="0">
      <sharedItems containsNonDate="0" containsString="0" containsBlank="1"/>
    </cacheField>
    <cacheField name="RECIBO3_PAGADO" numFmtId="14">
      <sharedItems containsNonDate="0" containsString="0" containsBlank="1"/>
    </cacheField>
    <cacheField name="PERIODO" numFmtId="0">
      <sharedItems containsSemiMixedTypes="0" containsString="0" containsNumber="1" containsInteger="1" minValue="202504" maxValue="202505"/>
    </cacheField>
    <cacheField name="PERIODO_ALTA" numFmtId="0">
      <sharedItems containsSemiMixedTypes="0" containsString="0" containsNumber="1" containsInteger="1" minValue="202505" maxValue="202505"/>
    </cacheField>
    <cacheField name="REPORTE" numFmtId="1">
      <sharedItems containsSemiMixedTypes="0" containsString="0" containsNumber="1" containsInteger="1" minValue="0" maxValue="202505" count="21">
        <n v="202505"/>
        <n v="202504" u="1"/>
        <n v="202503" u="1"/>
        <n v="202502" u="1"/>
        <n v="0" u="1"/>
        <n v="202311" u="1"/>
        <n v="202409" u="1"/>
        <n v="202312" u="1"/>
        <n v="202401" u="1"/>
        <n v="202410" u="1"/>
        <n v="202402" u="1"/>
        <n v="202411" u="1"/>
        <n v="202403" u="1"/>
        <n v="202412" u="1"/>
        <n v="202501" u="1"/>
        <n v="202404" u="1"/>
        <n v="202405" u="1"/>
        <n v="202406" u="1"/>
        <n v="202407" u="1"/>
        <n v="202310" u="1"/>
        <n v="202408" u="1"/>
      </sharedItems>
    </cacheField>
    <cacheField name="AGENCIA DEPARTAMENTO" numFmtId="1">
      <sharedItems count="200">
        <s v="ALIV TELECOM S.A.C. La Libertad"/>
        <s v="AFG TELECOM S.A.C. La Libertad"/>
        <s v="ALIV TELECOM S.A.C. Piura"/>
        <s v="SICOMNET SAC Piura"/>
        <s v="AFG TELECOM S.A.C. Piura"/>
        <s v="EXPORTEL PROVINCIA La Libertad"/>
        <s v="YBENS GROUP Lambayeque"/>
        <s v="S L SELECTRA Áncash"/>
        <s v="SAVY OUTSOURCING S.A.C. La Libertad"/>
        <s v="GRUPO LUFAFCO S.A.C. La Libertad"/>
        <s v="ALIV TELECOM S.A.C. Áncash"/>
        <s v="SICOMNET SAC Lambayeque"/>
        <s v="EXPORTEL PROVINCIA Áncash"/>
        <s v="SICOMNET SAC La Libertad"/>
        <s v="DATANTENNA S.A.C. Lambayeque"/>
        <s v="NOVO NETWORKS SAC Lambayeque"/>
        <s v="EXPORTEL PROVINCIA Piura"/>
        <s v="EXPORTEL PROVINCIA Lambayeque"/>
        <s v="DAS SOLUCIONES S.A.C. Áncash"/>
        <s v="ALIV TELECOM S.A.C. Lambayeque"/>
        <s v="S L SELECTRA La Libertad"/>
        <s v="CR &amp; DR TECNOLOGIA DE VANGUARD Lambayeque"/>
        <s v="DAS SOLUCIONES S.A.C. Lambayeque"/>
        <s v="DATANTENNA S.A.C. Piura"/>
        <s v="AZDAGROUP S.A.C. Piura"/>
        <s v="TELCO CONTACT S.A.C Lambayeque"/>
        <s v="DAS SOLUCIONES S.A.C. Piura"/>
        <s v="DATANTENNA S.A.C. La Libertad"/>
        <s v="TELCO CONTACT S.A.C La Libertad"/>
        <s v="DAS SOLUCIONES S.A.C. La Libertad"/>
        <s v="TELCO CONTACT S.A.C Piura"/>
        <s v="SERVICIOS GENERALES F Y G DIST Lambayeque"/>
        <s v="COMUNICACIONES CLV CENTER S.A. Lambayeque"/>
        <s v="COMUNICACIONES CLV CENTER S.A. Piura"/>
        <s v="S L SELECTRA Lambayeque"/>
        <s v="SERVICIOS GENERALES F Y G DIST Áncash"/>
        <s v="CENTRALCALL TELECOMUNICACIONES Áncash"/>
        <s v="EXPORTEL S.A.C. La Libertad"/>
        <s v="CORPORACION DE TODO PERU S.A.C Áncash"/>
        <s v="AZDAGROUP S.A.C. La Libertad"/>
        <s v="TELCO CONTACT S.A.C Áncash"/>
        <s v="CORPORACION DE TODO PERU S.A.C La Libertad"/>
        <s v="YBENS GROUP Piura"/>
        <s v="CMBRANDO VENTAS S.A.C. Lambayeque"/>
        <s v="FUTURA CONNECTION Lambayeque"/>
        <s v="KERFAG TELECOMUNICACIONES S.A. Junín"/>
        <s v="EXPORTEL S.A.C. Lambayeque"/>
        <s v="NOVO NETWORKS SAC La Libertad"/>
        <s v="LEXY COMPANY E.I.R.L Arequipa"/>
        <s v="AFG TELECOM S.A.C. Lambayeque"/>
        <s v="CORPORACION VISUAL CONNECTIONS S.A.C. La Libertad"/>
        <s v="MEBRA ABSOLUTO S.A.C. Arequipa"/>
        <s v="SERVICIOS GENERALES F Y G DIST La Libertad"/>
        <s v="COMUNICACIONES CLV CENTER S.A. La Libertad"/>
        <s v="CMBRANDO VENTAS S.A.C. La Libertad"/>
        <s v="ALIV TELECOM S.A.C. Junín"/>
        <s v="S L SELECTRA Piura"/>
        <s v="NOVO NETWORKS SAC Piura"/>
        <s v="FUTURA CONNECTION Arequipa"/>
        <s v="CEL Piura"/>
        <s v="ALIV TELECOM S.A.C. Arequipa"/>
        <s v="NOVO NETWORKS SAC Arequipa"/>
        <s v="NOVO NETWORKS SAC Junín"/>
        <s v="SERVICIOS GENERALES F Y G DIST Piura"/>
        <s v="CORPORACION DE TODO PERU S.A.C Piura"/>
        <s v="CORPORACION VISUAL CONNECTIONS S.A.C. Lambayeque"/>
        <s v="CORPORACION DE TODO PERU S.A.C Arequipa"/>
        <s v="CORPORACION DE TODO PERU S.A.C Lambayeque"/>
        <s v="LEXY COMPANY E.I.R.L Lambayeque"/>
        <s v="UPSALES S.A.C. Piura" u="1"/>
        <s v="AZDAGROUP S.A.C. Áncash" u="1"/>
        <s v="NOVO NETWORKS SAC Áncash" u="1"/>
        <s v="DATANTENNA S.A.C. Áncash" u="1"/>
        <s v="CORPORACION VISUAL CONNECTIONS S.A.C. Piura" u="1"/>
        <s v="SAVY OUTSOURCING S.A.C. Áncash" u="1"/>
        <s v="UPSALES S.A.C. Lambayeque" u="1"/>
        <s v="JOMA Piura" u="1"/>
        <s v="IGLOBAL GROUP E.I.R.L La Libertad" u="1"/>
        <s v="A &amp; C HYBRIDCOM E.I.R.L. La Libertad" u="1"/>
        <s v="CENTRALCALL TELECOMUNICACIONES Piura" u="1"/>
        <s v="SICOMNET SAC Áncash" u="1"/>
        <s v="CENTRALCALL TELECOMUNICACIONES Lambayeque" u="1"/>
        <s v="UPSALES S.A.C. La Libertad" u="1"/>
        <s v="AFG TELECOM S.A.C. Áncash" u="1"/>
        <s v="TELENET CALL SAC Áncash" u="1"/>
        <s v="AZDAGROUP S.A.C. Lambayeque" u="1"/>
        <s v="SICOMNET Piura" u="1"/>
        <s v="CENTRALCALL TELECOMUNICACIONES La Libertad" u="1"/>
        <s v="EXPORTEL S.A.C. Piura" u="1"/>
        <s v="VENSUD LATAM SAC La Libertad" u="1"/>
        <s v="FUTURA CONNECTION Áncash" u="1"/>
        <s v="JFPA INTELCOM COMUNICACIONES E.I.R.L. La Libertad" u="1"/>
        <s v="SICOMNET Lambayeque" u="1"/>
        <s v="EXPORTEL S.A.C. Áncash" u="1"/>
        <s v="TELECENTER S.A.C. Áncash" u="1"/>
        <s v="GRUPO LUFAFCO S.A.C. Lambayeque" u="1"/>
        <s v="G&amp;M TELECOMUNICACIONES Áncash" u="1"/>
        <s v="DAS SOLUCIONES S.A.C. Lima" u="1"/>
        <s v="CORPORACION CONTACTO MAVAES La Libertad" u="1"/>
        <s v="SAVY OUTSOURCING S.A.C. Lambayeque" u="1"/>
        <s v="TIGER SMART SAC Piura" u="1"/>
        <s v="SUMMUM LATIN AMERICA S.A.C. La Libertad" u="1"/>
        <s v="BIZAG AGENCIA DIGITAL S.A.C. Áncash" u="1"/>
        <s v="TELECENTER S.A.C. Piura" u="1"/>
        <s v="SICOMNET SAC PROVINCIAS Piura" u="1"/>
        <s v="TELECENTER S.A.C. La Libertad" u="1"/>
        <s v="ALFITELL EIRL La Libertad" u="1"/>
        <s v="AGORA TELCOM SAC Lambayeque" u="1"/>
        <s v="SAVY OUTSOURCING S.A.C. Piura" u="1"/>
        <s v="FENDRA EIRL Piura" u="1"/>
        <s v="FUTURA CONNECTION Piura" u="1"/>
        <s v="SVC TELECOM EIRL Lambayeque" u="1"/>
        <s v="TELCORP PERU S.A.C. Áncash" u="1"/>
        <s v="OVERTIME PROVINCIA La Libertad" u="1"/>
        <s v="DAS SOLUCIONES SAC LIMA La Libertad" u="1"/>
        <s v="IVAN AUGUSTO RAMIREZ GARAY La Libertad" u="1"/>
        <s v="FUTURA CONNECTION La Libertad" u="1"/>
        <s v="TECHNOLOGY &amp; FIBER SCRL Piura" u="1"/>
        <s v="RAFA SOLUTIONS SAC La Libertad" u="1"/>
        <s v="CYBER TECHNOLOGY SOLUTIONS SAC Áncash" u="1"/>
        <s v="AGORA TELCOM SAC La Libertad" u="1"/>
        <s v="ALLMARK BPO La Libertad" u="1"/>
        <s v="SVC TELECOM EIRL La Libertad" u="1"/>
        <s v="DAS SOLUCIONES SAC LIMA Áncash" u="1"/>
        <s v="CORPORACION CONTACTO MAVAES Piura" u="1"/>
        <s v="PENDAGONO S.A.C La Libertad" u="1"/>
        <s v="SERVIPLUS NORTE SAC Piura" u="1"/>
        <s v="C &amp; C SALES EIRL Áncash" u="1"/>
        <s v="SELECTRA PROVINCIA Lambayeque" u="1"/>
        <s v="VISUAL CONNECTIONS LIMA Piura" u="1"/>
        <s v="CORPORACION VISUAL CONNECTIONS S.A.C. Áncash" u="1"/>
        <s v="BIZAG AGENCIA DIGITAL S.A.C. Piura" u="1"/>
        <s v="BIZAG AGENCIA DIGITAL S.A.C. La Libertad" u="1"/>
        <s v="TEAM ZUMA S.A.C. Piura" u="1"/>
        <s v="TELCORP PERU S.A.C. Lambayeque" u="1"/>
        <s v="CONSTRUCCION DE REDES M&amp;D SAC Lambayeque" u="1"/>
        <s v="CONSTRUCCION DE REDES M&amp;D SAC La Libertad" u="1"/>
        <s v="INVERSIONES EBEN - EZER S.A.C Áncash" u="1"/>
        <s v="JB BUSINESS TELCOM E.I.R.L La Libertad" u="1"/>
        <s v="ALFITELL EIRL Lambayeque" u="1"/>
        <s v="C &amp; C SALES EIRL Lambayeque" u="1"/>
        <s v="G&amp;M TELECOMUNICACIONES Piura" u="1"/>
        <s v="SERVICIOS G.M Lambayeque" u="1"/>
        <s v="SOLUCION DE SERVICIOS &amp; COMUNICACION S.A.C. Áncash" u="1"/>
        <s v="GRUPO LUFAFCO S.A.C. Áncash" u="1"/>
        <s v="VBCOS BPO S.A.C. La Libertad" u="1"/>
        <s v="SELECTRA PROVINCIA La Libertad" u="1"/>
        <s v="CONSTRUCCION DE REDES M&amp;D SAC Piura" u="1"/>
        <s v="JVC SOLUTIONS E.I.R.L. Lambayeque" u="1"/>
        <s v="SOLUCION DE SERVICIOS &amp; COMUNICACION S.A.C. Lambayeque" u="1"/>
        <s v="JVC SOLUTIONS E.I.R.L. Piura" u="1"/>
        <s v="AGORA TELCOM SAC Piura" u="1"/>
        <s v="C &amp; C SALES EIRL La Libertad" u="1"/>
        <s v="YBENS GROUP Áncash" u="1"/>
        <s v="CORPORACION CONTACTO MAVAES Áncash" u="1"/>
        <s v="SICOMNET SAC PROVINCIAS La Libertad" u="1"/>
        <s v="SOLUCION DE SERVICIOS &amp; COMUNICACION S.A.C. Piura" u="1"/>
        <s v="SVC TELECOM EIRL Piura" u="1"/>
        <s v="SICOMNET SAC PROVINCIAS Áncash" u="1"/>
        <s v="OPTICAL NETWORKS S.A.C. La Libertad" u="1"/>
        <s v="DAS ALEXANDER SOLAR La Libertad" u="1"/>
        <s v="SSC La Libertad" u="1"/>
        <s v="CYBER TECHNOLOGY SOLUTIONS SAC La Libertad" u="1"/>
        <s v="FENDRA EIRL La Libertad" u="1"/>
        <s v="HOGAR &amp; DETALLES S.A.C. Lambayeque" u="1"/>
        <s v="SICOMNET SAC PROVINCIAS Lambayeque" u="1"/>
        <s v="MASI MIND SAC Áncash" u="1"/>
        <s v="JVC SOLUTIONS E.I.R.L. La Libertad" u="1"/>
        <s v="VISUAL CONNECTIONS LIMA La Libertad" u="1"/>
        <s v="JB BUSINESS TELCOM E.I.R.L Lambayeque" u="1"/>
        <s v="ALFITELL EIRL Áncash" u="1"/>
        <s v="TELECENTER S.A.C. Lambayeque" u="1"/>
        <s v="SUMMUM LATIN AMERICA S.A.C. Piura" u="1"/>
        <s v="OPTICAL NETWORKS S.A.C. Lambayeque" u="1"/>
        <s v="ZILICOM INVESTMENTS S.A.C. Piura" u="1"/>
        <s v="SELECTRA PROVINCIA Piura" u="1"/>
        <s v="OPTICAL NETWORKS S.A.C. Piura" u="1"/>
        <s v="RAFA SOLUTIONS SAC Piura" u="1"/>
        <s v="CYBER TECHNOLOGY SOLUTIONS SAC Lambayeque" u="1"/>
        <s v="JB BUSINESS TELCOM E.I.R.L Áncash" u="1"/>
        <s v="JFPA INTELCOM COMUNICACIONES E.I.R.L. Piura" u="1"/>
        <s v="FASTELECOM S.A.C. Piura" u="1"/>
        <s v="MASI MIND SAC La Libertad" u="1"/>
        <s v="VENSUD LATAM SAC Lambayeque" u="1"/>
        <s v="VISUAL CONNECTIONS LIMA Áncash" u="1"/>
        <s v="TELCORP PERU S.A.C. La Libertad" u="1"/>
        <s v="TELECOMUNICACIONES VEGATECH Lambayeque" u="1"/>
        <s v="JFPA INTELCOM COMUNICACIONES E.I.R.L. Lambayeque" u="1"/>
        <s v="C &amp; C SALES EIRL Piura" u="1"/>
        <s v="TELCORP PERU S.A.C. Piura" u="1"/>
        <s v="YBENS GROUP La Libertad" u="1"/>
        <s v="DAS SOLUCIONES S.A.C. Loreto" u="1"/>
        <s v="CONSTRUCCION DE REDES M&amp;D SAC Áncash" u="1"/>
        <s v="BIZAG AGENCIA DIGITAL S.A.C. Lambayeque" u="1"/>
        <s v="JFPA INTELCOM COMUNICACIONES E.I.R.L. Áncash" u="1"/>
        <s v="MIGRA Piura" u="1"/>
        <s v="TATIANA LUCILA MEMBRADO La Libertad" u="1"/>
        <s v="SOLUCION DE SERVICIOS &amp; COMUNICACION S.A.C. La Libertad" u="1"/>
        <s v="MASI MIND SAC Piura" u="1"/>
        <s v="OVERTIME SOCIEDAD COMERCIAL DE RESPONSABILIDAD LIMITADA La Libertad" u="1"/>
      </sharedItems>
      <fieldGroup par="64"/>
    </cacheField>
    <cacheField name="ASESOR_DNI" numFmtId="1">
      <sharedItems/>
    </cacheField>
    <cacheField name="CORTE 1" numFmtId="0">
      <sharedItems containsSemiMixedTypes="0" containsString="0" containsNumber="1" containsInteger="1" minValue="0" maxValue="1"/>
    </cacheField>
    <cacheField name="PRECIO SIN IGV EXTERNO" numFmtId="4">
      <sharedItems containsSemiMixedTypes="0" containsString="0" containsNumber="1" minValue="58.474576271186443" maxValue="169.20593220338984"/>
    </cacheField>
    <cacheField name="GRUPO" numFmtId="1">
      <sharedItems/>
    </cacheField>
    <cacheField name="ZONA" numFmtId="1">
      <sharedItems count="2">
        <s v="Norte"/>
        <s v="Sur"/>
      </sharedItems>
    </cacheField>
    <cacheField name="AGENCIA DEPARTAMENTO2" numFmtId="0" databaseField="0">
      <fieldGroup base="58">
        <discretePr count="200">
          <x v="0"/>
          <x v="146"/>
          <x v="2"/>
          <x v="161"/>
          <x v="151"/>
          <x v="163"/>
          <x v="13"/>
          <x v="53"/>
          <x v="141"/>
          <x v="1"/>
          <x v="15"/>
          <x v="6"/>
          <x v="24"/>
          <x v="20"/>
          <x v="11"/>
          <x v="170"/>
          <x v="162"/>
          <x v="136"/>
          <x v="9"/>
          <x v="3"/>
          <x v="8"/>
          <x v="156"/>
          <x v="25"/>
          <x v="29"/>
          <x v="178"/>
          <x v="159"/>
          <x v="7"/>
          <x v="26"/>
          <x v="160"/>
          <x v="5"/>
          <x v="165"/>
          <x v="137"/>
          <x v="175"/>
          <x v="177"/>
          <x v="18"/>
          <x v="140"/>
          <x v="43"/>
          <x v="163"/>
          <x v="147"/>
          <x v="167"/>
          <x v="181"/>
          <x v="143"/>
          <x v="34"/>
          <x v="182"/>
          <x v="46"/>
          <x v="183"/>
          <x v="136"/>
          <x v="172"/>
          <x v="184"/>
          <x v="154"/>
          <x v="16"/>
          <x v="185"/>
          <x v="174"/>
          <x v="186"/>
          <x v="187"/>
          <x v="188"/>
          <x v="23"/>
          <x v="157"/>
          <x v="189"/>
          <x v="190"/>
          <x v="191"/>
          <x v="192"/>
          <x v="193"/>
          <x v="138"/>
          <x v="142"/>
          <x v="38"/>
          <x v="194"/>
          <x v="144"/>
          <x v="195"/>
          <x v="164"/>
          <x v="171"/>
          <x v="158"/>
          <x v="22"/>
          <x v="10"/>
          <x v="149"/>
          <x v="168"/>
          <x v="176"/>
          <x v="179"/>
          <x v="180"/>
          <x v="153"/>
          <x v="133"/>
          <x v="47"/>
          <x v="166"/>
          <x v="169"/>
          <x v="152"/>
          <x v="173"/>
          <x v="161"/>
          <x v="155"/>
          <x v="162"/>
          <x v="54"/>
          <x v="45"/>
          <x v="55"/>
          <x v="56"/>
          <x v="14"/>
          <x v="57"/>
          <x v="139"/>
          <x v="58"/>
          <x v="59"/>
          <x v="60"/>
          <x v="148"/>
          <x v="61"/>
          <x v="62"/>
          <x v="50"/>
          <x v="63"/>
          <x v="64"/>
          <x v="65"/>
          <x v="19"/>
          <x v="150"/>
          <x v="145"/>
          <x v="66"/>
          <x v="52"/>
          <x v="67"/>
          <x v="68"/>
          <x v="69"/>
          <x v="21"/>
          <x v="49"/>
          <x v="70"/>
          <x v="36"/>
          <x v="71"/>
          <x v="72"/>
          <x v="73"/>
          <x v="74"/>
          <x v="75"/>
          <x v="17"/>
          <x v="76"/>
          <x v="77"/>
          <x v="33"/>
          <x v="78"/>
          <x v="79"/>
          <x v="80"/>
          <x v="30"/>
          <x v="27"/>
          <x v="32"/>
          <x v="81"/>
          <x v="82"/>
          <x v="83"/>
          <x v="84"/>
          <x v="85"/>
          <x v="86"/>
          <x v="87"/>
          <x v="88"/>
          <x v="89"/>
          <x v="90"/>
          <x v="91"/>
          <x v="12"/>
          <x v="40"/>
          <x v="92"/>
          <x v="93"/>
          <x v="94"/>
          <x v="95"/>
          <x v="37"/>
          <x v="96"/>
          <x v="97"/>
          <x v="44"/>
          <x v="98"/>
          <x v="99"/>
          <x v="100"/>
          <x v="101"/>
          <x v="102"/>
          <x v="103"/>
          <x v="104"/>
          <x v="105"/>
          <x v="51"/>
          <x v="106"/>
          <x v="107"/>
          <x v="108"/>
          <x v="109"/>
          <x v="110"/>
          <x v="111"/>
          <x v="112"/>
          <x v="48"/>
          <x v="113"/>
          <x v="114"/>
          <x v="28"/>
          <x v="115"/>
          <x v="116"/>
          <x v="35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42"/>
          <x v="130"/>
          <x v="131"/>
          <x v="4"/>
          <x v="132"/>
          <x v="31"/>
          <x v="41"/>
          <x v="39"/>
          <x v="134"/>
          <x v="135"/>
        </discretePr>
        <groupItems count="196">
          <s v="ALIV TELECOM S.A.C. La Libertad"/>
          <s v="GRUPO LUFAFCO S.A.C. La Libertad"/>
          <s v="ALIV TELECOM S.A.C. Piura"/>
          <s v="ALIV TELECOM S.A.C. Lambayeque"/>
          <s v="BIZAG AGENCIA DIGITAL S.A.C. Lambayeque"/>
          <s v="DAS SOLUCIONES S.A.C. La Libertad"/>
          <s v="SICOMNET SAC Lambayeque"/>
          <s v="DAS SOLUCIONES S.A.C. Piura"/>
          <s v="S L SELECTRA La Libertad"/>
          <s v="DAS SOLUCIONES S.A.C. Áncash"/>
          <s v="CORPORACION VISUAL CONNECTIONS S.A.C. Piura"/>
          <s v="DATANTENNA S.A.C. Lambayeque"/>
          <s v="GRUPO LUFAFCO S.A.C. Áncash"/>
          <s v="YBENS GROUP Lambayeque"/>
          <s v="EXPORTEL S.A.C. Áncash"/>
          <s v="ALIV TELECOM S.A.C. Áncash"/>
          <s v="CORPORACION VISUAL CONNECTIONS S.A.C. La Libertad"/>
          <s v="DAS SOLUCIONES SAC LIMA Áncash"/>
          <s v="S L SELECTRA Lambayeque"/>
          <s v="ALFITELL EIRL La Libertad"/>
          <s v="SICOMNET SAC La Libertad"/>
          <s v="DAS SOLUCIONES SAC LIMA La Libertad"/>
          <s v="DATANTENNA S.A.C. Áncash"/>
          <s v="S L SELECTRA Piura"/>
          <s v="EXPORTEL PROVINCIA Áncash"/>
          <s v="DAS SOLUCIONES S.A.C. Lambayeque"/>
          <s v="DATANTENNA S.A.C. La Libertad"/>
          <s v="BIZAG AGENCIA DIGITAL S.A.C. Piura"/>
          <s v="OPTICAL NETWORKS S.A.C. Lambayeque"/>
          <s v="DATANTENNA S.A.C. Piura"/>
          <s v="CORPORACION VISUAL CONNECTIONS S.A.C. Áncash"/>
          <s v="MIGRA Piura"/>
          <s v="BIZAG AGENCIA DIGITAL S.A.C. La Libertad"/>
          <s v="SERVIPLUS NORTE SAC Piura"/>
          <s v="YBENS GROUP Piura"/>
          <s v="OPTICAL NETWORKS S.A.C. Piura"/>
          <s v="TECHNOLOGY &amp; FIBER SCRL Piura"/>
          <s v="JVC SOLUTIONS E.I.R.L. Piura"/>
          <s v="CORPORACION VISUAL CONNECTIONS S.A.C. Lambayeque"/>
          <s v="SOLUCION DE SERVICIOS &amp; COMUNICACION S.A.C. La Libertad"/>
          <s v="VBCOS BPO S.A.C. La Libertad"/>
          <s v="TATIANA LUCILA MEMBRADO La Libertad"/>
          <s v="YBENS GROUP La Libertad"/>
          <s v="CENTRALCALL TELECOMUNICACIONES Áncash"/>
          <s v="YBENS GROUP Áncash"/>
          <s v="FUTURA CONNECTION Áncash"/>
          <s v="FUTURA CONNECTION Lambayeque"/>
          <s v="CENTRALCALL TELECOMUNICACIONES Lambayeque"/>
          <s v="ALFITELL EIRL Áncash"/>
          <s v="IVAN AUGUSTO RAMIREZ GARAY La Libertad"/>
          <s v="BIZAG AGENCIA DIGITAL S.A.C. Áncash"/>
          <s v="CYBER TECHNOLOGY SOLUTIONS SAC La Libertad"/>
          <s v="FUTURA CONNECTION Piura"/>
          <s v="S L SELECTRA Áncash"/>
          <s v="VENSUD LATAM SAC La Libertad"/>
          <s v="JFPA INTELCOM COMUNICACIONES E.I.R.L. La Libertad"/>
          <s v="SICOMNET Lambayeque"/>
          <s v="TELECENTER S.A.C. Áncash"/>
          <s v="G&amp;M TELECOMUNICACIONES Áncash"/>
          <s v="DAS SOLUCIONES S.A.C. Lima"/>
          <s v="CORPORACION CONTACTO MAVAES La Libertad"/>
          <s v="TIGER SMART SAC Piura"/>
          <s v="SUMMUM LATIN AMERICA S.A.C. La Libertad"/>
          <s v="TELECENTER S.A.C. Piura"/>
          <s v="SICOMNET SAC PROVINCIAS Piura"/>
          <s v="TELECENTER S.A.C. La Libertad"/>
          <s v="FENDRA EIRL Piura"/>
          <s v="SVC TELECOM EIRL Lambayeque"/>
          <s v="TELCORP PERU S.A.C. Áncash"/>
          <s v="OVERTIME PROVINCIA La Libertad"/>
          <s v="FUTURA CONNECTION La Libertad"/>
          <s v="RAFA SOLUTIONS SAC La Libertad"/>
          <s v="CYBER TECHNOLOGY SOLUTIONS SAC Áncash"/>
          <s v="AGORA TELCOM SAC La Libertad"/>
          <s v="ALLMARK BPO La Libertad"/>
          <s v="SVC TELECOM EIRL La Libertad"/>
          <s v="CORPORACION CONTACTO MAVAES Piura"/>
          <s v="PENDAGONO S.A.C La Libertad"/>
          <s v="C &amp; C SALES EIRL Áncash"/>
          <s v="SELECTRA PROVINCIA Lambayeque"/>
          <s v="VISUAL CONNECTIONS LIMA Piura"/>
          <s v="TEAM ZUMA S.A.C. Piura"/>
          <s v="TELCORP PERU S.A.C. Lambayeque"/>
          <s v="CONSTRUCCION DE REDES M&amp;D SAC Lambayeque"/>
          <s v="CONSTRUCCION DE REDES M&amp;D SAC La Libertad"/>
          <s v="INVERSIONES EBEN - EZER S.A.C Áncash"/>
          <s v="JB BUSINESS TELCOM E.I.R.L La Libertad"/>
          <s v="ALFITELL EIRL Lambayeque"/>
          <s v="C &amp; C SALES EIRL Lambayeque"/>
          <s v="G&amp;M TELECOMUNICACIONES Piura"/>
          <s v="SERVICIOS G.M Lambayeque"/>
          <s v="SOLUCION DE SERVICIOS &amp; COMUNICACION S.A.C. Áncash"/>
          <s v="SELECTRA PROVINCIA La Libertad"/>
          <s v="CONSTRUCCION DE REDES M&amp;D SAC Piura"/>
          <s v="JVC SOLUTIONS E.I.R.L. Lambayeque"/>
          <s v="SOLUCION DE SERVICIOS &amp; COMUNICACION S.A.C. Lambayeque"/>
          <s v="AGORA TELCOM SAC Piura"/>
          <s v="C &amp; C SALES EIRL La Libertad"/>
          <s v="CORPORACION CONTACTO MAVAES Áncash"/>
          <s v="SICOMNET SAC PROVINCIAS La Libertad"/>
          <s v="SOLUCION DE SERVICIOS &amp; COMUNICACION S.A.C. Piura"/>
          <s v="SVC TELECOM EIRL Piura"/>
          <s v="SICOMNET SAC PROVINCIAS Áncash"/>
          <s v="OPTICAL NETWORKS S.A.C. La Libertad"/>
          <s v="DAS ALEXANDER SOLAR La Libertad"/>
          <s v="SSC La Libertad"/>
          <s v="FENDRA EIRL La Libertad"/>
          <s v="HOGAR &amp; DETALLES S.A.C. Lambayeque"/>
          <s v="SICOMNET SAC PROVINCIAS Lambayeque"/>
          <s v="MASI MIND SAC Áncash"/>
          <s v="JVC SOLUTIONS E.I.R.L. La Libertad"/>
          <s v="VISUAL CONNECTIONS LIMA La Libertad"/>
          <s v="JB BUSINESS TELCOM E.I.R.L Lambayeque"/>
          <s v="TELECENTER S.A.C. Lambayeque"/>
          <s v="SUMMUM LATIN AMERICA S.A.C. Piura"/>
          <s v="ZILICOM INVESTMENTS S.A.C. Piura"/>
          <s v="SELECTRA PROVINCIA Piura"/>
          <s v="RAFA SOLUTIONS SAC Piura"/>
          <s v="CYBER TECHNOLOGY SOLUTIONS SAC Lambayeque"/>
          <s v="JB BUSINESS TELCOM E.I.R.L Áncash"/>
          <s v="JFPA INTELCOM COMUNICACIONES E.I.R.L. Piura"/>
          <s v="FASTELECOM S.A.C. Piura"/>
          <s v="MASI MIND SAC La Libertad"/>
          <s v="VENSUD LATAM SAC Lambayeque"/>
          <s v="VISUAL CONNECTIONS LIMA Áncash"/>
          <s v="TELCORP PERU S.A.C. La Libertad"/>
          <s v="TELECOMUNICACIONES VEGATECH Lambayeque"/>
          <s v="JFPA INTELCOM COMUNICACIONES E.I.R.L. Lambayeque"/>
          <s v="C &amp; C SALES EIRL Piura"/>
          <s v="TELCORP PERU S.A.C. Piura"/>
          <s v="DAS SOLUCIONES S.A.C. Loreto"/>
          <s v="CONSTRUCCION DE REDES M&amp;D SAC Áncash"/>
          <s v="JFPA INTELCOM COMUNICACIONES E.I.R.L. Áncash"/>
          <s v="SICOMNET SAC Áncash"/>
          <s v="MASI MIND SAC Piura"/>
          <s v="OVERTIME SOCIEDAD COMERCIAL DE RESPONSABILIDAD LIMITADA La Libertad"/>
          <s v="Grupo1"/>
          <s v="SERVICIOS GENERALES F Y G DIST Lambayeque"/>
          <s v="SERVICIOS GENERALES F Y G DIST Piura"/>
          <s v="GRUPO LUFAFCO S.A.C. Lambayeque"/>
          <s v="SERVICIOS GENERALES F Y G DIST Áncash"/>
          <s v="SAVY OUTSOURCING S.A.C. La Libertad"/>
          <s v="CORPORACION DE TODO PERU S.A.C Piura"/>
          <s v="CORPORACION DE TODO PERU S.A.C La Libertad"/>
          <s v="CORPORACION DE TODO PERU S.A.C Lambayeque"/>
          <s v="SAVY OUTSOURCING S.A.C. Piura"/>
          <s v="AFG TELECOM S.A.C. La Libertad"/>
          <s v="CORPORACION DE TODO PERU S.A.C Áncash"/>
          <s v="SAVY OUTSOURCING S.A.C. Lambayeque"/>
          <s v="SAVY OUTSOURCING S.A.C. Áncash"/>
          <s v="AGORA TELCOM SAC Lambayeque"/>
          <s v="AFG TELECOM S.A.C. Piura"/>
          <s v="TELENET CALL SAC Áncash"/>
          <s v="CENTRALCALL TELECOMUNICACIONES Piura"/>
          <s v="AFG TELECOM S.A.C. Lambayeque"/>
          <s v="CENTRALCALL TELECOMUNICACIONES La Libertad"/>
          <s v="CR &amp; DR TECNOLOGIA DE VANGUARD Lambayeque"/>
          <s v="NOVO NETWORKS SAC Piura"/>
          <s v="NOVO NETWORKS SAC Áncash"/>
          <s v="TELCO CONTACT S.A.C Lambayeque"/>
          <s v="TELCO CONTACT S.A.C La Libertad"/>
          <s v="Grupo2"/>
          <s v="Grupo3"/>
          <s v="Grupo4"/>
          <s v="UPSALES S.A.C. Piura"/>
          <s v="TELCO CONTACT S.A.C Piura"/>
          <s v="UPSALES S.A.C. La Libertad"/>
          <s v="AZDAGROUP S.A.C. La Libertad"/>
          <s v="UPSALES S.A.C. Lambayeque"/>
          <s v="AFG TELECOM S.A.C. Áncash"/>
          <s v="NOVO NETWORKS SAC Lambayeque"/>
          <s v="AZDAGROUP S.A.C. Áncash"/>
          <s v="NOVO NETWORKS SAC La Libertad"/>
          <s v="AZDAGROUP S.A.C. Lambayeque"/>
          <s v="SERVICIOS GENERALES F Y G DIST La Libertad"/>
          <s v="COMUNICACIONES CLV CENTER S.A. Lambayeque"/>
          <s v="JOMA Piura"/>
          <s v="COMUNICACIONES CLV CENTER S.A. Piura"/>
          <s v="AZDAGROUP S.A.C. Piura"/>
          <s v="IGLOBAL GROUP E.I.R.L La Libertad"/>
          <s v="A &amp; C HYBRIDCOM E.I.R.L. La Libertad"/>
          <s v="TELCO CONTACT S.A.C Áncash"/>
          <s v="CMBRANDO VENTAS S.A.C. Lambayeque"/>
          <s v="KERFAG TELECOMUNICACIONES S.A. Junín"/>
          <s v="LEXY COMPANY E.I.R.L Arequipa"/>
          <s v="MEBRA ABSOLUTO S.A.C. Arequipa"/>
          <s v="COMUNICACIONES CLV CENTER S.A. La Libertad"/>
          <s v="CMBRANDO VENTAS S.A.C. La Libertad"/>
          <s v="ALIV TELECOM S.A.C. Junín"/>
          <s v="FUTURA CONNECTION Arequipa"/>
          <s v="CEL Piura"/>
          <s v="ALIV TELECOM S.A.C. Arequipa"/>
          <s v="NOVO NETWORKS SAC Arequipa"/>
          <s v="NOVO NETWORKS SAC Junín"/>
          <s v="CORPORACION DE TODO PERU S.A.C Arequipa"/>
          <s v="LEXY COMPANY E.I.R.L Lambayeque"/>
        </groupItems>
      </fieldGroup>
    </cacheField>
  </cacheFields>
  <extLst>
    <ext xmlns:x14="http://schemas.microsoft.com/office/spreadsheetml/2009/9/main" uri="{725AE2AE-9491-48be-B2B4-4EB974FC3084}">
      <x14:pivotCacheDefinition pivotCacheId="4424365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1">
  <r>
    <n v="2121053"/>
    <s v="70655836"/>
    <s v="La Libertad"/>
    <s v="Trujillo "/>
    <s v="Trujillo"/>
    <m/>
    <m/>
    <x v="0"/>
    <d v="2025-04-11T11:48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n v="202505"/>
    <m/>
    <m/>
    <m/>
    <d v="2025-05-07T00:00:00"/>
    <n v="2121053"/>
    <n v="45791"/>
    <d v="2025-05-30T00:00:00"/>
    <m/>
    <m/>
    <m/>
    <m/>
    <m/>
    <m/>
    <n v="202504"/>
    <n v="202505"/>
    <x v="0"/>
    <x v="0"/>
    <s v="20609316170"/>
    <n v="1"/>
    <n v="58.474576271186443"/>
    <s v="G1"/>
    <x v="0"/>
  </r>
  <r>
    <n v="2135335"/>
    <s v="17942717"/>
    <s v="La Libertad"/>
    <s v="Trujillo "/>
    <s v="Trujillo"/>
    <m/>
    <m/>
    <x v="1"/>
    <d v="2025-04-20T12:0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04T00:00:00"/>
    <m/>
    <x v="0"/>
    <m/>
    <m/>
    <m/>
    <s v="Si"/>
    <m/>
    <n v="202505"/>
    <m/>
    <m/>
    <m/>
    <d v="2025-05-04T00:00:00"/>
    <n v="2135335"/>
    <n v="45791"/>
    <m/>
    <m/>
    <m/>
    <m/>
    <m/>
    <m/>
    <m/>
    <n v="202504"/>
    <n v="202505"/>
    <x v="0"/>
    <x v="1"/>
    <s v="20613447505"/>
    <n v="0"/>
    <n v="58.474576271186443"/>
    <s v="G1"/>
    <x v="0"/>
  </r>
  <r>
    <n v="2142950"/>
    <s v="75053504"/>
    <s v="Piura"/>
    <s v="Piura"/>
    <s v="Catacaos"/>
    <m/>
    <m/>
    <x v="2"/>
    <d v="2025-04-24T14:30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n v="202505"/>
    <m/>
    <m/>
    <m/>
    <d v="2025-05-09T00:00:00"/>
    <n v="2142950"/>
    <n v="45791"/>
    <d v="2025-05-27T00:00:00"/>
    <m/>
    <m/>
    <m/>
    <m/>
    <m/>
    <m/>
    <n v="202504"/>
    <n v="202505"/>
    <x v="0"/>
    <x v="2"/>
    <s v="20609316170"/>
    <n v="1"/>
    <n v="58.474576271186443"/>
    <s v="G1"/>
    <x v="0"/>
  </r>
  <r>
    <n v="2143761"/>
    <s v="74163620"/>
    <s v="La Libertad"/>
    <s v="Trujillo "/>
    <s v="Trujillo"/>
    <m/>
    <m/>
    <x v="2"/>
    <d v="2025-04-24T19:0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n v="202505"/>
    <m/>
    <m/>
    <m/>
    <d v="2025-05-03T00:00:00"/>
    <n v="2143761"/>
    <n v="45791"/>
    <d v="2025-05-28T00:00:00"/>
    <m/>
    <m/>
    <m/>
    <m/>
    <m/>
    <m/>
    <n v="202504"/>
    <n v="202505"/>
    <x v="0"/>
    <x v="0"/>
    <s v="20609316170"/>
    <n v="1"/>
    <n v="58.474576271186443"/>
    <s v="G1"/>
    <x v="0"/>
  </r>
  <r>
    <n v="2148757"/>
    <s v="41910804"/>
    <s v="Piura"/>
    <s v="Piura"/>
    <s v="Piura"/>
    <m/>
    <m/>
    <x v="3"/>
    <d v="2025-04-27T20:45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3T00:00:00"/>
    <m/>
    <x v="0"/>
    <m/>
    <m/>
    <m/>
    <s v="Si"/>
    <m/>
    <n v="202505"/>
    <m/>
    <m/>
    <m/>
    <d v="2025-05-03T00:00:00"/>
    <n v="2148757"/>
    <n v="45791"/>
    <d v="2025-05-28T00:00:00"/>
    <m/>
    <m/>
    <m/>
    <m/>
    <m/>
    <m/>
    <n v="202504"/>
    <n v="202505"/>
    <x v="0"/>
    <x v="3"/>
    <s v="20610959564"/>
    <n v="1"/>
    <n v="94.544915254237296"/>
    <s v="G1"/>
    <x v="0"/>
  </r>
  <r>
    <n v="2149396"/>
    <s v="70471176"/>
    <s v="La Libertad"/>
    <s v="Trujillo "/>
    <s v="Trujillo"/>
    <m/>
    <m/>
    <x v="4"/>
    <d v="2025-04-28T12:3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n v="202505"/>
    <m/>
    <m/>
    <m/>
    <d v="2025-05-03T00:00:00"/>
    <n v="2149396"/>
    <n v="45791"/>
    <d v="2025-05-29T00:00:00"/>
    <m/>
    <m/>
    <m/>
    <m/>
    <m/>
    <m/>
    <n v="202504"/>
    <n v="202505"/>
    <x v="0"/>
    <x v="0"/>
    <s v="20609316170"/>
    <n v="1"/>
    <n v="58.474576271186443"/>
    <s v="G1"/>
    <x v="0"/>
  </r>
  <r>
    <n v="2149707"/>
    <s v="41370113"/>
    <s v="La Libertad"/>
    <s v="Trujillo "/>
    <s v="Trujillo"/>
    <m/>
    <s v="EDIFICIO TIERRA VERDE"/>
    <x v="4"/>
    <d v="2025-04-28T14:06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Venta - Instalación Multicanal"/>
    <s v="20609316170"/>
    <s v="ALIV TELECOM S.A.C."/>
    <s v="Agencias Provincias"/>
    <d v="2025-05-06T00:00:00"/>
    <m/>
    <x v="0"/>
    <m/>
    <m/>
    <m/>
    <s v="Si"/>
    <m/>
    <n v="202505"/>
    <m/>
    <m/>
    <m/>
    <d v="2025-05-06T00:00:00"/>
    <n v="2149707"/>
    <n v="45791"/>
    <d v="2025-05-28T00:00:00"/>
    <m/>
    <m/>
    <m/>
    <m/>
    <m/>
    <m/>
    <n v="202504"/>
    <n v="202505"/>
    <x v="0"/>
    <x v="0"/>
    <s v="20609316170"/>
    <n v="1"/>
    <n v="94.544915254237296"/>
    <s v="G1"/>
    <x v="0"/>
  </r>
  <r>
    <n v="2149721"/>
    <s v="40853585"/>
    <s v="La Libertad"/>
    <s v="Trujillo "/>
    <s v="Trujillo"/>
    <m/>
    <s v="EDIFICIO TIERRA VERDE"/>
    <x v="4"/>
    <d v="2025-04-28T14:0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05T00:00:00"/>
    <m/>
    <x v="0"/>
    <m/>
    <m/>
    <m/>
    <s v="Si"/>
    <m/>
    <n v="202505"/>
    <m/>
    <m/>
    <m/>
    <d v="2025-05-05T00:00:00"/>
    <n v="2149721"/>
    <n v="45791"/>
    <d v="2025-05-16T00:00:00"/>
    <m/>
    <m/>
    <m/>
    <m/>
    <m/>
    <m/>
    <n v="202504"/>
    <n v="202505"/>
    <x v="0"/>
    <x v="0"/>
    <s v="20609316170"/>
    <n v="1"/>
    <n v="58.474576271186443"/>
    <s v="G1"/>
    <x v="0"/>
  </r>
  <r>
    <n v="2149934"/>
    <s v="44902977"/>
    <s v="La Libertad"/>
    <s v="Trujillo "/>
    <s v="Trujillo"/>
    <m/>
    <s v="EDIFICIO TIERRA VERDE"/>
    <x v="4"/>
    <d v="2025-04-28T15:30:18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159"/>
    <n v="159"/>
    <s v="Multicanal Provincia"/>
    <s v="20609316170"/>
    <s v="ALIV TELECOM S.A.C."/>
    <s v="Agencias Provincias"/>
    <d v="2025-05-07T00:00:00"/>
    <m/>
    <x v="0"/>
    <m/>
    <m/>
    <m/>
    <s v="Si"/>
    <m/>
    <n v="202505"/>
    <m/>
    <m/>
    <m/>
    <d v="2025-05-07T00:00:00"/>
    <n v="2149934"/>
    <n v="45791"/>
    <d v="2025-05-26T00:00:00"/>
    <m/>
    <m/>
    <m/>
    <m/>
    <m/>
    <m/>
    <n v="202504"/>
    <n v="202505"/>
    <x v="0"/>
    <x v="0"/>
    <s v="20609316170"/>
    <n v="1"/>
    <n v="134.74576271186442"/>
    <s v="G1"/>
    <x v="0"/>
  </r>
  <r>
    <n v="2150193"/>
    <s v="70077271"/>
    <s v="La Libertad"/>
    <s v="Trujillo "/>
    <s v="Trujillo"/>
    <m/>
    <s v="EDIFICIO TIERRA VERDE"/>
    <x v="4"/>
    <d v="2025-04-28T16:48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07T00:00:00"/>
    <m/>
    <x v="0"/>
    <m/>
    <m/>
    <m/>
    <s v="Si"/>
    <m/>
    <n v="202505"/>
    <m/>
    <m/>
    <m/>
    <d v="2025-05-07T00:00:00"/>
    <n v="2150193"/>
    <n v="45791"/>
    <d v="2025-05-28T00:00:00"/>
    <m/>
    <m/>
    <m/>
    <m/>
    <m/>
    <m/>
    <n v="202504"/>
    <n v="202505"/>
    <x v="0"/>
    <x v="0"/>
    <s v="20609316170"/>
    <n v="1"/>
    <n v="58.474576271186443"/>
    <s v="G1"/>
    <x v="0"/>
  </r>
  <r>
    <n v="2150752"/>
    <s v="09305044"/>
    <s v="La Libertad"/>
    <s v="Trujillo "/>
    <s v="Trujillo"/>
    <m/>
    <s v="EDIFICIO TIERRA VERDE"/>
    <x v="4"/>
    <d v="2025-04-28T20:30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n v="202505"/>
    <m/>
    <m/>
    <m/>
    <d v="2025-05-06T00:00:00"/>
    <n v="2150752"/>
    <n v="45791"/>
    <d v="2025-05-27T00:00:00"/>
    <m/>
    <m/>
    <m/>
    <m/>
    <m/>
    <m/>
    <n v="202504"/>
    <n v="202505"/>
    <x v="0"/>
    <x v="0"/>
    <s v="20609316170"/>
    <n v="1"/>
    <n v="94.544915254237296"/>
    <s v="G1"/>
    <x v="0"/>
  </r>
  <r>
    <n v="2151084"/>
    <s v="74825631"/>
    <s v="Piura"/>
    <s v="Piura"/>
    <s v="Catacaos"/>
    <m/>
    <s v="VERANDA"/>
    <x v="5"/>
    <d v="2025-04-29T10:0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3447505"/>
    <s v="AFG TELECOM S.A.C."/>
    <s v="Agencias Provincias"/>
    <d v="2025-05-08T00:00:00"/>
    <m/>
    <x v="0"/>
    <m/>
    <m/>
    <m/>
    <s v="Si"/>
    <m/>
    <n v="202505"/>
    <m/>
    <m/>
    <m/>
    <d v="2025-05-08T00:00:00"/>
    <n v="2151084"/>
    <n v="45791"/>
    <d v="2025-06-05T00:00:00"/>
    <m/>
    <m/>
    <m/>
    <m/>
    <m/>
    <m/>
    <n v="202504"/>
    <n v="202505"/>
    <x v="0"/>
    <x v="4"/>
    <s v="20613447505"/>
    <n v="1"/>
    <n v="58.474576271186443"/>
    <s v="G1"/>
    <x v="0"/>
  </r>
  <r>
    <n v="2151397"/>
    <s v="41017725"/>
    <s v="La Libertad"/>
    <s v="Trujillo "/>
    <s v="Trujillo"/>
    <m/>
    <m/>
    <x v="5"/>
    <d v="2025-04-29T13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6T00:00:00"/>
    <m/>
    <x v="0"/>
    <m/>
    <m/>
    <m/>
    <s v="Si"/>
    <m/>
    <n v="202505"/>
    <m/>
    <m/>
    <m/>
    <d v="2025-05-06T00:00:00"/>
    <n v="2151397"/>
    <n v="45791"/>
    <d v="2025-05-26T00:00:00"/>
    <m/>
    <m/>
    <m/>
    <m/>
    <m/>
    <m/>
    <n v="202504"/>
    <n v="202505"/>
    <x v="0"/>
    <x v="5"/>
    <s v="20610487672"/>
    <n v="1"/>
    <n v="58.474576271186443"/>
    <s v="G1"/>
    <x v="0"/>
  </r>
  <r>
    <n v="2151548"/>
    <s v="40463269"/>
    <s v="La Libertad"/>
    <s v="Trujillo "/>
    <s v="Trujillo"/>
    <m/>
    <m/>
    <x v="4"/>
    <d v="2025-04-29T12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1548"/>
    <n v="45791"/>
    <d v="2025-06-07T00:00:00"/>
    <m/>
    <m/>
    <m/>
    <m/>
    <m/>
    <m/>
    <n v="202504"/>
    <n v="202505"/>
    <x v="0"/>
    <x v="0"/>
    <s v="20609316170"/>
    <n v="1"/>
    <n v="58.474576271186443"/>
    <s v="G1"/>
    <x v="0"/>
  </r>
  <r>
    <n v="2151639"/>
    <s v="46399896"/>
    <s v="Lambayeque"/>
    <s v="Chiclayo "/>
    <s v="La Victoria"/>
    <m/>
    <s v="RESIDENCIAL PASEO GRAU"/>
    <x v="5"/>
    <d v="2025-04-29T12:5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1T00:00:00"/>
    <m/>
    <x v="0"/>
    <m/>
    <m/>
    <m/>
    <s v="Si"/>
    <m/>
    <n v="202505"/>
    <m/>
    <m/>
    <m/>
    <d v="2025-05-01T00:00:00"/>
    <n v="2151639"/>
    <n v="45791"/>
    <d v="2025-06-02T00:00:00"/>
    <m/>
    <m/>
    <m/>
    <m/>
    <m/>
    <m/>
    <n v="202504"/>
    <n v="202505"/>
    <x v="0"/>
    <x v="6"/>
    <s v="20610803131"/>
    <n v="1"/>
    <n v="58.474576271186443"/>
    <s v="G1"/>
    <x v="0"/>
  </r>
  <r>
    <n v="2151670"/>
    <s v="006843433"/>
    <s v="La Libertad"/>
    <s v="Trujillo "/>
    <s v="Trujillo"/>
    <m/>
    <m/>
    <x v="5"/>
    <d v="2025-04-29T13:00:31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Hogar"/>
    <n v="79"/>
    <n v="7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1670"/>
    <n v="45791"/>
    <d v="2025-05-27T00:00:00"/>
    <m/>
    <m/>
    <m/>
    <m/>
    <m/>
    <m/>
    <n v="202504"/>
    <n v="202505"/>
    <x v="0"/>
    <x v="0"/>
    <s v="20609316170"/>
    <n v="1"/>
    <n v="66.949152542372886"/>
    <s v="G1"/>
    <x v="0"/>
  </r>
  <r>
    <n v="2151720"/>
    <s v="30408665"/>
    <s v="Áncash"/>
    <s v="Santa"/>
    <s v="Nuevo Chimbote"/>
    <m/>
    <m/>
    <x v="5"/>
    <d v="2025-04-29T13:30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01T00:00:00"/>
    <m/>
    <x v="0"/>
    <m/>
    <m/>
    <m/>
    <s v="Si"/>
    <m/>
    <n v="202505"/>
    <m/>
    <m/>
    <m/>
    <d v="2025-05-01T00:00:00"/>
    <n v="2151720"/>
    <n v="45791"/>
    <d v="2025-05-27T00:00:00"/>
    <m/>
    <m/>
    <m/>
    <m/>
    <m/>
    <m/>
    <n v="202504"/>
    <n v="202505"/>
    <x v="0"/>
    <x v="7"/>
    <s v="28.646.378-Q"/>
    <n v="1"/>
    <n v="58.474576271186443"/>
    <s v="G1"/>
    <x v="0"/>
  </r>
  <r>
    <n v="2151817"/>
    <s v="70581687"/>
    <s v="La Libertad"/>
    <s v="Trujillo "/>
    <s v="Victor Larco Herrera"/>
    <m/>
    <m/>
    <x v="5"/>
    <d v="2025-04-29T14:00:15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03T00:00:00"/>
    <m/>
    <x v="0"/>
    <m/>
    <m/>
    <m/>
    <s v="Si"/>
    <m/>
    <n v="202505"/>
    <m/>
    <m/>
    <m/>
    <d v="2025-05-03T00:00:00"/>
    <n v="2151817"/>
    <n v="45791"/>
    <d v="2025-05-22T00:00:00"/>
    <m/>
    <m/>
    <m/>
    <m/>
    <m/>
    <m/>
    <n v="202504"/>
    <n v="202505"/>
    <x v="0"/>
    <x v="0"/>
    <s v="20609316170"/>
    <n v="1"/>
    <n v="66.949152542372886"/>
    <s v="G1"/>
    <x v="0"/>
  </r>
  <r>
    <n v="2152219"/>
    <s v="47128883"/>
    <s v="Piura"/>
    <s v="Piura"/>
    <s v="Castilla"/>
    <m/>
    <m/>
    <x v="5"/>
    <d v="2025-04-29T16:0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2219"/>
    <n v="45791"/>
    <d v="2025-05-31T00:00:00"/>
    <m/>
    <m/>
    <m/>
    <m/>
    <m/>
    <m/>
    <n v="202504"/>
    <n v="202505"/>
    <x v="0"/>
    <x v="2"/>
    <s v="20609316170"/>
    <n v="1"/>
    <n v="58.474576271186443"/>
    <s v="G1"/>
    <x v="0"/>
  </r>
  <r>
    <n v="2152437"/>
    <s v="27572032"/>
    <s v="La Libertad"/>
    <s v="Trujillo "/>
    <s v="Trujillo"/>
    <m/>
    <s v="VILLA MUNICIPAL TRUJILLO"/>
    <x v="5"/>
    <d v="2025-04-29T16:5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06T00:00:00"/>
    <m/>
    <x v="0"/>
    <m/>
    <m/>
    <m/>
    <s v="Si"/>
    <m/>
    <n v="202505"/>
    <m/>
    <m/>
    <m/>
    <d v="2025-05-06T00:00:00"/>
    <n v="2152437"/>
    <n v="45791"/>
    <d v="2025-05-29T00:00:00"/>
    <m/>
    <m/>
    <m/>
    <m/>
    <m/>
    <m/>
    <n v="202504"/>
    <n v="202505"/>
    <x v="0"/>
    <x v="0"/>
    <s v="20609316170"/>
    <n v="1"/>
    <n v="58.474576271186443"/>
    <s v="G1"/>
    <x v="0"/>
  </r>
  <r>
    <n v="2152609"/>
    <s v="71094908"/>
    <s v="La Libertad"/>
    <s v="Trujillo "/>
    <s v="Victor Larco Herrera"/>
    <m/>
    <m/>
    <x v="5"/>
    <d v="2025-04-29T17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02T00:00:00"/>
    <m/>
    <x v="0"/>
    <m/>
    <m/>
    <m/>
    <s v="Si"/>
    <m/>
    <n v="202505"/>
    <m/>
    <m/>
    <m/>
    <d v="2025-05-02T00:00:00"/>
    <n v="2152609"/>
    <n v="45791"/>
    <d v="2025-05-27T00:00:00"/>
    <m/>
    <m/>
    <m/>
    <m/>
    <m/>
    <m/>
    <n v="202504"/>
    <n v="202505"/>
    <x v="0"/>
    <x v="8"/>
    <s v="20611812893"/>
    <n v="1"/>
    <n v="58.474576271186443"/>
    <s v="G1"/>
    <x v="0"/>
  </r>
  <r>
    <n v="2152751"/>
    <s v="43793312"/>
    <s v="La Libertad"/>
    <s v="Trujillo "/>
    <s v="Trujillo"/>
    <m/>
    <m/>
    <x v="5"/>
    <d v="2025-04-29T19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2T00:00:00"/>
    <m/>
    <x v="0"/>
    <m/>
    <m/>
    <m/>
    <s v="Si"/>
    <m/>
    <n v="202505"/>
    <m/>
    <m/>
    <m/>
    <d v="2025-05-02T00:00:00"/>
    <n v="2152751"/>
    <n v="45791"/>
    <d v="2025-05-27T00:00:00"/>
    <m/>
    <m/>
    <m/>
    <m/>
    <m/>
    <m/>
    <n v="202504"/>
    <n v="202505"/>
    <x v="0"/>
    <x v="5"/>
    <s v="20610487672"/>
    <n v="1"/>
    <n v="58.474576271186443"/>
    <s v="G1"/>
    <x v="0"/>
  </r>
  <r>
    <n v="2152780"/>
    <s v="27165593"/>
    <s v="La Libertad"/>
    <s v="Trujillo "/>
    <s v="Trujillo"/>
    <m/>
    <m/>
    <x v="5"/>
    <d v="2025-04-29T18:3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4430764"/>
    <s v="GRUPO LUFAFCO S.A.C."/>
    <s v="Agencias Provincias"/>
    <d v="2025-05-03T00:00:00"/>
    <m/>
    <x v="0"/>
    <m/>
    <m/>
    <m/>
    <s v="Si"/>
    <m/>
    <n v="202505"/>
    <m/>
    <m/>
    <m/>
    <d v="2025-05-03T00:00:00"/>
    <n v="2152780"/>
    <n v="45791"/>
    <d v="2025-06-01T00:00:00"/>
    <m/>
    <m/>
    <m/>
    <m/>
    <m/>
    <m/>
    <n v="202504"/>
    <n v="202505"/>
    <x v="0"/>
    <x v="9"/>
    <s v="20604430764"/>
    <n v="1"/>
    <n v="58.474576271186443"/>
    <s v="G1"/>
    <x v="0"/>
  </r>
  <r>
    <n v="2152914"/>
    <s v="18209091"/>
    <s v="Áncash"/>
    <s v="Santa"/>
    <s v="Nuevo Chimbote"/>
    <m/>
    <m/>
    <x v="5"/>
    <d v="2025-04-29T19:39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2914"/>
    <n v="45791"/>
    <d v="2025-06-01T00:00:00"/>
    <m/>
    <m/>
    <m/>
    <m/>
    <m/>
    <m/>
    <n v="202504"/>
    <n v="202505"/>
    <x v="0"/>
    <x v="10"/>
    <s v="20609316170"/>
    <n v="1"/>
    <n v="94.544915254237296"/>
    <s v="G1"/>
    <x v="0"/>
  </r>
  <r>
    <n v="2153003"/>
    <s v="16446099"/>
    <s v="Lambayeque"/>
    <s v="Chiclayo "/>
    <s v="Chiclayo"/>
    <m/>
    <m/>
    <x v="5"/>
    <d v="2025-04-29T21:12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3T00:00:00"/>
    <m/>
    <x v="0"/>
    <m/>
    <m/>
    <m/>
    <s v="Si"/>
    <m/>
    <n v="202505"/>
    <m/>
    <m/>
    <m/>
    <d v="2025-05-03T00:00:00"/>
    <n v="2153003"/>
    <n v="45791"/>
    <d v="2025-06-02T00:00:00"/>
    <m/>
    <m/>
    <m/>
    <m/>
    <m/>
    <m/>
    <n v="202504"/>
    <n v="202505"/>
    <x v="0"/>
    <x v="11"/>
    <s v="20610959564"/>
    <n v="1"/>
    <n v="94.544915254237296"/>
    <s v="G1"/>
    <x v="0"/>
  </r>
  <r>
    <n v="2153170"/>
    <s v="72193384"/>
    <s v="La Libertad"/>
    <s v="Trujillo "/>
    <s v="Trujillo"/>
    <m/>
    <m/>
    <x v="5"/>
    <d v="2025-04-29T22:5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1T00:00:00"/>
    <m/>
    <x v="0"/>
    <m/>
    <m/>
    <m/>
    <s v="Si"/>
    <m/>
    <n v="202505"/>
    <m/>
    <m/>
    <m/>
    <d v="2025-05-01T00:00:00"/>
    <n v="2153170"/>
    <n v="45791"/>
    <d v="2025-05-29T00:00:00"/>
    <m/>
    <m/>
    <m/>
    <m/>
    <m/>
    <m/>
    <n v="202504"/>
    <n v="202505"/>
    <x v="0"/>
    <x v="5"/>
    <s v="20610487672"/>
    <n v="1"/>
    <n v="58.474576271186443"/>
    <s v="G1"/>
    <x v="0"/>
  </r>
  <r>
    <n v="2153186"/>
    <s v="42240647"/>
    <s v="Piura"/>
    <s v="Piura"/>
    <s v="Veintiseis de Octubre"/>
    <m/>
    <m/>
    <x v="5"/>
    <d v="2025-04-30T00:00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6T00:00:00"/>
    <m/>
    <x v="0"/>
    <m/>
    <m/>
    <m/>
    <s v="Si"/>
    <m/>
    <n v="202505"/>
    <m/>
    <m/>
    <m/>
    <d v="2025-05-06T00:00:00"/>
    <n v="2153186"/>
    <n v="45791"/>
    <d v="2025-06-05T00:00:00"/>
    <m/>
    <m/>
    <m/>
    <m/>
    <m/>
    <m/>
    <n v="202504"/>
    <n v="202505"/>
    <x v="0"/>
    <x v="3"/>
    <s v="20610959564"/>
    <n v="1"/>
    <n v="58.474576271186443"/>
    <s v="G1"/>
    <x v="0"/>
  </r>
  <r>
    <n v="2153213"/>
    <s v="32815110"/>
    <s v="Áncash"/>
    <s v="Santa"/>
    <s v="Nuevo Chimbote"/>
    <m/>
    <m/>
    <x v="5"/>
    <d v="2025-04-30T04:18:12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10487672"/>
    <s v="EXPORTEL PROVINCIA"/>
    <s v="Agencias Provincias"/>
    <d v="2025-05-03T00:00:00"/>
    <m/>
    <x v="0"/>
    <m/>
    <m/>
    <m/>
    <s v="Si"/>
    <m/>
    <n v="202505"/>
    <m/>
    <m/>
    <m/>
    <d v="2025-05-03T00:00:00"/>
    <n v="2153213"/>
    <n v="45791"/>
    <d v="2025-05-27T00:00:00"/>
    <m/>
    <m/>
    <m/>
    <m/>
    <m/>
    <m/>
    <n v="202504"/>
    <n v="202505"/>
    <x v="0"/>
    <x v="12"/>
    <s v="20610487672"/>
    <n v="1"/>
    <n v="71.186440677966104"/>
    <s v="G1"/>
    <x v="0"/>
  </r>
  <r>
    <n v="2153317"/>
    <s v="18134667"/>
    <s v="La Libertad"/>
    <s v="Trujillo "/>
    <s v="Trujillo"/>
    <m/>
    <m/>
    <x v="5"/>
    <d v="2025-04-30T09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2T00:00:00"/>
    <m/>
    <x v="0"/>
    <m/>
    <m/>
    <m/>
    <s v="Si"/>
    <m/>
    <n v="202505"/>
    <m/>
    <m/>
    <m/>
    <d v="2025-05-02T00:00:00"/>
    <n v="2153317"/>
    <n v="45791"/>
    <d v="2025-06-01T00:00:00"/>
    <m/>
    <m/>
    <m/>
    <m/>
    <m/>
    <m/>
    <n v="202504"/>
    <n v="202505"/>
    <x v="0"/>
    <x v="5"/>
    <s v="20610487672"/>
    <n v="1"/>
    <n v="58.474576271186443"/>
    <s v="G1"/>
    <x v="0"/>
  </r>
  <r>
    <n v="2153369"/>
    <s v="44096472"/>
    <s v="Áncash"/>
    <s v="Santa"/>
    <s v="Chimbote"/>
    <m/>
    <m/>
    <x v="4"/>
    <d v="2025-04-30T10:09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3369"/>
    <n v="45791"/>
    <d v="2025-06-07T00:00:00"/>
    <m/>
    <m/>
    <m/>
    <m/>
    <m/>
    <m/>
    <n v="202504"/>
    <n v="202505"/>
    <x v="0"/>
    <x v="10"/>
    <s v="20609316170"/>
    <n v="1"/>
    <n v="58.474576271186443"/>
    <s v="G1"/>
    <x v="0"/>
  </r>
  <r>
    <n v="2153370"/>
    <s v="05645102"/>
    <s v="La Libertad"/>
    <s v="Trujillo "/>
    <s v="Trujillo"/>
    <m/>
    <m/>
    <x v="6"/>
    <d v="2025-04-30T10:0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1T00:00:00"/>
    <m/>
    <x v="0"/>
    <m/>
    <m/>
    <m/>
    <s v="Si"/>
    <m/>
    <n v="202505"/>
    <m/>
    <m/>
    <m/>
    <d v="2025-05-01T00:00:00"/>
    <n v="2153370"/>
    <n v="45791"/>
    <m/>
    <m/>
    <m/>
    <m/>
    <m/>
    <m/>
    <m/>
    <n v="202504"/>
    <n v="202505"/>
    <x v="0"/>
    <x v="13"/>
    <s v="20610959564"/>
    <n v="0"/>
    <n v="58.474576271186443"/>
    <s v="G1"/>
    <x v="0"/>
  </r>
  <r>
    <n v="2153436"/>
    <s v="02677114"/>
    <s v="Piura"/>
    <s v="Piura"/>
    <s v="Veintiseis de Octubre"/>
    <m/>
    <m/>
    <x v="6"/>
    <d v="2025-04-30T11:21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3436"/>
    <n v="45791"/>
    <d v="2025-06-09T00:00:00"/>
    <m/>
    <m/>
    <m/>
    <m/>
    <m/>
    <m/>
    <n v="202504"/>
    <n v="202505"/>
    <x v="0"/>
    <x v="2"/>
    <s v="20609316170"/>
    <n v="1"/>
    <n v="94.544915254237296"/>
    <s v="G1"/>
    <x v="0"/>
  </r>
  <r>
    <n v="2153528"/>
    <s v="32983534"/>
    <s v="Áncash"/>
    <s v="Santa"/>
    <s v="Nuevo Chimbote"/>
    <m/>
    <m/>
    <x v="6"/>
    <d v="2025-04-30T11:27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1T00:00:00"/>
    <m/>
    <x v="0"/>
    <m/>
    <m/>
    <m/>
    <s v="Si"/>
    <m/>
    <n v="202505"/>
    <m/>
    <m/>
    <m/>
    <d v="2025-05-01T00:00:00"/>
    <n v="2153528"/>
    <n v="45791"/>
    <d v="2025-05-26T00:00:00"/>
    <m/>
    <m/>
    <m/>
    <m/>
    <m/>
    <m/>
    <n v="202504"/>
    <n v="202505"/>
    <x v="0"/>
    <x v="12"/>
    <s v="20610487672"/>
    <n v="1"/>
    <n v="58.474576271186443"/>
    <s v="G1"/>
    <x v="0"/>
  </r>
  <r>
    <n v="2153558"/>
    <s v="17632998"/>
    <s v="Lambayeque"/>
    <s v="Chiclayo "/>
    <s v="Chiclayo"/>
    <m/>
    <m/>
    <x v="6"/>
    <d v="2025-04-30T11:24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57798723"/>
    <s v="DATANTENNA S.A.C."/>
    <s v="Agencias Provincias"/>
    <d v="2025-05-01T00:00:00"/>
    <m/>
    <x v="0"/>
    <m/>
    <m/>
    <m/>
    <s v="Si"/>
    <m/>
    <n v="202505"/>
    <m/>
    <m/>
    <m/>
    <d v="2025-05-01T00:00:00"/>
    <n v="2153558"/>
    <n v="45791"/>
    <d v="2025-06-07T00:00:00"/>
    <m/>
    <m/>
    <m/>
    <m/>
    <m/>
    <m/>
    <n v="202504"/>
    <n v="202505"/>
    <x v="0"/>
    <x v="14"/>
    <s v="20557798723"/>
    <n v="1"/>
    <n v="58.474576271186443"/>
    <s v="G1"/>
    <x v="0"/>
  </r>
  <r>
    <n v="2153752"/>
    <s v="76654854"/>
    <s v="Lambayeque"/>
    <s v="Chiclayo "/>
    <s v="Chiclayo"/>
    <m/>
    <m/>
    <x v="5"/>
    <d v="2025-04-30T12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2T00:00:00"/>
    <m/>
    <x v="0"/>
    <m/>
    <m/>
    <m/>
    <s v="Si"/>
    <m/>
    <n v="202505"/>
    <m/>
    <m/>
    <m/>
    <d v="2025-05-02T00:00:00"/>
    <n v="2153752"/>
    <n v="45791"/>
    <m/>
    <m/>
    <m/>
    <m/>
    <m/>
    <m/>
    <m/>
    <n v="202504"/>
    <n v="202505"/>
    <x v="0"/>
    <x v="11"/>
    <s v="20610959564"/>
    <n v="0"/>
    <n v="94.544915254237296"/>
    <s v="G1"/>
    <x v="0"/>
  </r>
  <r>
    <n v="2153760"/>
    <s v="42494473"/>
    <s v="Lambayeque"/>
    <s v="Chiclayo "/>
    <s v="Chiclayo"/>
    <m/>
    <m/>
    <x v="6"/>
    <d v="2025-05-02T12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7021555"/>
    <s v="NOVO NETWORKS SAC"/>
    <s v="Agencias Provincias"/>
    <d v="2025-05-03T00:00:00"/>
    <m/>
    <x v="0"/>
    <m/>
    <m/>
    <m/>
    <s v="Si"/>
    <m/>
    <n v="202505"/>
    <m/>
    <m/>
    <m/>
    <d v="2025-05-03T00:00:00"/>
    <n v="2153760"/>
    <n v="45791"/>
    <m/>
    <m/>
    <m/>
    <m/>
    <m/>
    <m/>
    <m/>
    <n v="202504"/>
    <n v="202505"/>
    <x v="0"/>
    <x v="15"/>
    <s v="20607021555"/>
    <n v="0"/>
    <n v="94.544915254237296"/>
    <s v="G1"/>
    <x v="0"/>
  </r>
  <r>
    <n v="2153813"/>
    <s v="02804103"/>
    <s v="Piura"/>
    <s v="Piura"/>
    <s v="Piura"/>
    <m/>
    <m/>
    <x v="6"/>
    <d v="2025-04-30T12:45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8T00:00:00"/>
    <m/>
    <x v="0"/>
    <m/>
    <m/>
    <m/>
    <s v="Si"/>
    <m/>
    <n v="202505"/>
    <m/>
    <m/>
    <m/>
    <d v="2025-05-08T00:00:00"/>
    <n v="2153813"/>
    <n v="45791"/>
    <d v="2025-05-30T00:00:00"/>
    <m/>
    <m/>
    <m/>
    <m/>
    <m/>
    <m/>
    <n v="202504"/>
    <n v="202505"/>
    <x v="0"/>
    <x v="16"/>
    <s v="20610487672"/>
    <n v="1"/>
    <n v="58.474576271186443"/>
    <s v="G1"/>
    <x v="0"/>
  </r>
  <r>
    <n v="2153817"/>
    <s v="80518535"/>
    <s v="Piura"/>
    <s v="Piura"/>
    <s v="Veintiseis de Octubre"/>
    <m/>
    <m/>
    <x v="6"/>
    <d v="2025-04-30T12:30:2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3817"/>
    <d v="2025-05-14T00:00:00"/>
    <m/>
    <m/>
    <m/>
    <m/>
    <m/>
    <m/>
    <m/>
    <n v="202504"/>
    <n v="202505"/>
    <x v="0"/>
    <x v="2"/>
    <s v="20609316170"/>
    <n v="0"/>
    <n v="94.544915254237296"/>
    <s v="G1"/>
    <x v="0"/>
  </r>
  <r>
    <n v="2153823"/>
    <s v="40164332"/>
    <s v="Lambayeque"/>
    <s v="Chiclayo "/>
    <s v="La Victoria"/>
    <m/>
    <m/>
    <x v="6"/>
    <d v="2025-04-30T12:3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1T00:00:00"/>
    <m/>
    <x v="0"/>
    <m/>
    <m/>
    <m/>
    <s v="Si"/>
    <m/>
    <n v="202505"/>
    <m/>
    <m/>
    <m/>
    <d v="2025-05-01T00:00:00"/>
    <n v="2153823"/>
    <n v="45791"/>
    <d v="2025-05-28T00:00:00"/>
    <m/>
    <m/>
    <m/>
    <m/>
    <m/>
    <m/>
    <n v="202504"/>
    <n v="202505"/>
    <x v="0"/>
    <x v="17"/>
    <s v="20610487672"/>
    <n v="1"/>
    <n v="58.474576271186443"/>
    <s v="G1"/>
    <x v="0"/>
  </r>
  <r>
    <n v="2154051"/>
    <s v="80197863"/>
    <s v="Áncash"/>
    <s v="Santa"/>
    <s v="Nuevo Chimbote"/>
    <m/>
    <m/>
    <x v="6"/>
    <d v="2025-04-30T14:12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995258"/>
    <s v="DAS SOLUCIONES S.A.C."/>
    <s v="Agencias Provincias"/>
    <d v="2025-05-01T00:00:00"/>
    <m/>
    <x v="0"/>
    <m/>
    <m/>
    <m/>
    <s v="Si"/>
    <m/>
    <n v="202505"/>
    <m/>
    <m/>
    <m/>
    <d v="2025-05-01T00:00:00"/>
    <n v="2154051"/>
    <n v="45791"/>
    <d v="2025-05-29T00:00:00"/>
    <m/>
    <m/>
    <m/>
    <m/>
    <m/>
    <m/>
    <n v="202504"/>
    <n v="202505"/>
    <x v="0"/>
    <x v="18"/>
    <s v="20607995258"/>
    <n v="1"/>
    <n v="58.474576271186443"/>
    <s v="G1"/>
    <x v="0"/>
  </r>
  <r>
    <n v="2154074"/>
    <s v="29533182"/>
    <s v="La Libertad"/>
    <s v="Trujillo "/>
    <s v="Victor Larco Herrera"/>
    <m/>
    <m/>
    <x v="6"/>
    <d v="2025-04-30T14:2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4074"/>
    <n v="45791"/>
    <d v="2025-06-10T00:00:00"/>
    <m/>
    <m/>
    <m/>
    <m/>
    <m/>
    <m/>
    <n v="202504"/>
    <n v="202505"/>
    <x v="0"/>
    <x v="0"/>
    <s v="20609316170"/>
    <n v="1"/>
    <n v="58.474576271186443"/>
    <s v="G1"/>
    <x v="0"/>
  </r>
  <r>
    <n v="2154156"/>
    <s v="45588609"/>
    <s v="Lambayeque"/>
    <s v="Chiclayo "/>
    <s v="La Victoria"/>
    <m/>
    <m/>
    <x v="5"/>
    <d v="2025-04-30T14:33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5T00:00:00"/>
    <m/>
    <x v="0"/>
    <m/>
    <m/>
    <m/>
    <s v="Si"/>
    <m/>
    <n v="202505"/>
    <m/>
    <m/>
    <m/>
    <d v="2025-05-05T00:00:00"/>
    <n v="2154156"/>
    <n v="45791"/>
    <d v="2025-06-03T00:00:00"/>
    <m/>
    <m/>
    <m/>
    <m/>
    <m/>
    <m/>
    <n v="202504"/>
    <n v="202505"/>
    <x v="0"/>
    <x v="17"/>
    <s v="20610487672"/>
    <n v="1"/>
    <n v="58.474576271186443"/>
    <s v="G1"/>
    <x v="0"/>
  </r>
  <r>
    <n v="2154202"/>
    <s v="43204101"/>
    <s v="Lambayeque"/>
    <s v="Chiclayo "/>
    <s v="Chiclayo"/>
    <m/>
    <m/>
    <x v="6"/>
    <d v="2025-04-30T14:54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202"/>
    <n v="45791"/>
    <d v="2025-06-05T00:00:00"/>
    <m/>
    <m/>
    <m/>
    <m/>
    <m/>
    <m/>
    <n v="202504"/>
    <n v="202505"/>
    <x v="0"/>
    <x v="19"/>
    <s v="20609316170"/>
    <n v="1"/>
    <n v="58.474576271186443"/>
    <s v="G1"/>
    <x v="0"/>
  </r>
  <r>
    <n v="2154216"/>
    <s v="81681471"/>
    <s v="La Libertad"/>
    <s v="Trujillo "/>
    <s v="Victor Larco Herrera"/>
    <m/>
    <m/>
    <x v="6"/>
    <d v="2025-04-30T15:0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216"/>
    <n v="45791"/>
    <d v="2025-06-02T00:00:00"/>
    <m/>
    <m/>
    <m/>
    <m/>
    <m/>
    <m/>
    <n v="202504"/>
    <n v="202505"/>
    <x v="0"/>
    <x v="0"/>
    <s v="20609316170"/>
    <n v="1"/>
    <n v="94.544915254237296"/>
    <s v="G1"/>
    <x v="0"/>
  </r>
  <r>
    <n v="2154270"/>
    <s v="72727499"/>
    <s v="Piura"/>
    <s v="Piura"/>
    <s v="Veintiseis de Octubre"/>
    <m/>
    <s v="LOS PARQUES DE SANTA MARGARITA IV ETAPA"/>
    <x v="6"/>
    <d v="2025-04-30T15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959564"/>
    <s v="SICOMNET SAC"/>
    <s v="Agencias Provincias"/>
    <d v="2025-05-02T00:00:00"/>
    <m/>
    <x v="0"/>
    <m/>
    <m/>
    <m/>
    <s v="Si"/>
    <m/>
    <n v="202505"/>
    <m/>
    <m/>
    <m/>
    <d v="2025-05-02T00:00:00"/>
    <n v="2154270"/>
    <n v="45791"/>
    <d v="2025-05-20T00:00:00"/>
    <m/>
    <m/>
    <m/>
    <m/>
    <m/>
    <m/>
    <n v="202504"/>
    <n v="202505"/>
    <x v="0"/>
    <x v="3"/>
    <s v="20610959564"/>
    <n v="1"/>
    <n v="58.474576271186443"/>
    <s v="G1"/>
    <x v="0"/>
  </r>
  <r>
    <n v="2154282"/>
    <s v="02629587"/>
    <s v="Piura"/>
    <s v="Piura"/>
    <s v="Veintiseis de Octubre"/>
    <m/>
    <m/>
    <x v="6"/>
    <d v="2025-04-30T15:21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282"/>
    <n v="45791"/>
    <d v="2025-05-30T00:00:00"/>
    <m/>
    <m/>
    <m/>
    <m/>
    <m/>
    <m/>
    <n v="202504"/>
    <n v="202505"/>
    <x v="0"/>
    <x v="2"/>
    <s v="20609316170"/>
    <n v="1"/>
    <n v="94.544915254237296"/>
    <s v="G1"/>
    <x v="0"/>
  </r>
  <r>
    <n v="2154360"/>
    <s v="02600845"/>
    <s v="Piura"/>
    <s v="Piura"/>
    <s v="Veintiseis de Octubre"/>
    <m/>
    <m/>
    <x v="6"/>
    <d v="2025-04-30T15:5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1T00:00:00"/>
    <m/>
    <x v="0"/>
    <m/>
    <m/>
    <m/>
    <s v="Si"/>
    <m/>
    <n v="202505"/>
    <m/>
    <m/>
    <m/>
    <d v="2025-05-01T00:00:00"/>
    <n v="2154360"/>
    <n v="45791"/>
    <d v="2025-05-28T00:00:00"/>
    <m/>
    <m/>
    <m/>
    <m/>
    <m/>
    <m/>
    <n v="202504"/>
    <n v="202505"/>
    <x v="0"/>
    <x v="3"/>
    <s v="20610959564"/>
    <n v="1"/>
    <n v="75.423728813559322"/>
    <s v="G1"/>
    <x v="0"/>
  </r>
  <r>
    <n v="2154363"/>
    <s v="22891824"/>
    <s v="La Libertad"/>
    <s v="Trujillo "/>
    <s v="Trujillo"/>
    <m/>
    <m/>
    <x v="6"/>
    <d v="2025-04-30T15:57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n v="202505"/>
    <m/>
    <m/>
    <m/>
    <d v="2025-05-03T00:00:00"/>
    <n v="2154363"/>
    <n v="45791"/>
    <d v="2025-06-07T00:00:00"/>
    <m/>
    <m/>
    <m/>
    <m/>
    <m/>
    <m/>
    <n v="202504"/>
    <n v="202505"/>
    <x v="0"/>
    <x v="0"/>
    <s v="20609316170"/>
    <n v="1"/>
    <n v="94.544915254237296"/>
    <s v="G1"/>
    <x v="0"/>
  </r>
  <r>
    <n v="2154424"/>
    <s v="46258669"/>
    <s v="Piura"/>
    <s v="Piura"/>
    <s v="Castilla"/>
    <m/>
    <m/>
    <x v="6"/>
    <d v="2025-04-30T16:12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Lim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424"/>
    <n v="45791"/>
    <d v="2025-05-28T00:00:00"/>
    <m/>
    <m/>
    <m/>
    <m/>
    <m/>
    <m/>
    <n v="202504"/>
    <n v="202505"/>
    <x v="0"/>
    <x v="2"/>
    <s v="20609316170"/>
    <n v="1"/>
    <n v="94.544915254237296"/>
    <s v="G1"/>
    <x v="0"/>
  </r>
  <r>
    <n v="2154434"/>
    <s v="73872430"/>
    <s v="Piura"/>
    <s v="Piura"/>
    <s v="Piura"/>
    <m/>
    <m/>
    <x v="6"/>
    <d v="2025-04-30T16:09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434"/>
    <n v="45791"/>
    <d v="2025-06-05T00:00:00"/>
    <m/>
    <m/>
    <m/>
    <m/>
    <m/>
    <m/>
    <n v="202504"/>
    <n v="202505"/>
    <x v="0"/>
    <x v="2"/>
    <s v="20609316170"/>
    <n v="1"/>
    <n v="94.544915254237296"/>
    <s v="G1"/>
    <x v="0"/>
  </r>
  <r>
    <n v="2154460"/>
    <s v="77667434"/>
    <s v="La Libertad"/>
    <s v="Trujillo "/>
    <s v="Trujillo"/>
    <m/>
    <m/>
    <x v="6"/>
    <d v="2025-04-30T16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8.646.378-Q"/>
    <s v="S L SELECTRA"/>
    <s v="Agencias Provincias"/>
    <d v="2025-05-01T00:00:00"/>
    <m/>
    <x v="0"/>
    <m/>
    <m/>
    <m/>
    <s v="Si"/>
    <m/>
    <n v="202505"/>
    <m/>
    <m/>
    <m/>
    <d v="2025-05-01T00:00:00"/>
    <n v="2154460"/>
    <n v="45791"/>
    <d v="2025-05-31T00:00:00"/>
    <m/>
    <m/>
    <m/>
    <m/>
    <m/>
    <m/>
    <n v="202504"/>
    <n v="202505"/>
    <x v="0"/>
    <x v="20"/>
    <s v="28.646.378-Q"/>
    <n v="1"/>
    <n v="94.544915254237296"/>
    <s v="G1"/>
    <x v="0"/>
  </r>
  <r>
    <n v="2154515"/>
    <s v="45774524"/>
    <s v="Piura"/>
    <s v="Piura"/>
    <s v="Castilla"/>
    <m/>
    <m/>
    <x v="6"/>
    <d v="2025-04-30T17:00:2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1T00:00:00"/>
    <m/>
    <x v="0"/>
    <m/>
    <m/>
    <m/>
    <s v="Si"/>
    <m/>
    <n v="202505"/>
    <m/>
    <m/>
    <m/>
    <d v="2025-05-01T00:00:00"/>
    <n v="2154515"/>
    <n v="45791"/>
    <d v="2025-06-03T00:00:00"/>
    <m/>
    <m/>
    <m/>
    <m/>
    <m/>
    <m/>
    <n v="202504"/>
    <n v="202505"/>
    <x v="0"/>
    <x v="3"/>
    <s v="20610959564"/>
    <n v="1"/>
    <n v="75.423728813559322"/>
    <s v="G1"/>
    <x v="0"/>
  </r>
  <r>
    <n v="2154548"/>
    <s v="74776905"/>
    <s v="Piura"/>
    <s v="Piura"/>
    <s v="Piura"/>
    <m/>
    <m/>
    <x v="6"/>
    <d v="2025-04-30T17:0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3447505"/>
    <s v="AFG TELECOM S.A.C."/>
    <s v="Agencias Provincias"/>
    <d v="2025-05-02T00:00:00"/>
    <m/>
    <x v="0"/>
    <m/>
    <m/>
    <m/>
    <s v="Si"/>
    <m/>
    <n v="202505"/>
    <m/>
    <m/>
    <m/>
    <d v="2025-05-02T00:00:00"/>
    <n v="2154548"/>
    <n v="45791"/>
    <d v="2025-06-02T00:00:00"/>
    <m/>
    <m/>
    <m/>
    <m/>
    <m/>
    <m/>
    <n v="202504"/>
    <n v="202505"/>
    <x v="0"/>
    <x v="4"/>
    <s v="20613447505"/>
    <n v="1"/>
    <n v="58.474576271186443"/>
    <s v="G1"/>
    <x v="0"/>
  </r>
  <r>
    <n v="2154552"/>
    <s v="10540130"/>
    <s v="Piura"/>
    <s v="Piura"/>
    <s v="Castilla"/>
    <m/>
    <m/>
    <x v="6"/>
    <d v="2025-04-30T16:57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n v="202505"/>
    <m/>
    <m/>
    <m/>
    <d v="2025-05-03T00:00:00"/>
    <n v="2154552"/>
    <n v="45791"/>
    <d v="2025-06-09T00:00:00"/>
    <m/>
    <m/>
    <m/>
    <m/>
    <m/>
    <m/>
    <n v="202504"/>
    <n v="202505"/>
    <x v="0"/>
    <x v="2"/>
    <s v="20609316170"/>
    <n v="1"/>
    <n v="94.544915254237296"/>
    <s v="G1"/>
    <x v="0"/>
  </r>
  <r>
    <n v="2154567"/>
    <s v="76549656"/>
    <s v="La Libertad"/>
    <s v="Trujillo "/>
    <s v="Trujillo"/>
    <m/>
    <m/>
    <x v="6"/>
    <d v="2025-04-30T17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567"/>
    <n v="45791"/>
    <d v="2025-06-06T00:00:00"/>
    <m/>
    <m/>
    <m/>
    <m/>
    <m/>
    <m/>
    <n v="202504"/>
    <n v="202505"/>
    <x v="0"/>
    <x v="0"/>
    <s v="20609316170"/>
    <n v="1"/>
    <n v="58.474576271186443"/>
    <s v="G1"/>
    <x v="0"/>
  </r>
  <r>
    <n v="2154684"/>
    <s v="74808384"/>
    <s v="Lambayeque"/>
    <s v="Chiclayo "/>
    <s v="Chiclayo"/>
    <m/>
    <m/>
    <x v="6"/>
    <d v="2025-04-30T17:54:1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11469480"/>
    <s v="CR &amp; DR TECNOLOGIA DE VANGUARD"/>
    <s v="Agencias Provincias"/>
    <d v="2025-05-02T00:00:00"/>
    <m/>
    <x v="0"/>
    <m/>
    <m/>
    <m/>
    <s v="Si"/>
    <m/>
    <n v="202505"/>
    <m/>
    <m/>
    <m/>
    <d v="2025-05-02T00:00:00"/>
    <n v="2154684"/>
    <n v="45791"/>
    <d v="2025-05-28T00:00:00"/>
    <m/>
    <m/>
    <m/>
    <m/>
    <m/>
    <m/>
    <n v="202504"/>
    <n v="202505"/>
    <x v="0"/>
    <x v="21"/>
    <s v="20611469480"/>
    <n v="1"/>
    <n v="75.423728813559322"/>
    <s v="G1"/>
    <x v="0"/>
  </r>
  <r>
    <n v="2154688"/>
    <s v="16736336"/>
    <s v="Lambayeque"/>
    <s v="Chiclayo "/>
    <s v="Chiclayo"/>
    <m/>
    <m/>
    <x v="6"/>
    <d v="2025-04-30T17:57:11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99"/>
    <n v="99"/>
    <s v="Multicanal Provincia"/>
    <s v="20610959564"/>
    <s v="SICOMNET SAC"/>
    <s v="Agencias Provincias"/>
    <d v="2025-05-02T00:00:00"/>
    <m/>
    <x v="0"/>
    <m/>
    <m/>
    <m/>
    <s v="Si"/>
    <m/>
    <n v="202505"/>
    <m/>
    <m/>
    <m/>
    <d v="2025-05-02T00:00:00"/>
    <n v="2154688"/>
    <n v="45791"/>
    <d v="2025-05-28T00:00:00"/>
    <m/>
    <m/>
    <m/>
    <m/>
    <m/>
    <m/>
    <n v="202504"/>
    <n v="202505"/>
    <x v="0"/>
    <x v="11"/>
    <s v="20610959564"/>
    <n v="1"/>
    <n v="83.898305084745772"/>
    <s v="G1"/>
    <x v="0"/>
  </r>
  <r>
    <n v="2154772"/>
    <s v="70510524"/>
    <s v="La Libertad"/>
    <s v="Trujillo "/>
    <s v="Victor Larco Herrera"/>
    <m/>
    <m/>
    <x v="6"/>
    <d v="2025-04-30T18:27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772"/>
    <n v="45791"/>
    <d v="2025-05-28T00:00:00"/>
    <m/>
    <m/>
    <m/>
    <m/>
    <m/>
    <m/>
    <n v="202504"/>
    <n v="202505"/>
    <x v="0"/>
    <x v="0"/>
    <s v="20609316170"/>
    <n v="1"/>
    <n v="58.474576271186443"/>
    <s v="G1"/>
    <x v="0"/>
  </r>
  <r>
    <n v="2154784"/>
    <s v="73735670"/>
    <s v="Piura"/>
    <s v="Piura"/>
    <s v="Piura"/>
    <m/>
    <m/>
    <x v="5"/>
    <d v="2025-04-30T18:48:13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784"/>
    <n v="45791"/>
    <d v="2025-06-04T00:00:00"/>
    <m/>
    <m/>
    <m/>
    <m/>
    <m/>
    <m/>
    <n v="202504"/>
    <n v="202505"/>
    <x v="0"/>
    <x v="2"/>
    <s v="20609316170"/>
    <n v="1"/>
    <n v="109.32203389830509"/>
    <s v="G1"/>
    <x v="0"/>
  </r>
  <r>
    <n v="2154812"/>
    <s v="71230645"/>
    <s v="Lambayeque"/>
    <s v="Chiclayo "/>
    <s v="Pimentel"/>
    <m/>
    <m/>
    <x v="6"/>
    <d v="2025-04-30T19:03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1T00:00:00"/>
    <m/>
    <x v="0"/>
    <m/>
    <m/>
    <m/>
    <s v="Si"/>
    <m/>
    <n v="202505"/>
    <m/>
    <m/>
    <m/>
    <d v="2025-05-01T00:00:00"/>
    <n v="2154812"/>
    <n v="45791"/>
    <d v="2025-05-26T00:00:00"/>
    <m/>
    <m/>
    <m/>
    <m/>
    <m/>
    <m/>
    <n v="202504"/>
    <n v="202505"/>
    <x v="0"/>
    <x v="11"/>
    <s v="20610959564"/>
    <n v="1"/>
    <n v="75.423728813559322"/>
    <s v="G1"/>
    <x v="0"/>
  </r>
  <r>
    <n v="2154851"/>
    <s v="02688970"/>
    <s v="Piura"/>
    <s v="Piura"/>
    <s v="Veintiseis de Octubre"/>
    <m/>
    <m/>
    <x v="5"/>
    <d v="2025-04-30T19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3T00:00:00"/>
    <m/>
    <x v="0"/>
    <m/>
    <m/>
    <m/>
    <s v="Si"/>
    <m/>
    <n v="202505"/>
    <m/>
    <m/>
    <m/>
    <d v="2025-05-03T00:00:00"/>
    <n v="2154851"/>
    <n v="45791"/>
    <d v="2025-05-29T00:00:00"/>
    <m/>
    <m/>
    <m/>
    <m/>
    <m/>
    <m/>
    <n v="202504"/>
    <n v="202505"/>
    <x v="0"/>
    <x v="16"/>
    <s v="20610487672"/>
    <n v="1"/>
    <n v="58.474576271186443"/>
    <s v="G1"/>
    <x v="0"/>
  </r>
  <r>
    <n v="2154909"/>
    <s v="16787911"/>
    <s v="Piura"/>
    <s v="Piura"/>
    <s v="Veintiseis de Octubre"/>
    <m/>
    <m/>
    <x v="6"/>
    <d v="2025-04-30T20:00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1T00:00:00"/>
    <m/>
    <x v="0"/>
    <m/>
    <m/>
    <m/>
    <s v="Si"/>
    <m/>
    <n v="202505"/>
    <m/>
    <m/>
    <m/>
    <d v="2025-05-01T00:00:00"/>
    <n v="2154909"/>
    <n v="45791"/>
    <d v="2025-05-29T00:00:00"/>
    <m/>
    <m/>
    <m/>
    <m/>
    <m/>
    <m/>
    <n v="202504"/>
    <n v="202505"/>
    <x v="0"/>
    <x v="16"/>
    <s v="20610487672"/>
    <n v="1"/>
    <n v="58.474576271186443"/>
    <s v="G1"/>
    <x v="0"/>
  </r>
  <r>
    <n v="2154911"/>
    <s v="75993485"/>
    <s v="Piura"/>
    <s v="Piura"/>
    <s v="Castilla"/>
    <m/>
    <m/>
    <x v="6"/>
    <d v="2025-04-30T19:57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911"/>
    <n v="45791"/>
    <m/>
    <m/>
    <m/>
    <m/>
    <m/>
    <m/>
    <m/>
    <n v="202504"/>
    <n v="202505"/>
    <x v="0"/>
    <x v="2"/>
    <s v="20609316170"/>
    <n v="0"/>
    <n v="94.544915254237296"/>
    <s v="G1"/>
    <x v="0"/>
  </r>
  <r>
    <n v="2154921"/>
    <s v="45621824"/>
    <s v="Lambayeque"/>
    <s v="Lambayeque "/>
    <s v="Lambayeque"/>
    <m/>
    <m/>
    <x v="6"/>
    <d v="2025-04-30T20:1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921"/>
    <n v="45791"/>
    <d v="2025-05-31T00:00:00"/>
    <m/>
    <m/>
    <m/>
    <m/>
    <m/>
    <m/>
    <n v="202504"/>
    <n v="202505"/>
    <x v="0"/>
    <x v="19"/>
    <s v="20609316170"/>
    <n v="1"/>
    <n v="58.474576271186443"/>
    <s v="G1"/>
    <x v="0"/>
  </r>
  <r>
    <n v="2154936"/>
    <s v="16680016"/>
    <s v="Lambayeque"/>
    <s v="Chiclayo "/>
    <s v="Chiclayo"/>
    <m/>
    <m/>
    <x v="6"/>
    <d v="2025-04-30T20:1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7995258"/>
    <s v="DAS SOLUCIONES S.A.C."/>
    <s v="Agencias Provincias"/>
    <d v="2025-05-01T00:00:00"/>
    <m/>
    <x v="0"/>
    <m/>
    <m/>
    <m/>
    <s v="Si"/>
    <m/>
    <n v="202505"/>
    <m/>
    <m/>
    <m/>
    <d v="2025-05-01T00:00:00"/>
    <n v="2154936"/>
    <n v="45791"/>
    <d v="2025-05-31T00:00:00"/>
    <m/>
    <m/>
    <m/>
    <m/>
    <m/>
    <m/>
    <n v="202504"/>
    <n v="202505"/>
    <x v="0"/>
    <x v="22"/>
    <s v="20607995258"/>
    <n v="1"/>
    <n v="107.25677966101696"/>
    <s v="G1"/>
    <x v="0"/>
  </r>
  <r>
    <n v="2154978"/>
    <s v="02832465"/>
    <s v="Piura"/>
    <s v="Piura"/>
    <s v="Veintiseis de Octubre"/>
    <m/>
    <m/>
    <x v="6"/>
    <d v="2025-04-30T21:09:12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978"/>
    <n v="45791"/>
    <d v="2025-06-09T00:00:00"/>
    <m/>
    <m/>
    <m/>
    <m/>
    <m/>
    <m/>
    <n v="202504"/>
    <n v="202505"/>
    <x v="0"/>
    <x v="2"/>
    <s v="20609316170"/>
    <n v="1"/>
    <n v="71.186440677966104"/>
    <s v="G1"/>
    <x v="0"/>
  </r>
  <r>
    <n v="2154986"/>
    <s v="46549831"/>
    <s v="Piura"/>
    <s v="Piura"/>
    <s v="Castilla"/>
    <m/>
    <m/>
    <x v="7"/>
    <d v="2025-04-30T21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4986"/>
    <n v="45791"/>
    <m/>
    <m/>
    <m/>
    <m/>
    <m/>
    <m/>
    <m/>
    <n v="202504"/>
    <n v="202505"/>
    <x v="0"/>
    <x v="2"/>
    <s v="20609316170"/>
    <n v="0"/>
    <n v="58.474576271186443"/>
    <s v="G1"/>
    <x v="0"/>
  </r>
  <r>
    <n v="2155105"/>
    <s v="73569297"/>
    <s v="Lambayeque"/>
    <s v="Chiclayo "/>
    <s v="Chiclayo"/>
    <m/>
    <m/>
    <x v="6"/>
    <d v="2025-05-01T00:5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1T00:00:00"/>
    <m/>
    <x v="0"/>
    <m/>
    <m/>
    <m/>
    <s v="Si"/>
    <m/>
    <n v="202505"/>
    <m/>
    <m/>
    <m/>
    <d v="2025-05-01T00:00:00"/>
    <n v="2155105"/>
    <n v="45791"/>
    <d v="2025-05-24T00:00:00"/>
    <m/>
    <m/>
    <m/>
    <m/>
    <m/>
    <m/>
    <n v="202504"/>
    <n v="202505"/>
    <x v="0"/>
    <x v="19"/>
    <s v="20609316170"/>
    <n v="1"/>
    <n v="58.474576271186443"/>
    <s v="G1"/>
    <x v="0"/>
  </r>
  <r>
    <n v="2155400"/>
    <s v="02628099"/>
    <s v="Piura"/>
    <s v="Piura"/>
    <s v="Castilla"/>
    <m/>
    <m/>
    <x v="8"/>
    <d v="2025-05-01T12:57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57798723"/>
    <s v="DATANTENNA S.A.C."/>
    <s v="Agencias Provincias"/>
    <d v="2025-05-03T00:00:00"/>
    <m/>
    <x v="0"/>
    <m/>
    <m/>
    <m/>
    <s v="Si"/>
    <m/>
    <n v="202505"/>
    <m/>
    <m/>
    <m/>
    <d v="2025-05-03T00:00:00"/>
    <n v="2155400"/>
    <n v="45791"/>
    <d v="2025-05-31T00:00:00"/>
    <m/>
    <m/>
    <m/>
    <m/>
    <m/>
    <m/>
    <n v="202504"/>
    <n v="202505"/>
    <x v="0"/>
    <x v="23"/>
    <s v="20557798723"/>
    <n v="1"/>
    <n v="94.544915254237296"/>
    <s v="G1"/>
    <x v="0"/>
  </r>
  <r>
    <n v="2155449"/>
    <s v="06188375"/>
    <s v="Lambayeque"/>
    <s v="Chiclayo "/>
    <s v="La Victoria"/>
    <m/>
    <m/>
    <x v="9"/>
    <d v="2025-05-01T21:48:0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Lima"/>
    <s v="20607021555"/>
    <s v="NOVO NETWORKS SAC"/>
    <s v="Agencias Provincias"/>
    <d v="2025-05-02T00:00:00"/>
    <m/>
    <x v="0"/>
    <m/>
    <m/>
    <m/>
    <s v="Si"/>
    <m/>
    <m/>
    <m/>
    <m/>
    <n v="202505"/>
    <d v="2025-05-02T00:00:00"/>
    <n v="2155449"/>
    <n v="45791"/>
    <m/>
    <m/>
    <m/>
    <m/>
    <m/>
    <m/>
    <m/>
    <n v="202505"/>
    <n v="202505"/>
    <x v="0"/>
    <x v="15"/>
    <s v="20607021555"/>
    <n v="0"/>
    <n v="75.423728813559322"/>
    <s v="G1"/>
    <x v="0"/>
  </r>
  <r>
    <n v="2155507"/>
    <s v="47221081"/>
    <s v="La Libertad"/>
    <s v="Trujillo "/>
    <s v="Trujillo"/>
    <m/>
    <m/>
    <x v="9"/>
    <d v="2025-05-01T14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5507"/>
    <n v="45791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55738"/>
    <s v="02649179"/>
    <s v="Piura"/>
    <s v="Piura"/>
    <s v="Veintiseis de Octubre"/>
    <m/>
    <m/>
    <x v="9"/>
    <d v="2025-05-01T18:06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02T00:00:00"/>
    <m/>
    <x v="0"/>
    <m/>
    <m/>
    <m/>
    <s v="Si"/>
    <m/>
    <m/>
    <m/>
    <m/>
    <n v="202505"/>
    <d v="2025-05-02T00:00:00"/>
    <n v="2155738"/>
    <n v="45791"/>
    <d v="2025-06-05T00:00:00"/>
    <m/>
    <m/>
    <m/>
    <m/>
    <m/>
    <m/>
    <n v="202505"/>
    <n v="202505"/>
    <x v="0"/>
    <x v="23"/>
    <s v="20557798723"/>
    <n v="1"/>
    <n v="58.474576271186443"/>
    <s v="G1"/>
    <x v="0"/>
  </r>
  <r>
    <n v="2156012"/>
    <s v="60054226"/>
    <s v="Piura"/>
    <s v="Piura"/>
    <s v="Castilla"/>
    <m/>
    <m/>
    <x v="6"/>
    <d v="2025-05-02T09:57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2T00:00:00"/>
    <m/>
    <x v="0"/>
    <m/>
    <m/>
    <m/>
    <s v="Si"/>
    <m/>
    <n v="202505"/>
    <m/>
    <m/>
    <m/>
    <d v="2025-05-02T00:00:00"/>
    <n v="2156012"/>
    <n v="45791"/>
    <d v="2025-05-30T00:00:00"/>
    <m/>
    <m/>
    <m/>
    <m/>
    <m/>
    <m/>
    <n v="202504"/>
    <n v="202505"/>
    <x v="0"/>
    <x v="16"/>
    <s v="20610487672"/>
    <n v="1"/>
    <n v="58.474576271186443"/>
    <s v="G1"/>
    <x v="0"/>
  </r>
  <r>
    <n v="2156041"/>
    <s v="76762158"/>
    <s v="Piura"/>
    <s v="Piura"/>
    <s v="Castilla"/>
    <m/>
    <m/>
    <x v="10"/>
    <d v="2025-05-02T10:24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6041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6068"/>
    <s v="42676050"/>
    <s v="Lambayeque"/>
    <s v="Chiclayo "/>
    <s v="La Victoria"/>
    <m/>
    <m/>
    <x v="10"/>
    <d v="2025-05-02T10:3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068"/>
    <n v="45791"/>
    <d v="2025-05-26T00:00:00"/>
    <m/>
    <m/>
    <m/>
    <m/>
    <m/>
    <m/>
    <n v="202505"/>
    <n v="202505"/>
    <x v="0"/>
    <x v="19"/>
    <s v="20609316170"/>
    <n v="1"/>
    <n v="58.474576271186443"/>
    <s v="G1"/>
    <x v="0"/>
  </r>
  <r>
    <n v="2156076"/>
    <s v="03364893"/>
    <s v="Piura"/>
    <s v="Piura"/>
    <s v="Piura"/>
    <m/>
    <m/>
    <x v="10"/>
    <d v="2025-05-02T11:06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076"/>
    <n v="45791"/>
    <d v="2025-06-09T00:00:00"/>
    <m/>
    <m/>
    <m/>
    <m/>
    <m/>
    <m/>
    <n v="202505"/>
    <n v="202505"/>
    <x v="0"/>
    <x v="2"/>
    <s v="20609316170"/>
    <n v="1"/>
    <n v="58.474576271186443"/>
    <s v="G1"/>
    <x v="0"/>
  </r>
  <r>
    <n v="2156138"/>
    <s v="47688121"/>
    <s v="Lambayeque"/>
    <s v="Chiclayo "/>
    <s v="Pimentel"/>
    <m/>
    <s v="VILLAVERDE"/>
    <x v="10"/>
    <d v="2025-05-02T11:03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2T00:00:00"/>
    <m/>
    <x v="0"/>
    <m/>
    <m/>
    <m/>
    <s v="Si"/>
    <m/>
    <m/>
    <m/>
    <m/>
    <n v="202505"/>
    <d v="2025-05-02T00:00:00"/>
    <n v="2156138"/>
    <n v="45791"/>
    <d v="2025-06-02T00:00:00"/>
    <m/>
    <m/>
    <m/>
    <m/>
    <m/>
    <m/>
    <n v="202505"/>
    <n v="202505"/>
    <x v="0"/>
    <x v="6"/>
    <s v="20610803131"/>
    <n v="1"/>
    <n v="58.474576271186443"/>
    <s v="G1"/>
    <x v="0"/>
  </r>
  <r>
    <n v="2156393"/>
    <s v="75912587"/>
    <s v="Piura"/>
    <s v="Piura"/>
    <s v="Piura"/>
    <m/>
    <m/>
    <x v="10"/>
    <d v="2025-05-02T13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393"/>
    <n v="45791"/>
    <d v="2025-06-07T00:00:00"/>
    <m/>
    <m/>
    <m/>
    <m/>
    <m/>
    <m/>
    <n v="202505"/>
    <n v="202505"/>
    <x v="0"/>
    <x v="2"/>
    <s v="20609316170"/>
    <n v="1"/>
    <n v="58.474576271186443"/>
    <s v="G1"/>
    <x v="0"/>
  </r>
  <r>
    <n v="2156442"/>
    <s v="60757322"/>
    <s v="Piura"/>
    <s v="Piura"/>
    <s v="Castilla"/>
    <m/>
    <m/>
    <x v="10"/>
    <d v="2025-05-02T13:18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442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56453"/>
    <s v="002352091"/>
    <s v="Piura"/>
    <s v="Piura"/>
    <s v="Veintiseis de Octubre"/>
    <m/>
    <m/>
    <x v="10"/>
    <d v="2025-05-02T13:00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453"/>
    <n v="45791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56498"/>
    <s v="40525418"/>
    <s v="Lambayeque"/>
    <s v="Chiclayo "/>
    <s v="Chiclayo"/>
    <m/>
    <m/>
    <x v="6"/>
    <d v="2025-05-02T12:42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02T00:00:00"/>
    <m/>
    <x v="0"/>
    <m/>
    <m/>
    <m/>
    <s v="Si"/>
    <m/>
    <n v="202505"/>
    <m/>
    <m/>
    <m/>
    <d v="2025-05-02T00:00:00"/>
    <n v="2156498"/>
    <n v="45791"/>
    <d v="2025-06-04T00:00:00"/>
    <m/>
    <m/>
    <m/>
    <m/>
    <m/>
    <m/>
    <n v="202504"/>
    <n v="202505"/>
    <x v="0"/>
    <x v="19"/>
    <s v="20609316170"/>
    <n v="1"/>
    <n v="58.474576271186443"/>
    <s v="G1"/>
    <x v="0"/>
  </r>
  <r>
    <n v="2156546"/>
    <s v="72511574"/>
    <s v="Piura"/>
    <s v="Piura"/>
    <s v="Veintiseis de Octubre"/>
    <m/>
    <m/>
    <x v="10"/>
    <d v="2025-05-02T12:5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3T00:00:00"/>
    <m/>
    <x v="0"/>
    <m/>
    <m/>
    <m/>
    <s v="Si"/>
    <m/>
    <m/>
    <m/>
    <m/>
    <n v="202505"/>
    <d v="2025-05-03T00:00:00"/>
    <n v="2156546"/>
    <n v="45791"/>
    <d v="2025-05-26T00:00:00"/>
    <m/>
    <m/>
    <m/>
    <m/>
    <m/>
    <m/>
    <n v="202505"/>
    <n v="202505"/>
    <x v="0"/>
    <x v="3"/>
    <s v="20610959564"/>
    <n v="1"/>
    <n v="58.474576271186443"/>
    <s v="G1"/>
    <x v="0"/>
  </r>
  <r>
    <n v="2156594"/>
    <s v="43663786"/>
    <s v="Piura"/>
    <s v="Piura"/>
    <s v="Castilla"/>
    <m/>
    <m/>
    <x v="10"/>
    <d v="2025-05-02T14:00:1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594"/>
    <n v="45791"/>
    <d v="2025-06-09T00:00:00"/>
    <m/>
    <m/>
    <m/>
    <m/>
    <m/>
    <m/>
    <n v="202505"/>
    <n v="202505"/>
    <x v="0"/>
    <x v="2"/>
    <s v="20609316170"/>
    <n v="1"/>
    <n v="109.32203389830509"/>
    <s v="G1"/>
    <x v="0"/>
  </r>
  <r>
    <n v="2156609"/>
    <s v="02883790"/>
    <s v="Piura"/>
    <s v="Piura"/>
    <s v="Piura"/>
    <m/>
    <m/>
    <x v="6"/>
    <d v="2025-05-02T13:12:1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2T00:00:00"/>
    <m/>
    <x v="0"/>
    <m/>
    <m/>
    <m/>
    <s v="Si"/>
    <m/>
    <n v="202505"/>
    <m/>
    <m/>
    <m/>
    <d v="2025-05-02T00:00:00"/>
    <n v="2156609"/>
    <n v="45791"/>
    <d v="2025-06-04T00:00:00"/>
    <m/>
    <m/>
    <m/>
    <m/>
    <m/>
    <m/>
    <n v="202504"/>
    <n v="202505"/>
    <x v="0"/>
    <x v="3"/>
    <s v="20610959564"/>
    <n v="1"/>
    <n v="75.423728813559322"/>
    <s v="G1"/>
    <x v="0"/>
  </r>
  <r>
    <n v="2156623"/>
    <s v="40229852"/>
    <s v="Piura"/>
    <s v="Piura"/>
    <s v="Piura"/>
    <m/>
    <m/>
    <x v="10"/>
    <d v="2025-05-02T13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2T00:00:00"/>
    <m/>
    <x v="0"/>
    <m/>
    <m/>
    <m/>
    <s v="Si"/>
    <m/>
    <m/>
    <m/>
    <m/>
    <n v="202505"/>
    <d v="2025-05-02T00:00:00"/>
    <n v="2156623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56643"/>
    <s v="60426570"/>
    <s v="Piura"/>
    <s v="Piura"/>
    <s v="Catacaos"/>
    <m/>
    <m/>
    <x v="10"/>
    <d v="2025-05-02T13:48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6643"/>
    <n v="45791"/>
    <d v="2025-06-09T00:00:00"/>
    <m/>
    <m/>
    <m/>
    <m/>
    <m/>
    <m/>
    <n v="202505"/>
    <n v="202505"/>
    <x v="0"/>
    <x v="2"/>
    <s v="20609316170"/>
    <n v="1"/>
    <n v="58.474576271186443"/>
    <s v="G1"/>
    <x v="0"/>
  </r>
  <r>
    <n v="2156657"/>
    <s v="76505573"/>
    <s v="Piura"/>
    <s v="Piura"/>
    <s v="Castilla"/>
    <m/>
    <m/>
    <x v="10"/>
    <d v="2025-05-02T13:33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2T00:00:00"/>
    <m/>
    <x v="0"/>
    <m/>
    <m/>
    <m/>
    <s v="Si"/>
    <m/>
    <m/>
    <m/>
    <m/>
    <n v="202505"/>
    <d v="2025-05-02T00:00:00"/>
    <n v="2156657"/>
    <n v="45791"/>
    <d v="2025-06-04T00:00:00"/>
    <m/>
    <m/>
    <m/>
    <m/>
    <m/>
    <m/>
    <n v="202505"/>
    <n v="202505"/>
    <x v="0"/>
    <x v="3"/>
    <s v="20610959564"/>
    <n v="1"/>
    <n v="58.474576271186443"/>
    <s v="G1"/>
    <x v="0"/>
  </r>
  <r>
    <n v="2156695"/>
    <s v="46009576"/>
    <s v="Piura"/>
    <s v="Piura"/>
    <s v="Veintiseis de Octubre"/>
    <m/>
    <m/>
    <x v="10"/>
    <d v="2025-05-02T14:00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2T00:00:00"/>
    <m/>
    <x v="0"/>
    <m/>
    <m/>
    <m/>
    <s v="Si"/>
    <m/>
    <m/>
    <m/>
    <m/>
    <n v="202505"/>
    <d v="2025-05-02T00:00:00"/>
    <n v="2156695"/>
    <n v="45791"/>
    <d v="2025-06-01T00:00:00"/>
    <m/>
    <m/>
    <m/>
    <m/>
    <m/>
    <m/>
    <n v="202505"/>
    <n v="202505"/>
    <x v="0"/>
    <x v="3"/>
    <s v="20610959564"/>
    <n v="1"/>
    <n v="94.544915254237296"/>
    <s v="G1"/>
    <x v="0"/>
  </r>
  <r>
    <n v="2156719"/>
    <s v="70063051"/>
    <s v="Lambayeque"/>
    <s v="Chiclayo "/>
    <s v="Chiclayo"/>
    <m/>
    <m/>
    <x v="10"/>
    <d v="2025-05-02T14:21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02T00:00:00"/>
    <m/>
    <x v="0"/>
    <m/>
    <m/>
    <m/>
    <s v="Si"/>
    <m/>
    <m/>
    <m/>
    <m/>
    <n v="202505"/>
    <d v="2025-05-02T00:00:00"/>
    <n v="2156719"/>
    <n v="45791"/>
    <d v="2025-05-30T00:00:00"/>
    <m/>
    <m/>
    <m/>
    <m/>
    <m/>
    <m/>
    <n v="202505"/>
    <n v="202505"/>
    <x v="0"/>
    <x v="6"/>
    <s v="20610803131"/>
    <n v="1"/>
    <n v="58.474576271186443"/>
    <s v="G1"/>
    <x v="0"/>
  </r>
  <r>
    <n v="2156975"/>
    <s v="02822623"/>
    <s v="Piura"/>
    <s v="Piura"/>
    <s v="Piura"/>
    <m/>
    <m/>
    <x v="10"/>
    <d v="2025-05-02T15:21:10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Ventas OUT"/>
    <s v="20613301144"/>
    <s v="AZDAGROUP S.A.C."/>
    <s v="Agencias Provincias"/>
    <d v="2025-05-03T00:00:00"/>
    <m/>
    <x v="0"/>
    <m/>
    <m/>
    <m/>
    <s v="Si"/>
    <m/>
    <m/>
    <m/>
    <m/>
    <n v="202505"/>
    <d v="2025-05-03T00:00:00"/>
    <n v="2156975"/>
    <n v="45791"/>
    <d v="2025-06-02T00:00:00"/>
    <m/>
    <m/>
    <m/>
    <m/>
    <m/>
    <m/>
    <n v="202505"/>
    <n v="202505"/>
    <x v="0"/>
    <x v="24"/>
    <s v="20613301144"/>
    <n v="1"/>
    <n v="71.186440677966104"/>
    <s v="G1"/>
    <x v="0"/>
  </r>
  <r>
    <n v="2157235"/>
    <s v="18212611"/>
    <s v="La Libertad"/>
    <s v="Trujillo "/>
    <s v="Trujillo"/>
    <m/>
    <m/>
    <x v="10"/>
    <d v="2025-05-02T16:27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0487672"/>
    <s v="EXPORTEL PROVINCIA"/>
    <s v="Agencias Provincias"/>
    <d v="2025-05-03T00:00:00"/>
    <m/>
    <x v="0"/>
    <m/>
    <m/>
    <m/>
    <s v="Si"/>
    <m/>
    <m/>
    <m/>
    <m/>
    <n v="202505"/>
    <d v="2025-05-03T00:00:00"/>
    <n v="2157235"/>
    <n v="45791"/>
    <d v="2025-05-26T00:00:00"/>
    <m/>
    <m/>
    <m/>
    <m/>
    <m/>
    <m/>
    <n v="202505"/>
    <n v="202505"/>
    <x v="0"/>
    <x v="5"/>
    <s v="20610487672"/>
    <n v="1"/>
    <n v="107.25677966101696"/>
    <s v="G1"/>
    <x v="0"/>
  </r>
  <r>
    <n v="2157300"/>
    <s v="21558961"/>
    <s v="La Libertad"/>
    <s v="Trujillo "/>
    <s v="Victor Larco Herrera"/>
    <m/>
    <m/>
    <x v="10"/>
    <d v="2025-05-02T17:03:12"/>
    <s v="550Mbps Up To - FEB25 A (PROVINCIAS)"/>
    <n v="5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34"/>
    <n v="134"/>
    <s v="Multicanal Provincia"/>
    <s v="20604430764"/>
    <s v="GRUPO LUFAFCO S.A.C."/>
    <s v="Agencias Provincias"/>
    <d v="2025-05-04T00:00:00"/>
    <m/>
    <x v="0"/>
    <m/>
    <m/>
    <m/>
    <s v="Si"/>
    <m/>
    <m/>
    <m/>
    <m/>
    <n v="202505"/>
    <d v="2025-05-04T00:00:00"/>
    <n v="2157300"/>
    <n v="45791"/>
    <d v="2025-05-27T00:00:00"/>
    <m/>
    <m/>
    <m/>
    <m/>
    <m/>
    <m/>
    <n v="202505"/>
    <n v="202505"/>
    <x v="0"/>
    <x v="9"/>
    <s v="20604430764"/>
    <n v="1"/>
    <n v="113.55932203389831"/>
    <s v="G1"/>
    <x v="0"/>
  </r>
  <r>
    <n v="2157309"/>
    <s v="72872799"/>
    <s v="La Libertad"/>
    <s v="Trujillo "/>
    <s v="Victor Larco Herrera"/>
    <m/>
    <s v="EL MIRADOR DEL GOLF (TORRE 2)"/>
    <x v="10"/>
    <d v="2025-05-02T17:12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09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57313"/>
    <s v="41247024"/>
    <s v="Piura"/>
    <s v="Piura"/>
    <s v="Veintiseis de Octubre"/>
    <m/>
    <m/>
    <x v="10"/>
    <d v="2025-05-02T17:15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13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57316"/>
    <s v="18076573"/>
    <s v="La Libertad"/>
    <s v="Trujillo "/>
    <s v="Trujillo"/>
    <m/>
    <m/>
    <x v="10"/>
    <d v="2025-05-02T16:51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16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57334"/>
    <s v="73739061"/>
    <s v="Piura"/>
    <s v="Piura"/>
    <s v="Castilla"/>
    <m/>
    <m/>
    <x v="10"/>
    <d v="2025-05-02T17:09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34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7342"/>
    <s v="72865250"/>
    <s v="Piura"/>
    <s v="Piura"/>
    <s v="Veintiseis de Octubre"/>
    <m/>
    <m/>
    <x v="10"/>
    <d v="2025-05-02T16:57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42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57358"/>
    <s v="80664362"/>
    <s v="Piura"/>
    <s v="Piura"/>
    <s v="Castilla"/>
    <m/>
    <m/>
    <x v="10"/>
    <d v="2025-05-02T17:12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358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7417"/>
    <s v="40693390"/>
    <s v="Piura"/>
    <s v="Piura"/>
    <s v="Castilla"/>
    <m/>
    <m/>
    <x v="10"/>
    <d v="2025-05-02T17:15:2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3T00:00:00"/>
    <m/>
    <x v="0"/>
    <m/>
    <m/>
    <m/>
    <s v="Si"/>
    <m/>
    <m/>
    <m/>
    <m/>
    <n v="202505"/>
    <d v="2025-05-03T00:00:00"/>
    <n v="2157417"/>
    <n v="45791"/>
    <m/>
    <m/>
    <m/>
    <m/>
    <m/>
    <m/>
    <m/>
    <n v="202505"/>
    <n v="202505"/>
    <x v="0"/>
    <x v="3"/>
    <s v="20610959564"/>
    <n v="0"/>
    <n v="94.544915254237296"/>
    <s v="G1"/>
    <x v="0"/>
  </r>
  <r>
    <n v="2157426"/>
    <s v="41296188"/>
    <s v="Piura"/>
    <s v="Piura"/>
    <s v="Veintiseis de Octubre"/>
    <m/>
    <m/>
    <x v="10"/>
    <d v="2025-05-02T17:21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426"/>
    <n v="45791"/>
    <d v="2025-05-26T00:00:00"/>
    <m/>
    <m/>
    <m/>
    <m/>
    <m/>
    <m/>
    <n v="202505"/>
    <n v="202505"/>
    <x v="0"/>
    <x v="2"/>
    <s v="20609316170"/>
    <n v="1"/>
    <n v="58.474576271186443"/>
    <s v="G1"/>
    <x v="0"/>
  </r>
  <r>
    <n v="2157490"/>
    <s v="16702007"/>
    <s v="Lambayeque"/>
    <s v="Chiclayo "/>
    <s v="Chiclayo"/>
    <m/>
    <m/>
    <x v="10"/>
    <d v="2025-05-02T17:51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03T00:00:00"/>
    <m/>
    <x v="0"/>
    <m/>
    <m/>
    <m/>
    <s v="Si"/>
    <m/>
    <m/>
    <m/>
    <m/>
    <n v="202505"/>
    <d v="2025-05-03T00:00:00"/>
    <n v="2157490"/>
    <n v="45791"/>
    <m/>
    <m/>
    <m/>
    <m/>
    <m/>
    <m/>
    <m/>
    <n v="202505"/>
    <n v="202505"/>
    <x v="0"/>
    <x v="25"/>
    <s v="20613723219"/>
    <n v="0"/>
    <n v="94.544915254237296"/>
    <s v="G1"/>
    <x v="0"/>
  </r>
  <r>
    <n v="2157535"/>
    <s v="48463882"/>
    <s v="Piura"/>
    <s v="Piura"/>
    <s v="Piura"/>
    <m/>
    <m/>
    <x v="10"/>
    <d v="2025-05-02T17:45:0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07995258"/>
    <s v="DAS SOLUCIONES S.A.C."/>
    <s v="Agencias Provincias"/>
    <d v="2025-05-03T00:00:00"/>
    <m/>
    <x v="0"/>
    <m/>
    <m/>
    <m/>
    <s v="Si"/>
    <m/>
    <m/>
    <m/>
    <m/>
    <n v="202505"/>
    <d v="2025-05-03T00:00:00"/>
    <n v="2157535"/>
    <n v="45791"/>
    <d v="2025-05-29T00:00:00"/>
    <m/>
    <m/>
    <m/>
    <m/>
    <m/>
    <m/>
    <n v="202505"/>
    <n v="202505"/>
    <x v="0"/>
    <x v="26"/>
    <s v="20607995258"/>
    <n v="1"/>
    <n v="75.423728813559322"/>
    <s v="G1"/>
    <x v="0"/>
  </r>
  <r>
    <n v="2157643"/>
    <s v="74210352"/>
    <s v="Piura"/>
    <s v="Piura"/>
    <s v="Castilla"/>
    <m/>
    <m/>
    <x v="10"/>
    <d v="2025-05-02T19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643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7671"/>
    <s v="70192169"/>
    <s v="La Libertad"/>
    <s v="Trujillo "/>
    <s v="Trujillo"/>
    <m/>
    <m/>
    <x v="6"/>
    <d v="2025-05-02T18:24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03T00:00:00"/>
    <m/>
    <x v="0"/>
    <m/>
    <m/>
    <m/>
    <s v="Si"/>
    <m/>
    <n v="202505"/>
    <m/>
    <m/>
    <m/>
    <d v="2025-05-03T00:00:00"/>
    <n v="2157671"/>
    <n v="45791"/>
    <d v="2025-05-28T00:00:00"/>
    <m/>
    <m/>
    <m/>
    <m/>
    <m/>
    <m/>
    <n v="202504"/>
    <n v="202505"/>
    <x v="0"/>
    <x v="8"/>
    <s v="20611812893"/>
    <n v="1"/>
    <n v="58.474576271186443"/>
    <s v="G1"/>
    <x v="0"/>
  </r>
  <r>
    <n v="2157674"/>
    <s v="41418040"/>
    <s v="Piura"/>
    <s v="Piura"/>
    <s v="Veintiseis de Octubre"/>
    <m/>
    <m/>
    <x v="10"/>
    <d v="2025-05-02T19:12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3T00:00:00"/>
    <m/>
    <x v="0"/>
    <m/>
    <m/>
    <m/>
    <s v="Si"/>
    <m/>
    <m/>
    <m/>
    <m/>
    <n v="202505"/>
    <d v="2025-05-03T00:00:00"/>
    <n v="2157674"/>
    <n v="45791"/>
    <d v="2025-05-29T00:00:00"/>
    <m/>
    <m/>
    <m/>
    <m/>
    <m/>
    <m/>
    <n v="202505"/>
    <n v="202505"/>
    <x v="0"/>
    <x v="3"/>
    <s v="20610959564"/>
    <n v="1"/>
    <n v="94.544915254237296"/>
    <s v="G1"/>
    <x v="0"/>
  </r>
  <r>
    <n v="2157768"/>
    <s v="16713139"/>
    <s v="Lambayeque"/>
    <s v="Chiclayo "/>
    <s v="Chiclayo"/>
    <m/>
    <m/>
    <x v="10"/>
    <d v="2025-05-02T20:15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03T00:00:00"/>
    <m/>
    <x v="0"/>
    <m/>
    <m/>
    <m/>
    <s v="Si"/>
    <m/>
    <m/>
    <m/>
    <m/>
    <n v="202505"/>
    <d v="2025-05-03T00:00:00"/>
    <n v="2157768"/>
    <n v="45791"/>
    <d v="2025-06-01T00:00:00"/>
    <m/>
    <m/>
    <m/>
    <m/>
    <m/>
    <m/>
    <n v="202505"/>
    <n v="202505"/>
    <x v="0"/>
    <x v="25"/>
    <s v="20613723219"/>
    <n v="1"/>
    <n v="94.544915254237296"/>
    <s v="G1"/>
    <x v="0"/>
  </r>
  <r>
    <n v="2157786"/>
    <s v="02651450"/>
    <s v="Piura"/>
    <s v="Piura"/>
    <s v="Castilla"/>
    <m/>
    <m/>
    <x v="10"/>
    <d v="2025-05-02T20:21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778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7939"/>
    <s v="02625592"/>
    <s v="Piura"/>
    <s v="Piura"/>
    <s v="Veintiseis de Octubre"/>
    <m/>
    <m/>
    <x v="10"/>
    <d v="2025-05-02T20:15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03T00:00:00"/>
    <m/>
    <x v="0"/>
    <m/>
    <m/>
    <m/>
    <s v="Si"/>
    <m/>
    <m/>
    <m/>
    <m/>
    <n v="202505"/>
    <d v="2025-05-03T00:00:00"/>
    <n v="2157939"/>
    <n v="45791"/>
    <d v="2025-05-28T00:00:00"/>
    <m/>
    <m/>
    <m/>
    <m/>
    <m/>
    <m/>
    <n v="202505"/>
    <n v="202505"/>
    <x v="0"/>
    <x v="26"/>
    <s v="20607995258"/>
    <n v="1"/>
    <n v="94.544915254237296"/>
    <s v="G1"/>
    <x v="0"/>
  </r>
  <r>
    <n v="2157992"/>
    <s v="008782658"/>
    <s v="La Libertad"/>
    <s v="Trujillo "/>
    <s v="Trujillo"/>
    <m/>
    <m/>
    <x v="10"/>
    <d v="2025-05-02T21:45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3T00:00:00"/>
    <m/>
    <x v="0"/>
    <m/>
    <m/>
    <m/>
    <s v="Si"/>
    <m/>
    <m/>
    <m/>
    <m/>
    <n v="202505"/>
    <d v="2025-05-03T00:00:00"/>
    <n v="2157992"/>
    <n v="45791"/>
    <d v="2025-05-27T00:00:00"/>
    <m/>
    <m/>
    <m/>
    <m/>
    <m/>
    <m/>
    <n v="202505"/>
    <n v="202505"/>
    <x v="0"/>
    <x v="13"/>
    <s v="20610959564"/>
    <n v="1"/>
    <n v="58.474576271186443"/>
    <s v="G1"/>
    <x v="0"/>
  </r>
  <r>
    <n v="2158076"/>
    <s v="02628590"/>
    <s v="Piura"/>
    <s v="Piura"/>
    <s v="Castilla"/>
    <m/>
    <m/>
    <x v="10"/>
    <d v="2025-05-03T02:33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076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58136"/>
    <s v="10463834984"/>
    <s v="La Libertad"/>
    <s v="Trujillo "/>
    <s v="Trujillo"/>
    <m/>
    <m/>
    <x v="10"/>
    <d v="2025-05-03T07:36:08"/>
    <s v="GAMER 600Mbps - A FEB25"/>
    <n v="6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59"/>
    <n v="159"/>
    <s v="Multicanal Lima"/>
    <s v="20557798723"/>
    <s v="DATANTENNA S.A.C."/>
    <s v="Agencias Provincias"/>
    <d v="2025-05-17T00:00:00"/>
    <m/>
    <x v="0"/>
    <m/>
    <m/>
    <m/>
    <s v="Si"/>
    <m/>
    <m/>
    <m/>
    <m/>
    <n v="202505"/>
    <d v="2025-05-17T00:00:00"/>
    <n v="2158136"/>
    <n v="45796"/>
    <d v="2025-05-29T00:00:00"/>
    <m/>
    <m/>
    <m/>
    <m/>
    <m/>
    <m/>
    <n v="202505"/>
    <n v="202505"/>
    <x v="0"/>
    <x v="27"/>
    <s v="20557798723"/>
    <n v="1"/>
    <n v="134.74576271186442"/>
    <s v="G1"/>
    <x v="0"/>
  </r>
  <r>
    <n v="2158187"/>
    <s v="16715769"/>
    <s v="Lambayeque"/>
    <s v="Chiclayo "/>
    <s v="La Victoria"/>
    <m/>
    <m/>
    <x v="11"/>
    <d v="2025-05-03T09:21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03T00:00:00"/>
    <m/>
    <x v="0"/>
    <m/>
    <m/>
    <m/>
    <s v="Si"/>
    <m/>
    <m/>
    <m/>
    <m/>
    <n v="202505"/>
    <d v="2025-05-03T00:00:00"/>
    <n v="2158187"/>
    <n v="45791"/>
    <d v="2025-06-10T00:00:00"/>
    <m/>
    <m/>
    <m/>
    <m/>
    <m/>
    <m/>
    <n v="202505"/>
    <n v="202505"/>
    <x v="0"/>
    <x v="22"/>
    <s v="20607995258"/>
    <n v="1"/>
    <n v="94.544915254237296"/>
    <s v="G1"/>
    <x v="0"/>
  </r>
  <r>
    <n v="2158374"/>
    <s v="76479454"/>
    <s v="Áncash"/>
    <s v="Santa"/>
    <s v="Nuevo Chimbote"/>
    <m/>
    <m/>
    <x v="11"/>
    <d v="2025-05-03T10:33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374"/>
    <n v="45791"/>
    <m/>
    <m/>
    <m/>
    <m/>
    <m/>
    <m/>
    <m/>
    <n v="202505"/>
    <n v="202505"/>
    <x v="0"/>
    <x v="10"/>
    <s v="20609316170"/>
    <n v="0"/>
    <n v="107.25677966101696"/>
    <s v="G1"/>
    <x v="0"/>
  </r>
  <r>
    <n v="2158413"/>
    <s v="76410921"/>
    <s v="Piura"/>
    <s v="Piura"/>
    <s v="Veintiseis de Octubre"/>
    <m/>
    <m/>
    <x v="10"/>
    <d v="2025-05-03T10:45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03T00:00:00"/>
    <m/>
    <x v="0"/>
    <m/>
    <m/>
    <m/>
    <s v="Si"/>
    <m/>
    <m/>
    <m/>
    <m/>
    <n v="202505"/>
    <d v="2025-05-03T00:00:00"/>
    <n v="2158413"/>
    <n v="45791"/>
    <d v="2025-05-30T00:00:00"/>
    <m/>
    <m/>
    <m/>
    <m/>
    <m/>
    <m/>
    <n v="202505"/>
    <n v="202505"/>
    <x v="0"/>
    <x v="26"/>
    <s v="20607995258"/>
    <n v="1"/>
    <n v="58.474576271186443"/>
    <s v="G1"/>
    <x v="0"/>
  </r>
  <r>
    <n v="2158474"/>
    <s v="43883417"/>
    <s v="La Libertad"/>
    <s v="Trujillo "/>
    <s v="Trujillo"/>
    <m/>
    <m/>
    <x v="10"/>
    <d v="2025-05-03T11:00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474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58482"/>
    <s v="40143619"/>
    <s v="Piura"/>
    <s v="Piura"/>
    <s v="Catacaos"/>
    <m/>
    <m/>
    <x v="11"/>
    <d v="2025-05-03T11:24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482"/>
    <n v="45791"/>
    <d v="2025-06-09T00:00:00"/>
    <m/>
    <m/>
    <m/>
    <m/>
    <m/>
    <m/>
    <n v="202505"/>
    <n v="202505"/>
    <x v="0"/>
    <x v="2"/>
    <s v="20609316170"/>
    <n v="1"/>
    <n v="58.474576271186443"/>
    <s v="G1"/>
    <x v="0"/>
  </r>
  <r>
    <n v="2158550"/>
    <s v="73340706"/>
    <s v="Piura"/>
    <s v="Piura"/>
    <s v="Catacaos"/>
    <m/>
    <m/>
    <x v="6"/>
    <d v="2025-05-03T15:06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n v="202505"/>
    <m/>
    <m/>
    <m/>
    <d v="2025-05-05T00:00:00"/>
    <n v="2158550"/>
    <n v="45791"/>
    <d v="2025-05-29T00:00:00"/>
    <m/>
    <m/>
    <m/>
    <m/>
    <m/>
    <m/>
    <n v="202504"/>
    <n v="202505"/>
    <x v="0"/>
    <x v="2"/>
    <s v="20609316170"/>
    <n v="1"/>
    <n v="58.474576271186443"/>
    <s v="G1"/>
    <x v="0"/>
  </r>
  <r>
    <n v="2158677"/>
    <s v="60998979"/>
    <s v="Piura"/>
    <s v="Piura"/>
    <s v="Veintiseis de Octubre"/>
    <m/>
    <m/>
    <x v="11"/>
    <d v="2025-05-03T12:03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677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8680"/>
    <s v="73759535"/>
    <s v="Lambayeque"/>
    <s v="Chiclayo "/>
    <s v="Chiclayo"/>
    <m/>
    <m/>
    <x v="11"/>
    <d v="2025-05-03T12:57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7021555"/>
    <s v="NOVO NETWORKS SAC"/>
    <s v="Agencias Provincias"/>
    <d v="2025-05-04T00:00:00"/>
    <m/>
    <x v="0"/>
    <m/>
    <m/>
    <m/>
    <s v="Si"/>
    <m/>
    <m/>
    <m/>
    <m/>
    <n v="202505"/>
    <d v="2025-05-04T00:00:00"/>
    <n v="2158680"/>
    <n v="45791"/>
    <m/>
    <m/>
    <m/>
    <m/>
    <m/>
    <m/>
    <m/>
    <n v="202505"/>
    <n v="202505"/>
    <x v="0"/>
    <x v="15"/>
    <s v="20607021555"/>
    <n v="0"/>
    <n v="94.544915254237296"/>
    <s v="G1"/>
    <x v="0"/>
  </r>
  <r>
    <n v="2158740"/>
    <s v="02898272"/>
    <s v="Piura"/>
    <s v="Piura"/>
    <s v="Castilla"/>
    <m/>
    <m/>
    <x v="11"/>
    <d v="2025-05-03T14:09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740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8766"/>
    <s v="75665464"/>
    <s v="Piura"/>
    <s v="Piura"/>
    <s v="Catacaos"/>
    <m/>
    <m/>
    <x v="11"/>
    <d v="2025-05-03T12:30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766"/>
    <n v="45791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58768"/>
    <s v="77421310"/>
    <s v="Lambayeque"/>
    <s v="Chiclayo "/>
    <s v="José Leonardo Ortiz"/>
    <m/>
    <m/>
    <x v="11"/>
    <d v="2025-05-03T12:36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3T00:00:00"/>
    <m/>
    <x v="0"/>
    <m/>
    <m/>
    <m/>
    <s v="Si"/>
    <m/>
    <m/>
    <m/>
    <m/>
    <n v="202505"/>
    <d v="2025-05-03T00:00:00"/>
    <n v="2158768"/>
    <n v="45791"/>
    <d v="2025-05-29T00:00:00"/>
    <m/>
    <m/>
    <m/>
    <m/>
    <m/>
    <m/>
    <n v="202505"/>
    <n v="202505"/>
    <x v="0"/>
    <x v="25"/>
    <s v="20613723219"/>
    <n v="1"/>
    <n v="58.474576271186443"/>
    <s v="G1"/>
    <x v="0"/>
  </r>
  <r>
    <n v="2158779"/>
    <s v="46732268"/>
    <s v="La Libertad"/>
    <s v="Trujillo "/>
    <s v="Victor Larco Herrera"/>
    <m/>
    <m/>
    <x v="11"/>
    <d v="2025-05-03T14:15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4430764"/>
    <s v="GRUPO LUFAFCO S.A.C."/>
    <s v="Agencias Provincias"/>
    <d v="2025-05-03T00:00:00"/>
    <m/>
    <x v="0"/>
    <m/>
    <m/>
    <m/>
    <s v="Si"/>
    <m/>
    <m/>
    <m/>
    <m/>
    <n v="202505"/>
    <d v="2025-05-03T00:00:00"/>
    <n v="2158779"/>
    <n v="45791"/>
    <d v="2025-05-28T00:00:00"/>
    <m/>
    <m/>
    <m/>
    <m/>
    <m/>
    <m/>
    <n v="202505"/>
    <n v="202505"/>
    <x v="0"/>
    <x v="9"/>
    <s v="20604430764"/>
    <n v="1"/>
    <n v="94.544915254237296"/>
    <s v="G1"/>
    <x v="0"/>
  </r>
  <r>
    <n v="2158783"/>
    <s v="60868508"/>
    <s v="Lambayeque"/>
    <s v="Chiclayo "/>
    <s v="José Leonardo Ortiz"/>
    <m/>
    <m/>
    <x v="11"/>
    <d v="2025-05-03T13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783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58806"/>
    <s v="75836768"/>
    <s v="La Libertad"/>
    <s v="Trujillo "/>
    <s v="Trujillo"/>
    <m/>
    <m/>
    <x v="11"/>
    <d v="2025-05-03T12:3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3T00:00:00"/>
    <m/>
    <x v="0"/>
    <m/>
    <m/>
    <m/>
    <s v="Si"/>
    <m/>
    <m/>
    <m/>
    <m/>
    <n v="202505"/>
    <d v="2025-05-03T00:00:00"/>
    <n v="2158806"/>
    <n v="45791"/>
    <d v="2025-05-19T00:00:00"/>
    <m/>
    <m/>
    <m/>
    <m/>
    <m/>
    <m/>
    <n v="202505"/>
    <n v="202505"/>
    <x v="0"/>
    <x v="28"/>
    <s v="20613723219"/>
    <n v="1"/>
    <n v="58.474576271186443"/>
    <s v="G1"/>
    <x v="0"/>
  </r>
  <r>
    <n v="2158825"/>
    <s v="48354124"/>
    <s v="La Libertad"/>
    <s v="Trujillo "/>
    <s v="Trujillo"/>
    <m/>
    <m/>
    <x v="11"/>
    <d v="2025-05-03T13:30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825"/>
    <n v="45791"/>
    <d v="2025-05-24T00:00:00"/>
    <m/>
    <m/>
    <m/>
    <m/>
    <m/>
    <m/>
    <n v="202505"/>
    <n v="202505"/>
    <x v="0"/>
    <x v="0"/>
    <s v="20609316170"/>
    <n v="1"/>
    <n v="94.544915254237296"/>
    <s v="G1"/>
    <x v="0"/>
  </r>
  <r>
    <n v="2158838"/>
    <s v="05641506"/>
    <s v="Piura"/>
    <s v="Piura"/>
    <s v="Catacaos"/>
    <m/>
    <m/>
    <x v="11"/>
    <d v="2025-05-03T13:57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8838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58840"/>
    <s v="16672157"/>
    <s v="Lambayeque"/>
    <s v="Chiclayo "/>
    <s v="José Leonardo Ortiz"/>
    <m/>
    <m/>
    <x v="11"/>
    <d v="2025-05-03T14:33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04T00:00:00"/>
    <m/>
    <x v="0"/>
    <m/>
    <m/>
    <m/>
    <s v="Si"/>
    <m/>
    <m/>
    <m/>
    <m/>
    <n v="202505"/>
    <d v="2025-05-04T00:00:00"/>
    <n v="2158840"/>
    <n v="45791"/>
    <m/>
    <m/>
    <m/>
    <m/>
    <m/>
    <m/>
    <m/>
    <n v="202505"/>
    <n v="202505"/>
    <x v="0"/>
    <x v="25"/>
    <s v="20613723219"/>
    <n v="0"/>
    <n v="94.544915254237296"/>
    <s v="G1"/>
    <x v="0"/>
  </r>
  <r>
    <n v="2158896"/>
    <s v="27574028"/>
    <s v="La Libertad"/>
    <s v="Trujillo "/>
    <s v="Victor Larco Herrera"/>
    <m/>
    <m/>
    <x v="11"/>
    <d v="2025-05-03T14:51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4430764"/>
    <s v="GRUPO LUFAFCO S.A.C."/>
    <s v="Agencias Provincias"/>
    <d v="2025-05-07T00:00:00"/>
    <m/>
    <x v="0"/>
    <m/>
    <m/>
    <m/>
    <s v="Si"/>
    <m/>
    <m/>
    <m/>
    <m/>
    <n v="202505"/>
    <d v="2025-05-07T00:00:00"/>
    <n v="2158896"/>
    <n v="45791"/>
    <d v="2025-06-05T00:00:00"/>
    <m/>
    <m/>
    <m/>
    <m/>
    <m/>
    <m/>
    <n v="202505"/>
    <n v="202505"/>
    <x v="0"/>
    <x v="9"/>
    <s v="20604430764"/>
    <n v="1"/>
    <n v="94.544915254237296"/>
    <s v="G1"/>
    <x v="0"/>
  </r>
  <r>
    <n v="2158994"/>
    <s v="40835202"/>
    <s v="La Libertad"/>
    <s v="Trujillo "/>
    <s v="Trujillo"/>
    <m/>
    <m/>
    <x v="11"/>
    <d v="2025-05-03T13:51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8994"/>
    <n v="45791"/>
    <d v="2025-05-31T00:00:00"/>
    <m/>
    <m/>
    <m/>
    <m/>
    <m/>
    <m/>
    <n v="202505"/>
    <n v="202505"/>
    <x v="0"/>
    <x v="0"/>
    <s v="20609316170"/>
    <n v="1"/>
    <n v="94.544915254237296"/>
    <s v="G1"/>
    <x v="0"/>
  </r>
  <r>
    <n v="2159057"/>
    <s v="74980609"/>
    <s v="Piura"/>
    <s v="Piura"/>
    <s v="Castilla"/>
    <m/>
    <m/>
    <x v="11"/>
    <d v="2025-05-03T14:39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3T00:00:00"/>
    <m/>
    <x v="0"/>
    <m/>
    <m/>
    <m/>
    <s v="Si"/>
    <m/>
    <m/>
    <m/>
    <m/>
    <n v="202505"/>
    <d v="2025-05-03T00:00:00"/>
    <n v="2159057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59093"/>
    <s v="74462539"/>
    <s v="Lambayeque"/>
    <s v="Chiclayo "/>
    <s v="La Victoria"/>
    <m/>
    <s v="PUERTAS DE SOL II"/>
    <x v="11"/>
    <d v="2025-05-03T14:09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4T00:00:00"/>
    <m/>
    <x v="0"/>
    <m/>
    <m/>
    <m/>
    <s v="Si"/>
    <m/>
    <m/>
    <m/>
    <m/>
    <n v="202505"/>
    <d v="2025-05-04T00:00:00"/>
    <n v="2159093"/>
    <n v="45791"/>
    <d v="2025-05-24T00:00:00"/>
    <m/>
    <m/>
    <m/>
    <m/>
    <m/>
    <m/>
    <n v="202505"/>
    <n v="202505"/>
    <x v="0"/>
    <x v="6"/>
    <s v="20610803131"/>
    <n v="1"/>
    <n v="58.474576271186443"/>
    <s v="G1"/>
    <x v="0"/>
  </r>
  <r>
    <n v="2159234"/>
    <s v="03378482"/>
    <s v="Piura"/>
    <s v="Piura"/>
    <s v="Castilla"/>
    <m/>
    <m/>
    <x v="11"/>
    <d v="2025-05-03T15:30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04T00:00:00"/>
    <m/>
    <x v="0"/>
    <m/>
    <m/>
    <m/>
    <s v="Si"/>
    <m/>
    <m/>
    <m/>
    <m/>
    <n v="202505"/>
    <d v="2025-05-04T00:00:00"/>
    <n v="2159234"/>
    <d v="2025-05-14T00:00:00"/>
    <d v="2025-05-26T00:00:00"/>
    <m/>
    <m/>
    <m/>
    <m/>
    <m/>
    <m/>
    <n v="202505"/>
    <n v="202505"/>
    <x v="0"/>
    <x v="26"/>
    <s v="20607995258"/>
    <n v="1"/>
    <n v="58.474576271186443"/>
    <s v="G1"/>
    <x v="0"/>
  </r>
  <r>
    <n v="2159253"/>
    <s v="03879444"/>
    <s v="Piura"/>
    <s v="Piura"/>
    <s v="Veintiseis de Octubre"/>
    <m/>
    <m/>
    <x v="11"/>
    <d v="2025-05-03T15:30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253"/>
    <n v="45791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59316"/>
    <s v="60955393"/>
    <s v="Lambayeque"/>
    <s v="Chiclayo "/>
    <s v="Chiclayo"/>
    <m/>
    <m/>
    <x v="11"/>
    <d v="2025-05-03T15:39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316"/>
    <n v="45791"/>
    <d v="2025-06-03T00:00:00"/>
    <m/>
    <m/>
    <m/>
    <m/>
    <m/>
    <m/>
    <n v="202505"/>
    <n v="202505"/>
    <x v="0"/>
    <x v="19"/>
    <s v="20609316170"/>
    <n v="1"/>
    <n v="94.544915254237296"/>
    <s v="G1"/>
    <x v="0"/>
  </r>
  <r>
    <n v="2159362"/>
    <s v="72681997"/>
    <s v="Piura"/>
    <s v="Piura"/>
    <s v="Castilla"/>
    <m/>
    <m/>
    <x v="11"/>
    <d v="2025-05-03T16:2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362"/>
    <n v="45791"/>
    <d v="2025-06-02T00:00:00"/>
    <m/>
    <m/>
    <m/>
    <m/>
    <m/>
    <m/>
    <n v="202505"/>
    <n v="202505"/>
    <x v="0"/>
    <x v="2"/>
    <s v="20609316170"/>
    <n v="1"/>
    <n v="58.474576271186443"/>
    <s v="G1"/>
    <x v="0"/>
  </r>
  <r>
    <n v="2159363"/>
    <s v="63154192"/>
    <s v="La Libertad"/>
    <s v="Trujillo "/>
    <s v="Victor Larco Herrera"/>
    <m/>
    <m/>
    <x v="11"/>
    <d v="2025-05-03T15:51:1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07995258"/>
    <s v="DAS SOLUCIONES S.A.C."/>
    <s v="Agencias Provincias"/>
    <d v="2025-05-04T00:00:00"/>
    <m/>
    <x v="0"/>
    <m/>
    <m/>
    <m/>
    <s v="Si"/>
    <m/>
    <m/>
    <m/>
    <m/>
    <n v="202505"/>
    <d v="2025-05-04T00:00:00"/>
    <n v="2159363"/>
    <n v="45791"/>
    <d v="2025-05-29T00:00:00"/>
    <m/>
    <m/>
    <m/>
    <m/>
    <m/>
    <m/>
    <n v="202505"/>
    <n v="202505"/>
    <x v="0"/>
    <x v="29"/>
    <s v="20607995258"/>
    <n v="1"/>
    <n v="75.423728813559322"/>
    <s v="G1"/>
    <x v="0"/>
  </r>
  <r>
    <n v="2159410"/>
    <s v="16502774"/>
    <s v="Lambayeque"/>
    <s v="Chiclayo "/>
    <s v="Chiclayo"/>
    <m/>
    <m/>
    <x v="11"/>
    <d v="2025-05-03T16:09:07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59410"/>
    <n v="45791"/>
    <d v="2025-06-04T00:00:00"/>
    <m/>
    <m/>
    <m/>
    <m/>
    <m/>
    <m/>
    <n v="202505"/>
    <n v="202505"/>
    <x v="0"/>
    <x v="11"/>
    <s v="20610959564"/>
    <n v="1"/>
    <n v="71.186440677966104"/>
    <s v="G1"/>
    <x v="0"/>
  </r>
  <r>
    <n v="2159454"/>
    <s v="40268369"/>
    <s v="Áncash"/>
    <s v="Santa"/>
    <s v="Nuevo Chimbote"/>
    <m/>
    <m/>
    <x v="11"/>
    <d v="2025-05-03T16:45:10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Hogar"/>
    <n v="159"/>
    <n v="15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454"/>
    <n v="45791"/>
    <d v="2025-05-29T00:00:00"/>
    <m/>
    <m/>
    <m/>
    <m/>
    <m/>
    <m/>
    <n v="202505"/>
    <n v="202505"/>
    <x v="0"/>
    <x v="10"/>
    <s v="20609316170"/>
    <n v="1"/>
    <n v="134.74576271186442"/>
    <s v="G1"/>
    <x v="0"/>
  </r>
  <r>
    <n v="2159522"/>
    <s v="75055439"/>
    <s v="Lambayeque"/>
    <s v="Chiclayo "/>
    <s v="Chiclayo"/>
    <m/>
    <m/>
    <x v="11"/>
    <d v="2025-05-03T16:54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6T00:00:00"/>
    <m/>
    <x v="0"/>
    <m/>
    <m/>
    <m/>
    <s v="Si"/>
    <m/>
    <m/>
    <m/>
    <m/>
    <n v="202505"/>
    <d v="2025-05-06T00:00:00"/>
    <n v="2159522"/>
    <n v="45791"/>
    <d v="2025-06-01T00:00:00"/>
    <m/>
    <m/>
    <m/>
    <m/>
    <m/>
    <m/>
    <n v="202505"/>
    <n v="202505"/>
    <x v="0"/>
    <x v="25"/>
    <s v="20613723219"/>
    <n v="1"/>
    <n v="58.474576271186443"/>
    <s v="G1"/>
    <x v="0"/>
  </r>
  <r>
    <n v="2159586"/>
    <s v="48053939"/>
    <s v="Lambayeque"/>
    <s v="Chiclayo "/>
    <s v="Chiclayo"/>
    <m/>
    <m/>
    <x v="11"/>
    <d v="2025-05-03T17:03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4T00:00:00"/>
    <m/>
    <x v="0"/>
    <m/>
    <m/>
    <m/>
    <s v="Si"/>
    <m/>
    <m/>
    <m/>
    <m/>
    <n v="202505"/>
    <d v="2025-05-04T00:00:00"/>
    <n v="2159586"/>
    <n v="45791"/>
    <d v="2025-05-30T00:00:00"/>
    <m/>
    <m/>
    <m/>
    <m/>
    <m/>
    <m/>
    <n v="202505"/>
    <n v="202505"/>
    <x v="0"/>
    <x v="11"/>
    <s v="20610959564"/>
    <n v="1"/>
    <n v="94.544915254237296"/>
    <s v="G1"/>
    <x v="0"/>
  </r>
  <r>
    <n v="2159648"/>
    <s v="46795369"/>
    <s v="Lambayeque"/>
    <s v="Chiclayo "/>
    <s v="La Victoria"/>
    <m/>
    <m/>
    <x v="11"/>
    <d v="2025-05-03T17:4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648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59652"/>
    <s v="71560249"/>
    <s v="Piura"/>
    <s v="Piura"/>
    <s v="Veintiseis de Octubre"/>
    <m/>
    <m/>
    <x v="11"/>
    <d v="2025-05-03T17:30:13"/>
    <s v="350Mbps Up To FEB25 A (PROVINCIAS)"/>
    <n v="35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94"/>
    <n v="94"/>
    <s v="Multicanal Lima"/>
    <s v="20607995258"/>
    <s v="DAS SOLUCIONES S.A.C."/>
    <s v="Agencias Provincias"/>
    <d v="2025-05-05T00:00:00"/>
    <m/>
    <x v="0"/>
    <m/>
    <m/>
    <m/>
    <s v="Si"/>
    <m/>
    <m/>
    <m/>
    <m/>
    <n v="202505"/>
    <d v="2025-05-05T00:00:00"/>
    <n v="2159652"/>
    <n v="45791"/>
    <d v="2025-05-28T00:00:00"/>
    <m/>
    <m/>
    <m/>
    <m/>
    <m/>
    <m/>
    <n v="202505"/>
    <n v="202505"/>
    <x v="0"/>
    <x v="26"/>
    <s v="20607995258"/>
    <n v="1"/>
    <n v="79.66101694915254"/>
    <s v="G1"/>
    <x v="0"/>
  </r>
  <r>
    <n v="2159684"/>
    <s v="17800325"/>
    <s v="La Libertad"/>
    <s v="Trujillo "/>
    <s v="Victor Larco Herrera"/>
    <m/>
    <m/>
    <x v="11"/>
    <d v="2025-05-03T17:45:12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684"/>
    <n v="45791"/>
    <m/>
    <m/>
    <m/>
    <m/>
    <m/>
    <m/>
    <m/>
    <n v="202505"/>
    <n v="202505"/>
    <x v="0"/>
    <x v="0"/>
    <s v="20609316170"/>
    <n v="0"/>
    <n v="147.45762711864407"/>
    <s v="G1"/>
    <x v="0"/>
  </r>
  <r>
    <n v="2159691"/>
    <s v="16658225"/>
    <s v="Lambayeque"/>
    <s v="Chiclayo "/>
    <s v="La Victoria"/>
    <m/>
    <s v="RESIDENCIAL PASEO GRAU"/>
    <x v="11"/>
    <d v="2025-05-03T17:4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4T00:00:00"/>
    <m/>
    <x v="0"/>
    <m/>
    <m/>
    <m/>
    <s v="Si"/>
    <m/>
    <m/>
    <m/>
    <m/>
    <n v="202505"/>
    <d v="2025-05-04T00:00:00"/>
    <n v="2159691"/>
    <n v="45791"/>
    <d v="2025-06-02T00:00:00"/>
    <m/>
    <m/>
    <m/>
    <m/>
    <m/>
    <m/>
    <n v="202505"/>
    <n v="202505"/>
    <x v="0"/>
    <x v="6"/>
    <s v="20610803131"/>
    <n v="1"/>
    <n v="58.474576271186443"/>
    <s v="G1"/>
    <x v="0"/>
  </r>
  <r>
    <n v="2159700"/>
    <s v="17827214"/>
    <s v="La Libertad"/>
    <s v="Trujillo "/>
    <s v="Trujillo"/>
    <m/>
    <m/>
    <x v="11"/>
    <d v="2025-05-03T17:54:0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10487672"/>
    <s v="EXPORTEL PROVINCIA"/>
    <s v="Agencias Provincias"/>
    <d v="2025-05-08T00:00:00"/>
    <m/>
    <x v="0"/>
    <m/>
    <m/>
    <m/>
    <s v="Si"/>
    <m/>
    <m/>
    <m/>
    <m/>
    <n v="202505"/>
    <d v="2025-05-08T00:00:00"/>
    <n v="2159700"/>
    <n v="45791"/>
    <d v="2025-05-28T00:00:00"/>
    <m/>
    <m/>
    <m/>
    <m/>
    <m/>
    <m/>
    <n v="202505"/>
    <n v="202505"/>
    <x v="0"/>
    <x v="5"/>
    <s v="20610487672"/>
    <n v="1"/>
    <n v="75.423728813559322"/>
    <s v="G1"/>
    <x v="0"/>
  </r>
  <r>
    <n v="2159709"/>
    <s v="00024888"/>
    <s v="Áncash"/>
    <s v="Santa"/>
    <s v="Nuevo Chimbote"/>
    <m/>
    <m/>
    <x v="11"/>
    <d v="2025-05-03T18:00:3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709"/>
    <d v="2025-05-14T00:00:00"/>
    <d v="2025-05-28T00:00:00"/>
    <m/>
    <m/>
    <m/>
    <m/>
    <m/>
    <m/>
    <n v="202505"/>
    <n v="202505"/>
    <x v="0"/>
    <x v="10"/>
    <s v="20609316170"/>
    <n v="1"/>
    <n v="58.474576271186443"/>
    <s v="G1"/>
    <x v="0"/>
  </r>
  <r>
    <n v="2159710"/>
    <s v="16729853"/>
    <s v="Lambayeque"/>
    <s v="Chiclayo "/>
    <s v="Chiclayo"/>
    <m/>
    <m/>
    <x v="11"/>
    <d v="2025-05-03T18:21:11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10959564"/>
    <s v="SICOMNET SAC"/>
    <s v="Agencias Provincias"/>
    <d v="2025-05-04T00:00:00"/>
    <m/>
    <x v="0"/>
    <m/>
    <m/>
    <m/>
    <s v="Si"/>
    <m/>
    <m/>
    <m/>
    <m/>
    <n v="202505"/>
    <d v="2025-05-04T00:00:00"/>
    <n v="2159710"/>
    <n v="45791"/>
    <d v="2025-05-30T00:00:00"/>
    <m/>
    <m/>
    <m/>
    <m/>
    <m/>
    <m/>
    <n v="202505"/>
    <n v="202505"/>
    <x v="0"/>
    <x v="11"/>
    <s v="20610959564"/>
    <n v="1"/>
    <n v="66.949152542372886"/>
    <s v="G1"/>
    <x v="0"/>
  </r>
  <r>
    <n v="2159717"/>
    <s v="47186682"/>
    <s v="Piura"/>
    <s v="Piura"/>
    <s v="Veintiseis de Octubre"/>
    <m/>
    <m/>
    <x v="11"/>
    <d v="2025-05-03T17:57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57798723"/>
    <s v="DATANTENNA S.A.C."/>
    <s v="Agencias Provincias"/>
    <d v="2025-05-04T00:00:00"/>
    <m/>
    <x v="0"/>
    <m/>
    <m/>
    <m/>
    <s v="Si"/>
    <m/>
    <m/>
    <m/>
    <m/>
    <n v="202505"/>
    <d v="2025-05-04T00:00:00"/>
    <n v="2159717"/>
    <n v="45791"/>
    <d v="2025-05-28T00:00:00"/>
    <m/>
    <m/>
    <m/>
    <m/>
    <m/>
    <m/>
    <n v="202505"/>
    <n v="202505"/>
    <x v="0"/>
    <x v="23"/>
    <s v="20557798723"/>
    <n v="1"/>
    <n v="94.544915254237296"/>
    <s v="G1"/>
    <x v="0"/>
  </r>
  <r>
    <n v="2159754"/>
    <s v="76810481"/>
    <s v="Piura"/>
    <s v="Piura"/>
    <s v="Castilla"/>
    <m/>
    <m/>
    <x v="11"/>
    <d v="2025-05-03T18:45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754"/>
    <n v="45791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59755"/>
    <s v="17848914"/>
    <s v="La Libertad"/>
    <s v="Trujillo "/>
    <s v="Trujillo"/>
    <m/>
    <m/>
    <x v="11"/>
    <d v="2025-05-04T07:33:08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54.9"/>
    <n v="136.56299999999999"/>
    <s v="Multicanal Provincia"/>
    <s v="20607995258"/>
    <s v="DAS SOLUCIONES S.A.C."/>
    <s v="Agencias Provincias"/>
    <d v="2025-05-05T00:00:00"/>
    <m/>
    <x v="0"/>
    <m/>
    <m/>
    <m/>
    <s v="Si"/>
    <m/>
    <m/>
    <m/>
    <m/>
    <n v="202505"/>
    <d v="2025-05-05T00:00:00"/>
    <n v="2159755"/>
    <n v="45791"/>
    <d v="2025-06-10T00:00:00"/>
    <m/>
    <m/>
    <m/>
    <m/>
    <m/>
    <m/>
    <n v="202505"/>
    <n v="202505"/>
    <x v="0"/>
    <x v="29"/>
    <s v="20607995258"/>
    <n v="1"/>
    <n v="115.73135593220339"/>
    <s v="G1"/>
    <x v="0"/>
  </r>
  <r>
    <n v="2159769"/>
    <s v="44927607"/>
    <s v="Piura"/>
    <s v="Piura"/>
    <s v="Castilla"/>
    <m/>
    <m/>
    <x v="11"/>
    <d v="2025-05-03T19:30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769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59774"/>
    <s v="16761534"/>
    <s v="Lambayeque"/>
    <s v="Chiclayo "/>
    <s v="La Victoria"/>
    <m/>
    <m/>
    <x v="11"/>
    <d v="2025-05-03T19:06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774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59791"/>
    <s v="41559754"/>
    <s v="La Libertad"/>
    <s v="Trujillo "/>
    <s v="Trujillo"/>
    <m/>
    <s v="CONDOMINIO BICENTENARIO"/>
    <x v="11"/>
    <d v="2025-05-03T18:27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1812893"/>
    <s v="SAVY OUTSOURCING S.A.C."/>
    <s v="Agencias Provincias"/>
    <d v="2025-05-04T00:00:00"/>
    <m/>
    <x v="0"/>
    <m/>
    <m/>
    <m/>
    <s v="Si"/>
    <m/>
    <m/>
    <m/>
    <m/>
    <n v="202505"/>
    <d v="2025-05-04T00:00:00"/>
    <n v="2159791"/>
    <n v="45791"/>
    <d v="2025-05-31T00:00:00"/>
    <m/>
    <m/>
    <m/>
    <m/>
    <m/>
    <m/>
    <n v="202505"/>
    <n v="202505"/>
    <x v="0"/>
    <x v="8"/>
    <s v="20611812893"/>
    <n v="1"/>
    <n v="58.474576271186443"/>
    <s v="G1"/>
    <x v="0"/>
  </r>
  <r>
    <n v="2159794"/>
    <s v="75801990"/>
    <s v="Lambayeque"/>
    <s v="Chiclayo "/>
    <s v="Pimentel"/>
    <m/>
    <m/>
    <x v="11"/>
    <d v="2025-05-03T19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4T00:00:00"/>
    <m/>
    <x v="0"/>
    <m/>
    <m/>
    <m/>
    <s v="Si"/>
    <m/>
    <m/>
    <m/>
    <m/>
    <n v="202505"/>
    <d v="2025-05-04T00:00:00"/>
    <n v="2159794"/>
    <n v="45791"/>
    <d v="2025-05-31T00:00:00"/>
    <m/>
    <m/>
    <m/>
    <m/>
    <m/>
    <m/>
    <n v="202505"/>
    <n v="202505"/>
    <x v="0"/>
    <x v="11"/>
    <s v="20610959564"/>
    <n v="1"/>
    <n v="58.474576271186443"/>
    <s v="G1"/>
    <x v="0"/>
  </r>
  <r>
    <n v="2159853"/>
    <s v="16679147"/>
    <s v="Lambayeque"/>
    <s v="Chiclayo "/>
    <s v="Chiclayo"/>
    <m/>
    <m/>
    <x v="11"/>
    <d v="2025-05-03T19:30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853"/>
    <n v="45791"/>
    <d v="2025-05-26T00:00:00"/>
    <m/>
    <m/>
    <m/>
    <m/>
    <m/>
    <m/>
    <n v="202505"/>
    <n v="202505"/>
    <x v="0"/>
    <x v="19"/>
    <s v="20609316170"/>
    <n v="1"/>
    <n v="94.544915254237296"/>
    <s v="G1"/>
    <x v="0"/>
  </r>
  <r>
    <n v="2159887"/>
    <s v="45103528"/>
    <s v="Piura"/>
    <s v="Piura"/>
    <s v="Piura"/>
    <m/>
    <m/>
    <x v="11"/>
    <d v="2025-05-03T19:27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887"/>
    <n v="45791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59908"/>
    <s v="03334929"/>
    <s v="Piura"/>
    <s v="Piura"/>
    <s v="Castilla"/>
    <m/>
    <m/>
    <x v="11"/>
    <d v="2025-05-03T20:00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59908"/>
    <n v="45791"/>
    <d v="2025-05-30T00:00:00"/>
    <m/>
    <m/>
    <m/>
    <m/>
    <m/>
    <m/>
    <n v="202505"/>
    <n v="202505"/>
    <x v="0"/>
    <x v="2"/>
    <s v="20609316170"/>
    <n v="1"/>
    <n v="94.544915254237296"/>
    <s v="G1"/>
    <x v="0"/>
  </r>
  <r>
    <n v="2159927"/>
    <s v="72617415"/>
    <s v="Piura"/>
    <s v="Piura"/>
    <s v="Veintiseis de Octubre"/>
    <m/>
    <m/>
    <x v="11"/>
    <d v="2025-05-03T20:27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04T00:00:00"/>
    <m/>
    <x v="0"/>
    <m/>
    <m/>
    <m/>
    <s v="Si"/>
    <m/>
    <m/>
    <m/>
    <m/>
    <n v="202505"/>
    <d v="2025-05-04T00:00:00"/>
    <n v="2159927"/>
    <n v="45791"/>
    <d v="2025-06-05T00:00:00"/>
    <m/>
    <m/>
    <m/>
    <m/>
    <m/>
    <m/>
    <n v="202505"/>
    <n v="202505"/>
    <x v="0"/>
    <x v="30"/>
    <s v="20613723219"/>
    <n v="1"/>
    <n v="94.544915254237296"/>
    <s v="G1"/>
    <x v="0"/>
  </r>
  <r>
    <n v="2159997"/>
    <s v="47593350"/>
    <s v="La Libertad"/>
    <s v="Trujillo "/>
    <s v="Trujillo"/>
    <m/>
    <m/>
    <x v="11"/>
    <d v="2025-05-03T21:09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59997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60015"/>
    <s v="45415439"/>
    <s v="La Libertad"/>
    <s v="Trujillo "/>
    <s v="Trujillo"/>
    <m/>
    <m/>
    <x v="11"/>
    <d v="2025-05-03T21:27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015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60029"/>
    <s v="18166189"/>
    <s v="La Libertad"/>
    <s v="Trujillo "/>
    <s v="Trujillo"/>
    <m/>
    <m/>
    <x v="10"/>
    <d v="2025-05-03T22:15:10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029"/>
    <n v="45791"/>
    <m/>
    <m/>
    <m/>
    <m/>
    <m/>
    <m/>
    <m/>
    <n v="202505"/>
    <n v="202505"/>
    <x v="0"/>
    <x v="0"/>
    <s v="20609316170"/>
    <n v="0"/>
    <n v="147.45762711864407"/>
    <s v="G1"/>
    <x v="0"/>
  </r>
  <r>
    <n v="2160031"/>
    <s v="02803453"/>
    <s v="Piura"/>
    <s v="Piura"/>
    <s v="Castilla"/>
    <m/>
    <m/>
    <x v="11"/>
    <d v="2025-05-03T22:00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60031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0099"/>
    <s v="03385888"/>
    <s v="Piura"/>
    <s v="Piura"/>
    <s v="Piura"/>
    <m/>
    <m/>
    <x v="11"/>
    <d v="2025-05-04T09:24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0099"/>
    <n v="45791"/>
    <d v="2025-05-30T00:00:00"/>
    <m/>
    <m/>
    <m/>
    <m/>
    <m/>
    <m/>
    <n v="202505"/>
    <n v="202505"/>
    <x v="0"/>
    <x v="3"/>
    <s v="20610959564"/>
    <n v="1"/>
    <n v="58.474576271186443"/>
    <s v="G1"/>
    <x v="0"/>
  </r>
  <r>
    <n v="2160203"/>
    <s v="17640164"/>
    <s v="Lambayeque"/>
    <s v="Lambayeque "/>
    <s v="Lambayeque"/>
    <m/>
    <m/>
    <x v="12"/>
    <d v="2025-05-04T11:1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0203"/>
    <n v="45791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60243"/>
    <s v="48192633"/>
    <s v="Lambayeque"/>
    <s v="Chiclayo "/>
    <s v="Chiclayo"/>
    <m/>
    <m/>
    <x v="12"/>
    <d v="2025-05-04T11:45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243"/>
    <n v="45791"/>
    <d v="2025-06-06T00:00:00"/>
    <m/>
    <m/>
    <m/>
    <m/>
    <m/>
    <m/>
    <n v="202505"/>
    <n v="202505"/>
    <x v="0"/>
    <x v="19"/>
    <s v="20609316170"/>
    <n v="1"/>
    <n v="94.544915254237296"/>
    <s v="G1"/>
    <x v="0"/>
  </r>
  <r>
    <n v="2160256"/>
    <s v="71078399"/>
    <s v="Piura"/>
    <s v="Piura"/>
    <s v="Veintiseis de Octubre"/>
    <m/>
    <m/>
    <x v="12"/>
    <d v="2025-05-04T12:33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60256"/>
    <n v="45791"/>
    <d v="2025-06-02T00:00:00"/>
    <m/>
    <m/>
    <m/>
    <m/>
    <m/>
    <m/>
    <n v="202505"/>
    <n v="202505"/>
    <x v="0"/>
    <x v="2"/>
    <s v="20609316170"/>
    <n v="1"/>
    <n v="94.544915254237296"/>
    <s v="G1"/>
    <x v="0"/>
  </r>
  <r>
    <n v="2160308"/>
    <s v="72241059"/>
    <s v="Piura"/>
    <s v="Piura"/>
    <s v="Castilla"/>
    <m/>
    <m/>
    <x v="12"/>
    <d v="2025-05-04T12:36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60308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0313"/>
    <s v="70672576"/>
    <s v="Lambayeque"/>
    <s v="Chiclayo "/>
    <s v="Chiclayo"/>
    <m/>
    <m/>
    <x v="12"/>
    <d v="2025-05-04T12:30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04T00:00:00"/>
    <m/>
    <x v="0"/>
    <m/>
    <m/>
    <m/>
    <s v="Si"/>
    <m/>
    <m/>
    <m/>
    <m/>
    <n v="202505"/>
    <d v="2025-05-04T00:00:00"/>
    <n v="2160313"/>
    <n v="45791"/>
    <d v="2025-05-28T00:00:00"/>
    <m/>
    <m/>
    <m/>
    <m/>
    <m/>
    <m/>
    <n v="202505"/>
    <n v="202505"/>
    <x v="0"/>
    <x v="14"/>
    <s v="20557798723"/>
    <n v="1"/>
    <n v="58.474576271186443"/>
    <s v="G1"/>
    <x v="0"/>
  </r>
  <r>
    <n v="2160331"/>
    <s v="70366152"/>
    <s v="Piura"/>
    <s v="Piura"/>
    <s v="Catacaos"/>
    <m/>
    <m/>
    <x v="12"/>
    <d v="2025-05-04T12:3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0331"/>
    <n v="45791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60382"/>
    <s v="45692672"/>
    <s v="Piura"/>
    <s v="Piura"/>
    <s v="Castilla"/>
    <m/>
    <m/>
    <x v="12"/>
    <d v="2025-05-04T13:06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4T00:00:00"/>
    <m/>
    <x v="0"/>
    <m/>
    <m/>
    <m/>
    <s v="Si"/>
    <m/>
    <m/>
    <m/>
    <m/>
    <n v="202505"/>
    <d v="2025-05-04T00:00:00"/>
    <n v="2160382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0387"/>
    <s v="44178199"/>
    <s v="Piura"/>
    <s v="Piura"/>
    <s v="Piura"/>
    <m/>
    <s v="CONDOMINIO CENTRIKA"/>
    <x v="12"/>
    <d v="2025-05-04T13:00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0387"/>
    <n v="45791"/>
    <d v="2025-05-26T00:00:00"/>
    <m/>
    <m/>
    <m/>
    <m/>
    <m/>
    <m/>
    <n v="202505"/>
    <n v="202505"/>
    <x v="0"/>
    <x v="3"/>
    <s v="20610959564"/>
    <n v="1"/>
    <n v="58.474576271186443"/>
    <s v="G1"/>
    <x v="0"/>
  </r>
  <r>
    <n v="2160416"/>
    <s v="03320619"/>
    <s v="Piura"/>
    <s v="Piura"/>
    <s v="Veintiseis de Octubre"/>
    <m/>
    <m/>
    <x v="12"/>
    <d v="2025-05-04T13:4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4T00:00:00"/>
    <m/>
    <x v="0"/>
    <m/>
    <m/>
    <m/>
    <s v="Si"/>
    <m/>
    <m/>
    <m/>
    <m/>
    <n v="202505"/>
    <d v="2025-05-04T00:00:00"/>
    <n v="2160416"/>
    <n v="45791"/>
    <d v="2025-06-01T00:00:00"/>
    <m/>
    <m/>
    <m/>
    <m/>
    <m/>
    <m/>
    <n v="202505"/>
    <n v="202505"/>
    <x v="0"/>
    <x v="3"/>
    <s v="20610959564"/>
    <n v="1"/>
    <n v="58.474576271186443"/>
    <s v="G1"/>
    <x v="0"/>
  </r>
  <r>
    <n v="2160531"/>
    <s v="77199222"/>
    <s v="Lambayeque"/>
    <s v="Chiclayo "/>
    <s v="José Leonardo Ortiz"/>
    <m/>
    <m/>
    <x v="12"/>
    <d v="2025-05-04T14:39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0531"/>
    <n v="45791"/>
    <m/>
    <m/>
    <m/>
    <m/>
    <m/>
    <m/>
    <m/>
    <n v="202505"/>
    <n v="202505"/>
    <x v="0"/>
    <x v="11"/>
    <s v="20610959564"/>
    <n v="0"/>
    <n v="58.474576271186443"/>
    <s v="G1"/>
    <x v="0"/>
  </r>
  <r>
    <n v="2160567"/>
    <s v="73544768"/>
    <s v="Lambayeque"/>
    <s v="Chiclayo "/>
    <s v="Pimentel"/>
    <m/>
    <m/>
    <x v="12"/>
    <d v="2025-05-04T15:12:0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89"/>
    <n v="89"/>
    <s v="Multicanal Provincia"/>
    <s v="20538983609"/>
    <s v="SERVICIOS GENERALES F Y G DIST"/>
    <s v="Agencias Provincias"/>
    <d v="2025-05-05T00:00:00"/>
    <m/>
    <x v="0"/>
    <m/>
    <m/>
    <m/>
    <s v="Si"/>
    <m/>
    <m/>
    <m/>
    <m/>
    <n v="202505"/>
    <d v="2025-05-05T00:00:00"/>
    <n v="2160567"/>
    <n v="45791"/>
    <d v="2025-05-29T00:00:00"/>
    <m/>
    <m/>
    <m/>
    <m/>
    <m/>
    <m/>
    <n v="202505"/>
    <n v="202505"/>
    <x v="0"/>
    <x v="31"/>
    <s v="20538983609"/>
    <n v="1"/>
    <n v="75.423728813559322"/>
    <s v="G1"/>
    <x v="0"/>
  </r>
  <r>
    <n v="2160576"/>
    <s v="003703731"/>
    <s v="Piura"/>
    <s v="Piura"/>
    <s v="Piura"/>
    <m/>
    <m/>
    <x v="12"/>
    <d v="2025-05-04T15:24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576"/>
    <n v="45791"/>
    <d v="2025-05-26T00:00:00"/>
    <m/>
    <m/>
    <m/>
    <m/>
    <m/>
    <m/>
    <n v="202505"/>
    <n v="202505"/>
    <x v="0"/>
    <x v="2"/>
    <s v="20609316170"/>
    <n v="1"/>
    <n v="58.474576271186443"/>
    <s v="G1"/>
    <x v="0"/>
  </r>
  <r>
    <n v="2160641"/>
    <s v="17943257"/>
    <s v="La Libertad"/>
    <s v="Trujillo "/>
    <s v="Trujillo"/>
    <m/>
    <m/>
    <x v="12"/>
    <d v="2025-05-04T16:00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0641"/>
    <n v="45791"/>
    <d v="2025-06-07T00:00:00"/>
    <m/>
    <m/>
    <m/>
    <m/>
    <m/>
    <m/>
    <n v="202505"/>
    <n v="202505"/>
    <x v="0"/>
    <x v="13"/>
    <s v="20610959564"/>
    <n v="1"/>
    <n v="94.544915254237296"/>
    <s v="G1"/>
    <x v="0"/>
  </r>
  <r>
    <n v="2160689"/>
    <s v="45844083"/>
    <s v="Piura"/>
    <s v="Piura"/>
    <s v="Veintiseis de Octubre"/>
    <m/>
    <m/>
    <x v="12"/>
    <d v="2025-05-04T16:45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689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0721"/>
    <s v="75073722"/>
    <s v="Piura"/>
    <s v="Piura"/>
    <s v="Castilla"/>
    <m/>
    <m/>
    <x v="12"/>
    <d v="2025-05-04T17:12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0721"/>
    <n v="45791"/>
    <d v="2025-05-31T00:00:00"/>
    <m/>
    <m/>
    <m/>
    <m/>
    <m/>
    <m/>
    <n v="202505"/>
    <n v="202505"/>
    <x v="0"/>
    <x v="3"/>
    <s v="20610959564"/>
    <n v="1"/>
    <n v="58.474576271186443"/>
    <s v="G1"/>
    <x v="0"/>
  </r>
  <r>
    <n v="2160752"/>
    <s v="75552038"/>
    <s v="Piura"/>
    <s v="Piura"/>
    <s v="Catacaos"/>
    <m/>
    <m/>
    <x v="12"/>
    <d v="2025-05-04T17:39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752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60826"/>
    <s v="75798367"/>
    <s v="La Libertad"/>
    <s v="Trujillo "/>
    <s v="Trujillo"/>
    <m/>
    <m/>
    <x v="12"/>
    <d v="2025-05-04T19:06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826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60876"/>
    <s v="76538162"/>
    <s v="Piura"/>
    <s v="Piura"/>
    <s v="Castilla"/>
    <m/>
    <m/>
    <x v="12"/>
    <d v="2025-05-04T20:12:06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0876"/>
    <n v="45791"/>
    <d v="2025-06-09T00:00:00"/>
    <m/>
    <m/>
    <m/>
    <m/>
    <m/>
    <m/>
    <n v="202505"/>
    <n v="202505"/>
    <x v="0"/>
    <x v="2"/>
    <s v="20609316170"/>
    <n v="1"/>
    <n v="109.32203389830509"/>
    <s v="G1"/>
    <x v="0"/>
  </r>
  <r>
    <n v="2160919"/>
    <s v="16468276"/>
    <s v="Lambayeque"/>
    <s v="Chiclayo "/>
    <s v="Chiclayo"/>
    <m/>
    <m/>
    <x v="12"/>
    <d v="2025-05-04T21:39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995258"/>
    <s v="DAS SOLUCIONES S.A.C."/>
    <s v="Agencias Provincias"/>
    <d v="2025-05-05T00:00:00"/>
    <m/>
    <x v="0"/>
    <m/>
    <m/>
    <m/>
    <s v="Si"/>
    <m/>
    <m/>
    <m/>
    <m/>
    <n v="202505"/>
    <d v="2025-05-05T00:00:00"/>
    <n v="2160919"/>
    <n v="45791"/>
    <d v="2025-06-10T00:00:00"/>
    <m/>
    <m/>
    <m/>
    <m/>
    <m/>
    <m/>
    <n v="202505"/>
    <n v="202505"/>
    <x v="0"/>
    <x v="22"/>
    <s v="20607995258"/>
    <n v="1"/>
    <n v="58.474576271186443"/>
    <s v="G1"/>
    <x v="0"/>
  </r>
  <r>
    <n v="2161068"/>
    <s v="02862623"/>
    <s v="Piura"/>
    <s v="Piura"/>
    <s v="Castilla"/>
    <m/>
    <m/>
    <x v="13"/>
    <d v="2025-05-05T09:48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61068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61106"/>
    <s v="02678978"/>
    <s v="Piura"/>
    <s v="Piura"/>
    <s v="Piura"/>
    <m/>
    <m/>
    <x v="10"/>
    <d v="2025-05-05T10:09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106"/>
    <n v="45791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61109"/>
    <s v="22417424"/>
    <s v="Lambayeque"/>
    <s v="Chiclayo "/>
    <s v="La Victoria"/>
    <m/>
    <s v="PUERTAS DE SOL II"/>
    <x v="13"/>
    <d v="2025-05-05T10:21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5T00:00:00"/>
    <m/>
    <x v="0"/>
    <m/>
    <m/>
    <m/>
    <s v="Si"/>
    <m/>
    <m/>
    <m/>
    <m/>
    <n v="202505"/>
    <d v="2025-05-05T00:00:00"/>
    <n v="2161109"/>
    <n v="45791"/>
    <d v="2025-06-03T00:00:00"/>
    <m/>
    <m/>
    <m/>
    <m/>
    <m/>
    <m/>
    <n v="202505"/>
    <n v="202505"/>
    <x v="0"/>
    <x v="6"/>
    <s v="20610803131"/>
    <n v="1"/>
    <n v="58.474576271186443"/>
    <s v="G1"/>
    <x v="0"/>
  </r>
  <r>
    <n v="2161147"/>
    <s v="60058037"/>
    <s v="Lambayeque"/>
    <s v="Chiclayo "/>
    <s v="Pimentel"/>
    <m/>
    <s v="SAN GABRIEL"/>
    <x v="13"/>
    <d v="2025-05-05T10:18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5T00:00:00"/>
    <m/>
    <x v="0"/>
    <m/>
    <m/>
    <m/>
    <s v="Si"/>
    <m/>
    <m/>
    <m/>
    <m/>
    <n v="202505"/>
    <d v="2025-05-05T00:00:00"/>
    <n v="2161147"/>
    <n v="45791"/>
    <d v="2025-05-22T00:00:00"/>
    <m/>
    <m/>
    <m/>
    <m/>
    <m/>
    <m/>
    <n v="202505"/>
    <n v="202505"/>
    <x v="0"/>
    <x v="6"/>
    <s v="20610803131"/>
    <n v="1"/>
    <n v="58.474576271186443"/>
    <s v="G1"/>
    <x v="0"/>
  </r>
  <r>
    <n v="2161298"/>
    <s v="32916085"/>
    <s v="Piura"/>
    <s v="Piura"/>
    <s v="Castilla"/>
    <m/>
    <m/>
    <x v="13"/>
    <d v="2025-05-05T11:39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298"/>
    <n v="45791"/>
    <d v="2025-05-25T00:00:00"/>
    <m/>
    <m/>
    <m/>
    <m/>
    <m/>
    <m/>
    <n v="202505"/>
    <n v="202505"/>
    <x v="0"/>
    <x v="2"/>
    <s v="20609316170"/>
    <n v="1"/>
    <n v="58.474576271186443"/>
    <s v="G1"/>
    <x v="0"/>
  </r>
  <r>
    <n v="2161411"/>
    <s v="17920373"/>
    <s v="La Libertad"/>
    <s v="Trujillo "/>
    <s v="Trujillo"/>
    <m/>
    <m/>
    <x v="13"/>
    <d v="2025-05-05T11:42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10487672"/>
    <s v="EXPORTEL PROVINCIA"/>
    <s v="Agencias Provincias"/>
    <d v="2025-05-06T00:00:00"/>
    <m/>
    <x v="0"/>
    <m/>
    <m/>
    <m/>
    <s v="Si"/>
    <m/>
    <m/>
    <m/>
    <m/>
    <n v="202505"/>
    <d v="2025-05-06T00:00:00"/>
    <n v="2161411"/>
    <n v="45791"/>
    <d v="2025-05-30T00:00:00"/>
    <m/>
    <m/>
    <m/>
    <m/>
    <m/>
    <m/>
    <n v="202505"/>
    <n v="202505"/>
    <x v="0"/>
    <x v="5"/>
    <s v="20610487672"/>
    <n v="1"/>
    <n v="58.474576271186443"/>
    <s v="G1"/>
    <x v="0"/>
  </r>
  <r>
    <n v="2161415"/>
    <s v="76958735"/>
    <s v="La Libertad"/>
    <s v="Trujillo "/>
    <s v="Victor Larco Herrera"/>
    <m/>
    <m/>
    <x v="13"/>
    <d v="2025-05-05T11:54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61415"/>
    <n v="45796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61429"/>
    <s v="43861460"/>
    <s v="Lambayeque"/>
    <s v="Chiclayo "/>
    <s v="Chiclayo"/>
    <m/>
    <m/>
    <x v="10"/>
    <d v="2025-05-05T13:09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1429"/>
    <n v="45791"/>
    <d v="2025-05-31T00:00:00"/>
    <m/>
    <m/>
    <m/>
    <m/>
    <m/>
    <m/>
    <n v="202505"/>
    <n v="202505"/>
    <x v="0"/>
    <x v="19"/>
    <s v="20609316170"/>
    <n v="1"/>
    <n v="94.544915254237296"/>
    <s v="G1"/>
    <x v="0"/>
  </r>
  <r>
    <n v="2161456"/>
    <s v="80338506"/>
    <s v="Piura"/>
    <s v="Piura"/>
    <s v="Veintiseis de Octubre"/>
    <m/>
    <m/>
    <x v="12"/>
    <d v="2025-05-05T11:45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45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1516"/>
    <s v="03325916"/>
    <s v="Piura"/>
    <s v="Piura"/>
    <s v="Castilla"/>
    <m/>
    <m/>
    <x v="13"/>
    <d v="2025-05-05T12:18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1516"/>
    <n v="45791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61522"/>
    <s v="09208956"/>
    <s v="Piura"/>
    <s v="Piura"/>
    <s v="Castilla"/>
    <m/>
    <m/>
    <x v="13"/>
    <d v="2025-05-05T12:09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522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1526"/>
    <s v="44490655"/>
    <s v="Piura"/>
    <s v="Piura"/>
    <s v="Castilla"/>
    <m/>
    <m/>
    <x v="12"/>
    <d v="2025-05-05T12:27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52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1579"/>
    <s v="16664186"/>
    <s v="Lambayeque"/>
    <s v="Chiclayo "/>
    <s v="Pimentel"/>
    <m/>
    <m/>
    <x v="13"/>
    <d v="2025-05-05T12:36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1579"/>
    <n v="45791"/>
    <d v="2025-05-26T00:00:00"/>
    <m/>
    <m/>
    <m/>
    <m/>
    <m/>
    <m/>
    <n v="202505"/>
    <n v="202505"/>
    <x v="0"/>
    <x v="11"/>
    <s v="20610959564"/>
    <n v="1"/>
    <n v="58.474576271186443"/>
    <s v="G1"/>
    <x v="0"/>
  </r>
  <r>
    <n v="2161604"/>
    <s v="02798497"/>
    <s v="Piura"/>
    <s v="Piura"/>
    <s v="Catacaos"/>
    <m/>
    <m/>
    <x v="14"/>
    <d v="2025-05-05T12:36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n v="202505"/>
    <m/>
    <m/>
    <m/>
    <d v="2025-05-05T00:00:00"/>
    <n v="2161604"/>
    <n v="45791"/>
    <d v="2025-05-29T00:00:00"/>
    <m/>
    <m/>
    <m/>
    <m/>
    <m/>
    <m/>
    <n v="202504"/>
    <n v="202505"/>
    <x v="0"/>
    <x v="2"/>
    <s v="20609316170"/>
    <n v="1"/>
    <n v="58.474576271186443"/>
    <s v="G1"/>
    <x v="0"/>
  </r>
  <r>
    <n v="2161636"/>
    <s v="60891912"/>
    <s v="Piura"/>
    <s v="Piura"/>
    <s v="Castilla"/>
    <m/>
    <m/>
    <x v="6"/>
    <d v="2025-05-05T12:39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n v="202505"/>
    <m/>
    <m/>
    <m/>
    <d v="2025-05-05T00:00:00"/>
    <n v="2161636"/>
    <n v="45791"/>
    <d v="2025-06-09T00:00:00"/>
    <m/>
    <m/>
    <m/>
    <m/>
    <m/>
    <m/>
    <n v="202504"/>
    <n v="202505"/>
    <x v="0"/>
    <x v="2"/>
    <s v="20609316170"/>
    <n v="1"/>
    <n v="94.544915254237296"/>
    <s v="G1"/>
    <x v="0"/>
  </r>
  <r>
    <n v="2161649"/>
    <s v="76425025"/>
    <s v="Piura"/>
    <s v="Piura"/>
    <s v="Catacaos"/>
    <m/>
    <m/>
    <x v="13"/>
    <d v="2025-05-05T12:51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1649"/>
    <n v="45791"/>
    <d v="2025-05-30T00:00:00"/>
    <m/>
    <m/>
    <m/>
    <m/>
    <m/>
    <m/>
    <n v="202505"/>
    <n v="202505"/>
    <x v="0"/>
    <x v="3"/>
    <s v="20610959564"/>
    <n v="1"/>
    <n v="58.474576271186443"/>
    <s v="G1"/>
    <x v="0"/>
  </r>
  <r>
    <n v="2161703"/>
    <s v="18064775"/>
    <s v="La Libertad"/>
    <s v="Trujillo "/>
    <s v="Victor Larco Herrera"/>
    <m/>
    <m/>
    <x v="13"/>
    <d v="2025-05-05T12:57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1703"/>
    <n v="45791"/>
    <d v="2025-05-26T00:00:00"/>
    <m/>
    <m/>
    <m/>
    <m/>
    <m/>
    <m/>
    <n v="202505"/>
    <n v="202505"/>
    <x v="0"/>
    <x v="13"/>
    <s v="20610959564"/>
    <n v="1"/>
    <n v="94.544915254237296"/>
    <s v="G1"/>
    <x v="0"/>
  </r>
  <r>
    <n v="2161721"/>
    <s v="73543345"/>
    <s v="La Libertad"/>
    <s v="Trujillo "/>
    <s v="Trujillo"/>
    <m/>
    <m/>
    <x v="11"/>
    <d v="2025-05-05T13:06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721"/>
    <n v="45791"/>
    <d v="2025-06-10T00:00:00"/>
    <m/>
    <m/>
    <m/>
    <m/>
    <m/>
    <m/>
    <n v="202505"/>
    <n v="202505"/>
    <x v="0"/>
    <x v="0"/>
    <s v="20609316170"/>
    <n v="1"/>
    <n v="94.544915254237296"/>
    <s v="G1"/>
    <x v="0"/>
  </r>
  <r>
    <n v="2161772"/>
    <s v="73606032"/>
    <s v="Piura"/>
    <s v="Piura"/>
    <s v="Castilla"/>
    <m/>
    <m/>
    <x v="13"/>
    <d v="2025-05-05T13:36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772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1783"/>
    <s v="42980681"/>
    <s v="Piura"/>
    <s v="Piura"/>
    <s v="Veintiseis de Octubre"/>
    <m/>
    <m/>
    <x v="13"/>
    <d v="2025-05-05T13:30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5T00:00:00"/>
    <m/>
    <x v="0"/>
    <m/>
    <m/>
    <m/>
    <s v="Si"/>
    <m/>
    <m/>
    <m/>
    <m/>
    <n v="202505"/>
    <d v="2025-05-05T00:00:00"/>
    <n v="2161783"/>
    <n v="45791"/>
    <d v="2025-05-26T00:00:00"/>
    <m/>
    <m/>
    <m/>
    <m/>
    <m/>
    <m/>
    <n v="202505"/>
    <n v="202505"/>
    <x v="0"/>
    <x v="16"/>
    <s v="20610487672"/>
    <n v="1"/>
    <n v="58.474576271186443"/>
    <s v="G1"/>
    <x v="0"/>
  </r>
  <r>
    <n v="2161817"/>
    <s v="43346573"/>
    <s v="Lambayeque"/>
    <s v="Chiclayo "/>
    <s v="José Leonardo Ortiz"/>
    <m/>
    <s v="VISTA ALEGRE"/>
    <x v="13"/>
    <d v="2025-05-05T13:33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5T00:00:00"/>
    <m/>
    <x v="0"/>
    <m/>
    <m/>
    <m/>
    <s v="Si"/>
    <m/>
    <m/>
    <m/>
    <m/>
    <n v="202505"/>
    <d v="2025-05-05T00:00:00"/>
    <n v="2161817"/>
    <n v="45791"/>
    <d v="2025-06-05T00:00:00"/>
    <m/>
    <m/>
    <m/>
    <m/>
    <m/>
    <m/>
    <n v="202505"/>
    <n v="202505"/>
    <x v="0"/>
    <x v="6"/>
    <s v="20610803131"/>
    <n v="1"/>
    <n v="58.474576271186443"/>
    <s v="G1"/>
    <x v="0"/>
  </r>
  <r>
    <n v="2161850"/>
    <s v="73961064"/>
    <s v="Lambayeque"/>
    <s v="Chiclayo "/>
    <s v="José Leonardo Ortiz"/>
    <m/>
    <m/>
    <x v="13"/>
    <d v="2025-05-05T13:42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5T00:00:00"/>
    <m/>
    <x v="0"/>
    <m/>
    <m/>
    <m/>
    <s v="Si"/>
    <m/>
    <m/>
    <m/>
    <m/>
    <n v="202505"/>
    <d v="2025-05-05T00:00:00"/>
    <n v="2161850"/>
    <n v="45791"/>
    <d v="2025-05-30T00:00:00"/>
    <m/>
    <m/>
    <m/>
    <m/>
    <m/>
    <m/>
    <n v="202505"/>
    <n v="202505"/>
    <x v="0"/>
    <x v="25"/>
    <s v="20613723219"/>
    <n v="1"/>
    <n v="58.474576271186443"/>
    <s v="G1"/>
    <x v="0"/>
  </r>
  <r>
    <n v="2161854"/>
    <s v="02899511"/>
    <s v="Piura"/>
    <s v="Piura"/>
    <s v="Veintiseis de Octubre"/>
    <m/>
    <m/>
    <x v="11"/>
    <d v="2025-05-05T14:00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1854"/>
    <n v="45791"/>
    <d v="2025-06-02T00:00:00"/>
    <m/>
    <m/>
    <m/>
    <m/>
    <m/>
    <m/>
    <n v="202505"/>
    <n v="202505"/>
    <x v="0"/>
    <x v="3"/>
    <s v="20610959564"/>
    <n v="1"/>
    <n v="58.474576271186443"/>
    <s v="G1"/>
    <x v="0"/>
  </r>
  <r>
    <n v="2161887"/>
    <s v="42812953"/>
    <s v="Piura"/>
    <s v="Piura"/>
    <s v="Castilla"/>
    <m/>
    <m/>
    <x v="13"/>
    <d v="2025-05-05T13:51:1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887"/>
    <n v="45791"/>
    <d v="2025-06-09T00:00:00"/>
    <m/>
    <m/>
    <m/>
    <m/>
    <m/>
    <m/>
    <n v="202505"/>
    <n v="202505"/>
    <x v="0"/>
    <x v="2"/>
    <s v="20609316170"/>
    <n v="1"/>
    <n v="109.32203389830509"/>
    <s v="G1"/>
    <x v="0"/>
  </r>
  <r>
    <n v="2161908"/>
    <s v="75121292"/>
    <s v="Piura"/>
    <s v="Piura"/>
    <s v="Catacaos"/>
    <m/>
    <m/>
    <x v="13"/>
    <d v="2025-05-05T13:57:04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908"/>
    <n v="45791"/>
    <d v="2025-06-09T00:00:00"/>
    <m/>
    <m/>
    <m/>
    <m/>
    <m/>
    <m/>
    <n v="202505"/>
    <n v="202505"/>
    <x v="0"/>
    <x v="2"/>
    <s v="20609316170"/>
    <n v="1"/>
    <n v="109.32203389830509"/>
    <s v="G1"/>
    <x v="0"/>
  </r>
  <r>
    <n v="2161913"/>
    <s v="60999030"/>
    <s v="Piura"/>
    <s v="Piura"/>
    <s v="Castilla"/>
    <m/>
    <m/>
    <x v="13"/>
    <d v="2025-05-05T14:27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913"/>
    <d v="2025-05-14T00:00:00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1922"/>
    <s v="43571987"/>
    <s v="La Libertad"/>
    <s v="Trujillo "/>
    <s v="Trujillo"/>
    <m/>
    <m/>
    <x v="13"/>
    <d v="2025-05-05T14:45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5T00:00:00"/>
    <m/>
    <x v="0"/>
    <m/>
    <m/>
    <m/>
    <s v="Si"/>
    <m/>
    <m/>
    <m/>
    <m/>
    <n v="202505"/>
    <d v="2025-05-05T00:00:00"/>
    <n v="2161922"/>
    <n v="45791"/>
    <d v="2025-05-27T00:00:00"/>
    <m/>
    <m/>
    <m/>
    <m/>
    <m/>
    <m/>
    <n v="202505"/>
    <n v="202505"/>
    <x v="0"/>
    <x v="13"/>
    <s v="20610959564"/>
    <n v="1"/>
    <n v="58.474576271186443"/>
    <s v="G1"/>
    <x v="0"/>
  </r>
  <r>
    <n v="2161956"/>
    <s v="41154439"/>
    <s v="La Libertad"/>
    <s v="Trujillo "/>
    <s v="Trujillo"/>
    <m/>
    <m/>
    <x v="13"/>
    <d v="2025-05-05T14:48:07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1956"/>
    <n v="45791"/>
    <d v="2025-05-28T00:00:00"/>
    <m/>
    <m/>
    <m/>
    <m/>
    <m/>
    <m/>
    <n v="202505"/>
    <n v="202505"/>
    <x v="0"/>
    <x v="0"/>
    <s v="20609316170"/>
    <n v="1"/>
    <n v="109.32203389830509"/>
    <s v="G1"/>
    <x v="0"/>
  </r>
  <r>
    <n v="2162017"/>
    <s v="43957943"/>
    <s v="Piura"/>
    <s v="Piura"/>
    <s v="Piura"/>
    <m/>
    <m/>
    <x v="13"/>
    <d v="2025-05-05T14:51:14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Hogar"/>
    <n v="84"/>
    <n v="84"/>
    <s v="Multicanal Provinci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2017"/>
    <n v="45791"/>
    <d v="2025-06-04T00:00:00"/>
    <m/>
    <m/>
    <m/>
    <m/>
    <m/>
    <m/>
    <n v="202505"/>
    <n v="202505"/>
    <x v="0"/>
    <x v="2"/>
    <s v="20609316170"/>
    <n v="1"/>
    <n v="71.186440677966104"/>
    <s v="G1"/>
    <x v="0"/>
  </r>
  <r>
    <n v="2162214"/>
    <s v="71817462"/>
    <s v="Lambayeque"/>
    <s v="Chiclayo "/>
    <s v="Chiclayo"/>
    <m/>
    <m/>
    <x v="13"/>
    <d v="2025-05-05T15:36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538983609"/>
    <s v="SERVICIOS GENERALES F Y G DIST"/>
    <s v="Agencias Provincias"/>
    <d v="2025-05-06T00:00:00"/>
    <m/>
    <x v="0"/>
    <m/>
    <m/>
    <m/>
    <s v="Si"/>
    <m/>
    <m/>
    <m/>
    <m/>
    <n v="202505"/>
    <d v="2025-05-06T00:00:00"/>
    <n v="2162214"/>
    <n v="45791"/>
    <d v="2025-05-27T00:00:00"/>
    <m/>
    <m/>
    <m/>
    <m/>
    <m/>
    <m/>
    <n v="202505"/>
    <n v="202505"/>
    <x v="0"/>
    <x v="31"/>
    <s v="20538983609"/>
    <n v="1"/>
    <n v="75.423728813559322"/>
    <s v="G1"/>
    <x v="0"/>
  </r>
  <r>
    <n v="2162282"/>
    <s v="79053620"/>
    <s v="Piura"/>
    <s v="Piura"/>
    <s v="Catacaos"/>
    <m/>
    <m/>
    <x v="13"/>
    <d v="2025-05-05T15:48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05T00:00:00"/>
    <m/>
    <x v="0"/>
    <m/>
    <m/>
    <m/>
    <s v="Si"/>
    <m/>
    <m/>
    <m/>
    <m/>
    <n v="202505"/>
    <d v="2025-05-05T00:00:00"/>
    <n v="2162282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2293"/>
    <s v="07294837"/>
    <s v="Lambayeque"/>
    <s v="Chiclayo "/>
    <s v="José Leonardo Ortiz"/>
    <m/>
    <m/>
    <x v="13"/>
    <d v="2025-05-05T17:24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293"/>
    <n v="45791"/>
    <d v="2025-05-28T00:00:00"/>
    <m/>
    <m/>
    <m/>
    <m/>
    <m/>
    <m/>
    <n v="202505"/>
    <n v="202505"/>
    <x v="0"/>
    <x v="19"/>
    <s v="20609316170"/>
    <n v="1"/>
    <n v="94.544915254237296"/>
    <s v="G1"/>
    <x v="0"/>
  </r>
  <r>
    <n v="2162325"/>
    <s v="80222103"/>
    <s v="Piura"/>
    <s v="Piura"/>
    <s v="Castilla"/>
    <m/>
    <m/>
    <x v="13"/>
    <d v="2025-05-05T15:57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325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62390"/>
    <s v="70592537"/>
    <s v="Piura"/>
    <s v="Piura"/>
    <s v="Castilla"/>
    <m/>
    <m/>
    <x v="13"/>
    <d v="2025-05-05T16:24:04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390"/>
    <n v="45791"/>
    <d v="2025-06-09T00:00:00"/>
    <m/>
    <m/>
    <m/>
    <m/>
    <m/>
    <m/>
    <n v="202505"/>
    <n v="202505"/>
    <x v="0"/>
    <x v="2"/>
    <s v="20609316170"/>
    <n v="1"/>
    <n v="66.949152542372886"/>
    <s v="G1"/>
    <x v="0"/>
  </r>
  <r>
    <n v="2162442"/>
    <s v="46311007"/>
    <s v="La Libertad"/>
    <s v="Trujillo "/>
    <s v="Trujillo"/>
    <m/>
    <m/>
    <x v="13"/>
    <d v="2025-05-05T16:48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442"/>
    <n v="45791"/>
    <d v="2025-06-10T00:00:00"/>
    <m/>
    <m/>
    <m/>
    <m/>
    <m/>
    <m/>
    <n v="202505"/>
    <n v="202505"/>
    <x v="0"/>
    <x v="0"/>
    <s v="20609316170"/>
    <n v="1"/>
    <n v="58.474576271186443"/>
    <s v="G1"/>
    <x v="0"/>
  </r>
  <r>
    <n v="2162501"/>
    <s v="47644714"/>
    <s v="Lambayeque"/>
    <s v="Lambayeque "/>
    <s v="Lambayeque"/>
    <m/>
    <m/>
    <x v="13"/>
    <d v="2025-05-05T16:57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501"/>
    <n v="45791"/>
    <d v="2025-06-04T00:00:00"/>
    <m/>
    <m/>
    <m/>
    <m/>
    <m/>
    <m/>
    <n v="202505"/>
    <n v="202505"/>
    <x v="0"/>
    <x v="19"/>
    <s v="20609316170"/>
    <n v="1"/>
    <n v="58.474576271186443"/>
    <s v="G1"/>
    <x v="0"/>
  </r>
  <r>
    <n v="2162544"/>
    <s v="40830666"/>
    <s v="La Libertad"/>
    <s v="Trujillo "/>
    <s v="Trujillo"/>
    <m/>
    <m/>
    <x v="13"/>
    <d v="2025-05-05T17:18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12T00:00:00"/>
    <m/>
    <x v="0"/>
    <m/>
    <m/>
    <m/>
    <s v="Si"/>
    <m/>
    <m/>
    <m/>
    <m/>
    <n v="202505"/>
    <d v="2025-05-12T00:00:00"/>
    <n v="2162544"/>
    <n v="45791"/>
    <d v="2025-05-31T00:00:00"/>
    <m/>
    <m/>
    <m/>
    <m/>
    <m/>
    <m/>
    <n v="202505"/>
    <n v="202505"/>
    <x v="0"/>
    <x v="8"/>
    <s v="20611812893"/>
    <n v="1"/>
    <n v="94.544915254237296"/>
    <s v="G1"/>
    <x v="0"/>
  </r>
  <r>
    <n v="2162547"/>
    <s v="18037286"/>
    <s v="La Libertad"/>
    <s v="Trujillo "/>
    <s v="Trujillo"/>
    <m/>
    <m/>
    <x v="13"/>
    <d v="2025-05-05T17:18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2547"/>
    <n v="45791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62553"/>
    <s v="43269231"/>
    <s v="La Libertad"/>
    <s v="Trujillo "/>
    <s v="Trujillo"/>
    <m/>
    <m/>
    <x v="13"/>
    <d v="2025-05-05T17:12:06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553"/>
    <n v="45791"/>
    <d v="2025-06-07T00:00:00"/>
    <m/>
    <m/>
    <m/>
    <m/>
    <m/>
    <m/>
    <n v="202505"/>
    <n v="202505"/>
    <x v="0"/>
    <x v="0"/>
    <s v="20609316170"/>
    <n v="1"/>
    <n v="109.32203389830509"/>
    <s v="G1"/>
    <x v="0"/>
  </r>
  <r>
    <n v="2162654"/>
    <s v="48313193"/>
    <s v="La Libertad"/>
    <s v="Trujillo "/>
    <s v="Trujillo"/>
    <m/>
    <m/>
    <x v="13"/>
    <d v="2025-05-05T17:51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06T00:00:00"/>
    <m/>
    <x v="0"/>
    <m/>
    <m/>
    <m/>
    <s v="Si"/>
    <m/>
    <m/>
    <m/>
    <m/>
    <n v="202505"/>
    <d v="2025-05-06T00:00:00"/>
    <n v="2162654"/>
    <n v="45791"/>
    <d v="2025-05-22T00:00:00"/>
    <m/>
    <m/>
    <m/>
    <m/>
    <m/>
    <m/>
    <n v="202505"/>
    <n v="202505"/>
    <x v="0"/>
    <x v="20"/>
    <s v="28.646.378-Q"/>
    <n v="1"/>
    <n v="58.474576271186443"/>
    <s v="G1"/>
    <x v="0"/>
  </r>
  <r>
    <n v="2162720"/>
    <s v="19060319"/>
    <s v="La Libertad"/>
    <s v="Trujillo "/>
    <s v="Trujillo"/>
    <m/>
    <m/>
    <x v="13"/>
    <d v="2025-05-05T18:4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4430764"/>
    <s v="GRUPO LUFAFCO S.A.C."/>
    <s v="Agencias Provincias"/>
    <d v="2025-05-06T00:00:00"/>
    <m/>
    <x v="0"/>
    <m/>
    <m/>
    <m/>
    <s v="Si"/>
    <m/>
    <m/>
    <m/>
    <m/>
    <n v="202505"/>
    <d v="2025-05-06T00:00:00"/>
    <n v="2162720"/>
    <d v="2025-05-14T00:00:00"/>
    <d v="2025-05-26T00:00:00"/>
    <m/>
    <m/>
    <m/>
    <m/>
    <m/>
    <m/>
    <n v="202505"/>
    <n v="202505"/>
    <x v="0"/>
    <x v="9"/>
    <s v="20604430764"/>
    <n v="1"/>
    <n v="58.474576271186443"/>
    <s v="G1"/>
    <x v="0"/>
  </r>
  <r>
    <n v="2162734"/>
    <s v="47921178"/>
    <s v="Piura"/>
    <s v="Piura"/>
    <s v="Castilla"/>
    <m/>
    <m/>
    <x v="13"/>
    <d v="2025-05-05T18:09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2734"/>
    <n v="45791"/>
    <m/>
    <m/>
    <m/>
    <m/>
    <m/>
    <m/>
    <m/>
    <n v="202505"/>
    <n v="202505"/>
    <x v="0"/>
    <x v="3"/>
    <s v="20610959564"/>
    <n v="0"/>
    <n v="107.25677966101696"/>
    <s v="G1"/>
    <x v="0"/>
  </r>
  <r>
    <n v="2162739"/>
    <s v="40213050"/>
    <s v="La Libertad"/>
    <s v="Trujillo "/>
    <s v="Trujillo"/>
    <m/>
    <m/>
    <x v="13"/>
    <d v="2025-05-05T18:51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739"/>
    <n v="45791"/>
    <d v="2025-06-09T00:00:00"/>
    <m/>
    <m/>
    <m/>
    <m/>
    <m/>
    <m/>
    <n v="202505"/>
    <n v="202505"/>
    <x v="0"/>
    <x v="0"/>
    <s v="20609316170"/>
    <n v="1"/>
    <n v="94.544915254237296"/>
    <s v="G1"/>
    <x v="0"/>
  </r>
  <r>
    <n v="2162753"/>
    <s v="70424644"/>
    <s v="Piura"/>
    <s v="Piura"/>
    <s v="Piura"/>
    <m/>
    <m/>
    <x v="13"/>
    <d v="2025-05-05T18:39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2753"/>
    <n v="45791"/>
    <d v="2025-05-23T00:00:00"/>
    <m/>
    <m/>
    <m/>
    <m/>
    <m/>
    <m/>
    <n v="202505"/>
    <n v="202505"/>
    <x v="0"/>
    <x v="3"/>
    <s v="20610959564"/>
    <n v="1"/>
    <n v="58.474576271186443"/>
    <s v="G1"/>
    <x v="0"/>
  </r>
  <r>
    <n v="2162888"/>
    <s v="79525410"/>
    <s v="Lambayeque"/>
    <s v="Chiclayo "/>
    <s v="Chiclayo"/>
    <m/>
    <m/>
    <x v="13"/>
    <d v="2025-05-05T19:27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888"/>
    <n v="45791"/>
    <d v="2025-06-08T00:00:00"/>
    <m/>
    <m/>
    <m/>
    <m/>
    <m/>
    <m/>
    <n v="202505"/>
    <n v="202505"/>
    <x v="0"/>
    <x v="19"/>
    <s v="20609316170"/>
    <n v="1"/>
    <n v="58.474576271186443"/>
    <s v="G1"/>
    <x v="0"/>
  </r>
  <r>
    <n v="2162916"/>
    <s v="74812835"/>
    <s v="Piura"/>
    <s v="Piura"/>
    <s v="Castilla"/>
    <m/>
    <m/>
    <x v="13"/>
    <d v="2025-05-05T19:33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91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2921"/>
    <s v="27694534"/>
    <s v="Lambayeque"/>
    <s v="Chiclayo "/>
    <s v="Chiclayo"/>
    <m/>
    <m/>
    <x v="13"/>
    <d v="2025-05-06T12:00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021555"/>
    <s v="NOVO NETWORKS SAC"/>
    <s v="Agencias Provincias"/>
    <d v="2025-05-06T00:00:00"/>
    <m/>
    <x v="0"/>
    <m/>
    <m/>
    <m/>
    <s v="Si"/>
    <m/>
    <m/>
    <m/>
    <m/>
    <n v="202505"/>
    <d v="2025-05-06T00:00:00"/>
    <n v="2162921"/>
    <n v="45791"/>
    <m/>
    <m/>
    <m/>
    <m/>
    <m/>
    <m/>
    <m/>
    <n v="202505"/>
    <n v="202505"/>
    <x v="0"/>
    <x v="15"/>
    <s v="20607021555"/>
    <n v="0"/>
    <n v="94.544915254237296"/>
    <s v="G1"/>
    <x v="0"/>
  </r>
  <r>
    <n v="2162969"/>
    <s v="71314677"/>
    <s v="Piura"/>
    <s v="Piura"/>
    <s v="Castilla"/>
    <m/>
    <m/>
    <x v="13"/>
    <d v="2025-05-05T20:54:08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969"/>
    <n v="45791"/>
    <d v="2025-06-02T00:00:00"/>
    <m/>
    <m/>
    <m/>
    <m/>
    <m/>
    <m/>
    <n v="202505"/>
    <n v="202505"/>
    <x v="0"/>
    <x v="2"/>
    <s v="20609316170"/>
    <n v="1"/>
    <n v="66.949152542372886"/>
    <s v="G1"/>
    <x v="0"/>
  </r>
  <r>
    <n v="2162975"/>
    <s v="71496751"/>
    <s v="Piura"/>
    <s v="Piura"/>
    <s v="Veintiseis de Octubre"/>
    <m/>
    <m/>
    <x v="13"/>
    <d v="2025-05-05T20:15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57798723"/>
    <s v="DATANTENNA S.A.C."/>
    <s v="Agencias Provincias"/>
    <d v="2025-05-06T00:00:00"/>
    <m/>
    <x v="0"/>
    <m/>
    <m/>
    <m/>
    <s v="Si"/>
    <m/>
    <m/>
    <m/>
    <m/>
    <n v="202505"/>
    <d v="2025-05-06T00:00:00"/>
    <n v="2162975"/>
    <n v="45791"/>
    <d v="2025-05-16T00:00:00"/>
    <m/>
    <m/>
    <m/>
    <m/>
    <m/>
    <m/>
    <n v="202505"/>
    <n v="202505"/>
    <x v="0"/>
    <x v="23"/>
    <s v="20557798723"/>
    <n v="1"/>
    <n v="58.474576271186443"/>
    <s v="G1"/>
    <x v="0"/>
  </r>
  <r>
    <n v="2162978"/>
    <s v="48470880"/>
    <s v="La Libertad"/>
    <s v="Trujillo "/>
    <s v="Trujillo"/>
    <m/>
    <m/>
    <x v="13"/>
    <d v="2025-05-05T19:48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2978"/>
    <n v="45791"/>
    <d v="2025-06-04T00:00:00"/>
    <m/>
    <m/>
    <m/>
    <m/>
    <m/>
    <m/>
    <n v="202505"/>
    <n v="202505"/>
    <x v="0"/>
    <x v="0"/>
    <s v="20609316170"/>
    <n v="1"/>
    <n v="58.474576271186443"/>
    <s v="G1"/>
    <x v="0"/>
  </r>
  <r>
    <n v="2163005"/>
    <s v="16561679"/>
    <s v="Lambayeque"/>
    <s v="Chiclayo "/>
    <s v="Chiclayo"/>
    <m/>
    <m/>
    <x v="13"/>
    <d v="2025-05-05T20:15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6T00:00:00"/>
    <m/>
    <x v="0"/>
    <m/>
    <m/>
    <m/>
    <s v="Si"/>
    <m/>
    <m/>
    <m/>
    <m/>
    <n v="202505"/>
    <d v="2025-05-06T00:00:00"/>
    <n v="2163005"/>
    <n v="45791"/>
    <d v="2025-05-30T00:00:00"/>
    <m/>
    <m/>
    <m/>
    <m/>
    <m/>
    <m/>
    <n v="202505"/>
    <n v="202505"/>
    <x v="0"/>
    <x v="25"/>
    <s v="20613723219"/>
    <n v="1"/>
    <n v="58.474576271186443"/>
    <s v="G1"/>
    <x v="0"/>
  </r>
  <r>
    <n v="2163020"/>
    <s v="17902498"/>
    <s v="La Libertad"/>
    <s v="Trujillo "/>
    <s v="Trujillo"/>
    <m/>
    <m/>
    <x v="10"/>
    <d v="2025-05-05T20:09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020"/>
    <n v="45791"/>
    <d v="2025-05-21T00:00:00"/>
    <m/>
    <m/>
    <m/>
    <m/>
    <m/>
    <m/>
    <n v="202505"/>
    <n v="202505"/>
    <x v="0"/>
    <x v="0"/>
    <s v="20609316170"/>
    <n v="1"/>
    <n v="58.474576271186443"/>
    <s v="G1"/>
    <x v="0"/>
  </r>
  <r>
    <n v="2163037"/>
    <s v="60985731"/>
    <s v="Lambayeque"/>
    <s v="Chiclayo "/>
    <s v="La Victoria"/>
    <m/>
    <m/>
    <x v="13"/>
    <d v="2025-05-05T20:45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3037"/>
    <n v="45791"/>
    <d v="2025-05-22T00:00:00"/>
    <m/>
    <m/>
    <m/>
    <m/>
    <m/>
    <m/>
    <n v="202505"/>
    <n v="202505"/>
    <x v="0"/>
    <x v="11"/>
    <s v="20610959564"/>
    <n v="1"/>
    <n v="94.544915254237296"/>
    <s v="G1"/>
    <x v="0"/>
  </r>
  <r>
    <n v="2163069"/>
    <s v="71249519"/>
    <s v="Piura"/>
    <s v="Piura"/>
    <s v="Piura"/>
    <m/>
    <m/>
    <x v="13"/>
    <d v="2025-05-05T21:03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069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63085"/>
    <s v="76182246"/>
    <s v="Áncash"/>
    <s v="Santa"/>
    <s v="Nuevo Chimbote"/>
    <m/>
    <m/>
    <x v="13"/>
    <d v="2025-05-05T21:03:03"/>
    <s v="GAMER 350Mbps - A FEB25"/>
    <n v="35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085"/>
    <n v="45791"/>
    <d v="2025-05-26T00:00:00"/>
    <m/>
    <m/>
    <m/>
    <m/>
    <m/>
    <m/>
    <n v="202505"/>
    <n v="202505"/>
    <x v="0"/>
    <x v="10"/>
    <s v="20609316170"/>
    <n v="1"/>
    <n v="109.32203389830509"/>
    <s v="G1"/>
    <x v="0"/>
  </r>
  <r>
    <n v="2163086"/>
    <s v="18054912"/>
    <s v="La Libertad"/>
    <s v="Trujillo "/>
    <s v="Trujillo"/>
    <m/>
    <m/>
    <x v="13"/>
    <d v="2025-05-05T21:09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086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63101"/>
    <s v="45828466"/>
    <s v="Lambayeque"/>
    <s v="Chiclayo "/>
    <s v="Chiclayo"/>
    <m/>
    <m/>
    <x v="13"/>
    <d v="2025-05-05T21:18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3101"/>
    <d v="2025-05-14T00:00:00"/>
    <m/>
    <m/>
    <m/>
    <m/>
    <m/>
    <m/>
    <m/>
    <n v="202505"/>
    <n v="202505"/>
    <x v="0"/>
    <x v="11"/>
    <s v="20610959564"/>
    <n v="0"/>
    <n v="107.25677966101696"/>
    <s v="G1"/>
    <x v="0"/>
  </r>
  <r>
    <n v="2163130"/>
    <s v="72732776"/>
    <s v="Piura"/>
    <s v="Piura"/>
    <s v="Veintiseis de Octubre"/>
    <m/>
    <m/>
    <x v="13"/>
    <d v="2025-05-05T21:45:0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130"/>
    <n v="45791"/>
    <d v="2025-06-07T00:00:00"/>
    <m/>
    <m/>
    <m/>
    <m/>
    <m/>
    <m/>
    <n v="202505"/>
    <n v="202505"/>
    <x v="0"/>
    <x v="2"/>
    <s v="20609316170"/>
    <n v="1"/>
    <n v="75.423728813559322"/>
    <s v="G1"/>
    <x v="0"/>
  </r>
  <r>
    <n v="2163139"/>
    <s v="32920979"/>
    <s v="Áncash"/>
    <s v="Santa"/>
    <s v="Nuevo Chimbote"/>
    <m/>
    <m/>
    <x v="13"/>
    <d v="2025-05-05T21:48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3139"/>
    <n v="45791"/>
    <d v="2025-05-22T00:00:00"/>
    <m/>
    <m/>
    <m/>
    <m/>
    <m/>
    <m/>
    <n v="202505"/>
    <n v="202505"/>
    <x v="0"/>
    <x v="10"/>
    <s v="20609316170"/>
    <n v="1"/>
    <n v="58.474576271186443"/>
    <s v="G1"/>
    <x v="0"/>
  </r>
  <r>
    <n v="2163160"/>
    <s v="02816119"/>
    <s v="Piura"/>
    <s v="Piura"/>
    <s v="Castilla"/>
    <m/>
    <m/>
    <x v="13"/>
    <d v="2025-05-05T22:09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160"/>
    <n v="45791"/>
    <d v="2025-06-04T00:00:00"/>
    <m/>
    <m/>
    <m/>
    <m/>
    <m/>
    <m/>
    <n v="202505"/>
    <n v="202505"/>
    <x v="0"/>
    <x v="2"/>
    <s v="20609316170"/>
    <n v="1"/>
    <n v="94.544915254237296"/>
    <s v="G1"/>
    <x v="0"/>
  </r>
  <r>
    <n v="2163237"/>
    <s v="47503586"/>
    <s v="Piura"/>
    <s v="Piura"/>
    <s v="Veintiseis de Octubre"/>
    <m/>
    <m/>
    <x v="13"/>
    <d v="2025-05-06T03:15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237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3391"/>
    <s v="003254000"/>
    <s v="Piura"/>
    <s v="Piura"/>
    <s v="Veintiseis de Octubre"/>
    <m/>
    <m/>
    <x v="15"/>
    <d v="2025-05-06T12:00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63391"/>
    <d v="2025-05-14T00:00:00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63404"/>
    <s v="16462340"/>
    <s v="Lambayeque"/>
    <s v="Chiclayo "/>
    <s v="Chiclayo"/>
    <m/>
    <m/>
    <x v="12"/>
    <d v="2025-05-06T09:57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3404"/>
    <n v="45791"/>
    <d v="2025-05-28T00:00:00"/>
    <m/>
    <m/>
    <m/>
    <m/>
    <m/>
    <m/>
    <n v="202505"/>
    <n v="202505"/>
    <x v="0"/>
    <x v="11"/>
    <s v="20610959564"/>
    <n v="1"/>
    <n v="94.544915254237296"/>
    <s v="G1"/>
    <x v="0"/>
  </r>
  <r>
    <n v="2163417"/>
    <s v="16537330"/>
    <s v="Lambayeque"/>
    <s v="Chiclayo "/>
    <s v="José Leonardo Ortiz"/>
    <m/>
    <m/>
    <x v="15"/>
    <d v="2025-05-06T10:21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06T00:00:00"/>
    <m/>
    <x v="0"/>
    <m/>
    <m/>
    <m/>
    <s v="Si"/>
    <m/>
    <m/>
    <m/>
    <m/>
    <n v="202505"/>
    <d v="2025-05-06T00:00:00"/>
    <n v="2163417"/>
    <n v="45791"/>
    <d v="2025-05-30T00:00:00"/>
    <m/>
    <m/>
    <m/>
    <m/>
    <m/>
    <m/>
    <n v="202505"/>
    <n v="202505"/>
    <x v="0"/>
    <x v="17"/>
    <s v="20610487672"/>
    <n v="1"/>
    <n v="58.474576271186443"/>
    <s v="G1"/>
    <x v="0"/>
  </r>
  <r>
    <n v="2163437"/>
    <s v="32899046"/>
    <s v="La Libertad"/>
    <s v="Trujillo "/>
    <s v="Trujillo"/>
    <m/>
    <m/>
    <x v="15"/>
    <d v="2025-05-06T10:39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437"/>
    <n v="45791"/>
    <d v="2025-06-10T00:00:00"/>
    <m/>
    <m/>
    <m/>
    <m/>
    <m/>
    <m/>
    <n v="202505"/>
    <n v="202505"/>
    <x v="0"/>
    <x v="0"/>
    <s v="20609316170"/>
    <n v="1"/>
    <n v="58.474576271186443"/>
    <s v="G1"/>
    <x v="0"/>
  </r>
  <r>
    <n v="2163441"/>
    <s v="48484691"/>
    <s v="Piura"/>
    <s v="Piura"/>
    <s v="Castilla"/>
    <m/>
    <m/>
    <x v="15"/>
    <d v="2025-05-06T10:24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441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3557"/>
    <s v="74297194"/>
    <s v="Piura"/>
    <s v="Piura"/>
    <s v="Castilla"/>
    <m/>
    <m/>
    <x v="13"/>
    <d v="2025-05-06T10:45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557"/>
    <n v="45791"/>
    <d v="2025-06-06T00:00:00"/>
    <m/>
    <m/>
    <m/>
    <m/>
    <m/>
    <m/>
    <n v="202505"/>
    <n v="202505"/>
    <x v="0"/>
    <x v="2"/>
    <s v="20609316170"/>
    <n v="1"/>
    <n v="58.474576271186443"/>
    <s v="G1"/>
    <x v="0"/>
  </r>
  <r>
    <n v="2163604"/>
    <s v="20602165036"/>
    <s v="Piura"/>
    <s v="Piura"/>
    <s v="Catacaos"/>
    <m/>
    <m/>
    <x v="15"/>
    <d v="2025-05-06T11:00:13"/>
    <s v="RUC 20 550Mbps - C.Inst 120 (FEB25) A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3604"/>
    <n v="45791"/>
    <d v="2025-05-28T00:00:00"/>
    <m/>
    <m/>
    <m/>
    <m/>
    <m/>
    <m/>
    <n v="202505"/>
    <n v="202505"/>
    <x v="0"/>
    <x v="3"/>
    <s v="20610959564"/>
    <n v="1"/>
    <n v="75.423728813559322"/>
    <s v="G1"/>
    <x v="0"/>
  </r>
  <r>
    <n v="2163667"/>
    <s v="17901268"/>
    <s v="La Libertad"/>
    <s v="Trujillo "/>
    <s v="Trujillo"/>
    <m/>
    <m/>
    <x v="15"/>
    <d v="2025-05-06T11:48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667"/>
    <n v="45791"/>
    <d v="2025-05-30T00:00:00"/>
    <m/>
    <m/>
    <m/>
    <m/>
    <m/>
    <m/>
    <n v="202505"/>
    <n v="202505"/>
    <x v="0"/>
    <x v="0"/>
    <s v="20609316170"/>
    <n v="1"/>
    <n v="94.544915254237296"/>
    <s v="G1"/>
    <x v="0"/>
  </r>
  <r>
    <n v="2163690"/>
    <s v="41135736"/>
    <s v="Lambayeque"/>
    <s v="Chiclayo "/>
    <s v="Chiclayo"/>
    <m/>
    <m/>
    <x v="12"/>
    <d v="2025-05-06T11:27:07"/>
    <s v="GAMER 1000 Mbps - A FEB25"/>
    <n v="10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89"/>
    <n v="18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3690"/>
    <n v="45791"/>
    <d v="2025-06-03T00:00:00"/>
    <m/>
    <m/>
    <m/>
    <m/>
    <m/>
    <m/>
    <n v="202505"/>
    <n v="202505"/>
    <x v="0"/>
    <x v="19"/>
    <s v="20609316170"/>
    <n v="1"/>
    <n v="160.16949152542375"/>
    <s v="G1"/>
    <x v="0"/>
  </r>
  <r>
    <n v="2163809"/>
    <s v="80222058"/>
    <s v="Piura"/>
    <s v="Piura"/>
    <s v="Veintiseis de Octubre"/>
    <m/>
    <m/>
    <x v="15"/>
    <d v="2025-05-06T12:39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809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3814"/>
    <s v="46156982"/>
    <s v="Piura"/>
    <s v="Piura"/>
    <s v="Castilla"/>
    <m/>
    <m/>
    <x v="15"/>
    <d v="2025-05-06T12:48:0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Lim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814"/>
    <n v="45791"/>
    <d v="2025-05-28T00:00:00"/>
    <m/>
    <m/>
    <m/>
    <m/>
    <m/>
    <m/>
    <n v="202505"/>
    <n v="202505"/>
    <x v="0"/>
    <x v="2"/>
    <s v="20609316170"/>
    <n v="1"/>
    <n v="109.32203389830509"/>
    <s v="G1"/>
    <x v="0"/>
  </r>
  <r>
    <n v="2163816"/>
    <s v="46115347"/>
    <s v="Piura"/>
    <s v="Piura"/>
    <s v="Piura"/>
    <m/>
    <m/>
    <x v="15"/>
    <d v="2025-05-06T12:03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3816"/>
    <n v="45791"/>
    <d v="2025-05-21T00:00:00"/>
    <m/>
    <m/>
    <m/>
    <m/>
    <m/>
    <m/>
    <n v="202505"/>
    <n v="202505"/>
    <x v="0"/>
    <x v="3"/>
    <s v="20610959564"/>
    <n v="1"/>
    <n v="58.474576271186443"/>
    <s v="G1"/>
    <x v="0"/>
  </r>
  <r>
    <n v="2163866"/>
    <s v="47363928"/>
    <s v="Piura"/>
    <s v="Piura"/>
    <s v="Piura"/>
    <m/>
    <s v="CONDOMINIO CENTRIKA"/>
    <x v="15"/>
    <d v="2025-05-06T12:27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866"/>
    <n v="45791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63887"/>
    <s v="60811598"/>
    <s v="Piura"/>
    <s v="Piura"/>
    <s v="Castilla"/>
    <m/>
    <m/>
    <x v="13"/>
    <d v="2025-05-06T12:27:0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887"/>
    <n v="45791"/>
    <d v="2025-06-10T00:00:00"/>
    <m/>
    <m/>
    <m/>
    <m/>
    <m/>
    <m/>
    <n v="202505"/>
    <n v="202505"/>
    <x v="0"/>
    <x v="2"/>
    <s v="20609316170"/>
    <n v="1"/>
    <n v="75.423728813559322"/>
    <s v="G1"/>
    <x v="0"/>
  </r>
  <r>
    <n v="2163906"/>
    <s v="16721788"/>
    <s v="Piura"/>
    <s v="Piura"/>
    <s v="Veintiseis de Octubre"/>
    <m/>
    <m/>
    <x v="15"/>
    <d v="2025-05-06T13:27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3906"/>
    <n v="45791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64034"/>
    <s v="75661822"/>
    <s v="Piura"/>
    <s v="Piura"/>
    <s v="Castilla"/>
    <m/>
    <m/>
    <x v="15"/>
    <d v="2025-05-06T12:57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4034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4043"/>
    <s v="006308517"/>
    <s v="La Libertad"/>
    <s v="Trujillo "/>
    <s v="Victor Larco Herrera"/>
    <m/>
    <m/>
    <x v="15"/>
    <d v="2025-05-06T13:00:2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6T00:00:00"/>
    <m/>
    <x v="0"/>
    <m/>
    <m/>
    <m/>
    <s v="Si"/>
    <m/>
    <m/>
    <m/>
    <m/>
    <n v="202505"/>
    <d v="2025-05-06T00:00:00"/>
    <n v="2164043"/>
    <n v="45791"/>
    <d v="2025-06-05T00:00:00"/>
    <m/>
    <m/>
    <m/>
    <m/>
    <m/>
    <m/>
    <n v="202505"/>
    <n v="202505"/>
    <x v="0"/>
    <x v="13"/>
    <s v="20610959564"/>
    <n v="1"/>
    <n v="58.474576271186443"/>
    <s v="G1"/>
    <x v="0"/>
  </r>
  <r>
    <n v="2164082"/>
    <s v="16724824"/>
    <s v="Lambayeque"/>
    <s v="Chiclayo "/>
    <s v="José Leonardo Ortiz"/>
    <m/>
    <m/>
    <x v="15"/>
    <d v="2025-05-06T13:21:06"/>
    <s v="HB WTV L1MAX 350 Mbps (ABR25) Up To SW"/>
    <n v="350"/>
    <s v="DUO"/>
    <s v="INTERNET + WIN TV"/>
    <n v="1"/>
    <n v="0"/>
    <n v="0"/>
    <n v="0"/>
    <s v="0"/>
    <s v="0"/>
    <n v="0"/>
    <s v="0"/>
    <s v="0"/>
    <s v="0"/>
    <s v="0"/>
    <s v="1"/>
    <s v="0"/>
    <s v="Hogar"/>
    <n v="139.9"/>
    <n v="121.563"/>
    <s v="Multicanal Lima"/>
    <s v="20555450819"/>
    <s v="COMUNICACIONES CLV CENTER S.A."/>
    <s v="Agencias Provincias"/>
    <d v="2025-05-07T00:00:00"/>
    <m/>
    <x v="0"/>
    <m/>
    <m/>
    <m/>
    <s v="Si"/>
    <m/>
    <m/>
    <m/>
    <m/>
    <n v="202505"/>
    <d v="2025-05-07T00:00:00"/>
    <n v="2164082"/>
    <n v="45791"/>
    <d v="2025-06-04T00:00:00"/>
    <m/>
    <m/>
    <m/>
    <m/>
    <m/>
    <m/>
    <n v="202505"/>
    <n v="202505"/>
    <x v="0"/>
    <x v="32"/>
    <s v="20555450819"/>
    <n v="1"/>
    <n v="103.01949152542373"/>
    <s v="G1"/>
    <x v="0"/>
  </r>
  <r>
    <n v="2164136"/>
    <s v="73574670"/>
    <s v="Lambayeque"/>
    <s v="Chiclayo "/>
    <s v="Chiclayo"/>
    <m/>
    <m/>
    <x v="15"/>
    <d v="2025-05-06T13:57:04"/>
    <s v="Plan 400 Up To Mbps - A FEB25"/>
    <n v="40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139"/>
    <n v="139"/>
    <s v="Multicanal Lima"/>
    <s v="20557798723"/>
    <s v="DATANTENNA S.A.C."/>
    <s v="Agencias Provincias"/>
    <d v="2025-05-07T00:00:00"/>
    <m/>
    <x v="0"/>
    <m/>
    <m/>
    <m/>
    <s v="Si"/>
    <m/>
    <m/>
    <m/>
    <m/>
    <n v="202505"/>
    <d v="2025-05-07T00:00:00"/>
    <n v="2164136"/>
    <n v="45791"/>
    <m/>
    <m/>
    <m/>
    <m/>
    <m/>
    <m/>
    <m/>
    <n v="202505"/>
    <n v="202505"/>
    <x v="0"/>
    <x v="14"/>
    <s v="20557798723"/>
    <n v="0"/>
    <n v="117.79661016949153"/>
    <s v="G1"/>
    <x v="0"/>
  </r>
  <r>
    <n v="2164169"/>
    <s v="73695949"/>
    <s v="La Libertad"/>
    <s v="Trujillo "/>
    <s v="Trujillo"/>
    <m/>
    <m/>
    <x v="15"/>
    <d v="2025-05-06T13:42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4169"/>
    <n v="45791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64267"/>
    <s v="02869677"/>
    <s v="Piura"/>
    <s v="Piura"/>
    <s v="Castilla"/>
    <m/>
    <m/>
    <x v="15"/>
    <d v="2025-05-06T14:09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4267"/>
    <n v="45791"/>
    <d v="2025-06-10T00:00:00"/>
    <m/>
    <m/>
    <m/>
    <m/>
    <m/>
    <m/>
    <n v="202505"/>
    <n v="202505"/>
    <x v="0"/>
    <x v="2"/>
    <s v="20609316170"/>
    <n v="1"/>
    <n v="94.544915254237296"/>
    <s v="G1"/>
    <x v="0"/>
  </r>
  <r>
    <n v="2164313"/>
    <s v="77390376"/>
    <s v="La Libertad"/>
    <s v="Trujillo "/>
    <s v="Trujillo"/>
    <m/>
    <m/>
    <x v="15"/>
    <d v="2025-05-06T14:2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313"/>
    <n v="45791"/>
    <d v="2025-06-02T00:00:00"/>
    <m/>
    <m/>
    <m/>
    <m/>
    <m/>
    <m/>
    <n v="202505"/>
    <n v="202505"/>
    <x v="0"/>
    <x v="0"/>
    <s v="20609316170"/>
    <n v="1"/>
    <n v="75.423728813559322"/>
    <s v="G1"/>
    <x v="0"/>
  </r>
  <r>
    <n v="2164389"/>
    <s v="43058403"/>
    <s v="Lambayeque"/>
    <s v="Chiclayo "/>
    <s v="José Leonardo Ortiz"/>
    <m/>
    <m/>
    <x v="11"/>
    <d v="2025-05-06T14:51:0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09316170"/>
    <s v="ALIV TELECOM S.A.C."/>
    <s v="Agencias Provincias"/>
    <d v="2025-05-07T00:00:00"/>
    <m/>
    <x v="0"/>
    <m/>
    <m/>
    <m/>
    <s v="Si"/>
    <m/>
    <m/>
    <s v="Si"/>
    <s v="ganador"/>
    <n v="202505"/>
    <d v="2025-05-07T00:00:00"/>
    <n v="2164389"/>
    <n v="45791"/>
    <d v="2025-06-05T00:00:00"/>
    <m/>
    <m/>
    <m/>
    <m/>
    <m/>
    <m/>
    <n v="202505"/>
    <n v="202505"/>
    <x v="0"/>
    <x v="19"/>
    <s v="20609316170"/>
    <n v="1"/>
    <n v="75.423728813559322"/>
    <s v="G1"/>
    <x v="0"/>
  </r>
  <r>
    <n v="2164405"/>
    <s v="40182156"/>
    <s v="Piura"/>
    <s v="Piura"/>
    <s v="Veintiseis de Octubre"/>
    <m/>
    <m/>
    <x v="10"/>
    <d v="2025-05-06T14:54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405"/>
    <n v="45791"/>
    <d v="2025-05-26T00:00:00"/>
    <m/>
    <m/>
    <m/>
    <m/>
    <m/>
    <m/>
    <n v="202505"/>
    <n v="202505"/>
    <x v="0"/>
    <x v="2"/>
    <s v="20609316170"/>
    <n v="1"/>
    <n v="94.544915254237296"/>
    <s v="G1"/>
    <x v="0"/>
  </r>
  <r>
    <n v="2164407"/>
    <s v="02842328"/>
    <s v="Piura"/>
    <s v="Piura"/>
    <s v="Veintiseis de Octubre"/>
    <m/>
    <m/>
    <x v="15"/>
    <d v="2025-05-06T15:06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6T00:00:00"/>
    <m/>
    <x v="0"/>
    <m/>
    <m/>
    <m/>
    <s v="Si"/>
    <m/>
    <m/>
    <m/>
    <m/>
    <n v="202505"/>
    <d v="2025-05-06T00:00:00"/>
    <n v="2164407"/>
    <n v="45791"/>
    <d v="2025-05-30T00:00:00"/>
    <m/>
    <m/>
    <m/>
    <m/>
    <m/>
    <m/>
    <n v="202505"/>
    <n v="202505"/>
    <x v="0"/>
    <x v="2"/>
    <s v="20609316170"/>
    <n v="1"/>
    <n v="94.544915254237296"/>
    <s v="G1"/>
    <x v="0"/>
  </r>
  <r>
    <n v="2164416"/>
    <s v="02861777"/>
    <s v="Piura"/>
    <s v="Piura"/>
    <s v="Castilla"/>
    <m/>
    <m/>
    <x v="15"/>
    <d v="2025-05-06T15:12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416"/>
    <n v="45791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64428"/>
    <s v="41977905"/>
    <s v="Piura"/>
    <s v="Piura"/>
    <s v="Castilla"/>
    <m/>
    <m/>
    <x v="15"/>
    <d v="2025-05-06T15:24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07T00:00:00"/>
    <m/>
    <x v="0"/>
    <m/>
    <m/>
    <m/>
    <s v="Si"/>
    <m/>
    <m/>
    <m/>
    <m/>
    <n v="202505"/>
    <d v="2025-05-07T00:00:00"/>
    <n v="2164428"/>
    <n v="45791"/>
    <d v="2025-05-28T00:00:00"/>
    <m/>
    <m/>
    <m/>
    <m/>
    <m/>
    <m/>
    <n v="202505"/>
    <n v="202505"/>
    <x v="0"/>
    <x v="4"/>
    <s v="20613447505"/>
    <n v="1"/>
    <n v="58.474576271186443"/>
    <s v="G1"/>
    <x v="0"/>
  </r>
  <r>
    <n v="2164511"/>
    <s v="02674771"/>
    <s v="Piura"/>
    <s v="Piura"/>
    <s v="Castilla"/>
    <m/>
    <m/>
    <x v="15"/>
    <d v="2025-05-06T16:24:08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511"/>
    <n v="45791"/>
    <d v="2025-06-09T00:00:00"/>
    <m/>
    <m/>
    <m/>
    <m/>
    <m/>
    <m/>
    <n v="202505"/>
    <n v="202505"/>
    <x v="0"/>
    <x v="2"/>
    <s v="20609316170"/>
    <n v="1"/>
    <n v="109.32203389830509"/>
    <s v="G1"/>
    <x v="0"/>
  </r>
  <r>
    <n v="2164574"/>
    <s v="008097232"/>
    <s v="Piura"/>
    <s v="Piura"/>
    <s v="Piura"/>
    <m/>
    <m/>
    <x v="15"/>
    <d v="2025-05-06T16:00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4574"/>
    <n v="45791"/>
    <d v="2025-05-26T00:00:00"/>
    <m/>
    <m/>
    <m/>
    <m/>
    <m/>
    <m/>
    <n v="202505"/>
    <n v="202505"/>
    <x v="0"/>
    <x v="3"/>
    <s v="20610959564"/>
    <n v="1"/>
    <n v="94.544915254237296"/>
    <s v="G1"/>
    <x v="0"/>
  </r>
  <r>
    <n v="2164640"/>
    <s v="40254583"/>
    <s v="La Libertad"/>
    <s v="Trujillo "/>
    <s v="Trujillo"/>
    <m/>
    <s v="EDIFICIO TIERRA VERDE"/>
    <x v="4"/>
    <d v="2025-05-06T16:45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n v="202505"/>
    <m/>
    <m/>
    <m/>
    <d v="2025-05-07T00:00:00"/>
    <n v="2164640"/>
    <n v="45791"/>
    <d v="2025-05-28T00:00:00"/>
    <m/>
    <m/>
    <m/>
    <m/>
    <m/>
    <m/>
    <n v="202504"/>
    <n v="202505"/>
    <x v="0"/>
    <x v="0"/>
    <s v="20609316170"/>
    <n v="1"/>
    <n v="94.544915254237296"/>
    <s v="G1"/>
    <x v="0"/>
  </r>
  <r>
    <n v="2164642"/>
    <s v="77776252"/>
    <s v="Piura"/>
    <s v="Piura"/>
    <s v="Veintiseis de Octubre"/>
    <m/>
    <m/>
    <x v="15"/>
    <d v="2025-05-06T16:09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07T00:00:00"/>
    <m/>
    <x v="0"/>
    <m/>
    <m/>
    <m/>
    <s v="Si"/>
    <m/>
    <m/>
    <m/>
    <m/>
    <n v="202505"/>
    <d v="2025-05-07T00:00:00"/>
    <n v="2164642"/>
    <n v="45791"/>
    <d v="2025-05-28T00:00:00"/>
    <m/>
    <m/>
    <m/>
    <m/>
    <m/>
    <m/>
    <n v="202505"/>
    <n v="202505"/>
    <x v="0"/>
    <x v="4"/>
    <s v="20613447505"/>
    <n v="1"/>
    <n v="58.474576271186443"/>
    <s v="G1"/>
    <x v="0"/>
  </r>
  <r>
    <n v="2164645"/>
    <s v="17815115"/>
    <s v="La Libertad"/>
    <s v="Trujillo "/>
    <s v="Trujillo"/>
    <m/>
    <m/>
    <x v="15"/>
    <d v="2025-05-06T16:06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07T00:00:00"/>
    <m/>
    <x v="0"/>
    <m/>
    <m/>
    <m/>
    <s v="Si"/>
    <m/>
    <m/>
    <m/>
    <m/>
    <n v="202505"/>
    <d v="2025-05-07T00:00:00"/>
    <n v="2164645"/>
    <n v="45791"/>
    <d v="2025-05-28T00:00:00"/>
    <m/>
    <m/>
    <m/>
    <m/>
    <m/>
    <m/>
    <n v="202505"/>
    <n v="202505"/>
    <x v="0"/>
    <x v="8"/>
    <s v="20611812893"/>
    <n v="1"/>
    <n v="58.474576271186443"/>
    <s v="G1"/>
    <x v="0"/>
  </r>
  <r>
    <n v="2164647"/>
    <s v="60779503"/>
    <s v="La Libertad"/>
    <s v="Trujillo "/>
    <s v="Trujillo"/>
    <m/>
    <m/>
    <x v="15"/>
    <d v="2025-05-06T16:12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647"/>
    <n v="45791"/>
    <d v="2025-06-03T00:00:00"/>
    <m/>
    <m/>
    <m/>
    <m/>
    <m/>
    <m/>
    <n v="202505"/>
    <n v="202505"/>
    <x v="0"/>
    <x v="0"/>
    <s v="20609316170"/>
    <n v="1"/>
    <n v="58.474576271186443"/>
    <s v="G1"/>
    <x v="0"/>
  </r>
  <r>
    <n v="2164724"/>
    <s v="73903979"/>
    <s v="La Libertad"/>
    <s v="Trujillo "/>
    <s v="Trujillo"/>
    <m/>
    <m/>
    <x v="15"/>
    <d v="2025-05-06T17:00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4430764"/>
    <s v="GRUPO LUFAFCO S.A.C."/>
    <s v="Agencias Provincias"/>
    <d v="2025-05-07T00:00:00"/>
    <m/>
    <x v="0"/>
    <m/>
    <m/>
    <m/>
    <s v="Si"/>
    <m/>
    <m/>
    <m/>
    <m/>
    <n v="202505"/>
    <d v="2025-05-07T00:00:00"/>
    <n v="2164724"/>
    <n v="45791"/>
    <d v="2025-05-30T00:00:00"/>
    <m/>
    <m/>
    <m/>
    <m/>
    <m/>
    <m/>
    <n v="202505"/>
    <n v="202505"/>
    <x v="0"/>
    <x v="9"/>
    <s v="20604430764"/>
    <n v="1"/>
    <n v="94.544915254237296"/>
    <s v="G1"/>
    <x v="0"/>
  </r>
  <r>
    <n v="2164753"/>
    <s v="45098102"/>
    <s v="Piura"/>
    <s v="Piura"/>
    <s v="Veintiseis de Octubre"/>
    <m/>
    <m/>
    <x v="13"/>
    <d v="2025-05-06T16:45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753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64786"/>
    <s v="16692982"/>
    <s v="La Libertad"/>
    <s v="Trujillo "/>
    <s v="Trujillo"/>
    <m/>
    <m/>
    <x v="15"/>
    <d v="2025-05-06T16:54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4786"/>
    <n v="45791"/>
    <d v="2025-06-02T00:00:00"/>
    <m/>
    <m/>
    <m/>
    <m/>
    <m/>
    <m/>
    <n v="202505"/>
    <n v="202505"/>
    <x v="0"/>
    <x v="0"/>
    <s v="20609316170"/>
    <n v="1"/>
    <n v="58.474576271186443"/>
    <s v="G1"/>
    <x v="0"/>
  </r>
  <r>
    <n v="2164966"/>
    <s v="74858789"/>
    <s v="Piura"/>
    <s v="Piura"/>
    <s v="Veintiseis de Octubre"/>
    <m/>
    <m/>
    <x v="15"/>
    <d v="2025-05-06T18:27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3447505"/>
    <s v="AFG TELECOM S.A.C."/>
    <s v="Agencias Provincias"/>
    <d v="2025-05-07T00:00:00"/>
    <m/>
    <x v="0"/>
    <m/>
    <m/>
    <m/>
    <s v="Si"/>
    <m/>
    <m/>
    <m/>
    <m/>
    <n v="202505"/>
    <d v="2025-05-07T00:00:00"/>
    <n v="2164966"/>
    <n v="45791"/>
    <d v="2025-06-06T00:00:00"/>
    <m/>
    <m/>
    <m/>
    <m/>
    <m/>
    <m/>
    <n v="202505"/>
    <n v="202505"/>
    <x v="0"/>
    <x v="4"/>
    <s v="20613447505"/>
    <n v="1"/>
    <n v="58.474576271186443"/>
    <s v="G1"/>
    <x v="0"/>
  </r>
  <r>
    <n v="2164980"/>
    <s v="41645557"/>
    <s v="La Libertad"/>
    <s v="Trujillo "/>
    <s v="Trujillo"/>
    <m/>
    <m/>
    <x v="15"/>
    <d v="2025-05-06T19:09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4430764"/>
    <s v="GRUPO LUFAFCO S.A.C."/>
    <s v="Agencias Provincias"/>
    <d v="2025-05-07T00:00:00"/>
    <m/>
    <x v="0"/>
    <m/>
    <m/>
    <m/>
    <s v="Si"/>
    <m/>
    <m/>
    <m/>
    <m/>
    <n v="202505"/>
    <d v="2025-05-07T00:00:00"/>
    <n v="2164980"/>
    <n v="45791"/>
    <d v="2025-05-28T00:00:00"/>
    <m/>
    <m/>
    <m/>
    <m/>
    <m/>
    <m/>
    <n v="202505"/>
    <n v="202505"/>
    <x v="0"/>
    <x v="9"/>
    <s v="20604430764"/>
    <n v="1"/>
    <n v="58.474576271186443"/>
    <s v="G1"/>
    <x v="0"/>
  </r>
  <r>
    <n v="2164991"/>
    <s v="05640007"/>
    <s v="Piura"/>
    <s v="Piura"/>
    <s v="Piura"/>
    <m/>
    <m/>
    <x v="15"/>
    <d v="2025-05-06T18:06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07T00:00:00"/>
    <m/>
    <x v="0"/>
    <m/>
    <m/>
    <m/>
    <s v="Si"/>
    <m/>
    <m/>
    <m/>
    <m/>
    <n v="202505"/>
    <d v="2025-05-07T00:00:00"/>
    <n v="2164991"/>
    <n v="45791"/>
    <d v="2025-05-29T00:00:00"/>
    <m/>
    <m/>
    <m/>
    <m/>
    <m/>
    <m/>
    <n v="202505"/>
    <n v="202505"/>
    <x v="0"/>
    <x v="26"/>
    <s v="20607995258"/>
    <n v="1"/>
    <n v="58.474576271186443"/>
    <s v="G1"/>
    <x v="0"/>
  </r>
  <r>
    <n v="2165031"/>
    <s v="09832531"/>
    <s v="Piura"/>
    <s v="Piura"/>
    <s v="Castilla"/>
    <m/>
    <m/>
    <x v="15"/>
    <d v="2025-05-06T19:18:01"/>
    <s v="HB WTV L1MAX PREMIUM 550 MW ABR25 Up To"/>
    <n v="55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69.9"/>
    <n v="151.56299999999999"/>
    <s v="Multicanal Lima"/>
    <s v="20555450819"/>
    <s v="COMUNICACIONES CLV CENTER S.A."/>
    <s v="Agencias Provincias"/>
    <d v="2025-05-07T00:00:00"/>
    <m/>
    <x v="0"/>
    <m/>
    <m/>
    <m/>
    <s v="Si"/>
    <m/>
    <m/>
    <m/>
    <m/>
    <n v="202505"/>
    <d v="2025-05-07T00:00:00"/>
    <n v="2165031"/>
    <n v="45791"/>
    <m/>
    <m/>
    <m/>
    <m/>
    <m/>
    <m/>
    <m/>
    <n v="202505"/>
    <n v="202505"/>
    <x v="0"/>
    <x v="33"/>
    <s v="20555450819"/>
    <n v="0"/>
    <n v="128.44322033898305"/>
    <s v="G1"/>
    <x v="0"/>
  </r>
  <r>
    <n v="2165051"/>
    <s v="48627787"/>
    <s v="La Libertad"/>
    <s v="Trujillo "/>
    <s v="Trujillo"/>
    <m/>
    <m/>
    <x v="15"/>
    <d v="2025-05-06T18:18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07T00:00:00"/>
    <m/>
    <x v="0"/>
    <m/>
    <m/>
    <m/>
    <s v="Si"/>
    <m/>
    <m/>
    <m/>
    <m/>
    <n v="202505"/>
    <d v="2025-05-07T00:00:00"/>
    <n v="2165051"/>
    <n v="45791"/>
    <m/>
    <m/>
    <m/>
    <m/>
    <m/>
    <m/>
    <m/>
    <n v="202505"/>
    <n v="202505"/>
    <x v="0"/>
    <x v="27"/>
    <s v="20557798723"/>
    <n v="0"/>
    <n v="58.474576271186443"/>
    <s v="G1"/>
    <x v="0"/>
  </r>
  <r>
    <n v="2165083"/>
    <s v="80598570"/>
    <s v="Piura"/>
    <s v="Piura"/>
    <s v="Castilla"/>
    <m/>
    <m/>
    <x v="15"/>
    <d v="2025-05-06T19:45:2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5083"/>
    <n v="45791"/>
    <m/>
    <m/>
    <m/>
    <m/>
    <m/>
    <m/>
    <m/>
    <n v="202505"/>
    <n v="202505"/>
    <x v="0"/>
    <x v="3"/>
    <s v="20610959564"/>
    <n v="0"/>
    <n v="94.544915254237296"/>
    <s v="G1"/>
    <x v="0"/>
  </r>
  <r>
    <n v="2165294"/>
    <s v="47903501"/>
    <s v="Lambayeque"/>
    <s v="Chiclayo "/>
    <s v="La Victoria"/>
    <m/>
    <s v="PUERTAS DE SOL II"/>
    <x v="15"/>
    <d v="2025-05-07T07:27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7T00:00:00"/>
    <m/>
    <x v="0"/>
    <m/>
    <m/>
    <m/>
    <s v="Si"/>
    <m/>
    <m/>
    <m/>
    <m/>
    <n v="202505"/>
    <d v="2025-05-07T00:00:00"/>
    <n v="2165294"/>
    <n v="45791"/>
    <d v="2025-06-01T00:00:00"/>
    <m/>
    <m/>
    <m/>
    <m/>
    <m/>
    <m/>
    <n v="202505"/>
    <n v="202505"/>
    <x v="0"/>
    <x v="6"/>
    <s v="20610803131"/>
    <n v="1"/>
    <n v="58.474576271186443"/>
    <s v="G1"/>
    <x v="0"/>
  </r>
  <r>
    <n v="2165390"/>
    <s v="72947793"/>
    <s v="La Libertad"/>
    <s v="Trujillo "/>
    <s v="Victor Larco Herrera"/>
    <m/>
    <m/>
    <x v="16"/>
    <d v="2025-05-07T09:27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5390"/>
    <n v="45791"/>
    <d v="2025-06-06T00:00:00"/>
    <m/>
    <m/>
    <m/>
    <m/>
    <m/>
    <m/>
    <n v="202505"/>
    <n v="202505"/>
    <x v="0"/>
    <x v="0"/>
    <s v="20609316170"/>
    <n v="1"/>
    <n v="58.474576271186443"/>
    <s v="G1"/>
    <x v="0"/>
  </r>
  <r>
    <n v="2165440"/>
    <s v="75745965"/>
    <s v="Piura"/>
    <s v="Piura"/>
    <s v="Castilla"/>
    <m/>
    <m/>
    <x v="16"/>
    <d v="2025-05-07T10:15:03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Hogar"/>
    <n v="99"/>
    <n v="9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440"/>
    <n v="45791"/>
    <d v="2025-06-09T00:00:00"/>
    <m/>
    <m/>
    <m/>
    <m/>
    <m/>
    <m/>
    <n v="202505"/>
    <n v="202505"/>
    <x v="0"/>
    <x v="2"/>
    <s v="20609316170"/>
    <n v="1"/>
    <n v="83.898305084745772"/>
    <s v="G1"/>
    <x v="0"/>
  </r>
  <r>
    <n v="2165483"/>
    <s v="03680415"/>
    <s v="Piura"/>
    <s v="Piura"/>
    <s v="Castilla"/>
    <m/>
    <m/>
    <x v="16"/>
    <d v="2025-05-07T10:33:4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483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5509"/>
    <s v="09395102"/>
    <s v="Piura"/>
    <s v="Piura"/>
    <s v="Piura"/>
    <m/>
    <s v="LAS PALMERAS DEL CHIPE"/>
    <x v="16"/>
    <d v="2025-05-07T11:21:2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Lim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509"/>
    <n v="45791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65515"/>
    <s v="40798933"/>
    <s v="Piura"/>
    <s v="Piura"/>
    <s v="Castilla"/>
    <m/>
    <m/>
    <x v="16"/>
    <d v="2025-05-07T11:00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515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5550"/>
    <s v="44799012"/>
    <s v="Lambayeque"/>
    <s v="Chiclayo "/>
    <s v="Pimentel"/>
    <m/>
    <m/>
    <x v="16"/>
    <d v="2025-05-07T11:09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07T00:00:00"/>
    <m/>
    <x v="0"/>
    <m/>
    <m/>
    <m/>
    <s v="Si"/>
    <m/>
    <m/>
    <m/>
    <m/>
    <n v="202505"/>
    <d v="2025-05-07T00:00:00"/>
    <n v="2165550"/>
    <n v="45791"/>
    <d v="2025-05-28T00:00:00"/>
    <m/>
    <m/>
    <m/>
    <m/>
    <m/>
    <m/>
    <n v="202505"/>
    <n v="202505"/>
    <x v="0"/>
    <x v="14"/>
    <s v="20557798723"/>
    <n v="1"/>
    <n v="58.474576271186443"/>
    <s v="G1"/>
    <x v="0"/>
  </r>
  <r>
    <n v="2165551"/>
    <s v="60868781"/>
    <s v="Lambayeque"/>
    <s v="Chiclayo "/>
    <s v="José Leonardo Ortiz"/>
    <m/>
    <m/>
    <x v="16"/>
    <d v="2025-05-07T11:09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5551"/>
    <n v="45791"/>
    <d v="2025-05-30T00:00:00"/>
    <m/>
    <m/>
    <m/>
    <m/>
    <m/>
    <m/>
    <n v="202505"/>
    <n v="202505"/>
    <x v="0"/>
    <x v="11"/>
    <s v="20610959564"/>
    <n v="1"/>
    <n v="58.474576271186443"/>
    <s v="G1"/>
    <x v="0"/>
  </r>
  <r>
    <n v="2165626"/>
    <s v="43614202"/>
    <s v="Piura"/>
    <s v="Piura"/>
    <s v="Castilla"/>
    <m/>
    <m/>
    <x v="16"/>
    <d v="2025-05-07T10:57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7T00:00:00"/>
    <m/>
    <x v="0"/>
    <m/>
    <m/>
    <m/>
    <s v="Si"/>
    <m/>
    <m/>
    <m/>
    <m/>
    <n v="202505"/>
    <d v="2025-05-07T00:00:00"/>
    <n v="2165626"/>
    <n v="45791"/>
    <d v="2025-05-25T00:00:00"/>
    <m/>
    <m/>
    <m/>
    <m/>
    <m/>
    <m/>
    <n v="202505"/>
    <n v="202505"/>
    <x v="0"/>
    <x v="30"/>
    <s v="20613723219"/>
    <n v="1"/>
    <n v="58.474576271186443"/>
    <s v="G1"/>
    <x v="0"/>
  </r>
  <r>
    <n v="2165699"/>
    <s v="16426546"/>
    <s v="Lambayeque"/>
    <s v="Chiclayo "/>
    <s v="Chiclayo"/>
    <m/>
    <m/>
    <x v="16"/>
    <d v="2025-05-07T11:06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7T00:00:00"/>
    <m/>
    <x v="0"/>
    <m/>
    <m/>
    <m/>
    <s v="Si"/>
    <m/>
    <m/>
    <m/>
    <m/>
    <n v="202505"/>
    <d v="2025-05-17T00:00:00"/>
    <n v="2165699"/>
    <n v="45796"/>
    <d v="2025-05-22T00:00:00"/>
    <m/>
    <m/>
    <m/>
    <m/>
    <m/>
    <m/>
    <n v="202505"/>
    <n v="202505"/>
    <x v="0"/>
    <x v="25"/>
    <s v="20613723219"/>
    <n v="1"/>
    <n v="58.474576271186443"/>
    <s v="G1"/>
    <x v="0"/>
  </r>
  <r>
    <n v="2165725"/>
    <s v="60809818"/>
    <s v="Piura"/>
    <s v="Piura"/>
    <s v="Castilla"/>
    <m/>
    <s v="MIRAFLORES COUNTRY CLUB"/>
    <x v="15"/>
    <d v="2025-05-07T11:03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725"/>
    <n v="45791"/>
    <d v="2025-05-27T00:00:00"/>
    <m/>
    <m/>
    <m/>
    <m/>
    <m/>
    <m/>
    <n v="202505"/>
    <n v="202505"/>
    <x v="0"/>
    <x v="2"/>
    <s v="20609316170"/>
    <n v="1"/>
    <n v="94.544915254237296"/>
    <s v="G1"/>
    <x v="0"/>
  </r>
  <r>
    <n v="2165771"/>
    <s v="44556483"/>
    <s v="Lambayeque"/>
    <s v="Chiclayo "/>
    <s v="José Leonardo Ortiz"/>
    <m/>
    <m/>
    <x v="16"/>
    <d v="2025-05-07T11:24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5771"/>
    <n v="45791"/>
    <d v="2025-05-26T00:00:00"/>
    <m/>
    <m/>
    <m/>
    <m/>
    <m/>
    <m/>
    <n v="202505"/>
    <n v="202505"/>
    <x v="0"/>
    <x v="11"/>
    <s v="20610959564"/>
    <n v="1"/>
    <n v="58.474576271186443"/>
    <s v="G1"/>
    <x v="0"/>
  </r>
  <r>
    <n v="2165800"/>
    <s v="02889139"/>
    <s v="Piura"/>
    <s v="Piura"/>
    <s v="Castilla"/>
    <m/>
    <m/>
    <x v="16"/>
    <d v="2025-05-07T11:51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800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5840"/>
    <s v="43877093"/>
    <s v="Piura"/>
    <s v="Piura"/>
    <s v="Piura"/>
    <m/>
    <m/>
    <x v="16"/>
    <d v="2025-05-07T11:36:0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Lima"/>
    <s v="20607995258"/>
    <s v="DAS SOLUCIONES S.A.C."/>
    <s v="Agencias Provincias"/>
    <d v="2025-05-07T00:00:00"/>
    <m/>
    <x v="0"/>
    <m/>
    <m/>
    <m/>
    <s v="Si"/>
    <m/>
    <m/>
    <m/>
    <m/>
    <n v="202505"/>
    <d v="2025-05-07T00:00:00"/>
    <n v="2165840"/>
    <n v="45791"/>
    <d v="2025-06-10T00:00:00"/>
    <m/>
    <m/>
    <m/>
    <m/>
    <m/>
    <m/>
    <n v="202505"/>
    <n v="202505"/>
    <x v="0"/>
    <x v="26"/>
    <s v="20607995258"/>
    <n v="1"/>
    <n v="107.25677966101696"/>
    <s v="G1"/>
    <x v="0"/>
  </r>
  <r>
    <n v="2165847"/>
    <s v="40392935"/>
    <s v="La Libertad"/>
    <s v="Trujillo "/>
    <s v="Trujillo"/>
    <m/>
    <m/>
    <x v="16"/>
    <d v="2025-05-07T11:33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847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65946"/>
    <s v="45427313"/>
    <s v="Piura"/>
    <s v="Piura"/>
    <s v="Castilla"/>
    <m/>
    <m/>
    <x v="16"/>
    <d v="2025-05-07T12:21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57798723"/>
    <s v="DATANTENNA S.A.C."/>
    <s v="Agencias Provincias"/>
    <d v="2025-05-07T00:00:00"/>
    <m/>
    <x v="0"/>
    <m/>
    <m/>
    <m/>
    <s v="Si"/>
    <m/>
    <m/>
    <m/>
    <m/>
    <n v="202505"/>
    <d v="2025-05-07T00:00:00"/>
    <n v="2165946"/>
    <n v="45791"/>
    <m/>
    <m/>
    <m/>
    <m/>
    <m/>
    <m/>
    <m/>
    <n v="202505"/>
    <n v="202505"/>
    <x v="0"/>
    <x v="23"/>
    <s v="20557798723"/>
    <n v="0"/>
    <n v="94.544915254237296"/>
    <s v="G1"/>
    <x v="0"/>
  </r>
  <r>
    <n v="2165957"/>
    <s v="45326411"/>
    <s v="Piura"/>
    <s v="Piura"/>
    <s v="Catacaos"/>
    <m/>
    <m/>
    <x v="16"/>
    <d v="2025-05-07T12:24:05"/>
    <s v="350Mbps Up To FEB25 A (PROVINCIAS)"/>
    <n v="350"/>
    <s v="TRIO"/>
    <s v="INTERNET + WIN TV + FONO WIN"/>
    <n v="0"/>
    <n v="0"/>
    <n v="0"/>
    <n v="0"/>
    <s v="0"/>
    <s v="0"/>
    <n v="1"/>
    <s v="0"/>
    <s v="0"/>
    <s v="1"/>
    <s v="0"/>
    <s v="0"/>
    <s v="0"/>
    <s v="Multifamiliar"/>
    <n v="104"/>
    <n v="104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5957"/>
    <n v="45791"/>
    <d v="2025-06-05T00:00:00"/>
    <m/>
    <m/>
    <m/>
    <m/>
    <m/>
    <m/>
    <n v="202505"/>
    <n v="202505"/>
    <x v="0"/>
    <x v="2"/>
    <s v="20609316170"/>
    <n v="1"/>
    <n v="88.13559322033899"/>
    <s v="G1"/>
    <x v="0"/>
  </r>
  <r>
    <n v="2165980"/>
    <s v="18184229"/>
    <s v="La Libertad"/>
    <s v="Trujillo "/>
    <s v="Trujillo"/>
    <m/>
    <m/>
    <x v="16"/>
    <d v="2025-05-07T12:06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57798723"/>
    <s v="DATANTENNA S.A.C."/>
    <s v="Agencias Provincias"/>
    <d v="2025-05-07T00:00:00"/>
    <m/>
    <x v="0"/>
    <m/>
    <m/>
    <m/>
    <s v="Si"/>
    <m/>
    <m/>
    <m/>
    <m/>
    <n v="202505"/>
    <d v="2025-05-07T00:00:00"/>
    <n v="2165980"/>
    <n v="45791"/>
    <d v="2025-05-27T00:00:00"/>
    <m/>
    <m/>
    <m/>
    <m/>
    <m/>
    <m/>
    <n v="202505"/>
    <n v="202505"/>
    <x v="0"/>
    <x v="27"/>
    <s v="20557798723"/>
    <n v="1"/>
    <n v="94.544915254237296"/>
    <s v="G1"/>
    <x v="0"/>
  </r>
  <r>
    <n v="2166092"/>
    <s v="18175595"/>
    <s v="La Libertad"/>
    <s v="Trujillo "/>
    <s v="Trujillo"/>
    <m/>
    <m/>
    <x v="13"/>
    <d v="2025-05-07T12:21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092"/>
    <n v="45791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66096"/>
    <s v="16484193"/>
    <s v="Lambayeque"/>
    <s v="Chiclayo "/>
    <s v="Chiclayo"/>
    <m/>
    <m/>
    <x v="13"/>
    <d v="2025-05-07T12:21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6096"/>
    <n v="45791"/>
    <d v="2025-05-16T00:00:00"/>
    <m/>
    <m/>
    <m/>
    <m/>
    <m/>
    <m/>
    <n v="202505"/>
    <n v="202505"/>
    <x v="0"/>
    <x v="11"/>
    <s v="20610959564"/>
    <n v="1"/>
    <n v="94.544915254237296"/>
    <s v="G1"/>
    <x v="0"/>
  </r>
  <r>
    <n v="2166166"/>
    <s v="45614769"/>
    <s v="Piura"/>
    <s v="Piura"/>
    <s v="Piura"/>
    <m/>
    <m/>
    <x v="15"/>
    <d v="2025-05-07T12:36:2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166"/>
    <n v="45791"/>
    <m/>
    <m/>
    <m/>
    <m/>
    <m/>
    <m/>
    <m/>
    <n v="202505"/>
    <n v="202505"/>
    <x v="0"/>
    <x v="2"/>
    <s v="20609316170"/>
    <n v="0"/>
    <n v="58.474576271186443"/>
    <s v="G1"/>
    <x v="0"/>
  </r>
  <r>
    <n v="2166236"/>
    <s v="40486444"/>
    <s v="La Libertad"/>
    <s v="Trujillo "/>
    <s v="Victor Larco Herrera"/>
    <m/>
    <m/>
    <x v="16"/>
    <d v="2025-05-07T13:15:02"/>
    <s v="350Mbps Up To FEB25 A (PROVINCIAS)"/>
    <n v="3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14"/>
    <n v="114"/>
    <s v="Multicanal Provincia"/>
    <s v="20611812893"/>
    <s v="SAVY OUTSOURCING S.A.C."/>
    <s v="Agencias Provincias"/>
    <d v="2025-05-08T00:00:00"/>
    <m/>
    <x v="0"/>
    <m/>
    <m/>
    <m/>
    <s v="Si"/>
    <m/>
    <m/>
    <m/>
    <m/>
    <n v="202505"/>
    <d v="2025-05-08T00:00:00"/>
    <n v="2166236"/>
    <n v="45791"/>
    <d v="2025-05-22T00:00:00"/>
    <m/>
    <m/>
    <m/>
    <m/>
    <m/>
    <m/>
    <n v="202505"/>
    <n v="202505"/>
    <x v="0"/>
    <x v="8"/>
    <s v="20611812893"/>
    <n v="1"/>
    <n v="96.610169491525426"/>
    <s v="G1"/>
    <x v="0"/>
  </r>
  <r>
    <n v="2166243"/>
    <s v="44824028"/>
    <s v="Piura"/>
    <s v="Piura"/>
    <s v="Veintiseis de Octubre"/>
    <m/>
    <m/>
    <x v="16"/>
    <d v="2025-05-07T13:06:0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243"/>
    <n v="45791"/>
    <d v="2025-05-29T00:00:00"/>
    <m/>
    <m/>
    <m/>
    <m/>
    <m/>
    <m/>
    <n v="202505"/>
    <n v="202505"/>
    <x v="0"/>
    <x v="2"/>
    <s v="20609316170"/>
    <n v="1"/>
    <n v="75.423728813559322"/>
    <s v="G1"/>
    <x v="0"/>
  </r>
  <r>
    <n v="2166257"/>
    <s v="75871769"/>
    <s v="Lambayeque"/>
    <s v="Chiclayo "/>
    <s v="Chiclayo"/>
    <m/>
    <m/>
    <x v="16"/>
    <d v="2025-05-07T13:54:0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6257"/>
    <n v="45791"/>
    <d v="2025-05-23T00:00:00"/>
    <m/>
    <m/>
    <m/>
    <m/>
    <m/>
    <m/>
    <n v="202505"/>
    <n v="202505"/>
    <x v="0"/>
    <x v="11"/>
    <s v="20610959564"/>
    <n v="1"/>
    <n v="75.423728813559322"/>
    <s v="G1"/>
    <x v="0"/>
  </r>
  <r>
    <n v="2166295"/>
    <s v="76812272"/>
    <s v="Piura"/>
    <s v="Piura"/>
    <s v="Veintiseis de Octubre"/>
    <m/>
    <m/>
    <x v="16"/>
    <d v="2025-05-07T14:03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295"/>
    <n v="45791"/>
    <d v="2025-06-04T00:00:00"/>
    <m/>
    <m/>
    <m/>
    <m/>
    <m/>
    <m/>
    <n v="202505"/>
    <n v="202505"/>
    <x v="0"/>
    <x v="2"/>
    <s v="20609316170"/>
    <n v="1"/>
    <n v="58.474576271186443"/>
    <s v="G1"/>
    <x v="0"/>
  </r>
  <r>
    <n v="2166340"/>
    <s v="70923278"/>
    <s v="La Libertad"/>
    <s v="Trujillo "/>
    <s v="Trujillo"/>
    <m/>
    <m/>
    <x v="16"/>
    <d v="2025-05-07T14:06:0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340"/>
    <n v="45791"/>
    <d v="2025-05-27T00:00:00"/>
    <m/>
    <m/>
    <m/>
    <m/>
    <m/>
    <m/>
    <n v="202505"/>
    <n v="202505"/>
    <x v="0"/>
    <x v="0"/>
    <s v="20609316170"/>
    <n v="1"/>
    <n v="75.423728813559322"/>
    <s v="G1"/>
    <x v="0"/>
  </r>
  <r>
    <n v="2166377"/>
    <s v="43396140"/>
    <s v="Lambayeque"/>
    <s v="Chiclayo "/>
    <s v="José Leonardo Ortiz"/>
    <m/>
    <m/>
    <x v="16"/>
    <d v="2025-05-07T13:45:03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6377"/>
    <n v="45791"/>
    <d v="2025-05-26T00:00:00"/>
    <m/>
    <m/>
    <m/>
    <m/>
    <m/>
    <m/>
    <n v="202505"/>
    <n v="202505"/>
    <x v="0"/>
    <x v="11"/>
    <s v="20610959564"/>
    <n v="1"/>
    <n v="66.949152542372886"/>
    <s v="G1"/>
    <x v="0"/>
  </r>
  <r>
    <n v="2166379"/>
    <s v="02646195"/>
    <s v="Piura"/>
    <s v="Piura"/>
    <s v="Veintiseis de Octubre"/>
    <m/>
    <m/>
    <x v="16"/>
    <d v="2025-05-07T14:12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6379"/>
    <n v="45791"/>
    <d v="2025-05-29T00:00:00"/>
    <m/>
    <m/>
    <m/>
    <m/>
    <m/>
    <m/>
    <n v="202505"/>
    <n v="202505"/>
    <x v="0"/>
    <x v="3"/>
    <s v="20610959564"/>
    <n v="1"/>
    <n v="94.544915254237296"/>
    <s v="G1"/>
    <x v="0"/>
  </r>
  <r>
    <n v="2166400"/>
    <s v="03645556"/>
    <s v="Piura"/>
    <s v="Piura"/>
    <s v="Veintiseis de Octubre"/>
    <m/>
    <m/>
    <x v="15"/>
    <d v="2025-05-07T13:27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7T00:00:00"/>
    <m/>
    <x v="0"/>
    <m/>
    <m/>
    <m/>
    <s v="Si"/>
    <m/>
    <m/>
    <m/>
    <m/>
    <n v="202505"/>
    <d v="2025-05-07T00:00:00"/>
    <n v="2166400"/>
    <n v="45791"/>
    <d v="2025-05-27T00:00:00"/>
    <m/>
    <m/>
    <m/>
    <m/>
    <m/>
    <m/>
    <n v="202505"/>
    <n v="202505"/>
    <x v="0"/>
    <x v="30"/>
    <s v="20613723219"/>
    <n v="1"/>
    <n v="58.474576271186443"/>
    <s v="G1"/>
    <x v="0"/>
  </r>
  <r>
    <n v="2166401"/>
    <s v="91690748"/>
    <s v="La Libertad"/>
    <s v="Trujillo "/>
    <s v="Victor Larco Herrera"/>
    <m/>
    <m/>
    <x v="16"/>
    <d v="2025-05-07T14:30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6401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66413"/>
    <s v="16555272"/>
    <s v="Lambayeque"/>
    <s v="Chiclayo "/>
    <s v="Chiclayo"/>
    <m/>
    <m/>
    <x v="15"/>
    <d v="2025-05-07T13:39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8.646.378-Q"/>
    <s v="S L SELECTRA"/>
    <s v="Agencias Provincias"/>
    <d v="2025-05-09T00:00:00"/>
    <m/>
    <x v="0"/>
    <m/>
    <m/>
    <m/>
    <s v="Si"/>
    <m/>
    <m/>
    <m/>
    <m/>
    <n v="202505"/>
    <d v="2025-05-09T00:00:00"/>
    <n v="2166413"/>
    <n v="45791"/>
    <d v="2025-05-27T00:00:00"/>
    <m/>
    <m/>
    <m/>
    <m/>
    <m/>
    <m/>
    <n v="202505"/>
    <n v="202505"/>
    <x v="0"/>
    <x v="34"/>
    <s v="28.646.378-Q"/>
    <n v="1"/>
    <n v="94.544915254237296"/>
    <s v="G1"/>
    <x v="0"/>
  </r>
  <r>
    <n v="2166414"/>
    <s v="60811665"/>
    <s v="Piura"/>
    <s v="Piura"/>
    <s v="Castilla"/>
    <m/>
    <m/>
    <x v="16"/>
    <d v="2025-05-07T14:57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414"/>
    <n v="45791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66458"/>
    <s v="48105562"/>
    <s v="Piura"/>
    <s v="Piura"/>
    <s v="Piura"/>
    <m/>
    <m/>
    <x v="16"/>
    <d v="2025-05-07T13:51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7T00:00:00"/>
    <m/>
    <x v="0"/>
    <m/>
    <m/>
    <m/>
    <s v="Si"/>
    <m/>
    <m/>
    <m/>
    <m/>
    <n v="202505"/>
    <d v="2025-05-07T00:00:00"/>
    <n v="2166458"/>
    <n v="45791"/>
    <d v="2025-06-04T00:00:00"/>
    <m/>
    <m/>
    <m/>
    <m/>
    <m/>
    <m/>
    <n v="202505"/>
    <n v="202505"/>
    <x v="0"/>
    <x v="3"/>
    <s v="20610959564"/>
    <n v="1"/>
    <n v="94.544915254237296"/>
    <s v="G1"/>
    <x v="0"/>
  </r>
  <r>
    <n v="2166476"/>
    <s v="41737306"/>
    <s v="La Libertad"/>
    <s v="Trujillo "/>
    <s v="Trujillo"/>
    <m/>
    <m/>
    <x v="16"/>
    <d v="2025-05-07T14:21:05"/>
    <s v="Plan 300 Mbps Up To - A FEB25"/>
    <n v="300"/>
    <s v="MONO"/>
    <s v="INTERNET"/>
    <n v="0"/>
    <n v="0"/>
    <n v="0"/>
    <n v="0"/>
    <s v="0"/>
    <s v="0"/>
    <n v="0"/>
    <s v="0"/>
    <s v="0"/>
    <s v="0"/>
    <s v="0"/>
    <s v="0"/>
    <s v="0"/>
    <s v="Multifamiliar"/>
    <n v="119"/>
    <n v="119"/>
    <s v="Venta - Instalación Multicanal"/>
    <s v="28.646.378-Q"/>
    <s v="S L SELECTRA"/>
    <s v="Agencias Provincias"/>
    <d v="2025-05-07T00:00:00"/>
    <m/>
    <x v="0"/>
    <m/>
    <m/>
    <m/>
    <s v="Si"/>
    <m/>
    <m/>
    <m/>
    <m/>
    <n v="202505"/>
    <d v="2025-05-07T00:00:00"/>
    <n v="2166476"/>
    <n v="45791"/>
    <d v="2025-06-04T00:00:00"/>
    <m/>
    <m/>
    <m/>
    <m/>
    <m/>
    <m/>
    <n v="202505"/>
    <n v="202505"/>
    <x v="0"/>
    <x v="20"/>
    <s v="28.646.378-Q"/>
    <n v="1"/>
    <n v="100.84745762711864"/>
    <s v="G1"/>
    <x v="0"/>
  </r>
  <r>
    <n v="2166570"/>
    <s v="02629674"/>
    <s v="Piura"/>
    <s v="Piura"/>
    <s v="Piura"/>
    <m/>
    <m/>
    <x v="16"/>
    <d v="2025-05-07T16:06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08T00:00:00"/>
    <m/>
    <x v="0"/>
    <m/>
    <m/>
    <m/>
    <s v="Si"/>
    <m/>
    <m/>
    <m/>
    <m/>
    <n v="202505"/>
    <d v="2025-05-08T00:00:00"/>
    <n v="2166570"/>
    <n v="45791"/>
    <d v="2025-06-05T00:00:00"/>
    <m/>
    <m/>
    <m/>
    <m/>
    <m/>
    <m/>
    <n v="202505"/>
    <n v="202505"/>
    <x v="0"/>
    <x v="4"/>
    <s v="20613447505"/>
    <n v="1"/>
    <n v="58.474576271186443"/>
    <s v="G1"/>
    <x v="0"/>
  </r>
  <r>
    <n v="2166708"/>
    <s v="80525834"/>
    <s v="Piura"/>
    <s v="Piura"/>
    <s v="Catacaos"/>
    <m/>
    <m/>
    <x v="16"/>
    <d v="2025-05-07T15:18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07T00:00:00"/>
    <m/>
    <x v="0"/>
    <m/>
    <m/>
    <m/>
    <s v="Si"/>
    <m/>
    <m/>
    <m/>
    <m/>
    <n v="202505"/>
    <d v="2025-05-07T00:00:00"/>
    <n v="2166708"/>
    <n v="45791"/>
    <d v="2025-05-28T00:00:00"/>
    <m/>
    <m/>
    <m/>
    <m/>
    <m/>
    <m/>
    <n v="202505"/>
    <n v="202505"/>
    <x v="0"/>
    <x v="4"/>
    <s v="20613447505"/>
    <n v="1"/>
    <n v="58.474576271186443"/>
    <s v="G1"/>
    <x v="0"/>
  </r>
  <r>
    <n v="2166762"/>
    <s v="77673266"/>
    <s v="Lambayeque"/>
    <s v="Chiclayo "/>
    <s v="Chiclayo"/>
    <m/>
    <m/>
    <x v="16"/>
    <d v="2025-05-07T16:06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762"/>
    <n v="45791"/>
    <d v="2025-05-30T00:00:00"/>
    <m/>
    <m/>
    <m/>
    <m/>
    <m/>
    <m/>
    <n v="202505"/>
    <n v="202505"/>
    <x v="0"/>
    <x v="19"/>
    <s v="20609316170"/>
    <n v="1"/>
    <n v="94.544915254237296"/>
    <s v="G1"/>
    <x v="0"/>
  </r>
  <r>
    <n v="2166777"/>
    <s v="40518163"/>
    <s v="Piura"/>
    <s v="Piura"/>
    <s v="Castilla"/>
    <m/>
    <m/>
    <x v="16"/>
    <d v="2025-05-07T15:51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777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66799"/>
    <s v="60764209"/>
    <s v="Piura"/>
    <s v="Piura"/>
    <s v="Piura"/>
    <m/>
    <m/>
    <x v="16"/>
    <d v="2025-05-07T15:45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799"/>
    <n v="45791"/>
    <d v="2025-05-31T00:00:00"/>
    <m/>
    <m/>
    <m/>
    <m/>
    <m/>
    <m/>
    <n v="202505"/>
    <n v="202505"/>
    <x v="0"/>
    <x v="2"/>
    <s v="20609316170"/>
    <n v="1"/>
    <n v="94.544915254237296"/>
    <s v="G1"/>
    <x v="0"/>
  </r>
  <r>
    <n v="2166828"/>
    <s v="43579303"/>
    <s v="Lambayeque"/>
    <s v="Chiclayo "/>
    <s v="José Leonardo Ortiz"/>
    <m/>
    <m/>
    <x v="13"/>
    <d v="2025-05-07T15:57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828"/>
    <n v="45791"/>
    <d v="2025-05-27T00:00:00"/>
    <m/>
    <m/>
    <m/>
    <m/>
    <m/>
    <m/>
    <n v="202505"/>
    <n v="202505"/>
    <x v="0"/>
    <x v="19"/>
    <s v="20609316170"/>
    <n v="1"/>
    <n v="94.544915254237296"/>
    <s v="G1"/>
    <x v="0"/>
  </r>
  <r>
    <n v="2166877"/>
    <s v="78459591"/>
    <s v="La Libertad"/>
    <s v="Trujillo "/>
    <s v="Victor Larco Herrera"/>
    <m/>
    <m/>
    <x v="15"/>
    <d v="2025-05-07T16:24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877"/>
    <n v="45791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66959"/>
    <s v="18035113"/>
    <s v="La Libertad"/>
    <s v="Trujillo "/>
    <s v="Victor Larco Herrera"/>
    <m/>
    <m/>
    <x v="16"/>
    <d v="2025-05-07T17:06:02"/>
    <s v="350Mbps Up To FEB25 A (PROVINCIAS)"/>
    <n v="350"/>
    <s v="TRIO"/>
    <s v="INTERNET + WIN TV + FONO WIN"/>
    <n v="0"/>
    <n v="0"/>
    <n v="1"/>
    <n v="0"/>
    <s v="0"/>
    <s v="0"/>
    <n v="1"/>
    <s v="0"/>
    <s v="0"/>
    <s v="0"/>
    <s v="0"/>
    <s v="0"/>
    <s v="0"/>
    <s v="Multifamiliar"/>
    <n v="94"/>
    <n v="94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959"/>
    <n v="45791"/>
    <d v="2025-06-06T00:00:00"/>
    <m/>
    <m/>
    <m/>
    <m/>
    <m/>
    <m/>
    <n v="202505"/>
    <n v="202505"/>
    <x v="0"/>
    <x v="0"/>
    <s v="20609316170"/>
    <n v="1"/>
    <n v="79.66101694915254"/>
    <s v="G1"/>
    <x v="0"/>
  </r>
  <r>
    <n v="2166967"/>
    <s v="47154288"/>
    <s v="Piura"/>
    <s v="Piura"/>
    <s v="Piura"/>
    <m/>
    <m/>
    <x v="16"/>
    <d v="2025-05-07T17:18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967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6979"/>
    <s v="16479146"/>
    <s v="Lambayeque"/>
    <s v="Chiclayo "/>
    <s v="La Victoria"/>
    <m/>
    <m/>
    <x v="16"/>
    <d v="2025-05-07T16:54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6979"/>
    <n v="45791"/>
    <d v="2025-05-16T00:00:00"/>
    <m/>
    <m/>
    <m/>
    <m/>
    <m/>
    <m/>
    <n v="202505"/>
    <n v="202505"/>
    <x v="0"/>
    <x v="19"/>
    <s v="20609316170"/>
    <n v="1"/>
    <n v="58.474576271186443"/>
    <s v="G1"/>
    <x v="0"/>
  </r>
  <r>
    <n v="2166994"/>
    <s v="72049455"/>
    <s v="Piura"/>
    <s v="Piura"/>
    <s v="Castilla"/>
    <m/>
    <m/>
    <x v="16"/>
    <d v="2025-05-07T17:24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7T00:00:00"/>
    <m/>
    <x v="0"/>
    <m/>
    <m/>
    <m/>
    <s v="Si"/>
    <m/>
    <m/>
    <m/>
    <m/>
    <n v="202505"/>
    <d v="2025-05-07T00:00:00"/>
    <n v="2166994"/>
    <n v="45791"/>
    <d v="2025-06-03T00:00:00"/>
    <m/>
    <m/>
    <m/>
    <m/>
    <m/>
    <m/>
    <n v="202505"/>
    <n v="202505"/>
    <x v="0"/>
    <x v="2"/>
    <s v="20609316170"/>
    <n v="1"/>
    <n v="58.474576271186443"/>
    <s v="G1"/>
    <x v="0"/>
  </r>
  <r>
    <n v="2167084"/>
    <s v="75980216"/>
    <s v="La Libertad"/>
    <s v="Trujillo "/>
    <s v="Trujillo"/>
    <m/>
    <m/>
    <x v="16"/>
    <d v="2025-05-07T17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8T00:00:00"/>
    <m/>
    <x v="0"/>
    <m/>
    <m/>
    <m/>
    <s v="Si"/>
    <m/>
    <m/>
    <m/>
    <m/>
    <n v="202505"/>
    <d v="2025-05-08T00:00:00"/>
    <n v="2167084"/>
    <n v="45791"/>
    <d v="2025-05-28T00:00:00"/>
    <m/>
    <m/>
    <m/>
    <m/>
    <m/>
    <m/>
    <n v="202505"/>
    <n v="202505"/>
    <x v="0"/>
    <x v="5"/>
    <s v="20610487672"/>
    <n v="1"/>
    <n v="58.474576271186443"/>
    <s v="G1"/>
    <x v="0"/>
  </r>
  <r>
    <n v="2167109"/>
    <s v="16465236"/>
    <s v="Lambayeque"/>
    <s v="Chiclayo "/>
    <s v="Pimentel"/>
    <m/>
    <s v="VILLAVERDE"/>
    <x v="16"/>
    <d v="2025-05-07T18:15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8T00:00:00"/>
    <m/>
    <x v="0"/>
    <m/>
    <m/>
    <m/>
    <s v="Si"/>
    <m/>
    <m/>
    <m/>
    <m/>
    <n v="202505"/>
    <d v="2025-05-08T00:00:00"/>
    <n v="2167109"/>
    <n v="45791"/>
    <d v="2025-05-28T00:00:00"/>
    <m/>
    <m/>
    <m/>
    <m/>
    <m/>
    <m/>
    <n v="202505"/>
    <n v="202505"/>
    <x v="0"/>
    <x v="6"/>
    <s v="20610803131"/>
    <n v="1"/>
    <n v="58.474576271186443"/>
    <s v="G1"/>
    <x v="0"/>
  </r>
  <r>
    <n v="2167255"/>
    <s v="80479006"/>
    <s v="Piura"/>
    <s v="Piura"/>
    <s v="Catacaos"/>
    <m/>
    <m/>
    <x v="16"/>
    <d v="2025-05-07T17:48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7255"/>
    <n v="45791"/>
    <d v="2025-06-07T00:00:00"/>
    <m/>
    <m/>
    <m/>
    <m/>
    <m/>
    <m/>
    <n v="202505"/>
    <n v="202505"/>
    <x v="0"/>
    <x v="3"/>
    <s v="20610959564"/>
    <n v="1"/>
    <n v="94.544915254237296"/>
    <s v="G1"/>
    <x v="0"/>
  </r>
  <r>
    <n v="2167286"/>
    <s v="80224116"/>
    <s v="Piura"/>
    <s v="Piura"/>
    <s v="Castilla"/>
    <m/>
    <m/>
    <x v="16"/>
    <d v="2025-05-07T18:00:3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7286"/>
    <n v="45791"/>
    <d v="2025-06-10T00:00:00"/>
    <m/>
    <m/>
    <m/>
    <m/>
    <m/>
    <m/>
    <n v="202505"/>
    <n v="202505"/>
    <x v="0"/>
    <x v="3"/>
    <s v="20610959564"/>
    <n v="1"/>
    <n v="58.474576271186443"/>
    <s v="G1"/>
    <x v="0"/>
  </r>
  <r>
    <n v="2167380"/>
    <s v="16616682"/>
    <s v="La Libertad"/>
    <s v="Trujillo "/>
    <s v="Trujillo"/>
    <m/>
    <m/>
    <x v="16"/>
    <d v="2025-05-07T21:12:00"/>
    <s v="Plan 600 Mbps - A FEB25"/>
    <n v="6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84"/>
    <n v="184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380"/>
    <n v="45791"/>
    <m/>
    <m/>
    <m/>
    <m/>
    <m/>
    <m/>
    <m/>
    <n v="202505"/>
    <n v="202505"/>
    <x v="0"/>
    <x v="0"/>
    <s v="20609316170"/>
    <n v="0"/>
    <n v="155.93220338983051"/>
    <s v="G1"/>
    <x v="0"/>
  </r>
  <r>
    <n v="2167403"/>
    <s v="25560044"/>
    <s v="La Libertad"/>
    <s v="Trujillo "/>
    <s v="Trujillo"/>
    <m/>
    <m/>
    <x v="16"/>
    <d v="2025-05-07T18:57:0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403"/>
    <n v="45791"/>
    <d v="2025-06-02T00:00:00"/>
    <m/>
    <m/>
    <m/>
    <m/>
    <m/>
    <m/>
    <n v="202505"/>
    <n v="202505"/>
    <x v="0"/>
    <x v="0"/>
    <s v="20609316170"/>
    <n v="1"/>
    <n v="109.32203389830509"/>
    <s v="G1"/>
    <x v="0"/>
  </r>
  <r>
    <n v="2167412"/>
    <s v="76429677"/>
    <s v="Piura"/>
    <s v="Piura"/>
    <s v="Veintiseis de Octubre"/>
    <m/>
    <m/>
    <x v="16"/>
    <d v="2025-05-07T20:12:08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7412"/>
    <n v="45791"/>
    <d v="2025-05-28T00:00:00"/>
    <m/>
    <m/>
    <m/>
    <m/>
    <m/>
    <m/>
    <n v="202505"/>
    <n v="202505"/>
    <x v="0"/>
    <x v="3"/>
    <s v="20610959564"/>
    <n v="1"/>
    <n v="71.186440677966104"/>
    <s v="G1"/>
    <x v="0"/>
  </r>
  <r>
    <n v="2167449"/>
    <s v="02682192"/>
    <s v="Piura"/>
    <s v="Piura"/>
    <s v="Castilla"/>
    <m/>
    <m/>
    <x v="16"/>
    <d v="2025-05-07T21:00:0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449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7510"/>
    <s v="71869637"/>
    <s v="Piura"/>
    <s v="Piura"/>
    <s v="Veintiseis de Octubre"/>
    <m/>
    <s v="LOS PARQUES DE SANTA MARGARITA IV ETAPA"/>
    <x v="16"/>
    <d v="2025-05-07T22:12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7510"/>
    <n v="45791"/>
    <d v="2025-05-26T00:00:00"/>
    <m/>
    <m/>
    <m/>
    <m/>
    <m/>
    <m/>
    <n v="202505"/>
    <n v="202505"/>
    <x v="0"/>
    <x v="3"/>
    <s v="20610959564"/>
    <n v="1"/>
    <n v="58.474576271186443"/>
    <s v="G1"/>
    <x v="0"/>
  </r>
  <r>
    <n v="2167582"/>
    <s v="80554713"/>
    <s v="Piura"/>
    <s v="Piura"/>
    <s v="Castilla"/>
    <m/>
    <m/>
    <x v="16"/>
    <d v="2025-05-07T20:21:0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7582"/>
    <n v="45791"/>
    <d v="2025-05-29T00:00:00"/>
    <m/>
    <m/>
    <m/>
    <m/>
    <m/>
    <m/>
    <n v="202505"/>
    <n v="202505"/>
    <x v="0"/>
    <x v="3"/>
    <s v="20610959564"/>
    <n v="1"/>
    <n v="75.423728813559322"/>
    <s v="G1"/>
    <x v="0"/>
  </r>
  <r>
    <n v="2167641"/>
    <s v="45121929"/>
    <s v="Piura"/>
    <s v="Piura"/>
    <s v="Veintiseis de Octubre"/>
    <m/>
    <m/>
    <x v="16"/>
    <d v="2025-05-07T23:18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641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7651"/>
    <s v="73021515"/>
    <s v="Piura"/>
    <s v="Piura"/>
    <s v="Castilla"/>
    <m/>
    <m/>
    <x v="16"/>
    <d v="2025-05-07T20:57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651"/>
    <n v="45791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67680"/>
    <s v="73858936"/>
    <s v="Piura"/>
    <s v="Piura"/>
    <s v="Piura"/>
    <m/>
    <m/>
    <x v="12"/>
    <d v="2025-05-07T21:30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680"/>
    <d v="2025-05-14T00:00:00"/>
    <m/>
    <m/>
    <m/>
    <m/>
    <m/>
    <m/>
    <m/>
    <n v="202505"/>
    <n v="202505"/>
    <x v="0"/>
    <x v="2"/>
    <s v="20609316170"/>
    <n v="0"/>
    <n v="94.544915254237296"/>
    <s v="G1"/>
    <x v="0"/>
  </r>
  <r>
    <n v="2167681"/>
    <s v="18114207"/>
    <s v="La Libertad"/>
    <s v="Trujillo "/>
    <s v="Trujillo"/>
    <m/>
    <m/>
    <x v="13"/>
    <d v="2025-05-07T21:33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681"/>
    <n v="45791"/>
    <d v="2025-06-02T00:00:00"/>
    <m/>
    <m/>
    <m/>
    <m/>
    <m/>
    <m/>
    <n v="202505"/>
    <n v="202505"/>
    <x v="0"/>
    <x v="0"/>
    <s v="20609316170"/>
    <n v="1"/>
    <n v="94.544915254237296"/>
    <s v="G1"/>
    <x v="0"/>
  </r>
  <r>
    <n v="2167720"/>
    <s v="72668318"/>
    <s v="Áncash"/>
    <s v="Santa"/>
    <s v="Nuevo Chimbote"/>
    <m/>
    <m/>
    <x v="16"/>
    <d v="2025-05-08T07:29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720"/>
    <n v="45791"/>
    <d v="2025-05-28T00:00:00"/>
    <m/>
    <m/>
    <m/>
    <m/>
    <m/>
    <m/>
    <n v="202505"/>
    <n v="202505"/>
    <x v="0"/>
    <x v="10"/>
    <s v="20609316170"/>
    <n v="1"/>
    <n v="58.474576271186443"/>
    <s v="G1"/>
    <x v="0"/>
  </r>
  <r>
    <n v="2167721"/>
    <s v="17961918"/>
    <s v="La Libertad"/>
    <s v="Trujillo "/>
    <s v="Trujillo"/>
    <m/>
    <m/>
    <x v="16"/>
    <d v="2025-05-08T08:30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7721"/>
    <n v="45791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67794"/>
    <s v="61299313"/>
    <s v="Piura"/>
    <s v="Piura"/>
    <s v="Piura"/>
    <m/>
    <m/>
    <x v="16"/>
    <d v="2025-05-08T02:47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794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67865"/>
    <s v="16523227"/>
    <s v="Lambayeque"/>
    <s v="Chiclayo "/>
    <s v="José Leonardo Ortiz"/>
    <m/>
    <m/>
    <x v="13"/>
    <d v="2025-05-08T09:12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487672"/>
    <s v="EXPORTEL PROVINCIA"/>
    <s v="Agencias Provincias"/>
    <d v="2025-05-08T00:00:00"/>
    <m/>
    <x v="0"/>
    <m/>
    <m/>
    <m/>
    <s v="Si"/>
    <m/>
    <m/>
    <m/>
    <m/>
    <n v="202505"/>
    <d v="2025-05-08T00:00:00"/>
    <n v="2167865"/>
    <n v="45791"/>
    <d v="2025-05-21T00:00:00"/>
    <m/>
    <m/>
    <m/>
    <m/>
    <m/>
    <m/>
    <n v="202505"/>
    <n v="202505"/>
    <x v="0"/>
    <x v="17"/>
    <s v="20610487672"/>
    <n v="1"/>
    <n v="94.544915254237296"/>
    <s v="G1"/>
    <x v="0"/>
  </r>
  <r>
    <n v="2167887"/>
    <s v="18110642"/>
    <s v="La Libertad"/>
    <s v="Trujillo "/>
    <s v="Trujillo"/>
    <m/>
    <m/>
    <x v="17"/>
    <d v="2025-05-08T09:27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08T00:00:00"/>
    <m/>
    <x v="0"/>
    <m/>
    <m/>
    <m/>
    <s v="Si"/>
    <m/>
    <m/>
    <m/>
    <m/>
    <n v="202505"/>
    <d v="2025-05-08T00:00:00"/>
    <n v="2167887"/>
    <n v="45791"/>
    <d v="2025-06-09T00:00:00"/>
    <m/>
    <m/>
    <m/>
    <m/>
    <m/>
    <m/>
    <n v="202505"/>
    <n v="202505"/>
    <x v="0"/>
    <x v="5"/>
    <s v="20610487672"/>
    <n v="1"/>
    <n v="58.474576271186443"/>
    <s v="G1"/>
    <x v="0"/>
  </r>
  <r>
    <n v="2167891"/>
    <s v="71615630"/>
    <s v="Lambayeque"/>
    <s v="Chiclayo "/>
    <s v="La Victoria"/>
    <m/>
    <m/>
    <x v="17"/>
    <d v="2025-05-08T09:30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1T00:00:00"/>
    <m/>
    <x v="0"/>
    <m/>
    <m/>
    <m/>
    <s v="Si"/>
    <m/>
    <m/>
    <m/>
    <m/>
    <n v="202505"/>
    <d v="2025-05-11T00:00:00"/>
    <n v="2167891"/>
    <n v="45791"/>
    <d v="2025-06-04T00:00:00"/>
    <m/>
    <m/>
    <m/>
    <m/>
    <m/>
    <m/>
    <n v="202505"/>
    <n v="202505"/>
    <x v="0"/>
    <x v="11"/>
    <s v="20610959564"/>
    <n v="1"/>
    <n v="58.474576271186443"/>
    <s v="G1"/>
    <x v="0"/>
  </r>
  <r>
    <n v="2167923"/>
    <s v="03369414"/>
    <s v="Piura"/>
    <s v="Piura"/>
    <s v="Castilla"/>
    <m/>
    <m/>
    <x v="16"/>
    <d v="2025-05-08T09:36:0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67923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67949"/>
    <s v="17855441"/>
    <s v="La Libertad"/>
    <s v="Trujillo "/>
    <s v="Trujillo"/>
    <m/>
    <m/>
    <x v="17"/>
    <d v="2025-05-08T09:51:0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7949"/>
    <n v="45791"/>
    <d v="2025-05-28T00:00:00"/>
    <m/>
    <m/>
    <m/>
    <m/>
    <m/>
    <m/>
    <n v="202505"/>
    <n v="202505"/>
    <x v="0"/>
    <x v="13"/>
    <s v="20610959564"/>
    <n v="1"/>
    <n v="75.423728813559322"/>
    <s v="G1"/>
    <x v="0"/>
  </r>
  <r>
    <n v="2167961"/>
    <s v="03379177"/>
    <s v="Piura"/>
    <s v="Piura"/>
    <s v="Castilla"/>
    <m/>
    <m/>
    <x v="17"/>
    <d v="2025-05-08T10:00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7961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8017"/>
    <s v="76010333"/>
    <s v="Lambayeque"/>
    <s v="Chiclayo "/>
    <s v="Chiclayo"/>
    <m/>
    <m/>
    <x v="16"/>
    <d v="2025-05-08T10:27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08T00:00:00"/>
    <m/>
    <x v="0"/>
    <m/>
    <m/>
    <m/>
    <s v="Si"/>
    <m/>
    <m/>
    <m/>
    <m/>
    <n v="202505"/>
    <d v="2025-05-08T00:00:00"/>
    <n v="2168017"/>
    <n v="45791"/>
    <d v="2025-05-26T00:00:00"/>
    <m/>
    <m/>
    <m/>
    <m/>
    <m/>
    <m/>
    <n v="202505"/>
    <n v="202505"/>
    <x v="0"/>
    <x v="22"/>
    <s v="20607995258"/>
    <n v="1"/>
    <n v="58.474576271186443"/>
    <s v="G1"/>
    <x v="0"/>
  </r>
  <r>
    <n v="2168057"/>
    <s v="44102059"/>
    <s v="La Libertad"/>
    <s v="Trujillo "/>
    <s v="Trujillo"/>
    <m/>
    <m/>
    <x v="17"/>
    <d v="2025-05-08T10:45:0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1812893"/>
    <s v="SAVY OUTSOURCING S.A.C."/>
    <s v="Agencias Provincias"/>
    <d v="2025-05-08T00:00:00"/>
    <m/>
    <x v="0"/>
    <m/>
    <m/>
    <m/>
    <s v="Si"/>
    <m/>
    <m/>
    <m/>
    <m/>
    <n v="202505"/>
    <d v="2025-05-08T00:00:00"/>
    <n v="2168057"/>
    <n v="45791"/>
    <d v="2025-06-02T00:00:00"/>
    <m/>
    <m/>
    <m/>
    <m/>
    <m/>
    <m/>
    <n v="202505"/>
    <n v="202505"/>
    <x v="0"/>
    <x v="8"/>
    <s v="20611812893"/>
    <n v="1"/>
    <n v="75.423728813559322"/>
    <s v="G1"/>
    <x v="0"/>
  </r>
  <r>
    <n v="2168059"/>
    <s v="40515454"/>
    <s v="La Libertad"/>
    <s v="Trujillo "/>
    <s v="Trujillo"/>
    <m/>
    <m/>
    <x v="16"/>
    <d v="2025-05-08T10:33:0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4430764"/>
    <s v="GRUPO LUFAFCO S.A.C."/>
    <s v="Agencias Provincias"/>
    <d v="2025-05-08T00:00:00"/>
    <m/>
    <x v="0"/>
    <m/>
    <m/>
    <m/>
    <s v="Si"/>
    <m/>
    <m/>
    <m/>
    <m/>
    <n v="202505"/>
    <d v="2025-05-08T00:00:00"/>
    <n v="2168059"/>
    <n v="45791"/>
    <d v="2025-05-28T00:00:00"/>
    <m/>
    <m/>
    <m/>
    <m/>
    <m/>
    <m/>
    <n v="202505"/>
    <n v="202505"/>
    <x v="0"/>
    <x v="9"/>
    <s v="20604430764"/>
    <n v="1"/>
    <n v="75.423728813559322"/>
    <s v="G1"/>
    <x v="0"/>
  </r>
  <r>
    <n v="2168139"/>
    <s v="02845869"/>
    <s v="Piura"/>
    <s v="Piura"/>
    <s v="Veintiseis de Octubre"/>
    <m/>
    <m/>
    <x v="17"/>
    <d v="2025-05-08T11:27:0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139"/>
    <n v="45791"/>
    <d v="2025-05-27T00:00:00"/>
    <m/>
    <m/>
    <m/>
    <m/>
    <m/>
    <m/>
    <n v="202505"/>
    <n v="202505"/>
    <x v="0"/>
    <x v="2"/>
    <s v="20609316170"/>
    <n v="1"/>
    <n v="75.423728813559322"/>
    <s v="G1"/>
    <x v="0"/>
  </r>
  <r>
    <n v="2168154"/>
    <s v="80637137"/>
    <s v="Lambayeque"/>
    <s v="Chiclayo "/>
    <s v="Chiclayo"/>
    <m/>
    <m/>
    <x v="16"/>
    <d v="2025-05-08T10:56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8T00:00:00"/>
    <m/>
    <x v="0"/>
    <m/>
    <m/>
    <m/>
    <s v="Si"/>
    <m/>
    <m/>
    <m/>
    <m/>
    <n v="202505"/>
    <d v="2025-05-08T00:00:00"/>
    <n v="2168154"/>
    <n v="45791"/>
    <d v="2025-05-30T00:00:00"/>
    <m/>
    <m/>
    <m/>
    <m/>
    <m/>
    <m/>
    <n v="202505"/>
    <n v="202505"/>
    <x v="0"/>
    <x v="25"/>
    <s v="20613723219"/>
    <n v="1"/>
    <n v="58.474576271186443"/>
    <s v="G1"/>
    <x v="0"/>
  </r>
  <r>
    <n v="2168171"/>
    <s v="72767269"/>
    <s v="Piura"/>
    <s v="Piura"/>
    <s v="Veintiseis de Octubre"/>
    <m/>
    <m/>
    <x v="17"/>
    <d v="2025-05-08T10:54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171"/>
    <n v="45791"/>
    <d v="2025-05-30T00:00:00"/>
    <m/>
    <m/>
    <m/>
    <m/>
    <m/>
    <m/>
    <n v="202505"/>
    <n v="202505"/>
    <x v="0"/>
    <x v="2"/>
    <s v="20609316170"/>
    <n v="1"/>
    <n v="94.544915254237296"/>
    <s v="G1"/>
    <x v="0"/>
  </r>
  <r>
    <n v="2168186"/>
    <s v="48781284"/>
    <s v="Lambayeque"/>
    <s v="Chiclayo "/>
    <s v="Chiclayo"/>
    <m/>
    <m/>
    <x v="16"/>
    <d v="2025-05-08T11:00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186"/>
    <n v="45791"/>
    <d v="2025-06-10T00:00:00"/>
    <m/>
    <m/>
    <m/>
    <m/>
    <m/>
    <m/>
    <n v="202505"/>
    <n v="202505"/>
    <x v="0"/>
    <x v="19"/>
    <s v="20609316170"/>
    <n v="1"/>
    <n v="94.544915254237296"/>
    <s v="G1"/>
    <x v="0"/>
  </r>
  <r>
    <n v="2168353"/>
    <s v="70591881"/>
    <s v="Piura"/>
    <s v="Piura"/>
    <s v="Piura"/>
    <m/>
    <m/>
    <x v="16"/>
    <d v="2025-05-08T11:54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353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68375"/>
    <s v="32850153"/>
    <s v="Áncash"/>
    <s v="Santa"/>
    <s v="Nuevo Chimbote"/>
    <m/>
    <m/>
    <x v="17"/>
    <d v="2025-05-08T12:54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2T00:00:00"/>
    <m/>
    <x v="0"/>
    <m/>
    <m/>
    <m/>
    <s v="Si"/>
    <m/>
    <m/>
    <m/>
    <m/>
    <n v="202505"/>
    <d v="2025-05-12T00:00:00"/>
    <n v="2168375"/>
    <n v="45791"/>
    <d v="2025-06-07T00:00:00"/>
    <m/>
    <m/>
    <m/>
    <m/>
    <m/>
    <m/>
    <n v="202505"/>
    <n v="202505"/>
    <x v="0"/>
    <x v="35"/>
    <s v="20538983609"/>
    <n v="1"/>
    <n v="58.474576271186443"/>
    <s v="G1"/>
    <x v="0"/>
  </r>
  <r>
    <n v="2168429"/>
    <s v="16737261"/>
    <s v="Lambayeque"/>
    <s v="Chiclayo "/>
    <s v="Chiclayo"/>
    <m/>
    <m/>
    <x v="17"/>
    <d v="2025-05-08T12:56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429"/>
    <n v="45791"/>
    <d v="2025-06-07T00:00:00"/>
    <m/>
    <m/>
    <m/>
    <m/>
    <m/>
    <m/>
    <n v="202505"/>
    <n v="202505"/>
    <x v="0"/>
    <x v="19"/>
    <s v="20609316170"/>
    <n v="1"/>
    <n v="94.544915254237296"/>
    <s v="G1"/>
    <x v="0"/>
  </r>
  <r>
    <n v="2168448"/>
    <s v="006470120"/>
    <s v="Piura"/>
    <s v="Piura"/>
    <s v="Castilla"/>
    <m/>
    <m/>
    <x v="17"/>
    <d v="2025-05-08T12:45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8448"/>
    <n v="45791"/>
    <d v="2025-06-02T00:00:00"/>
    <m/>
    <m/>
    <m/>
    <m/>
    <m/>
    <m/>
    <n v="202505"/>
    <n v="202505"/>
    <x v="0"/>
    <x v="3"/>
    <s v="20610959564"/>
    <n v="1"/>
    <n v="58.474576271186443"/>
    <s v="G1"/>
    <x v="0"/>
  </r>
  <r>
    <n v="2168524"/>
    <s v="72314060"/>
    <s v="Lambayeque"/>
    <s v="Chiclayo "/>
    <s v="Pimentel"/>
    <m/>
    <m/>
    <x v="17"/>
    <d v="2025-05-08T13:18:0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524"/>
    <n v="45791"/>
    <d v="2025-05-28T00:00:00"/>
    <m/>
    <m/>
    <m/>
    <m/>
    <m/>
    <m/>
    <n v="202505"/>
    <n v="202505"/>
    <x v="0"/>
    <x v="19"/>
    <s v="20609316170"/>
    <n v="1"/>
    <n v="75.423728813559322"/>
    <s v="G1"/>
    <x v="0"/>
  </r>
  <r>
    <n v="2168570"/>
    <s v="46794416"/>
    <s v="Piura"/>
    <s v="Piura"/>
    <s v="Castilla"/>
    <m/>
    <m/>
    <x v="17"/>
    <d v="2025-05-08T13:0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09T00:00:00"/>
    <m/>
    <x v="0"/>
    <m/>
    <m/>
    <m/>
    <s v="Si"/>
    <m/>
    <m/>
    <m/>
    <m/>
    <n v="202505"/>
    <d v="2025-05-09T00:00:00"/>
    <n v="2168570"/>
    <n v="45791"/>
    <d v="2025-05-28T00:00:00"/>
    <m/>
    <m/>
    <m/>
    <m/>
    <m/>
    <m/>
    <n v="202505"/>
    <n v="202505"/>
    <x v="0"/>
    <x v="30"/>
    <s v="20613723219"/>
    <n v="1"/>
    <n v="58.474576271186443"/>
    <s v="G1"/>
    <x v="0"/>
  </r>
  <r>
    <n v="2168604"/>
    <s v="72751032"/>
    <s v="La Libertad"/>
    <s v="Trujillo "/>
    <s v="Trujillo"/>
    <m/>
    <m/>
    <x v="17"/>
    <d v="2025-05-08T13:06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8604"/>
    <n v="45791"/>
    <d v="2025-05-27T00:00:00"/>
    <m/>
    <m/>
    <m/>
    <m/>
    <m/>
    <m/>
    <n v="202505"/>
    <n v="202505"/>
    <x v="0"/>
    <x v="13"/>
    <s v="20610959564"/>
    <n v="1"/>
    <n v="58.474576271186443"/>
    <s v="G1"/>
    <x v="0"/>
  </r>
  <r>
    <n v="2168699"/>
    <s v="41274270"/>
    <s v="La Libertad"/>
    <s v="Trujillo "/>
    <s v="Trujillo"/>
    <m/>
    <m/>
    <x v="17"/>
    <d v="2025-05-08T14:03:00"/>
    <s v="Plan 600 Mbps - A FEB25"/>
    <n v="600"/>
    <s v="MONO"/>
    <s v="INTERNET"/>
    <n v="0"/>
    <n v="0"/>
    <n v="0"/>
    <n v="0"/>
    <s v="0"/>
    <s v="0"/>
    <n v="0"/>
    <s v="0"/>
    <s v="0"/>
    <s v="0"/>
    <s v="0"/>
    <s v="0"/>
    <s v="0"/>
    <s v="Multifamiliar"/>
    <n v="139"/>
    <n v="13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699"/>
    <n v="45791"/>
    <d v="2025-05-28T00:00:00"/>
    <m/>
    <m/>
    <m/>
    <m/>
    <m/>
    <m/>
    <n v="202505"/>
    <n v="202505"/>
    <x v="0"/>
    <x v="0"/>
    <s v="20609316170"/>
    <n v="1"/>
    <n v="117.79661016949153"/>
    <s v="G1"/>
    <x v="0"/>
  </r>
  <r>
    <n v="2168717"/>
    <s v="32921541"/>
    <s v="Áncash"/>
    <s v="Santa"/>
    <s v="Nuevo Chimbote"/>
    <m/>
    <m/>
    <x v="17"/>
    <d v="2025-05-08T13:39:01"/>
    <s v="GAMER 1000 Mbps - A FEB25"/>
    <n v="10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89"/>
    <n v="189"/>
    <s v="Multicanal Provincia"/>
    <s v="20609402319"/>
    <s v="CENTRALCALL TELECOMUNICACIONES"/>
    <s v="Agencias Provincias"/>
    <d v="2025-05-08T00:00:00"/>
    <m/>
    <x v="0"/>
    <m/>
    <m/>
    <m/>
    <s v="Si"/>
    <m/>
    <m/>
    <m/>
    <m/>
    <n v="202505"/>
    <d v="2025-05-08T00:00:00"/>
    <n v="2168717"/>
    <n v="45791"/>
    <d v="2025-06-05T00:00:00"/>
    <m/>
    <m/>
    <m/>
    <m/>
    <m/>
    <m/>
    <n v="202505"/>
    <n v="202505"/>
    <x v="0"/>
    <x v="36"/>
    <s v="20609402319"/>
    <n v="1"/>
    <n v="160.16949152542375"/>
    <s v="G1"/>
    <x v="0"/>
  </r>
  <r>
    <n v="2168734"/>
    <s v="70864658"/>
    <s v="La Libertad"/>
    <s v="Trujillo "/>
    <s v="Trujillo"/>
    <m/>
    <m/>
    <x v="17"/>
    <d v="2025-05-08T13:54:0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8734"/>
    <n v="45791"/>
    <d v="2025-05-28T00:00:00"/>
    <m/>
    <m/>
    <m/>
    <m/>
    <m/>
    <m/>
    <n v="202505"/>
    <n v="202505"/>
    <x v="0"/>
    <x v="0"/>
    <s v="20609316170"/>
    <n v="1"/>
    <n v="75.423728813559322"/>
    <s v="G1"/>
    <x v="0"/>
  </r>
  <r>
    <n v="2168751"/>
    <s v="47923373"/>
    <s v="La Libertad"/>
    <s v="Trujillo "/>
    <s v="Trujillo"/>
    <m/>
    <m/>
    <x v="17"/>
    <d v="2025-05-08T14:26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751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68791"/>
    <s v="70994916"/>
    <s v="Lambayeque"/>
    <s v="Chiclayo "/>
    <s v="Chiclayo"/>
    <m/>
    <m/>
    <x v="17"/>
    <d v="2025-05-08T14:21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8791"/>
    <n v="45791"/>
    <d v="2025-05-27T00:00:00"/>
    <m/>
    <m/>
    <m/>
    <m/>
    <m/>
    <m/>
    <n v="202505"/>
    <n v="202505"/>
    <x v="0"/>
    <x v="11"/>
    <s v="20610959564"/>
    <n v="1"/>
    <n v="58.474576271186443"/>
    <s v="G1"/>
    <x v="0"/>
  </r>
  <r>
    <n v="2168831"/>
    <s v="41407280"/>
    <s v="La Libertad"/>
    <s v="Trujillo "/>
    <s v="Trujillo"/>
    <m/>
    <m/>
    <x v="17"/>
    <d v="2025-05-08T14:26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1"/>
    <s v="EXPORTEL S.A.C."/>
    <s v="Agencias Provincias"/>
    <d v="2025-05-09T00:00:00"/>
    <m/>
    <x v="0"/>
    <m/>
    <m/>
    <m/>
    <s v="Si"/>
    <m/>
    <m/>
    <m/>
    <m/>
    <n v="202505"/>
    <d v="2025-05-09T00:00:00"/>
    <n v="2168831"/>
    <n v="45791"/>
    <d v="2025-05-24T00:00:00"/>
    <m/>
    <m/>
    <m/>
    <m/>
    <m/>
    <m/>
    <n v="202505"/>
    <n v="202505"/>
    <x v="0"/>
    <x v="37"/>
    <s v="20610487671"/>
    <n v="1"/>
    <n v="58.474576271186443"/>
    <s v="G1"/>
    <x v="0"/>
  </r>
  <r>
    <n v="2168832"/>
    <s v="02771780"/>
    <s v="Piura"/>
    <s v="Piura"/>
    <s v="Piura"/>
    <m/>
    <m/>
    <x v="17"/>
    <d v="2025-05-08T14:12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8T00:00:00"/>
    <m/>
    <x v="0"/>
    <m/>
    <m/>
    <m/>
    <s v="Si"/>
    <m/>
    <m/>
    <m/>
    <m/>
    <n v="202505"/>
    <d v="2025-05-08T00:00:00"/>
    <n v="2168832"/>
    <n v="45791"/>
    <d v="2025-05-27T00:00:00"/>
    <m/>
    <m/>
    <m/>
    <m/>
    <m/>
    <m/>
    <n v="202505"/>
    <n v="202505"/>
    <x v="0"/>
    <x v="3"/>
    <s v="20610959564"/>
    <n v="1"/>
    <n v="58.474576271186443"/>
    <s v="G1"/>
    <x v="0"/>
  </r>
  <r>
    <n v="2168865"/>
    <s v="47656964"/>
    <s v="Lambayeque"/>
    <s v="Chiclayo "/>
    <s v="Chiclayo"/>
    <m/>
    <m/>
    <x v="17"/>
    <d v="2025-05-08T15:42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865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68894"/>
    <s v="71513192"/>
    <s v="Piura"/>
    <s v="Piura"/>
    <s v="Veintiseis de Octubre"/>
    <m/>
    <m/>
    <x v="17"/>
    <d v="2025-05-08T14:54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894"/>
    <n v="45791"/>
    <d v="2025-06-03T00:00:00"/>
    <m/>
    <m/>
    <m/>
    <m/>
    <m/>
    <m/>
    <n v="202505"/>
    <n v="202505"/>
    <x v="0"/>
    <x v="2"/>
    <s v="20609316170"/>
    <n v="1"/>
    <n v="58.474576271186443"/>
    <s v="G1"/>
    <x v="0"/>
  </r>
  <r>
    <n v="2168924"/>
    <s v="18020944"/>
    <s v="Piura"/>
    <s v="Piura"/>
    <s v="Veintiseis de Octubre"/>
    <m/>
    <m/>
    <x v="16"/>
    <d v="2025-05-08T14:45:01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Provincia"/>
    <s v="20609316170"/>
    <s v="ALIV TELECOM S.A.C."/>
    <s v="Agencias Provincias"/>
    <d v="2025-05-08T00:00:00"/>
    <m/>
    <x v="0"/>
    <m/>
    <m/>
    <m/>
    <s v="Si"/>
    <m/>
    <m/>
    <m/>
    <m/>
    <n v="202505"/>
    <d v="2025-05-08T00:00:00"/>
    <n v="2168924"/>
    <n v="45791"/>
    <d v="2025-06-09T00:00:00"/>
    <m/>
    <m/>
    <m/>
    <m/>
    <m/>
    <m/>
    <n v="202505"/>
    <n v="202505"/>
    <x v="0"/>
    <x v="2"/>
    <s v="20609316170"/>
    <n v="1"/>
    <n v="103.01949152542373"/>
    <s v="G1"/>
    <x v="0"/>
  </r>
  <r>
    <n v="2168929"/>
    <s v="70215547"/>
    <s v="Áncash"/>
    <s v="Santa"/>
    <s v="Chimbote"/>
    <m/>
    <m/>
    <x v="17"/>
    <d v="2025-05-08T15:00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2842389"/>
    <s v="CORPORACION DE TODO PERU S.A.C"/>
    <s v="Agencias Provincias"/>
    <d v="2025-05-09T00:00:00"/>
    <m/>
    <x v="0"/>
    <m/>
    <m/>
    <m/>
    <s v="Si"/>
    <m/>
    <m/>
    <m/>
    <m/>
    <n v="202505"/>
    <d v="2025-05-09T00:00:00"/>
    <n v="2168929"/>
    <n v="45791"/>
    <d v="2025-06-05T00:00:00"/>
    <m/>
    <m/>
    <m/>
    <m/>
    <m/>
    <m/>
    <n v="202505"/>
    <n v="202505"/>
    <x v="0"/>
    <x v="38"/>
    <s v="20612842389"/>
    <n v="1"/>
    <n v="58.474576271186443"/>
    <s v="G1"/>
    <x v="0"/>
  </r>
  <r>
    <n v="2168948"/>
    <s v="48840314"/>
    <s v="Lambayeque"/>
    <s v="Chiclayo "/>
    <s v="La Victoria"/>
    <m/>
    <m/>
    <x v="16"/>
    <d v="2025-05-08T14:51:03"/>
    <s v="550Mbps Up To - FEB25 A (PROVINCIAS)"/>
    <n v="5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99"/>
    <n v="99"/>
    <s v="Multicanal Provincia"/>
    <s v="20610959564"/>
    <s v="SICOMNET SAC"/>
    <s v="Agencias Provincias"/>
    <d v="2025-05-09T00:00:00"/>
    <m/>
    <x v="0"/>
    <m/>
    <m/>
    <m/>
    <s v="Si"/>
    <m/>
    <m/>
    <s v="Si"/>
    <s v="ganador"/>
    <n v="202505"/>
    <d v="2025-05-09T00:00:00"/>
    <n v="2168948"/>
    <n v="45791"/>
    <m/>
    <m/>
    <m/>
    <m/>
    <m/>
    <m/>
    <m/>
    <n v="202505"/>
    <n v="202505"/>
    <x v="0"/>
    <x v="11"/>
    <s v="20610959564"/>
    <n v="0"/>
    <n v="83.898305084745772"/>
    <s v="G1"/>
    <x v="0"/>
  </r>
  <r>
    <n v="2168953"/>
    <s v="74728601"/>
    <s v="Lambayeque"/>
    <s v="Chiclayo "/>
    <s v="La Victoria"/>
    <m/>
    <s v="PUERTAS DE SOL II"/>
    <x v="17"/>
    <d v="2025-05-08T14:48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8T00:00:00"/>
    <m/>
    <x v="0"/>
    <m/>
    <m/>
    <m/>
    <s v="Si"/>
    <m/>
    <m/>
    <m/>
    <m/>
    <n v="202505"/>
    <d v="2025-05-08T00:00:00"/>
    <n v="2168953"/>
    <n v="45791"/>
    <d v="2025-05-28T00:00:00"/>
    <m/>
    <m/>
    <m/>
    <m/>
    <m/>
    <m/>
    <n v="202505"/>
    <n v="202505"/>
    <x v="0"/>
    <x v="6"/>
    <s v="20610803131"/>
    <n v="1"/>
    <n v="58.474576271186443"/>
    <s v="G1"/>
    <x v="0"/>
  </r>
  <r>
    <n v="2168967"/>
    <s v="40984875"/>
    <s v="La Libertad"/>
    <s v="Trujillo "/>
    <s v="Trujillo"/>
    <m/>
    <m/>
    <x v="17"/>
    <d v="2025-05-08T15:03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8967"/>
    <n v="45791"/>
    <d v="2025-05-28T00:00:00"/>
    <m/>
    <m/>
    <m/>
    <m/>
    <m/>
    <m/>
    <n v="202505"/>
    <n v="202505"/>
    <x v="0"/>
    <x v="13"/>
    <s v="20610959564"/>
    <n v="1"/>
    <n v="58.474576271186443"/>
    <s v="G1"/>
    <x v="0"/>
  </r>
  <r>
    <n v="2169068"/>
    <s v="32916851"/>
    <s v="Áncash"/>
    <s v="Santa"/>
    <s v="Chimbote"/>
    <m/>
    <m/>
    <x v="17"/>
    <d v="2025-05-08T15:39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068"/>
    <n v="45791"/>
    <d v="2025-05-29T00:00:00"/>
    <m/>
    <m/>
    <m/>
    <m/>
    <m/>
    <m/>
    <n v="202505"/>
    <n v="202505"/>
    <x v="0"/>
    <x v="10"/>
    <s v="20609316170"/>
    <n v="1"/>
    <n v="58.474576271186443"/>
    <s v="G1"/>
    <x v="0"/>
  </r>
  <r>
    <n v="2169092"/>
    <s v="80544541"/>
    <s v="Lambayeque"/>
    <s v="Chiclayo "/>
    <s v="Chiclayo"/>
    <m/>
    <m/>
    <x v="17"/>
    <d v="2025-05-08T15:48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9092"/>
    <n v="45791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69119"/>
    <s v="02649126"/>
    <s v="Piura"/>
    <s v="Piura"/>
    <s v="Piura"/>
    <m/>
    <m/>
    <x v="17"/>
    <d v="2025-05-08T15:48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119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9126"/>
    <s v="02817706"/>
    <s v="Piura"/>
    <s v="Piura"/>
    <s v="Castilla"/>
    <m/>
    <m/>
    <x v="17"/>
    <d v="2025-05-08T15:57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12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9166"/>
    <s v="18841428"/>
    <s v="La Libertad"/>
    <s v="Trujillo "/>
    <s v="Victor Larco Herrera"/>
    <m/>
    <m/>
    <x v="17"/>
    <d v="2025-05-08T16:15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166"/>
    <n v="45791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69207"/>
    <s v="18226636"/>
    <s v="La Libertad"/>
    <s v="Trujillo "/>
    <s v="Victor Larco Herrera"/>
    <m/>
    <m/>
    <x v="17"/>
    <d v="2025-05-08T16:24:0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Lima"/>
    <s v="20607995258"/>
    <s v="DAS SOLUCIONES S.A.C."/>
    <s v="Agencias Provincias"/>
    <d v="2025-05-09T00:00:00"/>
    <m/>
    <x v="0"/>
    <m/>
    <m/>
    <m/>
    <s v="Si"/>
    <m/>
    <m/>
    <s v="Si"/>
    <s v="ganador"/>
    <n v="202505"/>
    <d v="2025-05-09T00:00:00"/>
    <n v="2169207"/>
    <n v="45791"/>
    <d v="2025-05-20T00:00:00"/>
    <m/>
    <m/>
    <m/>
    <m/>
    <m/>
    <m/>
    <n v="202505"/>
    <n v="202505"/>
    <x v="0"/>
    <x v="29"/>
    <s v="20607995258"/>
    <n v="1"/>
    <n v="109.32203389830509"/>
    <s v="G1"/>
    <x v="0"/>
  </r>
  <r>
    <n v="2169237"/>
    <s v="40319593"/>
    <s v="Piura"/>
    <s v="Piura"/>
    <s v="Castilla"/>
    <m/>
    <m/>
    <x v="17"/>
    <d v="2025-05-08T16:42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237"/>
    <n v="45791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69238"/>
    <s v="44556543"/>
    <s v="Lambayeque"/>
    <s v="Chiclayo "/>
    <s v="Chiclayo"/>
    <m/>
    <m/>
    <x v="17"/>
    <d v="2025-05-08T16:32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238"/>
    <n v="45791"/>
    <d v="2025-05-28T00:00:00"/>
    <m/>
    <m/>
    <m/>
    <m/>
    <m/>
    <m/>
    <n v="202505"/>
    <n v="202505"/>
    <x v="0"/>
    <x v="19"/>
    <s v="20609316170"/>
    <n v="1"/>
    <n v="94.544915254237296"/>
    <s v="G1"/>
    <x v="0"/>
  </r>
  <r>
    <n v="2169274"/>
    <s v="74684648"/>
    <s v="Piura"/>
    <s v="Piura"/>
    <s v="Castilla"/>
    <m/>
    <m/>
    <x v="16"/>
    <d v="2025-05-08T16:42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274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9295"/>
    <s v="72560844"/>
    <s v="Lambayeque"/>
    <s v="Chiclayo "/>
    <s v="Chiclayo"/>
    <m/>
    <m/>
    <x v="17"/>
    <d v="2025-05-08T16:45:05"/>
    <s v="350Mbps Up To FEB25 A (PROVINCIAS)"/>
    <n v="350"/>
    <s v="MONO"/>
    <s v="INTERNET"/>
    <n v="1"/>
    <n v="0"/>
    <n v="0"/>
    <n v="0"/>
    <s v="0"/>
    <s v="0"/>
    <n v="0"/>
    <s v="0"/>
    <s v="0"/>
    <s v="0"/>
    <s v="0"/>
    <s v="0"/>
    <s v="0"/>
    <s v="Multifamiliar"/>
    <n v="84"/>
    <n v="84"/>
    <s v="Venta - Instalación Multicanal"/>
    <s v="20613723219"/>
    <s v="TELCO CONTACT S.A.C"/>
    <s v="Agencias Provincias"/>
    <d v="2025-05-09T00:00:00"/>
    <m/>
    <x v="0"/>
    <m/>
    <m/>
    <m/>
    <s v="Si"/>
    <m/>
    <m/>
    <m/>
    <m/>
    <n v="202505"/>
    <d v="2025-05-09T00:00:00"/>
    <n v="2169295"/>
    <n v="45791"/>
    <d v="2025-05-26T00:00:00"/>
    <m/>
    <m/>
    <m/>
    <m/>
    <m/>
    <m/>
    <n v="202505"/>
    <n v="202505"/>
    <x v="0"/>
    <x v="25"/>
    <s v="20613723219"/>
    <n v="1"/>
    <n v="71.186440677966104"/>
    <s v="G1"/>
    <x v="0"/>
  </r>
  <r>
    <n v="2169322"/>
    <s v="75395784"/>
    <s v="Piura"/>
    <s v="Piura"/>
    <s v="Castilla"/>
    <m/>
    <m/>
    <x v="17"/>
    <d v="2025-05-08T17:11:59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9322"/>
    <n v="45791"/>
    <d v="2025-05-31T00:00:00"/>
    <m/>
    <m/>
    <m/>
    <m/>
    <m/>
    <m/>
    <n v="202505"/>
    <n v="202505"/>
    <x v="0"/>
    <x v="3"/>
    <s v="20610959564"/>
    <n v="1"/>
    <n v="103.01949152542373"/>
    <s v="G1"/>
    <x v="0"/>
  </r>
  <r>
    <n v="2169360"/>
    <s v="17620447"/>
    <s v="Lambayeque"/>
    <s v="Chiclayo "/>
    <s v="La Victoria"/>
    <m/>
    <m/>
    <x v="17"/>
    <d v="2025-05-08T17:03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9360"/>
    <n v="45791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69366"/>
    <s v="18073273"/>
    <s v="La Libertad"/>
    <s v="Trujillo "/>
    <s v="Trujillo"/>
    <m/>
    <m/>
    <x v="17"/>
    <d v="2025-05-08T17:47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366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69384"/>
    <s v="19249907"/>
    <s v="La Libertad"/>
    <s v="Trujillo "/>
    <s v="Trujillo"/>
    <m/>
    <m/>
    <x v="17"/>
    <d v="2025-05-08T17:09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384"/>
    <n v="45791"/>
    <d v="2025-05-29T00:00:00"/>
    <m/>
    <m/>
    <m/>
    <m/>
    <m/>
    <m/>
    <n v="202505"/>
    <n v="202505"/>
    <x v="0"/>
    <x v="0"/>
    <s v="20609316170"/>
    <n v="1"/>
    <n v="94.544915254237296"/>
    <s v="G1"/>
    <x v="0"/>
  </r>
  <r>
    <n v="2169387"/>
    <s v="41563391"/>
    <s v="La Libertad"/>
    <s v="Trujillo "/>
    <s v="Trujillo"/>
    <m/>
    <s v="EDIFICIO TIERRA VERDE"/>
    <x v="17"/>
    <d v="2025-05-08T17:51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387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69473"/>
    <s v="60513872"/>
    <s v="Piura"/>
    <s v="Piura"/>
    <s v="Piura"/>
    <m/>
    <m/>
    <x v="17"/>
    <d v="2025-05-08T17:36:02"/>
    <s v="Plan 600 Mbps - A FEB25"/>
    <n v="60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169"/>
    <n v="169"/>
    <s v="Multicanal Lima"/>
    <s v="20557798723"/>
    <s v="DATANTENNA S.A.C."/>
    <s v="Agencias Provincias"/>
    <d v="2025-05-09T00:00:00"/>
    <m/>
    <x v="0"/>
    <m/>
    <m/>
    <m/>
    <s v="Si"/>
    <m/>
    <m/>
    <m/>
    <m/>
    <n v="202505"/>
    <d v="2025-05-09T00:00:00"/>
    <n v="2169473"/>
    <n v="45791"/>
    <m/>
    <m/>
    <m/>
    <m/>
    <m/>
    <m/>
    <m/>
    <n v="202505"/>
    <n v="202505"/>
    <x v="0"/>
    <x v="23"/>
    <s v="20557798723"/>
    <n v="0"/>
    <n v="143.22033898305085"/>
    <s v="G1"/>
    <x v="0"/>
  </r>
  <r>
    <n v="2169535"/>
    <s v="74470754"/>
    <s v="Lambayeque"/>
    <s v="Chiclayo "/>
    <s v="Chiclayo"/>
    <m/>
    <m/>
    <x v="17"/>
    <d v="2025-05-08T18:06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535"/>
    <n v="45791"/>
    <d v="2025-06-03T00:00:00"/>
    <m/>
    <m/>
    <m/>
    <m/>
    <m/>
    <m/>
    <n v="202505"/>
    <n v="202505"/>
    <x v="0"/>
    <x v="19"/>
    <s v="20609316170"/>
    <n v="1"/>
    <n v="94.544915254237296"/>
    <s v="G1"/>
    <x v="0"/>
  </r>
  <r>
    <n v="2169539"/>
    <s v="75532066"/>
    <s v="La Libertad"/>
    <s v="Trujillo "/>
    <s v="Trujillo"/>
    <m/>
    <m/>
    <x v="17"/>
    <d v="2025-05-08T18:0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539"/>
    <n v="45791"/>
    <d v="2025-06-04T00:00:00"/>
    <m/>
    <m/>
    <m/>
    <m/>
    <m/>
    <m/>
    <n v="202505"/>
    <n v="202505"/>
    <x v="0"/>
    <x v="0"/>
    <s v="20609316170"/>
    <n v="1"/>
    <n v="58.474576271186443"/>
    <s v="G1"/>
    <x v="0"/>
  </r>
  <r>
    <n v="2169558"/>
    <s v="02820265"/>
    <s v="Piura"/>
    <s v="Piura"/>
    <s v="Castilla"/>
    <m/>
    <m/>
    <x v="17"/>
    <d v="2025-05-08T18:15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558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9642"/>
    <s v="76437589"/>
    <s v="Piura"/>
    <s v="Piura"/>
    <s v="Castilla"/>
    <m/>
    <m/>
    <x v="17"/>
    <d v="2025-05-08T19:41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44.9"/>
    <n v="126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642"/>
    <n v="45791"/>
    <d v="2025-06-09T00:00:00"/>
    <m/>
    <m/>
    <m/>
    <m/>
    <m/>
    <m/>
    <n v="202505"/>
    <n v="202505"/>
    <x v="0"/>
    <x v="2"/>
    <s v="20609316170"/>
    <n v="1"/>
    <n v="107.25677966101696"/>
    <s v="G1"/>
    <x v="0"/>
  </r>
  <r>
    <n v="2169670"/>
    <s v="47654205"/>
    <s v="Lambayeque"/>
    <s v="Lambayeque "/>
    <s v="Lambayeque"/>
    <m/>
    <m/>
    <x v="17"/>
    <d v="2025-05-09T08:08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021555"/>
    <s v="NOVO NETWORKS SAC"/>
    <s v="Agencias Provincias"/>
    <d v="2025-05-09T00:00:00"/>
    <m/>
    <x v="0"/>
    <m/>
    <m/>
    <m/>
    <s v="Si"/>
    <m/>
    <m/>
    <m/>
    <m/>
    <n v="202505"/>
    <d v="2025-05-09T00:00:00"/>
    <n v="2169670"/>
    <n v="45791"/>
    <m/>
    <m/>
    <m/>
    <m/>
    <m/>
    <m/>
    <m/>
    <n v="202505"/>
    <n v="202505"/>
    <x v="0"/>
    <x v="15"/>
    <s v="20607021555"/>
    <n v="0"/>
    <n v="94.544915254237296"/>
    <s v="G1"/>
    <x v="0"/>
  </r>
  <r>
    <n v="2169688"/>
    <s v="44318449"/>
    <s v="La Libertad"/>
    <s v="Trujillo "/>
    <s v="Trujillo"/>
    <m/>
    <m/>
    <x v="17"/>
    <d v="2025-05-08T20:24:0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688"/>
    <n v="45791"/>
    <d v="2025-06-03T00:00:00"/>
    <m/>
    <m/>
    <m/>
    <m/>
    <m/>
    <m/>
    <n v="202505"/>
    <n v="202505"/>
    <x v="0"/>
    <x v="0"/>
    <s v="20609316170"/>
    <n v="1"/>
    <n v="109.32203389830509"/>
    <s v="G1"/>
    <x v="0"/>
  </r>
  <r>
    <n v="2169756"/>
    <s v="16637992"/>
    <s v="Lambayeque"/>
    <s v="Chiclayo "/>
    <s v="Pimentel"/>
    <m/>
    <m/>
    <x v="16"/>
    <d v="2025-05-08T19:24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10T00:00:00"/>
    <m/>
    <x v="0"/>
    <m/>
    <m/>
    <m/>
    <s v="Si"/>
    <m/>
    <m/>
    <m/>
    <m/>
    <n v="202505"/>
    <d v="2025-05-10T00:00:00"/>
    <n v="2169756"/>
    <n v="45791"/>
    <d v="2025-05-26T00:00:00"/>
    <m/>
    <m/>
    <m/>
    <m/>
    <m/>
    <m/>
    <n v="202505"/>
    <n v="202505"/>
    <x v="0"/>
    <x v="6"/>
    <s v="20610803131"/>
    <n v="1"/>
    <n v="58.474576271186443"/>
    <s v="G1"/>
    <x v="0"/>
  </r>
  <r>
    <n v="2169786"/>
    <s v="71306804"/>
    <s v="Piura"/>
    <s v="Piura"/>
    <s v="Castilla"/>
    <m/>
    <m/>
    <x v="17"/>
    <d v="2025-05-08T19:42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786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69812"/>
    <s v="73490712"/>
    <s v="Piura"/>
    <s v="Piura"/>
    <s v="Castilla"/>
    <m/>
    <m/>
    <x v="17"/>
    <d v="2025-05-08T20:36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812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69845"/>
    <s v="41892185"/>
    <s v="La Libertad"/>
    <s v="Trujillo "/>
    <s v="Trujillo"/>
    <m/>
    <m/>
    <x v="17"/>
    <d v="2025-05-08T20:15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845"/>
    <n v="45791"/>
    <d v="2025-06-03T00:00:00"/>
    <m/>
    <m/>
    <m/>
    <m/>
    <m/>
    <m/>
    <n v="202505"/>
    <n v="202505"/>
    <x v="0"/>
    <x v="0"/>
    <s v="20609316170"/>
    <n v="1"/>
    <n v="58.474576271186443"/>
    <s v="G1"/>
    <x v="0"/>
  </r>
  <r>
    <n v="2169853"/>
    <s v="41652312"/>
    <s v="Piura"/>
    <s v="Piura"/>
    <s v="Veintiseis de Octubre"/>
    <m/>
    <m/>
    <x v="17"/>
    <d v="2025-05-08T20:21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853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69868"/>
    <s v="42697270"/>
    <s v="Piura"/>
    <s v="Piura"/>
    <s v="Castilla"/>
    <m/>
    <m/>
    <x v="16"/>
    <d v="2025-05-08T20:38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868"/>
    <n v="45791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69878"/>
    <s v="16719712"/>
    <s v="Lambayeque"/>
    <s v="Chiclayo "/>
    <s v="Chiclayo"/>
    <m/>
    <m/>
    <x v="17"/>
    <d v="2025-05-08T21:03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9878"/>
    <n v="45791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69883"/>
    <s v="43311344"/>
    <s v="Lambayeque"/>
    <s v="Chiclayo "/>
    <s v="La Victoria"/>
    <m/>
    <m/>
    <x v="17"/>
    <d v="2025-05-08T21:00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09T00:00:00"/>
    <m/>
    <x v="0"/>
    <m/>
    <m/>
    <m/>
    <s v="Si"/>
    <m/>
    <m/>
    <m/>
    <m/>
    <n v="202505"/>
    <d v="2025-05-09T00:00:00"/>
    <n v="2169883"/>
    <n v="45791"/>
    <m/>
    <m/>
    <m/>
    <m/>
    <m/>
    <m/>
    <m/>
    <n v="202505"/>
    <n v="202505"/>
    <x v="0"/>
    <x v="11"/>
    <s v="20610959564"/>
    <n v="0"/>
    <n v="58.474576271186443"/>
    <s v="G1"/>
    <x v="0"/>
  </r>
  <r>
    <n v="2169886"/>
    <s v="16789001"/>
    <s v="Piura"/>
    <s v="Piura"/>
    <s v="Veintiseis de Octubre"/>
    <m/>
    <m/>
    <x v="17"/>
    <d v="2025-05-08T21:33:00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886"/>
    <n v="45791"/>
    <m/>
    <m/>
    <m/>
    <m/>
    <m/>
    <m/>
    <m/>
    <n v="202505"/>
    <n v="202505"/>
    <x v="0"/>
    <x v="2"/>
    <s v="20609316170"/>
    <n v="0"/>
    <n v="147.45762711864407"/>
    <s v="G1"/>
    <x v="0"/>
  </r>
  <r>
    <n v="2169928"/>
    <s v="32875298"/>
    <s v="Áncash"/>
    <s v="Santa"/>
    <s v="Nuevo Chimbote"/>
    <m/>
    <m/>
    <x v="17"/>
    <d v="2025-05-08T21:44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928"/>
    <n v="45791"/>
    <d v="2025-06-10T00:00:00"/>
    <m/>
    <m/>
    <m/>
    <m/>
    <m/>
    <m/>
    <n v="202505"/>
    <n v="202505"/>
    <x v="0"/>
    <x v="10"/>
    <s v="20609316170"/>
    <n v="1"/>
    <n v="58.474576271186443"/>
    <s v="G1"/>
    <x v="0"/>
  </r>
  <r>
    <n v="2169945"/>
    <s v="80202761"/>
    <s v="Piura"/>
    <s v="Piura"/>
    <s v="Castilla"/>
    <m/>
    <m/>
    <x v="17"/>
    <d v="2025-05-08T21:32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69945"/>
    <n v="45791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70035"/>
    <s v="61167567"/>
    <s v="Áncash"/>
    <s v="Santa"/>
    <s v="Chimbote"/>
    <m/>
    <m/>
    <x v="17"/>
    <d v="2025-05-09T05:38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035"/>
    <n v="45791"/>
    <d v="2025-06-07T00:00:00"/>
    <m/>
    <m/>
    <m/>
    <m/>
    <m/>
    <m/>
    <n v="202505"/>
    <n v="202505"/>
    <x v="0"/>
    <x v="10"/>
    <s v="20609316170"/>
    <n v="1"/>
    <n v="58.474576271186443"/>
    <s v="G1"/>
    <x v="0"/>
  </r>
  <r>
    <n v="2170208"/>
    <s v="70649534"/>
    <s v="Piura"/>
    <s v="Piura"/>
    <s v="Veintiseis de Octubre"/>
    <m/>
    <m/>
    <x v="18"/>
    <d v="2025-05-09T10:44:58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208"/>
    <n v="45791"/>
    <d v="2025-06-08T00:00:00"/>
    <m/>
    <m/>
    <m/>
    <m/>
    <m/>
    <m/>
    <n v="202505"/>
    <n v="202505"/>
    <x v="0"/>
    <x v="2"/>
    <s v="20609316170"/>
    <n v="1"/>
    <n v="71.186440677966104"/>
    <s v="G1"/>
    <x v="0"/>
  </r>
  <r>
    <n v="2170253"/>
    <s v="72939755"/>
    <s v="La Libertad"/>
    <s v="Trujillo "/>
    <s v="Trujillo"/>
    <m/>
    <m/>
    <x v="17"/>
    <d v="2025-05-09T11:00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253"/>
    <n v="45791"/>
    <d v="2025-06-03T00:00:00"/>
    <m/>
    <m/>
    <m/>
    <m/>
    <m/>
    <m/>
    <n v="202505"/>
    <n v="202505"/>
    <x v="0"/>
    <x v="0"/>
    <s v="20609316170"/>
    <n v="1"/>
    <n v="58.474576271186443"/>
    <s v="G1"/>
    <x v="0"/>
  </r>
  <r>
    <n v="2170393"/>
    <s v="18180903"/>
    <s v="La Libertad"/>
    <s v="Trujillo "/>
    <s v="Trujillo"/>
    <m/>
    <m/>
    <x v="18"/>
    <d v="2025-05-09T11:36:0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4430764"/>
    <s v="GRUPO LUFAFCO S.A.C."/>
    <s v="Agencias Provincias"/>
    <d v="2025-05-09T00:00:00"/>
    <m/>
    <x v="0"/>
    <m/>
    <m/>
    <m/>
    <s v="Si"/>
    <m/>
    <m/>
    <m/>
    <m/>
    <n v="202505"/>
    <d v="2025-05-09T00:00:00"/>
    <n v="2170393"/>
    <n v="45791"/>
    <d v="2025-05-25T00:00:00"/>
    <m/>
    <m/>
    <m/>
    <m/>
    <m/>
    <m/>
    <n v="202505"/>
    <n v="202505"/>
    <x v="0"/>
    <x v="9"/>
    <s v="20604430764"/>
    <n v="1"/>
    <n v="94.544915254237296"/>
    <s v="G1"/>
    <x v="0"/>
  </r>
  <r>
    <n v="2170462"/>
    <s v="43096716"/>
    <s v="Piura"/>
    <s v="Piura"/>
    <s v="Castilla"/>
    <m/>
    <m/>
    <x v="18"/>
    <d v="2025-05-09T11:42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0462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0494"/>
    <s v="44895616"/>
    <s v="La Libertad"/>
    <s v="Trujillo "/>
    <s v="Victor Larco Herrera"/>
    <m/>
    <m/>
    <x v="18"/>
    <d v="2025-05-09T13:23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70494"/>
    <n v="45800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70515"/>
    <s v="78635877"/>
    <s v="Piura"/>
    <s v="Piura"/>
    <s v="Castilla"/>
    <m/>
    <m/>
    <x v="18"/>
    <d v="2025-05-09T12:18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09T00:00:00"/>
    <m/>
    <x v="0"/>
    <m/>
    <m/>
    <m/>
    <s v="Si"/>
    <m/>
    <m/>
    <m/>
    <m/>
    <n v="202505"/>
    <d v="2025-05-09T00:00:00"/>
    <n v="2170515"/>
    <n v="45791"/>
    <d v="2025-06-09T00:00:00"/>
    <m/>
    <m/>
    <m/>
    <m/>
    <m/>
    <m/>
    <n v="202505"/>
    <n v="202505"/>
    <x v="0"/>
    <x v="23"/>
    <s v="20557798723"/>
    <n v="1"/>
    <n v="58.474576271186443"/>
    <s v="G1"/>
    <x v="0"/>
  </r>
  <r>
    <n v="2170524"/>
    <s v="43453260"/>
    <s v="Lambayeque"/>
    <s v="Chiclayo "/>
    <s v="Chiclayo"/>
    <m/>
    <m/>
    <x v="17"/>
    <d v="2025-05-09T12:18:0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524"/>
    <n v="45791"/>
    <d v="2025-06-08T00:00:00"/>
    <m/>
    <m/>
    <m/>
    <m/>
    <m/>
    <m/>
    <n v="202505"/>
    <n v="202505"/>
    <x v="0"/>
    <x v="19"/>
    <s v="20609316170"/>
    <n v="1"/>
    <n v="94.544915254237296"/>
    <s v="G1"/>
    <x v="0"/>
  </r>
  <r>
    <n v="2170550"/>
    <s v="40402253"/>
    <s v="La Libertad"/>
    <s v="Trujillo "/>
    <s v="Trujillo"/>
    <m/>
    <m/>
    <x v="18"/>
    <d v="2025-05-09T12:24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550"/>
    <n v="45791"/>
    <d v="2025-06-07T00:00:00"/>
    <m/>
    <m/>
    <m/>
    <m/>
    <m/>
    <m/>
    <n v="202505"/>
    <n v="202505"/>
    <x v="0"/>
    <x v="0"/>
    <s v="20609316170"/>
    <n v="1"/>
    <n v="58.474576271186443"/>
    <s v="G1"/>
    <x v="0"/>
  </r>
  <r>
    <n v="2170562"/>
    <s v="16740169"/>
    <s v="Lambayeque"/>
    <s v="Lambayeque "/>
    <s v="Lambayeque"/>
    <m/>
    <m/>
    <x v="18"/>
    <d v="2025-05-09T13:14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0T00:00:00"/>
    <m/>
    <x v="0"/>
    <m/>
    <m/>
    <m/>
    <s v="Si"/>
    <m/>
    <m/>
    <m/>
    <m/>
    <n v="202505"/>
    <d v="2025-05-10T00:00:00"/>
    <n v="2170562"/>
    <d v="2025-05-14T00:00:00"/>
    <d v="2025-05-20T00:00:00"/>
    <m/>
    <m/>
    <m/>
    <m/>
    <m/>
    <m/>
    <n v="202505"/>
    <n v="202505"/>
    <x v="0"/>
    <x v="17"/>
    <s v="20610487672"/>
    <n v="1"/>
    <n v="58.474576271186443"/>
    <s v="G1"/>
    <x v="0"/>
  </r>
  <r>
    <n v="2170804"/>
    <s v="02635453"/>
    <s v="Piura"/>
    <s v="Piura"/>
    <s v="Piura"/>
    <m/>
    <m/>
    <x v="17"/>
    <d v="2025-05-09T13:32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0804"/>
    <n v="45791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70817"/>
    <s v="06441977"/>
    <s v="Lambayeque"/>
    <s v="Chiclayo "/>
    <s v="Chiclayo"/>
    <m/>
    <m/>
    <x v="18"/>
    <d v="2025-05-09T13:35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0T00:00:00"/>
    <m/>
    <x v="0"/>
    <m/>
    <m/>
    <m/>
    <s v="Si"/>
    <m/>
    <m/>
    <m/>
    <m/>
    <n v="202505"/>
    <d v="2025-05-10T00:00:00"/>
    <n v="2170817"/>
    <n v="45791"/>
    <m/>
    <m/>
    <m/>
    <m/>
    <m/>
    <m/>
    <m/>
    <n v="202505"/>
    <n v="202505"/>
    <x v="0"/>
    <x v="25"/>
    <s v="20613723219"/>
    <n v="0"/>
    <n v="58.474576271186443"/>
    <s v="G1"/>
    <x v="0"/>
  </r>
  <r>
    <n v="2170891"/>
    <s v="48604884"/>
    <s v="La Libertad"/>
    <s v="Trujillo "/>
    <s v="Trujillo"/>
    <m/>
    <m/>
    <x v="18"/>
    <d v="2025-05-09T14:17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Ventas OUT"/>
    <s v="20613301144"/>
    <s v="AZDAGROUP S.A.C."/>
    <s v="Agencias Provincias"/>
    <d v="2025-05-12T00:00:00"/>
    <m/>
    <x v="0"/>
    <m/>
    <m/>
    <m/>
    <s v="Si"/>
    <m/>
    <m/>
    <m/>
    <m/>
    <n v="202505"/>
    <d v="2025-05-12T00:00:00"/>
    <n v="2170891"/>
    <n v="45791"/>
    <d v="2025-05-28T00:00:00"/>
    <m/>
    <m/>
    <m/>
    <m/>
    <m/>
    <m/>
    <n v="202505"/>
    <n v="202505"/>
    <x v="0"/>
    <x v="39"/>
    <s v="20613301144"/>
    <n v="1"/>
    <n v="58.474576271186443"/>
    <s v="G1"/>
    <x v="0"/>
  </r>
  <r>
    <n v="2171022"/>
    <s v="80644661"/>
    <s v="Lambayeque"/>
    <s v="Chiclayo "/>
    <s v="Pimentel"/>
    <m/>
    <s v="SAN GABRIEL"/>
    <x v="18"/>
    <d v="2025-05-09T14:53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09T00:00:00"/>
    <m/>
    <x v="0"/>
    <m/>
    <m/>
    <m/>
    <s v="Si"/>
    <m/>
    <m/>
    <m/>
    <m/>
    <n v="202505"/>
    <d v="2025-05-09T00:00:00"/>
    <n v="2171022"/>
    <n v="45791"/>
    <d v="2025-05-25T00:00:00"/>
    <m/>
    <m/>
    <m/>
    <m/>
    <m/>
    <m/>
    <n v="202505"/>
    <n v="202505"/>
    <x v="0"/>
    <x v="6"/>
    <s v="20610803131"/>
    <n v="1"/>
    <n v="58.474576271186443"/>
    <s v="G1"/>
    <x v="0"/>
  </r>
  <r>
    <n v="2171031"/>
    <s v="42181429"/>
    <s v="La Libertad"/>
    <s v="Trujillo "/>
    <s v="Trujillo"/>
    <m/>
    <m/>
    <x v="18"/>
    <d v="2025-05-09T14:56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031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1065"/>
    <s v="16468071"/>
    <s v="Lambayeque"/>
    <s v="Chiclayo "/>
    <s v="Chiclayo"/>
    <m/>
    <m/>
    <x v="18"/>
    <d v="2025-05-09T16:56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0T00:00:00"/>
    <m/>
    <x v="0"/>
    <m/>
    <m/>
    <m/>
    <s v="Si"/>
    <m/>
    <m/>
    <m/>
    <m/>
    <n v="202505"/>
    <d v="2025-05-10T00:00:00"/>
    <n v="2171065"/>
    <n v="45791"/>
    <d v="2025-06-02T00:00:00"/>
    <m/>
    <m/>
    <m/>
    <m/>
    <m/>
    <m/>
    <n v="202505"/>
    <n v="202505"/>
    <x v="0"/>
    <x v="11"/>
    <s v="20610959564"/>
    <n v="1"/>
    <n v="58.474576271186443"/>
    <s v="G1"/>
    <x v="0"/>
  </r>
  <r>
    <n v="2171074"/>
    <s v="03237225"/>
    <s v="Piura"/>
    <s v="Piura"/>
    <s v="Castilla"/>
    <m/>
    <m/>
    <x v="17"/>
    <d v="2025-05-09T15:14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09T00:00:00"/>
    <m/>
    <x v="0"/>
    <m/>
    <m/>
    <m/>
    <s v="Si"/>
    <m/>
    <m/>
    <m/>
    <m/>
    <n v="202505"/>
    <d v="2025-05-09T00:00:00"/>
    <n v="2171074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71108"/>
    <s v="40090986"/>
    <s v="La Libertad"/>
    <s v="Trujillo "/>
    <s v="Trujillo"/>
    <m/>
    <m/>
    <x v="18"/>
    <d v="2025-05-09T16:03:0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0T00:00:00"/>
    <m/>
    <x v="0"/>
    <m/>
    <m/>
    <m/>
    <s v="Si"/>
    <m/>
    <m/>
    <m/>
    <m/>
    <n v="202505"/>
    <d v="2025-05-10T00:00:00"/>
    <n v="2171108"/>
    <n v="45791"/>
    <d v="2025-06-02T00:00:00"/>
    <m/>
    <m/>
    <m/>
    <m/>
    <m/>
    <m/>
    <n v="202505"/>
    <n v="202505"/>
    <x v="0"/>
    <x v="5"/>
    <s v="20610487672"/>
    <n v="1"/>
    <n v="58.474576271186443"/>
    <s v="G1"/>
    <x v="0"/>
  </r>
  <r>
    <n v="2171140"/>
    <s v="75754353"/>
    <s v="Piura"/>
    <s v="Piura"/>
    <s v="Catacaos"/>
    <m/>
    <m/>
    <x v="18"/>
    <d v="2025-05-09T15:36:02"/>
    <s v="Plan 400 Up To Mbps - A FEB25"/>
    <n v="400"/>
    <s v="TRIO"/>
    <s v="INTERNET + WIN TV + FONO WIN"/>
    <n v="0"/>
    <n v="0"/>
    <n v="1"/>
    <n v="0"/>
    <s v="0"/>
    <s v="0"/>
    <n v="1"/>
    <s v="0"/>
    <s v="0"/>
    <s v="0"/>
    <s v="0"/>
    <s v="0"/>
    <s v="0"/>
    <s v="Multifamiliar"/>
    <n v="154"/>
    <n v="154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140"/>
    <n v="45791"/>
    <d v="2025-06-05T00:00:00"/>
    <m/>
    <m/>
    <m/>
    <m/>
    <m/>
    <m/>
    <n v="202505"/>
    <n v="202505"/>
    <x v="0"/>
    <x v="2"/>
    <s v="20609316170"/>
    <n v="1"/>
    <n v="130.5084745762712"/>
    <s v="G1"/>
    <x v="0"/>
  </r>
  <r>
    <n v="2171161"/>
    <s v="43287108"/>
    <s v="La Libertad"/>
    <s v="Trujillo "/>
    <s v="Victor Larco Herrera"/>
    <m/>
    <m/>
    <x v="16"/>
    <d v="2025-05-09T15:3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71161"/>
    <n v="45796"/>
    <d v="2025-05-20T00:00:00"/>
    <m/>
    <m/>
    <m/>
    <m/>
    <m/>
    <m/>
    <n v="202505"/>
    <n v="202505"/>
    <x v="0"/>
    <x v="0"/>
    <s v="20609316170"/>
    <n v="1"/>
    <n v="58.474576271186443"/>
    <s v="G1"/>
    <x v="0"/>
  </r>
  <r>
    <n v="2171171"/>
    <s v="75546414"/>
    <s v="Lambayeque"/>
    <s v="Chiclayo "/>
    <s v="La Victoria"/>
    <m/>
    <m/>
    <x v="18"/>
    <d v="2025-05-09T15:51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0T00:00:00"/>
    <m/>
    <x v="0"/>
    <m/>
    <m/>
    <m/>
    <s v="Si"/>
    <m/>
    <m/>
    <m/>
    <m/>
    <n v="202505"/>
    <d v="2025-05-10T00:00:00"/>
    <n v="2171171"/>
    <n v="45791"/>
    <d v="2025-05-26T00:00:00"/>
    <m/>
    <m/>
    <m/>
    <m/>
    <m/>
    <m/>
    <n v="202505"/>
    <n v="202505"/>
    <x v="0"/>
    <x v="17"/>
    <s v="20610487672"/>
    <n v="1"/>
    <n v="58.474576271186443"/>
    <s v="G1"/>
    <x v="0"/>
  </r>
  <r>
    <n v="2171219"/>
    <s v="60805156"/>
    <s v="La Libertad"/>
    <s v="Trujillo "/>
    <s v="Victor Larco Herrera"/>
    <m/>
    <m/>
    <x v="18"/>
    <d v="2025-05-09T16:21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0T00:00:00"/>
    <m/>
    <x v="0"/>
    <m/>
    <m/>
    <m/>
    <s v="Si"/>
    <m/>
    <m/>
    <m/>
    <m/>
    <n v="202505"/>
    <d v="2025-05-10T00:00:00"/>
    <n v="2171219"/>
    <n v="45791"/>
    <d v="2025-05-29T00:00:00"/>
    <m/>
    <m/>
    <m/>
    <m/>
    <m/>
    <m/>
    <n v="202505"/>
    <n v="202505"/>
    <x v="0"/>
    <x v="5"/>
    <s v="20610487672"/>
    <n v="1"/>
    <n v="58.474576271186443"/>
    <s v="G1"/>
    <x v="0"/>
  </r>
  <r>
    <n v="2171288"/>
    <s v="43800449"/>
    <s v="Piura"/>
    <s v="Piura"/>
    <s v="Piura"/>
    <m/>
    <m/>
    <x v="18"/>
    <d v="2025-05-09T16:33:00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288"/>
    <n v="45791"/>
    <d v="2025-06-10T00:00:00"/>
    <m/>
    <m/>
    <m/>
    <m/>
    <m/>
    <m/>
    <n v="202505"/>
    <n v="202505"/>
    <x v="0"/>
    <x v="2"/>
    <s v="20609316170"/>
    <n v="1"/>
    <n v="66.949152542372886"/>
    <s v="G1"/>
    <x v="0"/>
  </r>
  <r>
    <n v="2171320"/>
    <s v="73377316"/>
    <s v="Piura"/>
    <s v="Piura"/>
    <s v="Veintiseis de Octubre"/>
    <m/>
    <m/>
    <x v="18"/>
    <d v="2025-05-09T16:56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1320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1337"/>
    <s v="10026744135"/>
    <s v="Piura"/>
    <s v="Piura"/>
    <s v="Castilla"/>
    <m/>
    <m/>
    <x v="18"/>
    <d v="2025-05-09T17:09:0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337"/>
    <n v="45791"/>
    <d v="2025-06-06T00:00:00"/>
    <m/>
    <m/>
    <m/>
    <m/>
    <m/>
    <m/>
    <n v="202505"/>
    <n v="202505"/>
    <x v="0"/>
    <x v="2"/>
    <s v="20609316170"/>
    <n v="1"/>
    <n v="109.32203389830509"/>
    <s v="G1"/>
    <x v="0"/>
  </r>
  <r>
    <n v="2171355"/>
    <s v="16656676"/>
    <s v="La Libertad"/>
    <s v="Trujillo "/>
    <s v="Trujillo"/>
    <m/>
    <m/>
    <x v="18"/>
    <d v="2025-05-09T16:51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355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71447"/>
    <s v="02861887"/>
    <s v="Piura"/>
    <s v="Piura"/>
    <s v="Veintiseis de Octubre"/>
    <m/>
    <m/>
    <x v="17"/>
    <d v="2025-05-09T17:24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2T00:00:00"/>
    <m/>
    <x v="0"/>
    <m/>
    <m/>
    <m/>
    <s v="Si"/>
    <m/>
    <m/>
    <m/>
    <m/>
    <n v="202505"/>
    <d v="2025-05-12T00:00:00"/>
    <n v="2171447"/>
    <n v="45791"/>
    <d v="2025-06-03T00:00:00"/>
    <m/>
    <m/>
    <m/>
    <m/>
    <m/>
    <m/>
    <n v="202505"/>
    <n v="202505"/>
    <x v="0"/>
    <x v="3"/>
    <s v="20610959564"/>
    <n v="1"/>
    <n v="58.474576271186443"/>
    <s v="G1"/>
    <x v="0"/>
  </r>
  <r>
    <n v="2171522"/>
    <s v="45355046"/>
    <s v="Piura"/>
    <s v="Piura"/>
    <s v="Veintiseis de Octubre"/>
    <m/>
    <m/>
    <x v="18"/>
    <d v="2025-05-09T17:3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522"/>
    <n v="45791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71538"/>
    <s v="73867858"/>
    <s v="Piura"/>
    <s v="Piura"/>
    <s v="Veintiseis de Octubre"/>
    <m/>
    <m/>
    <x v="18"/>
    <d v="2025-05-09T17:51:2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538"/>
    <n v="45791"/>
    <d v="2025-06-08T00:00:00"/>
    <m/>
    <m/>
    <m/>
    <m/>
    <m/>
    <m/>
    <n v="202505"/>
    <n v="202505"/>
    <x v="0"/>
    <x v="2"/>
    <s v="20609316170"/>
    <n v="1"/>
    <n v="75.423728813559322"/>
    <s v="G1"/>
    <x v="0"/>
  </r>
  <r>
    <n v="2171568"/>
    <s v="46046516"/>
    <s v="La Libertad"/>
    <s v="Trujillo "/>
    <s v="Victor Larco Herrera"/>
    <m/>
    <m/>
    <x v="18"/>
    <d v="2025-05-09T20:00:1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487672"/>
    <s v="EXPORTEL PROVINCIA"/>
    <s v="Agencias Provincias"/>
    <d v="2025-05-10T00:00:00"/>
    <m/>
    <x v="0"/>
    <m/>
    <m/>
    <m/>
    <s v="Si"/>
    <m/>
    <m/>
    <m/>
    <m/>
    <n v="202505"/>
    <d v="2025-05-10T00:00:00"/>
    <n v="2171568"/>
    <n v="45791"/>
    <d v="2025-05-21T00:00:00"/>
    <m/>
    <m/>
    <m/>
    <m/>
    <m/>
    <m/>
    <n v="202505"/>
    <n v="202505"/>
    <x v="0"/>
    <x v="5"/>
    <s v="20610487672"/>
    <n v="1"/>
    <n v="75.423728813559322"/>
    <s v="G1"/>
    <x v="0"/>
  </r>
  <r>
    <n v="2171577"/>
    <s v="40633150"/>
    <s v="Piura"/>
    <s v="Piura"/>
    <s v="Piura"/>
    <m/>
    <m/>
    <x v="18"/>
    <d v="2025-05-09T18:17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577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1597"/>
    <s v="43001780"/>
    <s v="Áncash"/>
    <s v="Santa"/>
    <s v="Chimbote"/>
    <m/>
    <m/>
    <x v="18"/>
    <d v="2025-05-09T19:23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13T00:00:00"/>
    <m/>
    <x v="0"/>
    <m/>
    <m/>
    <m/>
    <s v="Si"/>
    <m/>
    <m/>
    <m/>
    <m/>
    <n v="202505"/>
    <d v="2025-05-13T00:00:00"/>
    <n v="2171597"/>
    <n v="45791"/>
    <d v="2025-06-02T00:00:00"/>
    <m/>
    <m/>
    <m/>
    <m/>
    <m/>
    <m/>
    <n v="202505"/>
    <n v="202505"/>
    <x v="0"/>
    <x v="40"/>
    <s v="20613723219"/>
    <n v="1"/>
    <n v="94.544915254237296"/>
    <s v="G1"/>
    <x v="0"/>
  </r>
  <r>
    <n v="2171653"/>
    <s v="00121649"/>
    <s v="Lambayeque"/>
    <s v="Chiclayo "/>
    <s v="Chiclayo"/>
    <m/>
    <m/>
    <x v="18"/>
    <d v="2025-05-09T20:20:58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Hogar"/>
    <n v="159"/>
    <n v="159"/>
    <s v="Multicanal Provincia"/>
    <s v="20611469480"/>
    <s v="CR &amp; DR TECNOLOGIA DE VANGUARD"/>
    <s v="Agencias Provincias"/>
    <d v="2025-05-13T00:00:00"/>
    <m/>
    <x v="0"/>
    <m/>
    <m/>
    <m/>
    <s v="Si"/>
    <m/>
    <m/>
    <m/>
    <m/>
    <n v="202505"/>
    <d v="2025-05-13T00:00:00"/>
    <n v="2171653"/>
    <n v="45791"/>
    <m/>
    <m/>
    <m/>
    <m/>
    <m/>
    <m/>
    <m/>
    <n v="202505"/>
    <n v="202505"/>
    <x v="0"/>
    <x v="21"/>
    <s v="20611469480"/>
    <n v="0"/>
    <n v="134.74576271186442"/>
    <s v="G1"/>
    <x v="0"/>
  </r>
  <r>
    <n v="2171701"/>
    <s v="18152019"/>
    <s v="La Libertad"/>
    <s v="Trujillo "/>
    <s v="Victor Larco Herrera"/>
    <m/>
    <m/>
    <x v="18"/>
    <d v="2025-05-09T19:50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s OUT"/>
    <s v="20613301144"/>
    <s v="AZDAGROUP S.A.C."/>
    <s v="Agencias Provincias"/>
    <d v="2025-05-10T00:00:00"/>
    <m/>
    <x v="0"/>
    <m/>
    <m/>
    <m/>
    <s v="Si"/>
    <m/>
    <m/>
    <m/>
    <m/>
    <n v="202505"/>
    <d v="2025-05-10T00:00:00"/>
    <n v="2171701"/>
    <n v="45791"/>
    <d v="2025-05-26T00:00:00"/>
    <m/>
    <m/>
    <m/>
    <m/>
    <m/>
    <m/>
    <n v="202505"/>
    <n v="202505"/>
    <x v="0"/>
    <x v="39"/>
    <s v="20613301144"/>
    <n v="1"/>
    <n v="94.544915254237296"/>
    <s v="G1"/>
    <x v="0"/>
  </r>
  <r>
    <n v="2171722"/>
    <s v="74947920"/>
    <s v="Piura"/>
    <s v="Piura"/>
    <s v="Veintiseis de Octubre"/>
    <m/>
    <m/>
    <x v="16"/>
    <d v="2025-05-09T19:14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722"/>
    <n v="45791"/>
    <d v="2025-06-07T00:00:00"/>
    <m/>
    <m/>
    <m/>
    <m/>
    <m/>
    <m/>
    <n v="202505"/>
    <n v="202505"/>
    <x v="0"/>
    <x v="2"/>
    <s v="20609316170"/>
    <n v="1"/>
    <n v="58.474576271186443"/>
    <s v="G1"/>
    <x v="0"/>
  </r>
  <r>
    <n v="2171756"/>
    <s v="48271151"/>
    <s v="La Libertad"/>
    <s v="Trujillo "/>
    <s v="Trujillo"/>
    <m/>
    <m/>
    <x v="18"/>
    <d v="2025-05-09T19:36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756"/>
    <n v="45791"/>
    <d v="2025-05-17T00:00:00"/>
    <m/>
    <m/>
    <m/>
    <m/>
    <m/>
    <m/>
    <n v="202505"/>
    <n v="202505"/>
    <x v="0"/>
    <x v="0"/>
    <s v="20609316170"/>
    <n v="1"/>
    <n v="94.544915254237296"/>
    <s v="G1"/>
    <x v="0"/>
  </r>
  <r>
    <n v="2171811"/>
    <s v="45073660"/>
    <s v="Piura"/>
    <s v="Piura"/>
    <s v="Veintiseis de Octubre"/>
    <m/>
    <m/>
    <x v="18"/>
    <d v="2025-05-09T20:23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811"/>
    <n v="45791"/>
    <d v="2025-05-26T00:00:00"/>
    <m/>
    <m/>
    <m/>
    <m/>
    <m/>
    <m/>
    <n v="202505"/>
    <n v="202505"/>
    <x v="0"/>
    <x v="2"/>
    <s v="20609316170"/>
    <n v="1"/>
    <n v="58.474576271186443"/>
    <s v="G1"/>
    <x v="0"/>
  </r>
  <r>
    <n v="2171839"/>
    <s v="74294926"/>
    <s v="La Libertad"/>
    <s v="Trujillo "/>
    <s v="Trujillo"/>
    <m/>
    <m/>
    <x v="18"/>
    <d v="2025-05-09T20:3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10T00:00:00"/>
    <m/>
    <x v="0"/>
    <m/>
    <m/>
    <m/>
    <s v="Si"/>
    <m/>
    <m/>
    <m/>
    <m/>
    <n v="202505"/>
    <d v="2025-05-10T00:00:00"/>
    <n v="2171839"/>
    <n v="45791"/>
    <d v="2025-05-25T00:00:00"/>
    <m/>
    <m/>
    <m/>
    <m/>
    <m/>
    <m/>
    <n v="202505"/>
    <n v="202505"/>
    <x v="0"/>
    <x v="8"/>
    <s v="20611812893"/>
    <n v="1"/>
    <n v="58.474576271186443"/>
    <s v="G1"/>
    <x v="0"/>
  </r>
  <r>
    <n v="2171865"/>
    <s v="02691298"/>
    <s v="Piura"/>
    <s v="Piura"/>
    <s v="Castilla"/>
    <m/>
    <m/>
    <x v="15"/>
    <d v="2025-05-09T20:42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865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1874"/>
    <s v="60926714"/>
    <s v="Lambayeque"/>
    <s v="Chiclayo "/>
    <s v="La Victoria"/>
    <m/>
    <s v="PUERTAS DE SOL II"/>
    <x v="18"/>
    <d v="2025-05-09T21:02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10T00:00:00"/>
    <m/>
    <x v="0"/>
    <m/>
    <m/>
    <m/>
    <s v="Si"/>
    <m/>
    <m/>
    <m/>
    <m/>
    <n v="202505"/>
    <d v="2025-05-10T00:00:00"/>
    <n v="2171874"/>
    <n v="45791"/>
    <d v="2025-06-03T00:00:00"/>
    <m/>
    <m/>
    <m/>
    <m/>
    <m/>
    <m/>
    <n v="202505"/>
    <n v="202505"/>
    <x v="0"/>
    <x v="6"/>
    <s v="20610803131"/>
    <n v="1"/>
    <n v="58.474576271186443"/>
    <s v="G1"/>
    <x v="0"/>
  </r>
  <r>
    <n v="2171895"/>
    <s v="40582258"/>
    <s v="Lambayeque"/>
    <s v="Chiclayo "/>
    <s v="Chiclayo"/>
    <m/>
    <m/>
    <x v="18"/>
    <d v="2025-05-10T09:53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021555"/>
    <s v="NOVO NETWORKS SAC"/>
    <s v="Agencias Provincias"/>
    <d v="2025-05-12T00:00:00"/>
    <m/>
    <x v="0"/>
    <m/>
    <m/>
    <m/>
    <s v="Si"/>
    <m/>
    <m/>
    <m/>
    <m/>
    <n v="202505"/>
    <d v="2025-05-12T00:00:00"/>
    <n v="2171895"/>
    <n v="45791"/>
    <m/>
    <m/>
    <m/>
    <m/>
    <m/>
    <m/>
    <m/>
    <n v="202505"/>
    <n v="202505"/>
    <x v="0"/>
    <x v="15"/>
    <s v="20607021555"/>
    <n v="0"/>
    <n v="94.544915254237296"/>
    <s v="G1"/>
    <x v="0"/>
  </r>
  <r>
    <n v="2171941"/>
    <s v="70012433"/>
    <s v="La Libertad"/>
    <s v="Trujillo "/>
    <s v="Trujillo"/>
    <m/>
    <m/>
    <x v="18"/>
    <d v="2025-05-09T22:3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1941"/>
    <n v="45791"/>
    <d v="2025-06-03T00:00:00"/>
    <m/>
    <m/>
    <m/>
    <m/>
    <m/>
    <m/>
    <n v="202505"/>
    <n v="202505"/>
    <x v="0"/>
    <x v="0"/>
    <s v="20609316170"/>
    <n v="1"/>
    <n v="58.474576271186443"/>
    <s v="G1"/>
    <x v="0"/>
  </r>
  <r>
    <n v="2171966"/>
    <s v="00327357"/>
    <s v="Piura"/>
    <s v="Piura"/>
    <s v="Piura"/>
    <m/>
    <m/>
    <x v="15"/>
    <d v="2025-05-09T22:59:58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59"/>
    <n v="15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966"/>
    <n v="45791"/>
    <d v="2025-06-03T00:00:00"/>
    <m/>
    <m/>
    <m/>
    <m/>
    <m/>
    <m/>
    <n v="202505"/>
    <n v="202505"/>
    <x v="0"/>
    <x v="2"/>
    <s v="20609316170"/>
    <n v="1"/>
    <n v="134.74576271186442"/>
    <s v="G1"/>
    <x v="0"/>
  </r>
  <r>
    <n v="2171994"/>
    <s v="02680460"/>
    <s v="Piura"/>
    <s v="Piura"/>
    <s v="Castilla"/>
    <m/>
    <m/>
    <x v="18"/>
    <d v="2025-05-10T05:24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1994"/>
    <n v="45791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71996"/>
    <s v="44810812"/>
    <s v="Piura"/>
    <s v="Piura"/>
    <s v="Veintiseis de Octubre"/>
    <m/>
    <m/>
    <x v="18"/>
    <d v="2025-05-10T05:38:56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Venta - Instalación Multicanal"/>
    <s v="20613723219"/>
    <s v="TELCO CONTACT S.A.C"/>
    <s v="Agencias Provincias"/>
    <d v="2025-05-10T00:00:00"/>
    <m/>
    <x v="0"/>
    <m/>
    <m/>
    <m/>
    <s v="Si"/>
    <m/>
    <m/>
    <m/>
    <m/>
    <n v="202505"/>
    <d v="2025-05-10T00:00:00"/>
    <n v="2171996"/>
    <n v="45791"/>
    <d v="2025-05-28T00:00:00"/>
    <m/>
    <m/>
    <m/>
    <m/>
    <m/>
    <m/>
    <n v="202505"/>
    <n v="202505"/>
    <x v="0"/>
    <x v="30"/>
    <s v="20613723219"/>
    <n v="1"/>
    <n v="103.01949152542373"/>
    <s v="G1"/>
    <x v="0"/>
  </r>
  <r>
    <n v="2172035"/>
    <s v="76298452"/>
    <s v="La Libertad"/>
    <s v="Trujillo "/>
    <s v="Trujillo"/>
    <m/>
    <m/>
    <x v="18"/>
    <d v="2025-05-10T09:08:5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12842389"/>
    <s v="CORPORACION DE TODO PERU S.A.C"/>
    <s v="Agencias Provincias"/>
    <d v="2025-05-10T00:00:00"/>
    <m/>
    <x v="0"/>
    <m/>
    <m/>
    <m/>
    <s v="Si"/>
    <m/>
    <m/>
    <m/>
    <m/>
    <n v="202505"/>
    <d v="2025-05-10T00:00:00"/>
    <n v="2172035"/>
    <n v="45791"/>
    <d v="2025-05-31T00:00:00"/>
    <m/>
    <m/>
    <m/>
    <m/>
    <m/>
    <m/>
    <n v="202505"/>
    <n v="202505"/>
    <x v="0"/>
    <x v="41"/>
    <s v="20612842389"/>
    <n v="1"/>
    <n v="75.423728813559322"/>
    <s v="G1"/>
    <x v="0"/>
  </r>
  <r>
    <n v="2172076"/>
    <s v="10180394759"/>
    <s v="La Libertad"/>
    <s v="Trujillo "/>
    <s v="Victor Larco Herrera"/>
    <m/>
    <m/>
    <x v="18"/>
    <d v="2025-05-10T10:17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076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72129"/>
    <s v="42412672"/>
    <s v="Áncash"/>
    <s v="Santa"/>
    <s v="Nuevo Chimbote"/>
    <m/>
    <m/>
    <x v="19"/>
    <d v="2025-05-10T10:11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129"/>
    <n v="45791"/>
    <d v="2025-05-29T00:00:00"/>
    <m/>
    <m/>
    <m/>
    <m/>
    <m/>
    <m/>
    <n v="202505"/>
    <n v="202505"/>
    <x v="0"/>
    <x v="10"/>
    <s v="20609316170"/>
    <n v="1"/>
    <n v="58.474576271186443"/>
    <s v="G1"/>
    <x v="0"/>
  </r>
  <r>
    <n v="2172156"/>
    <s v="40606462"/>
    <s v="La Libertad"/>
    <s v="Trujillo "/>
    <s v="Trujillo"/>
    <m/>
    <m/>
    <x v="19"/>
    <d v="2025-05-10T10:3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156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2179"/>
    <s v="003226320"/>
    <s v="Piura"/>
    <s v="Piura"/>
    <s v="Piura"/>
    <m/>
    <m/>
    <x v="18"/>
    <d v="2025-05-10T10:45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179"/>
    <n v="45791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72183"/>
    <s v="73206081"/>
    <s v="Áncash"/>
    <s v="Santa"/>
    <s v="Nuevo Chimbote"/>
    <m/>
    <m/>
    <x v="19"/>
    <d v="2025-05-10T11:23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0T00:00:00"/>
    <m/>
    <x v="0"/>
    <m/>
    <m/>
    <m/>
    <s v="Si"/>
    <m/>
    <m/>
    <m/>
    <m/>
    <n v="202505"/>
    <d v="2025-05-10T00:00:00"/>
    <n v="2172183"/>
    <n v="45791"/>
    <m/>
    <m/>
    <m/>
    <m/>
    <m/>
    <m/>
    <m/>
    <n v="202505"/>
    <n v="202505"/>
    <x v="0"/>
    <x v="35"/>
    <s v="20538983609"/>
    <n v="0"/>
    <n v="58.474576271186443"/>
    <s v="G1"/>
    <x v="0"/>
  </r>
  <r>
    <n v="2172243"/>
    <s v="76584319"/>
    <s v="La Libertad"/>
    <s v="Trujillo "/>
    <s v="Victor Larco Herrera"/>
    <m/>
    <m/>
    <x v="19"/>
    <d v="2025-05-10T11:18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1T00:00:00"/>
    <m/>
    <x v="0"/>
    <m/>
    <m/>
    <m/>
    <s v="Si"/>
    <m/>
    <m/>
    <m/>
    <m/>
    <n v="202505"/>
    <d v="2025-05-11T00:00:00"/>
    <n v="2172243"/>
    <n v="45791"/>
    <d v="2025-05-23T00:00:00"/>
    <m/>
    <m/>
    <m/>
    <m/>
    <m/>
    <m/>
    <n v="202505"/>
    <n v="202505"/>
    <x v="0"/>
    <x v="5"/>
    <s v="20610487672"/>
    <n v="1"/>
    <n v="58.474576271186443"/>
    <s v="G1"/>
    <x v="0"/>
  </r>
  <r>
    <n v="2172308"/>
    <s v="47177711"/>
    <s v="Piura"/>
    <s v="Piura"/>
    <s v="Castilla"/>
    <m/>
    <m/>
    <x v="18"/>
    <d v="2025-05-10T11:33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10T00:00:00"/>
    <m/>
    <x v="0"/>
    <m/>
    <m/>
    <m/>
    <s v="Si"/>
    <m/>
    <m/>
    <m/>
    <m/>
    <n v="202505"/>
    <d v="2025-05-10T00:00:00"/>
    <n v="2172308"/>
    <n v="45791"/>
    <d v="2025-05-28T00:00:00"/>
    <m/>
    <m/>
    <m/>
    <m/>
    <m/>
    <m/>
    <n v="202505"/>
    <n v="202505"/>
    <x v="0"/>
    <x v="30"/>
    <s v="20613723219"/>
    <n v="1"/>
    <n v="94.544915254237296"/>
    <s v="G1"/>
    <x v="0"/>
  </r>
  <r>
    <n v="2172376"/>
    <s v="75681271"/>
    <s v="Lambayeque"/>
    <s v="Chiclayo "/>
    <s v="José Leonardo Ortiz"/>
    <m/>
    <m/>
    <x v="19"/>
    <d v="2025-05-10T12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0T00:00:00"/>
    <m/>
    <x v="0"/>
    <m/>
    <m/>
    <m/>
    <s v="Si"/>
    <m/>
    <m/>
    <m/>
    <m/>
    <n v="202505"/>
    <d v="2025-05-10T00:00:00"/>
    <n v="2172376"/>
    <n v="45791"/>
    <d v="2025-05-30T00:00:00"/>
    <m/>
    <m/>
    <m/>
    <m/>
    <m/>
    <m/>
    <n v="202505"/>
    <n v="202505"/>
    <x v="0"/>
    <x v="11"/>
    <s v="20610959564"/>
    <n v="1"/>
    <n v="58.474576271186443"/>
    <s v="G1"/>
    <x v="0"/>
  </r>
  <r>
    <n v="2172409"/>
    <s v="02681456"/>
    <s v="Piura"/>
    <s v="Piura"/>
    <s v="Castilla"/>
    <m/>
    <m/>
    <x v="19"/>
    <d v="2025-05-10T12:21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2409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2413"/>
    <s v="74766557"/>
    <s v="Piura"/>
    <s v="Piura"/>
    <s v="Castilla"/>
    <m/>
    <m/>
    <x v="19"/>
    <d v="2025-05-10T12:33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413"/>
    <n v="45791"/>
    <d v="2025-05-24T00:00:00"/>
    <m/>
    <m/>
    <m/>
    <m/>
    <m/>
    <m/>
    <n v="202505"/>
    <n v="202505"/>
    <x v="0"/>
    <x v="2"/>
    <s v="20609316170"/>
    <n v="1"/>
    <n v="94.544915254237296"/>
    <s v="G1"/>
    <x v="0"/>
  </r>
  <r>
    <n v="2172477"/>
    <s v="02682952"/>
    <s v="Piura"/>
    <s v="Piura"/>
    <s v="Castilla"/>
    <m/>
    <m/>
    <x v="15"/>
    <d v="2025-05-10T12:2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477"/>
    <n v="45791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72566"/>
    <s v="33265064"/>
    <s v="Áncash"/>
    <s v="Santa"/>
    <s v="Nuevo Chimbote"/>
    <m/>
    <m/>
    <x v="19"/>
    <d v="2025-05-10T13:38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12T00:00:00"/>
    <m/>
    <x v="0"/>
    <m/>
    <m/>
    <m/>
    <s v="Si"/>
    <m/>
    <m/>
    <s v="Si"/>
    <s v="ganador"/>
    <n v="202505"/>
    <d v="2025-05-12T00:00:00"/>
    <n v="2172566"/>
    <n v="45791"/>
    <d v="2025-05-26T00:00:00"/>
    <m/>
    <m/>
    <m/>
    <m/>
    <m/>
    <m/>
    <n v="202505"/>
    <n v="202505"/>
    <x v="0"/>
    <x v="18"/>
    <s v="20607995258"/>
    <n v="1"/>
    <n v="58.474576271186443"/>
    <s v="G1"/>
    <x v="0"/>
  </r>
  <r>
    <n v="2172582"/>
    <s v="32958928"/>
    <s v="Áncash"/>
    <s v="Santa"/>
    <s v="Nuevo Chimbote"/>
    <m/>
    <m/>
    <x v="18"/>
    <d v="2025-05-10T13:17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582"/>
    <n v="45791"/>
    <d v="2025-05-27T00:00:00"/>
    <m/>
    <m/>
    <m/>
    <m/>
    <m/>
    <m/>
    <n v="202505"/>
    <n v="202505"/>
    <x v="0"/>
    <x v="10"/>
    <s v="20609316170"/>
    <n v="1"/>
    <n v="94.544915254237296"/>
    <s v="G1"/>
    <x v="0"/>
  </r>
  <r>
    <n v="2172616"/>
    <s v="70164712"/>
    <s v="Áncash"/>
    <s v="Santa"/>
    <s v="Chimbote"/>
    <m/>
    <m/>
    <x v="18"/>
    <d v="2025-05-10T13:41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2616"/>
    <n v="45796"/>
    <d v="2025-05-28T00:00:00"/>
    <m/>
    <m/>
    <m/>
    <m/>
    <m/>
    <m/>
    <n v="202505"/>
    <n v="202505"/>
    <x v="0"/>
    <x v="10"/>
    <s v="20609316170"/>
    <n v="1"/>
    <n v="58.474576271186443"/>
    <s v="G1"/>
    <x v="0"/>
  </r>
  <r>
    <n v="2172634"/>
    <s v="70060078"/>
    <s v="Piura"/>
    <s v="Piura"/>
    <s v="Veintiseis de Octubre"/>
    <m/>
    <m/>
    <x v="19"/>
    <d v="2025-05-10T13:44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0T00:00:00"/>
    <m/>
    <x v="0"/>
    <m/>
    <m/>
    <m/>
    <s v="Si"/>
    <m/>
    <m/>
    <m/>
    <m/>
    <n v="202505"/>
    <d v="2025-05-10T00:00:00"/>
    <n v="2172634"/>
    <n v="45791"/>
    <d v="2025-05-16T00:00:00"/>
    <m/>
    <m/>
    <m/>
    <m/>
    <m/>
    <m/>
    <n v="202505"/>
    <n v="202505"/>
    <x v="0"/>
    <x v="3"/>
    <s v="20610959564"/>
    <n v="1"/>
    <n v="58.474576271186443"/>
    <s v="G1"/>
    <x v="0"/>
  </r>
  <r>
    <n v="2172665"/>
    <s v="18067424"/>
    <s v="La Libertad"/>
    <s v="Trujillo "/>
    <s v="Victor Larco Herrera"/>
    <m/>
    <m/>
    <x v="19"/>
    <d v="2025-05-10T15:06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0T00:00:00"/>
    <m/>
    <x v="0"/>
    <m/>
    <m/>
    <m/>
    <s v="Si"/>
    <m/>
    <m/>
    <m/>
    <m/>
    <n v="202505"/>
    <d v="2025-05-10T00:00:00"/>
    <n v="2172665"/>
    <n v="45791"/>
    <d v="2025-05-28T00:00:00"/>
    <m/>
    <m/>
    <m/>
    <m/>
    <m/>
    <m/>
    <n v="202505"/>
    <n v="202505"/>
    <x v="0"/>
    <x v="13"/>
    <s v="20610959564"/>
    <n v="1"/>
    <n v="58.474576271186443"/>
    <s v="G1"/>
    <x v="0"/>
  </r>
  <r>
    <n v="2172694"/>
    <s v="16751980"/>
    <s v="Lambayeque"/>
    <s v="Chiclayo "/>
    <s v="José Leonardo Ortiz"/>
    <m/>
    <m/>
    <x v="19"/>
    <d v="2025-05-10T14:00:0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0T00:00:00"/>
    <m/>
    <x v="0"/>
    <m/>
    <m/>
    <m/>
    <s v="Si"/>
    <m/>
    <m/>
    <m/>
    <m/>
    <n v="202505"/>
    <d v="2025-05-10T00:00:00"/>
    <n v="2172694"/>
    <n v="45791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72711"/>
    <s v="80175175"/>
    <s v="La Libertad"/>
    <s v="Trujillo "/>
    <s v="Victor Larco Herrera"/>
    <m/>
    <m/>
    <x v="19"/>
    <d v="2025-05-10T14:29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2711"/>
    <n v="45791"/>
    <d v="2025-06-10T00:00:00"/>
    <m/>
    <m/>
    <m/>
    <m/>
    <m/>
    <m/>
    <n v="202505"/>
    <n v="202505"/>
    <x v="0"/>
    <x v="0"/>
    <s v="20609316170"/>
    <n v="1"/>
    <n v="58.474576271186443"/>
    <s v="G1"/>
    <x v="0"/>
  </r>
  <r>
    <n v="2172712"/>
    <s v="19254522"/>
    <s v="La Libertad"/>
    <s v="Trujillo "/>
    <s v="Trujillo"/>
    <m/>
    <m/>
    <x v="17"/>
    <d v="2025-05-10T14:14:57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4430764"/>
    <s v="GRUPO LUFAFCO S.A.C."/>
    <s v="Agencias Provincias"/>
    <d v="2025-05-13T00:00:00"/>
    <m/>
    <x v="0"/>
    <m/>
    <m/>
    <m/>
    <s v="Si"/>
    <m/>
    <m/>
    <m/>
    <m/>
    <n v="202505"/>
    <d v="2025-05-13T00:00:00"/>
    <n v="2172712"/>
    <n v="45791"/>
    <d v="2025-06-02T00:00:00"/>
    <m/>
    <m/>
    <m/>
    <m/>
    <m/>
    <m/>
    <n v="202505"/>
    <n v="202505"/>
    <x v="0"/>
    <x v="9"/>
    <s v="20604430764"/>
    <n v="1"/>
    <n v="71.186440677966104"/>
    <s v="G1"/>
    <x v="0"/>
  </r>
  <r>
    <n v="2172717"/>
    <s v="40891790"/>
    <s v="Piura"/>
    <s v="Piura"/>
    <s v="Castilla"/>
    <m/>
    <m/>
    <x v="19"/>
    <d v="2025-05-10T14:33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717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72747"/>
    <s v="70053818"/>
    <s v="Piura"/>
    <s v="Piura"/>
    <s v="Castilla"/>
    <m/>
    <m/>
    <x v="19"/>
    <d v="2025-05-10T14:26:5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0T00:00:00"/>
    <m/>
    <x v="0"/>
    <m/>
    <m/>
    <m/>
    <s v="Si"/>
    <m/>
    <m/>
    <m/>
    <m/>
    <n v="202505"/>
    <d v="2025-05-10T00:00:00"/>
    <n v="2172747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72749"/>
    <s v="17979349"/>
    <s v="La Libertad"/>
    <s v="Trujillo "/>
    <s v="Trujillo"/>
    <m/>
    <m/>
    <x v="19"/>
    <d v="2025-05-10T14:23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12T00:00:00"/>
    <m/>
    <x v="0"/>
    <m/>
    <m/>
    <m/>
    <s v="Si"/>
    <m/>
    <m/>
    <s v="Si"/>
    <s v="ganador"/>
    <n v="202505"/>
    <d v="2025-05-12T00:00:00"/>
    <n v="2172749"/>
    <n v="45791"/>
    <d v="2025-06-01T00:00:00"/>
    <m/>
    <m/>
    <m/>
    <m/>
    <m/>
    <m/>
    <n v="202505"/>
    <n v="202505"/>
    <x v="0"/>
    <x v="0"/>
    <s v="20609316170"/>
    <n v="1"/>
    <n v="58.474576271186443"/>
    <s v="G1"/>
    <x v="0"/>
  </r>
  <r>
    <n v="2172750"/>
    <s v="27929805"/>
    <s v="La Libertad"/>
    <s v="Trujillo "/>
    <s v="Victor Larco Herrera"/>
    <m/>
    <m/>
    <x v="19"/>
    <d v="2025-05-10T14:29:59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2750"/>
    <n v="45791"/>
    <d v="2025-06-07T00:00:00"/>
    <m/>
    <m/>
    <m/>
    <m/>
    <m/>
    <m/>
    <n v="202505"/>
    <n v="202505"/>
    <x v="0"/>
    <x v="0"/>
    <s v="20609316170"/>
    <n v="1"/>
    <n v="109.32203389830509"/>
    <s v="G1"/>
    <x v="0"/>
  </r>
  <r>
    <n v="2172769"/>
    <s v="72289516"/>
    <s v="Lambayeque"/>
    <s v="Chiclayo "/>
    <s v="Pimentel"/>
    <m/>
    <m/>
    <x v="19"/>
    <d v="2025-05-10T14:41:59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2769"/>
    <n v="45791"/>
    <d v="2025-06-05T00:00:00"/>
    <m/>
    <m/>
    <m/>
    <m/>
    <m/>
    <m/>
    <n v="202505"/>
    <n v="202505"/>
    <x v="0"/>
    <x v="19"/>
    <s v="20609316170"/>
    <n v="1"/>
    <n v="109.32203389830509"/>
    <s v="G1"/>
    <x v="0"/>
  </r>
  <r>
    <n v="2172855"/>
    <s v="76935079"/>
    <s v="La Libertad"/>
    <s v="Trujillo "/>
    <s v="Trujillo"/>
    <m/>
    <m/>
    <x v="19"/>
    <d v="2025-05-10T15:17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2855"/>
    <n v="45791"/>
    <d v="2025-06-04T00:00:00"/>
    <m/>
    <m/>
    <m/>
    <m/>
    <m/>
    <m/>
    <n v="202505"/>
    <n v="202505"/>
    <x v="0"/>
    <x v="0"/>
    <s v="20609316170"/>
    <n v="1"/>
    <n v="58.474576271186443"/>
    <s v="G1"/>
    <x v="0"/>
  </r>
  <r>
    <n v="2172872"/>
    <s v="60811247"/>
    <s v="Piura"/>
    <s v="Piura"/>
    <s v="Castilla"/>
    <m/>
    <m/>
    <x v="19"/>
    <d v="2025-05-10T15:26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1T00:00:00"/>
    <m/>
    <x v="0"/>
    <m/>
    <m/>
    <m/>
    <s v="Si"/>
    <m/>
    <m/>
    <m/>
    <m/>
    <n v="202505"/>
    <d v="2025-05-11T00:00:00"/>
    <n v="2172872"/>
    <n v="45791"/>
    <d v="2025-06-05T00:00:00"/>
    <m/>
    <m/>
    <m/>
    <m/>
    <m/>
    <m/>
    <n v="202505"/>
    <n v="202505"/>
    <x v="0"/>
    <x v="3"/>
    <s v="20610959564"/>
    <n v="1"/>
    <n v="58.474576271186443"/>
    <s v="G1"/>
    <x v="0"/>
  </r>
  <r>
    <n v="2172978"/>
    <s v="41896181"/>
    <s v="Piura"/>
    <s v="Piura"/>
    <s v="Catacaos"/>
    <m/>
    <m/>
    <x v="15"/>
    <d v="2025-05-10T16:17:5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2978"/>
    <n v="45791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72982"/>
    <s v="25682845"/>
    <s v="La Libertad"/>
    <s v="Trujillo "/>
    <s v="Trujillo"/>
    <m/>
    <m/>
    <x v="19"/>
    <d v="2025-05-10T16:33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1T00:00:00"/>
    <m/>
    <x v="0"/>
    <m/>
    <m/>
    <m/>
    <s v="Si"/>
    <m/>
    <m/>
    <m/>
    <m/>
    <n v="202505"/>
    <d v="2025-05-11T00:00:00"/>
    <n v="2172982"/>
    <n v="45791"/>
    <m/>
    <m/>
    <m/>
    <m/>
    <m/>
    <m/>
    <m/>
    <n v="202505"/>
    <n v="202505"/>
    <x v="0"/>
    <x v="28"/>
    <s v="20613723219"/>
    <n v="0"/>
    <n v="58.474576271186443"/>
    <s v="G1"/>
    <x v="0"/>
  </r>
  <r>
    <n v="2172993"/>
    <s v="18121107"/>
    <s v="La Libertad"/>
    <s v="Trujillo "/>
    <s v="Trujillo"/>
    <m/>
    <m/>
    <x v="19"/>
    <d v="2025-05-10T16:21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2993"/>
    <n v="45791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3072"/>
    <s v="60834652"/>
    <s v="Lambayeque"/>
    <s v="Chiclayo "/>
    <s v="Chiclayo"/>
    <m/>
    <m/>
    <x v="19"/>
    <d v="2025-05-10T17:11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1T00:00:00"/>
    <m/>
    <x v="0"/>
    <m/>
    <m/>
    <m/>
    <s v="Si"/>
    <m/>
    <m/>
    <m/>
    <m/>
    <n v="202505"/>
    <d v="2025-05-11T00:00:00"/>
    <n v="2173072"/>
    <n v="45791"/>
    <d v="2025-06-02T00:00:00"/>
    <m/>
    <m/>
    <m/>
    <m/>
    <m/>
    <m/>
    <n v="202505"/>
    <n v="202505"/>
    <x v="0"/>
    <x v="11"/>
    <s v="20610959564"/>
    <n v="1"/>
    <n v="58.474576271186443"/>
    <s v="G1"/>
    <x v="0"/>
  </r>
  <r>
    <n v="2173100"/>
    <s v="17868873"/>
    <s v="La Libertad"/>
    <s v="Trujillo "/>
    <s v="Trujillo"/>
    <m/>
    <m/>
    <x v="19"/>
    <d v="2025-05-10T17:29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100"/>
    <n v="45791"/>
    <d v="2025-06-07T00:00:00"/>
    <m/>
    <m/>
    <m/>
    <m/>
    <m/>
    <m/>
    <n v="202505"/>
    <n v="202505"/>
    <x v="0"/>
    <x v="0"/>
    <s v="20609316170"/>
    <n v="1"/>
    <n v="94.544915254237296"/>
    <s v="G1"/>
    <x v="0"/>
  </r>
  <r>
    <n v="2173192"/>
    <s v="74755909"/>
    <s v="Áncash"/>
    <s v="Santa"/>
    <s v="Chimbote"/>
    <m/>
    <m/>
    <x v="19"/>
    <d v="2025-05-10T18:14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192"/>
    <n v="45791"/>
    <d v="2025-05-30T00:00:00"/>
    <m/>
    <m/>
    <m/>
    <m/>
    <m/>
    <m/>
    <n v="202505"/>
    <n v="202505"/>
    <x v="0"/>
    <x v="10"/>
    <s v="20609316170"/>
    <n v="1"/>
    <n v="94.544915254237296"/>
    <s v="G1"/>
    <x v="0"/>
  </r>
  <r>
    <n v="2173232"/>
    <s v="03675686"/>
    <s v="Piura"/>
    <s v="Piura"/>
    <s v="Piura"/>
    <m/>
    <m/>
    <x v="19"/>
    <d v="2025-05-10T18:50:5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232"/>
    <n v="45791"/>
    <d v="2025-06-01T00:00:00"/>
    <m/>
    <m/>
    <m/>
    <m/>
    <m/>
    <m/>
    <n v="202505"/>
    <n v="202505"/>
    <x v="0"/>
    <x v="2"/>
    <s v="20609316170"/>
    <n v="1"/>
    <n v="75.423728813559322"/>
    <s v="G1"/>
    <x v="0"/>
  </r>
  <r>
    <n v="2173255"/>
    <s v="71854898"/>
    <s v="Piura"/>
    <s v="Piura"/>
    <s v="Castilla"/>
    <m/>
    <m/>
    <x v="19"/>
    <d v="2025-05-10T18:56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255"/>
    <n v="45791"/>
    <d v="2025-06-10T00:00:00"/>
    <m/>
    <m/>
    <m/>
    <m/>
    <m/>
    <m/>
    <n v="202505"/>
    <n v="202505"/>
    <x v="0"/>
    <x v="2"/>
    <s v="20609316170"/>
    <n v="1"/>
    <n v="94.544915254237296"/>
    <s v="G1"/>
    <x v="0"/>
  </r>
  <r>
    <n v="2173321"/>
    <s v="41831899"/>
    <s v="La Libertad"/>
    <s v="Trujillo "/>
    <s v="Victor Larco Herrera"/>
    <m/>
    <m/>
    <x v="19"/>
    <d v="2025-05-10T20:23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321"/>
    <n v="45791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73337"/>
    <s v="74927949"/>
    <s v="La Libertad"/>
    <s v="Trujillo "/>
    <s v="Trujillo"/>
    <m/>
    <m/>
    <x v="19"/>
    <d v="2025-05-10T20:11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337"/>
    <n v="45791"/>
    <d v="2025-05-22T00:00:00"/>
    <m/>
    <m/>
    <m/>
    <m/>
    <m/>
    <m/>
    <n v="202505"/>
    <n v="202505"/>
    <x v="0"/>
    <x v="0"/>
    <s v="20609316170"/>
    <n v="1"/>
    <n v="58.474576271186443"/>
    <s v="G1"/>
    <x v="0"/>
  </r>
  <r>
    <n v="2173351"/>
    <s v="40340500"/>
    <s v="Piura"/>
    <s v="Piura"/>
    <s v="Castilla"/>
    <m/>
    <m/>
    <x v="19"/>
    <d v="2025-05-10T20:41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351"/>
    <n v="45791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73420"/>
    <s v="60999342"/>
    <s v="Piura"/>
    <s v="Piura"/>
    <s v="Castilla"/>
    <m/>
    <m/>
    <x v="19"/>
    <d v="2025-05-10T22:14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420"/>
    <n v="45791"/>
    <d v="2025-06-04T00:00:00"/>
    <m/>
    <m/>
    <m/>
    <m/>
    <m/>
    <m/>
    <n v="202505"/>
    <n v="202505"/>
    <x v="0"/>
    <x v="2"/>
    <s v="20609316170"/>
    <n v="1"/>
    <n v="94.544915254237296"/>
    <s v="G1"/>
    <x v="0"/>
  </r>
  <r>
    <n v="2173464"/>
    <s v="80199369"/>
    <s v="Áncash"/>
    <s v="Santa"/>
    <s v="Nuevo Chimbote"/>
    <m/>
    <m/>
    <x v="19"/>
    <d v="2025-05-11T02:32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2T00:00:00"/>
    <m/>
    <x v="0"/>
    <m/>
    <m/>
    <m/>
    <s v="Si"/>
    <m/>
    <m/>
    <m/>
    <m/>
    <n v="202505"/>
    <d v="2025-05-12T00:00:00"/>
    <n v="2173464"/>
    <n v="45791"/>
    <d v="2025-05-31T00:00:00"/>
    <m/>
    <m/>
    <m/>
    <m/>
    <m/>
    <m/>
    <n v="202505"/>
    <n v="202505"/>
    <x v="0"/>
    <x v="35"/>
    <s v="20538983609"/>
    <n v="1"/>
    <n v="58.474576271186443"/>
    <s v="G1"/>
    <x v="0"/>
  </r>
  <r>
    <n v="2173478"/>
    <s v="47519242"/>
    <s v="La Libertad"/>
    <s v="Trujillo "/>
    <s v="Trujillo"/>
    <m/>
    <m/>
    <x v="19"/>
    <d v="2025-05-11T08:51:3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995258"/>
    <s v="DAS SOLUCIONES S.A.C."/>
    <s v="Agencias Provincias"/>
    <d v="2025-05-11T00:00:00"/>
    <m/>
    <x v="0"/>
    <m/>
    <m/>
    <m/>
    <s v="Si"/>
    <m/>
    <m/>
    <s v="Si"/>
    <s v="ganador"/>
    <n v="202505"/>
    <d v="2025-05-11T00:00:00"/>
    <n v="2173478"/>
    <n v="45791"/>
    <d v="2025-06-04T00:00:00"/>
    <m/>
    <m/>
    <m/>
    <m/>
    <m/>
    <m/>
    <n v="202505"/>
    <n v="202505"/>
    <x v="0"/>
    <x v="29"/>
    <s v="20607995258"/>
    <n v="1"/>
    <n v="58.474576271186443"/>
    <s v="G1"/>
    <x v="0"/>
  </r>
  <r>
    <n v="2173483"/>
    <s v="46331903"/>
    <s v="La Libertad"/>
    <s v="Trujillo "/>
    <s v="Trujillo"/>
    <m/>
    <m/>
    <x v="20"/>
    <d v="2025-05-11T09:56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483"/>
    <n v="45791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73489"/>
    <s v="73224552"/>
    <s v="Lambayeque"/>
    <s v="Chiclayo "/>
    <s v="Chiclayo"/>
    <m/>
    <m/>
    <x v="20"/>
    <d v="2025-05-11T09:33:0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3489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73584"/>
    <s v="60812614"/>
    <s v="Piura"/>
    <s v="Piura"/>
    <s v="Castilla"/>
    <m/>
    <m/>
    <x v="20"/>
    <d v="2025-05-11T11:33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1T00:00:00"/>
    <m/>
    <x v="0"/>
    <m/>
    <m/>
    <m/>
    <s v="Si"/>
    <m/>
    <m/>
    <m/>
    <m/>
    <n v="202505"/>
    <d v="2025-05-11T00:00:00"/>
    <n v="2173584"/>
    <n v="45791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73741"/>
    <s v="74751897"/>
    <s v="Piura"/>
    <s v="Piura"/>
    <s v="Veintiseis de Octubre"/>
    <m/>
    <m/>
    <x v="18"/>
    <d v="2025-05-11T14:53:5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741"/>
    <n v="45791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73802"/>
    <s v="60809101"/>
    <s v="Piura"/>
    <s v="Piura"/>
    <s v="Castilla"/>
    <m/>
    <m/>
    <x v="20"/>
    <d v="2025-05-11T16:47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2T00:00:00"/>
    <m/>
    <x v="0"/>
    <m/>
    <m/>
    <m/>
    <s v="Si"/>
    <m/>
    <m/>
    <m/>
    <m/>
    <n v="202505"/>
    <d v="2025-05-12T00:00:00"/>
    <n v="2173802"/>
    <n v="45791"/>
    <d v="2025-06-10T00:00:00"/>
    <m/>
    <m/>
    <m/>
    <m/>
    <m/>
    <m/>
    <n v="202505"/>
    <n v="202505"/>
    <x v="0"/>
    <x v="3"/>
    <s v="20610959564"/>
    <n v="1"/>
    <n v="58.474576271186443"/>
    <s v="G1"/>
    <x v="0"/>
  </r>
  <r>
    <n v="2173825"/>
    <s v="32964873"/>
    <s v="Áncash"/>
    <s v="Santa"/>
    <s v="Nuevo Chimbote"/>
    <m/>
    <m/>
    <x v="20"/>
    <d v="2025-05-11T18:23:55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825"/>
    <n v="45791"/>
    <d v="2025-06-10T00:00:00"/>
    <m/>
    <m/>
    <m/>
    <m/>
    <m/>
    <m/>
    <n v="202505"/>
    <n v="202505"/>
    <x v="0"/>
    <x v="10"/>
    <s v="20609316170"/>
    <n v="1"/>
    <n v="83.898305084745772"/>
    <s v="G1"/>
    <x v="0"/>
  </r>
  <r>
    <n v="2173983"/>
    <s v="17905937"/>
    <s v="La Libertad"/>
    <s v="Trujillo "/>
    <s v="Victor Larco Herrera"/>
    <m/>
    <m/>
    <x v="21"/>
    <d v="2025-05-12T09:14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5T00:00:00"/>
    <m/>
    <x v="0"/>
    <m/>
    <m/>
    <m/>
    <s v="Si"/>
    <m/>
    <m/>
    <m/>
    <m/>
    <n v="202505"/>
    <d v="2025-05-15T00:00:00"/>
    <n v="2173983"/>
    <n v="45796"/>
    <d v="2025-05-28T00:00:00"/>
    <m/>
    <m/>
    <m/>
    <m/>
    <m/>
    <m/>
    <n v="202505"/>
    <n v="202505"/>
    <x v="0"/>
    <x v="5"/>
    <s v="20610487672"/>
    <n v="1"/>
    <n v="58.474576271186443"/>
    <s v="G1"/>
    <x v="0"/>
  </r>
  <r>
    <n v="2173987"/>
    <s v="71212806"/>
    <s v="La Libertad"/>
    <s v="Trujillo "/>
    <s v="Trujillo"/>
    <m/>
    <s v="EDIFICIO RESIDENCIAL TORRE LOS COLIBRIES"/>
    <x v="21"/>
    <d v="2025-05-12T09:14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3987"/>
    <n v="45791"/>
    <d v="2025-05-23T00:00:00"/>
    <m/>
    <m/>
    <m/>
    <m/>
    <m/>
    <m/>
    <n v="202505"/>
    <n v="202505"/>
    <x v="0"/>
    <x v="0"/>
    <s v="20609316170"/>
    <n v="1"/>
    <n v="94.544915254237296"/>
    <s v="G1"/>
    <x v="0"/>
  </r>
  <r>
    <n v="2174100"/>
    <s v="75117856"/>
    <s v="Piura"/>
    <s v="Piura"/>
    <s v="Catacaos"/>
    <m/>
    <m/>
    <x v="20"/>
    <d v="2025-05-12T10:30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4100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4128"/>
    <s v="43529000"/>
    <s v="La Libertad"/>
    <s v="Trujillo "/>
    <s v="Trujillo"/>
    <m/>
    <m/>
    <x v="21"/>
    <d v="2025-05-12T10:45:0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2T00:00:00"/>
    <m/>
    <x v="0"/>
    <m/>
    <m/>
    <m/>
    <s v="Si"/>
    <m/>
    <m/>
    <m/>
    <m/>
    <n v="202505"/>
    <d v="2025-05-12T00:00:00"/>
    <n v="2174128"/>
    <n v="45791"/>
    <d v="2025-05-28T00:00:00"/>
    <m/>
    <m/>
    <m/>
    <m/>
    <m/>
    <m/>
    <n v="202505"/>
    <n v="202505"/>
    <x v="0"/>
    <x v="5"/>
    <s v="20610487672"/>
    <n v="1"/>
    <n v="58.474576271186443"/>
    <s v="G1"/>
    <x v="0"/>
  </r>
  <r>
    <n v="2174133"/>
    <s v="73201563"/>
    <s v="Lambayeque"/>
    <s v="Chiclayo "/>
    <s v="Pimentel"/>
    <m/>
    <m/>
    <x v="21"/>
    <d v="2025-05-12T10:44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2T00:00:00"/>
    <m/>
    <x v="0"/>
    <m/>
    <m/>
    <m/>
    <s v="Si"/>
    <m/>
    <m/>
    <m/>
    <m/>
    <n v="202505"/>
    <d v="2025-05-12T00:00:00"/>
    <n v="2174133"/>
    <n v="45791"/>
    <d v="2025-06-05T00:00:00"/>
    <m/>
    <m/>
    <m/>
    <m/>
    <m/>
    <m/>
    <n v="202505"/>
    <n v="202505"/>
    <x v="0"/>
    <x v="11"/>
    <s v="20610959564"/>
    <n v="1"/>
    <n v="58.474576271186443"/>
    <s v="G1"/>
    <x v="0"/>
  </r>
  <r>
    <n v="2174158"/>
    <s v="80176721"/>
    <s v="La Libertad"/>
    <s v="Trujillo "/>
    <s v="Victor Larco Herrera"/>
    <m/>
    <m/>
    <x v="18"/>
    <d v="2025-05-12T10:53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1"/>
    <s v="EXPORTEL S.A.C."/>
    <s v="Agencias Provincias"/>
    <d v="2025-05-12T00:00:00"/>
    <m/>
    <x v="0"/>
    <m/>
    <m/>
    <m/>
    <s v="Si"/>
    <m/>
    <m/>
    <m/>
    <m/>
    <n v="202505"/>
    <d v="2025-05-12T00:00:00"/>
    <n v="2174158"/>
    <n v="45791"/>
    <d v="2025-05-28T00:00:00"/>
    <m/>
    <m/>
    <m/>
    <m/>
    <m/>
    <m/>
    <n v="202505"/>
    <n v="202505"/>
    <x v="0"/>
    <x v="37"/>
    <s v="20610487671"/>
    <n v="1"/>
    <n v="58.474576271186443"/>
    <s v="G1"/>
    <x v="0"/>
  </r>
  <r>
    <n v="2174204"/>
    <s v="41953079"/>
    <s v="Piura"/>
    <s v="Piura"/>
    <s v="Piura"/>
    <m/>
    <m/>
    <x v="21"/>
    <d v="2025-05-12T11:08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204"/>
    <n v="45791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74207"/>
    <s v="02644342"/>
    <s v="Piura"/>
    <s v="Piura"/>
    <s v="Piura"/>
    <m/>
    <m/>
    <x v="19"/>
    <d v="2025-05-12T11:17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207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4250"/>
    <s v="42407114"/>
    <s v="Lambayeque"/>
    <s v="Chiclayo "/>
    <s v="José Leonardo Ortiz"/>
    <m/>
    <m/>
    <x v="21"/>
    <d v="2025-05-12T11:38:5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10487672"/>
    <s v="EXPORTEL PROVINCIA"/>
    <s v="Agencias Provincias"/>
    <d v="2025-05-12T00:00:00"/>
    <m/>
    <x v="0"/>
    <m/>
    <m/>
    <m/>
    <s v="Si"/>
    <m/>
    <m/>
    <m/>
    <m/>
    <n v="202505"/>
    <d v="2025-05-12T00:00:00"/>
    <n v="2174250"/>
    <n v="45791"/>
    <d v="2025-05-31T00:00:00"/>
    <m/>
    <m/>
    <m/>
    <m/>
    <m/>
    <m/>
    <n v="202505"/>
    <n v="202505"/>
    <x v="0"/>
    <x v="17"/>
    <s v="20610487672"/>
    <n v="1"/>
    <n v="75.423728813559322"/>
    <s v="G1"/>
    <x v="0"/>
  </r>
  <r>
    <n v="2174270"/>
    <s v="03876952"/>
    <s v="Piura"/>
    <s v="Piura"/>
    <s v="Piura"/>
    <m/>
    <m/>
    <x v="21"/>
    <d v="2025-05-12T12:08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270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4322"/>
    <s v="02608612"/>
    <s v="Piura"/>
    <s v="Piura"/>
    <s v="Piura"/>
    <m/>
    <m/>
    <x v="21"/>
    <d v="2025-05-12T12:08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12T00:00:00"/>
    <m/>
    <x v="0"/>
    <m/>
    <m/>
    <m/>
    <s v="Si"/>
    <m/>
    <m/>
    <m/>
    <m/>
    <n v="202505"/>
    <d v="2025-05-12T00:00:00"/>
    <n v="2174322"/>
    <n v="45791"/>
    <d v="2025-06-01T00:00:00"/>
    <m/>
    <m/>
    <m/>
    <m/>
    <m/>
    <m/>
    <n v="202505"/>
    <n v="202505"/>
    <x v="0"/>
    <x v="42"/>
    <s v="20610803131"/>
    <n v="1"/>
    <n v="58.474576271186443"/>
    <s v="G1"/>
    <x v="0"/>
  </r>
  <r>
    <n v="2174341"/>
    <s v="02848812"/>
    <s v="Piura"/>
    <s v="Piura"/>
    <s v="Piura"/>
    <m/>
    <m/>
    <x v="21"/>
    <d v="2025-05-12T12:06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2T00:00:00"/>
    <m/>
    <x v="0"/>
    <m/>
    <m/>
    <m/>
    <s v="Si"/>
    <m/>
    <m/>
    <m/>
    <m/>
    <n v="202505"/>
    <d v="2025-05-12T00:00:00"/>
    <n v="2174341"/>
    <n v="45791"/>
    <d v="2025-05-29T00:00:00"/>
    <m/>
    <m/>
    <m/>
    <m/>
    <m/>
    <m/>
    <n v="202505"/>
    <n v="202505"/>
    <x v="0"/>
    <x v="3"/>
    <s v="20610959564"/>
    <n v="1"/>
    <n v="94.544915254237296"/>
    <s v="G1"/>
    <x v="0"/>
  </r>
  <r>
    <n v="2174385"/>
    <s v="02861507"/>
    <s v="Piura"/>
    <s v="Piura"/>
    <s v="Castilla"/>
    <m/>
    <m/>
    <x v="20"/>
    <d v="2025-05-12T12:23:5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385"/>
    <n v="45791"/>
    <d v="2025-06-04T00:00:00"/>
    <m/>
    <m/>
    <m/>
    <m/>
    <m/>
    <m/>
    <n v="202505"/>
    <n v="202505"/>
    <x v="0"/>
    <x v="2"/>
    <s v="20609316170"/>
    <n v="1"/>
    <n v="75.423728813559322"/>
    <s v="G1"/>
    <x v="0"/>
  </r>
  <r>
    <n v="2174496"/>
    <s v="71318319"/>
    <s v="La Libertad"/>
    <s v="Trujillo "/>
    <s v="Victor Larco Herrera"/>
    <m/>
    <m/>
    <x v="19"/>
    <d v="2025-05-12T13:05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496"/>
    <n v="45791"/>
    <d v="2025-06-04T00:00:00"/>
    <m/>
    <m/>
    <m/>
    <m/>
    <m/>
    <m/>
    <n v="202505"/>
    <n v="202505"/>
    <x v="0"/>
    <x v="0"/>
    <s v="20609316170"/>
    <n v="1"/>
    <n v="94.544915254237296"/>
    <s v="G1"/>
    <x v="0"/>
  </r>
  <r>
    <n v="2174511"/>
    <s v="09087705"/>
    <s v="Lambayeque"/>
    <s v="Chiclayo "/>
    <s v="Chiclayo"/>
    <m/>
    <m/>
    <x v="21"/>
    <d v="2025-05-12T13:20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12T00:00:00"/>
    <m/>
    <x v="0"/>
    <m/>
    <m/>
    <m/>
    <s v="Si"/>
    <m/>
    <m/>
    <m/>
    <m/>
    <n v="202505"/>
    <d v="2025-05-12T00:00:00"/>
    <n v="2174511"/>
    <n v="45791"/>
    <m/>
    <m/>
    <m/>
    <m/>
    <m/>
    <m/>
    <m/>
    <n v="202505"/>
    <n v="202505"/>
    <x v="0"/>
    <x v="34"/>
    <s v="28.646.378-Q"/>
    <n v="0"/>
    <n v="58.474576271186443"/>
    <s v="G1"/>
    <x v="0"/>
  </r>
  <r>
    <n v="2174559"/>
    <s v="45209191"/>
    <s v="La Libertad"/>
    <s v="Trujillo "/>
    <s v="Victor Larco Herrera"/>
    <m/>
    <s v="RESIDENCIAL INHOUSE"/>
    <x v="21"/>
    <d v="2025-05-12T14:02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12T00:00:00"/>
    <m/>
    <x v="0"/>
    <m/>
    <m/>
    <m/>
    <s v="Si"/>
    <m/>
    <m/>
    <m/>
    <m/>
    <n v="202505"/>
    <d v="2025-05-12T00:00:00"/>
    <n v="2174559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74696"/>
    <s v="40094842"/>
    <s v="La Libertad"/>
    <s v="Trujillo "/>
    <s v="Trujillo"/>
    <m/>
    <m/>
    <x v="21"/>
    <d v="2025-05-12T14:33:02"/>
    <s v="350Mbps Up To FEB25 A (PROVINCIAS)"/>
    <n v="35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94"/>
    <n v="94"/>
    <s v="Multicanal Provincia"/>
    <s v="20604430764"/>
    <s v="GRUPO LUFAFCO S.A.C."/>
    <s v="Agencias Provincias"/>
    <d v="2025-05-13T00:00:00"/>
    <m/>
    <x v="0"/>
    <m/>
    <m/>
    <m/>
    <s v="Si"/>
    <m/>
    <m/>
    <m/>
    <m/>
    <n v="202505"/>
    <d v="2025-05-13T00:00:00"/>
    <n v="2174696"/>
    <n v="45791"/>
    <d v="2025-06-04T00:00:00"/>
    <m/>
    <m/>
    <m/>
    <m/>
    <m/>
    <m/>
    <n v="202505"/>
    <n v="202505"/>
    <x v="0"/>
    <x v="9"/>
    <s v="20604430764"/>
    <n v="1"/>
    <n v="79.66101694915254"/>
    <s v="G1"/>
    <x v="0"/>
  </r>
  <r>
    <n v="2174865"/>
    <s v="16757739"/>
    <s v="Lambayeque"/>
    <s v="Chiclayo "/>
    <s v="José Leonardo Ortiz"/>
    <m/>
    <m/>
    <x v="21"/>
    <d v="2025-05-12T15:14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4865"/>
    <n v="45791"/>
    <d v="2025-06-07T00:00:00"/>
    <m/>
    <m/>
    <m/>
    <m/>
    <m/>
    <m/>
    <n v="202505"/>
    <n v="202505"/>
    <x v="0"/>
    <x v="11"/>
    <s v="20610959564"/>
    <n v="1"/>
    <n v="94.544915254237296"/>
    <s v="G1"/>
    <x v="0"/>
  </r>
  <r>
    <n v="2174939"/>
    <s v="02817422"/>
    <s v="Piura"/>
    <s v="Piura"/>
    <s v="Piura"/>
    <m/>
    <m/>
    <x v="21"/>
    <d v="2025-05-12T15:38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4939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5013"/>
    <s v="72296573"/>
    <s v="Piura"/>
    <s v="Piura"/>
    <s v="Piura"/>
    <m/>
    <m/>
    <x v="21"/>
    <d v="2025-05-12T16:08:54"/>
    <s v="Plan 600 Mbps - A FEB25"/>
    <n v="600"/>
    <s v="DUO"/>
    <s v="INTERNET + WIN TV"/>
    <n v="1"/>
    <n v="0"/>
    <n v="0"/>
    <n v="0"/>
    <s v="0"/>
    <s v="0"/>
    <n v="0"/>
    <s v="0"/>
    <s v="0"/>
    <s v="1"/>
    <s v="0"/>
    <s v="0"/>
    <s v="0"/>
    <s v="Multifamiliar"/>
    <n v="179"/>
    <n v="179"/>
    <s v="Multicanal Lima"/>
    <s v="20557798723"/>
    <s v="DATANTENNA S.A.C."/>
    <s v="Agencias Provincias"/>
    <d v="2025-05-13T00:00:00"/>
    <m/>
    <x v="0"/>
    <m/>
    <m/>
    <m/>
    <s v="Si"/>
    <m/>
    <m/>
    <m/>
    <m/>
    <n v="202505"/>
    <d v="2025-05-13T00:00:00"/>
    <n v="2175013"/>
    <n v="45791"/>
    <m/>
    <m/>
    <m/>
    <m/>
    <m/>
    <m/>
    <m/>
    <n v="202505"/>
    <n v="202505"/>
    <x v="0"/>
    <x v="23"/>
    <s v="20557798723"/>
    <n v="0"/>
    <n v="151.69491525423729"/>
    <s v="G1"/>
    <x v="0"/>
  </r>
  <r>
    <n v="2175043"/>
    <s v="43338484"/>
    <s v="Lambayeque"/>
    <s v="Chiclayo "/>
    <s v="Pomalca"/>
    <m/>
    <m/>
    <x v="21"/>
    <d v="2025-05-12T16:20:5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5043"/>
    <n v="45791"/>
    <m/>
    <m/>
    <m/>
    <m/>
    <m/>
    <m/>
    <m/>
    <n v="202505"/>
    <n v="202505"/>
    <x v="0"/>
    <x v="11"/>
    <s v="20610959564"/>
    <n v="0"/>
    <n v="94.544915254237296"/>
    <s v="G1"/>
    <x v="0"/>
  </r>
  <r>
    <n v="2175066"/>
    <s v="41185014"/>
    <s v="La Libertad"/>
    <s v="Trujillo "/>
    <s v="Trujillo"/>
    <m/>
    <m/>
    <x v="21"/>
    <d v="2025-05-12T16:32:5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1812893"/>
    <s v="SAVY OUTSOURCING S.A.C."/>
    <s v="Agencias Provincias"/>
    <d v="2025-05-13T00:00:00"/>
    <m/>
    <x v="0"/>
    <m/>
    <m/>
    <m/>
    <s v="Si"/>
    <m/>
    <m/>
    <m/>
    <m/>
    <n v="202505"/>
    <d v="2025-05-13T00:00:00"/>
    <n v="2175066"/>
    <n v="45791"/>
    <d v="2025-05-25T00:00:00"/>
    <m/>
    <m/>
    <m/>
    <m/>
    <m/>
    <m/>
    <n v="202505"/>
    <n v="202505"/>
    <x v="0"/>
    <x v="8"/>
    <s v="20611812893"/>
    <n v="1"/>
    <n v="75.423728813559322"/>
    <s v="G1"/>
    <x v="0"/>
  </r>
  <r>
    <n v="2175098"/>
    <s v="45661543"/>
    <s v="Piura"/>
    <s v="Piura"/>
    <s v="Veintiseis de Octubre"/>
    <m/>
    <m/>
    <x v="21"/>
    <d v="2025-05-12T16:32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098"/>
    <n v="45791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75126"/>
    <s v="32777654"/>
    <s v="Áncash"/>
    <s v="Santa"/>
    <s v="Chimbote"/>
    <m/>
    <m/>
    <x v="21"/>
    <d v="2025-05-12T16:50:55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Provincia"/>
    <s v="20609402319"/>
    <s v="CENTRALCALL TELECOMUNICACIONES"/>
    <s v="Agencias Provincias"/>
    <d v="2025-05-13T00:00:00"/>
    <m/>
    <x v="0"/>
    <m/>
    <m/>
    <m/>
    <s v="Si"/>
    <m/>
    <m/>
    <m/>
    <m/>
    <n v="202505"/>
    <d v="2025-05-13T00:00:00"/>
    <n v="2175126"/>
    <n v="45791"/>
    <d v="2025-06-01T00:00:00"/>
    <m/>
    <m/>
    <m/>
    <m/>
    <m/>
    <m/>
    <n v="202505"/>
    <n v="202505"/>
    <x v="0"/>
    <x v="36"/>
    <s v="20609402319"/>
    <n v="1"/>
    <n v="103.01949152542373"/>
    <s v="G1"/>
    <x v="0"/>
  </r>
  <r>
    <n v="2175127"/>
    <s v="02625226"/>
    <s v="Piura"/>
    <s v="Piura"/>
    <s v="Veintiseis de Octubre"/>
    <m/>
    <m/>
    <x v="21"/>
    <d v="2025-05-12T16:45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127"/>
    <n v="45791"/>
    <d v="2025-06-04T00:00:00"/>
    <m/>
    <m/>
    <m/>
    <m/>
    <m/>
    <m/>
    <n v="202505"/>
    <n v="202505"/>
    <x v="0"/>
    <x v="2"/>
    <s v="20609316170"/>
    <n v="1"/>
    <n v="94.544915254237296"/>
    <s v="G1"/>
    <x v="0"/>
  </r>
  <r>
    <n v="2175132"/>
    <s v="76355151"/>
    <s v="Lambayeque"/>
    <s v="Chiclayo "/>
    <s v="Chiclayo"/>
    <m/>
    <m/>
    <x v="21"/>
    <d v="2025-05-12T17:17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12T00:00:00"/>
    <m/>
    <x v="0"/>
    <m/>
    <m/>
    <m/>
    <s v="Si"/>
    <m/>
    <m/>
    <s v="Si"/>
    <s v="ganador"/>
    <n v="202505"/>
    <d v="2025-05-12T00:00:00"/>
    <n v="2175132"/>
    <n v="45791"/>
    <d v="2025-06-09T00:00:00"/>
    <m/>
    <m/>
    <m/>
    <m/>
    <m/>
    <m/>
    <n v="202505"/>
    <n v="202505"/>
    <x v="0"/>
    <x v="22"/>
    <s v="20607995258"/>
    <n v="1"/>
    <n v="58.474576271186443"/>
    <s v="G1"/>
    <x v="0"/>
  </r>
  <r>
    <n v="2175137"/>
    <s v="71301762"/>
    <s v="La Libertad"/>
    <s v="Trujillo "/>
    <s v="Trujillo"/>
    <m/>
    <m/>
    <x v="21"/>
    <d v="2025-05-12T16:53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137"/>
    <n v="45791"/>
    <d v="2025-06-07T00:00:00"/>
    <m/>
    <m/>
    <m/>
    <m/>
    <m/>
    <m/>
    <n v="202505"/>
    <n v="202505"/>
    <x v="0"/>
    <x v="0"/>
    <s v="20609316170"/>
    <n v="1"/>
    <n v="58.474576271186443"/>
    <s v="G1"/>
    <x v="0"/>
  </r>
  <r>
    <n v="2175142"/>
    <s v="77023880"/>
    <s v="La Libertad"/>
    <s v="Trujillo "/>
    <s v="Trujillo"/>
    <m/>
    <m/>
    <x v="21"/>
    <d v="2025-05-12T16:45:04"/>
    <s v="HB WTV L1MAX PREMIUM 1000 PROV FEBR25"/>
    <n v="1000"/>
    <s v="MONO"/>
    <s v="INTERNET"/>
    <n v="1"/>
    <n v="0"/>
    <n v="0"/>
    <n v="0"/>
    <s v="0"/>
    <s v="0"/>
    <n v="0"/>
    <s v="0"/>
    <s v="0"/>
    <s v="0"/>
    <s v="0"/>
    <s v="0"/>
    <s v="0"/>
    <s v="Multifamiliar"/>
    <n v="109"/>
    <n v="109"/>
    <s v="Venta - Instalación Multicanal"/>
    <s v="20610487672"/>
    <s v="EXPORTEL PROVINCIA"/>
    <s v="Agencias Provincias"/>
    <d v="2025-05-13T00:00:00"/>
    <m/>
    <x v="0"/>
    <m/>
    <m/>
    <m/>
    <s v="Si"/>
    <m/>
    <m/>
    <m/>
    <m/>
    <n v="202505"/>
    <d v="2025-05-13T00:00:00"/>
    <n v="2175142"/>
    <n v="45791"/>
    <d v="2025-06-09T00:00:00"/>
    <m/>
    <m/>
    <m/>
    <m/>
    <m/>
    <m/>
    <n v="202505"/>
    <n v="202505"/>
    <x v="0"/>
    <x v="5"/>
    <s v="20610487672"/>
    <n v="1"/>
    <n v="92.372881355932208"/>
    <s v="G1"/>
    <x v="0"/>
  </r>
  <r>
    <n v="2175163"/>
    <s v="25623148"/>
    <s v="Áncash"/>
    <s v="Santa"/>
    <s v="Chimbote"/>
    <m/>
    <m/>
    <x v="21"/>
    <d v="2025-05-12T17:05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38983609"/>
    <s v="SERVICIOS GENERALES F Y G DIST"/>
    <s v="Agencias Provincias"/>
    <d v="2025-05-13T00:00:00"/>
    <m/>
    <x v="0"/>
    <m/>
    <m/>
    <m/>
    <s v="Si"/>
    <m/>
    <m/>
    <m/>
    <m/>
    <n v="202505"/>
    <d v="2025-05-13T00:00:00"/>
    <n v="2175163"/>
    <n v="45791"/>
    <m/>
    <m/>
    <m/>
    <m/>
    <m/>
    <m/>
    <m/>
    <n v="202505"/>
    <n v="202505"/>
    <x v="0"/>
    <x v="35"/>
    <s v="20538983609"/>
    <n v="0"/>
    <n v="94.544915254237296"/>
    <s v="G1"/>
    <x v="0"/>
  </r>
  <r>
    <n v="2175272"/>
    <s v="70840907"/>
    <s v="Piura"/>
    <s v="Piura"/>
    <s v="Piura"/>
    <m/>
    <m/>
    <x v="18"/>
    <d v="2025-05-12T17:38:5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557798723"/>
    <s v="DATANTENNA S.A.C."/>
    <s v="Agencias Provincias"/>
    <d v="2025-05-13T00:00:00"/>
    <m/>
    <x v="0"/>
    <m/>
    <m/>
    <m/>
    <s v="Si"/>
    <m/>
    <m/>
    <m/>
    <m/>
    <n v="202505"/>
    <d v="2025-05-13T00:00:00"/>
    <n v="2175272"/>
    <n v="45791"/>
    <d v="2025-05-23T00:00:00"/>
    <m/>
    <m/>
    <m/>
    <m/>
    <m/>
    <m/>
    <n v="202505"/>
    <n v="202505"/>
    <x v="0"/>
    <x v="23"/>
    <s v="20557798723"/>
    <n v="1"/>
    <n v="75.423728813559322"/>
    <s v="G1"/>
    <x v="0"/>
  </r>
  <r>
    <n v="2175281"/>
    <s v="42819378"/>
    <s v="La Libertad"/>
    <s v="Trujillo "/>
    <s v="Victor Larco Herrera"/>
    <m/>
    <m/>
    <x v="21"/>
    <d v="2025-05-12T17:4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281"/>
    <n v="45791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75305"/>
    <s v="47573412"/>
    <s v="Piura"/>
    <s v="Piura"/>
    <s v="Veintiseis de Octubre"/>
    <m/>
    <m/>
    <x v="21"/>
    <d v="2025-05-12T17:50:5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305"/>
    <n v="45791"/>
    <d v="2025-06-04T00:00:00"/>
    <m/>
    <m/>
    <m/>
    <m/>
    <m/>
    <m/>
    <n v="202505"/>
    <n v="202505"/>
    <x v="0"/>
    <x v="2"/>
    <s v="20609316170"/>
    <n v="1"/>
    <n v="107.25677966101696"/>
    <s v="G1"/>
    <x v="0"/>
  </r>
  <r>
    <n v="2175337"/>
    <s v="02792954"/>
    <s v="Piura"/>
    <s v="Piura"/>
    <s v="Veintiseis de Octubre"/>
    <m/>
    <m/>
    <x v="21"/>
    <d v="2025-05-12T18:35:55"/>
    <s v="350Mbps Up To FEB25 A (PROVINCIAS)"/>
    <n v="350"/>
    <s v="TRIO"/>
    <s v="INTERNET + WIN TV + FONO WIN"/>
    <n v="0"/>
    <n v="0"/>
    <n v="1"/>
    <n v="0"/>
    <s v="0"/>
    <s v="0"/>
    <n v="1"/>
    <s v="0"/>
    <s v="0"/>
    <s v="0"/>
    <s v="0"/>
    <s v="0"/>
    <s v="0"/>
    <s v="Multifamiliar"/>
    <n v="94"/>
    <n v="94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5337"/>
    <n v="45796"/>
    <d v="2025-05-27T00:00:00"/>
    <m/>
    <m/>
    <m/>
    <m/>
    <m/>
    <m/>
    <n v="202505"/>
    <n v="202505"/>
    <x v="0"/>
    <x v="2"/>
    <s v="20609316170"/>
    <n v="1"/>
    <n v="79.66101694915254"/>
    <s v="G1"/>
    <x v="0"/>
  </r>
  <r>
    <n v="2175457"/>
    <s v="47180440"/>
    <s v="Lambayeque"/>
    <s v="Chiclayo "/>
    <s v="Chiclayo"/>
    <m/>
    <m/>
    <x v="21"/>
    <d v="2025-05-12T19:29:54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5457"/>
    <n v="45791"/>
    <d v="2025-05-29T00:00:00"/>
    <m/>
    <m/>
    <m/>
    <m/>
    <m/>
    <m/>
    <n v="202505"/>
    <n v="202505"/>
    <x v="0"/>
    <x v="11"/>
    <s v="20610959564"/>
    <n v="1"/>
    <n v="109.32203389830509"/>
    <s v="G1"/>
    <x v="0"/>
  </r>
  <r>
    <n v="2175472"/>
    <s v="16498060"/>
    <s v="Lambayeque"/>
    <s v="Chiclayo "/>
    <s v="La Victoria"/>
    <m/>
    <m/>
    <x v="21"/>
    <d v="2025-05-12T19:35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472"/>
    <n v="45791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75477"/>
    <s v="42029129"/>
    <s v="Lambayeque"/>
    <s v="Chiclayo "/>
    <s v="Chiclayo"/>
    <m/>
    <m/>
    <x v="18"/>
    <d v="2025-05-12T19:11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13T00:00:00"/>
    <m/>
    <x v="0"/>
    <m/>
    <m/>
    <m/>
    <s v="Si"/>
    <m/>
    <m/>
    <m/>
    <m/>
    <n v="202505"/>
    <d v="2025-05-13T00:00:00"/>
    <n v="2175477"/>
    <n v="45791"/>
    <d v="2025-06-02T00:00:00"/>
    <m/>
    <m/>
    <m/>
    <m/>
    <m/>
    <m/>
    <n v="202505"/>
    <n v="202505"/>
    <x v="0"/>
    <x v="25"/>
    <s v="20613723219"/>
    <n v="1"/>
    <n v="94.544915254237296"/>
    <s v="G1"/>
    <x v="0"/>
  </r>
  <r>
    <n v="2175526"/>
    <s v="43805893"/>
    <s v="La Libertad"/>
    <s v="Trujillo "/>
    <s v="Trujillo"/>
    <m/>
    <s v="CONDOMINIO BICENTENARIO"/>
    <x v="21"/>
    <d v="2025-05-12T19:56:5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1812893"/>
    <s v="SAVY OUTSOURCING S.A.C."/>
    <s v="Agencias Provincias"/>
    <d v="2025-05-13T00:00:00"/>
    <m/>
    <x v="0"/>
    <m/>
    <m/>
    <m/>
    <s v="Si"/>
    <m/>
    <m/>
    <m/>
    <m/>
    <n v="202505"/>
    <d v="2025-05-13T00:00:00"/>
    <n v="2175526"/>
    <n v="45791"/>
    <d v="2025-05-22T00:00:00"/>
    <m/>
    <m/>
    <m/>
    <m/>
    <m/>
    <m/>
    <n v="202505"/>
    <n v="202505"/>
    <x v="0"/>
    <x v="8"/>
    <s v="20611812893"/>
    <n v="1"/>
    <n v="94.544915254237296"/>
    <s v="G1"/>
    <x v="0"/>
  </r>
  <r>
    <n v="2175607"/>
    <s v="18176286"/>
    <s v="La Libertad"/>
    <s v="Trujillo "/>
    <s v="Victor Larco Herrera"/>
    <m/>
    <m/>
    <x v="21"/>
    <d v="2025-05-12T20:41:53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607"/>
    <n v="45791"/>
    <d v="2025-05-26T00:00:00"/>
    <m/>
    <m/>
    <m/>
    <m/>
    <m/>
    <m/>
    <n v="202505"/>
    <n v="202505"/>
    <x v="0"/>
    <x v="0"/>
    <s v="20609316170"/>
    <n v="1"/>
    <n v="83.898305084745772"/>
    <s v="G1"/>
    <x v="0"/>
  </r>
  <r>
    <n v="2175615"/>
    <s v="03602508"/>
    <s v="Piura"/>
    <s v="Piura"/>
    <s v="Castilla"/>
    <m/>
    <m/>
    <x v="21"/>
    <d v="2025-05-12T21:45:0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5615"/>
    <n v="45791"/>
    <m/>
    <m/>
    <m/>
    <m/>
    <m/>
    <m/>
    <m/>
    <n v="202505"/>
    <n v="202505"/>
    <x v="0"/>
    <x v="3"/>
    <s v="20610959564"/>
    <n v="0"/>
    <n v="94.544915254237296"/>
    <s v="G1"/>
    <x v="0"/>
  </r>
  <r>
    <n v="2175617"/>
    <s v="18108076"/>
    <s v="La Libertad"/>
    <s v="Trujillo "/>
    <s v="Trujillo"/>
    <m/>
    <m/>
    <x v="4"/>
    <d v="2025-05-12T20:38:5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Lima"/>
    <s v="20609316170"/>
    <s v="ALIV TELECOM S.A.C."/>
    <s v="Agencias Provincias"/>
    <d v="2025-05-13T00:00:00"/>
    <m/>
    <x v="0"/>
    <m/>
    <m/>
    <m/>
    <s v="Si"/>
    <m/>
    <n v="202505"/>
    <m/>
    <m/>
    <m/>
    <d v="2025-05-13T00:00:00"/>
    <n v="2175617"/>
    <n v="45791"/>
    <d v="2025-05-26T00:00:00"/>
    <m/>
    <m/>
    <m/>
    <m/>
    <m/>
    <m/>
    <n v="202504"/>
    <n v="202505"/>
    <x v="0"/>
    <x v="0"/>
    <s v="20609316170"/>
    <n v="1"/>
    <n v="75.423728813559322"/>
    <s v="G1"/>
    <x v="0"/>
  </r>
  <r>
    <n v="2175647"/>
    <s v="41375457"/>
    <s v="Piura"/>
    <s v="Piura"/>
    <s v="Veintiseis de Octubre"/>
    <m/>
    <m/>
    <x v="21"/>
    <d v="2025-05-12T22:44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647"/>
    <n v="45791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5842"/>
    <s v="20480864973"/>
    <s v="La Libertad"/>
    <s v="Trujillo "/>
    <s v="Trujillo"/>
    <m/>
    <m/>
    <x v="17"/>
    <d v="2025-05-13T09:17:57"/>
    <s v="RUC 20 350Mbps - C.Inst 60 (FEB25) A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Venta - Instalación Multicanal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842"/>
    <n v="45791"/>
    <d v="2025-05-28T00:00:00"/>
    <m/>
    <m/>
    <m/>
    <m/>
    <m/>
    <m/>
    <n v="202505"/>
    <n v="202505"/>
    <x v="0"/>
    <x v="0"/>
    <s v="20609316170"/>
    <n v="1"/>
    <n v="66.949152542372886"/>
    <s v="G1"/>
    <x v="0"/>
  </r>
  <r>
    <n v="2175845"/>
    <s v="44994070"/>
    <s v="Lambayeque"/>
    <s v="Chiclayo "/>
    <s v="Chiclayo"/>
    <m/>
    <m/>
    <x v="22"/>
    <d v="2025-05-13T09:59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3T00:00:00"/>
    <m/>
    <x v="0"/>
    <m/>
    <m/>
    <m/>
    <s v="Si"/>
    <m/>
    <m/>
    <s v="Si"/>
    <s v="ganador"/>
    <n v="202505"/>
    <d v="2025-05-13T00:00:00"/>
    <n v="2175845"/>
    <n v="45791"/>
    <d v="2025-05-28T00:00:00"/>
    <m/>
    <m/>
    <m/>
    <m/>
    <m/>
    <m/>
    <n v="202505"/>
    <n v="202505"/>
    <x v="0"/>
    <x v="17"/>
    <s v="20610487672"/>
    <n v="1"/>
    <n v="58.474576271186443"/>
    <s v="G1"/>
    <x v="0"/>
  </r>
  <r>
    <n v="2175887"/>
    <s v="03885555"/>
    <s v="Piura"/>
    <s v="Piura"/>
    <s v="Castilla"/>
    <m/>
    <m/>
    <x v="22"/>
    <d v="2025-05-13T09:44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887"/>
    <n v="45791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5977"/>
    <s v="16725428"/>
    <s v="Lambayeque"/>
    <s v="Chiclayo "/>
    <s v="Chiclayo"/>
    <m/>
    <m/>
    <x v="21"/>
    <d v="2025-05-13T10:26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977"/>
    <n v="45791"/>
    <d v="2025-06-08T00:00:00"/>
    <m/>
    <m/>
    <m/>
    <m/>
    <m/>
    <m/>
    <n v="202505"/>
    <n v="202505"/>
    <x v="0"/>
    <x v="19"/>
    <s v="20609316170"/>
    <n v="1"/>
    <n v="58.474576271186443"/>
    <s v="G1"/>
    <x v="0"/>
  </r>
  <r>
    <n v="2175981"/>
    <s v="75511715"/>
    <s v="Lambayeque"/>
    <s v="Chiclayo "/>
    <s v="La Victoria"/>
    <m/>
    <m/>
    <x v="22"/>
    <d v="2025-05-13T10:32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5981"/>
    <n v="45791"/>
    <d v="2025-05-29T00:00:00"/>
    <m/>
    <m/>
    <m/>
    <m/>
    <m/>
    <m/>
    <n v="202505"/>
    <n v="202505"/>
    <x v="0"/>
    <x v="11"/>
    <s v="20610959564"/>
    <n v="1"/>
    <n v="94.544915254237296"/>
    <s v="G1"/>
    <x v="0"/>
  </r>
  <r>
    <n v="2175993"/>
    <s v="18173504"/>
    <s v="La Libertad"/>
    <s v="Trujillo "/>
    <s v="Trujillo"/>
    <m/>
    <m/>
    <x v="22"/>
    <d v="2025-05-13T10:35:55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5993"/>
    <n v="45791"/>
    <d v="2025-06-01T00:00:00"/>
    <m/>
    <m/>
    <m/>
    <m/>
    <m/>
    <m/>
    <n v="202505"/>
    <n v="202505"/>
    <x v="0"/>
    <x v="0"/>
    <s v="20609316170"/>
    <n v="1"/>
    <n v="66.949152542372886"/>
    <s v="G1"/>
    <x v="0"/>
  </r>
  <r>
    <n v="2176077"/>
    <s v="74207503"/>
    <s v="La Libertad"/>
    <s v="Trujillo "/>
    <s v="Victor Larco Herrera"/>
    <m/>
    <m/>
    <x v="22"/>
    <d v="2025-05-13T11:26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6077"/>
    <n v="45791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76121"/>
    <s v="42400325"/>
    <s v="Lambayeque"/>
    <s v="Chiclayo "/>
    <s v="Chiclayo"/>
    <m/>
    <m/>
    <x v="22"/>
    <d v="2025-05-13T11:33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6057572"/>
    <s v="CMBRANDO VENTAS S.A.C."/>
    <s v="Agencias Provincias"/>
    <d v="2025-05-13T00:00:00"/>
    <m/>
    <x v="0"/>
    <m/>
    <m/>
    <m/>
    <s v="Si"/>
    <m/>
    <m/>
    <m/>
    <m/>
    <n v="202505"/>
    <d v="2025-05-13T00:00:00"/>
    <n v="2176121"/>
    <n v="45791"/>
    <d v="2025-06-05T00:00:00"/>
    <m/>
    <m/>
    <m/>
    <m/>
    <m/>
    <m/>
    <n v="202505"/>
    <n v="202505"/>
    <x v="0"/>
    <x v="43"/>
    <s v="20606057572"/>
    <n v="1"/>
    <n v="58.474576271186443"/>
    <s v="G1"/>
    <x v="0"/>
  </r>
  <r>
    <n v="2176152"/>
    <s v="47039945"/>
    <s v="La Libertad"/>
    <s v="Trujillo "/>
    <s v="Victor Larco Herrera"/>
    <m/>
    <s v="DERRAMA MAGISTERIAL - TRUJILLO"/>
    <x v="22"/>
    <d v="2025-05-13T11:29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152"/>
    <n v="45796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76154"/>
    <s v="70266953"/>
    <s v="La Libertad"/>
    <s v="Trujillo "/>
    <s v="Victor Larco Herrera"/>
    <m/>
    <m/>
    <x v="18"/>
    <d v="2025-05-13T11:35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Ventas OUT"/>
    <s v="20613301144"/>
    <s v="AZDAGROUP S.A.C."/>
    <s v="Agencias Provincias"/>
    <d v="2025-05-13T00:00:00"/>
    <m/>
    <x v="0"/>
    <m/>
    <m/>
    <m/>
    <s v="Si"/>
    <m/>
    <m/>
    <m/>
    <m/>
    <n v="202505"/>
    <d v="2025-05-13T00:00:00"/>
    <n v="2176154"/>
    <n v="45791"/>
    <d v="2025-05-31T00:00:00"/>
    <m/>
    <m/>
    <m/>
    <m/>
    <m/>
    <m/>
    <n v="202505"/>
    <n v="202505"/>
    <x v="0"/>
    <x v="39"/>
    <s v="20613301144"/>
    <n v="1"/>
    <n v="58.474576271186443"/>
    <s v="G1"/>
    <x v="0"/>
  </r>
  <r>
    <n v="2176205"/>
    <s v="73462814"/>
    <s v="La Libertad"/>
    <s v="Trujillo "/>
    <s v="Trujillo"/>
    <m/>
    <m/>
    <x v="22"/>
    <d v="2025-05-13T11:53:5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205"/>
    <n v="45796"/>
    <d v="2025-05-30T00:00:00"/>
    <m/>
    <m/>
    <m/>
    <m/>
    <m/>
    <m/>
    <n v="202505"/>
    <n v="202505"/>
    <x v="0"/>
    <x v="0"/>
    <s v="20609316170"/>
    <n v="1"/>
    <n v="75.423728813559322"/>
    <s v="G1"/>
    <x v="0"/>
  </r>
  <r>
    <n v="2176226"/>
    <s v="80661257"/>
    <s v="Piura"/>
    <s v="Piura"/>
    <s v="Castilla"/>
    <m/>
    <m/>
    <x v="22"/>
    <d v="2025-05-13T11:56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557798723"/>
    <s v="DATANTENNA S.A.C."/>
    <s v="Agencias Provincias"/>
    <d v="2025-05-13T00:00:00"/>
    <m/>
    <x v="0"/>
    <m/>
    <m/>
    <m/>
    <s v="Si"/>
    <m/>
    <m/>
    <m/>
    <m/>
    <n v="202505"/>
    <d v="2025-05-13T00:00:00"/>
    <n v="2176226"/>
    <n v="45791"/>
    <m/>
    <m/>
    <m/>
    <m/>
    <m/>
    <m/>
    <m/>
    <n v="202505"/>
    <n v="202505"/>
    <x v="0"/>
    <x v="23"/>
    <s v="20557798723"/>
    <n v="0"/>
    <n v="107.25677966101696"/>
    <s v="G1"/>
    <x v="0"/>
  </r>
  <r>
    <n v="2176246"/>
    <s v="73338335"/>
    <s v="Piura"/>
    <s v="Piura"/>
    <s v="Catacaos"/>
    <m/>
    <m/>
    <x v="22"/>
    <d v="2025-05-13T12:06:0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6246"/>
    <n v="45791"/>
    <d v="2025-06-03T00:00:00"/>
    <m/>
    <m/>
    <m/>
    <m/>
    <m/>
    <m/>
    <n v="202505"/>
    <n v="202505"/>
    <x v="0"/>
    <x v="2"/>
    <s v="20609316170"/>
    <n v="1"/>
    <n v="58.474576271186443"/>
    <s v="G1"/>
    <x v="0"/>
  </r>
  <r>
    <n v="2176320"/>
    <s v="03376290"/>
    <s v="Piura"/>
    <s v="Piura"/>
    <s v="Piura"/>
    <m/>
    <m/>
    <x v="22"/>
    <d v="2025-05-13T12:21:0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3T00:00:00"/>
    <m/>
    <x v="0"/>
    <m/>
    <m/>
    <m/>
    <s v="Si"/>
    <m/>
    <m/>
    <m/>
    <m/>
    <n v="202505"/>
    <d v="2025-05-13T00:00:00"/>
    <n v="2176320"/>
    <n v="45791"/>
    <m/>
    <m/>
    <m/>
    <m/>
    <m/>
    <m/>
    <m/>
    <n v="202505"/>
    <n v="202505"/>
    <x v="0"/>
    <x v="3"/>
    <s v="20610959564"/>
    <n v="0"/>
    <n v="94.544915254237296"/>
    <s v="G1"/>
    <x v="0"/>
  </r>
  <r>
    <n v="2176330"/>
    <s v="02622192"/>
    <s v="Piura"/>
    <s v="Piura"/>
    <s v="Castilla"/>
    <m/>
    <m/>
    <x v="22"/>
    <d v="2025-05-13T12:30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07995258"/>
    <s v="DAS SOLUCIONES S.A.C."/>
    <s v="Agencias Provincias"/>
    <d v="2025-05-13T00:00:00"/>
    <m/>
    <x v="0"/>
    <m/>
    <m/>
    <m/>
    <s v="Si"/>
    <m/>
    <m/>
    <m/>
    <m/>
    <n v="202505"/>
    <d v="2025-05-13T00:00:00"/>
    <n v="2176330"/>
    <n v="45791"/>
    <d v="2025-06-10T00:00:00"/>
    <m/>
    <m/>
    <m/>
    <m/>
    <m/>
    <m/>
    <n v="202505"/>
    <n v="202505"/>
    <x v="0"/>
    <x v="26"/>
    <s v="20607995258"/>
    <n v="1"/>
    <n v="107.25677966101696"/>
    <s v="G1"/>
    <x v="0"/>
  </r>
  <r>
    <n v="2176423"/>
    <s v="44349624"/>
    <s v="Áncash"/>
    <s v="Santa"/>
    <s v="Nuevo Chimbote"/>
    <m/>
    <m/>
    <x v="21"/>
    <d v="2025-05-13T14:59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13T00:00:00"/>
    <m/>
    <x v="0"/>
    <m/>
    <m/>
    <m/>
    <s v="Si"/>
    <m/>
    <m/>
    <s v="Si"/>
    <s v="ganador"/>
    <n v="202505"/>
    <d v="2025-05-13T00:00:00"/>
    <n v="2176423"/>
    <n v="45791"/>
    <d v="2025-06-10T00:00:00"/>
    <m/>
    <m/>
    <m/>
    <m/>
    <m/>
    <m/>
    <n v="202505"/>
    <n v="202505"/>
    <x v="0"/>
    <x v="18"/>
    <s v="20607995258"/>
    <n v="1"/>
    <n v="58.474576271186443"/>
    <s v="G1"/>
    <x v="0"/>
  </r>
  <r>
    <n v="2176436"/>
    <s v="40953704"/>
    <s v="La Libertad"/>
    <s v="Trujillo "/>
    <s v="Trujillo"/>
    <m/>
    <m/>
    <x v="22"/>
    <d v="2025-05-13T15:11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13T00:00:00"/>
    <m/>
    <x v="0"/>
    <m/>
    <m/>
    <m/>
    <s v="Si"/>
    <m/>
    <m/>
    <m/>
    <m/>
    <n v="202505"/>
    <d v="2025-05-13T00:00:00"/>
    <n v="2176436"/>
    <n v="45791"/>
    <d v="2025-05-25T00:00:00"/>
    <m/>
    <m/>
    <m/>
    <m/>
    <m/>
    <m/>
    <n v="202505"/>
    <n v="202505"/>
    <x v="0"/>
    <x v="8"/>
    <s v="20611812893"/>
    <n v="1"/>
    <n v="58.474576271186443"/>
    <s v="G1"/>
    <x v="0"/>
  </r>
  <r>
    <n v="2176445"/>
    <s v="73068233"/>
    <s v="La Libertad"/>
    <s v="Trujillo "/>
    <s v="Trujillo"/>
    <m/>
    <m/>
    <x v="22"/>
    <d v="2025-05-13T15:17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445"/>
    <n v="45796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76510"/>
    <s v="19572901"/>
    <s v="La Libertad"/>
    <s v="Trujillo "/>
    <s v="Trujillo"/>
    <m/>
    <m/>
    <x v="22"/>
    <d v="2025-05-13T15:33:06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6510"/>
    <n v="45796"/>
    <d v="2025-06-07T00:00:00"/>
    <m/>
    <m/>
    <m/>
    <m/>
    <m/>
    <m/>
    <n v="202505"/>
    <n v="202505"/>
    <x v="0"/>
    <x v="0"/>
    <s v="20609316170"/>
    <n v="1"/>
    <n v="147.45762711864407"/>
    <s v="G1"/>
    <x v="0"/>
  </r>
  <r>
    <n v="2176583"/>
    <s v="10371369"/>
    <s v="Áncash"/>
    <s v="Santa"/>
    <s v="Chimbote"/>
    <m/>
    <m/>
    <x v="22"/>
    <d v="2025-05-13T16:14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583"/>
    <n v="45796"/>
    <d v="2025-05-31T00:00:00"/>
    <m/>
    <m/>
    <m/>
    <m/>
    <m/>
    <m/>
    <n v="202505"/>
    <n v="202505"/>
    <x v="0"/>
    <x v="10"/>
    <s v="20609316170"/>
    <n v="1"/>
    <n v="94.544915254237296"/>
    <s v="G1"/>
    <x v="0"/>
  </r>
  <r>
    <n v="2176584"/>
    <s v="75053448"/>
    <s v="Piura"/>
    <s v="Piura"/>
    <s v="Catacaos"/>
    <m/>
    <m/>
    <x v="21"/>
    <d v="2025-05-13T15:33:0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6584"/>
    <n v="45796"/>
    <d v="2025-06-04T00:00:00"/>
    <m/>
    <m/>
    <m/>
    <m/>
    <m/>
    <m/>
    <n v="202505"/>
    <n v="202505"/>
    <x v="0"/>
    <x v="3"/>
    <s v="20610959564"/>
    <n v="1"/>
    <n v="58.474576271186443"/>
    <s v="G1"/>
    <x v="0"/>
  </r>
  <r>
    <n v="2176713"/>
    <s v="46000093"/>
    <s v="La Libertad"/>
    <s v="Trujillo "/>
    <s v="Trujillo"/>
    <m/>
    <m/>
    <x v="22"/>
    <d v="2025-05-13T16:11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713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6762"/>
    <s v="73387823"/>
    <s v="Lambayeque"/>
    <s v="Chiclayo "/>
    <s v="Chiclayo"/>
    <m/>
    <m/>
    <x v="22"/>
    <d v="2025-05-13T16:35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3723219"/>
    <s v="TELCO CONTACT S.A.C"/>
    <s v="Agencias Provincias"/>
    <d v="2025-05-14T00:00:00"/>
    <m/>
    <x v="0"/>
    <m/>
    <m/>
    <m/>
    <s v="Si"/>
    <m/>
    <m/>
    <m/>
    <m/>
    <n v="202505"/>
    <d v="2025-05-14T00:00:00"/>
    <n v="2176762"/>
    <n v="45796"/>
    <m/>
    <m/>
    <m/>
    <m/>
    <m/>
    <m/>
    <m/>
    <n v="202505"/>
    <n v="202505"/>
    <x v="0"/>
    <x v="25"/>
    <s v="20613723219"/>
    <n v="0"/>
    <n v="107.25677966101696"/>
    <s v="G1"/>
    <x v="0"/>
  </r>
  <r>
    <n v="2176774"/>
    <s v="45205418"/>
    <s v="La Libertad"/>
    <s v="Trujillo "/>
    <s v="Victor Larco Herrera"/>
    <m/>
    <m/>
    <x v="21"/>
    <d v="2025-05-13T16:17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3T00:00:00"/>
    <m/>
    <x v="0"/>
    <m/>
    <m/>
    <m/>
    <s v="Si"/>
    <m/>
    <m/>
    <m/>
    <m/>
    <n v="202505"/>
    <d v="2025-05-13T00:00:00"/>
    <n v="2176774"/>
    <n v="45791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76784"/>
    <s v="08883164"/>
    <s v="La Libertad"/>
    <s v="Trujillo "/>
    <s v="Trujillo"/>
    <m/>
    <m/>
    <x v="22"/>
    <d v="2025-05-13T16:50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784"/>
    <d v="2025-05-19T00:00:00"/>
    <d v="2025-05-26T00:00:00"/>
    <m/>
    <m/>
    <m/>
    <m/>
    <m/>
    <m/>
    <n v="202505"/>
    <n v="202505"/>
    <x v="0"/>
    <x v="0"/>
    <s v="20609316170"/>
    <n v="1"/>
    <n v="94.544915254237296"/>
    <s v="G1"/>
    <x v="0"/>
  </r>
  <r>
    <n v="2176820"/>
    <s v="75249120"/>
    <s v="Piura"/>
    <s v="Piura"/>
    <s v="Piura"/>
    <m/>
    <m/>
    <x v="22"/>
    <d v="2025-05-13T17:06:0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6820"/>
    <n v="45796"/>
    <m/>
    <m/>
    <m/>
    <m/>
    <m/>
    <m/>
    <m/>
    <n v="202505"/>
    <n v="202505"/>
    <x v="0"/>
    <x v="3"/>
    <s v="20610959564"/>
    <n v="0"/>
    <n v="107.25677966101696"/>
    <s v="G1"/>
    <x v="0"/>
  </r>
  <r>
    <n v="2176828"/>
    <s v="71432640"/>
    <s v="Áncash"/>
    <s v="Santa"/>
    <s v="Chimbote"/>
    <m/>
    <m/>
    <x v="22"/>
    <d v="2025-05-13T16:51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828"/>
    <n v="45796"/>
    <d v="2025-05-31T00:00:00"/>
    <m/>
    <m/>
    <m/>
    <m/>
    <m/>
    <m/>
    <n v="202505"/>
    <n v="202505"/>
    <x v="0"/>
    <x v="10"/>
    <s v="20609316170"/>
    <n v="1"/>
    <n v="58.474576271186443"/>
    <s v="G1"/>
    <x v="0"/>
  </r>
  <r>
    <n v="2176873"/>
    <s v="41890421"/>
    <s v="La Libertad"/>
    <s v="Trujillo "/>
    <s v="Trujillo"/>
    <m/>
    <m/>
    <x v="22"/>
    <d v="2025-05-13T16:51:0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4T00:00:00"/>
    <m/>
    <x v="0"/>
    <m/>
    <m/>
    <m/>
    <s v="Si"/>
    <m/>
    <m/>
    <m/>
    <m/>
    <n v="202505"/>
    <d v="2025-05-14T00:00:00"/>
    <n v="2176873"/>
    <n v="45796"/>
    <d v="2025-05-28T00:00:00"/>
    <m/>
    <m/>
    <m/>
    <m/>
    <m/>
    <m/>
    <n v="202505"/>
    <n v="202505"/>
    <x v="0"/>
    <x v="5"/>
    <s v="20610487672"/>
    <n v="1"/>
    <n v="58.474576271186443"/>
    <s v="G1"/>
    <x v="0"/>
  </r>
  <r>
    <n v="2176885"/>
    <s v="76965168"/>
    <s v="Lambayeque"/>
    <s v="Chiclayo "/>
    <s v="José Leonardo Ortiz"/>
    <m/>
    <m/>
    <x v="22"/>
    <d v="2025-05-13T17:00:0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885"/>
    <n v="45796"/>
    <d v="2025-06-07T00:00:00"/>
    <m/>
    <m/>
    <m/>
    <m/>
    <m/>
    <m/>
    <n v="202505"/>
    <n v="202505"/>
    <x v="0"/>
    <x v="19"/>
    <s v="20609316170"/>
    <n v="1"/>
    <n v="94.544915254237296"/>
    <s v="G1"/>
    <x v="0"/>
  </r>
  <r>
    <n v="2176901"/>
    <s v="40063279"/>
    <s v="Lambayeque"/>
    <s v="Chiclayo "/>
    <s v="La Victoria"/>
    <m/>
    <m/>
    <x v="22"/>
    <d v="2025-05-13T19:41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6057572"/>
    <s v="CMBRANDO VENTAS S.A.C."/>
    <s v="Agencias Provincias"/>
    <d v="2025-05-14T00:00:00"/>
    <m/>
    <x v="0"/>
    <m/>
    <m/>
    <m/>
    <s v="Si"/>
    <m/>
    <m/>
    <m/>
    <m/>
    <n v="202505"/>
    <d v="2025-05-14T00:00:00"/>
    <n v="2176901"/>
    <n v="45796"/>
    <d v="2025-06-01T00:00:00"/>
    <m/>
    <m/>
    <m/>
    <m/>
    <m/>
    <m/>
    <n v="202505"/>
    <n v="202505"/>
    <x v="0"/>
    <x v="43"/>
    <s v="20606057572"/>
    <n v="1"/>
    <n v="58.474576271186443"/>
    <s v="G1"/>
    <x v="0"/>
  </r>
  <r>
    <n v="2176927"/>
    <s v="47151181"/>
    <s v="Piura"/>
    <s v="Piura"/>
    <s v="Piura"/>
    <m/>
    <m/>
    <x v="22"/>
    <d v="2025-05-13T17:17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4T00:00:00"/>
    <m/>
    <x v="0"/>
    <m/>
    <m/>
    <m/>
    <s v="Si"/>
    <m/>
    <m/>
    <m/>
    <m/>
    <n v="202505"/>
    <d v="2025-05-14T00:00:00"/>
    <n v="2176927"/>
    <n v="45796"/>
    <d v="2025-06-02T00:00:00"/>
    <m/>
    <m/>
    <m/>
    <m/>
    <m/>
    <m/>
    <n v="202505"/>
    <n v="202505"/>
    <x v="0"/>
    <x v="16"/>
    <s v="20610487672"/>
    <n v="1"/>
    <n v="58.474576271186443"/>
    <s v="G1"/>
    <x v="0"/>
  </r>
  <r>
    <n v="2176935"/>
    <s v="003108492"/>
    <s v="La Libertad"/>
    <s v="Trujillo "/>
    <s v="Victor Larco Herrera"/>
    <m/>
    <m/>
    <x v="22"/>
    <d v="2025-05-13T17:56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14T00:00:00"/>
    <m/>
    <x v="0"/>
    <m/>
    <m/>
    <m/>
    <s v="Si"/>
    <m/>
    <m/>
    <m/>
    <m/>
    <n v="202505"/>
    <d v="2025-05-14T00:00:00"/>
    <n v="2176935"/>
    <n v="45796"/>
    <d v="2025-06-03T00:00:00"/>
    <m/>
    <m/>
    <m/>
    <m/>
    <m/>
    <m/>
    <n v="202505"/>
    <n v="202505"/>
    <x v="0"/>
    <x v="8"/>
    <s v="20611812893"/>
    <n v="1"/>
    <n v="58.474576271186443"/>
    <s v="G1"/>
    <x v="0"/>
  </r>
  <r>
    <n v="2176986"/>
    <s v="70211473"/>
    <s v="La Libertad"/>
    <s v="Trujillo "/>
    <s v="Trujillo"/>
    <m/>
    <m/>
    <x v="21"/>
    <d v="2025-05-13T17:14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6986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7010"/>
    <s v="40902941"/>
    <s v="La Libertad"/>
    <s v="Trujillo "/>
    <s v="Trujillo"/>
    <m/>
    <s v="EDIFICIO TIERRA VERDE"/>
    <x v="22"/>
    <d v="2025-05-13T17:23:53"/>
    <s v="350Mbps Up To FEB25 A (PROVINCIAS)"/>
    <n v="350"/>
    <s v="DUO"/>
    <s v="INTERNET + DGO"/>
    <n v="0"/>
    <n v="0"/>
    <n v="0"/>
    <n v="1"/>
    <s v="0"/>
    <s v="0"/>
    <n v="0"/>
    <s v="0"/>
    <s v="0"/>
    <s v="0"/>
    <s v="0"/>
    <s v="0"/>
    <s v="0"/>
    <s v="Condominio/Edificio"/>
    <n v="123"/>
    <n v="77.099999999999994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010"/>
    <n v="45796"/>
    <d v="2025-05-23T00:00:00"/>
    <m/>
    <m/>
    <m/>
    <m/>
    <m/>
    <m/>
    <n v="202505"/>
    <n v="202505"/>
    <x v="0"/>
    <x v="0"/>
    <s v="20609316170"/>
    <n v="1"/>
    <n v="65.33898305084746"/>
    <s v="G1"/>
    <x v="0"/>
  </r>
  <r>
    <n v="2177112"/>
    <s v="47676290"/>
    <s v="La Libertad"/>
    <s v="Trujillo "/>
    <s v="Trujillo"/>
    <m/>
    <m/>
    <x v="21"/>
    <d v="2025-05-13T17:50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14T00:00:00"/>
    <m/>
    <x v="0"/>
    <m/>
    <m/>
    <m/>
    <s v="Si"/>
    <m/>
    <m/>
    <m/>
    <m/>
    <n v="202505"/>
    <d v="2025-05-14T00:00:00"/>
    <n v="2177112"/>
    <n v="45796"/>
    <d v="2025-05-28T00:00:00"/>
    <m/>
    <m/>
    <m/>
    <m/>
    <m/>
    <m/>
    <n v="202505"/>
    <n v="202505"/>
    <x v="0"/>
    <x v="29"/>
    <s v="20607995258"/>
    <n v="1"/>
    <n v="58.474576271186443"/>
    <s v="G1"/>
    <x v="0"/>
  </r>
  <r>
    <n v="2177143"/>
    <s v="43955299"/>
    <s v="La Libertad"/>
    <s v="Trujillo "/>
    <s v="Trujillo"/>
    <m/>
    <m/>
    <x v="22"/>
    <d v="2025-05-13T17:56:5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143"/>
    <n v="45796"/>
    <d v="2025-05-28T00:00:00"/>
    <m/>
    <m/>
    <m/>
    <m/>
    <m/>
    <m/>
    <n v="202505"/>
    <n v="202505"/>
    <x v="0"/>
    <x v="0"/>
    <s v="20609316170"/>
    <n v="1"/>
    <n v="109.32203389830509"/>
    <s v="G1"/>
    <x v="0"/>
  </r>
  <r>
    <n v="2177173"/>
    <s v="16794105"/>
    <s v="Lambayeque"/>
    <s v="Chiclayo "/>
    <s v="José Leonardo Ortiz"/>
    <m/>
    <m/>
    <x v="22"/>
    <d v="2025-05-13T18:50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4T00:00:00"/>
    <m/>
    <x v="0"/>
    <m/>
    <m/>
    <m/>
    <s v="Si"/>
    <m/>
    <m/>
    <m/>
    <m/>
    <n v="202505"/>
    <d v="2025-05-14T00:00:00"/>
    <n v="2177173"/>
    <n v="45796"/>
    <d v="2025-05-27T00:00:00"/>
    <m/>
    <m/>
    <m/>
    <m/>
    <m/>
    <m/>
    <n v="202505"/>
    <n v="202505"/>
    <x v="0"/>
    <x v="25"/>
    <s v="20613723219"/>
    <n v="1"/>
    <n v="58.474576271186443"/>
    <s v="G1"/>
    <x v="0"/>
  </r>
  <r>
    <n v="2177318"/>
    <s v="18033344"/>
    <s v="La Libertad"/>
    <s v="Trujillo "/>
    <s v="Trujillo"/>
    <m/>
    <m/>
    <x v="22"/>
    <d v="2025-05-13T20:11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77318"/>
    <n v="45796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77366"/>
    <s v="72560116"/>
    <s v="Lambayeque"/>
    <s v="Chiclayo "/>
    <s v="La Victoria"/>
    <m/>
    <m/>
    <x v="22"/>
    <d v="2025-05-13T19:29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7366"/>
    <n v="45796"/>
    <d v="2025-06-10T00:00:00"/>
    <m/>
    <m/>
    <m/>
    <m/>
    <m/>
    <m/>
    <n v="202505"/>
    <n v="202505"/>
    <x v="0"/>
    <x v="11"/>
    <s v="20610959564"/>
    <n v="1"/>
    <n v="58.474576271186443"/>
    <s v="G1"/>
    <x v="0"/>
  </r>
  <r>
    <n v="2177369"/>
    <s v="40890130"/>
    <s v="La Libertad"/>
    <s v="Trujillo "/>
    <s v="Victor Larco Herrera"/>
    <m/>
    <m/>
    <x v="22"/>
    <d v="2025-05-13T21:23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4T00:00:00"/>
    <m/>
    <x v="0"/>
    <m/>
    <m/>
    <m/>
    <s v="Si"/>
    <m/>
    <m/>
    <m/>
    <m/>
    <n v="202505"/>
    <d v="2025-05-14T00:00:00"/>
    <n v="2177369"/>
    <n v="45796"/>
    <d v="2025-05-26T00:00:00"/>
    <m/>
    <m/>
    <m/>
    <m/>
    <m/>
    <m/>
    <n v="202505"/>
    <n v="202505"/>
    <x v="0"/>
    <x v="28"/>
    <s v="20613723219"/>
    <n v="1"/>
    <n v="58.474576271186443"/>
    <s v="G1"/>
    <x v="0"/>
  </r>
  <r>
    <n v="2177408"/>
    <s v="76202740"/>
    <s v="Piura"/>
    <s v="Piura"/>
    <s v="Piura"/>
    <m/>
    <m/>
    <x v="22"/>
    <d v="2025-05-13T22:50:5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408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77420"/>
    <s v="45440390"/>
    <s v="Lambayeque"/>
    <s v="Chiclayo "/>
    <s v="Chiclayo"/>
    <m/>
    <m/>
    <x v="22"/>
    <d v="2025-05-13T20:56:52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420"/>
    <n v="45796"/>
    <d v="2025-06-08T00:00:00"/>
    <m/>
    <m/>
    <m/>
    <m/>
    <m/>
    <m/>
    <n v="202505"/>
    <n v="202505"/>
    <x v="0"/>
    <x v="19"/>
    <s v="20609316170"/>
    <n v="1"/>
    <n v="66.949152542372886"/>
    <s v="G1"/>
    <x v="0"/>
  </r>
  <r>
    <n v="2177422"/>
    <s v="46167185"/>
    <s v="Piura"/>
    <s v="Piura"/>
    <s v="Castilla"/>
    <m/>
    <m/>
    <x v="22"/>
    <d v="2025-05-13T21:50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14T00:00:00"/>
    <m/>
    <x v="0"/>
    <m/>
    <m/>
    <m/>
    <s v="Si"/>
    <m/>
    <m/>
    <m/>
    <m/>
    <n v="202505"/>
    <d v="2025-05-14T00:00:00"/>
    <n v="2177422"/>
    <n v="45796"/>
    <d v="2025-05-28T00:00:00"/>
    <m/>
    <m/>
    <m/>
    <m/>
    <m/>
    <m/>
    <n v="202505"/>
    <n v="202505"/>
    <x v="0"/>
    <x v="30"/>
    <s v="20613723219"/>
    <n v="1"/>
    <n v="94.544915254237296"/>
    <s v="G1"/>
    <x v="0"/>
  </r>
  <r>
    <n v="2177482"/>
    <s v="77571334"/>
    <s v="Lambayeque"/>
    <s v="Chiclayo "/>
    <s v="Chiclayo"/>
    <m/>
    <m/>
    <x v="21"/>
    <d v="2025-05-13T21:20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4T00:00:00"/>
    <m/>
    <x v="0"/>
    <m/>
    <m/>
    <m/>
    <s v="Si"/>
    <m/>
    <m/>
    <m/>
    <m/>
    <n v="202505"/>
    <d v="2025-05-14T00:00:00"/>
    <n v="2177482"/>
    <n v="45796"/>
    <m/>
    <m/>
    <m/>
    <m/>
    <m/>
    <m/>
    <m/>
    <n v="202505"/>
    <n v="202505"/>
    <x v="0"/>
    <x v="31"/>
    <s v="20538983609"/>
    <n v="0"/>
    <n v="58.474576271186443"/>
    <s v="G1"/>
    <x v="0"/>
  </r>
  <r>
    <n v="2177516"/>
    <s v="42657549"/>
    <s v="Piura"/>
    <s v="Piura"/>
    <s v="Veintiseis de Octubre"/>
    <m/>
    <m/>
    <x v="22"/>
    <d v="2025-05-13T20:47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516"/>
    <n v="45796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77528"/>
    <s v="80447316"/>
    <s v="Lambayeque"/>
    <s v="Chiclayo "/>
    <s v="Chiclayo"/>
    <m/>
    <m/>
    <x v="22"/>
    <d v="2025-05-13T21:29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528"/>
    <n v="45796"/>
    <d v="2025-06-02T00:00:00"/>
    <m/>
    <m/>
    <m/>
    <m/>
    <m/>
    <m/>
    <n v="202505"/>
    <n v="202505"/>
    <x v="0"/>
    <x v="19"/>
    <s v="20609316170"/>
    <n v="1"/>
    <n v="58.474576271186443"/>
    <s v="G1"/>
    <x v="0"/>
  </r>
  <r>
    <n v="2177533"/>
    <s v="77392154"/>
    <s v="Piura"/>
    <s v="Piura"/>
    <s v="Castilla"/>
    <m/>
    <m/>
    <x v="22"/>
    <d v="2025-05-14T07:14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7533"/>
    <n v="45796"/>
    <d v="2025-05-27T00:00:00"/>
    <m/>
    <m/>
    <m/>
    <m/>
    <m/>
    <m/>
    <n v="202505"/>
    <n v="202505"/>
    <x v="0"/>
    <x v="3"/>
    <s v="20610959564"/>
    <n v="1"/>
    <n v="58.474576271186443"/>
    <s v="G1"/>
    <x v="0"/>
  </r>
  <r>
    <n v="2177556"/>
    <s v="02659981"/>
    <s v="Piura"/>
    <s v="Piura"/>
    <s v="Piura"/>
    <m/>
    <m/>
    <x v="22"/>
    <d v="2025-05-14T07:05:5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7556"/>
    <n v="45796"/>
    <d v="2025-05-30T00:00:00"/>
    <m/>
    <m/>
    <m/>
    <m/>
    <m/>
    <m/>
    <n v="202505"/>
    <n v="202505"/>
    <x v="0"/>
    <x v="3"/>
    <s v="20610959564"/>
    <n v="1"/>
    <n v="58.474576271186443"/>
    <s v="G1"/>
    <x v="0"/>
  </r>
  <r>
    <n v="2177561"/>
    <s v="76785472"/>
    <s v="Piura"/>
    <s v="Piura"/>
    <s v="Castilla"/>
    <m/>
    <m/>
    <x v="22"/>
    <d v="2025-05-13T21:23:5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Hogar"/>
    <n v="129"/>
    <n v="12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561"/>
    <n v="45796"/>
    <d v="2025-05-27T00:00:00"/>
    <m/>
    <m/>
    <m/>
    <m/>
    <m/>
    <m/>
    <n v="202505"/>
    <n v="202505"/>
    <x v="0"/>
    <x v="2"/>
    <s v="20609316170"/>
    <n v="1"/>
    <n v="109.32203389830509"/>
    <s v="G1"/>
    <x v="0"/>
  </r>
  <r>
    <n v="2177700"/>
    <s v="44077782"/>
    <s v="Lambayeque"/>
    <s v="Chiclayo "/>
    <s v="José Leonardo Ortiz"/>
    <m/>
    <m/>
    <x v="23"/>
    <d v="2025-05-14T09:59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00"/>
    <n v="45796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77717"/>
    <s v="10557275"/>
    <s v="Piura"/>
    <s v="Piura"/>
    <s v="Castilla"/>
    <m/>
    <m/>
    <x v="22"/>
    <d v="2025-05-14T09:35:5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17"/>
    <n v="45796"/>
    <d v="2025-06-08T00:00:00"/>
    <m/>
    <m/>
    <m/>
    <m/>
    <m/>
    <m/>
    <n v="202505"/>
    <n v="202505"/>
    <x v="0"/>
    <x v="2"/>
    <s v="20609316170"/>
    <n v="1"/>
    <n v="109.32203389830509"/>
    <s v="G1"/>
    <x v="0"/>
  </r>
  <r>
    <n v="2177726"/>
    <s v="44223475"/>
    <s v="Áncash"/>
    <s v="Santa"/>
    <s v="Nuevo Chimbote"/>
    <m/>
    <m/>
    <x v="21"/>
    <d v="2025-05-14T09:32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77726"/>
    <n v="45800"/>
    <d v="2025-05-28T00:00:00"/>
    <m/>
    <m/>
    <m/>
    <m/>
    <m/>
    <m/>
    <n v="202505"/>
    <n v="202505"/>
    <x v="0"/>
    <x v="10"/>
    <s v="20609316170"/>
    <n v="1"/>
    <n v="58.474576271186443"/>
    <s v="G1"/>
    <x v="0"/>
  </r>
  <r>
    <n v="2177736"/>
    <s v="48331262"/>
    <s v="Piura"/>
    <s v="Piura"/>
    <s v="Catacaos"/>
    <m/>
    <m/>
    <x v="23"/>
    <d v="2025-05-14T09:47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36"/>
    <n v="45796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77760"/>
    <s v="17923203"/>
    <s v="La Libertad"/>
    <s v="Trujillo "/>
    <s v="Trujillo"/>
    <m/>
    <m/>
    <x v="22"/>
    <d v="2025-05-14T09:56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7760"/>
    <n v="45796"/>
    <d v="2025-06-03T00:00:00"/>
    <m/>
    <m/>
    <m/>
    <m/>
    <m/>
    <m/>
    <n v="202505"/>
    <n v="202505"/>
    <x v="0"/>
    <x v="0"/>
    <s v="20609316170"/>
    <n v="1"/>
    <n v="58.474576271186443"/>
    <s v="G1"/>
    <x v="0"/>
  </r>
  <r>
    <n v="2177768"/>
    <s v="72613706"/>
    <s v="La Libertad"/>
    <s v="Trujillo "/>
    <s v="Victor Larco Herrera"/>
    <m/>
    <m/>
    <x v="22"/>
    <d v="2025-05-14T09:51:08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68"/>
    <n v="45796"/>
    <d v="2025-06-05T00:00:00"/>
    <m/>
    <m/>
    <m/>
    <m/>
    <m/>
    <m/>
    <n v="202505"/>
    <n v="202505"/>
    <x v="0"/>
    <x v="0"/>
    <s v="20609316170"/>
    <n v="1"/>
    <n v="94.544915254237296"/>
    <s v="G1"/>
    <x v="0"/>
  </r>
  <r>
    <n v="2177775"/>
    <s v="18206709"/>
    <s v="La Libertad"/>
    <s v="Trujillo "/>
    <s v="Trujillo"/>
    <m/>
    <m/>
    <x v="22"/>
    <d v="2025-05-14T09:5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75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7785"/>
    <s v="17883676"/>
    <s v="La Libertad"/>
    <s v="Trujillo "/>
    <s v="Trujillo"/>
    <m/>
    <m/>
    <x v="22"/>
    <d v="2025-05-14T10:06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785"/>
    <n v="45796"/>
    <d v="2025-06-07T00:00:00"/>
    <m/>
    <m/>
    <m/>
    <m/>
    <m/>
    <m/>
    <n v="202505"/>
    <n v="202505"/>
    <x v="0"/>
    <x v="0"/>
    <s v="20609316170"/>
    <n v="1"/>
    <n v="58.474576271186443"/>
    <s v="G1"/>
    <x v="0"/>
  </r>
  <r>
    <n v="2177829"/>
    <s v="02873398"/>
    <s v="Piura"/>
    <s v="Piura"/>
    <s v="Veintiseis de Octubre"/>
    <m/>
    <m/>
    <x v="23"/>
    <d v="2025-05-14T10:32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829"/>
    <n v="45796"/>
    <d v="2025-06-03T00:00:00"/>
    <m/>
    <m/>
    <m/>
    <m/>
    <m/>
    <m/>
    <n v="202505"/>
    <n v="202505"/>
    <x v="0"/>
    <x v="2"/>
    <s v="20609316170"/>
    <n v="1"/>
    <n v="58.474576271186443"/>
    <s v="G1"/>
    <x v="0"/>
  </r>
  <r>
    <n v="2177938"/>
    <s v="72687037"/>
    <s v="La Libertad"/>
    <s v="Trujillo "/>
    <s v="Trujillo"/>
    <m/>
    <m/>
    <x v="22"/>
    <d v="2025-05-14T10:59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938"/>
    <n v="45796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77944"/>
    <s v="62704843"/>
    <s v="Piura"/>
    <s v="Piura"/>
    <s v="Catacaos"/>
    <m/>
    <m/>
    <x v="22"/>
    <d v="2025-05-14T10:5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944"/>
    <n v="45796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77949"/>
    <s v="74859403"/>
    <s v="Piura"/>
    <s v="Piura"/>
    <s v="Veintiseis de Octubre"/>
    <m/>
    <m/>
    <x v="23"/>
    <d v="2025-05-14T11:2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949"/>
    <n v="45796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77954"/>
    <s v="41748097"/>
    <s v="Piura"/>
    <s v="Piura"/>
    <s v="Veintiseis de Octubre"/>
    <m/>
    <m/>
    <x v="23"/>
    <d v="2025-05-14T11:35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7954"/>
    <n v="45796"/>
    <d v="2025-05-23T00:00:00"/>
    <m/>
    <m/>
    <m/>
    <m/>
    <m/>
    <m/>
    <n v="202505"/>
    <n v="202505"/>
    <x v="0"/>
    <x v="3"/>
    <s v="20610959564"/>
    <n v="1"/>
    <n v="58.474576271186443"/>
    <s v="G1"/>
    <x v="0"/>
  </r>
  <r>
    <n v="2177959"/>
    <s v="03206183"/>
    <s v="Piura"/>
    <s v="Piura"/>
    <s v="Castilla"/>
    <m/>
    <m/>
    <x v="23"/>
    <d v="2025-05-14T11:35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7959"/>
    <n v="45796"/>
    <d v="2025-05-21T00:00:00"/>
    <m/>
    <m/>
    <m/>
    <m/>
    <m/>
    <m/>
    <n v="202505"/>
    <n v="202505"/>
    <x v="0"/>
    <x v="2"/>
    <s v="20609316170"/>
    <n v="1"/>
    <n v="94.544915254237296"/>
    <s v="G1"/>
    <x v="0"/>
  </r>
  <r>
    <n v="2178007"/>
    <s v="71633021"/>
    <s v="Lambayeque"/>
    <s v="Chiclayo "/>
    <s v="La Victoria"/>
    <m/>
    <m/>
    <x v="21"/>
    <d v="2025-05-14T13:56:52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Lima"/>
    <s v="20608999371"/>
    <s v="FUTURA CONNECTION"/>
    <s v="Agencias Provincias"/>
    <d v="2025-05-15T00:00:00"/>
    <m/>
    <x v="0"/>
    <m/>
    <m/>
    <m/>
    <s v="Si"/>
    <m/>
    <m/>
    <m/>
    <m/>
    <n v="202505"/>
    <d v="2025-05-15T00:00:00"/>
    <n v="2178007"/>
    <n v="45796"/>
    <d v="2025-05-28T00:00:00"/>
    <m/>
    <m/>
    <m/>
    <m/>
    <m/>
    <m/>
    <n v="202505"/>
    <n v="202505"/>
    <x v="0"/>
    <x v="44"/>
    <s v="20608999371"/>
    <n v="1"/>
    <n v="66.949152542372886"/>
    <s v="G1"/>
    <x v="0"/>
  </r>
  <r>
    <n v="2178032"/>
    <s v="73688638"/>
    <s v="Piura"/>
    <s v="Piura"/>
    <s v="Veintiseis de Octubre"/>
    <m/>
    <m/>
    <x v="23"/>
    <d v="2025-05-14T11:44:5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032"/>
    <n v="45796"/>
    <d v="2025-06-08T00:00:00"/>
    <m/>
    <m/>
    <m/>
    <m/>
    <m/>
    <m/>
    <n v="202505"/>
    <n v="202505"/>
    <x v="0"/>
    <x v="2"/>
    <s v="20609316170"/>
    <n v="1"/>
    <n v="75.423728813559322"/>
    <s v="G1"/>
    <x v="0"/>
  </r>
  <r>
    <n v="2178072"/>
    <s v="02854955"/>
    <s v="Piura"/>
    <s v="Piura"/>
    <s v="Veintiseis de Octubre"/>
    <m/>
    <m/>
    <x v="23"/>
    <d v="2025-05-14T11:44:58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072"/>
    <n v="45796"/>
    <d v="2025-05-27T00:00:00"/>
    <m/>
    <m/>
    <m/>
    <m/>
    <m/>
    <m/>
    <n v="202505"/>
    <n v="202505"/>
    <x v="0"/>
    <x v="2"/>
    <s v="20609316170"/>
    <n v="1"/>
    <n v="94.544915254237296"/>
    <s v="G1"/>
    <x v="0"/>
  </r>
  <r>
    <n v="2178074"/>
    <s v="43199408"/>
    <s v="Piura"/>
    <s v="Piura"/>
    <s v="Castilla"/>
    <m/>
    <m/>
    <x v="19"/>
    <d v="2025-05-14T11:44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074"/>
    <n v="45796"/>
    <d v="2025-05-31T00:00:00"/>
    <m/>
    <m/>
    <m/>
    <m/>
    <m/>
    <m/>
    <n v="202505"/>
    <n v="202505"/>
    <x v="0"/>
    <x v="2"/>
    <s v="20609316170"/>
    <n v="1"/>
    <n v="94.544915254237296"/>
    <s v="G1"/>
    <x v="0"/>
  </r>
  <r>
    <n v="2178100"/>
    <s v="41928689"/>
    <s v="Piura"/>
    <s v="Piura"/>
    <s v="Castilla"/>
    <m/>
    <m/>
    <x v="23"/>
    <d v="2025-05-14T11:59:5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100"/>
    <n v="45796"/>
    <d v="2025-05-28T00:00:00"/>
    <m/>
    <m/>
    <m/>
    <m/>
    <m/>
    <m/>
    <n v="202505"/>
    <n v="202505"/>
    <x v="0"/>
    <x v="2"/>
    <s v="20609316170"/>
    <n v="1"/>
    <n v="75.423728813559322"/>
    <s v="G1"/>
    <x v="0"/>
  </r>
  <r>
    <n v="2178128"/>
    <s v="20601905257"/>
    <s v="Piura"/>
    <s v="Piura"/>
    <s v="Piura"/>
    <m/>
    <m/>
    <x v="22"/>
    <d v="2025-05-14T12:11:57"/>
    <s v="RUC 20 550Mbps - C.Inst 60 (FEB25) A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128"/>
    <n v="45796"/>
    <d v="2025-05-30T00:00:00"/>
    <m/>
    <m/>
    <m/>
    <m/>
    <m/>
    <m/>
    <n v="202505"/>
    <n v="202505"/>
    <x v="0"/>
    <x v="2"/>
    <s v="20609316170"/>
    <n v="1"/>
    <n v="75.423728813559322"/>
    <s v="G1"/>
    <x v="0"/>
  </r>
  <r>
    <n v="2178149"/>
    <s v="71393334"/>
    <s v="La Libertad"/>
    <s v="Trujillo "/>
    <s v="Trujillo"/>
    <m/>
    <m/>
    <x v="23"/>
    <d v="2025-05-14T12:20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149"/>
    <n v="45796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78170"/>
    <s v="16473126"/>
    <s v="Lambayeque"/>
    <s v="Chiclayo "/>
    <s v="Chiclayo"/>
    <m/>
    <m/>
    <x v="23"/>
    <d v="2025-05-14T12:47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8170"/>
    <n v="45796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78179"/>
    <s v="60317092"/>
    <s v="La Libertad"/>
    <s v="Trujillo "/>
    <s v="Trujillo"/>
    <m/>
    <m/>
    <x v="23"/>
    <d v="2025-05-14T12:20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179"/>
    <n v="45796"/>
    <d v="2025-05-31T00:00:00"/>
    <m/>
    <m/>
    <m/>
    <m/>
    <m/>
    <m/>
    <n v="202505"/>
    <n v="202505"/>
    <x v="0"/>
    <x v="0"/>
    <s v="20609316170"/>
    <n v="1"/>
    <n v="94.544915254237296"/>
    <s v="G1"/>
    <x v="0"/>
  </r>
  <r>
    <n v="2178256"/>
    <s v="42731753"/>
    <s v="La Libertad"/>
    <s v="Trujillo "/>
    <s v="Victor Larco Herrera"/>
    <m/>
    <m/>
    <x v="23"/>
    <d v="2025-05-14T12:59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78256"/>
    <n v="45796"/>
    <d v="2025-05-28T00:00:00"/>
    <m/>
    <m/>
    <m/>
    <m/>
    <m/>
    <m/>
    <n v="202505"/>
    <n v="202505"/>
    <x v="0"/>
    <x v="13"/>
    <s v="20610959564"/>
    <n v="1"/>
    <n v="58.474576271186443"/>
    <s v="G1"/>
    <x v="0"/>
  </r>
  <r>
    <n v="2178333"/>
    <s v="75209231"/>
    <s v="Piura"/>
    <s v="Piura"/>
    <s v="Piura"/>
    <m/>
    <m/>
    <x v="23"/>
    <d v="2025-05-14T14:05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333"/>
    <n v="45796"/>
    <d v="2025-05-31T00:00:00"/>
    <m/>
    <m/>
    <m/>
    <m/>
    <m/>
    <m/>
    <n v="202505"/>
    <n v="202505"/>
    <x v="0"/>
    <x v="2"/>
    <s v="20609316170"/>
    <n v="1"/>
    <n v="58.474576271186443"/>
    <s v="G1"/>
    <x v="0"/>
  </r>
  <r>
    <n v="2178392"/>
    <s v="21257813"/>
    <s v="Junín"/>
    <s v="Huancayo "/>
    <s v="El Tambo"/>
    <m/>
    <m/>
    <x v="23"/>
    <d v="2025-05-14T17:26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5T00:00:00"/>
    <m/>
    <x v="0"/>
    <m/>
    <m/>
    <m/>
    <s v="Si"/>
    <m/>
    <m/>
    <m/>
    <m/>
    <n v="202505"/>
    <d v="2025-05-15T00:00:00"/>
    <n v="2178392"/>
    <n v="45796"/>
    <d v="2025-05-23T00:00:00"/>
    <m/>
    <m/>
    <m/>
    <m/>
    <m/>
    <m/>
    <n v="202505"/>
    <n v="202505"/>
    <x v="0"/>
    <x v="45"/>
    <s v="20573127774"/>
    <n v="1"/>
    <n v="58.474576271186443"/>
    <s v="G1"/>
    <x v="1"/>
  </r>
  <r>
    <n v="2178400"/>
    <s v="45714359"/>
    <s v="La Libertad"/>
    <s v="Trujillo "/>
    <s v="Trujillo"/>
    <m/>
    <m/>
    <x v="23"/>
    <d v="2025-05-14T14:26:51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400"/>
    <n v="45796"/>
    <d v="2025-05-28T00:00:00"/>
    <m/>
    <m/>
    <m/>
    <m/>
    <m/>
    <m/>
    <n v="202505"/>
    <n v="202505"/>
    <x v="0"/>
    <x v="0"/>
    <s v="20609316170"/>
    <n v="1"/>
    <n v="66.949152542372886"/>
    <s v="G1"/>
    <x v="0"/>
  </r>
  <r>
    <n v="2178441"/>
    <s v="47106344"/>
    <s v="Piura"/>
    <s v="Piura"/>
    <s v="Piura"/>
    <m/>
    <m/>
    <x v="22"/>
    <d v="2025-05-14T13:41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441"/>
    <n v="45796"/>
    <d v="2025-05-21T00:00:00"/>
    <m/>
    <m/>
    <m/>
    <m/>
    <m/>
    <m/>
    <n v="202505"/>
    <n v="202505"/>
    <x v="0"/>
    <x v="2"/>
    <s v="20609316170"/>
    <n v="1"/>
    <n v="58.474576271186443"/>
    <s v="G1"/>
    <x v="0"/>
  </r>
  <r>
    <n v="2178447"/>
    <s v="18108015"/>
    <s v="La Libertad"/>
    <s v="Trujillo "/>
    <s v="Trujillo"/>
    <m/>
    <m/>
    <x v="23"/>
    <d v="2025-05-14T13:53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447"/>
    <n v="45796"/>
    <d v="2025-05-26T00:00:00"/>
    <m/>
    <m/>
    <m/>
    <m/>
    <m/>
    <m/>
    <n v="202505"/>
    <n v="202505"/>
    <x v="0"/>
    <x v="0"/>
    <s v="20609316170"/>
    <n v="1"/>
    <n v="94.544915254237296"/>
    <s v="G1"/>
    <x v="0"/>
  </r>
  <r>
    <n v="2178533"/>
    <s v="75479758"/>
    <s v="Piura"/>
    <s v="Piura"/>
    <s v="Veintiseis de Octubre"/>
    <m/>
    <m/>
    <x v="23"/>
    <d v="2025-05-14T14:14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4T00:00:00"/>
    <m/>
    <x v="0"/>
    <m/>
    <m/>
    <m/>
    <s v="Si"/>
    <m/>
    <m/>
    <m/>
    <m/>
    <n v="202505"/>
    <d v="2025-05-14T00:00:00"/>
    <n v="2178533"/>
    <n v="45796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78536"/>
    <s v="73066699"/>
    <s v="La Libertad"/>
    <s v="Trujillo "/>
    <s v="Victor Larco Herrera"/>
    <m/>
    <m/>
    <x v="23"/>
    <d v="2025-05-14T14:32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536"/>
    <n v="45796"/>
    <d v="2025-05-27T00:00:00"/>
    <m/>
    <m/>
    <m/>
    <m/>
    <m/>
    <m/>
    <n v="202505"/>
    <n v="202505"/>
    <x v="0"/>
    <x v="0"/>
    <s v="20609316170"/>
    <n v="1"/>
    <n v="58.474576271186443"/>
    <s v="G1"/>
    <x v="0"/>
  </r>
  <r>
    <n v="2178580"/>
    <s v="74635319"/>
    <s v="Piura"/>
    <s v="Piura"/>
    <s v="Veintiseis de Octubre"/>
    <m/>
    <m/>
    <x v="23"/>
    <d v="2025-05-14T14:38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8580"/>
    <n v="45796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78613"/>
    <s v="43628267"/>
    <s v="Piura"/>
    <s v="Piura"/>
    <s v="Castilla"/>
    <m/>
    <m/>
    <x v="23"/>
    <d v="2025-05-14T15:02:53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613"/>
    <n v="45796"/>
    <d v="2025-06-08T00:00:00"/>
    <m/>
    <m/>
    <m/>
    <m/>
    <m/>
    <m/>
    <n v="202505"/>
    <n v="202505"/>
    <x v="0"/>
    <x v="2"/>
    <s v="20609316170"/>
    <n v="1"/>
    <n v="71.186440677966104"/>
    <s v="G1"/>
    <x v="0"/>
  </r>
  <r>
    <n v="2178643"/>
    <s v="16705922"/>
    <s v="Lambayeque"/>
    <s v="Chiclayo "/>
    <s v="José Leonardo Ortiz"/>
    <m/>
    <m/>
    <x v="23"/>
    <d v="2025-05-14T14:59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5T00:00:00"/>
    <m/>
    <x v="0"/>
    <m/>
    <m/>
    <m/>
    <s v="Si"/>
    <m/>
    <m/>
    <m/>
    <m/>
    <n v="202505"/>
    <d v="2025-05-15T00:00:00"/>
    <n v="2178643"/>
    <n v="45796"/>
    <d v="2025-05-28T00:00:00"/>
    <m/>
    <m/>
    <m/>
    <m/>
    <m/>
    <m/>
    <n v="202505"/>
    <n v="202505"/>
    <x v="0"/>
    <x v="17"/>
    <s v="20610487672"/>
    <n v="1"/>
    <n v="58.474576271186443"/>
    <s v="G1"/>
    <x v="0"/>
  </r>
  <r>
    <n v="2178817"/>
    <s v="41639320"/>
    <s v="La Libertad"/>
    <s v="Trujillo "/>
    <s v="Trujillo"/>
    <m/>
    <s v="EDIFICIO RESIDENCIAL TORRE LOS COLIBRIES"/>
    <x v="23"/>
    <d v="2025-05-14T15:53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817"/>
    <n v="45796"/>
    <d v="2025-05-28T00:00:00"/>
    <m/>
    <m/>
    <m/>
    <m/>
    <m/>
    <m/>
    <n v="202505"/>
    <n v="202505"/>
    <x v="0"/>
    <x v="0"/>
    <s v="20609316170"/>
    <n v="1"/>
    <n v="94.544915254237296"/>
    <s v="G1"/>
    <x v="0"/>
  </r>
  <r>
    <n v="2178855"/>
    <s v="02804410"/>
    <s v="Piura"/>
    <s v="Piura"/>
    <s v="Piura"/>
    <m/>
    <m/>
    <x v="23"/>
    <d v="2025-05-14T16:06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69"/>
    <n v="69"/>
    <s v="Venta - Instalación Multicanal"/>
    <s v="20613723219"/>
    <s v="TELCO CONTACT S.A.C"/>
    <s v="Agencias Provincias"/>
    <d v="2025-05-15T00:00:00"/>
    <m/>
    <x v="0"/>
    <m/>
    <m/>
    <m/>
    <s v="Si"/>
    <m/>
    <m/>
    <m/>
    <m/>
    <n v="202505"/>
    <d v="2025-05-15T00:00:00"/>
    <n v="2178855"/>
    <n v="45796"/>
    <d v="2025-05-27T00:00:00"/>
    <m/>
    <m/>
    <m/>
    <m/>
    <m/>
    <m/>
    <n v="202505"/>
    <n v="202505"/>
    <x v="0"/>
    <x v="30"/>
    <s v="20613723219"/>
    <n v="1"/>
    <n v="58.474576271186443"/>
    <s v="G1"/>
    <x v="0"/>
  </r>
  <r>
    <n v="2178925"/>
    <s v="42210510"/>
    <s v="La Libertad"/>
    <s v="Trujillo "/>
    <s v="Trujillo"/>
    <m/>
    <m/>
    <x v="23"/>
    <d v="2025-05-14T16:35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925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8936"/>
    <s v="73795462"/>
    <s v="Lambayeque"/>
    <s v="Chiclayo "/>
    <s v="José Leonardo Ortiz"/>
    <m/>
    <m/>
    <x v="23"/>
    <d v="2025-05-14T16:29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1"/>
    <s v="EXPORTEL S.A.C."/>
    <s v="Agencias Provincias"/>
    <d v="2025-05-15T00:00:00"/>
    <m/>
    <x v="0"/>
    <m/>
    <m/>
    <m/>
    <s v="Si"/>
    <m/>
    <m/>
    <m/>
    <m/>
    <n v="202505"/>
    <d v="2025-05-15T00:00:00"/>
    <n v="2178936"/>
    <n v="45796"/>
    <d v="2025-05-27T00:00:00"/>
    <m/>
    <m/>
    <m/>
    <m/>
    <m/>
    <m/>
    <n v="202505"/>
    <n v="202505"/>
    <x v="0"/>
    <x v="46"/>
    <s v="20610487671"/>
    <n v="1"/>
    <n v="58.474576271186443"/>
    <s v="G1"/>
    <x v="0"/>
  </r>
  <r>
    <n v="2178975"/>
    <s v="42683276"/>
    <s v="La Libertad"/>
    <s v="Trujillo "/>
    <s v="Trujillo"/>
    <m/>
    <s v="CONDOMINIO BICENTENARIO"/>
    <x v="23"/>
    <d v="2025-05-14T16:53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8975"/>
    <n v="45796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78979"/>
    <s v="74070621"/>
    <s v="La Libertad"/>
    <s v="Trujillo "/>
    <s v="Trujillo"/>
    <m/>
    <m/>
    <x v="23"/>
    <d v="2025-05-14T16:53:5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15T00:00:00"/>
    <m/>
    <x v="0"/>
    <m/>
    <m/>
    <m/>
    <s v="Si"/>
    <m/>
    <m/>
    <m/>
    <m/>
    <n v="202505"/>
    <d v="2025-05-15T00:00:00"/>
    <n v="2178979"/>
    <n v="45796"/>
    <d v="2025-06-03T00:00:00"/>
    <m/>
    <m/>
    <m/>
    <m/>
    <m/>
    <m/>
    <n v="202505"/>
    <n v="202505"/>
    <x v="0"/>
    <x v="5"/>
    <s v="20610487672"/>
    <n v="1"/>
    <n v="94.544915254237296"/>
    <s v="G1"/>
    <x v="0"/>
  </r>
  <r>
    <n v="2179119"/>
    <s v="77431809"/>
    <s v="La Libertad"/>
    <s v="Trujillo "/>
    <s v="Victor Larco Herrera"/>
    <m/>
    <m/>
    <x v="23"/>
    <d v="2025-05-14T17:59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4T00:00:00"/>
    <m/>
    <x v="0"/>
    <m/>
    <m/>
    <m/>
    <s v="Si"/>
    <m/>
    <m/>
    <m/>
    <m/>
    <n v="202505"/>
    <d v="2025-05-14T00:00:00"/>
    <n v="2179119"/>
    <n v="45796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79156"/>
    <s v="45079022"/>
    <s v="La Libertad"/>
    <s v="Trujillo "/>
    <s v="Trujillo"/>
    <m/>
    <m/>
    <x v="23"/>
    <d v="2025-05-14T17:5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79156"/>
    <n v="45796"/>
    <d v="2025-05-27T00:00:00"/>
    <m/>
    <m/>
    <m/>
    <m/>
    <m/>
    <m/>
    <n v="202505"/>
    <n v="202505"/>
    <x v="0"/>
    <x v="13"/>
    <s v="20610959564"/>
    <n v="1"/>
    <n v="58.474576271186443"/>
    <s v="G1"/>
    <x v="0"/>
  </r>
  <r>
    <n v="2179179"/>
    <s v="70933023"/>
    <s v="La Libertad"/>
    <s v="Trujillo "/>
    <s v="Trujillo"/>
    <m/>
    <m/>
    <x v="23"/>
    <d v="2025-05-14T17:5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8T00:00:00"/>
    <m/>
    <x v="0"/>
    <m/>
    <m/>
    <m/>
    <s v="Si"/>
    <m/>
    <m/>
    <m/>
    <m/>
    <n v="202505"/>
    <d v="2025-05-18T00:00:00"/>
    <n v="2179179"/>
    <n v="45796"/>
    <d v="2025-05-29T00:00:00"/>
    <m/>
    <m/>
    <m/>
    <m/>
    <m/>
    <m/>
    <n v="202505"/>
    <n v="202505"/>
    <x v="0"/>
    <x v="5"/>
    <s v="20610487672"/>
    <n v="1"/>
    <n v="58.474576271186443"/>
    <s v="G1"/>
    <x v="0"/>
  </r>
  <r>
    <n v="2179211"/>
    <s v="41230364"/>
    <s v="Piura"/>
    <s v="Piura"/>
    <s v="Veintiseis de Octubre"/>
    <m/>
    <m/>
    <x v="23"/>
    <d v="2025-05-14T18:32:5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211"/>
    <n v="45796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79298"/>
    <s v="16666332"/>
    <s v="Lambayeque"/>
    <s v="Chiclayo "/>
    <s v="José Leonardo Ortiz"/>
    <m/>
    <m/>
    <x v="21"/>
    <d v="2025-05-14T18:53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298"/>
    <n v="45796"/>
    <d v="2025-06-04T00:00:00"/>
    <m/>
    <m/>
    <m/>
    <m/>
    <m/>
    <m/>
    <n v="202505"/>
    <n v="202505"/>
    <x v="0"/>
    <x v="19"/>
    <s v="20609316170"/>
    <n v="1"/>
    <n v="58.474576271186443"/>
    <s v="G1"/>
    <x v="0"/>
  </r>
  <r>
    <n v="2179313"/>
    <s v="76161928"/>
    <s v="Lambayeque"/>
    <s v="Chiclayo "/>
    <s v="La Victoria"/>
    <m/>
    <m/>
    <x v="23"/>
    <d v="2025-05-14T19:29:51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Lim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313"/>
    <n v="45796"/>
    <d v="2025-05-28T00:00:00"/>
    <m/>
    <m/>
    <m/>
    <m/>
    <m/>
    <m/>
    <n v="202505"/>
    <n v="202505"/>
    <x v="0"/>
    <x v="19"/>
    <s v="20609316170"/>
    <n v="1"/>
    <n v="66.949152542372886"/>
    <s v="G1"/>
    <x v="0"/>
  </r>
  <r>
    <n v="2179330"/>
    <s v="17850483"/>
    <s v="La Libertad"/>
    <s v="Trujillo "/>
    <s v="Trujillo"/>
    <m/>
    <m/>
    <x v="23"/>
    <d v="2025-05-14T19:11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79330"/>
    <n v="45800"/>
    <d v="2025-06-05T00:00:00"/>
    <m/>
    <m/>
    <m/>
    <m/>
    <m/>
    <m/>
    <n v="202505"/>
    <n v="202505"/>
    <x v="0"/>
    <x v="0"/>
    <s v="20609316170"/>
    <n v="1"/>
    <n v="94.544915254237296"/>
    <s v="G1"/>
    <x v="0"/>
  </r>
  <r>
    <n v="2179381"/>
    <s v="42466771"/>
    <s v="Piura"/>
    <s v="Piura"/>
    <s v="Piura"/>
    <m/>
    <m/>
    <x v="23"/>
    <d v="2025-05-14T19:59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79381"/>
    <n v="45796"/>
    <d v="2025-05-27T00:00:00"/>
    <m/>
    <m/>
    <m/>
    <m/>
    <m/>
    <m/>
    <n v="202505"/>
    <n v="202505"/>
    <x v="0"/>
    <x v="3"/>
    <s v="20610959564"/>
    <n v="1"/>
    <n v="58.474576271186443"/>
    <s v="G1"/>
    <x v="0"/>
  </r>
  <r>
    <n v="2179406"/>
    <s v="73900501"/>
    <s v="Piura"/>
    <s v="Piura"/>
    <s v="Piura"/>
    <m/>
    <m/>
    <x v="23"/>
    <d v="2025-05-14T20:35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406"/>
    <n v="45796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79438"/>
    <s v="45440355"/>
    <s v="Piura"/>
    <s v="Piura"/>
    <s v="Catacaos"/>
    <m/>
    <m/>
    <x v="23"/>
    <d v="2025-05-14T20:38:5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438"/>
    <n v="45796"/>
    <d v="2025-05-21T00:00:00"/>
    <m/>
    <m/>
    <m/>
    <m/>
    <m/>
    <m/>
    <n v="202505"/>
    <n v="202505"/>
    <x v="0"/>
    <x v="2"/>
    <s v="20609316170"/>
    <n v="1"/>
    <n v="94.544915254237296"/>
    <s v="G1"/>
    <x v="0"/>
  </r>
  <r>
    <n v="2179481"/>
    <s v="72968836"/>
    <s v="La Libertad"/>
    <s v="Trujillo "/>
    <s v="Victor Larco Herrera"/>
    <m/>
    <m/>
    <x v="23"/>
    <d v="2025-05-14T21:35:5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481"/>
    <n v="45796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79503"/>
    <s v="73501594"/>
    <s v="Piura"/>
    <s v="Piura"/>
    <s v="Piura"/>
    <m/>
    <m/>
    <x v="23"/>
    <d v="2025-05-14T21:14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503"/>
    <n v="45796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79532"/>
    <s v="17865852"/>
    <s v="Piura"/>
    <s v="Piura"/>
    <s v="Veintiseis de Octubre"/>
    <m/>
    <m/>
    <x v="23"/>
    <d v="2025-05-14T21:53:50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532"/>
    <n v="45796"/>
    <d v="2025-05-28T00:00:00"/>
    <m/>
    <m/>
    <m/>
    <m/>
    <m/>
    <m/>
    <n v="202505"/>
    <n v="202505"/>
    <x v="0"/>
    <x v="2"/>
    <s v="20609316170"/>
    <n v="1"/>
    <n v="109.32203389830509"/>
    <s v="G1"/>
    <x v="0"/>
  </r>
  <r>
    <n v="2179546"/>
    <s v="02697658"/>
    <s v="Piura"/>
    <s v="Piura"/>
    <s v="Catacaos"/>
    <m/>
    <m/>
    <x v="22"/>
    <d v="2025-05-14T21:56:5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546"/>
    <n v="45796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79687"/>
    <s v="60459253"/>
    <s v="Piura"/>
    <s v="Piura"/>
    <s v="Catacaos"/>
    <m/>
    <m/>
    <x v="24"/>
    <d v="2025-05-15T09:14:5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687"/>
    <n v="45796"/>
    <d v="2025-05-26T00:00:00"/>
    <m/>
    <m/>
    <m/>
    <m/>
    <m/>
    <m/>
    <n v="202505"/>
    <n v="202505"/>
    <x v="0"/>
    <x v="2"/>
    <s v="20609316170"/>
    <n v="1"/>
    <n v="58.474576271186443"/>
    <s v="G1"/>
    <x v="0"/>
  </r>
  <r>
    <n v="2179787"/>
    <s v="06923152"/>
    <s v="Áncash"/>
    <s v="Santa"/>
    <s v="Chimbote"/>
    <m/>
    <m/>
    <x v="24"/>
    <d v="2025-05-15T10:23:5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787"/>
    <n v="45796"/>
    <d v="2025-06-07T00:00:00"/>
    <m/>
    <m/>
    <m/>
    <m/>
    <m/>
    <m/>
    <n v="202505"/>
    <n v="202505"/>
    <x v="0"/>
    <x v="10"/>
    <s v="20609316170"/>
    <n v="1"/>
    <n v="58.474576271186443"/>
    <s v="G1"/>
    <x v="0"/>
  </r>
  <r>
    <n v="2179797"/>
    <s v="25819139"/>
    <s v="Piura"/>
    <s v="Piura"/>
    <s v="Castilla"/>
    <m/>
    <m/>
    <x v="24"/>
    <d v="2025-05-15T10:29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797"/>
    <n v="45796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79824"/>
    <s v="18197624"/>
    <s v="La Libertad"/>
    <s v="Trujillo "/>
    <s v="Trujillo"/>
    <m/>
    <m/>
    <x v="18"/>
    <d v="2025-05-15T10:41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824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79929"/>
    <s v="73681546"/>
    <s v="Piura"/>
    <s v="Piura"/>
    <s v="Castilla"/>
    <m/>
    <m/>
    <x v="24"/>
    <d v="2025-05-15T11:20:5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0487672"/>
    <s v="EXPORTEL PROVINCIA"/>
    <s v="Agencias Provincias"/>
    <d v="2025-05-15T00:00:00"/>
    <m/>
    <x v="0"/>
    <m/>
    <m/>
    <m/>
    <s v="Si"/>
    <m/>
    <m/>
    <m/>
    <m/>
    <n v="202505"/>
    <d v="2025-05-15T00:00:00"/>
    <n v="2179929"/>
    <n v="45796"/>
    <d v="2025-06-10T00:00:00"/>
    <m/>
    <m/>
    <m/>
    <m/>
    <m/>
    <m/>
    <n v="202505"/>
    <n v="202505"/>
    <x v="0"/>
    <x v="16"/>
    <s v="20610487672"/>
    <n v="1"/>
    <n v="107.25677966101696"/>
    <s v="G1"/>
    <x v="0"/>
  </r>
  <r>
    <n v="2179942"/>
    <s v="47798600"/>
    <s v="Lambayeque"/>
    <s v="Chiclayo "/>
    <s v="José Leonardo Ortiz"/>
    <m/>
    <m/>
    <x v="24"/>
    <d v="2025-05-15T11:02:5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8T00:00:00"/>
    <m/>
    <x v="0"/>
    <m/>
    <m/>
    <m/>
    <s v="Si"/>
    <m/>
    <m/>
    <m/>
    <m/>
    <n v="202505"/>
    <d v="2025-05-18T00:00:00"/>
    <n v="2179942"/>
    <n v="45796"/>
    <d v="2025-05-26T00:00:00"/>
    <m/>
    <m/>
    <m/>
    <m/>
    <m/>
    <m/>
    <n v="202505"/>
    <n v="202505"/>
    <x v="0"/>
    <x v="17"/>
    <s v="20610487672"/>
    <n v="1"/>
    <n v="58.474576271186443"/>
    <s v="G1"/>
    <x v="0"/>
  </r>
  <r>
    <n v="2179958"/>
    <s v="09495274"/>
    <s v="Piura"/>
    <s v="Piura"/>
    <s v="Piura"/>
    <m/>
    <m/>
    <x v="24"/>
    <d v="2025-05-15T11:14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79958"/>
    <n v="45796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80024"/>
    <s v="41323700"/>
    <s v="Lambayeque"/>
    <s v="Chiclayo "/>
    <s v="Pimentel"/>
    <m/>
    <s v="SAN GABRIEL"/>
    <x v="22"/>
    <d v="2025-05-15T11:29:5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129"/>
    <n v="129"/>
    <s v="Venta - Instalación Multicanal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024"/>
    <n v="45796"/>
    <d v="2025-06-04T00:00:00"/>
    <m/>
    <m/>
    <m/>
    <m/>
    <m/>
    <m/>
    <n v="202505"/>
    <n v="202505"/>
    <x v="0"/>
    <x v="19"/>
    <s v="20609316170"/>
    <n v="1"/>
    <n v="109.32203389830509"/>
    <s v="G1"/>
    <x v="0"/>
  </r>
  <r>
    <n v="2180032"/>
    <s v="44404866"/>
    <s v="Lambayeque"/>
    <s v="Chiclayo "/>
    <s v="José Leonardo Ortiz"/>
    <m/>
    <m/>
    <x v="24"/>
    <d v="2025-05-15T11:48:0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032"/>
    <n v="45796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80040"/>
    <s v="47870820"/>
    <s v="Piura"/>
    <s v="Piura"/>
    <s v="Piura"/>
    <m/>
    <m/>
    <x v="24"/>
    <d v="2025-05-15T11:29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15T00:00:00"/>
    <m/>
    <x v="0"/>
    <m/>
    <m/>
    <m/>
    <s v="Si"/>
    <m/>
    <m/>
    <m/>
    <m/>
    <n v="202505"/>
    <d v="2025-05-15T00:00:00"/>
    <n v="2180040"/>
    <n v="45796"/>
    <d v="2025-06-10T00:00:00"/>
    <m/>
    <m/>
    <m/>
    <m/>
    <m/>
    <m/>
    <n v="202505"/>
    <n v="202505"/>
    <x v="0"/>
    <x v="26"/>
    <s v="20607995258"/>
    <n v="1"/>
    <n v="94.544915254237296"/>
    <s v="G1"/>
    <x v="0"/>
  </r>
  <r>
    <n v="2180070"/>
    <s v="27733240"/>
    <s v="Lambayeque"/>
    <s v="Chiclayo "/>
    <s v="La Victoria"/>
    <m/>
    <m/>
    <x v="24"/>
    <d v="2025-05-15T11:56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80070"/>
    <n v="45796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0149"/>
    <s v="76475978"/>
    <s v="La Libertad"/>
    <s v="Trujillo "/>
    <s v="Trujillo"/>
    <m/>
    <m/>
    <x v="23"/>
    <d v="2025-05-15T12:53:5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021555"/>
    <s v="NOVO NETWORKS SAC"/>
    <s v="Agencias Provincias"/>
    <d v="2025-05-15T00:00:00"/>
    <m/>
    <x v="0"/>
    <m/>
    <m/>
    <m/>
    <s v="Si"/>
    <m/>
    <m/>
    <m/>
    <m/>
    <n v="202505"/>
    <d v="2025-05-15T00:00:00"/>
    <n v="2180149"/>
    <n v="45796"/>
    <d v="2025-06-04T00:00:00"/>
    <m/>
    <m/>
    <m/>
    <m/>
    <m/>
    <m/>
    <n v="202505"/>
    <n v="202505"/>
    <x v="0"/>
    <x v="47"/>
    <s v="20607021555"/>
    <n v="1"/>
    <n v="58.474576271186443"/>
    <s v="G1"/>
    <x v="0"/>
  </r>
  <r>
    <n v="2180152"/>
    <s v="008857581"/>
    <s v="La Libertad"/>
    <s v="Trujillo "/>
    <s v="Trujillo"/>
    <m/>
    <m/>
    <x v="24"/>
    <d v="2025-05-15T12:21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15T00:00:00"/>
    <m/>
    <x v="0"/>
    <m/>
    <m/>
    <m/>
    <s v="Si"/>
    <m/>
    <m/>
    <m/>
    <m/>
    <n v="202505"/>
    <d v="2025-05-15T00:00:00"/>
    <n v="2180152"/>
    <n v="45796"/>
    <d v="2025-06-04T00:00:00"/>
    <m/>
    <m/>
    <m/>
    <m/>
    <m/>
    <m/>
    <n v="202505"/>
    <n v="202505"/>
    <x v="0"/>
    <x v="8"/>
    <s v="20611812893"/>
    <n v="1"/>
    <n v="58.474576271186443"/>
    <s v="G1"/>
    <x v="0"/>
  </r>
  <r>
    <n v="2180171"/>
    <s v="02688243"/>
    <s v="Piura"/>
    <s v="Piura"/>
    <s v="Veintiseis de Octubre"/>
    <m/>
    <m/>
    <x v="15"/>
    <d v="2025-05-15T12:29:5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171"/>
    <n v="45796"/>
    <d v="2025-05-29T00:00:00"/>
    <m/>
    <m/>
    <m/>
    <m/>
    <m/>
    <m/>
    <n v="202505"/>
    <n v="202505"/>
    <x v="0"/>
    <x v="2"/>
    <s v="20609316170"/>
    <n v="1"/>
    <n v="71.186440677966104"/>
    <s v="G1"/>
    <x v="0"/>
  </r>
  <r>
    <n v="2180199"/>
    <s v="40035011"/>
    <s v="La Libertad"/>
    <s v="Trujillo "/>
    <s v="Trujillo"/>
    <m/>
    <m/>
    <x v="24"/>
    <d v="2025-05-15T13:02:51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199"/>
    <n v="45796"/>
    <d v="2025-05-27T00:00:00"/>
    <m/>
    <m/>
    <m/>
    <m/>
    <m/>
    <m/>
    <n v="202505"/>
    <n v="202505"/>
    <x v="0"/>
    <x v="0"/>
    <s v="20609316170"/>
    <n v="1"/>
    <n v="66.949152542372886"/>
    <s v="G1"/>
    <x v="0"/>
  </r>
  <r>
    <n v="2180201"/>
    <s v="72735175"/>
    <s v="Piura"/>
    <s v="Piura"/>
    <s v="Veintiseis de Octubre"/>
    <m/>
    <m/>
    <x v="24"/>
    <d v="2025-05-15T12:32:5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0201"/>
    <n v="45796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80211"/>
    <s v="48488889"/>
    <s v="Piura"/>
    <s v="Piura"/>
    <s v="Veintiseis de Octubre"/>
    <m/>
    <m/>
    <x v="24"/>
    <d v="2025-05-15T12:59:5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211"/>
    <n v="45796"/>
    <d v="2025-05-31T00:00:00"/>
    <m/>
    <m/>
    <m/>
    <m/>
    <m/>
    <m/>
    <n v="202505"/>
    <n v="202505"/>
    <x v="0"/>
    <x v="2"/>
    <s v="20609316170"/>
    <n v="1"/>
    <n v="94.544915254237296"/>
    <s v="G1"/>
    <x v="0"/>
  </r>
  <r>
    <n v="2180216"/>
    <s v="73827462"/>
    <s v="Piura"/>
    <s v="Piura"/>
    <s v="Castilla"/>
    <m/>
    <m/>
    <x v="24"/>
    <d v="2025-05-15T13:05:5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216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0240"/>
    <s v="40707788"/>
    <s v="Piura"/>
    <s v="Piura"/>
    <s v="Veintiseis de Octubre"/>
    <m/>
    <m/>
    <x v="24"/>
    <d v="2025-05-15T12:35:54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59"/>
    <n v="15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240"/>
    <n v="45796"/>
    <d v="2025-06-05T00:00:00"/>
    <m/>
    <m/>
    <m/>
    <m/>
    <m/>
    <m/>
    <n v="202505"/>
    <n v="202505"/>
    <x v="0"/>
    <x v="2"/>
    <s v="20609316170"/>
    <n v="1"/>
    <n v="134.74576271186442"/>
    <s v="G1"/>
    <x v="0"/>
  </r>
  <r>
    <n v="2180315"/>
    <s v="18119615"/>
    <s v="Áncash"/>
    <s v="Santa"/>
    <s v="Chimbote"/>
    <m/>
    <m/>
    <x v="24"/>
    <d v="2025-05-15T13:26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402319"/>
    <s v="CENTRALCALL TELECOMUNICACIONES"/>
    <s v="Agencias Provincias"/>
    <d v="2025-05-15T00:00:00"/>
    <m/>
    <x v="0"/>
    <m/>
    <m/>
    <m/>
    <s v="Si"/>
    <m/>
    <m/>
    <m/>
    <m/>
    <n v="202505"/>
    <d v="2025-05-15T00:00:00"/>
    <n v="2180315"/>
    <n v="45796"/>
    <m/>
    <m/>
    <m/>
    <m/>
    <m/>
    <m/>
    <m/>
    <n v="202505"/>
    <n v="202505"/>
    <x v="0"/>
    <x v="36"/>
    <s v="20609402319"/>
    <n v="0"/>
    <n v="58.474576271186443"/>
    <s v="G1"/>
    <x v="0"/>
  </r>
  <r>
    <n v="2180346"/>
    <s v="42843908"/>
    <s v="Lambayeque"/>
    <s v="Chiclayo "/>
    <s v="José Leonardo Ortiz"/>
    <m/>
    <m/>
    <x v="24"/>
    <d v="2025-05-15T13:20:5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7021555"/>
    <s v="NOVO NETWORKS SAC"/>
    <s v="Agencias Provincias"/>
    <d v="2025-05-15T00:00:00"/>
    <m/>
    <x v="0"/>
    <m/>
    <m/>
    <m/>
    <s v="Si"/>
    <m/>
    <m/>
    <m/>
    <m/>
    <n v="202505"/>
    <d v="2025-05-15T00:00:00"/>
    <n v="2180346"/>
    <n v="45796"/>
    <m/>
    <m/>
    <m/>
    <m/>
    <m/>
    <m/>
    <m/>
    <n v="202505"/>
    <n v="202505"/>
    <x v="0"/>
    <x v="15"/>
    <s v="20607021555"/>
    <n v="0"/>
    <n v="94.544915254237296"/>
    <s v="G1"/>
    <x v="0"/>
  </r>
  <r>
    <n v="2180375"/>
    <s v="41630342"/>
    <s v="La Libertad"/>
    <s v="Trujillo "/>
    <s v="Victor Larco Herrera"/>
    <m/>
    <m/>
    <x v="24"/>
    <d v="2025-05-15T13:53:4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80375"/>
    <n v="45796"/>
    <d v="2025-05-28T00:00:00"/>
    <m/>
    <m/>
    <m/>
    <m/>
    <m/>
    <m/>
    <n v="202505"/>
    <n v="202505"/>
    <x v="0"/>
    <x v="13"/>
    <s v="20610959564"/>
    <n v="1"/>
    <n v="94.544915254237296"/>
    <s v="G1"/>
    <x v="0"/>
  </r>
  <r>
    <n v="2180417"/>
    <s v="70194415"/>
    <s v="Piura"/>
    <s v="Piura"/>
    <s v="Piura"/>
    <m/>
    <m/>
    <x v="24"/>
    <d v="2025-05-15T14:05:4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417"/>
    <n v="45796"/>
    <d v="2025-06-08T00:00:00"/>
    <m/>
    <m/>
    <m/>
    <m/>
    <m/>
    <m/>
    <n v="202505"/>
    <n v="202505"/>
    <x v="0"/>
    <x v="2"/>
    <s v="20609316170"/>
    <n v="1"/>
    <n v="107.25677966101696"/>
    <s v="G1"/>
    <x v="0"/>
  </r>
  <r>
    <n v="2180569"/>
    <s v="75851385"/>
    <s v="La Libertad"/>
    <s v="Trujillo "/>
    <s v="Trujillo"/>
    <m/>
    <m/>
    <x v="24"/>
    <d v="2025-05-15T14:50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021555"/>
    <s v="NOVO NETWORKS SAC"/>
    <s v="Agencias Provincias"/>
    <d v="2025-05-16T00:00:00"/>
    <m/>
    <x v="0"/>
    <m/>
    <m/>
    <m/>
    <s v="Si"/>
    <m/>
    <m/>
    <m/>
    <m/>
    <n v="202505"/>
    <d v="2025-05-16T00:00:00"/>
    <n v="2180569"/>
    <n v="45796"/>
    <d v="2025-06-05T00:00:00"/>
    <m/>
    <m/>
    <m/>
    <m/>
    <m/>
    <m/>
    <n v="202505"/>
    <n v="202505"/>
    <x v="0"/>
    <x v="47"/>
    <s v="20607021555"/>
    <n v="1"/>
    <n v="58.474576271186443"/>
    <s v="G1"/>
    <x v="0"/>
  </r>
  <r>
    <n v="2180579"/>
    <s v="18213689"/>
    <s v="La Libertad"/>
    <s v="Trujillo "/>
    <s v="Trujillo"/>
    <m/>
    <m/>
    <x v="24"/>
    <d v="2025-05-15T15:05:5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579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80583"/>
    <s v="44658058"/>
    <s v="Piura"/>
    <s v="Piura"/>
    <s v="Veintiseis de Octubre"/>
    <m/>
    <m/>
    <x v="24"/>
    <d v="2025-05-15T14:44:5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583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0612"/>
    <s v="42134264"/>
    <s v="La Libertad"/>
    <s v="Trujillo "/>
    <s v="Trujillo"/>
    <m/>
    <m/>
    <x v="24"/>
    <d v="2025-05-15T14:50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0612"/>
    <n v="45800"/>
    <d v="2025-06-07T00:00:00"/>
    <m/>
    <m/>
    <m/>
    <m/>
    <m/>
    <m/>
    <n v="202505"/>
    <n v="202505"/>
    <x v="0"/>
    <x v="0"/>
    <s v="20609316170"/>
    <n v="1"/>
    <n v="58.474576271186443"/>
    <s v="G1"/>
    <x v="0"/>
  </r>
  <r>
    <n v="2180627"/>
    <s v="40735949"/>
    <s v="Piura"/>
    <s v="Piura"/>
    <s v="Veintiseis de Octubre"/>
    <m/>
    <m/>
    <x v="24"/>
    <d v="2025-05-15T14:56:5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0627"/>
    <n v="45796"/>
    <d v="2025-06-01T00:00:00"/>
    <m/>
    <m/>
    <m/>
    <m/>
    <m/>
    <m/>
    <n v="202505"/>
    <n v="202505"/>
    <x v="0"/>
    <x v="3"/>
    <s v="20610959564"/>
    <n v="1"/>
    <n v="94.544915254237296"/>
    <s v="G1"/>
    <x v="0"/>
  </r>
  <r>
    <n v="2180632"/>
    <s v="16480588"/>
    <s v="Lambayeque"/>
    <s v="Chiclayo "/>
    <s v="La Victoria"/>
    <m/>
    <m/>
    <x v="24"/>
    <d v="2025-05-15T14:50:5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5T00:00:00"/>
    <m/>
    <x v="0"/>
    <m/>
    <m/>
    <m/>
    <s v="Si"/>
    <m/>
    <m/>
    <m/>
    <m/>
    <n v="202505"/>
    <d v="2025-05-15T00:00:00"/>
    <n v="2180632"/>
    <n v="45796"/>
    <d v="2025-06-05T00:00:00"/>
    <m/>
    <m/>
    <m/>
    <m/>
    <m/>
    <m/>
    <n v="202505"/>
    <n v="202505"/>
    <x v="0"/>
    <x v="19"/>
    <s v="20609316170"/>
    <n v="1"/>
    <n v="94.544915254237296"/>
    <s v="G1"/>
    <x v="0"/>
  </r>
  <r>
    <n v="2180725"/>
    <s v="41537111"/>
    <s v="Piura"/>
    <s v="Piura"/>
    <s v="Veintiseis de Octubre"/>
    <m/>
    <m/>
    <x v="24"/>
    <d v="2025-05-15T15:29:4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725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0759"/>
    <s v="76795453"/>
    <s v="Piura"/>
    <s v="Piura"/>
    <s v="Veintiseis de Octubre"/>
    <m/>
    <m/>
    <x v="24"/>
    <d v="2025-05-15T15:47:5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759"/>
    <n v="45796"/>
    <d v="2025-06-06T00:00:00"/>
    <m/>
    <m/>
    <m/>
    <m/>
    <m/>
    <m/>
    <n v="202505"/>
    <n v="202505"/>
    <x v="0"/>
    <x v="2"/>
    <s v="20609316170"/>
    <n v="1"/>
    <n v="58.474576271186443"/>
    <s v="G1"/>
    <x v="0"/>
  </r>
  <r>
    <n v="2180782"/>
    <s v="008329707"/>
    <s v="La Libertad"/>
    <s v="Trujillo "/>
    <s v="Trujillo"/>
    <m/>
    <m/>
    <x v="24"/>
    <d v="2025-05-15T15:53:4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15T00:00:00"/>
    <m/>
    <x v="0"/>
    <m/>
    <m/>
    <m/>
    <s v="Si"/>
    <m/>
    <m/>
    <m/>
    <m/>
    <n v="202505"/>
    <d v="2025-05-15T00:00:00"/>
    <n v="2180782"/>
    <n v="45796"/>
    <d v="2025-05-28T00:00:00"/>
    <m/>
    <m/>
    <m/>
    <m/>
    <m/>
    <m/>
    <n v="202505"/>
    <n v="202505"/>
    <x v="0"/>
    <x v="8"/>
    <s v="20611812893"/>
    <n v="1"/>
    <n v="94.544915254237296"/>
    <s v="G1"/>
    <x v="0"/>
  </r>
  <r>
    <n v="2180797"/>
    <s v="16524403"/>
    <s v="Lambayeque"/>
    <s v="Chiclayo "/>
    <s v="José Leonardo Ortiz"/>
    <m/>
    <m/>
    <x v="24"/>
    <d v="2025-05-15T16:02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0797"/>
    <n v="45796"/>
    <d v="2025-06-03T00:00:00"/>
    <m/>
    <m/>
    <m/>
    <m/>
    <m/>
    <m/>
    <n v="202505"/>
    <n v="202505"/>
    <x v="0"/>
    <x v="11"/>
    <s v="20610959564"/>
    <n v="1"/>
    <n v="58.474576271186443"/>
    <s v="G1"/>
    <x v="0"/>
  </r>
  <r>
    <n v="2180881"/>
    <s v="76265958"/>
    <s v="Piura"/>
    <s v="Piura"/>
    <s v="Castilla"/>
    <m/>
    <m/>
    <x v="24"/>
    <d v="2025-05-15T16:59:5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881"/>
    <n v="45796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80911"/>
    <s v="80188784"/>
    <s v="Piura"/>
    <s v="Piura"/>
    <s v="Piura"/>
    <m/>
    <m/>
    <x v="24"/>
    <d v="2025-05-15T16:38:5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80911"/>
    <n v="45796"/>
    <d v="2025-05-28T00:00:00"/>
    <m/>
    <m/>
    <m/>
    <m/>
    <m/>
    <m/>
    <n v="202505"/>
    <n v="202505"/>
    <x v="0"/>
    <x v="3"/>
    <s v="20610959564"/>
    <n v="1"/>
    <n v="94.544915254237296"/>
    <s v="G1"/>
    <x v="0"/>
  </r>
  <r>
    <n v="2180932"/>
    <s v="42469583"/>
    <s v="Lambayeque"/>
    <s v="Chiclayo "/>
    <s v="José Leonardo Ortiz"/>
    <m/>
    <m/>
    <x v="24"/>
    <d v="2025-05-15T16:59:54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0932"/>
    <n v="45796"/>
    <d v="2025-05-29T00:00:00"/>
    <m/>
    <m/>
    <m/>
    <m/>
    <m/>
    <m/>
    <n v="202505"/>
    <n v="202505"/>
    <x v="0"/>
    <x v="19"/>
    <s v="20609316170"/>
    <n v="1"/>
    <n v="109.32203389830509"/>
    <s v="G1"/>
    <x v="0"/>
  </r>
  <r>
    <n v="2180970"/>
    <s v="08219263"/>
    <s v="Piura"/>
    <s v="Piura"/>
    <s v="Castilla"/>
    <m/>
    <m/>
    <x v="24"/>
    <d v="2025-05-15T16:50:5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0970"/>
    <d v="2025-05-19T00:00: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1005"/>
    <s v="27719123"/>
    <s v="Lambayeque"/>
    <s v="Chiclayo "/>
    <s v="Chiclayo"/>
    <m/>
    <m/>
    <x v="24"/>
    <d v="2025-05-15T17:02:5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5T00:00:00"/>
    <m/>
    <x v="0"/>
    <m/>
    <m/>
    <m/>
    <s v="Si"/>
    <m/>
    <m/>
    <m/>
    <m/>
    <n v="202505"/>
    <d v="2025-05-15T00:00:00"/>
    <n v="2181005"/>
    <n v="45796"/>
    <d v="2025-05-30T00:00:00"/>
    <m/>
    <m/>
    <m/>
    <m/>
    <m/>
    <m/>
    <n v="202505"/>
    <n v="202505"/>
    <x v="0"/>
    <x v="11"/>
    <s v="20610959564"/>
    <n v="1"/>
    <n v="94.544915254237296"/>
    <s v="G1"/>
    <x v="0"/>
  </r>
  <r>
    <n v="2181025"/>
    <s v="76503063"/>
    <s v="La Libertad"/>
    <s v="Trujillo "/>
    <s v="Trujillo"/>
    <m/>
    <m/>
    <x v="24"/>
    <d v="2025-05-15T17:33:0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025"/>
    <n v="45796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81138"/>
    <s v="70895593"/>
    <s v="La Libertad"/>
    <s v="Trujillo "/>
    <s v="Trujillo"/>
    <m/>
    <m/>
    <x v="24"/>
    <d v="2025-05-15T17:53:5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138"/>
    <n v="45796"/>
    <d v="2025-05-29T00:00:00"/>
    <m/>
    <m/>
    <m/>
    <m/>
    <m/>
    <m/>
    <n v="202505"/>
    <n v="202505"/>
    <x v="0"/>
    <x v="0"/>
    <s v="20609316170"/>
    <n v="1"/>
    <n v="94.544915254237296"/>
    <s v="G1"/>
    <x v="0"/>
  </r>
  <r>
    <n v="2181165"/>
    <s v="43077079"/>
    <s v="Piura"/>
    <s v="Piura"/>
    <s v="Veintiseis de Octubre"/>
    <m/>
    <m/>
    <x v="24"/>
    <d v="2025-05-15T20:06:0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165"/>
    <n v="45796"/>
    <d v="2025-06-04T00:00:00"/>
    <m/>
    <m/>
    <m/>
    <m/>
    <m/>
    <m/>
    <n v="202505"/>
    <n v="202505"/>
    <x v="0"/>
    <x v="2"/>
    <s v="20609316170"/>
    <n v="1"/>
    <n v="94.544915254237296"/>
    <s v="G1"/>
    <x v="0"/>
  </r>
  <r>
    <n v="2181225"/>
    <s v="44515606"/>
    <s v="Áncash"/>
    <s v="Santa"/>
    <s v="Chimbote"/>
    <m/>
    <m/>
    <x v="24"/>
    <d v="2025-05-15T18:56:5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225"/>
    <n v="45796"/>
    <d v="2025-05-28T00:00:00"/>
    <m/>
    <m/>
    <m/>
    <m/>
    <m/>
    <m/>
    <n v="202505"/>
    <n v="202505"/>
    <x v="0"/>
    <x v="10"/>
    <s v="20609316170"/>
    <n v="1"/>
    <n v="58.474576271186443"/>
    <s v="G1"/>
    <x v="0"/>
  </r>
  <r>
    <n v="2181234"/>
    <s v="46223725"/>
    <s v="Piura"/>
    <s v="Piura"/>
    <s v="Catacaos"/>
    <m/>
    <m/>
    <x v="24"/>
    <d v="2025-05-15T18:56:48"/>
    <s v="350Mbps Up To FEB25 A (PROVINCIAS)"/>
    <n v="350"/>
    <s v="TRIO"/>
    <s v="INTERNET + WIN TV + FONO WIN"/>
    <n v="0"/>
    <n v="0"/>
    <n v="0"/>
    <n v="0"/>
    <s v="0"/>
    <s v="0"/>
    <n v="1"/>
    <s v="0"/>
    <s v="0"/>
    <s v="1"/>
    <s v="0"/>
    <s v="0"/>
    <s v="0"/>
    <s v="Multifamiliar"/>
    <n v="104"/>
    <n v="104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234"/>
    <n v="45796"/>
    <d v="2025-06-08T00:00:00"/>
    <m/>
    <m/>
    <m/>
    <m/>
    <m/>
    <m/>
    <n v="202505"/>
    <n v="202505"/>
    <x v="0"/>
    <x v="2"/>
    <s v="20609316170"/>
    <n v="1"/>
    <n v="88.13559322033899"/>
    <s v="G1"/>
    <x v="0"/>
  </r>
  <r>
    <n v="2181289"/>
    <s v="70940865"/>
    <s v="Piura"/>
    <s v="Piura"/>
    <s v="Piura"/>
    <m/>
    <m/>
    <x v="23"/>
    <d v="2025-05-15T18:47:5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289"/>
    <n v="45796"/>
    <d v="2025-06-08T00:00:00"/>
    <m/>
    <m/>
    <m/>
    <m/>
    <m/>
    <m/>
    <n v="202505"/>
    <n v="202505"/>
    <x v="0"/>
    <x v="2"/>
    <s v="20609316170"/>
    <n v="1"/>
    <n v="109.32203389830509"/>
    <s v="G1"/>
    <x v="0"/>
  </r>
  <r>
    <n v="2181322"/>
    <s v="44191241"/>
    <s v="Lambayeque"/>
    <s v="Chiclayo "/>
    <s v="Chiclayo"/>
    <m/>
    <m/>
    <x v="24"/>
    <d v="2025-05-15T19:47:4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1322"/>
    <n v="45796"/>
    <d v="2025-05-26T00:00:00"/>
    <m/>
    <m/>
    <m/>
    <m/>
    <m/>
    <m/>
    <n v="202505"/>
    <n v="202505"/>
    <x v="0"/>
    <x v="11"/>
    <s v="20610959564"/>
    <n v="1"/>
    <n v="58.474576271186443"/>
    <s v="G1"/>
    <x v="0"/>
  </r>
  <r>
    <n v="2181328"/>
    <s v="72407049"/>
    <s v="Junín"/>
    <s v="Huancayo "/>
    <s v="El Tambo"/>
    <m/>
    <m/>
    <x v="24"/>
    <d v="2025-05-15T18:50:5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6T00:00:00"/>
    <m/>
    <x v="0"/>
    <m/>
    <m/>
    <m/>
    <s v="Si"/>
    <m/>
    <m/>
    <m/>
    <m/>
    <n v="202505"/>
    <d v="2025-05-16T00:00:00"/>
    <n v="2181328"/>
    <n v="45796"/>
    <d v="2025-05-24T00:00:00"/>
    <m/>
    <m/>
    <m/>
    <m/>
    <m/>
    <m/>
    <n v="202505"/>
    <n v="202505"/>
    <x v="0"/>
    <x v="45"/>
    <s v="20573127774"/>
    <n v="1"/>
    <n v="58.474576271186443"/>
    <s v="G1"/>
    <x v="1"/>
  </r>
  <r>
    <n v="2181335"/>
    <s v="02715232"/>
    <s v="Piura"/>
    <s v="Piura"/>
    <s v="Castilla"/>
    <m/>
    <m/>
    <x v="24"/>
    <d v="2025-05-15T19:47:4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1335"/>
    <n v="45800"/>
    <d v="2025-05-30T00:00:00"/>
    <m/>
    <m/>
    <m/>
    <m/>
    <m/>
    <m/>
    <n v="202505"/>
    <n v="202505"/>
    <x v="0"/>
    <x v="2"/>
    <s v="20609316170"/>
    <n v="1"/>
    <n v="94.544915254237296"/>
    <s v="G1"/>
    <x v="0"/>
  </r>
  <r>
    <n v="2181357"/>
    <s v="02863065"/>
    <s v="Piura"/>
    <s v="Piura"/>
    <s v="Veintiseis de Octubre"/>
    <m/>
    <m/>
    <x v="24"/>
    <d v="2025-05-15T19:59:53"/>
    <s v="Plan 600 Mbps - A FEB25"/>
    <n v="6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84"/>
    <n v="184"/>
    <s v="Multicanal Lima"/>
    <s v="20557798723"/>
    <s v="DATANTENNA S.A.C."/>
    <s v="Agencias Provincias"/>
    <d v="2025-05-16T00:00:00"/>
    <m/>
    <x v="0"/>
    <m/>
    <m/>
    <m/>
    <s v="Si"/>
    <m/>
    <m/>
    <m/>
    <m/>
    <n v="202505"/>
    <d v="2025-05-16T00:00:00"/>
    <n v="2181357"/>
    <n v="45796"/>
    <m/>
    <m/>
    <m/>
    <m/>
    <m/>
    <m/>
    <m/>
    <n v="202505"/>
    <n v="202505"/>
    <x v="0"/>
    <x v="23"/>
    <s v="20557798723"/>
    <n v="0"/>
    <n v="155.93220338983051"/>
    <s v="G1"/>
    <x v="0"/>
  </r>
  <r>
    <n v="2181374"/>
    <s v="48785163"/>
    <s v="La Libertad"/>
    <s v="Trujillo "/>
    <s v="Trujillo"/>
    <m/>
    <m/>
    <x v="24"/>
    <d v="2025-05-15T21:11:4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374"/>
    <n v="45796"/>
    <d v="2025-06-02T00:00:00"/>
    <m/>
    <m/>
    <m/>
    <m/>
    <m/>
    <m/>
    <n v="202505"/>
    <n v="202505"/>
    <x v="0"/>
    <x v="0"/>
    <s v="20609316170"/>
    <n v="1"/>
    <n v="58.474576271186443"/>
    <s v="G1"/>
    <x v="0"/>
  </r>
  <r>
    <n v="2181395"/>
    <s v="02840063"/>
    <s v="Piura"/>
    <s v="Piura"/>
    <s v="Piura"/>
    <m/>
    <m/>
    <x v="22"/>
    <d v="2025-05-15T19:33:0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1395"/>
    <n v="45796"/>
    <m/>
    <m/>
    <m/>
    <m/>
    <m/>
    <m/>
    <m/>
    <n v="202505"/>
    <n v="202505"/>
    <x v="0"/>
    <x v="3"/>
    <s v="20610959564"/>
    <n v="0"/>
    <n v="94.544915254237296"/>
    <s v="G1"/>
    <x v="0"/>
  </r>
  <r>
    <n v="2181420"/>
    <s v="71906047"/>
    <s v="Piura"/>
    <s v="Piura"/>
    <s v="Castilla"/>
    <m/>
    <m/>
    <x v="24"/>
    <d v="2025-05-15T19:53:5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420"/>
    <n v="45796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81438"/>
    <s v="76642909"/>
    <s v="Piura"/>
    <s v="Piura"/>
    <s v="Veintiseis de Octubre"/>
    <m/>
    <m/>
    <x v="24"/>
    <d v="2025-05-15T20:35:5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438"/>
    <n v="45796"/>
    <d v="2025-05-26T00:00:00"/>
    <m/>
    <m/>
    <m/>
    <m/>
    <m/>
    <m/>
    <n v="202505"/>
    <n v="202505"/>
    <x v="0"/>
    <x v="2"/>
    <s v="20609316170"/>
    <n v="1"/>
    <n v="75.423728813559322"/>
    <s v="G1"/>
    <x v="0"/>
  </r>
  <r>
    <n v="2181496"/>
    <s v="03315202"/>
    <s v="Piura"/>
    <s v="Piura"/>
    <s v="Veintiseis de Octubre"/>
    <m/>
    <m/>
    <x v="24"/>
    <d v="2025-05-15T20:50:50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496"/>
    <n v="45796"/>
    <d v="2025-05-28T00:00:00"/>
    <m/>
    <m/>
    <m/>
    <m/>
    <m/>
    <m/>
    <n v="202505"/>
    <n v="202505"/>
    <x v="0"/>
    <x v="2"/>
    <s v="20609316170"/>
    <n v="1"/>
    <n v="103.01949152542373"/>
    <s v="G1"/>
    <x v="0"/>
  </r>
  <r>
    <n v="2181518"/>
    <s v="27720488"/>
    <s v="Piura"/>
    <s v="Piura"/>
    <s v="Veintiseis de Octubre"/>
    <m/>
    <m/>
    <x v="24"/>
    <d v="2025-05-15T21:05:5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518"/>
    <n v="45796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81569"/>
    <s v="74546575"/>
    <s v="Piura"/>
    <s v="Piura"/>
    <s v="Catacaos"/>
    <m/>
    <m/>
    <x v="24"/>
    <d v="2025-05-15T21:35:4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569"/>
    <n v="45796"/>
    <d v="2025-06-09T00:00:00"/>
    <m/>
    <m/>
    <m/>
    <m/>
    <m/>
    <m/>
    <n v="202505"/>
    <n v="202505"/>
    <x v="0"/>
    <x v="2"/>
    <s v="20609316170"/>
    <n v="1"/>
    <n v="94.544915254237296"/>
    <s v="G1"/>
    <x v="0"/>
  </r>
  <r>
    <n v="2181719"/>
    <s v="44549059"/>
    <s v="Piura"/>
    <s v="Piura"/>
    <s v="Castilla"/>
    <m/>
    <m/>
    <x v="25"/>
    <d v="2025-05-16T09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6T00:00:00"/>
    <m/>
    <x v="0"/>
    <m/>
    <m/>
    <m/>
    <s v="Si"/>
    <m/>
    <m/>
    <m/>
    <m/>
    <n v="202505"/>
    <d v="2025-05-16T00:00:00"/>
    <n v="2181719"/>
    <n v="45796"/>
    <d v="2025-06-05T00:00:00"/>
    <m/>
    <m/>
    <m/>
    <m/>
    <m/>
    <m/>
    <n v="202505"/>
    <n v="202505"/>
    <x v="0"/>
    <x v="16"/>
    <s v="20610487672"/>
    <n v="1"/>
    <n v="58.474576271186443"/>
    <s v="G1"/>
    <x v="0"/>
  </r>
  <r>
    <n v="2181759"/>
    <s v="80616378"/>
    <s v="Arequipa"/>
    <s v="Arequipa"/>
    <s v="Miraflores"/>
    <m/>
    <m/>
    <x v="24"/>
    <d v="2025-05-16T09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942157"/>
    <s v="LEXY COMPANY E.I.R.L"/>
    <s v="Agencias Provincias"/>
    <d v="2025-05-16T00:00:00"/>
    <m/>
    <x v="0"/>
    <m/>
    <m/>
    <m/>
    <s v="Si"/>
    <m/>
    <m/>
    <m/>
    <m/>
    <n v="202505"/>
    <d v="2025-05-16T00:00:00"/>
    <n v="2181759"/>
    <n v="45796"/>
    <d v="2025-05-28T00:00:00"/>
    <m/>
    <m/>
    <m/>
    <m/>
    <m/>
    <m/>
    <n v="202505"/>
    <n v="202505"/>
    <x v="0"/>
    <x v="48"/>
    <s v="20610942157"/>
    <n v="1"/>
    <n v="58.474576271186443"/>
    <s v="G1"/>
    <x v="1"/>
  </r>
  <r>
    <n v="2181782"/>
    <s v="18064285"/>
    <s v="La Libertad"/>
    <s v="Trujillo "/>
    <s v="Victor Larco Herrera"/>
    <m/>
    <m/>
    <x v="24"/>
    <d v="2025-05-16T09:45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782"/>
    <n v="45796"/>
    <d v="2025-05-27T00:00:00"/>
    <m/>
    <m/>
    <m/>
    <m/>
    <m/>
    <m/>
    <n v="202505"/>
    <n v="202505"/>
    <x v="0"/>
    <x v="0"/>
    <s v="20609316170"/>
    <n v="1"/>
    <n v="94.544915254237296"/>
    <s v="G1"/>
    <x v="0"/>
  </r>
  <r>
    <n v="2181818"/>
    <s v="47806951"/>
    <s v="Lambayeque"/>
    <s v="Chiclayo "/>
    <s v="Chiclayo"/>
    <m/>
    <m/>
    <x v="25"/>
    <d v="2025-05-16T10:00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818"/>
    <n v="45796"/>
    <d v="2025-06-10T00:00:00"/>
    <m/>
    <m/>
    <m/>
    <m/>
    <m/>
    <m/>
    <n v="202505"/>
    <n v="202505"/>
    <x v="0"/>
    <x v="19"/>
    <s v="20609316170"/>
    <n v="1"/>
    <n v="58.474576271186443"/>
    <s v="G1"/>
    <x v="0"/>
  </r>
  <r>
    <n v="2181835"/>
    <s v="16799069"/>
    <s v="Lambayeque"/>
    <s v="Chiclayo "/>
    <s v="José Leonardo Ortiz"/>
    <m/>
    <m/>
    <x v="25"/>
    <d v="2025-05-16T10:2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3447505"/>
    <s v="AFG TELECOM S.A.C."/>
    <s v="Agencias Provincias"/>
    <d v="2025-05-16T00:00:00"/>
    <m/>
    <x v="0"/>
    <m/>
    <m/>
    <m/>
    <s v="Si"/>
    <m/>
    <m/>
    <m/>
    <m/>
    <n v="202505"/>
    <d v="2025-05-16T00:00:00"/>
    <n v="2181835"/>
    <n v="45796"/>
    <m/>
    <m/>
    <m/>
    <m/>
    <m/>
    <m/>
    <m/>
    <n v="202505"/>
    <n v="202505"/>
    <x v="0"/>
    <x v="49"/>
    <s v="20613447505"/>
    <n v="0"/>
    <n v="58.474576271186443"/>
    <s v="G1"/>
    <x v="0"/>
  </r>
  <r>
    <n v="2181914"/>
    <s v="74474043"/>
    <s v="Piura"/>
    <s v="Piura"/>
    <s v="Veintiseis de Octubre"/>
    <m/>
    <m/>
    <x v="25"/>
    <d v="2025-05-16T10:54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16T00:00:00"/>
    <m/>
    <x v="0"/>
    <m/>
    <m/>
    <m/>
    <s v="Si"/>
    <m/>
    <m/>
    <m/>
    <m/>
    <n v="202505"/>
    <d v="2025-05-16T00:00:00"/>
    <n v="2181914"/>
    <n v="45796"/>
    <d v="2025-05-28T00:00:00"/>
    <m/>
    <m/>
    <m/>
    <m/>
    <m/>
    <m/>
    <n v="202505"/>
    <n v="202505"/>
    <x v="0"/>
    <x v="26"/>
    <s v="20607995258"/>
    <n v="1"/>
    <n v="94.544915254237296"/>
    <s v="G1"/>
    <x v="0"/>
  </r>
  <r>
    <n v="2181963"/>
    <s v="45911287"/>
    <s v="Piura"/>
    <s v="Piura"/>
    <s v="Castilla"/>
    <m/>
    <m/>
    <x v="25"/>
    <d v="2025-05-16T11:3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963"/>
    <n v="45796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81981"/>
    <s v="16680755"/>
    <s v="Lambayeque"/>
    <s v="Chiclayo "/>
    <s v="Pimentel"/>
    <m/>
    <s v="VILLAVERDE"/>
    <x v="25"/>
    <d v="2025-05-16T11:24:3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16T00:00:00"/>
    <m/>
    <x v="0"/>
    <m/>
    <m/>
    <m/>
    <s v="Si"/>
    <m/>
    <m/>
    <m/>
    <m/>
    <n v="202505"/>
    <d v="2025-05-16T00:00:00"/>
    <n v="2181981"/>
    <n v="45796"/>
    <d v="2025-06-01T00:00:00"/>
    <m/>
    <m/>
    <m/>
    <m/>
    <m/>
    <m/>
    <n v="202505"/>
    <n v="202505"/>
    <x v="0"/>
    <x v="6"/>
    <s v="20610803131"/>
    <n v="1"/>
    <n v="58.474576271186443"/>
    <s v="G1"/>
    <x v="0"/>
  </r>
  <r>
    <n v="2181982"/>
    <s v="72482643"/>
    <s v="Piura"/>
    <s v="Piura"/>
    <s v="Castilla"/>
    <m/>
    <m/>
    <x v="25"/>
    <d v="2025-05-16T11:5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1982"/>
    <n v="45796"/>
    <d v="2025-05-21T00:00:00"/>
    <m/>
    <m/>
    <m/>
    <m/>
    <m/>
    <m/>
    <n v="202505"/>
    <n v="202505"/>
    <x v="0"/>
    <x v="2"/>
    <s v="20609316170"/>
    <n v="1"/>
    <n v="58.474576271186443"/>
    <s v="G1"/>
    <x v="0"/>
  </r>
  <r>
    <n v="2182001"/>
    <s v="10321384"/>
    <s v="Piura"/>
    <s v="Piura"/>
    <s v="Castilla"/>
    <m/>
    <m/>
    <x v="25"/>
    <d v="2025-05-16T11:51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001"/>
    <n v="45796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82011"/>
    <s v="17829851"/>
    <s v="La Libertad"/>
    <s v="Trujillo "/>
    <s v="Trujillo"/>
    <m/>
    <m/>
    <x v="25"/>
    <d v="2025-05-16T11:54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6T00:00:00"/>
    <m/>
    <x v="0"/>
    <m/>
    <m/>
    <m/>
    <s v="Si"/>
    <m/>
    <m/>
    <m/>
    <m/>
    <n v="202505"/>
    <d v="2025-05-16T00:00:00"/>
    <n v="2182011"/>
    <n v="45796"/>
    <d v="2025-05-20T00:00:00"/>
    <m/>
    <m/>
    <m/>
    <m/>
    <m/>
    <m/>
    <n v="202505"/>
    <n v="202505"/>
    <x v="0"/>
    <x v="5"/>
    <s v="20610487672"/>
    <n v="1"/>
    <n v="58.474576271186443"/>
    <s v="G1"/>
    <x v="0"/>
  </r>
  <r>
    <n v="2182080"/>
    <s v="71597106"/>
    <s v="La Libertad"/>
    <s v="Trujillo "/>
    <s v="Victor Larco Herrera"/>
    <m/>
    <m/>
    <x v="24"/>
    <d v="2025-05-16T12:2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3447505"/>
    <s v="AFG TELECOM S.A.C."/>
    <s v="Agencias Provincias"/>
    <d v="2025-05-16T00:00:00"/>
    <m/>
    <x v="0"/>
    <m/>
    <m/>
    <m/>
    <s v="Si"/>
    <m/>
    <m/>
    <m/>
    <m/>
    <n v="202505"/>
    <d v="2025-05-16T00:00:00"/>
    <n v="2182080"/>
    <n v="45796"/>
    <d v="2025-05-26T00:00:00"/>
    <m/>
    <m/>
    <m/>
    <m/>
    <m/>
    <m/>
    <n v="202505"/>
    <n v="202505"/>
    <x v="0"/>
    <x v="1"/>
    <s v="20613447505"/>
    <n v="1"/>
    <n v="58.474576271186443"/>
    <s v="G1"/>
    <x v="0"/>
  </r>
  <r>
    <n v="2182172"/>
    <s v="60058536"/>
    <s v="Arequipa"/>
    <s v="Arequipa"/>
    <s v="Miraflores"/>
    <m/>
    <m/>
    <x v="23"/>
    <d v="2025-05-16T13:4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0942157"/>
    <s v="LEXY COMPANY E.I.R.L"/>
    <s v="Agencias Provincias"/>
    <d v="2025-05-19T00:00:00"/>
    <m/>
    <x v="0"/>
    <m/>
    <m/>
    <m/>
    <s v="Si"/>
    <m/>
    <m/>
    <m/>
    <m/>
    <n v="202505"/>
    <d v="2025-05-19T00:00:00"/>
    <n v="2182172"/>
    <n v="45800"/>
    <m/>
    <m/>
    <m/>
    <m/>
    <m/>
    <m/>
    <m/>
    <n v="202505"/>
    <n v="202505"/>
    <x v="0"/>
    <x v="48"/>
    <s v="20610942157"/>
    <n v="0"/>
    <n v="94.544915254237296"/>
    <s v="G1"/>
    <x v="1"/>
  </r>
  <r>
    <n v="2182177"/>
    <s v="17836256"/>
    <s v="La Libertad"/>
    <s v="Trujillo "/>
    <s v="Trujillo"/>
    <m/>
    <m/>
    <x v="25"/>
    <d v="2025-05-16T12:4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6T00:00:00"/>
    <m/>
    <x v="0"/>
    <m/>
    <m/>
    <m/>
    <s v="Si"/>
    <m/>
    <m/>
    <m/>
    <m/>
    <n v="202505"/>
    <d v="2025-05-16T00:00:00"/>
    <n v="2182177"/>
    <n v="45796"/>
    <d v="2025-05-29T00:00:00"/>
    <m/>
    <m/>
    <m/>
    <m/>
    <m/>
    <m/>
    <n v="202505"/>
    <n v="202505"/>
    <x v="0"/>
    <x v="28"/>
    <s v="20613723219"/>
    <n v="1"/>
    <n v="58.474576271186443"/>
    <s v="G1"/>
    <x v="0"/>
  </r>
  <r>
    <n v="2182186"/>
    <s v="77905403"/>
    <s v="Piura"/>
    <s v="Piura"/>
    <s v="Veintiseis de Octubre"/>
    <m/>
    <m/>
    <x v="24"/>
    <d v="2025-05-16T13:06:13"/>
    <s v="550Mbps Up To - FEB25 A (PROVINCIAS)"/>
    <n v="5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104"/>
    <n v="104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186"/>
    <n v="45796"/>
    <d v="2025-06-08T00:00:00"/>
    <m/>
    <m/>
    <m/>
    <m/>
    <m/>
    <m/>
    <n v="202505"/>
    <n v="202505"/>
    <x v="0"/>
    <x v="2"/>
    <s v="20609316170"/>
    <n v="1"/>
    <n v="88.13559322033899"/>
    <s v="G1"/>
    <x v="0"/>
  </r>
  <r>
    <n v="2182212"/>
    <s v="70873645"/>
    <s v="La Libertad"/>
    <s v="Trujillo "/>
    <s v="Trujillo"/>
    <m/>
    <m/>
    <x v="23"/>
    <d v="2025-05-16T14:12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2212"/>
    <n v="45800"/>
    <d v="2025-06-05T00:00:00"/>
    <m/>
    <m/>
    <m/>
    <m/>
    <m/>
    <m/>
    <n v="202505"/>
    <n v="202505"/>
    <x v="0"/>
    <x v="0"/>
    <s v="20609316170"/>
    <n v="1"/>
    <n v="75.423728813559322"/>
    <s v="G1"/>
    <x v="0"/>
  </r>
  <r>
    <n v="2182235"/>
    <s v="74761983"/>
    <s v="Lambayeque"/>
    <s v="Chiclayo "/>
    <s v="Chiclayo"/>
    <m/>
    <m/>
    <x v="25"/>
    <d v="2025-05-16T13:06:1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235"/>
    <n v="45796"/>
    <d v="2025-06-05T00:00:00"/>
    <m/>
    <m/>
    <m/>
    <m/>
    <m/>
    <m/>
    <n v="202505"/>
    <n v="202505"/>
    <x v="0"/>
    <x v="19"/>
    <s v="20609316170"/>
    <n v="1"/>
    <n v="75.423728813559322"/>
    <s v="G1"/>
    <x v="0"/>
  </r>
  <r>
    <n v="2182263"/>
    <s v="02860348"/>
    <s v="Piura"/>
    <s v="Piura"/>
    <s v="Veintiseis de Octubre"/>
    <m/>
    <m/>
    <x v="25"/>
    <d v="2025-05-16T13:27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263"/>
    <d v="2025-05-19T00:00:00"/>
    <d v="2025-05-31T00:00:00"/>
    <m/>
    <m/>
    <m/>
    <m/>
    <m/>
    <m/>
    <n v="202505"/>
    <n v="202505"/>
    <x v="0"/>
    <x v="3"/>
    <s v="20610959564"/>
    <n v="1"/>
    <n v="58.474576271186443"/>
    <s v="G1"/>
    <x v="0"/>
  </r>
  <r>
    <n v="2182296"/>
    <s v="42440066"/>
    <s v="La Libertad"/>
    <s v="Trujillo "/>
    <s v="Trujillo"/>
    <m/>
    <m/>
    <x v="19"/>
    <d v="2025-05-16T13:2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2296"/>
    <n v="45800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82308"/>
    <s v="60764051"/>
    <s v="Piura"/>
    <s v="Piura"/>
    <s v="Veintiseis de Octubre"/>
    <m/>
    <m/>
    <x v="24"/>
    <d v="2025-05-16T13:42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308"/>
    <n v="45796"/>
    <d v="2025-06-01T00:00:00"/>
    <m/>
    <m/>
    <m/>
    <m/>
    <m/>
    <m/>
    <n v="202505"/>
    <n v="202505"/>
    <x v="0"/>
    <x v="3"/>
    <s v="20610959564"/>
    <n v="1"/>
    <n v="94.544915254237296"/>
    <s v="G1"/>
    <x v="0"/>
  </r>
  <r>
    <n v="2182321"/>
    <s v="75854923"/>
    <s v="Lambayeque"/>
    <s v="Chiclayo "/>
    <s v="José Leonardo Ortiz"/>
    <m/>
    <m/>
    <x v="25"/>
    <d v="2025-05-16T13:3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321"/>
    <n v="45796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2335"/>
    <s v="08534305"/>
    <s v="Piura"/>
    <s v="Piura"/>
    <s v="Castilla"/>
    <m/>
    <m/>
    <x v="25"/>
    <d v="2025-05-16T13:54:17"/>
    <s v="350Mbps Up To FEB25 A (PROVINCIAS)"/>
    <n v="350"/>
    <s v="DUO"/>
    <s v="INTERNET + WIN TV"/>
    <n v="1"/>
    <n v="0"/>
    <n v="0"/>
    <n v="0"/>
    <s v="0"/>
    <s v="0"/>
    <n v="0"/>
    <s v="0"/>
    <s v="0"/>
    <s v="1"/>
    <s v="0"/>
    <s v="0"/>
    <s v="0"/>
    <s v="Multifamiliar"/>
    <n v="109"/>
    <n v="10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335"/>
    <n v="45796"/>
    <d v="2025-05-27T00:00:00"/>
    <m/>
    <m/>
    <m/>
    <m/>
    <m/>
    <m/>
    <n v="202505"/>
    <n v="202505"/>
    <x v="0"/>
    <x v="3"/>
    <s v="20610959564"/>
    <n v="1"/>
    <n v="92.372881355932208"/>
    <s v="G1"/>
    <x v="0"/>
  </r>
  <r>
    <n v="2182342"/>
    <s v="09887595"/>
    <s v="Lambayeque"/>
    <s v="Chiclayo "/>
    <s v="Chiclayo"/>
    <m/>
    <m/>
    <x v="25"/>
    <d v="2025-05-16T13:42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2342"/>
    <n v="45796"/>
    <d v="2025-05-30T00:00:00"/>
    <m/>
    <m/>
    <m/>
    <m/>
    <m/>
    <m/>
    <n v="202505"/>
    <n v="202505"/>
    <x v="0"/>
    <x v="11"/>
    <s v="20610959564"/>
    <n v="1"/>
    <n v="58.474576271186443"/>
    <s v="G1"/>
    <x v="0"/>
  </r>
  <r>
    <n v="2182371"/>
    <s v="32798860"/>
    <s v="Áncash"/>
    <s v="Santa"/>
    <s v="Chimbote"/>
    <m/>
    <m/>
    <x v="25"/>
    <d v="2025-05-16T13:51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371"/>
    <n v="45796"/>
    <d v="2025-06-05T00:00:00"/>
    <m/>
    <m/>
    <m/>
    <m/>
    <m/>
    <m/>
    <n v="202505"/>
    <n v="202505"/>
    <x v="0"/>
    <x v="10"/>
    <s v="20609316170"/>
    <n v="1"/>
    <n v="58.474576271186443"/>
    <s v="G1"/>
    <x v="0"/>
  </r>
  <r>
    <n v="2182377"/>
    <s v="18130819"/>
    <s v="La Libertad"/>
    <s v="Trujillo "/>
    <s v="Trujillo"/>
    <m/>
    <m/>
    <x v="25"/>
    <d v="2025-05-16T14:09:12"/>
    <s v="350Mbps Up To FEB25 A (PROVINCIAS)"/>
    <n v="3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14"/>
    <n v="114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377"/>
    <n v="45796"/>
    <d v="2025-06-07T00:00:00"/>
    <m/>
    <m/>
    <m/>
    <m/>
    <m/>
    <m/>
    <n v="202505"/>
    <n v="202505"/>
    <x v="0"/>
    <x v="0"/>
    <s v="20609316170"/>
    <n v="1"/>
    <n v="96.610169491525426"/>
    <s v="G1"/>
    <x v="0"/>
  </r>
  <r>
    <n v="2182456"/>
    <s v="47577877"/>
    <s v="Piura"/>
    <s v="Piura"/>
    <s v="Castilla"/>
    <m/>
    <m/>
    <x v="25"/>
    <d v="2025-05-16T14:39:2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456"/>
    <n v="45796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82486"/>
    <s v="42878599"/>
    <s v="Piura"/>
    <s v="Piura"/>
    <s v="Castilla"/>
    <m/>
    <s v="MIRAFLORES COUNTRY CLUB"/>
    <x v="25"/>
    <d v="2025-05-16T14:45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89"/>
    <n v="8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2486"/>
    <n v="45796"/>
    <d v="2025-05-27T00:00:00"/>
    <m/>
    <m/>
    <m/>
    <m/>
    <m/>
    <m/>
    <n v="202505"/>
    <n v="202505"/>
    <x v="0"/>
    <x v="3"/>
    <s v="20610959564"/>
    <n v="1"/>
    <n v="75.423728813559322"/>
    <s v="G1"/>
    <x v="0"/>
  </r>
  <r>
    <n v="2182491"/>
    <s v="02852304"/>
    <s v="Piura"/>
    <s v="Piura"/>
    <s v="Castilla"/>
    <m/>
    <m/>
    <x v="25"/>
    <d v="2025-05-16T14:4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6T00:00:00"/>
    <m/>
    <x v="0"/>
    <m/>
    <m/>
    <m/>
    <s v="Si"/>
    <m/>
    <m/>
    <m/>
    <m/>
    <n v="202505"/>
    <d v="2025-05-16T00:00:00"/>
    <n v="2182491"/>
    <n v="45796"/>
    <d v="2025-05-22T00:00:00"/>
    <m/>
    <m/>
    <m/>
    <m/>
    <m/>
    <m/>
    <n v="202505"/>
    <n v="202505"/>
    <x v="0"/>
    <x v="2"/>
    <s v="20609316170"/>
    <n v="1"/>
    <n v="58.474576271186443"/>
    <s v="G1"/>
    <x v="0"/>
  </r>
  <r>
    <n v="2182520"/>
    <s v="48040434"/>
    <s v="Piura"/>
    <s v="Piura"/>
    <s v="Veintiseis de Octubre"/>
    <m/>
    <m/>
    <x v="24"/>
    <d v="2025-05-16T14:57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520"/>
    <n v="45796"/>
    <d v="2025-06-06T00:00:00"/>
    <m/>
    <m/>
    <m/>
    <m/>
    <m/>
    <m/>
    <n v="202505"/>
    <n v="202505"/>
    <x v="0"/>
    <x v="2"/>
    <s v="20609316170"/>
    <n v="1"/>
    <n v="94.544915254237296"/>
    <s v="G1"/>
    <x v="0"/>
  </r>
  <r>
    <n v="2182535"/>
    <s v="43932972"/>
    <s v="Lambayeque"/>
    <s v="Chiclayo "/>
    <s v="José Leonardo Ortiz"/>
    <m/>
    <m/>
    <x v="24"/>
    <d v="2025-05-16T15:03:17"/>
    <s v="HB WTV L1MAX 350 Mbps (ABR25) Up To"/>
    <n v="350"/>
    <s v="DUO"/>
    <s v="INTERNET + WIN TV"/>
    <n v="1"/>
    <n v="0"/>
    <n v="0"/>
    <n v="0"/>
    <s v="0"/>
    <s v="0"/>
    <n v="0"/>
    <s v="0"/>
    <s v="0"/>
    <s v="0"/>
    <s v="0"/>
    <s v="1"/>
    <s v="0"/>
    <s v="Hogar"/>
    <n v="139.9"/>
    <n v="121.563"/>
    <s v="Venta - Instalación Multicanal"/>
    <s v="20555450819"/>
    <s v="COMUNICACIONES CLV CENTER S.A."/>
    <s v="Agencias Provincias"/>
    <d v="2025-05-19T00:00:00"/>
    <m/>
    <x v="0"/>
    <m/>
    <m/>
    <m/>
    <s v="Si"/>
    <m/>
    <m/>
    <m/>
    <m/>
    <n v="202505"/>
    <d v="2025-05-19T00:00:00"/>
    <n v="2182535"/>
    <n v="45800"/>
    <d v="2025-06-02T00:00:00"/>
    <m/>
    <m/>
    <m/>
    <m/>
    <m/>
    <m/>
    <n v="202505"/>
    <n v="202505"/>
    <x v="0"/>
    <x v="32"/>
    <s v="20555450819"/>
    <n v="1"/>
    <n v="103.01949152542373"/>
    <s v="G1"/>
    <x v="0"/>
  </r>
  <r>
    <n v="2182542"/>
    <s v="43277427"/>
    <s v="La Libertad"/>
    <s v="Trujillo "/>
    <s v="Trujillo"/>
    <m/>
    <m/>
    <x v="25"/>
    <d v="2025-05-16T15:06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2542"/>
    <n v="45796"/>
    <d v="2025-05-31T00:00:00"/>
    <m/>
    <m/>
    <m/>
    <m/>
    <m/>
    <m/>
    <n v="202505"/>
    <n v="202505"/>
    <x v="0"/>
    <x v="13"/>
    <s v="20610959564"/>
    <n v="1"/>
    <n v="58.474576271186443"/>
    <s v="G1"/>
    <x v="0"/>
  </r>
  <r>
    <n v="2182587"/>
    <s v="76846534"/>
    <s v="Lambayeque"/>
    <s v="Lambayeque "/>
    <s v="Lambayeque"/>
    <m/>
    <m/>
    <x v="25"/>
    <d v="2025-05-16T15:3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587"/>
    <n v="45796"/>
    <d v="2025-06-02T00:00:00"/>
    <m/>
    <m/>
    <m/>
    <m/>
    <m/>
    <m/>
    <n v="202505"/>
    <n v="202505"/>
    <x v="0"/>
    <x v="19"/>
    <s v="20609316170"/>
    <n v="1"/>
    <n v="58.474576271186443"/>
    <s v="G1"/>
    <x v="0"/>
  </r>
  <r>
    <n v="2182604"/>
    <s v="20042103"/>
    <s v="Junín"/>
    <s v="Huancayo "/>
    <s v="El Tambo"/>
    <m/>
    <m/>
    <x v="25"/>
    <d v="2025-05-16T15:27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6T00:00:00"/>
    <m/>
    <x v="0"/>
    <m/>
    <m/>
    <m/>
    <s v="Si"/>
    <m/>
    <m/>
    <m/>
    <m/>
    <n v="202505"/>
    <d v="2025-05-16T00:00:00"/>
    <n v="2182604"/>
    <n v="45796"/>
    <d v="2025-05-27T00:00:00"/>
    <m/>
    <m/>
    <m/>
    <m/>
    <m/>
    <m/>
    <n v="202505"/>
    <n v="202505"/>
    <x v="0"/>
    <x v="45"/>
    <s v="20573127774"/>
    <n v="1"/>
    <n v="58.474576271186443"/>
    <s v="G1"/>
    <x v="1"/>
  </r>
  <r>
    <n v="2182616"/>
    <s v="16472472"/>
    <s v="Lambayeque"/>
    <s v="Chiclayo "/>
    <s v="Pimentel"/>
    <m/>
    <m/>
    <x v="25"/>
    <d v="2025-05-16T15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616"/>
    <n v="45796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2670"/>
    <s v="61025872"/>
    <s v="Lambayeque"/>
    <s v="Chiclayo "/>
    <s v="Chiclayo"/>
    <m/>
    <m/>
    <x v="25"/>
    <d v="2025-05-16T15:51:14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10959564"/>
    <s v="SICOMNET SAC"/>
    <s v="Agencias Provincias"/>
    <d v="2025-05-16T00:00:00"/>
    <m/>
    <x v="0"/>
    <m/>
    <m/>
    <m/>
    <s v="Si"/>
    <m/>
    <m/>
    <m/>
    <m/>
    <n v="202505"/>
    <d v="2025-05-16T00:00:00"/>
    <n v="2182670"/>
    <n v="45796"/>
    <d v="2025-06-05T00:00:00"/>
    <m/>
    <m/>
    <m/>
    <m/>
    <m/>
    <m/>
    <n v="202505"/>
    <n v="202505"/>
    <x v="0"/>
    <x v="11"/>
    <s v="20610959564"/>
    <n v="1"/>
    <n v="71.186440677966104"/>
    <s v="G1"/>
    <x v="0"/>
  </r>
  <r>
    <n v="2182675"/>
    <s v="74953355"/>
    <s v="La Libertad"/>
    <s v="Trujillo "/>
    <s v="Trujillo"/>
    <m/>
    <m/>
    <x v="23"/>
    <d v="2025-05-16T15:5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16T00:00:00"/>
    <m/>
    <x v="0"/>
    <m/>
    <m/>
    <m/>
    <s v="Si"/>
    <m/>
    <m/>
    <m/>
    <m/>
    <n v="202505"/>
    <d v="2025-05-16T00:00:00"/>
    <n v="2182675"/>
    <n v="45796"/>
    <d v="2025-05-27T00:00:00"/>
    <m/>
    <m/>
    <m/>
    <m/>
    <m/>
    <m/>
    <n v="202505"/>
    <n v="202505"/>
    <x v="0"/>
    <x v="29"/>
    <s v="20607995258"/>
    <n v="1"/>
    <n v="58.474576271186443"/>
    <s v="G1"/>
    <x v="0"/>
  </r>
  <r>
    <n v="2182883"/>
    <s v="72990005"/>
    <s v="La Libertad"/>
    <s v="Trujillo "/>
    <s v="Trujillo"/>
    <m/>
    <m/>
    <x v="25"/>
    <d v="2025-05-16T17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883"/>
    <n v="45796"/>
    <d v="2025-06-05T00:00:00"/>
    <m/>
    <m/>
    <m/>
    <m/>
    <m/>
    <m/>
    <n v="202505"/>
    <n v="202505"/>
    <x v="0"/>
    <x v="0"/>
    <s v="20609316170"/>
    <n v="1"/>
    <n v="94.544915254237296"/>
    <s v="G1"/>
    <x v="0"/>
  </r>
  <r>
    <n v="2182931"/>
    <s v="47305854"/>
    <s v="Lambayeque"/>
    <s v="Chiclayo "/>
    <s v="Pimentel"/>
    <m/>
    <s v="SAN GABRIEL"/>
    <x v="25"/>
    <d v="2025-05-16T18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Lima"/>
    <s v="20557798723"/>
    <s v="DATANTENNA S.A.C."/>
    <s v="Agencias Provincias"/>
    <d v="2025-05-17T00:00:00"/>
    <m/>
    <x v="0"/>
    <m/>
    <m/>
    <m/>
    <s v="Si"/>
    <m/>
    <m/>
    <m/>
    <m/>
    <n v="202505"/>
    <d v="2025-05-17T00:00:00"/>
    <n v="2182931"/>
    <n v="45796"/>
    <d v="2025-06-05T00:00:00"/>
    <m/>
    <m/>
    <m/>
    <m/>
    <m/>
    <m/>
    <n v="202505"/>
    <n v="202505"/>
    <x v="0"/>
    <x v="14"/>
    <s v="20557798723"/>
    <n v="1"/>
    <n v="58.474576271186443"/>
    <s v="G1"/>
    <x v="0"/>
  </r>
  <r>
    <n v="2182938"/>
    <s v="32921719"/>
    <s v="Áncash"/>
    <s v="Santa"/>
    <s v="Nuevo Chimbote"/>
    <m/>
    <m/>
    <x v="25"/>
    <d v="2025-05-16T17:3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938"/>
    <n v="45796"/>
    <d v="2025-06-10T00:00:00"/>
    <m/>
    <m/>
    <m/>
    <m/>
    <m/>
    <m/>
    <n v="202505"/>
    <n v="202505"/>
    <x v="0"/>
    <x v="10"/>
    <s v="20609316170"/>
    <n v="1"/>
    <n v="94.544915254237296"/>
    <s v="G1"/>
    <x v="0"/>
  </r>
  <r>
    <n v="2182952"/>
    <s v="16446893"/>
    <s v="Lambayeque"/>
    <s v="Chiclayo "/>
    <s v="La Victoria"/>
    <m/>
    <m/>
    <x v="25"/>
    <d v="2025-05-16T17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7T00:00:00"/>
    <m/>
    <x v="0"/>
    <m/>
    <m/>
    <m/>
    <s v="Si"/>
    <m/>
    <m/>
    <m/>
    <m/>
    <n v="202505"/>
    <d v="2025-05-17T00:00:00"/>
    <n v="2182952"/>
    <n v="45796"/>
    <d v="2025-05-24T00:00:00"/>
    <m/>
    <m/>
    <m/>
    <m/>
    <m/>
    <m/>
    <n v="202505"/>
    <n v="202505"/>
    <x v="0"/>
    <x v="25"/>
    <s v="20613723219"/>
    <n v="1"/>
    <n v="58.474576271186443"/>
    <s v="G1"/>
    <x v="0"/>
  </r>
  <r>
    <n v="2182953"/>
    <s v="72748040"/>
    <s v="Piura"/>
    <s v="Piura"/>
    <s v="Castilla"/>
    <m/>
    <m/>
    <x v="25"/>
    <d v="2025-05-16T17:36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953"/>
    <n v="45796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82957"/>
    <s v="18203091"/>
    <s v="La Libertad"/>
    <s v="Trujillo "/>
    <s v="Trujillo"/>
    <m/>
    <m/>
    <x v="21"/>
    <d v="2025-05-16T17:21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957"/>
    <n v="45796"/>
    <d v="2025-06-02T00:00:00"/>
    <m/>
    <m/>
    <m/>
    <m/>
    <m/>
    <m/>
    <n v="202505"/>
    <n v="202505"/>
    <x v="0"/>
    <x v="0"/>
    <s v="20609316170"/>
    <n v="1"/>
    <n v="94.544915254237296"/>
    <s v="G1"/>
    <x v="0"/>
  </r>
  <r>
    <n v="2182959"/>
    <s v="47169420"/>
    <s v="Piura"/>
    <s v="Piura"/>
    <s v="Piura"/>
    <m/>
    <m/>
    <x v="25"/>
    <d v="2025-05-16T17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17T00:00:00"/>
    <m/>
    <x v="0"/>
    <m/>
    <m/>
    <m/>
    <s v="Si"/>
    <m/>
    <m/>
    <m/>
    <m/>
    <n v="202505"/>
    <d v="2025-05-17T00:00:00"/>
    <n v="2182959"/>
    <n v="45796"/>
    <d v="2025-05-23T00:00:00"/>
    <m/>
    <m/>
    <m/>
    <m/>
    <m/>
    <m/>
    <n v="202505"/>
    <n v="202505"/>
    <x v="0"/>
    <x v="26"/>
    <s v="20607995258"/>
    <n v="1"/>
    <n v="94.544915254237296"/>
    <s v="G1"/>
    <x v="0"/>
  </r>
  <r>
    <n v="2182988"/>
    <s v="02844227"/>
    <s v="Piura"/>
    <s v="Piura"/>
    <s v="Castilla"/>
    <m/>
    <m/>
    <x v="25"/>
    <d v="2025-05-16T17:54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2988"/>
    <n v="45796"/>
    <d v="2025-05-26T00:00:00"/>
    <m/>
    <m/>
    <m/>
    <m/>
    <m/>
    <m/>
    <n v="202505"/>
    <n v="202505"/>
    <x v="0"/>
    <x v="2"/>
    <s v="20609316170"/>
    <n v="1"/>
    <n v="94.544915254237296"/>
    <s v="G1"/>
    <x v="0"/>
  </r>
  <r>
    <n v="2183065"/>
    <s v="43272258"/>
    <s v="Lambayeque"/>
    <s v="Chiclayo "/>
    <s v="Chiclayo"/>
    <m/>
    <m/>
    <x v="25"/>
    <d v="2025-05-16T18:15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44.9"/>
    <n v="126.563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3065"/>
    <n v="45796"/>
    <d v="2025-05-26T00:00:00"/>
    <m/>
    <m/>
    <m/>
    <m/>
    <m/>
    <m/>
    <n v="202505"/>
    <n v="202505"/>
    <x v="0"/>
    <x v="11"/>
    <s v="20610959564"/>
    <n v="1"/>
    <n v="107.25677966101696"/>
    <s v="G1"/>
    <x v="0"/>
  </r>
  <r>
    <n v="2183083"/>
    <s v="75250615"/>
    <s v="Piura"/>
    <s v="Piura"/>
    <s v="Piura"/>
    <m/>
    <m/>
    <x v="25"/>
    <d v="2025-05-16T18:27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083"/>
    <n v="45796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83112"/>
    <s v="44246960"/>
    <s v="Piura"/>
    <s v="Piura"/>
    <s v="Piura"/>
    <m/>
    <m/>
    <x v="23"/>
    <d v="2025-05-16T18:30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112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3131"/>
    <s v="47235470"/>
    <s v="Piura"/>
    <s v="Piura"/>
    <s v="Castilla"/>
    <m/>
    <m/>
    <x v="25"/>
    <d v="2025-05-16T19:4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131"/>
    <n v="45796"/>
    <d v="2025-06-04T00:00:00"/>
    <m/>
    <m/>
    <m/>
    <m/>
    <m/>
    <m/>
    <n v="202505"/>
    <n v="202505"/>
    <x v="0"/>
    <x v="2"/>
    <s v="20609316170"/>
    <n v="1"/>
    <n v="58.474576271186443"/>
    <s v="G1"/>
    <x v="0"/>
  </r>
  <r>
    <n v="2183136"/>
    <s v="73462657"/>
    <s v="Lambayeque"/>
    <s v="Chiclayo "/>
    <s v="Chiclayo"/>
    <m/>
    <m/>
    <x v="25"/>
    <d v="2025-05-16T19:48:10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59"/>
    <n v="159"/>
    <s v="Multicanal Provincia"/>
    <s v="20607021555"/>
    <s v="NOVO NETWORKS SAC"/>
    <s v="Agencias Provincias"/>
    <d v="2025-05-17T00:00:00"/>
    <m/>
    <x v="0"/>
    <m/>
    <m/>
    <m/>
    <s v="Si"/>
    <m/>
    <m/>
    <m/>
    <m/>
    <n v="202505"/>
    <d v="2025-05-17T00:00:00"/>
    <n v="2183136"/>
    <n v="45796"/>
    <m/>
    <m/>
    <m/>
    <m/>
    <m/>
    <m/>
    <m/>
    <n v="202505"/>
    <n v="202505"/>
    <x v="0"/>
    <x v="15"/>
    <s v="20607021555"/>
    <n v="0"/>
    <n v="134.74576271186442"/>
    <s v="G1"/>
    <x v="0"/>
  </r>
  <r>
    <n v="2183146"/>
    <s v="47832175"/>
    <s v="Lambayeque"/>
    <s v="Chiclayo "/>
    <s v="Chiclayo"/>
    <m/>
    <m/>
    <x v="25"/>
    <d v="2025-05-16T18:36:2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3146"/>
    <n v="45800"/>
    <d v="2025-06-05T00:00:00"/>
    <m/>
    <m/>
    <m/>
    <m/>
    <m/>
    <m/>
    <n v="202505"/>
    <n v="202505"/>
    <x v="0"/>
    <x v="11"/>
    <s v="20610959564"/>
    <n v="1"/>
    <n v="94.544915254237296"/>
    <s v="G1"/>
    <x v="0"/>
  </r>
  <r>
    <n v="2183157"/>
    <s v="45007557"/>
    <s v="Piura"/>
    <s v="Piura"/>
    <s v="Piura"/>
    <m/>
    <m/>
    <x v="25"/>
    <d v="2025-05-16T19:00:19"/>
    <s v="550Mbps Up To - FEB25 A (PROVINCIAS)"/>
    <n v="5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157"/>
    <n v="45796"/>
    <d v="2025-05-26T00:00:00"/>
    <m/>
    <m/>
    <m/>
    <m/>
    <m/>
    <m/>
    <n v="202505"/>
    <n v="202505"/>
    <x v="0"/>
    <x v="2"/>
    <s v="20609316170"/>
    <n v="1"/>
    <n v="83.898305084745772"/>
    <s v="G1"/>
    <x v="0"/>
  </r>
  <r>
    <n v="2183182"/>
    <s v="43839836"/>
    <s v="Piura"/>
    <s v="Piura"/>
    <s v="Veintiseis de Octubre"/>
    <m/>
    <m/>
    <x v="25"/>
    <d v="2025-05-16T19:33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17T00:00:00"/>
    <m/>
    <x v="0"/>
    <m/>
    <m/>
    <m/>
    <s v="Si"/>
    <m/>
    <m/>
    <m/>
    <m/>
    <n v="202505"/>
    <d v="2025-05-17T00:00:00"/>
    <n v="2183182"/>
    <d v="2025-05-19T00:00:00"/>
    <d v="2025-06-04T00:00:00"/>
    <m/>
    <m/>
    <m/>
    <m/>
    <m/>
    <m/>
    <n v="202505"/>
    <n v="202505"/>
    <x v="0"/>
    <x v="26"/>
    <s v="20607995258"/>
    <n v="1"/>
    <n v="58.474576271186443"/>
    <s v="G1"/>
    <x v="0"/>
  </r>
  <r>
    <n v="2183194"/>
    <s v="44712428"/>
    <s v="La Libertad"/>
    <s v="Trujillo "/>
    <s v="Trujillo"/>
    <m/>
    <m/>
    <x v="25"/>
    <d v="2025-05-16T19:3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17T00:00:00"/>
    <m/>
    <x v="0"/>
    <m/>
    <m/>
    <m/>
    <s v="Si"/>
    <m/>
    <m/>
    <m/>
    <m/>
    <n v="202505"/>
    <d v="2025-05-17T00:00:00"/>
    <n v="2183194"/>
    <n v="45796"/>
    <d v="2025-05-27T00:00:00"/>
    <m/>
    <m/>
    <m/>
    <m/>
    <m/>
    <m/>
    <n v="202505"/>
    <n v="202505"/>
    <x v="0"/>
    <x v="1"/>
    <s v="20613447505"/>
    <n v="1"/>
    <n v="58.474576271186443"/>
    <s v="G1"/>
    <x v="0"/>
  </r>
  <r>
    <n v="2183297"/>
    <s v="60764222"/>
    <s v="Piura"/>
    <s v="Piura"/>
    <s v="Veintiseis de Octubre"/>
    <m/>
    <m/>
    <x v="25"/>
    <d v="2025-05-16T21:00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297"/>
    <n v="45796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83301"/>
    <s v="02891435"/>
    <s v="Piura"/>
    <s v="Piura"/>
    <s v="Castilla"/>
    <m/>
    <m/>
    <x v="25"/>
    <d v="2025-05-16T21:48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301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3303"/>
    <s v="40431662"/>
    <s v="La Libertad"/>
    <s v="Trujillo "/>
    <s v="Trujillo"/>
    <m/>
    <m/>
    <x v="25"/>
    <d v="2025-05-16T20:00:19"/>
    <s v="550Mbps Up To - FEB25 A (PROVINCIAS)"/>
    <n v="55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114"/>
    <n v="114"/>
    <s v="Multicanal Provincia"/>
    <s v="20611812893"/>
    <s v="SAVY OUTSOURCING S.A.C."/>
    <s v="Agencias Provincias"/>
    <d v="2025-05-17T00:00:00"/>
    <m/>
    <x v="0"/>
    <m/>
    <m/>
    <m/>
    <s v="Si"/>
    <m/>
    <m/>
    <m/>
    <m/>
    <n v="202505"/>
    <d v="2025-05-17T00:00:00"/>
    <n v="2183303"/>
    <n v="45796"/>
    <d v="2025-05-29T00:00:00"/>
    <m/>
    <m/>
    <m/>
    <m/>
    <m/>
    <m/>
    <n v="202505"/>
    <n v="202505"/>
    <x v="0"/>
    <x v="8"/>
    <s v="20611812893"/>
    <n v="1"/>
    <n v="96.610169491525426"/>
    <s v="G1"/>
    <x v="0"/>
  </r>
  <r>
    <n v="2183318"/>
    <s v="76582525"/>
    <s v="Lambayeque"/>
    <s v="Chiclayo "/>
    <s v="Chiclayo"/>
    <m/>
    <m/>
    <x v="25"/>
    <d v="2025-05-16T21:51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318"/>
    <n v="45796"/>
    <d v="2025-06-01T00:00:00"/>
    <m/>
    <m/>
    <m/>
    <m/>
    <m/>
    <m/>
    <n v="202505"/>
    <n v="202505"/>
    <x v="0"/>
    <x v="19"/>
    <s v="20609316170"/>
    <n v="1"/>
    <n v="58.474576271186443"/>
    <s v="G1"/>
    <x v="0"/>
  </r>
  <r>
    <n v="2183345"/>
    <s v="43260838"/>
    <s v="La Libertad"/>
    <s v="Trujillo "/>
    <s v="Trujillo"/>
    <m/>
    <m/>
    <x v="25"/>
    <d v="2025-05-16T21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8T00:00:00"/>
    <m/>
    <x v="0"/>
    <m/>
    <m/>
    <m/>
    <s v="Si"/>
    <m/>
    <m/>
    <m/>
    <m/>
    <n v="202505"/>
    <d v="2025-05-28T00:00:00"/>
    <n v="2183345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183350"/>
    <s v="70034022"/>
    <s v="Piura"/>
    <s v="Piura"/>
    <s v="Piura"/>
    <m/>
    <m/>
    <x v="25"/>
    <d v="2025-05-16T21:33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350"/>
    <n v="45796"/>
    <d v="2025-05-30T00:00:00"/>
    <m/>
    <m/>
    <m/>
    <m/>
    <m/>
    <m/>
    <n v="202505"/>
    <n v="202505"/>
    <x v="0"/>
    <x v="2"/>
    <s v="20609316170"/>
    <n v="1"/>
    <n v="75.423728813559322"/>
    <s v="G1"/>
    <x v="0"/>
  </r>
  <r>
    <n v="2183369"/>
    <s v="41490868"/>
    <s v="La Libertad"/>
    <s v="Trujillo "/>
    <s v="Trujillo"/>
    <m/>
    <m/>
    <x v="25"/>
    <d v="2025-05-16T21:0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369"/>
    <n v="45796"/>
    <d v="2025-05-27T00:00:00"/>
    <m/>
    <m/>
    <m/>
    <m/>
    <m/>
    <m/>
    <n v="202505"/>
    <n v="202505"/>
    <x v="0"/>
    <x v="0"/>
    <s v="20609316170"/>
    <n v="1"/>
    <n v="58.474576271186443"/>
    <s v="G1"/>
    <x v="0"/>
  </r>
  <r>
    <n v="2183391"/>
    <s v="80174892"/>
    <s v="Piura"/>
    <s v="Piura"/>
    <s v="Castilla"/>
    <m/>
    <m/>
    <x v="25"/>
    <d v="2025-05-16T20:54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391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3442"/>
    <s v="72255279"/>
    <s v="Piura"/>
    <s v="Piura"/>
    <s v="Veintiseis de Octubre"/>
    <m/>
    <m/>
    <x v="25"/>
    <d v="2025-05-16T23:12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442"/>
    <n v="45796"/>
    <d v="2025-05-28T00:00:00"/>
    <m/>
    <m/>
    <m/>
    <m/>
    <m/>
    <m/>
    <n v="202505"/>
    <n v="202505"/>
    <x v="0"/>
    <x v="2"/>
    <s v="20609316170"/>
    <n v="1"/>
    <n v="75.423728813559322"/>
    <s v="G1"/>
    <x v="0"/>
  </r>
  <r>
    <n v="2183477"/>
    <s v="10410800239"/>
    <s v="La Libertad"/>
    <s v="Trujillo "/>
    <s v="Trujillo"/>
    <m/>
    <m/>
    <x v="25"/>
    <d v="2025-05-17T07:3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755044"/>
    <s v="CORPORACION VISUAL CONNECTIONS S.A.C."/>
    <s v="Agencias Provincias"/>
    <d v="2025-05-17T00:00:00"/>
    <m/>
    <x v="0"/>
    <m/>
    <m/>
    <m/>
    <s v="Si"/>
    <m/>
    <m/>
    <m/>
    <m/>
    <n v="202505"/>
    <d v="2025-05-17T00:00:00"/>
    <n v="2183477"/>
    <n v="45796"/>
    <d v="2025-05-28T00:00:00"/>
    <m/>
    <m/>
    <m/>
    <m/>
    <m/>
    <m/>
    <n v="202505"/>
    <n v="202505"/>
    <x v="0"/>
    <x v="50"/>
    <s v="20607755044"/>
    <n v="1"/>
    <n v="94.544915254237296"/>
    <s v="G1"/>
    <x v="0"/>
  </r>
  <r>
    <n v="2183505"/>
    <s v="16643587"/>
    <s v="Lambayeque"/>
    <s v="Chiclayo "/>
    <s v="Chiclayo"/>
    <m/>
    <m/>
    <x v="25"/>
    <d v="2025-05-16T22:57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7T00:00:00"/>
    <m/>
    <x v="0"/>
    <m/>
    <m/>
    <m/>
    <s v="Si"/>
    <m/>
    <m/>
    <m/>
    <m/>
    <n v="202505"/>
    <d v="2025-05-17T00:00:00"/>
    <n v="2183505"/>
    <n v="45796"/>
    <m/>
    <m/>
    <m/>
    <m/>
    <m/>
    <m/>
    <m/>
    <n v="202505"/>
    <n v="202505"/>
    <x v="0"/>
    <x v="31"/>
    <s v="20538983609"/>
    <n v="0"/>
    <n v="58.474576271186443"/>
    <s v="G1"/>
    <x v="0"/>
  </r>
  <r>
    <n v="2183652"/>
    <s v="44554149"/>
    <s v="Piura"/>
    <s v="Piura"/>
    <s v="Castilla"/>
    <m/>
    <m/>
    <x v="26"/>
    <d v="2025-05-17T10:00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652"/>
    <n v="45796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83679"/>
    <s v="32723020"/>
    <s v="Piura"/>
    <s v="Piura"/>
    <s v="Veintiseis de Octubre"/>
    <m/>
    <m/>
    <x v="24"/>
    <d v="2025-05-17T10:1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679"/>
    <n v="45796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83735"/>
    <s v="16756788"/>
    <s v="Lambayeque"/>
    <s v="Chiclayo "/>
    <s v="La Victoria"/>
    <m/>
    <m/>
    <x v="26"/>
    <d v="2025-05-17T10:5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3735"/>
    <n v="45796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3759"/>
    <s v="42743352"/>
    <s v="Junín"/>
    <s v="Huancayo "/>
    <s v="El Tambo"/>
    <m/>
    <m/>
    <x v="26"/>
    <d v="2025-05-17T10:4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7T00:00:00"/>
    <m/>
    <x v="0"/>
    <m/>
    <m/>
    <m/>
    <s v="Si"/>
    <m/>
    <m/>
    <m/>
    <m/>
    <n v="202505"/>
    <d v="2025-05-17T00:00:00"/>
    <n v="2183759"/>
    <n v="45796"/>
    <d v="2025-05-29T00:00:00"/>
    <m/>
    <m/>
    <m/>
    <m/>
    <m/>
    <m/>
    <n v="202505"/>
    <n v="202505"/>
    <x v="0"/>
    <x v="45"/>
    <s v="20573127774"/>
    <n v="1"/>
    <n v="58.474576271186443"/>
    <s v="G1"/>
    <x v="1"/>
  </r>
  <r>
    <n v="2183812"/>
    <s v="02656211"/>
    <s v="Piura"/>
    <s v="Piura"/>
    <s v="Castilla"/>
    <m/>
    <m/>
    <x v="26"/>
    <d v="2025-05-17T11:18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812"/>
    <n v="45796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83844"/>
    <s v="48124155"/>
    <s v="La Libertad"/>
    <s v="Trujillo "/>
    <s v="Trujillo"/>
    <m/>
    <m/>
    <x v="26"/>
    <d v="2025-05-17T11:51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844"/>
    <n v="45796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83874"/>
    <s v="71042124"/>
    <s v="Lambayeque"/>
    <s v="Chiclayo "/>
    <s v="Pimentel"/>
    <m/>
    <s v="VILLAVERDE"/>
    <x v="26"/>
    <d v="2025-05-17T12:0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17T00:00:00"/>
    <m/>
    <x v="0"/>
    <m/>
    <m/>
    <m/>
    <s v="Si"/>
    <m/>
    <m/>
    <m/>
    <m/>
    <n v="202505"/>
    <d v="2025-05-17T00:00:00"/>
    <n v="2183874"/>
    <n v="45796"/>
    <d v="2025-05-28T00:00:00"/>
    <m/>
    <m/>
    <m/>
    <m/>
    <m/>
    <m/>
    <n v="202505"/>
    <n v="202505"/>
    <x v="0"/>
    <x v="6"/>
    <s v="20610803131"/>
    <n v="1"/>
    <n v="58.474576271186443"/>
    <s v="G1"/>
    <x v="0"/>
  </r>
  <r>
    <n v="2183901"/>
    <s v="47159425"/>
    <s v="Lambayeque"/>
    <s v="Chiclayo "/>
    <s v="La Victoria"/>
    <m/>
    <s v="PUERTAS DE SOL II"/>
    <x v="26"/>
    <d v="2025-05-17T11:57:3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17T00:00:00"/>
    <m/>
    <x v="0"/>
    <m/>
    <m/>
    <m/>
    <s v="Si"/>
    <m/>
    <m/>
    <m/>
    <m/>
    <n v="202505"/>
    <d v="2025-05-17T00:00:00"/>
    <n v="2183901"/>
    <n v="45796"/>
    <d v="2025-05-27T00:00:00"/>
    <m/>
    <m/>
    <m/>
    <m/>
    <m/>
    <m/>
    <n v="202505"/>
    <n v="202505"/>
    <x v="0"/>
    <x v="6"/>
    <s v="20610803131"/>
    <n v="1"/>
    <n v="58.474576271186443"/>
    <s v="G1"/>
    <x v="0"/>
  </r>
  <r>
    <n v="2183914"/>
    <s v="40230469"/>
    <s v="La Libertad"/>
    <s v="Trujillo "/>
    <s v="Victor Larco Herrera"/>
    <m/>
    <m/>
    <x v="26"/>
    <d v="2025-05-17T11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914"/>
    <n v="45796"/>
    <d v="2025-06-07T00:00:00"/>
    <m/>
    <m/>
    <m/>
    <m/>
    <m/>
    <m/>
    <n v="202505"/>
    <n v="202505"/>
    <x v="0"/>
    <x v="0"/>
    <s v="20609316170"/>
    <n v="1"/>
    <n v="58.474576271186443"/>
    <s v="G1"/>
    <x v="0"/>
  </r>
  <r>
    <n v="2183920"/>
    <s v="27689259"/>
    <s v="La Libertad"/>
    <s v="Trujillo "/>
    <s v="Trujillo"/>
    <m/>
    <m/>
    <x v="26"/>
    <d v="2025-05-17T11:30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3920"/>
    <n v="45800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83955"/>
    <s v="75337293"/>
    <s v="Piura"/>
    <s v="Piura"/>
    <s v="Castilla"/>
    <m/>
    <m/>
    <x v="26"/>
    <d v="2025-05-17T12:27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3955"/>
    <n v="45796"/>
    <d v="2025-06-07T00:00:00"/>
    <m/>
    <m/>
    <m/>
    <m/>
    <m/>
    <m/>
    <n v="202505"/>
    <n v="202505"/>
    <x v="0"/>
    <x v="2"/>
    <s v="20609316170"/>
    <n v="1"/>
    <n v="94.544915254237296"/>
    <s v="G1"/>
    <x v="0"/>
  </r>
  <r>
    <n v="2184027"/>
    <s v="45080983"/>
    <s v="Arequipa"/>
    <s v="Arequipa"/>
    <s v="Miraflores"/>
    <m/>
    <m/>
    <x v="24"/>
    <d v="2025-05-17T12:03:2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Lima"/>
    <s v="20610942157"/>
    <s v="LEXY COMPANY E.I.R.L"/>
    <s v="Agencias Provincias"/>
    <d v="2025-05-17T00:00:00"/>
    <m/>
    <x v="0"/>
    <m/>
    <m/>
    <m/>
    <s v="Si"/>
    <m/>
    <m/>
    <m/>
    <m/>
    <n v="202505"/>
    <d v="2025-05-17T00:00:00"/>
    <n v="2184027"/>
    <n v="45796"/>
    <d v="2025-06-04T00:00:00"/>
    <m/>
    <m/>
    <m/>
    <m/>
    <m/>
    <m/>
    <n v="202505"/>
    <n v="202505"/>
    <x v="0"/>
    <x v="48"/>
    <s v="20610942157"/>
    <n v="1"/>
    <n v="94.544915254237296"/>
    <s v="G1"/>
    <x v="1"/>
  </r>
  <r>
    <n v="2184052"/>
    <s v="40092082"/>
    <s v="Arequipa"/>
    <s v="Arequipa"/>
    <s v="Miraflores"/>
    <m/>
    <m/>
    <x v="24"/>
    <d v="2025-05-17T12:09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01247519"/>
    <s v="MEBRA ABSOLUTO S.A.C."/>
    <s v="Agencias Provincias"/>
    <d v="2025-05-20T00:00:00"/>
    <m/>
    <x v="0"/>
    <m/>
    <m/>
    <m/>
    <s v="Si"/>
    <m/>
    <m/>
    <m/>
    <m/>
    <n v="202505"/>
    <d v="2025-05-20T00:00:00"/>
    <n v="2184052"/>
    <n v="45800"/>
    <d v="2025-06-04T00:00:00"/>
    <m/>
    <m/>
    <m/>
    <m/>
    <m/>
    <m/>
    <n v="202505"/>
    <n v="202505"/>
    <x v="0"/>
    <x v="51"/>
    <s v="20601247519"/>
    <n v="1"/>
    <n v="75.423728813559322"/>
    <s v="G1"/>
    <x v="1"/>
  </r>
  <r>
    <n v="2184057"/>
    <s v="29415666"/>
    <s v="Arequipa"/>
    <s v="Arequipa"/>
    <s v="Miraflores"/>
    <m/>
    <m/>
    <x v="23"/>
    <d v="2025-05-17T12:12:17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10942157"/>
    <s v="LEXY COMPANY E.I.R.L"/>
    <s v="Agencias Provincias"/>
    <d v="2025-05-21T00:00:00"/>
    <m/>
    <x v="0"/>
    <m/>
    <m/>
    <m/>
    <s v="Si"/>
    <m/>
    <m/>
    <m/>
    <m/>
    <n v="202505"/>
    <d v="2025-05-21T00:00:00"/>
    <n v="2184057"/>
    <d v="2025-05-23T00:00:00"/>
    <d v="2025-06-04T00:00:00"/>
    <m/>
    <m/>
    <m/>
    <m/>
    <m/>
    <m/>
    <n v="202505"/>
    <n v="202505"/>
    <x v="0"/>
    <x v="48"/>
    <s v="20610942157"/>
    <n v="1"/>
    <n v="75.423728813559322"/>
    <s v="G1"/>
    <x v="1"/>
  </r>
  <r>
    <n v="2184085"/>
    <s v="02773654"/>
    <s v="Piura"/>
    <s v="Piura"/>
    <s v="Castilla"/>
    <m/>
    <m/>
    <x v="18"/>
    <d v="2025-05-17T12:30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4085"/>
    <n v="45796"/>
    <d v="2025-06-06T00:00:00"/>
    <m/>
    <m/>
    <m/>
    <m/>
    <m/>
    <m/>
    <n v="202505"/>
    <n v="202505"/>
    <x v="0"/>
    <x v="2"/>
    <s v="20609316170"/>
    <n v="1"/>
    <n v="94.544915254237296"/>
    <s v="G1"/>
    <x v="0"/>
  </r>
  <r>
    <n v="2184117"/>
    <s v="80248461"/>
    <s v="Arequipa"/>
    <s v="Arequipa"/>
    <s v="Miraflores"/>
    <m/>
    <m/>
    <x v="25"/>
    <d v="2025-05-17T12:33:35"/>
    <s v="HB WTV L1MAX PREMIUM 1000 PROV FEBR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09"/>
    <n v="109"/>
    <s v="Multicanal Provincia"/>
    <s v="20601247519"/>
    <s v="MEBRA ABSOLUTO S.A.C."/>
    <s v="Agencias Provincias"/>
    <d v="2025-05-19T00:00:00"/>
    <m/>
    <x v="0"/>
    <m/>
    <m/>
    <m/>
    <s v="Si"/>
    <m/>
    <m/>
    <m/>
    <m/>
    <n v="202505"/>
    <d v="2025-05-19T00:00:00"/>
    <n v="2184117"/>
    <n v="45800"/>
    <d v="2025-05-30T00:00:00"/>
    <m/>
    <m/>
    <m/>
    <m/>
    <m/>
    <m/>
    <n v="202505"/>
    <n v="202505"/>
    <x v="0"/>
    <x v="51"/>
    <s v="20601247519"/>
    <n v="1"/>
    <n v="92.372881355932208"/>
    <s v="G1"/>
    <x v="1"/>
  </r>
  <r>
    <n v="2184118"/>
    <s v="60779636"/>
    <s v="La Libertad"/>
    <s v="Trujillo "/>
    <s v="Trujillo"/>
    <m/>
    <m/>
    <x v="26"/>
    <d v="2025-05-17T13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118"/>
    <n v="45796"/>
    <d v="2025-05-30T00:00:00"/>
    <m/>
    <m/>
    <m/>
    <m/>
    <m/>
    <m/>
    <n v="202505"/>
    <n v="202505"/>
    <x v="0"/>
    <x v="0"/>
    <s v="20609316170"/>
    <n v="1"/>
    <n v="58.474576271186443"/>
    <s v="G1"/>
    <x v="0"/>
  </r>
  <r>
    <n v="2184152"/>
    <s v="27146700"/>
    <s v="La Libertad"/>
    <s v="Trujillo "/>
    <s v="Trujillo"/>
    <m/>
    <m/>
    <x v="26"/>
    <d v="2025-05-17T13:0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1"/>
    <s v="EXPORTEL S.A.C."/>
    <s v="Agencias Provincias"/>
    <d v="2025-05-19T00:00:00"/>
    <m/>
    <x v="0"/>
    <m/>
    <m/>
    <m/>
    <s v="Si"/>
    <m/>
    <m/>
    <m/>
    <m/>
    <n v="202505"/>
    <d v="2025-05-19T00:00:00"/>
    <n v="2184152"/>
    <n v="45800"/>
    <d v="2025-06-03T00:00:00"/>
    <m/>
    <m/>
    <m/>
    <m/>
    <m/>
    <m/>
    <n v="202505"/>
    <n v="202505"/>
    <x v="0"/>
    <x v="37"/>
    <s v="20610487671"/>
    <n v="1"/>
    <n v="58.474576271186443"/>
    <s v="G1"/>
    <x v="0"/>
  </r>
  <r>
    <n v="2184168"/>
    <s v="46906244"/>
    <s v="Piura"/>
    <s v="Piura"/>
    <s v="Castilla"/>
    <m/>
    <m/>
    <x v="26"/>
    <d v="2025-05-17T13:3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4168"/>
    <n v="45796"/>
    <d v="2025-06-07T00:00:00"/>
    <m/>
    <m/>
    <m/>
    <m/>
    <m/>
    <m/>
    <n v="202505"/>
    <n v="202505"/>
    <x v="0"/>
    <x v="3"/>
    <s v="20610959564"/>
    <n v="1"/>
    <n v="94.544915254237296"/>
    <s v="G1"/>
    <x v="0"/>
  </r>
  <r>
    <n v="2184226"/>
    <s v="10448712015"/>
    <s v="La Libertad"/>
    <s v="Trujillo "/>
    <s v="Trujillo"/>
    <m/>
    <m/>
    <x v="26"/>
    <d v="2025-05-17T13:18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4226"/>
    <n v="45796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84247"/>
    <s v="16486315"/>
    <s v="Lambayeque"/>
    <s v="Chiclayo "/>
    <s v="Chiclayo"/>
    <m/>
    <m/>
    <x v="26"/>
    <d v="2025-05-17T13:27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4247"/>
    <n v="45796"/>
    <d v="2025-06-05T00:00:00"/>
    <m/>
    <m/>
    <m/>
    <m/>
    <m/>
    <m/>
    <n v="202505"/>
    <n v="202505"/>
    <x v="0"/>
    <x v="19"/>
    <s v="20609316170"/>
    <n v="1"/>
    <n v="58.474576271186443"/>
    <s v="G1"/>
    <x v="0"/>
  </r>
  <r>
    <n v="2184271"/>
    <s v="18011765"/>
    <s v="La Libertad"/>
    <s v="Trujillo "/>
    <s v="Trujillo"/>
    <m/>
    <m/>
    <x v="26"/>
    <d v="2025-05-17T13:3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4271"/>
    <n v="45796"/>
    <d v="2025-05-29T00:00:00"/>
    <m/>
    <m/>
    <m/>
    <m/>
    <m/>
    <m/>
    <n v="202505"/>
    <n v="202505"/>
    <x v="0"/>
    <x v="0"/>
    <s v="20609316170"/>
    <n v="1"/>
    <n v="58.474576271186443"/>
    <s v="G1"/>
    <x v="0"/>
  </r>
  <r>
    <n v="2184288"/>
    <s v="44095765"/>
    <s v="Piura"/>
    <s v="Piura"/>
    <s v="Piura"/>
    <m/>
    <m/>
    <x v="26"/>
    <d v="2025-05-17T14:36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7T00:00:00"/>
    <m/>
    <x v="0"/>
    <m/>
    <m/>
    <m/>
    <s v="Si"/>
    <m/>
    <m/>
    <m/>
    <m/>
    <n v="202505"/>
    <d v="2025-05-17T00:00:00"/>
    <n v="2184288"/>
    <n v="45796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84303"/>
    <s v="41856036"/>
    <s v="Lambayeque"/>
    <s v="Chiclayo "/>
    <s v="Chiclayo"/>
    <m/>
    <m/>
    <x v="26"/>
    <d v="2025-05-17T14:4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84303"/>
    <n v="45800"/>
    <d v="2025-06-10T00:00:00"/>
    <m/>
    <m/>
    <m/>
    <m/>
    <m/>
    <m/>
    <n v="202505"/>
    <n v="202505"/>
    <x v="0"/>
    <x v="11"/>
    <s v="20610959564"/>
    <n v="1"/>
    <n v="94.544915254237296"/>
    <s v="G1"/>
    <x v="0"/>
  </r>
  <r>
    <n v="2184466"/>
    <s v="46225518"/>
    <s v="Piura"/>
    <s v="Piura"/>
    <s v="Catacaos"/>
    <m/>
    <m/>
    <x v="26"/>
    <d v="2025-05-17T14:54:13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Hogar"/>
    <n v="84"/>
    <n v="84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466"/>
    <n v="45796"/>
    <d v="2025-06-08T00:00:00"/>
    <m/>
    <m/>
    <m/>
    <m/>
    <m/>
    <m/>
    <n v="202505"/>
    <n v="202505"/>
    <x v="0"/>
    <x v="2"/>
    <s v="20609316170"/>
    <n v="1"/>
    <n v="71.186440677966104"/>
    <s v="G1"/>
    <x v="0"/>
  </r>
  <r>
    <n v="2184495"/>
    <s v="46636147"/>
    <s v="La Libertad"/>
    <s v="Trujillo "/>
    <s v="Trujillo"/>
    <m/>
    <s v="EDIFICIO EL ROBLE (TRUJILLO)"/>
    <x v="26"/>
    <d v="2025-05-17T15:2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4495"/>
    <n v="45800"/>
    <d v="2025-05-30T00:00:00"/>
    <m/>
    <m/>
    <m/>
    <m/>
    <m/>
    <m/>
    <n v="202505"/>
    <n v="202505"/>
    <x v="0"/>
    <x v="0"/>
    <s v="20609316170"/>
    <n v="1"/>
    <n v="58.474576271186443"/>
    <s v="G1"/>
    <x v="0"/>
  </r>
  <r>
    <n v="2184504"/>
    <s v="77237468"/>
    <s v="Lambayeque"/>
    <s v="Chiclayo "/>
    <s v="Chiclayo"/>
    <m/>
    <m/>
    <x v="26"/>
    <d v="2025-05-17T15:12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4504"/>
    <n v="45796"/>
    <d v="2025-06-05T00:00:00"/>
    <m/>
    <m/>
    <m/>
    <m/>
    <m/>
    <m/>
    <n v="202505"/>
    <n v="202505"/>
    <x v="0"/>
    <x v="11"/>
    <s v="20610959564"/>
    <n v="1"/>
    <n v="58.474576271186443"/>
    <s v="G1"/>
    <x v="0"/>
  </r>
  <r>
    <n v="2184559"/>
    <s v="40604542"/>
    <s v="Junín"/>
    <s v="Huancayo "/>
    <s v="El Tambo"/>
    <m/>
    <m/>
    <x v="26"/>
    <d v="2025-05-17T15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7T00:00:00"/>
    <m/>
    <x v="0"/>
    <m/>
    <m/>
    <m/>
    <s v="Si"/>
    <m/>
    <m/>
    <m/>
    <m/>
    <n v="202505"/>
    <d v="2025-05-17T00:00:00"/>
    <n v="2184559"/>
    <n v="45796"/>
    <d v="2025-05-28T00:00:00"/>
    <m/>
    <m/>
    <m/>
    <m/>
    <m/>
    <m/>
    <n v="202505"/>
    <n v="202505"/>
    <x v="0"/>
    <x v="45"/>
    <s v="20573127774"/>
    <n v="1"/>
    <n v="58.474576271186443"/>
    <s v="G1"/>
    <x v="1"/>
  </r>
  <r>
    <n v="2184615"/>
    <s v="00326924"/>
    <s v="La Libertad"/>
    <s v="Trujillo "/>
    <s v="Trujillo"/>
    <m/>
    <m/>
    <x v="26"/>
    <d v="2025-05-17T16:0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9T00:00:00"/>
    <m/>
    <x v="0"/>
    <m/>
    <m/>
    <m/>
    <s v="Si"/>
    <m/>
    <m/>
    <m/>
    <m/>
    <n v="202505"/>
    <d v="2025-05-19T00:00:00"/>
    <n v="2184615"/>
    <n v="45800"/>
    <d v="2025-05-28T00:00:00"/>
    <m/>
    <m/>
    <m/>
    <m/>
    <m/>
    <m/>
    <n v="202505"/>
    <n v="202505"/>
    <x v="0"/>
    <x v="5"/>
    <s v="20610487672"/>
    <n v="1"/>
    <n v="58.474576271186443"/>
    <s v="G1"/>
    <x v="0"/>
  </r>
  <r>
    <n v="2184640"/>
    <s v="48204375"/>
    <s v="La Libertad"/>
    <s v="Trujillo "/>
    <s v="Trujillo"/>
    <m/>
    <m/>
    <x v="26"/>
    <d v="2025-05-17T16:12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9T00:00:00"/>
    <m/>
    <x v="0"/>
    <m/>
    <m/>
    <m/>
    <s v="Si"/>
    <m/>
    <m/>
    <m/>
    <m/>
    <n v="202505"/>
    <d v="2025-05-19T00:00:00"/>
    <n v="2184640"/>
    <n v="45800"/>
    <d v="2025-05-27T00:00:00"/>
    <m/>
    <m/>
    <m/>
    <m/>
    <m/>
    <m/>
    <n v="202505"/>
    <n v="202505"/>
    <x v="0"/>
    <x v="5"/>
    <s v="20610487672"/>
    <n v="1"/>
    <n v="58.474576271186443"/>
    <s v="G1"/>
    <x v="0"/>
  </r>
  <r>
    <n v="2184653"/>
    <s v="75581988"/>
    <s v="Piura"/>
    <s v="Piura"/>
    <s v="Veintiseis de Octubre"/>
    <m/>
    <m/>
    <x v="26"/>
    <d v="2025-05-17T16:24:11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Provincia"/>
    <s v="20610959564"/>
    <s v="SICOMNET SAC"/>
    <s v="Agencias Provincias"/>
    <d v="2025-05-18T00:00:00"/>
    <m/>
    <x v="0"/>
    <m/>
    <m/>
    <m/>
    <s v="Si"/>
    <m/>
    <m/>
    <m/>
    <m/>
    <n v="202505"/>
    <d v="2025-05-18T00:00:00"/>
    <n v="2184653"/>
    <n v="45796"/>
    <m/>
    <m/>
    <m/>
    <m/>
    <m/>
    <m/>
    <m/>
    <n v="202505"/>
    <n v="202505"/>
    <x v="0"/>
    <x v="3"/>
    <s v="20610959564"/>
    <n v="0"/>
    <n v="103.01949152542373"/>
    <s v="G1"/>
    <x v="0"/>
  </r>
  <r>
    <n v="2184674"/>
    <s v="18011438"/>
    <s v="La Libertad"/>
    <s v="Trujillo "/>
    <s v="Trujillo"/>
    <m/>
    <m/>
    <x v="26"/>
    <d v="2025-05-17T16:27:10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4674"/>
    <n v="45800"/>
    <d v="2025-06-07T00:00:00"/>
    <m/>
    <m/>
    <m/>
    <m/>
    <m/>
    <m/>
    <n v="202505"/>
    <n v="202505"/>
    <x v="0"/>
    <x v="0"/>
    <s v="20609316170"/>
    <n v="1"/>
    <n v="83.898305084745772"/>
    <s v="G1"/>
    <x v="0"/>
  </r>
  <r>
    <n v="2184677"/>
    <s v="43142179"/>
    <s v="Piura"/>
    <s v="Piura"/>
    <s v="Castilla"/>
    <m/>
    <m/>
    <x v="26"/>
    <d v="2025-05-17T16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677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4698"/>
    <s v="00369089"/>
    <s v="Lambayeque"/>
    <s v="Chiclayo "/>
    <s v="Pimentel"/>
    <m/>
    <m/>
    <x v="26"/>
    <d v="2025-05-17T16:39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7T00:00:00"/>
    <m/>
    <x v="0"/>
    <m/>
    <m/>
    <m/>
    <s v="Si"/>
    <m/>
    <m/>
    <m/>
    <m/>
    <n v="202505"/>
    <d v="2025-05-17T00:00:00"/>
    <n v="2184698"/>
    <n v="45796"/>
    <d v="2025-06-05T00:00:00"/>
    <m/>
    <m/>
    <m/>
    <m/>
    <m/>
    <m/>
    <n v="202505"/>
    <n v="202505"/>
    <x v="0"/>
    <x v="11"/>
    <s v="20610959564"/>
    <n v="1"/>
    <n v="58.474576271186443"/>
    <s v="G1"/>
    <x v="0"/>
  </r>
  <r>
    <n v="2184734"/>
    <s v="60374755"/>
    <s v="La Libertad"/>
    <s v="Trujillo "/>
    <s v="Trujillo"/>
    <m/>
    <m/>
    <x v="24"/>
    <d v="2025-05-17T16:48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8T00:00:00"/>
    <m/>
    <x v="0"/>
    <m/>
    <m/>
    <m/>
    <s v="Si"/>
    <m/>
    <m/>
    <m/>
    <m/>
    <n v="202505"/>
    <d v="2025-05-18T00:00:00"/>
    <n v="2184734"/>
    <n v="45796"/>
    <d v="2025-06-05T00:00:00"/>
    <m/>
    <m/>
    <m/>
    <m/>
    <m/>
    <m/>
    <n v="202505"/>
    <n v="202505"/>
    <x v="0"/>
    <x v="5"/>
    <s v="20610487672"/>
    <n v="1"/>
    <n v="58.474576271186443"/>
    <s v="G1"/>
    <x v="0"/>
  </r>
  <r>
    <n v="2184736"/>
    <s v="06984735"/>
    <s v="Lambayeque"/>
    <s v="Lambayeque "/>
    <s v="Lambayeque"/>
    <m/>
    <m/>
    <x v="26"/>
    <d v="2025-05-17T16:54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8T00:00:00"/>
    <m/>
    <x v="0"/>
    <m/>
    <m/>
    <m/>
    <s v="Si"/>
    <m/>
    <m/>
    <m/>
    <m/>
    <n v="202505"/>
    <d v="2025-05-18T00:00:00"/>
    <n v="2184736"/>
    <n v="45796"/>
    <m/>
    <m/>
    <m/>
    <m/>
    <m/>
    <m/>
    <m/>
    <n v="202505"/>
    <n v="202505"/>
    <x v="0"/>
    <x v="25"/>
    <s v="20613723219"/>
    <n v="0"/>
    <n v="58.474576271186443"/>
    <s v="G1"/>
    <x v="0"/>
  </r>
  <r>
    <n v="2184754"/>
    <s v="77326101"/>
    <s v="Lambayeque"/>
    <s v="Chiclayo "/>
    <s v="Chiclayo"/>
    <m/>
    <m/>
    <x v="26"/>
    <d v="2025-05-17T17:5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021555"/>
    <s v="NOVO NETWORKS SAC"/>
    <s v="Agencias Provincias"/>
    <d v="2025-05-18T00:00:00"/>
    <m/>
    <x v="0"/>
    <m/>
    <m/>
    <m/>
    <s v="Si"/>
    <m/>
    <m/>
    <m/>
    <m/>
    <n v="202505"/>
    <d v="2025-05-18T00:00:00"/>
    <n v="2184754"/>
    <n v="45796"/>
    <d v="2025-05-26T00:00:00"/>
    <m/>
    <m/>
    <m/>
    <m/>
    <m/>
    <m/>
    <n v="202505"/>
    <n v="202505"/>
    <x v="0"/>
    <x v="15"/>
    <s v="20607021555"/>
    <n v="1"/>
    <n v="58.474576271186443"/>
    <s v="G1"/>
    <x v="0"/>
  </r>
  <r>
    <n v="2184849"/>
    <s v="03677907"/>
    <s v="La Libertad"/>
    <s v="Trujillo "/>
    <s v="Victor Larco Herrera"/>
    <m/>
    <s v="RESIDENCIAL LOS ALGARROBOS"/>
    <x v="26"/>
    <d v="2025-05-17T17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849"/>
    <n v="45796"/>
    <d v="2025-06-02T00:00:00"/>
    <m/>
    <m/>
    <m/>
    <m/>
    <m/>
    <m/>
    <n v="202505"/>
    <n v="202505"/>
    <x v="0"/>
    <x v="0"/>
    <s v="20609316170"/>
    <n v="1"/>
    <n v="94.544915254237296"/>
    <s v="G1"/>
    <x v="0"/>
  </r>
  <r>
    <n v="2184856"/>
    <s v="73380043"/>
    <s v="Piura"/>
    <s v="Piura"/>
    <s v="Castilla"/>
    <m/>
    <m/>
    <x v="26"/>
    <d v="2025-05-17T17:51:3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856"/>
    <n v="45796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84859"/>
    <s v="48535147"/>
    <s v="Piura"/>
    <s v="Piura"/>
    <s v="Catacaos"/>
    <m/>
    <m/>
    <x v="26"/>
    <d v="2025-05-17T18:0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8T00:00:00"/>
    <m/>
    <x v="0"/>
    <m/>
    <m/>
    <m/>
    <s v="Si"/>
    <m/>
    <m/>
    <m/>
    <m/>
    <n v="202505"/>
    <d v="2025-05-18T00:00:00"/>
    <n v="2184859"/>
    <n v="45796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84881"/>
    <s v="19919851"/>
    <s v="Junín"/>
    <s v="Huancayo "/>
    <s v="El Tambo"/>
    <m/>
    <m/>
    <x v="26"/>
    <d v="2025-05-17T19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9T00:00:00"/>
    <m/>
    <x v="0"/>
    <m/>
    <m/>
    <m/>
    <s v="Si"/>
    <m/>
    <m/>
    <m/>
    <m/>
    <n v="202505"/>
    <d v="2025-05-19T00:00:00"/>
    <n v="2184881"/>
    <n v="45800"/>
    <d v="2025-05-30T00:00:00"/>
    <m/>
    <m/>
    <m/>
    <m/>
    <m/>
    <m/>
    <n v="202505"/>
    <n v="202505"/>
    <x v="0"/>
    <x v="45"/>
    <s v="20573127774"/>
    <n v="1"/>
    <n v="58.474576271186443"/>
    <s v="G1"/>
    <x v="1"/>
  </r>
  <r>
    <n v="2184941"/>
    <s v="75111183"/>
    <s v="La Libertad"/>
    <s v="Trujillo "/>
    <s v="Trujillo"/>
    <m/>
    <m/>
    <x v="26"/>
    <d v="2025-05-17T18:48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18T00:00:00"/>
    <m/>
    <x v="0"/>
    <m/>
    <m/>
    <m/>
    <s v="Si"/>
    <m/>
    <m/>
    <m/>
    <m/>
    <n v="202505"/>
    <d v="2025-05-18T00:00:00"/>
    <n v="2184941"/>
    <n v="45796"/>
    <d v="2025-05-30T00:00:00"/>
    <m/>
    <m/>
    <m/>
    <m/>
    <m/>
    <m/>
    <n v="202505"/>
    <n v="202505"/>
    <x v="0"/>
    <x v="27"/>
    <s v="20557798723"/>
    <n v="1"/>
    <n v="58.474576271186443"/>
    <s v="G1"/>
    <x v="0"/>
  </r>
  <r>
    <n v="2184952"/>
    <s v="32939067"/>
    <s v="Áncash"/>
    <s v="Santa"/>
    <s v="Chimbote"/>
    <m/>
    <m/>
    <x v="26"/>
    <d v="2025-05-17T18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952"/>
    <n v="45796"/>
    <d v="2025-05-30T00:00:00"/>
    <m/>
    <m/>
    <m/>
    <m/>
    <m/>
    <m/>
    <n v="202505"/>
    <n v="202505"/>
    <x v="0"/>
    <x v="10"/>
    <s v="20609316170"/>
    <n v="1"/>
    <n v="58.474576271186443"/>
    <s v="G1"/>
    <x v="0"/>
  </r>
  <r>
    <n v="2184963"/>
    <s v="32929498"/>
    <s v="Áncash"/>
    <s v="Santa"/>
    <s v="Nuevo Chimbote"/>
    <m/>
    <m/>
    <x v="26"/>
    <d v="2025-05-17T18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18T00:00:00"/>
    <m/>
    <x v="0"/>
    <m/>
    <m/>
    <m/>
    <s v="Si"/>
    <m/>
    <m/>
    <m/>
    <m/>
    <n v="202505"/>
    <d v="2025-05-18T00:00:00"/>
    <n v="2184963"/>
    <n v="45796"/>
    <d v="2025-05-28T00:00:00"/>
    <m/>
    <m/>
    <m/>
    <m/>
    <m/>
    <m/>
    <n v="202505"/>
    <n v="202505"/>
    <x v="0"/>
    <x v="40"/>
    <s v="20613723219"/>
    <n v="1"/>
    <n v="58.474576271186443"/>
    <s v="G1"/>
    <x v="0"/>
  </r>
  <r>
    <n v="2184972"/>
    <s v="61020619"/>
    <s v="Piura"/>
    <s v="Piura"/>
    <s v="Castilla"/>
    <m/>
    <m/>
    <x v="26"/>
    <d v="2025-05-17T19:03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972"/>
    <n v="45796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84993"/>
    <s v="10468442316"/>
    <s v="Piura"/>
    <s v="Piura"/>
    <s v="Castilla"/>
    <m/>
    <m/>
    <x v="26"/>
    <d v="2025-05-17T19:1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4993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5038"/>
    <s v="16600132"/>
    <s v="Lambayeque"/>
    <s v="Chiclayo "/>
    <s v="Chiclayo"/>
    <m/>
    <m/>
    <x v="26"/>
    <d v="2025-05-17T19:39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0803131"/>
    <s v="YBENS GROUP"/>
    <s v="Agencias Provincias"/>
    <d v="2025-05-31T00:00:00"/>
    <m/>
    <x v="0"/>
    <m/>
    <m/>
    <m/>
    <s v="Si"/>
    <m/>
    <m/>
    <m/>
    <m/>
    <n v="202505"/>
    <d v="2025-05-31T00:00:00"/>
    <n v="2185038"/>
    <m/>
    <m/>
    <m/>
    <m/>
    <m/>
    <m/>
    <m/>
    <m/>
    <n v="202505"/>
    <n v="202505"/>
    <x v="0"/>
    <x v="6"/>
    <s v="20610803131"/>
    <n v="0"/>
    <n v="94.544915254237296"/>
    <s v="POR DEFINIR"/>
    <x v="0"/>
  </r>
  <r>
    <n v="2185090"/>
    <s v="16776812"/>
    <s v="Lambayeque"/>
    <s v="Chiclayo "/>
    <s v="La Victoria"/>
    <m/>
    <m/>
    <x v="26"/>
    <d v="2025-05-17T20:27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5090"/>
    <n v="45796"/>
    <d v="2025-05-29T00:00:00"/>
    <m/>
    <m/>
    <m/>
    <m/>
    <m/>
    <m/>
    <n v="202505"/>
    <n v="202505"/>
    <x v="0"/>
    <x v="19"/>
    <s v="20609316170"/>
    <n v="1"/>
    <n v="94.544915254237296"/>
    <s v="G1"/>
    <x v="0"/>
  </r>
  <r>
    <n v="2185137"/>
    <s v="02701678"/>
    <s v="Piura"/>
    <s v="Piura"/>
    <s v="Catacaos"/>
    <m/>
    <m/>
    <x v="26"/>
    <d v="2025-05-17T21:30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5137"/>
    <n v="45796"/>
    <d v="2025-06-04T00:00:00"/>
    <m/>
    <m/>
    <m/>
    <m/>
    <m/>
    <m/>
    <n v="202505"/>
    <n v="202505"/>
    <x v="0"/>
    <x v="2"/>
    <s v="20609316170"/>
    <n v="1"/>
    <n v="94.544915254237296"/>
    <s v="G1"/>
    <x v="0"/>
  </r>
  <r>
    <n v="2185297"/>
    <s v="74740487"/>
    <s v="Lambayeque"/>
    <s v="Chiclayo "/>
    <s v="Chiclayo"/>
    <m/>
    <m/>
    <x v="27"/>
    <d v="2025-05-18T11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8T00:00:00"/>
    <m/>
    <x v="0"/>
    <m/>
    <m/>
    <m/>
    <s v="Si"/>
    <m/>
    <m/>
    <m/>
    <m/>
    <n v="202505"/>
    <d v="2025-05-18T00:00:00"/>
    <n v="2185297"/>
    <n v="45796"/>
    <d v="2025-05-30T00:00:00"/>
    <m/>
    <m/>
    <m/>
    <m/>
    <m/>
    <m/>
    <n v="202505"/>
    <n v="202505"/>
    <x v="0"/>
    <x v="11"/>
    <s v="20610959564"/>
    <n v="1"/>
    <n v="58.474576271186443"/>
    <s v="G1"/>
    <x v="0"/>
  </r>
  <r>
    <n v="2185415"/>
    <s v="44029178"/>
    <s v="Piura"/>
    <s v="Piura"/>
    <s v="Veintiseis de Octubre"/>
    <m/>
    <m/>
    <x v="27"/>
    <d v="2025-05-18T13:21:3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8T00:00:00"/>
    <m/>
    <x v="0"/>
    <m/>
    <m/>
    <m/>
    <s v="Si"/>
    <m/>
    <m/>
    <m/>
    <m/>
    <n v="202505"/>
    <d v="2025-05-18T00:00:00"/>
    <n v="2185415"/>
    <n v="45796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5443"/>
    <s v="42706099"/>
    <s v="Piura"/>
    <s v="Piura"/>
    <s v="Veintiseis de Octubre"/>
    <m/>
    <m/>
    <x v="27"/>
    <d v="2025-05-18T12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5443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5460"/>
    <s v="76142663"/>
    <s v="Piura"/>
    <s v="Piura"/>
    <s v="Veintiseis de Octubre"/>
    <m/>
    <m/>
    <x v="27"/>
    <d v="2025-05-18T13:21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8T00:00:00"/>
    <m/>
    <x v="0"/>
    <m/>
    <m/>
    <m/>
    <s v="Si"/>
    <m/>
    <m/>
    <m/>
    <m/>
    <n v="202505"/>
    <d v="2025-05-18T00:00:00"/>
    <n v="2185460"/>
    <n v="45796"/>
    <d v="2025-06-04T00:00:00"/>
    <m/>
    <m/>
    <m/>
    <m/>
    <m/>
    <m/>
    <n v="202505"/>
    <n v="202505"/>
    <x v="0"/>
    <x v="3"/>
    <s v="20610959564"/>
    <n v="1"/>
    <n v="58.474576271186443"/>
    <s v="G1"/>
    <x v="0"/>
  </r>
  <r>
    <n v="2185511"/>
    <s v="46983373"/>
    <s v="Piura"/>
    <s v="Piura"/>
    <s v="Castilla"/>
    <m/>
    <m/>
    <x v="25"/>
    <d v="2025-05-18T13:33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18T00:00:00"/>
    <m/>
    <x v="0"/>
    <m/>
    <m/>
    <m/>
    <s v="Si"/>
    <m/>
    <m/>
    <m/>
    <m/>
    <n v="202505"/>
    <d v="2025-05-18T00:00:00"/>
    <n v="2185511"/>
    <n v="45796"/>
    <m/>
    <m/>
    <m/>
    <m/>
    <m/>
    <m/>
    <m/>
    <n v="202505"/>
    <n v="202505"/>
    <x v="0"/>
    <x v="3"/>
    <s v="20610959564"/>
    <n v="0"/>
    <n v="94.544915254237296"/>
    <s v="G1"/>
    <x v="0"/>
  </r>
  <r>
    <n v="2185562"/>
    <s v="43663784"/>
    <s v="Piura"/>
    <s v="Piura"/>
    <s v="Veintiseis de Octubre"/>
    <m/>
    <m/>
    <x v="27"/>
    <d v="2025-05-18T14:0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5562"/>
    <n v="45800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85761"/>
    <s v="02621895"/>
    <s v="Piura"/>
    <s v="Piura"/>
    <s v="Piura"/>
    <m/>
    <m/>
    <x v="27"/>
    <d v="2025-05-18T17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5761"/>
    <n v="45800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85795"/>
    <s v="49031674"/>
    <s v="Lambayeque"/>
    <s v="Chiclayo "/>
    <s v="Chiclayo"/>
    <m/>
    <m/>
    <x v="27"/>
    <d v="2025-05-18T18:0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19T00:00:00"/>
    <m/>
    <x v="0"/>
    <m/>
    <m/>
    <m/>
    <s v="Si"/>
    <m/>
    <m/>
    <m/>
    <m/>
    <n v="202505"/>
    <d v="2025-05-19T00:00:00"/>
    <n v="2185795"/>
    <n v="45800"/>
    <d v="2025-06-03T00:00:00"/>
    <m/>
    <m/>
    <m/>
    <m/>
    <m/>
    <m/>
    <n v="202505"/>
    <n v="202505"/>
    <x v="0"/>
    <x v="31"/>
    <s v="20538983609"/>
    <n v="1"/>
    <n v="58.474576271186443"/>
    <s v="G1"/>
    <x v="0"/>
  </r>
  <r>
    <n v="2185807"/>
    <s v="20602484662"/>
    <s v="La Libertad"/>
    <s v="Trujillo "/>
    <s v="Trujillo"/>
    <m/>
    <m/>
    <x v="25"/>
    <d v="2025-05-18T17:57:10"/>
    <s v="RUC 20 600Mbps - C.Inst 60 (FEB25) A"/>
    <n v="60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164"/>
    <n v="164"/>
    <s v="Multicanal Provincia"/>
    <s v="20538983609"/>
    <s v="SERVICIOS GENERALES F Y G DIST"/>
    <s v="Agencias Provincias"/>
    <d v="2025-05-19T00:00:00"/>
    <m/>
    <x v="0"/>
    <m/>
    <m/>
    <m/>
    <s v="Si"/>
    <m/>
    <m/>
    <m/>
    <m/>
    <n v="202505"/>
    <d v="2025-05-19T00:00:00"/>
    <n v="2185807"/>
    <n v="45800"/>
    <d v="2025-05-29T00:00:00"/>
    <m/>
    <m/>
    <m/>
    <m/>
    <m/>
    <m/>
    <n v="202505"/>
    <n v="202505"/>
    <x v="0"/>
    <x v="52"/>
    <s v="20538983609"/>
    <n v="1"/>
    <n v="138.98305084745763"/>
    <s v="G1"/>
    <x v="0"/>
  </r>
  <r>
    <n v="2185815"/>
    <s v="70889324"/>
    <s v="Áncash"/>
    <s v="Santa"/>
    <s v="Nuevo Chimbote"/>
    <m/>
    <m/>
    <x v="26"/>
    <d v="2025-05-18T18:12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5815"/>
    <n v="45800"/>
    <d v="2025-05-29T00:00:00"/>
    <m/>
    <m/>
    <m/>
    <m/>
    <m/>
    <m/>
    <n v="202505"/>
    <n v="202505"/>
    <x v="0"/>
    <x v="10"/>
    <s v="20609316170"/>
    <n v="1"/>
    <n v="94.544915254237296"/>
    <s v="G1"/>
    <x v="0"/>
  </r>
  <r>
    <n v="2185831"/>
    <s v="02634155"/>
    <s v="Piura"/>
    <s v="Piura"/>
    <s v="Castilla"/>
    <m/>
    <m/>
    <x v="27"/>
    <d v="2025-05-18T18:27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Lim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5831"/>
    <n v="45800"/>
    <d v="2025-06-04T00:00:00"/>
    <m/>
    <m/>
    <m/>
    <m/>
    <m/>
    <m/>
    <n v="202505"/>
    <n v="202505"/>
    <x v="0"/>
    <x v="2"/>
    <s v="20609316170"/>
    <n v="1"/>
    <n v="71.186440677966104"/>
    <s v="G1"/>
    <x v="0"/>
  </r>
  <r>
    <n v="2185877"/>
    <s v="17885739"/>
    <s v="La Libertad"/>
    <s v="Trujillo "/>
    <s v="Trujillo"/>
    <m/>
    <m/>
    <x v="27"/>
    <d v="2025-05-18T20:51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5877"/>
    <n v="45800"/>
    <d v="2025-06-06T00:00:00"/>
    <m/>
    <m/>
    <m/>
    <m/>
    <m/>
    <m/>
    <n v="202505"/>
    <n v="202505"/>
    <x v="0"/>
    <x v="0"/>
    <s v="20609316170"/>
    <n v="1"/>
    <n v="94.544915254237296"/>
    <s v="G1"/>
    <x v="0"/>
  </r>
  <r>
    <n v="2186014"/>
    <s v="60743168"/>
    <s v="Piura"/>
    <s v="Piura"/>
    <s v="Castilla"/>
    <m/>
    <m/>
    <x v="28"/>
    <d v="2025-05-19T09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014"/>
    <n v="45800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86091"/>
    <s v="74956212"/>
    <s v="Arequipa"/>
    <s v="Arequipa"/>
    <s v="Miraflores"/>
    <m/>
    <m/>
    <x v="25"/>
    <d v="2025-05-19T10:03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19T00:00:00"/>
    <m/>
    <x v="0"/>
    <m/>
    <m/>
    <m/>
    <s v="Si"/>
    <m/>
    <m/>
    <m/>
    <m/>
    <n v="202505"/>
    <d v="2025-05-19T00:00:00"/>
    <n v="2186091"/>
    <n v="45800"/>
    <d v="2025-05-28T00:00:00"/>
    <m/>
    <m/>
    <m/>
    <m/>
    <m/>
    <m/>
    <n v="202505"/>
    <n v="202505"/>
    <x v="0"/>
    <x v="51"/>
    <s v="20601247519"/>
    <n v="1"/>
    <n v="58.474576271186443"/>
    <s v="G1"/>
    <x v="1"/>
  </r>
  <r>
    <n v="2186107"/>
    <s v="77310418"/>
    <s v="Piura"/>
    <s v="Piura"/>
    <s v="Veintiseis de Octubre"/>
    <m/>
    <m/>
    <x v="24"/>
    <d v="2025-05-19T10:27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107"/>
    <n v="45800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86111"/>
    <s v="08704623"/>
    <s v="La Libertad"/>
    <s v="Trujillo "/>
    <s v="Trujillo"/>
    <m/>
    <m/>
    <x v="28"/>
    <d v="2025-05-19T10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6111"/>
    <n v="45800"/>
    <d v="2025-05-26T00:00:00"/>
    <m/>
    <m/>
    <m/>
    <m/>
    <m/>
    <m/>
    <n v="202505"/>
    <n v="202505"/>
    <x v="0"/>
    <x v="5"/>
    <s v="20610487672"/>
    <n v="1"/>
    <n v="58.474576271186443"/>
    <s v="G1"/>
    <x v="0"/>
  </r>
  <r>
    <n v="2186143"/>
    <s v="40568454"/>
    <s v="Lambayeque"/>
    <s v="Chiclayo "/>
    <s v="Chiclayo"/>
    <m/>
    <m/>
    <x v="28"/>
    <d v="2025-05-19T10:48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143"/>
    <n v="45800"/>
    <d v="2025-05-29T00:00:00"/>
    <m/>
    <m/>
    <m/>
    <m/>
    <m/>
    <m/>
    <n v="202505"/>
    <n v="202505"/>
    <x v="0"/>
    <x v="19"/>
    <s v="20609316170"/>
    <n v="1"/>
    <n v="75.423728813559322"/>
    <s v="G1"/>
    <x v="0"/>
  </r>
  <r>
    <n v="2186169"/>
    <s v="45880902"/>
    <s v="Piura"/>
    <s v="Piura"/>
    <s v="Castilla"/>
    <m/>
    <m/>
    <x v="22"/>
    <d v="2025-05-19T10:57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169"/>
    <n v="45800"/>
    <d v="2025-06-08T00:00:00"/>
    <m/>
    <m/>
    <m/>
    <m/>
    <m/>
    <m/>
    <n v="202505"/>
    <n v="202505"/>
    <x v="0"/>
    <x v="2"/>
    <s v="20609316170"/>
    <n v="1"/>
    <n v="58.474576271186443"/>
    <s v="G1"/>
    <x v="0"/>
  </r>
  <r>
    <n v="2186223"/>
    <s v="18143921"/>
    <s v="La Libertad"/>
    <s v="Trujillo "/>
    <s v="Trujillo"/>
    <m/>
    <m/>
    <x v="26"/>
    <d v="2025-05-19T11:3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5450819"/>
    <s v="COMUNICACIONES CLV CENTER S.A."/>
    <s v="Agencias Provincias"/>
    <d v="2025-05-23T00:00:00"/>
    <m/>
    <x v="0"/>
    <m/>
    <m/>
    <m/>
    <s v="Si"/>
    <m/>
    <m/>
    <m/>
    <m/>
    <n v="202505"/>
    <d v="2025-05-23T00:00:00"/>
    <n v="2186223"/>
    <m/>
    <m/>
    <m/>
    <m/>
    <m/>
    <m/>
    <m/>
    <m/>
    <n v="202505"/>
    <n v="202505"/>
    <x v="0"/>
    <x v="53"/>
    <s v="20555450819"/>
    <n v="0"/>
    <n v="58.474576271186443"/>
    <s v="POR DEFINIR"/>
    <x v="0"/>
  </r>
  <r>
    <n v="2186226"/>
    <s v="74243274"/>
    <s v="Piura"/>
    <s v="Piura"/>
    <s v="Piura"/>
    <m/>
    <m/>
    <x v="28"/>
    <d v="2025-05-19T11:30:2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226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6285"/>
    <s v="75479456"/>
    <s v="La Libertad"/>
    <s v="Trujillo "/>
    <s v="Trujillo"/>
    <m/>
    <m/>
    <x v="28"/>
    <d v="2025-05-19T11:42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285"/>
    <n v="45800"/>
    <d v="2025-06-05T00:00:00"/>
    <m/>
    <m/>
    <m/>
    <m/>
    <m/>
    <m/>
    <n v="202505"/>
    <n v="202505"/>
    <x v="0"/>
    <x v="0"/>
    <s v="20609316170"/>
    <n v="1"/>
    <n v="75.423728813559322"/>
    <s v="G1"/>
    <x v="0"/>
  </r>
  <r>
    <n v="2186357"/>
    <s v="76539395"/>
    <s v="Lambayeque"/>
    <s v="Chiclayo "/>
    <s v="Chiclayo"/>
    <m/>
    <m/>
    <x v="28"/>
    <d v="2025-05-19T12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357"/>
    <n v="45800"/>
    <d v="2025-05-29T00:00:00"/>
    <m/>
    <m/>
    <m/>
    <m/>
    <m/>
    <m/>
    <n v="202505"/>
    <n v="202505"/>
    <x v="0"/>
    <x v="19"/>
    <s v="20609316170"/>
    <n v="1"/>
    <n v="58.474576271186443"/>
    <s v="G1"/>
    <x v="0"/>
  </r>
  <r>
    <n v="2186397"/>
    <s v="46627414"/>
    <s v="Piura"/>
    <s v="Piura"/>
    <s v="Castilla"/>
    <m/>
    <m/>
    <x v="28"/>
    <d v="2025-05-19T12:21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397"/>
    <n v="45800"/>
    <d v="2025-05-29T00:00:00"/>
    <m/>
    <m/>
    <m/>
    <m/>
    <m/>
    <m/>
    <n v="202505"/>
    <n v="202505"/>
    <x v="0"/>
    <x v="2"/>
    <s v="20609316170"/>
    <n v="1"/>
    <n v="94.544915254237296"/>
    <s v="G1"/>
    <x v="0"/>
  </r>
  <r>
    <n v="2186401"/>
    <s v="46067739"/>
    <s v="Piura"/>
    <s v="Piura"/>
    <s v="Piura"/>
    <m/>
    <m/>
    <x v="28"/>
    <d v="2025-05-19T12:39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6401"/>
    <n v="45800"/>
    <m/>
    <m/>
    <m/>
    <m/>
    <m/>
    <m/>
    <m/>
    <n v="202505"/>
    <n v="202505"/>
    <x v="0"/>
    <x v="3"/>
    <s v="20610959564"/>
    <n v="0"/>
    <n v="107.25677966101696"/>
    <s v="G1"/>
    <x v="0"/>
  </r>
  <r>
    <n v="2186412"/>
    <s v="16706386"/>
    <s v="Lambayeque"/>
    <s v="Chiclayo "/>
    <s v="La Victoria"/>
    <m/>
    <m/>
    <x v="28"/>
    <d v="2025-05-19T12:24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6412"/>
    <n v="45800"/>
    <d v="2025-06-01T00:00:00"/>
    <m/>
    <m/>
    <m/>
    <m/>
    <m/>
    <m/>
    <n v="202505"/>
    <n v="202505"/>
    <x v="0"/>
    <x v="11"/>
    <s v="20610959564"/>
    <n v="1"/>
    <n v="58.474576271186443"/>
    <s v="G1"/>
    <x v="0"/>
  </r>
  <r>
    <n v="2186433"/>
    <s v="18109081"/>
    <s v="La Libertad"/>
    <s v="Trujillo "/>
    <s v="Trujillo"/>
    <m/>
    <m/>
    <x v="28"/>
    <d v="2025-05-19T12:4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433"/>
    <n v="45800"/>
    <d v="2025-05-26T00:00:00"/>
    <m/>
    <m/>
    <m/>
    <m/>
    <m/>
    <m/>
    <n v="202505"/>
    <n v="202505"/>
    <x v="0"/>
    <x v="0"/>
    <s v="20609316170"/>
    <n v="1"/>
    <n v="94.544915254237296"/>
    <s v="G1"/>
    <x v="0"/>
  </r>
  <r>
    <n v="2186500"/>
    <s v="80683639"/>
    <s v="La Libertad"/>
    <s v="Trujillo "/>
    <s v="Trujillo"/>
    <m/>
    <m/>
    <x v="28"/>
    <d v="2025-05-19T13:3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20T00:00:00"/>
    <m/>
    <x v="0"/>
    <m/>
    <m/>
    <m/>
    <s v="Si"/>
    <m/>
    <m/>
    <m/>
    <m/>
    <n v="202505"/>
    <d v="2025-05-20T00:00:00"/>
    <n v="2186500"/>
    <n v="45800"/>
    <m/>
    <m/>
    <m/>
    <m/>
    <m/>
    <m/>
    <m/>
    <n v="202505"/>
    <n v="202505"/>
    <x v="0"/>
    <x v="28"/>
    <s v="20613723219"/>
    <n v="0"/>
    <n v="94.544915254237296"/>
    <s v="G1"/>
    <x v="0"/>
  </r>
  <r>
    <n v="2186550"/>
    <s v="47096697"/>
    <s v="Piura"/>
    <s v="Piura"/>
    <s v="Castilla"/>
    <m/>
    <m/>
    <x v="28"/>
    <d v="2025-05-19T13:1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550"/>
    <n v="45800"/>
    <d v="2025-05-28T00:00:00"/>
    <m/>
    <m/>
    <m/>
    <m/>
    <m/>
    <m/>
    <n v="202505"/>
    <n v="202505"/>
    <x v="0"/>
    <x v="2"/>
    <s v="20609316170"/>
    <n v="1"/>
    <n v="58.474576271186443"/>
    <s v="G1"/>
    <x v="0"/>
  </r>
  <r>
    <n v="2186577"/>
    <s v="18126798"/>
    <s v="La Libertad"/>
    <s v="Trujillo "/>
    <s v="Victor Larco Herrera"/>
    <m/>
    <m/>
    <x v="28"/>
    <d v="2025-05-19T13:2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577"/>
    <n v="45800"/>
    <d v="2025-05-28T00:00:00"/>
    <m/>
    <m/>
    <m/>
    <m/>
    <m/>
    <m/>
    <n v="202505"/>
    <n v="202505"/>
    <x v="0"/>
    <x v="0"/>
    <s v="20609316170"/>
    <n v="1"/>
    <n v="75.423728813559322"/>
    <s v="G1"/>
    <x v="0"/>
  </r>
  <r>
    <n v="2186582"/>
    <s v="72597181"/>
    <s v="Lambayeque"/>
    <s v="Chiclayo "/>
    <s v="La Victoria"/>
    <m/>
    <m/>
    <x v="28"/>
    <d v="2025-05-19T13:3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19T00:00:00"/>
    <m/>
    <x v="0"/>
    <m/>
    <m/>
    <m/>
    <s v="Si"/>
    <m/>
    <m/>
    <m/>
    <m/>
    <n v="202505"/>
    <d v="2025-05-19T00:00:00"/>
    <n v="2186582"/>
    <n v="45800"/>
    <d v="2025-06-04T00:00:00"/>
    <m/>
    <m/>
    <m/>
    <m/>
    <m/>
    <m/>
    <n v="202505"/>
    <n v="202505"/>
    <x v="0"/>
    <x v="17"/>
    <s v="20610487672"/>
    <n v="1"/>
    <n v="58.474576271186443"/>
    <s v="G1"/>
    <x v="0"/>
  </r>
  <r>
    <n v="2186590"/>
    <s v="25801137"/>
    <s v="Piura"/>
    <s v="Piura"/>
    <s v="Castilla"/>
    <m/>
    <m/>
    <x v="28"/>
    <d v="2025-05-19T13:3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6590"/>
    <n v="45800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86594"/>
    <s v="70000968"/>
    <s v="Piura"/>
    <s v="Piura"/>
    <s v="Piura"/>
    <m/>
    <m/>
    <x v="28"/>
    <d v="2025-05-19T13:57:12"/>
    <s v="Plan 400 Up To Mbps - A FEB25"/>
    <n v="400"/>
    <s v="DUO"/>
    <s v="INTERNET + FONO WIN"/>
    <n v="0"/>
    <n v="0"/>
    <n v="0"/>
    <n v="0"/>
    <s v="0"/>
    <s v="0"/>
    <n v="1"/>
    <s v="0"/>
    <s v="0"/>
    <s v="0"/>
    <s v="0"/>
    <s v="0"/>
    <s v="0"/>
    <s v="Hogar"/>
    <n v="139"/>
    <n v="13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6594"/>
    <n v="45800"/>
    <d v="2025-06-03T00:00:00"/>
    <m/>
    <m/>
    <m/>
    <m/>
    <m/>
    <m/>
    <n v="202505"/>
    <n v="202505"/>
    <x v="0"/>
    <x v="2"/>
    <s v="20609316170"/>
    <n v="1"/>
    <n v="117.79661016949153"/>
    <s v="G1"/>
    <x v="0"/>
  </r>
  <r>
    <n v="2186597"/>
    <s v="73709422"/>
    <s v="La Libertad"/>
    <s v="Trujillo "/>
    <s v="Trujillo"/>
    <m/>
    <m/>
    <x v="28"/>
    <d v="2025-05-19T14:06:2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Lima"/>
    <s v="20606057572"/>
    <s v="CMBRANDO VENTAS S.A.C."/>
    <s v="Agencias Provincias"/>
    <d v="2025-05-19T00:00:00"/>
    <m/>
    <x v="0"/>
    <m/>
    <m/>
    <m/>
    <s v="Si"/>
    <m/>
    <m/>
    <m/>
    <m/>
    <n v="202505"/>
    <d v="2025-05-19T00:00:00"/>
    <n v="2186597"/>
    <n v="45800"/>
    <d v="2025-05-27T00:00:00"/>
    <m/>
    <m/>
    <m/>
    <m/>
    <m/>
    <m/>
    <n v="202505"/>
    <n v="202505"/>
    <x v="0"/>
    <x v="54"/>
    <s v="20606057572"/>
    <n v="1"/>
    <n v="75.423728813559322"/>
    <s v="G1"/>
    <x v="0"/>
  </r>
  <r>
    <n v="2186602"/>
    <s v="40392366"/>
    <s v="Junín"/>
    <s v="Huancayo "/>
    <s v="El Tambo"/>
    <m/>
    <m/>
    <x v="28"/>
    <d v="2025-05-19T13:48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602"/>
    <n v="45800"/>
    <d v="2025-05-27T00:00:00"/>
    <m/>
    <m/>
    <m/>
    <m/>
    <m/>
    <m/>
    <n v="202505"/>
    <n v="202505"/>
    <x v="0"/>
    <x v="55"/>
    <s v="20609316170"/>
    <n v="1"/>
    <n v="58.474576271186443"/>
    <s v="G1"/>
    <x v="1"/>
  </r>
  <r>
    <n v="2186618"/>
    <s v="41539344"/>
    <s v="Piura"/>
    <s v="Piura"/>
    <s v="Veintiseis de Octubre"/>
    <m/>
    <m/>
    <x v="28"/>
    <d v="2025-05-19T13:33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618"/>
    <n v="45800"/>
    <d v="2025-05-28T00:00:00"/>
    <m/>
    <m/>
    <m/>
    <m/>
    <m/>
    <m/>
    <n v="202505"/>
    <n v="202505"/>
    <x v="0"/>
    <x v="2"/>
    <s v="20609316170"/>
    <n v="1"/>
    <n v="75.423728813559322"/>
    <s v="G1"/>
    <x v="0"/>
  </r>
  <r>
    <n v="2186628"/>
    <s v="18036016"/>
    <s v="La Libertad"/>
    <s v="Trujillo "/>
    <s v="Victor Larco Herrera"/>
    <m/>
    <m/>
    <x v="28"/>
    <d v="2025-05-19T14:00:33"/>
    <s v="350Mbps Up To FEB25 A (PROVINCIAS)"/>
    <n v="3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14"/>
    <n v="114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628"/>
    <n v="45800"/>
    <d v="2025-06-02T00:00:00"/>
    <m/>
    <m/>
    <m/>
    <m/>
    <m/>
    <m/>
    <n v="202505"/>
    <n v="202505"/>
    <x v="0"/>
    <x v="0"/>
    <s v="20609316170"/>
    <n v="1"/>
    <n v="96.610169491525426"/>
    <s v="G1"/>
    <x v="0"/>
  </r>
  <r>
    <n v="2186633"/>
    <s v="18095173"/>
    <s v="La Libertad"/>
    <s v="Trujillo "/>
    <s v="Trujillo"/>
    <m/>
    <m/>
    <x v="28"/>
    <d v="2025-05-19T13:54:1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19T00:00:00"/>
    <m/>
    <x v="0"/>
    <m/>
    <m/>
    <m/>
    <s v="Si"/>
    <m/>
    <m/>
    <m/>
    <m/>
    <n v="202505"/>
    <d v="2025-05-19T00:00:00"/>
    <n v="2186633"/>
    <n v="45800"/>
    <d v="2025-05-29T00:00:00"/>
    <m/>
    <m/>
    <m/>
    <m/>
    <m/>
    <m/>
    <n v="202505"/>
    <n v="202505"/>
    <x v="0"/>
    <x v="0"/>
    <s v="20609316170"/>
    <n v="1"/>
    <n v="75.423728813559322"/>
    <s v="G1"/>
    <x v="0"/>
  </r>
  <r>
    <n v="2186702"/>
    <s v="60419974"/>
    <s v="Piura"/>
    <s v="Piura"/>
    <s v="Piura"/>
    <m/>
    <m/>
    <x v="28"/>
    <d v="2025-05-19T14:18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6702"/>
    <n v="45800"/>
    <d v="2025-05-28T00:00:00"/>
    <m/>
    <m/>
    <m/>
    <m/>
    <m/>
    <m/>
    <n v="202505"/>
    <n v="202505"/>
    <x v="0"/>
    <x v="3"/>
    <s v="20610959564"/>
    <n v="1"/>
    <n v="58.474576271186443"/>
    <s v="G1"/>
    <x v="0"/>
  </r>
  <r>
    <n v="2186766"/>
    <s v="47848810"/>
    <s v="Piura"/>
    <s v="Piura"/>
    <s v="Piura"/>
    <m/>
    <m/>
    <x v="28"/>
    <d v="2025-05-19T15:0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19T00:00:00"/>
    <m/>
    <x v="0"/>
    <m/>
    <m/>
    <m/>
    <s v="Si"/>
    <m/>
    <m/>
    <m/>
    <m/>
    <n v="202505"/>
    <d v="2025-05-19T00:00:00"/>
    <n v="2186766"/>
    <n v="45800"/>
    <d v="2025-05-27T00:00:00"/>
    <m/>
    <m/>
    <m/>
    <m/>
    <m/>
    <m/>
    <n v="202505"/>
    <n v="202505"/>
    <x v="0"/>
    <x v="3"/>
    <s v="20610959564"/>
    <n v="1"/>
    <n v="58.474576271186443"/>
    <s v="G1"/>
    <x v="0"/>
  </r>
  <r>
    <n v="2186775"/>
    <s v="02825344"/>
    <s v="Piura"/>
    <s v="Piura"/>
    <s v="Castilla"/>
    <m/>
    <m/>
    <x v="28"/>
    <d v="2025-05-19T14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6775"/>
    <n v="45800"/>
    <d v="2025-05-27T00:00:00"/>
    <m/>
    <m/>
    <m/>
    <m/>
    <m/>
    <m/>
    <n v="202505"/>
    <n v="202505"/>
    <x v="0"/>
    <x v="3"/>
    <s v="20610959564"/>
    <n v="1"/>
    <n v="58.474576271186443"/>
    <s v="G1"/>
    <x v="0"/>
  </r>
  <r>
    <n v="2186850"/>
    <s v="48628538"/>
    <s v="Áncash"/>
    <s v="Santa"/>
    <s v="Nuevo Chimbote"/>
    <m/>
    <m/>
    <x v="28"/>
    <d v="2025-05-19T15:21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6850"/>
    <n v="45800"/>
    <d v="2025-05-31T00:00:00"/>
    <m/>
    <m/>
    <m/>
    <m/>
    <m/>
    <m/>
    <n v="202505"/>
    <n v="202505"/>
    <x v="0"/>
    <x v="12"/>
    <s v="20610487672"/>
    <n v="1"/>
    <n v="58.474576271186443"/>
    <s v="G1"/>
    <x v="0"/>
  </r>
  <r>
    <n v="2186856"/>
    <s v="03477544"/>
    <s v="Piura"/>
    <s v="Piura"/>
    <s v="Veintiseis de Octubre"/>
    <m/>
    <m/>
    <x v="28"/>
    <d v="2025-05-19T15:18:12"/>
    <s v="Plan 600 Mbps - A FEB25"/>
    <n v="600"/>
    <s v="MONO"/>
    <s v="INTERNET"/>
    <n v="0"/>
    <n v="0"/>
    <n v="0"/>
    <n v="0"/>
    <s v="0"/>
    <s v="0"/>
    <n v="0"/>
    <s v="0"/>
    <s v="0"/>
    <s v="0"/>
    <s v="0"/>
    <s v="0"/>
    <s v="0"/>
    <s v="Multifamiliar"/>
    <n v="139"/>
    <n v="139"/>
    <s v="Multicanal Provincia"/>
    <s v="20610959564"/>
    <s v="SICOMNET SAC"/>
    <s v="Agencias Provincias"/>
    <d v="2025-05-19T00:00:00"/>
    <m/>
    <x v="0"/>
    <m/>
    <m/>
    <m/>
    <s v="Si"/>
    <m/>
    <m/>
    <s v="Si"/>
    <s v="ganador"/>
    <n v="202505"/>
    <d v="2025-05-19T00:00:00"/>
    <n v="2186856"/>
    <n v="45800"/>
    <m/>
    <m/>
    <m/>
    <m/>
    <m/>
    <m/>
    <m/>
    <n v="202505"/>
    <n v="202505"/>
    <x v="0"/>
    <x v="3"/>
    <s v="20610959564"/>
    <n v="0"/>
    <n v="117.79661016949153"/>
    <s v="G1"/>
    <x v="0"/>
  </r>
  <r>
    <n v="2186984"/>
    <s v="47910988"/>
    <s v="Piura"/>
    <s v="Piura"/>
    <s v="Castilla"/>
    <m/>
    <m/>
    <x v="28"/>
    <d v="2025-05-19T15:5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6984"/>
    <n v="45800"/>
    <d v="2025-06-08T00:00:00"/>
    <m/>
    <m/>
    <m/>
    <m/>
    <m/>
    <m/>
    <n v="202505"/>
    <n v="202505"/>
    <x v="0"/>
    <x v="3"/>
    <s v="20610959564"/>
    <n v="1"/>
    <n v="58.474576271186443"/>
    <s v="G1"/>
    <x v="0"/>
  </r>
  <r>
    <n v="2187047"/>
    <s v="17854863"/>
    <s v="Áncash"/>
    <s v="Santa"/>
    <s v="Chimbote"/>
    <m/>
    <m/>
    <x v="28"/>
    <d v="2025-05-19T16:27:13"/>
    <s v="Plan 400 Up To Mbps - A FEB25"/>
    <n v="400"/>
    <s v="DUO"/>
    <s v="INTERNET + WIN TV"/>
    <n v="2"/>
    <n v="0"/>
    <n v="0"/>
    <n v="0"/>
    <s v="0"/>
    <s v="0"/>
    <n v="0"/>
    <s v="0"/>
    <s v="0"/>
    <s v="0"/>
    <s v="0"/>
    <s v="1"/>
    <s v="0"/>
    <s v="Hogar"/>
    <n v="218"/>
    <n v="199.66300000000001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047"/>
    <n v="45800"/>
    <d v="2025-06-07T00:00:00"/>
    <m/>
    <m/>
    <m/>
    <m/>
    <m/>
    <m/>
    <n v="202505"/>
    <n v="202505"/>
    <x v="0"/>
    <x v="10"/>
    <s v="20609316170"/>
    <n v="1"/>
    <n v="169.20593220338984"/>
    <s v="G1"/>
    <x v="0"/>
  </r>
  <r>
    <n v="2187083"/>
    <s v="74400933"/>
    <s v="La Libertad"/>
    <s v="Trujillo "/>
    <s v="Trujillo"/>
    <m/>
    <m/>
    <x v="28"/>
    <d v="2025-05-19T16:2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083"/>
    <n v="45800"/>
    <d v="2025-05-31T00:00:00"/>
    <m/>
    <m/>
    <m/>
    <m/>
    <m/>
    <m/>
    <n v="202505"/>
    <n v="202505"/>
    <x v="0"/>
    <x v="0"/>
    <s v="20609316170"/>
    <n v="1"/>
    <n v="58.474576271186443"/>
    <s v="G1"/>
    <x v="0"/>
  </r>
  <r>
    <n v="2187115"/>
    <s v="02784349"/>
    <s v="Piura"/>
    <s v="Piura"/>
    <s v="Castilla"/>
    <m/>
    <m/>
    <x v="28"/>
    <d v="2025-05-19T16:42:1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7115"/>
    <n v="45800"/>
    <d v="2025-05-29T00:00:00"/>
    <m/>
    <m/>
    <m/>
    <m/>
    <m/>
    <m/>
    <n v="202505"/>
    <n v="202505"/>
    <x v="0"/>
    <x v="3"/>
    <s v="20610959564"/>
    <n v="1"/>
    <n v="109.32203389830509"/>
    <s v="G1"/>
    <x v="0"/>
  </r>
  <r>
    <n v="2187133"/>
    <s v="43813634"/>
    <s v="Piura"/>
    <s v="Piura"/>
    <s v="Veintiseis de Octubre"/>
    <m/>
    <m/>
    <x v="28"/>
    <d v="2025-05-19T17:18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133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7164"/>
    <s v="80224050"/>
    <s v="Piura"/>
    <s v="Piura"/>
    <s v="Veintiseis de Octubre"/>
    <m/>
    <m/>
    <x v="28"/>
    <d v="2025-05-19T17:0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0T00:00:00"/>
    <m/>
    <x v="0"/>
    <m/>
    <m/>
    <m/>
    <s v="Si"/>
    <m/>
    <m/>
    <m/>
    <m/>
    <n v="202505"/>
    <d v="2025-05-20T00:00:00"/>
    <n v="2187164"/>
    <n v="45800"/>
    <d v="2025-06-05T00:00:00"/>
    <m/>
    <m/>
    <m/>
    <m/>
    <m/>
    <m/>
    <n v="202505"/>
    <n v="202505"/>
    <x v="0"/>
    <x v="56"/>
    <s v="28.646.378-Q"/>
    <n v="1"/>
    <n v="58.474576271186443"/>
    <s v="G1"/>
    <x v="0"/>
  </r>
  <r>
    <n v="2187268"/>
    <s v="16748593"/>
    <s v="Lambayeque"/>
    <s v="Chiclayo "/>
    <s v="José Leonardo Ortiz"/>
    <m/>
    <m/>
    <x v="28"/>
    <d v="2025-05-19T17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7268"/>
    <n v="45800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7282"/>
    <s v="43794777"/>
    <s v="La Libertad"/>
    <s v="Trujillo "/>
    <s v="Victor Larco Herrera"/>
    <m/>
    <m/>
    <x v="28"/>
    <d v="2025-05-19T17:39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7282"/>
    <n v="45800"/>
    <d v="2025-05-27T00:00:00"/>
    <m/>
    <m/>
    <m/>
    <m/>
    <m/>
    <m/>
    <n v="202505"/>
    <n v="202505"/>
    <x v="0"/>
    <x v="5"/>
    <s v="20610487672"/>
    <n v="1"/>
    <n v="94.544915254237296"/>
    <s v="G1"/>
    <x v="0"/>
  </r>
  <r>
    <n v="2187342"/>
    <s v="46194920"/>
    <s v="Junín"/>
    <s v="Huancayo "/>
    <s v="El Tambo"/>
    <m/>
    <m/>
    <x v="28"/>
    <d v="2025-05-19T18:09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19T00:00:00"/>
    <m/>
    <x v="0"/>
    <m/>
    <m/>
    <m/>
    <s v="Si"/>
    <m/>
    <m/>
    <m/>
    <m/>
    <n v="202505"/>
    <d v="2025-05-19T00:00:00"/>
    <n v="2187342"/>
    <n v="45800"/>
    <d v="2025-05-30T00:00:00"/>
    <m/>
    <m/>
    <m/>
    <m/>
    <m/>
    <m/>
    <n v="202505"/>
    <n v="202505"/>
    <x v="0"/>
    <x v="45"/>
    <s v="20573127774"/>
    <n v="1"/>
    <n v="58.474576271186443"/>
    <s v="G1"/>
    <x v="1"/>
  </r>
  <r>
    <n v="2187344"/>
    <s v="27168969"/>
    <s v="La Libertad"/>
    <s v="Trujillo "/>
    <s v="Trujillo"/>
    <m/>
    <m/>
    <x v="28"/>
    <d v="2025-05-19T18:21:3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4430764"/>
    <s v="GRUPO LUFAFCO S.A.C."/>
    <s v="Agencias Provincias"/>
    <d v="2025-05-21T00:00:00"/>
    <m/>
    <x v="0"/>
    <m/>
    <m/>
    <m/>
    <s v="Si"/>
    <m/>
    <m/>
    <m/>
    <m/>
    <n v="202505"/>
    <d v="2025-05-21T00:00:00"/>
    <n v="2187344"/>
    <n v="45800"/>
    <d v="2025-05-29T00:00:00"/>
    <m/>
    <m/>
    <m/>
    <m/>
    <m/>
    <m/>
    <n v="202505"/>
    <n v="202505"/>
    <x v="0"/>
    <x v="9"/>
    <s v="20604430764"/>
    <n v="1"/>
    <n v="94.544915254237296"/>
    <s v="G1"/>
    <x v="0"/>
  </r>
  <r>
    <n v="2187345"/>
    <s v="80421783"/>
    <s v="Lambayeque"/>
    <s v="Chiclayo "/>
    <s v="Chiclayo"/>
    <m/>
    <m/>
    <x v="28"/>
    <d v="2025-05-19T18:3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345"/>
    <n v="45800"/>
    <d v="2025-06-05T00:00:00"/>
    <m/>
    <m/>
    <m/>
    <m/>
    <m/>
    <m/>
    <n v="202505"/>
    <n v="202505"/>
    <x v="0"/>
    <x v="19"/>
    <s v="20609316170"/>
    <n v="1"/>
    <n v="58.474576271186443"/>
    <s v="G1"/>
    <x v="0"/>
  </r>
  <r>
    <n v="2187394"/>
    <s v="77246986"/>
    <s v="Piura"/>
    <s v="Piura"/>
    <s v="Castilla"/>
    <m/>
    <m/>
    <x v="28"/>
    <d v="2025-05-19T18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394"/>
    <n v="45800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87407"/>
    <s v="77083920"/>
    <s v="Lambayeque"/>
    <s v="Chiclayo "/>
    <s v="Pimentel"/>
    <m/>
    <s v="SAN GABRIEL"/>
    <x v="28"/>
    <d v="2025-05-19T19:12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89"/>
    <n v="8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407"/>
    <n v="45800"/>
    <d v="2025-05-28T00:00:00"/>
    <m/>
    <m/>
    <m/>
    <m/>
    <m/>
    <m/>
    <n v="202505"/>
    <n v="202505"/>
    <x v="0"/>
    <x v="19"/>
    <s v="20609316170"/>
    <n v="1"/>
    <n v="75.423728813559322"/>
    <s v="G1"/>
    <x v="0"/>
  </r>
  <r>
    <n v="2187413"/>
    <s v="40046396"/>
    <s v="La Libertad"/>
    <s v="Trujillo "/>
    <s v="Trujillo"/>
    <m/>
    <m/>
    <x v="25"/>
    <d v="2025-05-19T19:33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s OUT"/>
    <s v="20613301144"/>
    <s v="AZDAGROUP S.A.C."/>
    <s v="Agencias Provincias"/>
    <d v="2025-05-20T00:00:00"/>
    <m/>
    <x v="0"/>
    <m/>
    <m/>
    <m/>
    <s v="Si"/>
    <m/>
    <m/>
    <m/>
    <m/>
    <n v="202505"/>
    <d v="2025-05-20T00:00:00"/>
    <n v="2187413"/>
    <n v="45800"/>
    <d v="2025-05-28T00:00:00"/>
    <m/>
    <m/>
    <m/>
    <m/>
    <m/>
    <m/>
    <n v="202505"/>
    <n v="202505"/>
    <x v="0"/>
    <x v="39"/>
    <s v="20613301144"/>
    <n v="1"/>
    <n v="58.474576271186443"/>
    <s v="G1"/>
    <x v="0"/>
  </r>
  <r>
    <n v="2187439"/>
    <s v="45516477"/>
    <s v="Áncash"/>
    <s v="Santa"/>
    <s v="Nuevo Chimbote"/>
    <m/>
    <m/>
    <x v="28"/>
    <d v="2025-05-19T18:33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20T00:00:00"/>
    <m/>
    <x v="0"/>
    <m/>
    <m/>
    <m/>
    <s v="Si"/>
    <m/>
    <m/>
    <s v="Si"/>
    <s v="ganador"/>
    <n v="202505"/>
    <d v="2025-05-20T00:00:00"/>
    <n v="2187439"/>
    <n v="45800"/>
    <m/>
    <m/>
    <m/>
    <m/>
    <m/>
    <m/>
    <m/>
    <n v="202505"/>
    <n v="202505"/>
    <x v="0"/>
    <x v="40"/>
    <s v="20613723219"/>
    <n v="0"/>
    <n v="94.544915254237296"/>
    <s v="G1"/>
    <x v="0"/>
  </r>
  <r>
    <n v="2187444"/>
    <s v="43079956"/>
    <s v="Piura"/>
    <s v="Piura"/>
    <s v="Castilla"/>
    <m/>
    <m/>
    <x v="28"/>
    <d v="2025-05-19T19:2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444"/>
    <n v="45800"/>
    <d v="2025-05-29T00:00:00"/>
    <m/>
    <m/>
    <m/>
    <m/>
    <m/>
    <m/>
    <n v="202505"/>
    <n v="202505"/>
    <x v="0"/>
    <x v="2"/>
    <s v="20609316170"/>
    <n v="1"/>
    <n v="75.423728813559322"/>
    <s v="G1"/>
    <x v="0"/>
  </r>
  <r>
    <n v="2187499"/>
    <s v="03573724"/>
    <s v="Piura"/>
    <s v="Piura"/>
    <s v="Veintiseis de Octubre"/>
    <m/>
    <m/>
    <x v="28"/>
    <d v="2025-05-19T19:0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20T00:00:00"/>
    <m/>
    <x v="0"/>
    <m/>
    <m/>
    <m/>
    <s v="Si"/>
    <m/>
    <m/>
    <m/>
    <m/>
    <n v="202505"/>
    <d v="2025-05-20T00:00:00"/>
    <n v="2187499"/>
    <n v="45800"/>
    <d v="2025-05-28T00:00:00"/>
    <m/>
    <m/>
    <m/>
    <m/>
    <m/>
    <m/>
    <n v="202505"/>
    <n v="202505"/>
    <x v="0"/>
    <x v="4"/>
    <s v="20613447505"/>
    <n v="1"/>
    <n v="58.474576271186443"/>
    <s v="G1"/>
    <x v="0"/>
  </r>
  <r>
    <n v="2187555"/>
    <s v="21554340"/>
    <s v="Piura"/>
    <s v="Piura"/>
    <s v="Piura"/>
    <m/>
    <m/>
    <x v="28"/>
    <d v="2025-05-20T11:33:15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Lima"/>
    <s v="20607021555"/>
    <s v="NOVO NETWORKS SAC"/>
    <s v="Agencias Provincias"/>
    <d v="2025-05-20T00:00:00"/>
    <m/>
    <x v="0"/>
    <m/>
    <m/>
    <m/>
    <s v="Si"/>
    <m/>
    <m/>
    <m/>
    <m/>
    <n v="202505"/>
    <d v="2025-05-20T00:00:00"/>
    <n v="2187555"/>
    <n v="45800"/>
    <d v="2025-05-27T00:00:00"/>
    <m/>
    <m/>
    <m/>
    <m/>
    <m/>
    <m/>
    <n v="202505"/>
    <n v="202505"/>
    <x v="0"/>
    <x v="57"/>
    <s v="20607021555"/>
    <n v="1"/>
    <n v="109.32203389830509"/>
    <s v="G1"/>
    <x v="0"/>
  </r>
  <r>
    <n v="2187581"/>
    <s v="16670753"/>
    <s v="Lambayeque"/>
    <s v="Chiclayo "/>
    <s v="José Leonardo Ortiz"/>
    <m/>
    <m/>
    <x v="28"/>
    <d v="2025-05-19T19:51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7581"/>
    <n v="45800"/>
    <d v="2025-06-05T00:00:00"/>
    <m/>
    <m/>
    <m/>
    <m/>
    <m/>
    <m/>
    <n v="202505"/>
    <n v="202505"/>
    <x v="0"/>
    <x v="17"/>
    <s v="20610487672"/>
    <n v="1"/>
    <n v="58.474576271186443"/>
    <s v="G1"/>
    <x v="0"/>
  </r>
  <r>
    <n v="2187651"/>
    <s v="17839938"/>
    <s v="La Libertad"/>
    <s v="Trujillo "/>
    <s v="Trujillo"/>
    <m/>
    <m/>
    <x v="28"/>
    <d v="2025-05-19T21:06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1T00:00:00"/>
    <m/>
    <x v="0"/>
    <m/>
    <m/>
    <m/>
    <s v="Si"/>
    <m/>
    <m/>
    <m/>
    <m/>
    <n v="202505"/>
    <d v="2025-05-21T00:00:00"/>
    <n v="2187651"/>
    <n v="45800"/>
    <d v="2025-05-29T00:00:00"/>
    <m/>
    <m/>
    <m/>
    <m/>
    <m/>
    <m/>
    <n v="202505"/>
    <n v="202505"/>
    <x v="0"/>
    <x v="28"/>
    <s v="20613723219"/>
    <n v="1"/>
    <n v="58.474576271186443"/>
    <s v="G1"/>
    <x v="0"/>
  </r>
  <r>
    <n v="2187653"/>
    <s v="18099526"/>
    <s v="La Libertad"/>
    <s v="Trujillo "/>
    <s v="Trujillo"/>
    <m/>
    <m/>
    <x v="28"/>
    <d v="2025-05-19T20:5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653"/>
    <n v="45800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87679"/>
    <s v="02772401"/>
    <s v="Piura"/>
    <s v="Piura"/>
    <s v="Veintiseis de Octubre"/>
    <m/>
    <m/>
    <x v="28"/>
    <d v="2025-05-19T21:33:11"/>
    <s v="Plan 400 Up To Mbps - A FEB25"/>
    <n v="400"/>
    <s v="DUO"/>
    <s v="INTERNET + WIN TV"/>
    <n v="1"/>
    <n v="0"/>
    <n v="0"/>
    <n v="0"/>
    <s v="0"/>
    <s v="0"/>
    <n v="0"/>
    <s v="0"/>
    <s v="0"/>
    <s v="1"/>
    <s v="0"/>
    <s v="0"/>
    <s v="0"/>
    <s v="Multifamiliar"/>
    <n v="169"/>
    <n v="1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87679"/>
    <n v="45800"/>
    <d v="2025-06-08T00:00:00"/>
    <m/>
    <m/>
    <m/>
    <m/>
    <m/>
    <m/>
    <n v="202505"/>
    <n v="202505"/>
    <x v="0"/>
    <x v="2"/>
    <s v="20609316170"/>
    <n v="1"/>
    <n v="143.22033898305085"/>
    <s v="G1"/>
    <x v="0"/>
  </r>
  <r>
    <n v="2187687"/>
    <s v="76098043"/>
    <s v="Piura"/>
    <s v="Piura"/>
    <s v="Veintiseis de Octubre"/>
    <m/>
    <m/>
    <x v="28"/>
    <d v="2025-05-19T21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687"/>
    <n v="45800"/>
    <d v="2025-05-27T00:00:00"/>
    <m/>
    <m/>
    <m/>
    <m/>
    <m/>
    <m/>
    <n v="202505"/>
    <n v="202505"/>
    <x v="0"/>
    <x v="2"/>
    <s v="20609316170"/>
    <n v="1"/>
    <n v="58.474576271186443"/>
    <s v="G1"/>
    <x v="0"/>
  </r>
  <r>
    <n v="2187696"/>
    <s v="16595838"/>
    <s v="Lambayeque"/>
    <s v="Chiclayo "/>
    <s v="Chiclayo"/>
    <m/>
    <m/>
    <x v="28"/>
    <d v="2025-05-19T22:0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696"/>
    <n v="45800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87719"/>
    <s v="32982284"/>
    <s v="Áncash"/>
    <s v="Santa"/>
    <s v="Nuevo Chimbote"/>
    <m/>
    <m/>
    <x v="28"/>
    <d v="2025-05-19T21:3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7719"/>
    <n v="45800"/>
    <d v="2025-06-07T00:00:00"/>
    <m/>
    <m/>
    <m/>
    <m/>
    <m/>
    <m/>
    <n v="202505"/>
    <n v="202505"/>
    <x v="0"/>
    <x v="10"/>
    <s v="20609316170"/>
    <n v="1"/>
    <n v="107.25677966101696"/>
    <s v="G1"/>
    <x v="0"/>
  </r>
  <r>
    <n v="2187729"/>
    <s v="16776162"/>
    <s v="Lambayeque"/>
    <s v="Chiclayo "/>
    <s v="Chiclayo"/>
    <m/>
    <m/>
    <x v="28"/>
    <d v="2025-05-19T21:36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7729"/>
    <n v="45800"/>
    <d v="2025-05-28T00:00:00"/>
    <m/>
    <m/>
    <m/>
    <m/>
    <m/>
    <m/>
    <n v="202505"/>
    <n v="202505"/>
    <x v="0"/>
    <x v="17"/>
    <s v="20610487672"/>
    <n v="1"/>
    <n v="58.474576271186443"/>
    <s v="G1"/>
    <x v="0"/>
  </r>
  <r>
    <n v="2187734"/>
    <s v="10460322664"/>
    <s v="Piura"/>
    <s v="Piura"/>
    <s v="Piura"/>
    <m/>
    <m/>
    <x v="28"/>
    <d v="2025-05-20T07:15:18"/>
    <s v="GAMER 600Mbps - A FEB25"/>
    <n v="6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59"/>
    <n v="159"/>
    <s v="Multicanal Lima"/>
    <s v="20607995258"/>
    <s v="DAS SOLUCIONES S.A.C."/>
    <s v="Agencias Provincias"/>
    <d v="2025-05-20T00:00:00"/>
    <m/>
    <x v="0"/>
    <m/>
    <m/>
    <m/>
    <s v="Si"/>
    <m/>
    <m/>
    <m/>
    <m/>
    <n v="202505"/>
    <d v="2025-05-20T00:00:00"/>
    <n v="2187734"/>
    <n v="45800"/>
    <d v="2025-06-05T00:00:00"/>
    <m/>
    <m/>
    <m/>
    <m/>
    <m/>
    <m/>
    <n v="202505"/>
    <n v="202505"/>
    <x v="0"/>
    <x v="26"/>
    <s v="20607995258"/>
    <n v="1"/>
    <n v="134.74576271186442"/>
    <s v="G1"/>
    <x v="0"/>
  </r>
  <r>
    <n v="2187931"/>
    <s v="43887185"/>
    <s v="La Libertad"/>
    <s v="Trujillo "/>
    <s v="Trujillo"/>
    <m/>
    <m/>
    <x v="29"/>
    <d v="2025-05-20T10:09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0T00:00:00"/>
    <m/>
    <x v="0"/>
    <m/>
    <m/>
    <m/>
    <s v="Si"/>
    <m/>
    <m/>
    <m/>
    <m/>
    <n v="202505"/>
    <d v="2025-05-20T00:00:00"/>
    <n v="2187931"/>
    <n v="45800"/>
    <d v="2025-05-27T00:00:00"/>
    <m/>
    <m/>
    <m/>
    <m/>
    <m/>
    <m/>
    <n v="202505"/>
    <n v="202505"/>
    <x v="0"/>
    <x v="8"/>
    <s v="20611812893"/>
    <n v="1"/>
    <n v="58.474576271186443"/>
    <s v="G1"/>
    <x v="0"/>
  </r>
  <r>
    <n v="2187951"/>
    <s v="32926662"/>
    <s v="Áncash"/>
    <s v="Santa"/>
    <s v="Nuevo Chimbote"/>
    <m/>
    <m/>
    <x v="29"/>
    <d v="2025-05-20T10:18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7951"/>
    <n v="45800"/>
    <d v="2025-06-07T00:00:00"/>
    <m/>
    <m/>
    <m/>
    <m/>
    <m/>
    <m/>
    <n v="202505"/>
    <n v="202505"/>
    <x v="0"/>
    <x v="10"/>
    <s v="20609316170"/>
    <n v="1"/>
    <n v="94.544915254237296"/>
    <s v="G1"/>
    <x v="0"/>
  </r>
  <r>
    <n v="2187977"/>
    <s v="40921887"/>
    <s v="Piura"/>
    <s v="Piura"/>
    <s v="Veintiseis de Octubre"/>
    <m/>
    <m/>
    <x v="27"/>
    <d v="2025-05-20T10:24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7977"/>
    <n v="45800"/>
    <d v="2025-06-03T00:00:00"/>
    <m/>
    <m/>
    <m/>
    <m/>
    <m/>
    <m/>
    <n v="202505"/>
    <n v="202505"/>
    <x v="0"/>
    <x v="2"/>
    <s v="20609316170"/>
    <n v="1"/>
    <n v="94.544915254237296"/>
    <s v="G1"/>
    <x v="0"/>
  </r>
  <r>
    <n v="2188060"/>
    <s v="73775544"/>
    <s v="Lambayeque"/>
    <s v="Chiclayo "/>
    <s v="La Victoria"/>
    <m/>
    <s v="RESIDENCIAL PASEO GRAU"/>
    <x v="29"/>
    <d v="2025-05-20T11:18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0803131"/>
    <s v="YBENS GROUP"/>
    <s v="Agencias Provincias"/>
    <d v="2025-05-20T00:00:00"/>
    <m/>
    <x v="0"/>
    <m/>
    <m/>
    <m/>
    <s v="Si"/>
    <m/>
    <m/>
    <m/>
    <m/>
    <n v="202505"/>
    <d v="2025-05-20T00:00:00"/>
    <n v="2188060"/>
    <n v="45800"/>
    <d v="2025-05-26T00:00:00"/>
    <m/>
    <m/>
    <m/>
    <m/>
    <m/>
    <m/>
    <n v="202505"/>
    <n v="202505"/>
    <x v="0"/>
    <x v="6"/>
    <s v="20610803131"/>
    <n v="1"/>
    <n v="94.544915254237296"/>
    <s v="G1"/>
    <x v="0"/>
  </r>
  <r>
    <n v="2188069"/>
    <s v="02678987"/>
    <s v="Piura"/>
    <s v="Piura"/>
    <s v="Castilla"/>
    <m/>
    <m/>
    <x v="29"/>
    <d v="2025-05-20T11:06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069"/>
    <n v="45800"/>
    <d v="2025-06-05T00:00:00"/>
    <m/>
    <m/>
    <m/>
    <m/>
    <m/>
    <m/>
    <n v="202505"/>
    <n v="202505"/>
    <x v="0"/>
    <x v="2"/>
    <s v="20609316170"/>
    <n v="1"/>
    <n v="58.474576271186443"/>
    <s v="G1"/>
    <x v="0"/>
  </r>
  <r>
    <n v="2188107"/>
    <s v="41220819"/>
    <s v="Lambayeque"/>
    <s v="Chiclayo "/>
    <s v="Chiclayo"/>
    <m/>
    <m/>
    <x v="29"/>
    <d v="2025-05-20T11:42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107"/>
    <n v="45800"/>
    <d v="2025-06-07T00:00:00"/>
    <m/>
    <m/>
    <m/>
    <m/>
    <m/>
    <m/>
    <n v="202505"/>
    <n v="202505"/>
    <x v="0"/>
    <x v="19"/>
    <s v="20609316170"/>
    <n v="1"/>
    <n v="58.474576271186443"/>
    <s v="G1"/>
    <x v="0"/>
  </r>
  <r>
    <n v="2188125"/>
    <s v="73278253"/>
    <s v="Arequipa"/>
    <s v="Arequipa"/>
    <s v="Miraflores"/>
    <m/>
    <m/>
    <x v="29"/>
    <d v="2025-05-20T11:24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8999371"/>
    <s v="FUTURA CONNECTION"/>
    <s v="Agencias Provincias"/>
    <d v="2025-05-20T00:00:00"/>
    <m/>
    <x v="0"/>
    <m/>
    <m/>
    <m/>
    <s v="Si"/>
    <m/>
    <m/>
    <m/>
    <m/>
    <n v="202505"/>
    <d v="2025-05-20T00:00:00"/>
    <n v="2188125"/>
    <n v="45800"/>
    <d v="2025-05-28T00:00:00"/>
    <m/>
    <m/>
    <m/>
    <m/>
    <m/>
    <m/>
    <n v="202505"/>
    <n v="202505"/>
    <x v="0"/>
    <x v="58"/>
    <s v="20608999371"/>
    <n v="1"/>
    <n v="58.474576271186443"/>
    <s v="G1"/>
    <x v="1"/>
  </r>
  <r>
    <n v="2188138"/>
    <s v="75821788"/>
    <s v="Piura"/>
    <s v="Piura"/>
    <s v="Castilla"/>
    <m/>
    <m/>
    <x v="29"/>
    <d v="2025-05-20T11:57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021555"/>
    <s v="NOVO NETWORKS SAC"/>
    <s v="Agencias Provincias"/>
    <d v="2025-05-20T00:00:00"/>
    <m/>
    <x v="0"/>
    <m/>
    <m/>
    <m/>
    <s v="Si"/>
    <m/>
    <m/>
    <m/>
    <m/>
    <n v="202505"/>
    <d v="2025-05-20T00:00:00"/>
    <n v="2188138"/>
    <n v="45800"/>
    <d v="2025-05-28T00:00:00"/>
    <m/>
    <m/>
    <m/>
    <m/>
    <m/>
    <m/>
    <n v="202505"/>
    <n v="202505"/>
    <x v="0"/>
    <x v="57"/>
    <s v="20607021555"/>
    <n v="1"/>
    <n v="58.474576271186443"/>
    <s v="G1"/>
    <x v="0"/>
  </r>
  <r>
    <n v="2188189"/>
    <s v="47040036"/>
    <s v="La Libertad"/>
    <s v="Trujillo "/>
    <s v="Trujillo"/>
    <m/>
    <m/>
    <x v="29"/>
    <d v="2025-05-20T11:5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0T00:00:00"/>
    <m/>
    <x v="0"/>
    <m/>
    <m/>
    <m/>
    <s v="Si"/>
    <m/>
    <m/>
    <m/>
    <m/>
    <n v="202505"/>
    <d v="2025-05-20T00:00:00"/>
    <n v="2188189"/>
    <n v="45800"/>
    <d v="2025-06-05T00:00:00"/>
    <m/>
    <m/>
    <m/>
    <m/>
    <m/>
    <m/>
    <n v="202505"/>
    <n v="202505"/>
    <x v="0"/>
    <x v="20"/>
    <s v="28.646.378-Q"/>
    <n v="1"/>
    <n v="58.474576271186443"/>
    <s v="G1"/>
    <x v="0"/>
  </r>
  <r>
    <n v="2188196"/>
    <s v="48376420"/>
    <s v="Piura"/>
    <s v="Piura"/>
    <s v="Piura"/>
    <m/>
    <m/>
    <x v="29"/>
    <d v="2025-05-20T11:5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196"/>
    <n v="45800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88219"/>
    <s v="47563250"/>
    <s v="La Libertad"/>
    <s v="Trujillo "/>
    <s v="Trujillo"/>
    <m/>
    <m/>
    <x v="29"/>
    <d v="2025-05-20T11:57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219"/>
    <n v="45800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88271"/>
    <s v="72918462"/>
    <s v="Lambayeque"/>
    <s v="Lambayeque "/>
    <s v="Lambayeque"/>
    <m/>
    <m/>
    <x v="29"/>
    <d v="2025-05-20T12:45:13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271"/>
    <n v="45800"/>
    <d v="2025-05-28T00:00:00"/>
    <m/>
    <m/>
    <m/>
    <m/>
    <m/>
    <m/>
    <n v="202505"/>
    <n v="202505"/>
    <x v="0"/>
    <x v="19"/>
    <s v="20609316170"/>
    <n v="1"/>
    <n v="71.186440677966104"/>
    <s v="G1"/>
    <x v="0"/>
  </r>
  <r>
    <n v="2188296"/>
    <s v="42898705"/>
    <s v="La Libertad"/>
    <s v="Trujillo "/>
    <s v="Trujillo"/>
    <m/>
    <m/>
    <x v="29"/>
    <d v="2025-05-20T12:3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4430764"/>
    <s v="GRUPO LUFAFCO S.A.C."/>
    <s v="Agencias Provincias"/>
    <d v="2025-05-21T00:00:00"/>
    <m/>
    <x v="0"/>
    <m/>
    <m/>
    <m/>
    <s v="Si"/>
    <m/>
    <m/>
    <m/>
    <m/>
    <n v="202505"/>
    <d v="2025-05-21T00:00:00"/>
    <n v="2188296"/>
    <n v="45800"/>
    <d v="2025-05-27T00:00:00"/>
    <m/>
    <m/>
    <m/>
    <m/>
    <m/>
    <m/>
    <n v="202505"/>
    <n v="202505"/>
    <x v="0"/>
    <x v="9"/>
    <s v="20604430764"/>
    <n v="1"/>
    <n v="58.474576271186443"/>
    <s v="G1"/>
    <x v="0"/>
  </r>
  <r>
    <n v="2188300"/>
    <s v="16476974"/>
    <s v="Lambayeque"/>
    <s v="Chiclayo "/>
    <s v="José Leonardo Ortiz"/>
    <m/>
    <m/>
    <x v="29"/>
    <d v="2025-05-20T13:0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300"/>
    <n v="45800"/>
    <d v="2025-05-26T00:00:00"/>
    <m/>
    <m/>
    <m/>
    <m/>
    <m/>
    <m/>
    <n v="202505"/>
    <n v="202505"/>
    <x v="0"/>
    <x v="19"/>
    <s v="20609316170"/>
    <n v="1"/>
    <n v="94.544915254237296"/>
    <s v="G1"/>
    <x v="0"/>
  </r>
  <r>
    <n v="2188347"/>
    <s v="46546586"/>
    <s v="La Libertad"/>
    <s v="Trujillo "/>
    <s v="Trujillo"/>
    <m/>
    <m/>
    <x v="29"/>
    <d v="2025-05-20T13:00:2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8834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88378"/>
    <s v="03643581"/>
    <s v="Piura"/>
    <s v="Piura"/>
    <s v="Piura"/>
    <m/>
    <m/>
    <x v="25"/>
    <d v="2025-05-20T13:03:15"/>
    <s v="GAMER 1000 Mbps - A FEB25"/>
    <n v="10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89"/>
    <n v="18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8378"/>
    <n v="45800"/>
    <d v="2025-06-05T00:00:00"/>
    <m/>
    <m/>
    <m/>
    <m/>
    <m/>
    <m/>
    <n v="202505"/>
    <n v="202505"/>
    <x v="0"/>
    <x v="3"/>
    <s v="20610959564"/>
    <n v="1"/>
    <n v="160.16949152542375"/>
    <s v="G1"/>
    <x v="0"/>
  </r>
  <r>
    <n v="2188385"/>
    <s v="41628475"/>
    <s v="La Libertad"/>
    <s v="Trujillo "/>
    <s v="Trujillo"/>
    <m/>
    <m/>
    <x v="25"/>
    <d v="2025-05-20T13:1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s v="Si"/>
    <s v="ganador"/>
    <n v="202505"/>
    <d v="2025-05-20T00:00:00"/>
    <n v="2188385"/>
    <n v="45800"/>
    <d v="2025-05-26T00:00:00"/>
    <m/>
    <m/>
    <m/>
    <m/>
    <m/>
    <m/>
    <n v="202505"/>
    <n v="202505"/>
    <x v="0"/>
    <x v="0"/>
    <s v="20609316170"/>
    <n v="1"/>
    <n v="58.474576271186443"/>
    <s v="G1"/>
    <x v="0"/>
  </r>
  <r>
    <n v="2188434"/>
    <s v="40075244"/>
    <s v="Lambayeque"/>
    <s v="Chiclayo "/>
    <s v="Chiclayo"/>
    <m/>
    <m/>
    <x v="29"/>
    <d v="2025-05-20T13:42:2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434"/>
    <n v="45800"/>
    <d v="2025-05-28T00:00:00"/>
    <m/>
    <m/>
    <m/>
    <m/>
    <m/>
    <m/>
    <n v="202505"/>
    <n v="202505"/>
    <x v="0"/>
    <x v="19"/>
    <s v="20609316170"/>
    <n v="1"/>
    <n v="58.474576271186443"/>
    <s v="G1"/>
    <x v="0"/>
  </r>
  <r>
    <n v="2188483"/>
    <s v="17890682"/>
    <s v="La Libertad"/>
    <s v="Trujillo "/>
    <s v="Trujillo"/>
    <m/>
    <m/>
    <x v="29"/>
    <d v="2025-05-20T13:51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483"/>
    <n v="45800"/>
    <d v="2025-06-07T00:00:00"/>
    <m/>
    <m/>
    <m/>
    <m/>
    <m/>
    <m/>
    <n v="202505"/>
    <n v="202505"/>
    <x v="0"/>
    <x v="0"/>
    <s v="20609316170"/>
    <n v="1"/>
    <n v="94.544915254237296"/>
    <s v="G1"/>
    <x v="0"/>
  </r>
  <r>
    <n v="2188504"/>
    <s v="17918587"/>
    <s v="La Libertad"/>
    <s v="Trujillo "/>
    <s v="Trujillo"/>
    <m/>
    <m/>
    <x v="29"/>
    <d v="2025-05-20T14:03:2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504"/>
    <n v="45800"/>
    <d v="2025-05-29T00:00:00"/>
    <m/>
    <m/>
    <m/>
    <m/>
    <m/>
    <m/>
    <n v="202505"/>
    <n v="202505"/>
    <x v="0"/>
    <x v="0"/>
    <s v="20609316170"/>
    <n v="1"/>
    <n v="94.544915254237296"/>
    <s v="G1"/>
    <x v="0"/>
  </r>
  <r>
    <n v="2188537"/>
    <s v="02881983"/>
    <s v="Piura"/>
    <s v="Piura"/>
    <s v="Catacaos"/>
    <m/>
    <m/>
    <x v="29"/>
    <d v="2025-05-20T14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537"/>
    <n v="45800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88561"/>
    <s v="72563692"/>
    <s v="Piura"/>
    <s v="Piura"/>
    <s v="Veintiseis de Octubre"/>
    <m/>
    <m/>
    <x v="29"/>
    <d v="2025-05-20T14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8561"/>
    <n v="45800"/>
    <d v="2025-05-25T00:00:00"/>
    <m/>
    <m/>
    <m/>
    <m/>
    <m/>
    <m/>
    <n v="202505"/>
    <n v="202505"/>
    <x v="0"/>
    <x v="3"/>
    <s v="20610959564"/>
    <n v="1"/>
    <n v="58.474576271186443"/>
    <s v="G1"/>
    <x v="0"/>
  </r>
  <r>
    <n v="2188623"/>
    <s v="40778175"/>
    <s v="La Libertad"/>
    <s v="Trujillo "/>
    <s v="Trujillo"/>
    <m/>
    <m/>
    <x v="29"/>
    <d v="2025-05-20T14:33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623"/>
    <n v="45800"/>
    <d v="2025-05-30T00:00:00"/>
    <m/>
    <m/>
    <m/>
    <m/>
    <m/>
    <m/>
    <n v="202505"/>
    <n v="202505"/>
    <x v="0"/>
    <x v="0"/>
    <s v="20609316170"/>
    <n v="1"/>
    <n v="94.544915254237296"/>
    <s v="G1"/>
    <x v="0"/>
  </r>
  <r>
    <n v="2188629"/>
    <s v="47586847"/>
    <s v="Lambayeque"/>
    <s v="Chiclayo "/>
    <s v="Pimentel"/>
    <m/>
    <s v="VILLAVERDE"/>
    <x v="29"/>
    <d v="2025-05-20T14:30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0803131"/>
    <s v="YBENS GROUP"/>
    <s v="Agencias Provincias"/>
    <d v="2025-05-20T00:00:00"/>
    <m/>
    <x v="0"/>
    <m/>
    <m/>
    <m/>
    <s v="Si"/>
    <m/>
    <m/>
    <m/>
    <m/>
    <n v="202505"/>
    <d v="2025-05-20T00:00:00"/>
    <n v="2188629"/>
    <n v="45800"/>
    <d v="2025-05-28T00:00:00"/>
    <m/>
    <m/>
    <m/>
    <m/>
    <m/>
    <m/>
    <n v="202505"/>
    <n v="202505"/>
    <x v="0"/>
    <x v="6"/>
    <s v="20610803131"/>
    <n v="1"/>
    <n v="94.544915254237296"/>
    <s v="G1"/>
    <x v="0"/>
  </r>
  <r>
    <n v="2188636"/>
    <s v="17532787"/>
    <s v="Lambayeque"/>
    <s v="Chiclayo "/>
    <s v="Chiclayo"/>
    <m/>
    <m/>
    <x v="29"/>
    <d v="2025-05-20T15:4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8636"/>
    <n v="45800"/>
    <d v="2025-05-31T00:00:00"/>
    <m/>
    <m/>
    <m/>
    <m/>
    <m/>
    <m/>
    <n v="202505"/>
    <n v="202505"/>
    <x v="0"/>
    <x v="11"/>
    <s v="20610959564"/>
    <n v="1"/>
    <n v="58.474576271186443"/>
    <s v="G1"/>
    <x v="0"/>
  </r>
  <r>
    <n v="2188656"/>
    <s v="41929769"/>
    <s v="Junín"/>
    <s v="Huancayo "/>
    <s v="El Tambo"/>
    <m/>
    <m/>
    <x v="29"/>
    <d v="2025-05-20T14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21T00:00:00"/>
    <m/>
    <x v="0"/>
    <m/>
    <m/>
    <m/>
    <s v="Si"/>
    <m/>
    <m/>
    <m/>
    <m/>
    <n v="202505"/>
    <d v="2025-05-21T00:00:00"/>
    <n v="2188656"/>
    <n v="45800"/>
    <d v="2025-06-06T00:00:00"/>
    <m/>
    <m/>
    <m/>
    <m/>
    <m/>
    <m/>
    <n v="202505"/>
    <n v="202505"/>
    <x v="0"/>
    <x v="45"/>
    <s v="20573127774"/>
    <n v="1"/>
    <n v="58.474576271186443"/>
    <s v="G1"/>
    <x v="1"/>
  </r>
  <r>
    <n v="2188675"/>
    <s v="10405242554"/>
    <s v="La Libertad"/>
    <s v="Trujillo "/>
    <s v="Trujillo"/>
    <m/>
    <m/>
    <x v="18"/>
    <d v="2025-05-21T12:37:2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7755044"/>
    <s v="CORPORACION VISUAL CONNECTIONS S.A.C."/>
    <s v="Agencias Provincias"/>
    <d v="2025-05-12T00:00:00"/>
    <m/>
    <x v="0"/>
    <m/>
    <m/>
    <m/>
    <s v="Si"/>
    <m/>
    <m/>
    <s v="Si"/>
    <s v="ganador"/>
    <n v="202505"/>
    <d v="2025-05-12T00:00:00"/>
    <n v="2188675"/>
    <n v="45800"/>
    <d v="2025-05-28T00:00:00"/>
    <m/>
    <m/>
    <m/>
    <m/>
    <m/>
    <m/>
    <n v="202505"/>
    <n v="202505"/>
    <x v="0"/>
    <x v="50"/>
    <s v="20607755044"/>
    <n v="1"/>
    <n v="107.25677966101696"/>
    <s v="G1"/>
    <x v="0"/>
  </r>
  <r>
    <n v="2188679"/>
    <s v="18061260"/>
    <s v="La Libertad"/>
    <s v="Trujillo "/>
    <s v="Victor Larco Herrera"/>
    <m/>
    <m/>
    <x v="29"/>
    <d v="2025-05-20T15:5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0T00:00:00"/>
    <m/>
    <x v="0"/>
    <m/>
    <m/>
    <m/>
    <s v="Si"/>
    <m/>
    <m/>
    <m/>
    <m/>
    <n v="202505"/>
    <d v="2025-05-20T00:00:00"/>
    <n v="2188679"/>
    <n v="45800"/>
    <d v="2025-05-26T00:00:00"/>
    <m/>
    <m/>
    <m/>
    <m/>
    <m/>
    <m/>
    <n v="202505"/>
    <n v="202505"/>
    <x v="0"/>
    <x v="5"/>
    <s v="20610487672"/>
    <n v="1"/>
    <n v="58.474576271186443"/>
    <s v="G1"/>
    <x v="0"/>
  </r>
  <r>
    <n v="2188692"/>
    <s v="006465550"/>
    <s v="La Libertad"/>
    <s v="Trujillo "/>
    <s v="Victor Larco Herrera"/>
    <m/>
    <m/>
    <x v="29"/>
    <d v="2025-05-20T14:5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0T00:00:00"/>
    <m/>
    <x v="0"/>
    <m/>
    <m/>
    <m/>
    <s v="Si"/>
    <m/>
    <m/>
    <m/>
    <m/>
    <n v="202505"/>
    <d v="2025-05-20T00:00:00"/>
    <n v="2188692"/>
    <n v="45800"/>
    <d v="2025-05-27T00:00:00"/>
    <m/>
    <m/>
    <m/>
    <m/>
    <m/>
    <m/>
    <n v="202505"/>
    <n v="202505"/>
    <x v="0"/>
    <x v="8"/>
    <s v="20611812893"/>
    <n v="1"/>
    <n v="58.474576271186443"/>
    <s v="G1"/>
    <x v="0"/>
  </r>
  <r>
    <n v="2188720"/>
    <s v="47826418"/>
    <s v="Piura"/>
    <s v="Piura"/>
    <s v="Veintiseis de Octubre"/>
    <m/>
    <m/>
    <x v="28"/>
    <d v="2025-05-20T15:2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20T00:00:00"/>
    <m/>
    <x v="0"/>
    <m/>
    <m/>
    <m/>
    <s v="Si"/>
    <m/>
    <m/>
    <m/>
    <m/>
    <n v="202505"/>
    <d v="2025-05-20T00:00:00"/>
    <n v="2188720"/>
    <n v="45800"/>
    <d v="2025-06-07T00:00:00"/>
    <m/>
    <m/>
    <m/>
    <m/>
    <m/>
    <m/>
    <n v="202505"/>
    <n v="202505"/>
    <x v="0"/>
    <x v="2"/>
    <s v="20609316170"/>
    <n v="1"/>
    <n v="58.474576271186443"/>
    <s v="G1"/>
    <x v="0"/>
  </r>
  <r>
    <n v="2188748"/>
    <s v="45473073"/>
    <s v="Piura"/>
    <s v="Piura"/>
    <s v="Castilla"/>
    <m/>
    <m/>
    <x v="29"/>
    <d v="2025-05-20T15:24:1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0T00:00:00"/>
    <m/>
    <x v="0"/>
    <m/>
    <m/>
    <m/>
    <s v="Si"/>
    <m/>
    <m/>
    <m/>
    <m/>
    <n v="202505"/>
    <d v="2025-05-20T00:00:00"/>
    <n v="2188748"/>
    <n v="45800"/>
    <d v="2025-06-10T00:00:00"/>
    <m/>
    <m/>
    <m/>
    <m/>
    <m/>
    <m/>
    <n v="202505"/>
    <n v="202505"/>
    <x v="0"/>
    <x v="3"/>
    <s v="20610959564"/>
    <n v="1"/>
    <n v="75.423728813559322"/>
    <s v="G1"/>
    <x v="0"/>
  </r>
  <r>
    <n v="2188761"/>
    <s v="16466241"/>
    <s v="Lambayeque"/>
    <s v="Chiclayo "/>
    <s v="Chiclayo"/>
    <m/>
    <m/>
    <x v="29"/>
    <d v="2025-05-20T15:18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1T00:00:00"/>
    <m/>
    <x v="0"/>
    <m/>
    <m/>
    <m/>
    <s v="Si"/>
    <m/>
    <m/>
    <m/>
    <m/>
    <n v="202505"/>
    <d v="2025-05-21T00:00:00"/>
    <n v="2188761"/>
    <n v="45800"/>
    <d v="2025-05-28T00:00:00"/>
    <m/>
    <m/>
    <m/>
    <m/>
    <m/>
    <m/>
    <n v="202505"/>
    <n v="202505"/>
    <x v="0"/>
    <x v="11"/>
    <s v="20610959564"/>
    <n v="1"/>
    <n v="58.474576271186443"/>
    <s v="G1"/>
    <x v="0"/>
  </r>
  <r>
    <n v="2188774"/>
    <s v="42978219"/>
    <s v="Piura"/>
    <s v="Piura"/>
    <s v="Castilla"/>
    <m/>
    <m/>
    <x v="29"/>
    <d v="2025-05-20T15:39:2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774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8794"/>
    <s v="03827055"/>
    <s v="Piura"/>
    <s v="Piura"/>
    <s v="Castilla"/>
    <m/>
    <m/>
    <x v="29"/>
    <d v="2025-05-20T15:4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794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8816"/>
    <s v="72396675"/>
    <s v="Piura"/>
    <s v="Piura"/>
    <s v="Veintiseis de Octubre"/>
    <m/>
    <m/>
    <x v="29"/>
    <d v="2025-05-20T16:03:2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816"/>
    <n v="45800"/>
    <d v="2025-05-30T00:00:00"/>
    <m/>
    <m/>
    <m/>
    <m/>
    <m/>
    <m/>
    <n v="202505"/>
    <n v="202505"/>
    <x v="0"/>
    <x v="2"/>
    <s v="20609316170"/>
    <n v="1"/>
    <n v="75.423728813559322"/>
    <s v="G1"/>
    <x v="0"/>
  </r>
  <r>
    <n v="2188862"/>
    <s v="48375563"/>
    <s v="Piura"/>
    <s v="Piura"/>
    <s v="Castilla"/>
    <m/>
    <m/>
    <x v="29"/>
    <d v="2025-05-20T16:15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862"/>
    <n v="45800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88879"/>
    <s v="008590673"/>
    <s v="La Libertad"/>
    <s v="Trujillo "/>
    <s v="Trujillo"/>
    <m/>
    <m/>
    <x v="29"/>
    <d v="2025-05-20T16:33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20T00:00:00"/>
    <m/>
    <x v="0"/>
    <m/>
    <m/>
    <m/>
    <s v="Si"/>
    <m/>
    <m/>
    <m/>
    <m/>
    <n v="202505"/>
    <d v="2025-05-20T00:00:00"/>
    <n v="2188879"/>
    <n v="45800"/>
    <m/>
    <m/>
    <m/>
    <m/>
    <m/>
    <m/>
    <m/>
    <n v="202505"/>
    <n v="202505"/>
    <x v="0"/>
    <x v="8"/>
    <s v="20611812893"/>
    <n v="0"/>
    <n v="94.544915254237296"/>
    <s v="G1"/>
    <x v="0"/>
  </r>
  <r>
    <n v="2188934"/>
    <s v="10712286968"/>
    <s v="La Libertad"/>
    <s v="Trujillo "/>
    <s v="Victor Larco Herrera"/>
    <m/>
    <m/>
    <x v="29"/>
    <d v="2025-05-20T16:42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995258"/>
    <s v="DAS SOLUCIONES S.A.C."/>
    <s v="Agencias Provincias"/>
    <d v="2025-05-20T00:00:00"/>
    <m/>
    <x v="0"/>
    <m/>
    <m/>
    <m/>
    <s v="Si"/>
    <m/>
    <m/>
    <m/>
    <m/>
    <n v="202505"/>
    <d v="2025-05-20T00:00:00"/>
    <n v="2188934"/>
    <n v="45800"/>
    <d v="2025-05-29T00:00:00"/>
    <m/>
    <m/>
    <m/>
    <m/>
    <m/>
    <m/>
    <n v="202505"/>
    <n v="202505"/>
    <x v="0"/>
    <x v="29"/>
    <s v="20607995258"/>
    <n v="1"/>
    <n v="58.474576271186443"/>
    <s v="G1"/>
    <x v="0"/>
  </r>
  <r>
    <n v="2188975"/>
    <s v="40788552"/>
    <s v="La Libertad"/>
    <s v="Trujillo "/>
    <s v="Victor Larco Herrera"/>
    <m/>
    <m/>
    <x v="29"/>
    <d v="2025-05-20T16:57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975"/>
    <n v="45800"/>
    <d v="2025-05-29T00:00:00"/>
    <m/>
    <m/>
    <m/>
    <m/>
    <m/>
    <m/>
    <n v="202505"/>
    <n v="202505"/>
    <x v="0"/>
    <x v="0"/>
    <s v="20609316170"/>
    <n v="1"/>
    <n v="94.544915254237296"/>
    <s v="G1"/>
    <x v="0"/>
  </r>
  <r>
    <n v="2188999"/>
    <s v="75167080"/>
    <s v="Lambayeque"/>
    <s v="Chiclayo "/>
    <s v="Chiclayo"/>
    <m/>
    <m/>
    <x v="29"/>
    <d v="2025-05-20T17:0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8999"/>
    <n v="45800"/>
    <d v="2025-06-08T00:00:00"/>
    <m/>
    <m/>
    <m/>
    <m/>
    <m/>
    <m/>
    <n v="202505"/>
    <n v="202505"/>
    <x v="0"/>
    <x v="19"/>
    <s v="20609316170"/>
    <n v="1"/>
    <n v="58.474576271186443"/>
    <s v="G1"/>
    <x v="0"/>
  </r>
  <r>
    <n v="2189041"/>
    <s v="75206247"/>
    <s v="La Libertad"/>
    <s v="Trujillo "/>
    <s v="Trujillo"/>
    <m/>
    <m/>
    <x v="29"/>
    <d v="2025-05-20T17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21T00:00:00"/>
    <m/>
    <x v="0"/>
    <m/>
    <m/>
    <m/>
    <s v="Si"/>
    <m/>
    <m/>
    <m/>
    <m/>
    <n v="202505"/>
    <d v="2025-05-21T00:00:00"/>
    <n v="2189041"/>
    <n v="45800"/>
    <d v="2025-06-05T00:00:00"/>
    <m/>
    <m/>
    <m/>
    <m/>
    <m/>
    <m/>
    <n v="202505"/>
    <n v="202505"/>
    <x v="0"/>
    <x v="29"/>
    <s v="20607995258"/>
    <n v="1"/>
    <n v="58.474576271186443"/>
    <s v="G1"/>
    <x v="0"/>
  </r>
  <r>
    <n v="2189310"/>
    <s v="48238183"/>
    <s v="Áncash"/>
    <s v="Santa"/>
    <s v="Chimbote"/>
    <m/>
    <m/>
    <x v="29"/>
    <d v="2025-05-20T19:1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21T00:00:00"/>
    <m/>
    <x v="0"/>
    <m/>
    <m/>
    <m/>
    <s v="Si"/>
    <m/>
    <m/>
    <m/>
    <m/>
    <n v="202505"/>
    <d v="2025-05-21T00:00:00"/>
    <n v="2189310"/>
    <n v="45800"/>
    <d v="2025-05-30T00:00:00"/>
    <m/>
    <m/>
    <m/>
    <m/>
    <m/>
    <m/>
    <n v="202505"/>
    <n v="202505"/>
    <x v="0"/>
    <x v="40"/>
    <s v="20613723219"/>
    <n v="1"/>
    <n v="94.544915254237296"/>
    <s v="G1"/>
    <x v="0"/>
  </r>
  <r>
    <n v="2189353"/>
    <s v="03644778"/>
    <s v="Piura"/>
    <s v="Piura"/>
    <s v="Veintiseis de Octubre"/>
    <m/>
    <m/>
    <x v="29"/>
    <d v="2025-05-20T19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353"/>
    <d v="2025-05-23T00:00: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89385"/>
    <s v="73784606"/>
    <s v="Piura"/>
    <s v="Piura"/>
    <s v="Catacaos"/>
    <m/>
    <m/>
    <x v="29"/>
    <d v="2025-05-20T19:54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385"/>
    <n v="45800"/>
    <d v="2025-06-10T00:00:00"/>
    <m/>
    <m/>
    <m/>
    <m/>
    <m/>
    <m/>
    <n v="202505"/>
    <n v="202505"/>
    <x v="0"/>
    <x v="2"/>
    <s v="20609316170"/>
    <n v="1"/>
    <n v="58.474576271186443"/>
    <s v="G1"/>
    <x v="0"/>
  </r>
  <r>
    <n v="2189418"/>
    <s v="32938893"/>
    <s v="Áncash"/>
    <s v="Santa"/>
    <s v="Nuevo Chimbote"/>
    <m/>
    <m/>
    <x v="29"/>
    <d v="2025-05-20T20:18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1T00:00:00"/>
    <m/>
    <x v="0"/>
    <m/>
    <m/>
    <m/>
    <s v="Si"/>
    <m/>
    <m/>
    <m/>
    <m/>
    <n v="202505"/>
    <d v="2025-05-21T00:00:00"/>
    <n v="2189418"/>
    <n v="45800"/>
    <d v="2025-05-30T00:00:00"/>
    <m/>
    <m/>
    <m/>
    <m/>
    <m/>
    <m/>
    <n v="202505"/>
    <n v="202505"/>
    <x v="0"/>
    <x v="40"/>
    <s v="20613723219"/>
    <n v="1"/>
    <n v="58.474576271186443"/>
    <s v="G1"/>
    <x v="0"/>
  </r>
  <r>
    <n v="2189496"/>
    <s v="03874815"/>
    <s v="Piura"/>
    <s v="Piura"/>
    <s v="Piura"/>
    <m/>
    <m/>
    <x v="29"/>
    <d v="2025-05-20T21:24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21T00:00:00"/>
    <m/>
    <x v="0"/>
    <m/>
    <m/>
    <m/>
    <s v="Si"/>
    <m/>
    <m/>
    <s v="Si"/>
    <s v="ganador"/>
    <n v="202505"/>
    <d v="2025-05-21T00:00:00"/>
    <n v="2189496"/>
    <n v="45800"/>
    <d v="2025-05-28T00:00:00"/>
    <m/>
    <m/>
    <m/>
    <m/>
    <m/>
    <m/>
    <n v="202505"/>
    <n v="202505"/>
    <x v="0"/>
    <x v="26"/>
    <s v="20607995258"/>
    <n v="1"/>
    <n v="58.474576271186443"/>
    <s v="G1"/>
    <x v="0"/>
  </r>
  <r>
    <n v="2189554"/>
    <s v="42991965"/>
    <s v="Lambayeque"/>
    <s v="Lambayeque "/>
    <s v="Lambayeque"/>
    <m/>
    <m/>
    <x v="30"/>
    <d v="2025-05-21T07:0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89554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89728"/>
    <s v="60924934"/>
    <s v="Piura"/>
    <s v="Piura"/>
    <s v="Veintiseis de Octubre"/>
    <m/>
    <m/>
    <x v="30"/>
    <d v="2025-05-21T10:42:12"/>
    <s v="550Mbps Up To - FEB25 A (PROVINCIAS)"/>
    <n v="5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728"/>
    <n v="45800"/>
    <d v="2025-06-01T00:00:00"/>
    <m/>
    <m/>
    <m/>
    <m/>
    <m/>
    <m/>
    <n v="202505"/>
    <n v="202505"/>
    <x v="0"/>
    <x v="2"/>
    <s v="20609316170"/>
    <n v="1"/>
    <n v="83.898305084745772"/>
    <s v="G1"/>
    <x v="0"/>
  </r>
  <r>
    <n v="2189778"/>
    <s v="16794308"/>
    <s v="Lambayeque"/>
    <s v="Chiclayo "/>
    <s v="Chiclayo"/>
    <m/>
    <m/>
    <x v="30"/>
    <d v="2025-05-21T10:48:2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778"/>
    <n v="45800"/>
    <d v="2025-05-27T00:00:00"/>
    <m/>
    <m/>
    <m/>
    <m/>
    <m/>
    <m/>
    <n v="202505"/>
    <n v="202505"/>
    <x v="0"/>
    <x v="19"/>
    <s v="20609316170"/>
    <n v="1"/>
    <n v="58.474576271186443"/>
    <s v="G1"/>
    <x v="0"/>
  </r>
  <r>
    <n v="2189826"/>
    <s v="72873148"/>
    <s v="Piura"/>
    <s v="Piura"/>
    <s v="Castilla"/>
    <m/>
    <m/>
    <x v="30"/>
    <d v="2025-05-21T11:18:5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44.9"/>
    <n v="126.563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826"/>
    <n v="45800"/>
    <d v="2025-05-26T00:00:00"/>
    <m/>
    <m/>
    <m/>
    <m/>
    <m/>
    <m/>
    <n v="202505"/>
    <n v="202505"/>
    <x v="0"/>
    <x v="2"/>
    <s v="20609316170"/>
    <n v="1"/>
    <n v="107.25677966101696"/>
    <s v="G1"/>
    <x v="0"/>
  </r>
  <r>
    <n v="2189996"/>
    <s v="47815147"/>
    <s v="Piura"/>
    <s v="Piura"/>
    <s v="Castilla"/>
    <m/>
    <m/>
    <x v="28"/>
    <d v="2025-05-21T12:18:16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Hogar"/>
    <n v="129"/>
    <n v="12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89996"/>
    <n v="45800"/>
    <d v="2025-06-08T00:00:00"/>
    <m/>
    <m/>
    <m/>
    <m/>
    <m/>
    <m/>
    <n v="202505"/>
    <n v="202505"/>
    <x v="0"/>
    <x v="2"/>
    <s v="20609316170"/>
    <n v="1"/>
    <n v="109.32203389830509"/>
    <s v="G1"/>
    <x v="0"/>
  </r>
  <r>
    <n v="2190112"/>
    <s v="29221633"/>
    <s v="La Libertad"/>
    <s v="Trujillo "/>
    <s v="Trujillo"/>
    <m/>
    <m/>
    <x v="30"/>
    <d v="2025-05-21T13:42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0112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0120"/>
    <s v="40863295"/>
    <s v="Lambayeque"/>
    <s v="Chiclayo "/>
    <s v="Chiclayo"/>
    <m/>
    <m/>
    <x v="30"/>
    <d v="2025-05-21T12:57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0120"/>
    <n v="45800"/>
    <d v="2025-05-28T00:00:00"/>
    <m/>
    <m/>
    <m/>
    <m/>
    <m/>
    <m/>
    <n v="202505"/>
    <n v="202505"/>
    <x v="0"/>
    <x v="11"/>
    <s v="20610959564"/>
    <n v="1"/>
    <n v="94.544915254237296"/>
    <s v="G1"/>
    <x v="0"/>
  </r>
  <r>
    <n v="2190133"/>
    <s v="72542901"/>
    <s v="Piura"/>
    <s v="Piura"/>
    <s v="Piura"/>
    <m/>
    <m/>
    <x v="30"/>
    <d v="2025-05-21T13:06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133"/>
    <n v="45800"/>
    <d v="2025-05-29T00:00:00"/>
    <m/>
    <m/>
    <m/>
    <m/>
    <m/>
    <m/>
    <n v="202505"/>
    <n v="202505"/>
    <x v="0"/>
    <x v="2"/>
    <s v="20609316170"/>
    <n v="1"/>
    <n v="58.474576271186443"/>
    <s v="G1"/>
    <x v="0"/>
  </r>
  <r>
    <n v="2190145"/>
    <s v="001750084"/>
    <s v="Arequipa"/>
    <s v="Arequipa"/>
    <s v="Miraflores"/>
    <m/>
    <m/>
    <x v="30"/>
    <d v="2025-05-21T13:36:3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21T00:00:00"/>
    <m/>
    <x v="0"/>
    <m/>
    <m/>
    <m/>
    <s v="Si"/>
    <m/>
    <m/>
    <m/>
    <m/>
    <n v="202505"/>
    <d v="2025-05-21T00:00:00"/>
    <n v="2190145"/>
    <n v="45800"/>
    <d v="2025-05-28T00:00:00"/>
    <m/>
    <m/>
    <m/>
    <m/>
    <m/>
    <m/>
    <n v="202505"/>
    <n v="202505"/>
    <x v="0"/>
    <x v="51"/>
    <s v="20601247519"/>
    <n v="1"/>
    <n v="58.474576271186443"/>
    <s v="G1"/>
    <x v="1"/>
  </r>
  <r>
    <n v="2190168"/>
    <s v="76945700"/>
    <s v="Piura"/>
    <s v="Piura"/>
    <s v="Piura"/>
    <m/>
    <m/>
    <x v="30"/>
    <d v="2025-05-21T13:2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90168"/>
    <n v="45800"/>
    <d v="2025-05-30T00:00:00"/>
    <m/>
    <m/>
    <m/>
    <m/>
    <m/>
    <m/>
    <n v="202505"/>
    <n v="202505"/>
    <x v="0"/>
    <x v="2"/>
    <s v="20609316170"/>
    <n v="1"/>
    <n v="58.474576271186443"/>
    <s v="G1"/>
    <x v="0"/>
  </r>
  <r>
    <n v="2190232"/>
    <s v="45717991"/>
    <s v="La Libertad"/>
    <s v="Trujillo "/>
    <s v="Trujillo"/>
    <m/>
    <m/>
    <x v="30"/>
    <d v="2025-05-21T13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3T00:00:00"/>
    <m/>
    <x v="0"/>
    <m/>
    <m/>
    <m/>
    <s v="Si"/>
    <m/>
    <m/>
    <m/>
    <m/>
    <n v="202505"/>
    <d v="2025-05-23T00:00:00"/>
    <n v="2190232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0269"/>
    <s v="70537743"/>
    <s v="Piura"/>
    <s v="Piura"/>
    <s v="Castilla"/>
    <m/>
    <m/>
    <x v="30"/>
    <d v="2025-05-21T14:21:16"/>
    <s v="350Mbps Up To FEB25 A (PROVINCIAS)"/>
    <n v="350"/>
    <s v="TRIO"/>
    <s v="INTERNET + WIN TV + FONO WIN"/>
    <n v="1"/>
    <n v="0"/>
    <n v="1"/>
    <n v="0"/>
    <s v="0"/>
    <s v="0"/>
    <n v="1"/>
    <s v="0"/>
    <s v="0"/>
    <s v="0"/>
    <s v="0"/>
    <s v="0"/>
    <s v="0"/>
    <s v="Hogar"/>
    <n v="109"/>
    <n v="10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90269"/>
    <n v="45800"/>
    <d v="2025-06-06T00:00:00"/>
    <m/>
    <m/>
    <m/>
    <m/>
    <m/>
    <m/>
    <n v="202505"/>
    <n v="202505"/>
    <x v="0"/>
    <x v="2"/>
    <s v="20609316170"/>
    <n v="1"/>
    <n v="92.372881355932208"/>
    <s v="G1"/>
    <x v="0"/>
  </r>
  <r>
    <n v="2190341"/>
    <s v="71716462"/>
    <s v="Piura"/>
    <s v="Piura"/>
    <s v="Piura"/>
    <m/>
    <m/>
    <x v="30"/>
    <d v="2025-05-21T14:51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1T00:00:00"/>
    <m/>
    <x v="0"/>
    <m/>
    <m/>
    <m/>
    <s v="Si"/>
    <m/>
    <m/>
    <s v="Si"/>
    <s v="ganador"/>
    <n v="202505"/>
    <d v="2025-05-21T00:00:00"/>
    <n v="2190341"/>
    <n v="45800"/>
    <d v="2025-06-05T00:00:00"/>
    <m/>
    <m/>
    <m/>
    <m/>
    <m/>
    <m/>
    <n v="202505"/>
    <n v="202505"/>
    <x v="0"/>
    <x v="3"/>
    <s v="20610959564"/>
    <n v="1"/>
    <n v="94.544915254237296"/>
    <s v="G1"/>
    <x v="0"/>
  </r>
  <r>
    <n v="2190369"/>
    <s v="70116711"/>
    <s v="La Libertad"/>
    <s v="Trujillo "/>
    <s v="Trujillo"/>
    <m/>
    <m/>
    <x v="30"/>
    <d v="2025-05-21T14:0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1T00:00:00"/>
    <m/>
    <x v="0"/>
    <m/>
    <m/>
    <m/>
    <s v="Si"/>
    <m/>
    <m/>
    <m/>
    <m/>
    <n v="202505"/>
    <d v="2025-05-21T00:00:00"/>
    <n v="2190369"/>
    <n v="45800"/>
    <d v="2025-05-26T00:00:00"/>
    <m/>
    <m/>
    <m/>
    <m/>
    <m/>
    <m/>
    <n v="202505"/>
    <n v="202505"/>
    <x v="0"/>
    <x v="13"/>
    <s v="20610959564"/>
    <n v="1"/>
    <n v="58.474576271186443"/>
    <s v="G1"/>
    <x v="0"/>
  </r>
  <r>
    <n v="2190395"/>
    <s v="17541830"/>
    <s v="Lambayeque"/>
    <s v="Lambayeque "/>
    <s v="Lambayeque"/>
    <m/>
    <m/>
    <x v="30"/>
    <d v="2025-05-21T14:1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0T00:00:00"/>
    <m/>
    <x v="0"/>
    <m/>
    <m/>
    <m/>
    <s v="Si"/>
    <m/>
    <m/>
    <m/>
    <m/>
    <n v="202505"/>
    <d v="2025-05-30T00:00:00"/>
    <n v="2190395"/>
    <m/>
    <m/>
    <m/>
    <m/>
    <m/>
    <m/>
    <m/>
    <m/>
    <n v="202505"/>
    <n v="202505"/>
    <x v="0"/>
    <x v="11"/>
    <s v="20610959564"/>
    <n v="0"/>
    <n v="58.474576271186443"/>
    <s v="POR DEFINIR"/>
    <x v="0"/>
  </r>
  <r>
    <n v="2190486"/>
    <s v="17862797"/>
    <s v="La Libertad"/>
    <s v="Trujillo "/>
    <s v="Trujillo"/>
    <m/>
    <m/>
    <x v="30"/>
    <d v="2025-05-21T14:3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90486"/>
    <n v="45800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90496"/>
    <s v="42718899"/>
    <s v="Piura"/>
    <s v="Piura"/>
    <s v="Castilla"/>
    <m/>
    <m/>
    <x v="30"/>
    <d v="2025-05-21T15:45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496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90526"/>
    <s v="61161075"/>
    <s v="Lambayeque"/>
    <s v="Chiclayo "/>
    <s v="La Victoria"/>
    <m/>
    <m/>
    <x v="30"/>
    <d v="2025-05-21T15:21:2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2T00:00:00"/>
    <m/>
    <x v="0"/>
    <m/>
    <m/>
    <m/>
    <s v="Si"/>
    <m/>
    <m/>
    <m/>
    <m/>
    <n v="202505"/>
    <d v="2025-05-22T00:00:00"/>
    <n v="2190526"/>
    <n v="45800"/>
    <d v="2025-05-29T00:00:00"/>
    <m/>
    <m/>
    <m/>
    <m/>
    <m/>
    <m/>
    <n v="202505"/>
    <n v="202505"/>
    <x v="0"/>
    <x v="17"/>
    <s v="20610487672"/>
    <n v="1"/>
    <n v="58.474576271186443"/>
    <s v="G1"/>
    <x v="0"/>
  </r>
  <r>
    <n v="2190590"/>
    <s v="02793419"/>
    <s v="Piura"/>
    <s v="Piura"/>
    <s v="Veintiseis de Octubre"/>
    <m/>
    <m/>
    <x v="30"/>
    <d v="2025-05-21T15:18:1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0590"/>
    <n v="45800"/>
    <d v="2025-05-31T00:00:00"/>
    <m/>
    <m/>
    <m/>
    <m/>
    <m/>
    <m/>
    <n v="202505"/>
    <n v="202505"/>
    <x v="0"/>
    <x v="3"/>
    <s v="20610959564"/>
    <n v="1"/>
    <n v="75.423728813559322"/>
    <s v="G1"/>
    <x v="0"/>
  </r>
  <r>
    <n v="2190607"/>
    <s v="32945257"/>
    <s v="Áncash"/>
    <s v="Santa"/>
    <s v="Chimbote"/>
    <m/>
    <m/>
    <x v="30"/>
    <d v="2025-05-21T15:5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07"/>
    <n v="45800"/>
    <d v="2025-05-29T00:00:00"/>
    <m/>
    <m/>
    <m/>
    <m/>
    <m/>
    <m/>
    <n v="202505"/>
    <n v="202505"/>
    <x v="0"/>
    <x v="10"/>
    <s v="20609316170"/>
    <n v="1"/>
    <n v="58.474576271186443"/>
    <s v="G1"/>
    <x v="0"/>
  </r>
  <r>
    <n v="2190619"/>
    <s v="18172733"/>
    <s v="La Libertad"/>
    <s v="Trujillo "/>
    <s v="Trujillo"/>
    <m/>
    <m/>
    <x v="30"/>
    <d v="2025-05-21T15:39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19"/>
    <n v="45800"/>
    <d v="2025-05-28T00:00:00"/>
    <m/>
    <m/>
    <m/>
    <m/>
    <m/>
    <m/>
    <n v="202505"/>
    <n v="202505"/>
    <x v="0"/>
    <x v="0"/>
    <s v="20609316170"/>
    <n v="1"/>
    <n v="58.474576271186443"/>
    <s v="G1"/>
    <x v="0"/>
  </r>
  <r>
    <n v="2190623"/>
    <s v="47746051"/>
    <s v="La Libertad"/>
    <s v="Trujillo "/>
    <s v="Trujillo"/>
    <m/>
    <m/>
    <x v="30"/>
    <d v="2025-05-21T16:21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23"/>
    <n v="45800"/>
    <d v="2025-05-30T00:00:00"/>
    <m/>
    <m/>
    <m/>
    <m/>
    <m/>
    <m/>
    <n v="202505"/>
    <n v="202505"/>
    <x v="0"/>
    <x v="0"/>
    <s v="20609316170"/>
    <n v="1"/>
    <n v="94.544915254237296"/>
    <s v="G1"/>
    <x v="0"/>
  </r>
  <r>
    <n v="2190661"/>
    <s v="40190630"/>
    <s v="Áncash"/>
    <s v="Santa"/>
    <s v="Chimbote"/>
    <m/>
    <m/>
    <x v="30"/>
    <d v="2025-05-21T15:5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61"/>
    <n v="45800"/>
    <d v="2025-05-26T00:00:00"/>
    <m/>
    <m/>
    <m/>
    <m/>
    <m/>
    <m/>
    <n v="202505"/>
    <n v="202505"/>
    <x v="0"/>
    <x v="10"/>
    <s v="20609316170"/>
    <n v="1"/>
    <n v="58.474576271186443"/>
    <s v="G1"/>
    <x v="0"/>
  </r>
  <r>
    <n v="2190676"/>
    <s v="03362544"/>
    <s v="Piura"/>
    <s v="Piura"/>
    <s v="Catacaos"/>
    <m/>
    <m/>
    <x v="30"/>
    <d v="2025-05-21T16:03:3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76"/>
    <n v="45800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90679"/>
    <s v="17867396"/>
    <s v="Lambayeque"/>
    <s v="Chiclayo "/>
    <s v="José Leonardo Ortiz"/>
    <m/>
    <m/>
    <x v="30"/>
    <d v="2025-05-21T16:00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190679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90688"/>
    <s v="71961818"/>
    <s v="Piura"/>
    <s v="Piura"/>
    <s v="Piura"/>
    <m/>
    <m/>
    <x v="30"/>
    <d v="2025-05-21T16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0688"/>
    <n v="45800"/>
    <d v="2025-06-05T00:00:00"/>
    <m/>
    <m/>
    <m/>
    <m/>
    <m/>
    <m/>
    <n v="202505"/>
    <n v="202505"/>
    <x v="0"/>
    <x v="3"/>
    <s v="20610959564"/>
    <n v="1"/>
    <n v="94.544915254237296"/>
    <s v="G1"/>
    <x v="0"/>
  </r>
  <r>
    <n v="2190696"/>
    <s v="70648531"/>
    <s v="Piura"/>
    <s v="Piura"/>
    <s v="Veintiseis de Octubre"/>
    <m/>
    <m/>
    <x v="30"/>
    <d v="2025-05-21T16:06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696"/>
    <n v="45800"/>
    <d v="2025-05-29T00:00:00"/>
    <m/>
    <m/>
    <m/>
    <m/>
    <m/>
    <m/>
    <n v="202505"/>
    <n v="202505"/>
    <x v="0"/>
    <x v="2"/>
    <s v="20609316170"/>
    <n v="1"/>
    <n v="75.423728813559322"/>
    <s v="G1"/>
    <x v="0"/>
  </r>
  <r>
    <n v="2190721"/>
    <s v="18149178"/>
    <s v="La Libertad"/>
    <s v="Trujillo "/>
    <s v="Victor Larco Herrera"/>
    <m/>
    <m/>
    <x v="30"/>
    <d v="2025-05-21T16:15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721"/>
    <n v="45800"/>
    <d v="2025-05-29T00:00:00"/>
    <m/>
    <m/>
    <m/>
    <m/>
    <m/>
    <m/>
    <n v="202505"/>
    <n v="202505"/>
    <x v="0"/>
    <x v="0"/>
    <s v="20609316170"/>
    <n v="1"/>
    <n v="94.544915254237296"/>
    <s v="G1"/>
    <x v="0"/>
  </r>
  <r>
    <n v="2190786"/>
    <s v="73172384"/>
    <s v="La Libertad"/>
    <s v="Trujillo "/>
    <s v="Trujillo"/>
    <m/>
    <m/>
    <x v="30"/>
    <d v="2025-05-21T16:30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786"/>
    <n v="45800"/>
    <d v="2025-05-25T00:00:00"/>
    <m/>
    <m/>
    <m/>
    <m/>
    <m/>
    <m/>
    <n v="202505"/>
    <n v="202505"/>
    <x v="0"/>
    <x v="0"/>
    <s v="20609316170"/>
    <n v="1"/>
    <n v="94.544915254237296"/>
    <s v="G1"/>
    <x v="0"/>
  </r>
  <r>
    <n v="2190789"/>
    <s v="73858869"/>
    <s v="Lambayeque"/>
    <s v="Chiclayo "/>
    <s v="Pimentel"/>
    <m/>
    <m/>
    <x v="30"/>
    <d v="2025-05-21T16:36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1T00:00:00"/>
    <m/>
    <x v="0"/>
    <m/>
    <m/>
    <m/>
    <s v="Si"/>
    <m/>
    <m/>
    <m/>
    <m/>
    <n v="202505"/>
    <d v="2025-05-21T00:00:00"/>
    <n v="2190789"/>
    <n v="45800"/>
    <d v="2025-06-10T00:00:00"/>
    <m/>
    <m/>
    <m/>
    <m/>
    <m/>
    <m/>
    <n v="202505"/>
    <n v="202505"/>
    <x v="0"/>
    <x v="11"/>
    <s v="20610959564"/>
    <n v="1"/>
    <n v="58.474576271186443"/>
    <s v="G1"/>
    <x v="0"/>
  </r>
  <r>
    <n v="2190852"/>
    <s v="02665512"/>
    <s v="Piura"/>
    <s v="Piura"/>
    <s v="Castilla"/>
    <m/>
    <m/>
    <x v="30"/>
    <d v="2025-05-21T17:06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852"/>
    <n v="45800"/>
    <d v="2025-05-26T00:00:00"/>
    <m/>
    <m/>
    <m/>
    <m/>
    <m/>
    <m/>
    <n v="202505"/>
    <n v="202505"/>
    <x v="0"/>
    <x v="2"/>
    <s v="20609316170"/>
    <n v="1"/>
    <n v="58.474576271186443"/>
    <s v="G1"/>
    <x v="0"/>
  </r>
  <r>
    <n v="2190901"/>
    <s v="44655646"/>
    <s v="Piura"/>
    <s v="Piura"/>
    <s v="Castilla"/>
    <m/>
    <m/>
    <x v="30"/>
    <d v="2025-05-21T17:4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s v="Si"/>
    <s v="ganador"/>
    <n v="202505"/>
    <d v="2025-05-22T00:00:00"/>
    <n v="2190901"/>
    <n v="45800"/>
    <d v="2025-05-24T00:00:00"/>
    <m/>
    <m/>
    <m/>
    <m/>
    <m/>
    <m/>
    <n v="202505"/>
    <n v="202505"/>
    <x v="0"/>
    <x v="2"/>
    <s v="20609316170"/>
    <n v="1"/>
    <n v="94.544915254237296"/>
    <s v="G1"/>
    <x v="0"/>
  </r>
  <r>
    <n v="2190921"/>
    <s v="75119917"/>
    <s v="Piura"/>
    <s v="Piura"/>
    <s v="Veintiseis de Octubre"/>
    <m/>
    <m/>
    <x v="30"/>
    <d v="2025-05-21T18:03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3447505"/>
    <s v="AFG TELECOM S.A.C."/>
    <s v="Agencias Provincias"/>
    <d v="2025-05-22T00:00:00"/>
    <m/>
    <x v="0"/>
    <m/>
    <m/>
    <m/>
    <s v="Si"/>
    <m/>
    <m/>
    <m/>
    <m/>
    <n v="202505"/>
    <d v="2025-05-22T00:00:00"/>
    <n v="2190921"/>
    <n v="45800"/>
    <m/>
    <m/>
    <m/>
    <m/>
    <m/>
    <m/>
    <m/>
    <n v="202505"/>
    <n v="202505"/>
    <x v="0"/>
    <x v="4"/>
    <s v="20613447505"/>
    <n v="0"/>
    <n v="58.474576271186443"/>
    <s v="G1"/>
    <x v="0"/>
  </r>
  <r>
    <n v="2190971"/>
    <s v="71142571"/>
    <s v="Piura"/>
    <s v="Piura"/>
    <s v="Veintiseis de Octubre"/>
    <m/>
    <m/>
    <x v="30"/>
    <d v="2025-05-21T17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971"/>
    <n v="45800"/>
    <d v="2025-06-05T00:00:00"/>
    <m/>
    <m/>
    <m/>
    <m/>
    <m/>
    <m/>
    <n v="202505"/>
    <n v="202505"/>
    <x v="0"/>
    <x v="2"/>
    <s v="20609316170"/>
    <n v="1"/>
    <n v="94.544915254237296"/>
    <s v="G1"/>
    <x v="0"/>
  </r>
  <r>
    <n v="2190996"/>
    <s v="07642142"/>
    <s v="Piura"/>
    <s v="Piura"/>
    <s v="Veintiseis de Octubre"/>
    <m/>
    <m/>
    <x v="30"/>
    <d v="2025-05-21T18:33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0996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91002"/>
    <s v="18069219"/>
    <s v="La Libertad"/>
    <s v="Trujillo "/>
    <s v="Trujillo"/>
    <m/>
    <m/>
    <x v="30"/>
    <d v="2025-05-21T18:06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1002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1023"/>
    <s v="43423053"/>
    <s v="La Libertad"/>
    <s v="Trujillo "/>
    <s v="Trujillo"/>
    <m/>
    <s v="EDIFICIO LAS TERRAZAS DE SAN ANDRES"/>
    <x v="30"/>
    <d v="2025-05-21T18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Venta - Instalación Multicanal"/>
    <s v="20607995258"/>
    <s v="DAS SOLUCIONES S.A.C."/>
    <s v="Agencias Provincias"/>
    <d v="2025-05-22T00:00:00"/>
    <m/>
    <x v="0"/>
    <m/>
    <m/>
    <m/>
    <s v="Si"/>
    <m/>
    <m/>
    <m/>
    <m/>
    <n v="202505"/>
    <d v="2025-05-22T00:00:00"/>
    <n v="2191023"/>
    <n v="45800"/>
    <d v="2025-05-29T00:00:00"/>
    <m/>
    <m/>
    <m/>
    <m/>
    <m/>
    <m/>
    <n v="202505"/>
    <n v="202505"/>
    <x v="0"/>
    <x v="29"/>
    <s v="20607995258"/>
    <n v="1"/>
    <n v="94.544915254237296"/>
    <s v="G1"/>
    <x v="0"/>
  </r>
  <r>
    <n v="2191027"/>
    <s v="02650125"/>
    <s v="Piura"/>
    <s v="Piura"/>
    <s v="Piura"/>
    <m/>
    <m/>
    <x v="30"/>
    <d v="2025-05-21T19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027"/>
    <n v="45800"/>
    <d v="2025-05-28T00:00:00"/>
    <m/>
    <m/>
    <m/>
    <m/>
    <m/>
    <m/>
    <n v="202505"/>
    <n v="202505"/>
    <x v="0"/>
    <x v="2"/>
    <s v="20609316170"/>
    <n v="1"/>
    <n v="94.544915254237296"/>
    <s v="G1"/>
    <x v="0"/>
  </r>
  <r>
    <n v="2191067"/>
    <s v="16500498"/>
    <s v="Lambayeque"/>
    <s v="Chiclayo "/>
    <s v="José Leonardo Ortiz"/>
    <m/>
    <m/>
    <x v="30"/>
    <d v="2025-05-21T18:48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557798723"/>
    <s v="DATANTENNA S.A.C."/>
    <s v="Agencias Provincias"/>
    <d v="2025-05-22T00:00:00"/>
    <m/>
    <x v="0"/>
    <m/>
    <m/>
    <m/>
    <s v="Si"/>
    <m/>
    <m/>
    <m/>
    <m/>
    <n v="202505"/>
    <d v="2025-05-22T00:00:00"/>
    <n v="2191067"/>
    <n v="45800"/>
    <d v="2025-05-28T00:00:00"/>
    <m/>
    <m/>
    <m/>
    <m/>
    <m/>
    <m/>
    <n v="202505"/>
    <n v="202505"/>
    <x v="0"/>
    <x v="14"/>
    <s v="20557798723"/>
    <n v="1"/>
    <n v="94.544915254237296"/>
    <s v="G1"/>
    <x v="0"/>
  </r>
  <r>
    <n v="2191083"/>
    <s v="74276165"/>
    <s v="Piura"/>
    <s v="Piura"/>
    <s v="Castilla"/>
    <m/>
    <m/>
    <x v="30"/>
    <d v="2025-05-21T18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1083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1128"/>
    <s v="02862420"/>
    <s v="Piura"/>
    <s v="Piura"/>
    <s v="Castilla"/>
    <m/>
    <m/>
    <x v="29"/>
    <d v="2025-05-21T19:00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2239003"/>
    <s v="CEL"/>
    <s v="Agencias Provincias"/>
    <d v="2025-05-22T00:00:00"/>
    <m/>
    <x v="0"/>
    <m/>
    <m/>
    <m/>
    <s v="Si"/>
    <m/>
    <m/>
    <m/>
    <m/>
    <n v="202505"/>
    <d v="2025-05-22T00:00:00"/>
    <n v="2191128"/>
    <n v="45800"/>
    <d v="2025-05-26T00:00:00"/>
    <m/>
    <m/>
    <m/>
    <m/>
    <m/>
    <m/>
    <n v="202505"/>
    <n v="202505"/>
    <x v="0"/>
    <x v="59"/>
    <s v="20612239003"/>
    <n v="1"/>
    <n v="75.423728813559322"/>
    <s v="G1"/>
    <x v="0"/>
  </r>
  <r>
    <n v="2191141"/>
    <s v="18112414"/>
    <s v="La Libertad"/>
    <s v="Trujillo "/>
    <s v="Trujillo"/>
    <m/>
    <m/>
    <x v="30"/>
    <d v="2025-05-21T19:09:18"/>
    <s v="350Mbps Up To FEB25 A (PROVINCIAS)"/>
    <n v="350"/>
    <s v="MONO"/>
    <s v="INTERNET"/>
    <n v="1"/>
    <n v="0"/>
    <n v="0"/>
    <n v="0"/>
    <s v="0"/>
    <s v="0"/>
    <n v="0"/>
    <s v="0"/>
    <s v="0"/>
    <s v="0"/>
    <s v="0"/>
    <s v="0"/>
    <s v="0"/>
    <s v="Multifamiliar"/>
    <n v="84"/>
    <n v="84"/>
    <s v="Venta - Instalación Multicanal"/>
    <s v="20613723219"/>
    <s v="TELCO CONTACT S.A.C"/>
    <s v="Agencias Provincias"/>
    <d v="2025-05-22T00:00:00"/>
    <m/>
    <x v="0"/>
    <m/>
    <m/>
    <m/>
    <s v="Si"/>
    <m/>
    <m/>
    <m/>
    <m/>
    <n v="202505"/>
    <d v="2025-05-22T00:00:00"/>
    <n v="2191141"/>
    <n v="45800"/>
    <d v="2025-05-29T00:00:00"/>
    <m/>
    <m/>
    <m/>
    <m/>
    <m/>
    <m/>
    <n v="202505"/>
    <n v="202505"/>
    <x v="0"/>
    <x v="28"/>
    <s v="20613723219"/>
    <n v="1"/>
    <n v="71.186440677966104"/>
    <s v="G1"/>
    <x v="0"/>
  </r>
  <r>
    <n v="2191146"/>
    <s v="18021129"/>
    <s v="La Libertad"/>
    <s v="Trujillo "/>
    <s v="Trujillo"/>
    <m/>
    <m/>
    <x v="30"/>
    <d v="2025-05-21T19:48:16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21T00:00:00"/>
    <m/>
    <x v="0"/>
    <m/>
    <m/>
    <m/>
    <s v="Si"/>
    <m/>
    <m/>
    <m/>
    <m/>
    <n v="202505"/>
    <d v="2025-05-21T00:00:00"/>
    <n v="2191146"/>
    <n v="45800"/>
    <d v="2025-06-02T00:00:00"/>
    <m/>
    <m/>
    <m/>
    <m/>
    <m/>
    <m/>
    <n v="202505"/>
    <n v="202505"/>
    <x v="0"/>
    <x v="0"/>
    <s v="20609316170"/>
    <n v="1"/>
    <n v="147.45762711864407"/>
    <s v="G1"/>
    <x v="0"/>
  </r>
  <r>
    <n v="2191151"/>
    <s v="06793568"/>
    <s v="Áncash"/>
    <s v="Santa"/>
    <s v="Chimbote"/>
    <m/>
    <m/>
    <x v="30"/>
    <d v="2025-05-21T19:15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22T00:00:00"/>
    <m/>
    <x v="0"/>
    <m/>
    <m/>
    <m/>
    <s v="Si"/>
    <m/>
    <m/>
    <m/>
    <m/>
    <n v="202505"/>
    <d v="2025-05-22T00:00:00"/>
    <n v="2191151"/>
    <n v="45800"/>
    <d v="2025-05-28T00:00:00"/>
    <m/>
    <m/>
    <m/>
    <m/>
    <m/>
    <m/>
    <n v="202505"/>
    <n v="202505"/>
    <x v="0"/>
    <x v="18"/>
    <s v="20607995258"/>
    <n v="1"/>
    <n v="58.474576271186443"/>
    <s v="G1"/>
    <x v="0"/>
  </r>
  <r>
    <n v="2191275"/>
    <s v="72499469"/>
    <s v="Áncash"/>
    <s v="Santa"/>
    <s v="Nuevo Chimbote"/>
    <m/>
    <m/>
    <x v="30"/>
    <d v="2025-05-21T21:09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275"/>
    <n v="45800"/>
    <d v="2025-05-26T00:00:00"/>
    <m/>
    <m/>
    <m/>
    <m/>
    <m/>
    <m/>
    <n v="202505"/>
    <n v="202505"/>
    <x v="0"/>
    <x v="10"/>
    <s v="20609316170"/>
    <n v="1"/>
    <n v="94.544915254237296"/>
    <s v="G1"/>
    <x v="0"/>
  </r>
  <r>
    <n v="2191279"/>
    <s v="06547067"/>
    <s v="La Libertad"/>
    <s v="Trujillo "/>
    <s v="Victor Larco Herrera"/>
    <m/>
    <m/>
    <x v="30"/>
    <d v="2025-05-21T20:36:1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279"/>
    <n v="45800"/>
    <d v="2025-05-29T00:00:00"/>
    <m/>
    <m/>
    <m/>
    <m/>
    <m/>
    <m/>
    <n v="202505"/>
    <n v="202505"/>
    <x v="0"/>
    <x v="0"/>
    <s v="20609316170"/>
    <n v="1"/>
    <n v="109.32203389830509"/>
    <s v="G1"/>
    <x v="0"/>
  </r>
  <r>
    <n v="2191297"/>
    <s v="43814805"/>
    <s v="Piura"/>
    <s v="Piura"/>
    <s v="Piura"/>
    <m/>
    <m/>
    <x v="30"/>
    <d v="2025-05-21T21:00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297"/>
    <n v="45800"/>
    <d v="2025-06-02T00:00:00"/>
    <m/>
    <m/>
    <m/>
    <m/>
    <m/>
    <m/>
    <n v="202505"/>
    <n v="202505"/>
    <x v="0"/>
    <x v="2"/>
    <s v="20609316170"/>
    <n v="1"/>
    <n v="94.544915254237296"/>
    <s v="G1"/>
    <x v="0"/>
  </r>
  <r>
    <n v="2191315"/>
    <s v="48804105"/>
    <s v="La Libertad"/>
    <s v="Trujillo "/>
    <s v="Trujillo"/>
    <m/>
    <m/>
    <x v="30"/>
    <d v="2025-05-21T21:15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1315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1322"/>
    <s v="43720038"/>
    <s v="La Libertad"/>
    <s v="Trujillo "/>
    <s v="Trujillo"/>
    <m/>
    <m/>
    <x v="30"/>
    <d v="2025-05-21T21:09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2T00:00:00"/>
    <m/>
    <x v="0"/>
    <m/>
    <m/>
    <m/>
    <s v="Si"/>
    <m/>
    <m/>
    <m/>
    <m/>
    <n v="202505"/>
    <d v="2025-05-22T00:00:00"/>
    <n v="2191322"/>
    <n v="45800"/>
    <d v="2025-05-30T00:00:00"/>
    <m/>
    <m/>
    <m/>
    <m/>
    <m/>
    <m/>
    <n v="202505"/>
    <n v="202505"/>
    <x v="0"/>
    <x v="8"/>
    <s v="20611812893"/>
    <n v="1"/>
    <n v="58.474576271186443"/>
    <s v="G1"/>
    <x v="0"/>
  </r>
  <r>
    <n v="2191350"/>
    <s v="73783950"/>
    <s v="Áncash"/>
    <s v="Santa"/>
    <s v="Nuevo Chimbote"/>
    <m/>
    <m/>
    <x v="30"/>
    <d v="2025-05-21T21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22T00:00:00"/>
    <m/>
    <x v="0"/>
    <m/>
    <m/>
    <m/>
    <s v="Si"/>
    <m/>
    <m/>
    <m/>
    <m/>
    <n v="202505"/>
    <d v="2025-05-22T00:00:00"/>
    <n v="2191350"/>
    <n v="45800"/>
    <d v="2025-05-28T00:00:00"/>
    <m/>
    <m/>
    <m/>
    <m/>
    <m/>
    <m/>
    <n v="202505"/>
    <n v="202505"/>
    <x v="0"/>
    <x v="35"/>
    <s v="20538983609"/>
    <n v="1"/>
    <n v="58.474576271186443"/>
    <s v="G1"/>
    <x v="0"/>
  </r>
  <r>
    <n v="2191372"/>
    <s v="17912805"/>
    <s v="La Libertad"/>
    <s v="Trujillo "/>
    <s v="Trujillo"/>
    <m/>
    <m/>
    <x v="30"/>
    <d v="2025-05-21T22:06:1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372"/>
    <n v="45800"/>
    <d v="2025-05-30T00:00:00"/>
    <m/>
    <m/>
    <m/>
    <m/>
    <m/>
    <m/>
    <n v="202505"/>
    <n v="202505"/>
    <x v="0"/>
    <x v="0"/>
    <s v="20609316170"/>
    <n v="1"/>
    <n v="75.423728813559322"/>
    <s v="G1"/>
    <x v="0"/>
  </r>
  <r>
    <n v="2191404"/>
    <s v="45643870"/>
    <s v="Piura"/>
    <s v="Piura"/>
    <s v="Piura"/>
    <m/>
    <m/>
    <x v="30"/>
    <d v="2025-05-21T22:12:1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89"/>
    <n v="8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404"/>
    <n v="45800"/>
    <d v="2025-05-30T00:00:00"/>
    <m/>
    <m/>
    <m/>
    <m/>
    <m/>
    <m/>
    <n v="202505"/>
    <n v="202505"/>
    <x v="0"/>
    <x v="2"/>
    <s v="20609316170"/>
    <n v="1"/>
    <n v="75.423728813559322"/>
    <s v="G1"/>
    <x v="0"/>
  </r>
  <r>
    <n v="2191464"/>
    <s v="16803894"/>
    <s v="Piura"/>
    <s v="Piura"/>
    <s v="Castilla"/>
    <m/>
    <m/>
    <x v="30"/>
    <d v="2025-05-22T08:3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Lima"/>
    <s v="20607995258"/>
    <s v="DAS SOLUCIONES S.A.C."/>
    <s v="Agencias Provincias"/>
    <d v="2025-05-22T00:00:00"/>
    <m/>
    <x v="0"/>
    <m/>
    <m/>
    <m/>
    <s v="Si"/>
    <m/>
    <m/>
    <s v="Si"/>
    <s v="ganador"/>
    <n v="202505"/>
    <d v="2025-05-22T00:00:00"/>
    <n v="2191464"/>
    <n v="45800"/>
    <d v="2025-06-10T00:00:00"/>
    <m/>
    <m/>
    <m/>
    <m/>
    <m/>
    <m/>
    <n v="202505"/>
    <n v="202505"/>
    <x v="0"/>
    <x v="26"/>
    <s v="20607995258"/>
    <n v="1"/>
    <n v="107.25677966101696"/>
    <s v="G1"/>
    <x v="0"/>
  </r>
  <r>
    <n v="2191579"/>
    <s v="27267719"/>
    <s v="Lambayeque"/>
    <s v="Chiclayo "/>
    <s v="Chiclayo"/>
    <m/>
    <m/>
    <x v="31"/>
    <d v="2025-05-22T10:09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1579"/>
    <n v="45800"/>
    <d v="2025-06-10T00:00:00"/>
    <m/>
    <m/>
    <m/>
    <m/>
    <m/>
    <m/>
    <n v="202505"/>
    <n v="202505"/>
    <x v="0"/>
    <x v="11"/>
    <s v="20610959564"/>
    <n v="1"/>
    <n v="94.544915254237296"/>
    <s v="G1"/>
    <x v="0"/>
  </r>
  <r>
    <n v="2191735"/>
    <s v="32963823"/>
    <s v="Áncash"/>
    <s v="Santa"/>
    <s v="Nuevo Chimbote"/>
    <m/>
    <m/>
    <x v="29"/>
    <d v="2025-05-22T11:21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22T00:00:00"/>
    <m/>
    <x v="0"/>
    <m/>
    <m/>
    <m/>
    <s v="Si"/>
    <m/>
    <m/>
    <m/>
    <m/>
    <n v="202505"/>
    <d v="2025-05-22T00:00:00"/>
    <n v="2191735"/>
    <n v="45800"/>
    <d v="2025-06-10T00:00:00"/>
    <m/>
    <m/>
    <m/>
    <m/>
    <m/>
    <m/>
    <n v="202505"/>
    <n v="202505"/>
    <x v="0"/>
    <x v="18"/>
    <s v="20607995258"/>
    <n v="1"/>
    <n v="58.474576271186443"/>
    <s v="G1"/>
    <x v="0"/>
  </r>
  <r>
    <n v="2191894"/>
    <s v="40119866"/>
    <s v="La Libertad"/>
    <s v="Trujillo "/>
    <s v="Trujillo"/>
    <m/>
    <m/>
    <x v="31"/>
    <d v="2025-05-22T12:18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894"/>
    <n v="45800"/>
    <d v="2025-06-02T00:00:00"/>
    <m/>
    <m/>
    <m/>
    <m/>
    <m/>
    <m/>
    <n v="202505"/>
    <n v="202505"/>
    <x v="0"/>
    <x v="0"/>
    <s v="20609316170"/>
    <n v="1"/>
    <n v="58.474576271186443"/>
    <s v="G1"/>
    <x v="0"/>
  </r>
  <r>
    <n v="2191910"/>
    <s v="72755487"/>
    <s v="Piura"/>
    <s v="Piura"/>
    <s v="Piura"/>
    <m/>
    <m/>
    <x v="31"/>
    <d v="2025-05-22T12:30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24T00:00:00"/>
    <m/>
    <x v="0"/>
    <m/>
    <m/>
    <m/>
    <s v="Si"/>
    <m/>
    <m/>
    <m/>
    <m/>
    <n v="202505"/>
    <d v="2025-05-24T00:00:00"/>
    <n v="2191910"/>
    <m/>
    <m/>
    <m/>
    <m/>
    <m/>
    <m/>
    <m/>
    <m/>
    <n v="202505"/>
    <n v="202505"/>
    <x v="0"/>
    <x v="26"/>
    <s v="20607995258"/>
    <n v="0"/>
    <n v="94.544915254237296"/>
    <s v="POR DEFINIR"/>
    <x v="0"/>
  </r>
  <r>
    <n v="2191953"/>
    <s v="71851907"/>
    <s v="Piura"/>
    <s v="Piura"/>
    <s v="Castilla"/>
    <m/>
    <m/>
    <x v="20"/>
    <d v="2025-05-22T12:27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1953"/>
    <n v="45800"/>
    <d v="2025-06-08T00:00:00"/>
    <m/>
    <m/>
    <m/>
    <m/>
    <m/>
    <m/>
    <n v="202505"/>
    <n v="202505"/>
    <x v="0"/>
    <x v="2"/>
    <s v="20609316170"/>
    <n v="1"/>
    <n v="94.544915254237296"/>
    <s v="G1"/>
    <x v="0"/>
  </r>
  <r>
    <n v="2192021"/>
    <s v="03100529"/>
    <s v="Piura"/>
    <s v="Piura"/>
    <s v="Veintiseis de Octubre"/>
    <m/>
    <m/>
    <x v="31"/>
    <d v="2025-05-22T13:06:13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2021"/>
    <d v="2025-05-23T00:00:00"/>
    <d v="2025-06-05T00:00:00"/>
    <m/>
    <m/>
    <m/>
    <m/>
    <m/>
    <m/>
    <n v="202505"/>
    <n v="202505"/>
    <x v="0"/>
    <x v="3"/>
    <s v="20610959564"/>
    <n v="1"/>
    <n v="71.186440677966104"/>
    <s v="G1"/>
    <x v="0"/>
  </r>
  <r>
    <n v="2192040"/>
    <s v="41022710"/>
    <s v="Lambayeque"/>
    <s v="Chiclayo "/>
    <s v="Chiclayo"/>
    <m/>
    <m/>
    <x v="31"/>
    <d v="2025-05-22T13:1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3723219"/>
    <s v="TELCO CONTACT S.A.C"/>
    <s v="Agencias Provincias"/>
    <d v="2025-05-22T00:00:00"/>
    <m/>
    <x v="0"/>
    <m/>
    <m/>
    <m/>
    <s v="Si"/>
    <m/>
    <m/>
    <m/>
    <m/>
    <n v="202505"/>
    <d v="2025-05-22T00:00:00"/>
    <n v="2192040"/>
    <n v="45800"/>
    <m/>
    <m/>
    <m/>
    <m/>
    <m/>
    <m/>
    <m/>
    <n v="202505"/>
    <n v="202505"/>
    <x v="0"/>
    <x v="25"/>
    <s v="20613723219"/>
    <n v="0"/>
    <n v="107.25677966101696"/>
    <s v="G1"/>
    <x v="0"/>
  </r>
  <r>
    <n v="2192056"/>
    <s v="46401745"/>
    <s v="Piura"/>
    <s v="Piura"/>
    <s v="Veintiseis de Octubre"/>
    <m/>
    <m/>
    <x v="31"/>
    <d v="2025-05-22T13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2T00:00:00"/>
    <m/>
    <x v="0"/>
    <m/>
    <m/>
    <m/>
    <s v="Si"/>
    <m/>
    <m/>
    <m/>
    <m/>
    <n v="202505"/>
    <d v="2025-05-22T00:00:00"/>
    <n v="2192056"/>
    <n v="45800"/>
    <d v="2025-06-06T00:00:00"/>
    <m/>
    <m/>
    <m/>
    <m/>
    <m/>
    <m/>
    <n v="202505"/>
    <n v="202505"/>
    <x v="0"/>
    <x v="56"/>
    <s v="28.646.378-Q"/>
    <n v="1"/>
    <n v="58.474576271186443"/>
    <s v="G1"/>
    <x v="0"/>
  </r>
  <r>
    <n v="2192064"/>
    <s v="74045706"/>
    <s v="La Libertad"/>
    <s v="Trujillo "/>
    <s v="Trujillo"/>
    <m/>
    <m/>
    <x v="31"/>
    <d v="2025-05-22T13:54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064"/>
    <n v="45800"/>
    <d v="2025-06-05T00:00:00"/>
    <m/>
    <m/>
    <m/>
    <m/>
    <m/>
    <m/>
    <n v="202505"/>
    <n v="202505"/>
    <x v="0"/>
    <x v="0"/>
    <s v="20609316170"/>
    <n v="1"/>
    <n v="58.474576271186443"/>
    <s v="G1"/>
    <x v="0"/>
  </r>
  <r>
    <n v="2192072"/>
    <s v="77185440"/>
    <s v="Piura"/>
    <s v="Piura"/>
    <s v="Veintiseis de Octubre"/>
    <m/>
    <m/>
    <x v="31"/>
    <d v="2025-05-22T13:39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072"/>
    <n v="45800"/>
    <d v="2025-06-06T00:00:00"/>
    <m/>
    <m/>
    <m/>
    <m/>
    <m/>
    <m/>
    <n v="202505"/>
    <n v="202505"/>
    <x v="0"/>
    <x v="2"/>
    <s v="20609316170"/>
    <n v="1"/>
    <n v="94.544915254237296"/>
    <s v="G1"/>
    <x v="0"/>
  </r>
  <r>
    <n v="2192110"/>
    <s v="29723020"/>
    <s v="Arequipa"/>
    <s v="Arequipa"/>
    <s v="Miraflores"/>
    <m/>
    <m/>
    <x v="31"/>
    <d v="2025-05-22T13:5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8999371"/>
    <s v="FUTURA CONNECTION"/>
    <s v="Agencias Provincias"/>
    <d v="2025-05-22T00:00:00"/>
    <m/>
    <x v="0"/>
    <m/>
    <m/>
    <m/>
    <s v="Si"/>
    <m/>
    <m/>
    <m/>
    <m/>
    <n v="202505"/>
    <d v="2025-05-22T00:00:00"/>
    <n v="2192110"/>
    <n v="45800"/>
    <d v="2025-06-07T00:00:00"/>
    <m/>
    <m/>
    <m/>
    <m/>
    <m/>
    <m/>
    <n v="202505"/>
    <n v="202505"/>
    <x v="0"/>
    <x v="58"/>
    <s v="20608999371"/>
    <n v="1"/>
    <n v="58.474576271186443"/>
    <s v="G1"/>
    <x v="1"/>
  </r>
  <r>
    <n v="2192121"/>
    <s v="80248040"/>
    <s v="La Libertad"/>
    <s v="Trujillo "/>
    <s v="Trujillo"/>
    <m/>
    <m/>
    <x v="31"/>
    <d v="2025-05-22T14:3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121"/>
    <n v="45800"/>
    <d v="2025-06-06T00:00:00"/>
    <m/>
    <m/>
    <m/>
    <m/>
    <m/>
    <m/>
    <n v="202505"/>
    <n v="202505"/>
    <x v="0"/>
    <x v="0"/>
    <s v="20609316170"/>
    <n v="1"/>
    <n v="58.474576271186443"/>
    <s v="G1"/>
    <x v="0"/>
  </r>
  <r>
    <n v="2192142"/>
    <s v="40409959"/>
    <s v="Piura"/>
    <s v="Piura"/>
    <s v="Castilla"/>
    <m/>
    <m/>
    <x v="31"/>
    <d v="2025-05-22T13:45:14"/>
    <s v="Plan 1000 Mbps - A FEB25"/>
    <n v="100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189"/>
    <n v="18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142"/>
    <n v="45800"/>
    <d v="2025-06-08T00:00:00"/>
    <m/>
    <m/>
    <m/>
    <m/>
    <m/>
    <m/>
    <n v="202505"/>
    <n v="202505"/>
    <x v="0"/>
    <x v="2"/>
    <s v="20609316170"/>
    <n v="1"/>
    <n v="160.16949152542375"/>
    <s v="G1"/>
    <x v="0"/>
  </r>
  <r>
    <n v="2192170"/>
    <s v="70981269"/>
    <s v="Arequipa"/>
    <s v="Arequipa"/>
    <s v="Miraflores"/>
    <m/>
    <m/>
    <x v="31"/>
    <d v="2025-05-22T14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8999371"/>
    <s v="FUTURA CONNECTION"/>
    <s v="Agencias Provincias"/>
    <d v="2025-05-23T00:00:00"/>
    <m/>
    <x v="0"/>
    <m/>
    <m/>
    <m/>
    <s v="Si"/>
    <m/>
    <m/>
    <m/>
    <m/>
    <n v="202505"/>
    <d v="2025-05-23T00:00:00"/>
    <n v="2192170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192178"/>
    <s v="45996784"/>
    <s v="Piura"/>
    <s v="Piura"/>
    <s v="Veintiseis de Octubre"/>
    <m/>
    <m/>
    <x v="31"/>
    <d v="2025-05-22T14:09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2T00:00:00"/>
    <m/>
    <x v="0"/>
    <m/>
    <m/>
    <m/>
    <s v="Si"/>
    <m/>
    <m/>
    <m/>
    <m/>
    <n v="202505"/>
    <d v="2025-05-22T00:00:00"/>
    <n v="2192178"/>
    <n v="45800"/>
    <m/>
    <m/>
    <m/>
    <m/>
    <m/>
    <m/>
    <m/>
    <n v="202505"/>
    <n v="202505"/>
    <x v="0"/>
    <x v="3"/>
    <s v="20610959564"/>
    <n v="0"/>
    <n v="58.474576271186443"/>
    <s v="G1"/>
    <x v="0"/>
  </r>
  <r>
    <n v="2192183"/>
    <s v="46075696"/>
    <s v="La Libertad"/>
    <s v="Trujillo "/>
    <s v="Victor Larco Herrera"/>
    <m/>
    <m/>
    <x v="31"/>
    <d v="2025-05-22T14:42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3T00:00:00"/>
    <m/>
    <x v="0"/>
    <m/>
    <m/>
    <m/>
    <s v="Si"/>
    <m/>
    <m/>
    <m/>
    <m/>
    <n v="202505"/>
    <d v="2025-05-23T00:00:00"/>
    <n v="2192183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2221"/>
    <s v="18124627"/>
    <s v="La Libertad"/>
    <s v="Trujillo "/>
    <s v="Trujillo"/>
    <m/>
    <m/>
    <x v="31"/>
    <d v="2025-05-22T14:24:11"/>
    <s v="Plan 600 Mbps - A FEB25"/>
    <n v="600"/>
    <s v="MONO"/>
    <s v="INTERNET"/>
    <n v="0"/>
    <n v="0"/>
    <n v="0"/>
    <n v="0"/>
    <s v="0"/>
    <s v="0"/>
    <n v="0"/>
    <s v="0"/>
    <s v="0"/>
    <s v="0"/>
    <s v="0"/>
    <s v="0"/>
    <s v="0"/>
    <s v="Multifamiliar"/>
    <n v="139"/>
    <n v="13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221"/>
    <n v="45800"/>
    <d v="2025-06-07T00:00:00"/>
    <m/>
    <m/>
    <m/>
    <m/>
    <m/>
    <m/>
    <n v="202505"/>
    <n v="202505"/>
    <x v="0"/>
    <x v="0"/>
    <s v="20609316170"/>
    <n v="1"/>
    <n v="117.79661016949153"/>
    <s v="G1"/>
    <x v="0"/>
  </r>
  <r>
    <n v="2192274"/>
    <s v="17890185"/>
    <s v="La Libertad"/>
    <s v="Trujillo "/>
    <s v="Trujillo"/>
    <m/>
    <m/>
    <x v="31"/>
    <d v="2025-05-22T14:42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2T00:00:00"/>
    <m/>
    <x v="0"/>
    <m/>
    <m/>
    <m/>
    <s v="Si"/>
    <m/>
    <m/>
    <m/>
    <m/>
    <n v="202505"/>
    <d v="2025-05-22T00:00:00"/>
    <n v="2192274"/>
    <n v="45800"/>
    <d v="2025-06-02T00:00:00"/>
    <m/>
    <m/>
    <m/>
    <m/>
    <m/>
    <m/>
    <n v="202505"/>
    <n v="202505"/>
    <x v="0"/>
    <x v="0"/>
    <s v="20609316170"/>
    <n v="1"/>
    <n v="75.423728813559322"/>
    <s v="G1"/>
    <x v="0"/>
  </r>
  <r>
    <n v="2192402"/>
    <s v="44749153"/>
    <s v="La Libertad"/>
    <s v="Trujillo "/>
    <s v="Trujillo"/>
    <m/>
    <m/>
    <x v="31"/>
    <d v="2025-05-22T15:33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402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2501"/>
    <s v="19082275"/>
    <s v="La Libertad"/>
    <s v="Trujillo "/>
    <s v="Victor Larco Herrera"/>
    <m/>
    <m/>
    <x v="31"/>
    <d v="2025-05-22T17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s OUT"/>
    <s v="20613301144"/>
    <s v="AZDAGROUP S.A.C."/>
    <s v="Agencias Provincias"/>
    <d v="2025-05-23T00:00:00"/>
    <m/>
    <x v="0"/>
    <m/>
    <m/>
    <m/>
    <s v="Si"/>
    <m/>
    <m/>
    <m/>
    <m/>
    <n v="202505"/>
    <d v="2025-05-23T00:00:00"/>
    <n v="2192501"/>
    <m/>
    <m/>
    <m/>
    <m/>
    <m/>
    <m/>
    <m/>
    <m/>
    <n v="202505"/>
    <n v="202505"/>
    <x v="0"/>
    <x v="39"/>
    <s v="20613301144"/>
    <n v="0"/>
    <n v="94.544915254237296"/>
    <s v="POR DEFINIR"/>
    <x v="0"/>
  </r>
  <r>
    <n v="2192574"/>
    <s v="70913247"/>
    <s v="La Libertad"/>
    <s v="Trujillo "/>
    <s v="Trujillo"/>
    <m/>
    <m/>
    <x v="30"/>
    <d v="2025-05-22T17:57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574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192602"/>
    <s v="40710119"/>
    <s v="La Libertad"/>
    <s v="Trujillo "/>
    <s v="Victor Larco Herrera"/>
    <m/>
    <m/>
    <x v="30"/>
    <d v="2025-05-22T17:03:10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59"/>
    <n v="15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602"/>
    <m/>
    <m/>
    <m/>
    <m/>
    <m/>
    <m/>
    <m/>
    <m/>
    <n v="202505"/>
    <n v="202505"/>
    <x v="0"/>
    <x v="0"/>
    <s v="20609316170"/>
    <n v="0"/>
    <n v="134.74576271186442"/>
    <s v="POR DEFINIR"/>
    <x v="0"/>
  </r>
  <r>
    <n v="2192619"/>
    <s v="75162780"/>
    <s v="Lambayeque"/>
    <s v="Chiclayo "/>
    <s v="Chiclayo"/>
    <m/>
    <m/>
    <x v="31"/>
    <d v="2025-05-22T17:33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23T00:00:00"/>
    <m/>
    <x v="0"/>
    <m/>
    <m/>
    <m/>
    <s v="Si"/>
    <m/>
    <m/>
    <m/>
    <m/>
    <n v="202505"/>
    <d v="2025-05-23T00:00:00"/>
    <n v="2192619"/>
    <m/>
    <m/>
    <m/>
    <m/>
    <m/>
    <m/>
    <m/>
    <m/>
    <n v="202505"/>
    <n v="202505"/>
    <x v="0"/>
    <x v="31"/>
    <s v="20538983609"/>
    <n v="0"/>
    <n v="58.474576271186443"/>
    <s v="POR DEFINIR"/>
    <x v="0"/>
  </r>
  <r>
    <n v="2192630"/>
    <s v="80414947"/>
    <s v="Piura"/>
    <s v="Piura"/>
    <s v="Castilla"/>
    <m/>
    <m/>
    <x v="31"/>
    <d v="2025-05-22T17:15:12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630"/>
    <m/>
    <m/>
    <m/>
    <m/>
    <m/>
    <m/>
    <m/>
    <m/>
    <n v="202505"/>
    <n v="202505"/>
    <x v="0"/>
    <x v="2"/>
    <s v="20609316170"/>
    <n v="0"/>
    <n v="109.32203389830509"/>
    <s v="POR DEFINIR"/>
    <x v="0"/>
  </r>
  <r>
    <n v="2192790"/>
    <s v="75541143"/>
    <s v="Junín"/>
    <s v="Huancayo "/>
    <s v="El Tambo"/>
    <m/>
    <m/>
    <x v="31"/>
    <d v="2025-05-22T18:4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23T00:00:00"/>
    <m/>
    <x v="0"/>
    <m/>
    <m/>
    <m/>
    <s v="Si"/>
    <m/>
    <m/>
    <m/>
    <m/>
    <n v="202505"/>
    <d v="2025-05-23T00:00:00"/>
    <n v="2192790"/>
    <m/>
    <m/>
    <m/>
    <m/>
    <m/>
    <m/>
    <m/>
    <m/>
    <n v="202505"/>
    <n v="202505"/>
    <x v="0"/>
    <x v="45"/>
    <s v="20573127774"/>
    <n v="0"/>
    <n v="58.474576271186443"/>
    <s v="POR DEFINIR"/>
    <x v="1"/>
  </r>
  <r>
    <n v="2192841"/>
    <s v="008606551"/>
    <s v="La Libertad"/>
    <s v="Trujillo "/>
    <s v="Victor Larco Herrera"/>
    <m/>
    <m/>
    <x v="31"/>
    <d v="2025-05-22T18:42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s v="Si"/>
    <s v="ganador"/>
    <n v="202505"/>
    <d v="2025-05-23T00:00:00"/>
    <n v="219284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2850"/>
    <s v="45508926"/>
    <s v="Arequipa"/>
    <s v="Arequipa"/>
    <s v="Miraflores"/>
    <m/>
    <m/>
    <x v="31"/>
    <d v="2025-05-22T19:39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850"/>
    <m/>
    <m/>
    <m/>
    <m/>
    <m/>
    <m/>
    <m/>
    <m/>
    <n v="202505"/>
    <n v="202505"/>
    <x v="0"/>
    <x v="60"/>
    <s v="20609316170"/>
    <n v="0"/>
    <n v="58.474576271186443"/>
    <s v="POR DEFINIR"/>
    <x v="1"/>
  </r>
  <r>
    <n v="2192852"/>
    <s v="47008238"/>
    <s v="Piura"/>
    <s v="Piura"/>
    <s v="Veintiseis de Octubre"/>
    <m/>
    <m/>
    <x v="31"/>
    <d v="2025-05-22T18:45:2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852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2864"/>
    <s v="74579287"/>
    <s v="La Libertad"/>
    <s v="Trujillo "/>
    <s v="Trujillo"/>
    <m/>
    <m/>
    <x v="31"/>
    <d v="2025-05-22T19:12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86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2916"/>
    <s v="32138354"/>
    <s v="Piura"/>
    <s v="Piura"/>
    <s v="Castilla"/>
    <m/>
    <m/>
    <x v="31"/>
    <d v="2025-05-22T20:39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2916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2941"/>
    <s v="29662652"/>
    <s v="Arequipa"/>
    <s v="Arequipa"/>
    <s v="Miraflores"/>
    <m/>
    <m/>
    <x v="31"/>
    <d v="2025-05-22T19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23T00:00:00"/>
    <m/>
    <x v="0"/>
    <m/>
    <m/>
    <m/>
    <s v="Si"/>
    <m/>
    <m/>
    <m/>
    <m/>
    <n v="202505"/>
    <d v="2025-05-23T00:00:00"/>
    <n v="2192941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192963"/>
    <s v="47068236"/>
    <s v="Piura"/>
    <s v="Piura"/>
    <s v="Piura"/>
    <m/>
    <m/>
    <x v="31"/>
    <d v="2025-05-22T20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23T00:00:00"/>
    <m/>
    <x v="0"/>
    <m/>
    <m/>
    <m/>
    <s v="Si"/>
    <m/>
    <m/>
    <m/>
    <m/>
    <n v="202505"/>
    <d v="2025-05-23T00:00:00"/>
    <n v="2192963"/>
    <m/>
    <m/>
    <m/>
    <m/>
    <m/>
    <m/>
    <m/>
    <m/>
    <n v="202505"/>
    <n v="202505"/>
    <x v="0"/>
    <x v="26"/>
    <s v="20607995258"/>
    <n v="0"/>
    <n v="58.474576271186443"/>
    <s v="POR DEFINIR"/>
    <x v="0"/>
  </r>
  <r>
    <n v="2193005"/>
    <s v="77502141"/>
    <s v="Piura"/>
    <s v="Piura"/>
    <s v="Veintiseis de Octubre"/>
    <m/>
    <m/>
    <x v="31"/>
    <d v="2025-05-22T19:51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2239003"/>
    <s v="CEL"/>
    <s v="Agencias Provincias"/>
    <d v="2025-05-23T00:00:00"/>
    <m/>
    <x v="0"/>
    <m/>
    <m/>
    <m/>
    <s v="Si"/>
    <m/>
    <m/>
    <m/>
    <m/>
    <n v="202505"/>
    <d v="2025-05-23T00:00:00"/>
    <n v="2193005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193056"/>
    <s v="80667764"/>
    <s v="Piura"/>
    <s v="Piura"/>
    <s v="Piura"/>
    <m/>
    <m/>
    <x v="31"/>
    <d v="2025-05-22T20:39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056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3076"/>
    <s v="18038221"/>
    <s v="La Libertad"/>
    <s v="Trujillo "/>
    <s v="Victor Larco Herrera"/>
    <m/>
    <m/>
    <x v="31"/>
    <d v="2025-05-22T21:03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076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3080"/>
    <s v="70779296"/>
    <s v="La Libertad"/>
    <s v="Trujillo "/>
    <s v="Trujillo"/>
    <m/>
    <m/>
    <x v="31"/>
    <d v="2025-05-22T20:45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080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3181"/>
    <s v="40944633"/>
    <s v="Lambayeque"/>
    <s v="Chiclayo "/>
    <s v="La Victoria"/>
    <m/>
    <m/>
    <x v="31"/>
    <d v="2025-05-22T22:00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469480"/>
    <s v="CR &amp; DR TECNOLOGIA DE VANGUARD"/>
    <s v="Agencias Provincias"/>
    <d v="2025-05-23T00:00:00"/>
    <m/>
    <x v="0"/>
    <m/>
    <m/>
    <m/>
    <s v="Si"/>
    <m/>
    <m/>
    <s v="Si"/>
    <s v="ganador"/>
    <n v="202505"/>
    <d v="2025-05-23T00:00:00"/>
    <n v="2193181"/>
    <m/>
    <m/>
    <m/>
    <m/>
    <m/>
    <m/>
    <m/>
    <m/>
    <n v="202505"/>
    <n v="202505"/>
    <x v="0"/>
    <x v="21"/>
    <s v="20611469480"/>
    <n v="0"/>
    <n v="58.474576271186443"/>
    <s v="POR DEFINIR"/>
    <x v="0"/>
  </r>
  <r>
    <n v="2193193"/>
    <s v="70367665"/>
    <s v="Piura"/>
    <s v="Piura"/>
    <s v="Castilla"/>
    <m/>
    <m/>
    <x v="31"/>
    <d v="2025-05-22T22:2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193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3195"/>
    <s v="42226633"/>
    <s v="La Libertad"/>
    <s v="Trujillo "/>
    <s v="Trujillo"/>
    <m/>
    <m/>
    <x v="31"/>
    <d v="2025-05-22T22:00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195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193261"/>
    <s v="02615043"/>
    <s v="Piura"/>
    <s v="Piura"/>
    <s v="Veintiseis de Octubre"/>
    <m/>
    <m/>
    <x v="29"/>
    <d v="2025-05-23T03:2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3T00:00:00"/>
    <m/>
    <x v="0"/>
    <m/>
    <m/>
    <m/>
    <s v="Si"/>
    <m/>
    <m/>
    <m/>
    <m/>
    <n v="202505"/>
    <d v="2025-05-23T00:00:00"/>
    <n v="2193261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3329"/>
    <s v="74563030"/>
    <s v="Arequipa"/>
    <s v="Arequipa"/>
    <s v="Miraflores"/>
    <m/>
    <m/>
    <x v="31"/>
    <d v="2025-05-23T09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8999371"/>
    <s v="FUTURA CONNECTION"/>
    <s v="Agencias Provincias"/>
    <d v="2025-05-24T00:00:00"/>
    <m/>
    <x v="0"/>
    <m/>
    <m/>
    <m/>
    <s v="Si"/>
    <m/>
    <m/>
    <m/>
    <m/>
    <n v="202505"/>
    <d v="2025-05-24T00:00:00"/>
    <n v="2193329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193359"/>
    <s v="03311059"/>
    <s v="Piura"/>
    <s v="Piura"/>
    <s v="Catacaos"/>
    <m/>
    <m/>
    <x v="32"/>
    <d v="2025-05-23T09:51:15"/>
    <s v="350Mbps Up To FEB25 A (PROVINCIAS)"/>
    <n v="35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94"/>
    <n v="94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359"/>
    <m/>
    <m/>
    <m/>
    <m/>
    <m/>
    <m/>
    <m/>
    <m/>
    <n v="202505"/>
    <n v="202505"/>
    <x v="0"/>
    <x v="2"/>
    <s v="20609316170"/>
    <n v="0"/>
    <n v="79.66101694915254"/>
    <s v="POR DEFINIR"/>
    <x v="0"/>
  </r>
  <r>
    <n v="2193386"/>
    <s v="43293768"/>
    <s v="Lambayeque"/>
    <s v="Chiclayo "/>
    <s v="Chiclayo"/>
    <m/>
    <m/>
    <x v="32"/>
    <d v="2025-05-23T10:0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24T00:00:00"/>
    <m/>
    <x v="0"/>
    <m/>
    <m/>
    <m/>
    <s v="Si"/>
    <m/>
    <m/>
    <m/>
    <m/>
    <n v="202505"/>
    <d v="2025-05-24T00:00:00"/>
    <n v="2193386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3456"/>
    <s v="75079665"/>
    <s v="Piura"/>
    <s v="Piura"/>
    <s v="Piura"/>
    <m/>
    <m/>
    <x v="32"/>
    <d v="2025-05-23T10:48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07995258"/>
    <s v="DAS SOLUCIONES S.A.C."/>
    <s v="Agencias Provincias"/>
    <d v="2025-05-23T00:00:00"/>
    <m/>
    <x v="0"/>
    <m/>
    <m/>
    <m/>
    <s v="Si"/>
    <m/>
    <m/>
    <m/>
    <m/>
    <n v="202505"/>
    <d v="2025-05-23T00:00:00"/>
    <n v="2193456"/>
    <m/>
    <m/>
    <m/>
    <m/>
    <m/>
    <m/>
    <m/>
    <m/>
    <n v="202505"/>
    <n v="202505"/>
    <x v="0"/>
    <x v="26"/>
    <s v="20607995258"/>
    <n v="0"/>
    <n v="107.25677966101696"/>
    <s v="POR DEFINIR"/>
    <x v="0"/>
  </r>
  <r>
    <n v="2193498"/>
    <s v="80224213"/>
    <s v="Piura"/>
    <s v="Piura"/>
    <s v="Veintiseis de Octubre"/>
    <m/>
    <m/>
    <x v="32"/>
    <d v="2025-05-23T11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498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3520"/>
    <s v="02775499"/>
    <s v="Piura"/>
    <s v="Piura"/>
    <s v="Castilla"/>
    <m/>
    <m/>
    <x v="31"/>
    <d v="2025-05-23T11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s v="Si"/>
    <s v="ganador"/>
    <n v="202505"/>
    <d v="2025-05-23T00:00:00"/>
    <n v="2193520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3586"/>
    <s v="75867718"/>
    <s v="Junín"/>
    <s v="Huancayo "/>
    <s v="El Tambo"/>
    <m/>
    <m/>
    <x v="31"/>
    <d v="2025-05-23T11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23T00:00:00"/>
    <m/>
    <x v="0"/>
    <m/>
    <m/>
    <m/>
    <s v="Si"/>
    <m/>
    <m/>
    <m/>
    <m/>
    <n v="202505"/>
    <d v="2025-05-23T00:00:00"/>
    <n v="2193586"/>
    <m/>
    <m/>
    <m/>
    <m/>
    <m/>
    <m/>
    <m/>
    <m/>
    <n v="202505"/>
    <n v="202505"/>
    <x v="0"/>
    <x v="45"/>
    <s v="20573127774"/>
    <n v="0"/>
    <n v="58.474576271186443"/>
    <s v="POR DEFINIR"/>
    <x v="1"/>
  </r>
  <r>
    <n v="2193626"/>
    <s v="33569465"/>
    <s v="Lambayeque"/>
    <s v="Chiclayo "/>
    <s v="La Victoria"/>
    <m/>
    <m/>
    <x v="32"/>
    <d v="2025-05-23T11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23T00:00:00"/>
    <m/>
    <x v="0"/>
    <m/>
    <m/>
    <m/>
    <s v="Si"/>
    <m/>
    <m/>
    <m/>
    <m/>
    <n v="202505"/>
    <d v="2025-05-23T00:00:00"/>
    <n v="2193626"/>
    <m/>
    <m/>
    <m/>
    <m/>
    <m/>
    <m/>
    <m/>
    <m/>
    <n v="202505"/>
    <n v="202505"/>
    <x v="0"/>
    <x v="17"/>
    <s v="20610487672"/>
    <n v="0"/>
    <n v="94.544915254237296"/>
    <s v="POR DEFINIR"/>
    <x v="0"/>
  </r>
  <r>
    <n v="2193634"/>
    <s v="62770992"/>
    <s v="Piura"/>
    <s v="Piura"/>
    <s v="Veintiseis de Octubre"/>
    <m/>
    <m/>
    <x v="32"/>
    <d v="2025-05-23T11:54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63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3668"/>
    <s v="80302312"/>
    <s v="La Libertad"/>
    <s v="Trujillo "/>
    <s v="Trujillo"/>
    <m/>
    <m/>
    <x v="30"/>
    <d v="2025-05-23T12:15:12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Venta - Instalación Multicanal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3668"/>
    <m/>
    <m/>
    <m/>
    <m/>
    <m/>
    <m/>
    <m/>
    <m/>
    <n v="202505"/>
    <n v="202505"/>
    <x v="0"/>
    <x v="0"/>
    <s v="20609316170"/>
    <n v="0"/>
    <n v="66.949152542372886"/>
    <s v="POR DEFINIR"/>
    <x v="0"/>
  </r>
  <r>
    <n v="2193688"/>
    <s v="80315423"/>
    <s v="Piura"/>
    <s v="Piura"/>
    <s v="Catacaos"/>
    <m/>
    <m/>
    <x v="32"/>
    <d v="2025-05-23T12:09:2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688"/>
    <m/>
    <m/>
    <m/>
    <m/>
    <m/>
    <m/>
    <m/>
    <m/>
    <n v="202505"/>
    <n v="202505"/>
    <x v="0"/>
    <x v="2"/>
    <s v="20609316170"/>
    <n v="0"/>
    <n v="107.25677966101696"/>
    <s v="POR DEFINIR"/>
    <x v="0"/>
  </r>
  <r>
    <n v="2193690"/>
    <s v="18059992"/>
    <s v="La Libertad"/>
    <s v="Trujillo "/>
    <s v="Trujillo"/>
    <m/>
    <m/>
    <x v="31"/>
    <d v="2025-05-23T12:00:2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23T00:00:00"/>
    <m/>
    <x v="0"/>
    <m/>
    <m/>
    <m/>
    <s v="Si"/>
    <m/>
    <m/>
    <m/>
    <m/>
    <n v="202505"/>
    <d v="2025-05-23T00:00:00"/>
    <n v="2193690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193703"/>
    <s v="18153405"/>
    <s v="Áncash"/>
    <s v="Santa"/>
    <s v="Nuevo Chimbote"/>
    <m/>
    <m/>
    <x v="32"/>
    <d v="2025-05-23T12:1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3T00:00:00"/>
    <m/>
    <x v="0"/>
    <m/>
    <m/>
    <m/>
    <s v="Si"/>
    <m/>
    <m/>
    <m/>
    <m/>
    <n v="202505"/>
    <d v="2025-05-23T00:00:00"/>
    <n v="2193703"/>
    <m/>
    <m/>
    <m/>
    <m/>
    <m/>
    <m/>
    <m/>
    <m/>
    <n v="202505"/>
    <n v="202505"/>
    <x v="0"/>
    <x v="40"/>
    <s v="20613723219"/>
    <n v="0"/>
    <n v="58.474576271186443"/>
    <s v="POR DEFINIR"/>
    <x v="0"/>
  </r>
  <r>
    <n v="2193711"/>
    <s v="18167620"/>
    <s v="La Libertad"/>
    <s v="Trujillo "/>
    <s v="Trujillo"/>
    <m/>
    <m/>
    <x v="31"/>
    <d v="2025-05-23T12:12:12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711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3766"/>
    <s v="43106075"/>
    <s v="Piura"/>
    <s v="Piura"/>
    <s v="Piura"/>
    <m/>
    <m/>
    <x v="32"/>
    <d v="2025-05-23T13:1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3T00:00:00"/>
    <m/>
    <x v="0"/>
    <m/>
    <m/>
    <m/>
    <s v="Si"/>
    <m/>
    <m/>
    <m/>
    <m/>
    <n v="202505"/>
    <d v="2025-05-23T00:00:00"/>
    <n v="2193766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3784"/>
    <s v="47435821"/>
    <s v="Piura"/>
    <s v="Piura"/>
    <s v="Castilla"/>
    <m/>
    <m/>
    <x v="32"/>
    <d v="2025-05-23T12:3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3T00:00:00"/>
    <m/>
    <x v="0"/>
    <m/>
    <m/>
    <m/>
    <s v="Si"/>
    <m/>
    <m/>
    <m/>
    <m/>
    <n v="202505"/>
    <d v="2025-05-23T00:00:00"/>
    <n v="2193784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3817"/>
    <s v="03870579"/>
    <s v="Piura"/>
    <s v="Piura"/>
    <s v="Catacaos"/>
    <m/>
    <m/>
    <x v="32"/>
    <d v="2025-05-23T12:48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817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3861"/>
    <s v="40284286"/>
    <s v="La Libertad"/>
    <s v="Trujillo "/>
    <s v="Trujillo"/>
    <m/>
    <m/>
    <x v="32"/>
    <d v="2025-05-23T13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386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3938"/>
    <s v="43991848"/>
    <s v="Lambayeque"/>
    <s v="Chiclayo "/>
    <s v="José Leonardo Ortiz"/>
    <m/>
    <m/>
    <x v="32"/>
    <d v="2025-05-23T13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3938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94024"/>
    <s v="42527764"/>
    <s v="Piura"/>
    <s v="Piura"/>
    <s v="Piura"/>
    <m/>
    <m/>
    <x v="32"/>
    <d v="2025-05-23T14:09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3T00:00:00"/>
    <m/>
    <x v="0"/>
    <m/>
    <m/>
    <m/>
    <s v="Si"/>
    <m/>
    <m/>
    <m/>
    <m/>
    <n v="202505"/>
    <d v="2025-05-23T00:00:00"/>
    <n v="2194024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194054"/>
    <s v="40353887"/>
    <s v="Arequipa"/>
    <s v="Arequipa"/>
    <s v="Miraflores"/>
    <m/>
    <m/>
    <x v="32"/>
    <d v="2025-05-23T14:12:34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1247519"/>
    <s v="MEBRA ABSOLUTO S.A.C."/>
    <s v="Agencias Provincias"/>
    <d v="2025-05-24T00:00:00"/>
    <m/>
    <x v="0"/>
    <m/>
    <m/>
    <m/>
    <s v="Si"/>
    <m/>
    <m/>
    <m/>
    <m/>
    <n v="202505"/>
    <d v="2025-05-24T00:00:00"/>
    <n v="2194054"/>
    <m/>
    <m/>
    <m/>
    <m/>
    <m/>
    <m/>
    <m/>
    <m/>
    <n v="202505"/>
    <n v="202505"/>
    <x v="0"/>
    <x v="51"/>
    <s v="20601247519"/>
    <n v="0"/>
    <n v="94.544915254237296"/>
    <s v="POR DEFINIR"/>
    <x v="1"/>
  </r>
  <r>
    <n v="2194067"/>
    <s v="20049334"/>
    <s v="Junín"/>
    <s v="Huancayo "/>
    <s v="El Tambo"/>
    <m/>
    <m/>
    <x v="31"/>
    <d v="2025-05-23T14:2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24T00:00:00"/>
    <m/>
    <x v="0"/>
    <m/>
    <m/>
    <m/>
    <s v="Si"/>
    <m/>
    <m/>
    <m/>
    <m/>
    <n v="202505"/>
    <d v="2025-05-24T00:00:00"/>
    <n v="2194067"/>
    <m/>
    <m/>
    <m/>
    <m/>
    <m/>
    <m/>
    <m/>
    <m/>
    <n v="202505"/>
    <n v="202505"/>
    <x v="0"/>
    <x v="45"/>
    <s v="20573127774"/>
    <n v="0"/>
    <n v="58.474576271186443"/>
    <s v="POR DEFINIR"/>
    <x v="1"/>
  </r>
  <r>
    <n v="2194102"/>
    <s v="44083462"/>
    <s v="Piura"/>
    <s v="Piura"/>
    <s v="Castilla"/>
    <m/>
    <m/>
    <x v="32"/>
    <d v="2025-05-23T14:33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4102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4115"/>
    <s v="76007678"/>
    <s v="Lambayeque"/>
    <s v="Chiclayo "/>
    <s v="Chiclayo"/>
    <m/>
    <m/>
    <x v="32"/>
    <d v="2025-05-23T14:54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3T00:00:00"/>
    <m/>
    <x v="0"/>
    <m/>
    <m/>
    <m/>
    <s v="Si"/>
    <m/>
    <m/>
    <m/>
    <m/>
    <n v="202505"/>
    <d v="2025-05-23T00:00:00"/>
    <n v="2194115"/>
    <m/>
    <m/>
    <m/>
    <m/>
    <m/>
    <m/>
    <m/>
    <m/>
    <n v="202505"/>
    <n v="202505"/>
    <x v="0"/>
    <x v="11"/>
    <s v="20610959564"/>
    <n v="0"/>
    <n v="75.423728813559322"/>
    <s v="POR DEFINIR"/>
    <x v="0"/>
  </r>
  <r>
    <n v="2194130"/>
    <s v="48236395"/>
    <s v="La Libertad"/>
    <s v="Trujillo "/>
    <s v="Trujillo"/>
    <m/>
    <m/>
    <x v="32"/>
    <d v="2025-05-23T14:39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3T00:00:00"/>
    <m/>
    <x v="0"/>
    <m/>
    <m/>
    <m/>
    <s v="Si"/>
    <m/>
    <m/>
    <m/>
    <m/>
    <n v="202505"/>
    <d v="2025-05-23T00:00:00"/>
    <n v="2194130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194149"/>
    <s v="45006024"/>
    <s v="Áncash"/>
    <s v="Santa"/>
    <s v="Chimbote"/>
    <m/>
    <m/>
    <x v="32"/>
    <d v="2025-05-23T14:57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3T00:00:00"/>
    <m/>
    <x v="0"/>
    <m/>
    <m/>
    <m/>
    <s v="Si"/>
    <m/>
    <m/>
    <m/>
    <m/>
    <n v="202505"/>
    <d v="2025-05-23T00:00:00"/>
    <n v="2194149"/>
    <m/>
    <m/>
    <m/>
    <m/>
    <m/>
    <m/>
    <m/>
    <m/>
    <n v="202505"/>
    <n v="202505"/>
    <x v="0"/>
    <x v="10"/>
    <s v="20609316170"/>
    <n v="0"/>
    <n v="94.544915254237296"/>
    <s v="POR DEFINIR"/>
    <x v="0"/>
  </r>
  <r>
    <n v="2194220"/>
    <s v="16459743"/>
    <s v="Lambayeque"/>
    <s v="Chiclayo "/>
    <s v="José Leonardo Ortiz"/>
    <m/>
    <m/>
    <x v="32"/>
    <d v="2025-05-23T15:15:12"/>
    <s v="350Mbps Up To FEB25 A (PROVINCIAS)"/>
    <n v="3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14"/>
    <n v="114"/>
    <s v="Multicanal Provincia"/>
    <s v="20538983609"/>
    <s v="SERVICIOS GENERALES F Y G DIST"/>
    <s v="Agencias Provincias"/>
    <d v="2025-05-24T00:00:00"/>
    <m/>
    <x v="0"/>
    <m/>
    <m/>
    <m/>
    <s v="Si"/>
    <m/>
    <m/>
    <m/>
    <m/>
    <n v="202505"/>
    <d v="2025-05-24T00:00:00"/>
    <n v="2194220"/>
    <m/>
    <m/>
    <m/>
    <m/>
    <m/>
    <m/>
    <m/>
    <m/>
    <n v="202505"/>
    <n v="202505"/>
    <x v="0"/>
    <x v="31"/>
    <s v="20538983609"/>
    <n v="0"/>
    <n v="96.610169491525426"/>
    <s v="POR DEFINIR"/>
    <x v="0"/>
  </r>
  <r>
    <n v="2194254"/>
    <s v="40803613"/>
    <s v="La Libertad"/>
    <s v="Trujillo "/>
    <s v="Trujillo"/>
    <m/>
    <m/>
    <x v="32"/>
    <d v="2025-05-23T15:30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25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4324"/>
    <s v="70049049"/>
    <s v="Piura"/>
    <s v="Piura"/>
    <s v="Piura"/>
    <m/>
    <m/>
    <x v="32"/>
    <d v="2025-05-23T16:12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4T00:00:00"/>
    <m/>
    <x v="0"/>
    <m/>
    <m/>
    <m/>
    <s v="Si"/>
    <m/>
    <m/>
    <s v="Si"/>
    <s v="ganador"/>
    <n v="202505"/>
    <d v="2025-05-24T00:00:00"/>
    <n v="2194324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4347"/>
    <s v="29329995"/>
    <s v="Piura"/>
    <s v="Piura"/>
    <s v="Piura"/>
    <m/>
    <m/>
    <x v="31"/>
    <d v="2025-05-23T16:03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4T00:00:00"/>
    <m/>
    <x v="0"/>
    <m/>
    <m/>
    <m/>
    <s v="Si"/>
    <m/>
    <m/>
    <m/>
    <m/>
    <n v="202505"/>
    <d v="2025-05-24T00:00:00"/>
    <n v="2194347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194413"/>
    <s v="72798489"/>
    <s v="Arequipa"/>
    <s v="Arequipa"/>
    <s v="Miraflores"/>
    <m/>
    <m/>
    <x v="32"/>
    <d v="2025-05-23T16:24:11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1247519"/>
    <s v="MEBRA ABSOLUTO S.A.C."/>
    <s v="Agencias Provincias"/>
    <d v="2025-05-24T00:00:00"/>
    <m/>
    <x v="0"/>
    <m/>
    <m/>
    <m/>
    <s v="Si"/>
    <m/>
    <m/>
    <m/>
    <m/>
    <n v="202505"/>
    <d v="2025-05-24T00:00:00"/>
    <n v="2194413"/>
    <m/>
    <m/>
    <m/>
    <m/>
    <m/>
    <m/>
    <m/>
    <m/>
    <n v="202505"/>
    <n v="202505"/>
    <x v="0"/>
    <x v="51"/>
    <s v="20601247519"/>
    <n v="0"/>
    <n v="94.544915254237296"/>
    <s v="POR DEFINIR"/>
    <x v="1"/>
  </r>
  <r>
    <n v="2194416"/>
    <s v="03561544"/>
    <s v="Piura"/>
    <s v="Piura"/>
    <s v="Castilla"/>
    <m/>
    <m/>
    <x v="32"/>
    <d v="2025-05-23T17:00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416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4423"/>
    <s v="004355071"/>
    <s v="Piura"/>
    <s v="Piura"/>
    <s v="Piura"/>
    <m/>
    <m/>
    <x v="32"/>
    <d v="2025-05-23T16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423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4447"/>
    <s v="006443498"/>
    <s v="La Libertad"/>
    <s v="Trujillo "/>
    <s v="Victor Larco Herrera"/>
    <m/>
    <m/>
    <x v="32"/>
    <d v="2025-05-23T16:45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44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4452"/>
    <s v="02841740"/>
    <s v="Piura"/>
    <s v="Piura"/>
    <s v="Piura"/>
    <m/>
    <m/>
    <x v="32"/>
    <d v="2025-05-23T16:45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4T00:00:00"/>
    <m/>
    <x v="0"/>
    <m/>
    <m/>
    <m/>
    <s v="Si"/>
    <m/>
    <m/>
    <m/>
    <m/>
    <n v="202505"/>
    <d v="2025-05-24T00:00:00"/>
    <n v="2194452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4483"/>
    <s v="43277170"/>
    <s v="Piura"/>
    <s v="Piura"/>
    <s v="Castilla"/>
    <m/>
    <m/>
    <x v="32"/>
    <d v="2025-05-23T16:57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483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4578"/>
    <s v="48932182"/>
    <s v="Piura"/>
    <s v="Piura"/>
    <s v="Castilla"/>
    <m/>
    <m/>
    <x v="32"/>
    <d v="2025-05-23T17:5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6T00:00:00"/>
    <m/>
    <x v="0"/>
    <m/>
    <m/>
    <m/>
    <s v="Si"/>
    <m/>
    <m/>
    <m/>
    <m/>
    <n v="202505"/>
    <d v="2025-05-26T00:00:00"/>
    <n v="2194578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194588"/>
    <s v="10180660696"/>
    <s v="La Libertad"/>
    <s v="Trujillo "/>
    <s v="Trujillo"/>
    <m/>
    <m/>
    <x v="32"/>
    <d v="2025-05-23T18:45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588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4652"/>
    <s v="47023016"/>
    <s v="Junín"/>
    <s v="Huancayo "/>
    <s v="El Tambo"/>
    <m/>
    <m/>
    <x v="32"/>
    <d v="2025-05-23T18:39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573127774"/>
    <s v="KERFAG TELECOMUNICACIONES S.A."/>
    <s v="Agencias Provincias"/>
    <d v="2025-05-24T00:00:00"/>
    <m/>
    <x v="0"/>
    <m/>
    <m/>
    <m/>
    <s v="Si"/>
    <m/>
    <m/>
    <m/>
    <m/>
    <n v="202505"/>
    <d v="2025-05-24T00:00:00"/>
    <n v="2194652"/>
    <m/>
    <m/>
    <m/>
    <m/>
    <m/>
    <m/>
    <m/>
    <m/>
    <n v="202505"/>
    <n v="202505"/>
    <x v="0"/>
    <x v="45"/>
    <s v="20573127774"/>
    <n v="0"/>
    <n v="58.474576271186443"/>
    <s v="POR DEFINIR"/>
    <x v="1"/>
  </r>
  <r>
    <n v="2194653"/>
    <s v="70254310"/>
    <s v="Piura"/>
    <s v="Piura"/>
    <s v="Castilla"/>
    <m/>
    <m/>
    <x v="32"/>
    <d v="2025-05-23T19:1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653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4710"/>
    <s v="43501598"/>
    <s v="Piura"/>
    <s v="Piura"/>
    <s v="Piura"/>
    <m/>
    <m/>
    <x v="32"/>
    <d v="2025-05-23T18:5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710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4790"/>
    <s v="80664826"/>
    <s v="Piura"/>
    <s v="Piura"/>
    <s v="Castilla"/>
    <m/>
    <m/>
    <x v="32"/>
    <d v="2025-05-23T18:45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790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4852"/>
    <s v="02866004"/>
    <s v="Piura"/>
    <s v="Piura"/>
    <s v="Catacaos"/>
    <m/>
    <m/>
    <x v="32"/>
    <d v="2025-05-23T19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85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4863"/>
    <s v="80230925"/>
    <s v="Piura"/>
    <s v="Piura"/>
    <s v="Piura"/>
    <m/>
    <m/>
    <x v="32"/>
    <d v="2025-05-23T19:21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4T00:00:00"/>
    <m/>
    <x v="0"/>
    <m/>
    <m/>
    <m/>
    <s v="Si"/>
    <m/>
    <m/>
    <m/>
    <m/>
    <n v="202505"/>
    <d v="2025-05-24T00:00:00"/>
    <n v="2194863"/>
    <m/>
    <m/>
    <m/>
    <m/>
    <m/>
    <m/>
    <m/>
    <m/>
    <n v="202505"/>
    <n v="202505"/>
    <x v="0"/>
    <x v="3"/>
    <s v="20610959564"/>
    <n v="0"/>
    <n v="75.423728813559322"/>
    <s v="POR DEFINIR"/>
    <x v="0"/>
  </r>
  <r>
    <n v="2194864"/>
    <s v="76614161"/>
    <s v="Lambayeque"/>
    <s v="Chiclayo "/>
    <s v="Chiclayo"/>
    <m/>
    <m/>
    <x v="32"/>
    <d v="2025-05-23T19:39:2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864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4870"/>
    <s v="44101557"/>
    <s v="Piura"/>
    <s v="Piura"/>
    <s v="Castilla"/>
    <m/>
    <m/>
    <x v="32"/>
    <d v="2025-05-23T19:33:11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870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4894"/>
    <s v="41608202"/>
    <s v="Áncash"/>
    <s v="Santa"/>
    <s v="Nuevo Chimbote"/>
    <m/>
    <m/>
    <x v="32"/>
    <d v="2025-05-23T19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894"/>
    <m/>
    <m/>
    <m/>
    <m/>
    <m/>
    <m/>
    <m/>
    <m/>
    <n v="202505"/>
    <n v="202505"/>
    <x v="0"/>
    <x v="10"/>
    <s v="20609316170"/>
    <n v="0"/>
    <n v="107.25677966101696"/>
    <s v="POR DEFINIR"/>
    <x v="0"/>
  </r>
  <r>
    <n v="2194914"/>
    <s v="25743664"/>
    <s v="Piura"/>
    <s v="Piura"/>
    <s v="Castilla"/>
    <m/>
    <m/>
    <x v="32"/>
    <d v="2025-05-23T20:0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s v="Si"/>
    <s v="ganador"/>
    <n v="202505"/>
    <d v="2025-05-24T00:00:00"/>
    <n v="2194914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4923"/>
    <s v="72760636"/>
    <s v="Piura"/>
    <s v="Piura"/>
    <s v="Veintiseis de Octubre"/>
    <m/>
    <m/>
    <x v="32"/>
    <d v="2025-05-23T20:15:1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4923"/>
    <m/>
    <m/>
    <m/>
    <m/>
    <m/>
    <m/>
    <m/>
    <m/>
    <n v="202505"/>
    <n v="202505"/>
    <x v="0"/>
    <x v="2"/>
    <s v="20609316170"/>
    <n v="0"/>
    <n v="109.32203389830509"/>
    <s v="POR DEFINIR"/>
    <x v="0"/>
  </r>
  <r>
    <n v="2195019"/>
    <s v="05640874"/>
    <s v="Piura"/>
    <s v="Piura"/>
    <s v="Castilla"/>
    <m/>
    <m/>
    <x v="32"/>
    <d v="2025-05-23T21:1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019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5044"/>
    <s v="01163019"/>
    <s v="Piura"/>
    <s v="Piura"/>
    <s v="Castilla"/>
    <m/>
    <m/>
    <x v="32"/>
    <d v="2025-05-23T21:45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04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5050"/>
    <s v="48404503"/>
    <s v="La Libertad"/>
    <s v="Trujillo "/>
    <s v="Trujillo"/>
    <m/>
    <m/>
    <x v="32"/>
    <d v="2025-05-23T21:48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05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5054"/>
    <s v="72918509"/>
    <s v="Lambayeque"/>
    <s v="Chiclayo "/>
    <s v="Pimentel"/>
    <m/>
    <m/>
    <x v="32"/>
    <d v="2025-05-23T22:00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054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95064"/>
    <s v="32981830"/>
    <s v="Áncash"/>
    <s v="Santa"/>
    <s v="Nuevo Chimbote"/>
    <m/>
    <m/>
    <x v="32"/>
    <d v="2025-05-23T22:03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Hogar"/>
    <n v="84"/>
    <n v="84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5064"/>
    <m/>
    <m/>
    <m/>
    <m/>
    <m/>
    <m/>
    <m/>
    <m/>
    <n v="202505"/>
    <n v="202505"/>
    <x v="0"/>
    <x v="10"/>
    <s v="20609316170"/>
    <n v="0"/>
    <n v="71.186440677966104"/>
    <s v="POR DEFINIR"/>
    <x v="0"/>
  </r>
  <r>
    <n v="2195069"/>
    <s v="43049445"/>
    <s v="La Libertad"/>
    <s v="Trujillo "/>
    <s v="Trujillo"/>
    <m/>
    <m/>
    <x v="32"/>
    <d v="2025-05-23T22:24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069"/>
    <m/>
    <m/>
    <m/>
    <m/>
    <m/>
    <m/>
    <m/>
    <m/>
    <n v="202505"/>
    <n v="202505"/>
    <x v="0"/>
    <x v="0"/>
    <s v="20609316170"/>
    <n v="0"/>
    <n v="71.186440677966104"/>
    <s v="POR DEFINIR"/>
    <x v="0"/>
  </r>
  <r>
    <n v="2195108"/>
    <s v="19402692"/>
    <s v="Áncash"/>
    <s v="Santa"/>
    <s v="Nuevo Chimbote"/>
    <m/>
    <m/>
    <x v="32"/>
    <d v="2025-05-24T14:15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402319"/>
    <s v="CENTRALCALL TELECOMUNICACIONES"/>
    <s v="Agencias Provincias"/>
    <d v="2025-05-24T00:00:00"/>
    <m/>
    <x v="0"/>
    <m/>
    <m/>
    <m/>
    <s v="Si"/>
    <m/>
    <m/>
    <m/>
    <m/>
    <n v="202505"/>
    <d v="2025-05-24T00:00:00"/>
    <n v="2195108"/>
    <m/>
    <m/>
    <m/>
    <m/>
    <m/>
    <m/>
    <m/>
    <m/>
    <n v="202505"/>
    <n v="202505"/>
    <x v="0"/>
    <x v="36"/>
    <s v="20609402319"/>
    <n v="0"/>
    <n v="58.474576271186443"/>
    <s v="POR DEFINIR"/>
    <x v="0"/>
  </r>
  <r>
    <n v="2195176"/>
    <s v="16444703"/>
    <s v="Lambayeque"/>
    <s v="Chiclayo "/>
    <s v="Pimentel"/>
    <m/>
    <m/>
    <x v="33"/>
    <d v="2025-05-24T09:09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176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5198"/>
    <s v="001940787"/>
    <s v="La Libertad"/>
    <s v="Trujillo "/>
    <s v="Trujillo"/>
    <m/>
    <m/>
    <x v="33"/>
    <d v="2025-05-24T09:57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198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5199"/>
    <s v="02853293"/>
    <s v="Piura"/>
    <s v="Piura"/>
    <s v="Veintiseis de Octubre"/>
    <m/>
    <m/>
    <x v="29"/>
    <d v="2025-05-24T09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199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5386"/>
    <s v="48450471"/>
    <s v="Arequipa"/>
    <s v="Arequipa"/>
    <s v="Miraflores"/>
    <m/>
    <m/>
    <x v="33"/>
    <d v="2025-05-24T11:15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021555"/>
    <s v="NOVO NETWORKS SAC"/>
    <s v="Agencias Provincias"/>
    <d v="2025-05-24T00:00:00"/>
    <m/>
    <x v="0"/>
    <m/>
    <m/>
    <m/>
    <s v="Si"/>
    <m/>
    <m/>
    <m/>
    <m/>
    <n v="202505"/>
    <d v="2025-05-24T00:00:00"/>
    <n v="2195386"/>
    <m/>
    <m/>
    <m/>
    <m/>
    <m/>
    <m/>
    <m/>
    <m/>
    <n v="202505"/>
    <n v="202505"/>
    <x v="0"/>
    <x v="61"/>
    <s v="20607021555"/>
    <n v="0"/>
    <n v="58.474576271186443"/>
    <s v="POR DEFINIR"/>
    <x v="1"/>
  </r>
  <r>
    <n v="2195388"/>
    <s v="45531590"/>
    <s v="Lambayeque"/>
    <s v="Chiclayo "/>
    <s v="La Victoria"/>
    <m/>
    <m/>
    <x v="32"/>
    <d v="2025-05-24T10:54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4T00:00:00"/>
    <m/>
    <x v="0"/>
    <m/>
    <m/>
    <m/>
    <s v="Si"/>
    <m/>
    <m/>
    <m/>
    <m/>
    <n v="202505"/>
    <d v="2025-05-24T00:00:00"/>
    <n v="2195388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195389"/>
    <s v="72781813"/>
    <s v="Piura"/>
    <s v="Piura"/>
    <s v="Piura"/>
    <m/>
    <m/>
    <x v="33"/>
    <d v="2025-05-24T11:15:3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995258"/>
    <s v="DAS SOLUCIONES S.A.C."/>
    <s v="Agencias Provincias"/>
    <d v="2025-05-24T00:00:00"/>
    <m/>
    <x v="0"/>
    <m/>
    <m/>
    <m/>
    <s v="Si"/>
    <m/>
    <m/>
    <m/>
    <m/>
    <n v="202505"/>
    <d v="2025-05-24T00:00:00"/>
    <n v="2195389"/>
    <m/>
    <m/>
    <m/>
    <m/>
    <m/>
    <m/>
    <m/>
    <m/>
    <n v="202505"/>
    <n v="202505"/>
    <x v="0"/>
    <x v="26"/>
    <s v="20607995258"/>
    <n v="0"/>
    <n v="58.474576271186443"/>
    <s v="POR DEFINIR"/>
    <x v="0"/>
  </r>
  <r>
    <n v="2195396"/>
    <s v="76208481"/>
    <s v="Áncash"/>
    <s v="Santa"/>
    <s v="Chimbote"/>
    <m/>
    <m/>
    <x v="32"/>
    <d v="2025-05-24T11:0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396"/>
    <m/>
    <m/>
    <m/>
    <m/>
    <m/>
    <m/>
    <m/>
    <m/>
    <n v="202505"/>
    <n v="202505"/>
    <x v="0"/>
    <x v="10"/>
    <s v="20609316170"/>
    <n v="0"/>
    <n v="58.474576271186443"/>
    <s v="POR DEFINIR"/>
    <x v="0"/>
  </r>
  <r>
    <n v="2195397"/>
    <s v="29408569"/>
    <s v="Arequipa"/>
    <s v="Arequipa"/>
    <s v="Miraflores"/>
    <m/>
    <m/>
    <x v="33"/>
    <d v="2025-05-24T12:09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021555"/>
    <s v="NOVO NETWORKS SAC"/>
    <s v="Agencias Provincias"/>
    <d v="2025-05-26T00:00:00"/>
    <m/>
    <x v="0"/>
    <m/>
    <m/>
    <m/>
    <s v="Si"/>
    <m/>
    <m/>
    <m/>
    <m/>
    <n v="202505"/>
    <d v="2025-05-26T00:00:00"/>
    <n v="2195397"/>
    <m/>
    <m/>
    <m/>
    <m/>
    <m/>
    <m/>
    <m/>
    <m/>
    <n v="202505"/>
    <n v="202505"/>
    <x v="0"/>
    <x v="61"/>
    <s v="20607021555"/>
    <n v="0"/>
    <n v="58.474576271186443"/>
    <s v="POR DEFINIR"/>
    <x v="1"/>
  </r>
  <r>
    <n v="2195418"/>
    <s v="43646447"/>
    <s v="Piura"/>
    <s v="Piura"/>
    <s v="Piura"/>
    <m/>
    <m/>
    <x v="32"/>
    <d v="2025-05-24T11:18:12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5418"/>
    <m/>
    <m/>
    <m/>
    <m/>
    <m/>
    <m/>
    <m/>
    <m/>
    <n v="202505"/>
    <n v="202505"/>
    <x v="0"/>
    <x v="2"/>
    <s v="20609316170"/>
    <n v="0"/>
    <n v="71.186440677966104"/>
    <s v="POR DEFINIR"/>
    <x v="0"/>
  </r>
  <r>
    <n v="2195428"/>
    <s v="41898656"/>
    <s v="Piura"/>
    <s v="Piura"/>
    <s v="Veintiseis de Octubre"/>
    <m/>
    <m/>
    <x v="33"/>
    <d v="2025-05-24T11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4T00:00:00"/>
    <m/>
    <x v="0"/>
    <m/>
    <m/>
    <m/>
    <s v="Si"/>
    <m/>
    <m/>
    <m/>
    <m/>
    <n v="202505"/>
    <d v="2025-05-24T00:00:00"/>
    <n v="2195428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195459"/>
    <s v="43573870"/>
    <s v="Arequipa"/>
    <s v="Arequipa"/>
    <s v="Miraflores"/>
    <m/>
    <m/>
    <x v="33"/>
    <d v="2025-05-24T11:30:16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Multicanal Lim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195459"/>
    <m/>
    <m/>
    <m/>
    <m/>
    <m/>
    <m/>
    <m/>
    <m/>
    <n v="202505"/>
    <n v="202505"/>
    <x v="0"/>
    <x v="60"/>
    <s v="20609316170"/>
    <n v="0"/>
    <n v="103.01949152542373"/>
    <s v="POR DEFINIR"/>
    <x v="1"/>
  </r>
  <r>
    <n v="2195471"/>
    <s v="47201775"/>
    <s v="Lambayeque"/>
    <s v="Chiclayo "/>
    <s v="José Leonardo Ortiz"/>
    <m/>
    <s v="VISTA ALEGRE"/>
    <x v="33"/>
    <d v="2025-05-24T13:09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24T00:00:00"/>
    <m/>
    <x v="0"/>
    <m/>
    <m/>
    <m/>
    <s v="Si"/>
    <m/>
    <m/>
    <m/>
    <m/>
    <n v="202505"/>
    <d v="2025-05-24T00:00:00"/>
    <n v="2195471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5522"/>
    <s v="46537358"/>
    <s v="Piura"/>
    <s v="Piura"/>
    <s v="Veintiseis de Octubre"/>
    <m/>
    <m/>
    <x v="33"/>
    <d v="2025-05-24T12:30:19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Hogar"/>
    <n v="79"/>
    <n v="7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522"/>
    <m/>
    <m/>
    <m/>
    <m/>
    <m/>
    <m/>
    <m/>
    <m/>
    <n v="202505"/>
    <n v="202505"/>
    <x v="0"/>
    <x v="2"/>
    <s v="20609316170"/>
    <n v="0"/>
    <n v="66.949152542372886"/>
    <s v="POR DEFINIR"/>
    <x v="0"/>
  </r>
  <r>
    <n v="2195552"/>
    <s v="42095991"/>
    <s v="Piura"/>
    <s v="Piura"/>
    <s v="Veintiseis de Octubre"/>
    <m/>
    <m/>
    <x v="33"/>
    <d v="2025-05-24T12:57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4T00:00:00"/>
    <m/>
    <x v="0"/>
    <m/>
    <m/>
    <m/>
    <s v="Si"/>
    <m/>
    <m/>
    <m/>
    <m/>
    <n v="202505"/>
    <d v="2025-05-24T00:00:00"/>
    <n v="2195552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195559"/>
    <s v="80333765"/>
    <s v="Piura"/>
    <s v="Piura"/>
    <s v="Piura"/>
    <m/>
    <m/>
    <x v="32"/>
    <d v="2025-05-24T12:03:11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Hogar"/>
    <n v="129"/>
    <n v="12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5559"/>
    <m/>
    <m/>
    <m/>
    <m/>
    <m/>
    <m/>
    <m/>
    <m/>
    <n v="202505"/>
    <n v="202505"/>
    <x v="0"/>
    <x v="2"/>
    <s v="20609316170"/>
    <n v="0"/>
    <n v="109.32203389830509"/>
    <s v="POR DEFINIR"/>
    <x v="0"/>
  </r>
  <r>
    <n v="2195581"/>
    <s v="29409858"/>
    <s v="Arequipa"/>
    <s v="Arequipa"/>
    <s v="Miraflores"/>
    <m/>
    <m/>
    <x v="33"/>
    <d v="2025-05-24T12:57:11"/>
    <s v="HB WTV L1MAX PREMIUM 1000 PROV FEBR25"/>
    <n v="1000"/>
    <s v="MONO"/>
    <s v="INTERNET"/>
    <n v="1"/>
    <n v="0"/>
    <n v="0"/>
    <n v="0"/>
    <s v="0"/>
    <s v="0"/>
    <n v="0"/>
    <s v="0"/>
    <s v="0"/>
    <s v="0"/>
    <s v="0"/>
    <s v="0"/>
    <s v="0"/>
    <s v="Multifamiliar"/>
    <n v="109"/>
    <n v="109"/>
    <s v="Multicanal Provincia"/>
    <s v="20607021555"/>
    <s v="NOVO NETWORKS SAC"/>
    <s v="Agencias Provincias"/>
    <d v="2025-05-26T00:00:00"/>
    <m/>
    <x v="0"/>
    <m/>
    <m/>
    <m/>
    <s v="Si"/>
    <m/>
    <m/>
    <m/>
    <m/>
    <n v="202505"/>
    <d v="2025-05-26T00:00:00"/>
    <n v="2195581"/>
    <m/>
    <m/>
    <m/>
    <m/>
    <m/>
    <m/>
    <m/>
    <m/>
    <n v="202505"/>
    <n v="202505"/>
    <x v="0"/>
    <x v="61"/>
    <s v="20607021555"/>
    <n v="0"/>
    <n v="92.372881355932208"/>
    <s v="POR DEFINIR"/>
    <x v="1"/>
  </r>
  <r>
    <n v="2195630"/>
    <s v="02793253"/>
    <s v="Piura"/>
    <s v="Piura"/>
    <s v="Castilla"/>
    <m/>
    <m/>
    <x v="30"/>
    <d v="2025-05-24T12:30:26"/>
    <s v="550Mbps Up To - FEB25 A (PROVINCIAS)"/>
    <n v="5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99"/>
    <n v="99"/>
    <s v="Multicanal Provincia"/>
    <s v="20610959564"/>
    <s v="SICOMNET SAC"/>
    <s v="Agencias Provincias"/>
    <d v="2025-05-26T00:00:00"/>
    <m/>
    <x v="0"/>
    <m/>
    <m/>
    <m/>
    <s v="Si"/>
    <m/>
    <m/>
    <m/>
    <m/>
    <n v="202505"/>
    <d v="2025-05-26T00:00:00"/>
    <n v="2195630"/>
    <m/>
    <m/>
    <m/>
    <m/>
    <m/>
    <m/>
    <m/>
    <m/>
    <n v="202505"/>
    <n v="202505"/>
    <x v="0"/>
    <x v="3"/>
    <s v="20610959564"/>
    <n v="0"/>
    <n v="83.898305084745772"/>
    <s v="POR DEFINIR"/>
    <x v="0"/>
  </r>
  <r>
    <n v="2195631"/>
    <s v="02864252"/>
    <s v="Piura"/>
    <s v="Piura"/>
    <s v="Castilla"/>
    <m/>
    <m/>
    <x v="33"/>
    <d v="2025-05-24T12:54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631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5676"/>
    <s v="17608359"/>
    <s v="Piura"/>
    <s v="Piura"/>
    <s v="Veintiseis de Octubre"/>
    <m/>
    <m/>
    <x v="33"/>
    <d v="2025-05-24T14:30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676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5693"/>
    <s v="17931760"/>
    <s v="La Libertad"/>
    <s v="Trujillo "/>
    <s v="Trujillo"/>
    <m/>
    <s v="EDIFICIO TIERRA VERDE"/>
    <x v="33"/>
    <d v="2025-05-24T12:51:29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129"/>
    <n v="12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693"/>
    <m/>
    <m/>
    <m/>
    <m/>
    <m/>
    <m/>
    <m/>
    <m/>
    <n v="202505"/>
    <n v="202505"/>
    <x v="0"/>
    <x v="0"/>
    <s v="20609316170"/>
    <n v="0"/>
    <n v="109.32203389830509"/>
    <s v="POR DEFINIR"/>
    <x v="0"/>
  </r>
  <r>
    <n v="2195714"/>
    <s v="44250083"/>
    <s v="Lambayeque"/>
    <s v="Chiclayo "/>
    <s v="Chiclayo"/>
    <m/>
    <m/>
    <x v="33"/>
    <d v="2025-05-24T13:51:12"/>
    <s v="HB WTV L1MAX 350 Mbps (ABR25) Up To"/>
    <n v="350"/>
    <s v="DUO"/>
    <s v="INTERNET + WIN TV"/>
    <n v="1"/>
    <n v="0"/>
    <n v="0"/>
    <n v="0"/>
    <s v="0"/>
    <s v="0"/>
    <n v="0"/>
    <s v="0"/>
    <s v="0"/>
    <s v="0"/>
    <s v="0"/>
    <s v="1"/>
    <s v="0"/>
    <s v="Hogar"/>
    <n v="139.9"/>
    <n v="121.563"/>
    <s v="Venta - Instalación Multicanal"/>
    <s v="20555450819"/>
    <s v="COMUNICACIONES CLV CENTER S.A."/>
    <s v="Agencias Provincias"/>
    <d v="2025-05-24T00:00:00"/>
    <m/>
    <x v="0"/>
    <m/>
    <m/>
    <m/>
    <s v="Si"/>
    <m/>
    <m/>
    <m/>
    <m/>
    <n v="202505"/>
    <d v="2025-05-24T00:00:00"/>
    <n v="2195714"/>
    <m/>
    <m/>
    <m/>
    <m/>
    <m/>
    <m/>
    <m/>
    <m/>
    <n v="202505"/>
    <n v="202505"/>
    <x v="0"/>
    <x v="32"/>
    <s v="20555450819"/>
    <n v="0"/>
    <n v="103.01949152542373"/>
    <s v="POR DEFINIR"/>
    <x v="0"/>
  </r>
  <r>
    <n v="2195728"/>
    <s v="71259566"/>
    <s v="La Libertad"/>
    <s v="Trujillo "/>
    <s v="Trujillo"/>
    <m/>
    <m/>
    <x v="32"/>
    <d v="2025-05-24T13:00:2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728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5756"/>
    <s v="46442605"/>
    <s v="Piura"/>
    <s v="Piura"/>
    <s v="Piura"/>
    <m/>
    <m/>
    <x v="33"/>
    <d v="2025-05-24T13:48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5756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5761"/>
    <s v="47830519"/>
    <s v="La Libertad"/>
    <s v="Trujillo "/>
    <s v="Trujillo"/>
    <m/>
    <m/>
    <x v="33"/>
    <d v="2025-05-24T13:1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76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5766"/>
    <s v="03081860"/>
    <s v="Piura"/>
    <s v="Piura"/>
    <s v="Veintiseis de Octubre"/>
    <m/>
    <m/>
    <x v="33"/>
    <d v="2025-05-24T14:09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Lim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766"/>
    <m/>
    <m/>
    <m/>
    <m/>
    <m/>
    <m/>
    <m/>
    <m/>
    <n v="202505"/>
    <n v="202505"/>
    <x v="0"/>
    <x v="2"/>
    <s v="20609316170"/>
    <n v="0"/>
    <n v="71.186440677966104"/>
    <s v="POR DEFINIR"/>
    <x v="0"/>
  </r>
  <r>
    <n v="2195786"/>
    <s v="80639636"/>
    <s v="La Libertad"/>
    <s v="Trujillo "/>
    <s v="Trujillo"/>
    <m/>
    <m/>
    <x v="33"/>
    <d v="2025-05-24T14:03:1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786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195854"/>
    <s v="44804292"/>
    <s v="Piura"/>
    <s v="Piura"/>
    <s v="Piura"/>
    <m/>
    <m/>
    <x v="33"/>
    <d v="2025-05-24T14:3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4T00:00:00"/>
    <m/>
    <x v="0"/>
    <m/>
    <m/>
    <m/>
    <s v="Si"/>
    <m/>
    <m/>
    <m/>
    <m/>
    <n v="202505"/>
    <d v="2025-05-24T00:00:00"/>
    <n v="2195854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5884"/>
    <s v="17848664"/>
    <s v="La Libertad"/>
    <s v="Trujillo "/>
    <s v="Trujillo"/>
    <m/>
    <m/>
    <x v="33"/>
    <d v="2025-05-24T15:18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Lima"/>
    <s v="20607995258"/>
    <s v="DAS SOLUCIONES S.A.C."/>
    <s v="Agencias Provincias"/>
    <d v="2025-05-24T00:00:00"/>
    <m/>
    <x v="0"/>
    <m/>
    <m/>
    <m/>
    <s v="Si"/>
    <m/>
    <m/>
    <s v="Si"/>
    <s v="ganador"/>
    <n v="202505"/>
    <d v="2025-05-24T00:00:00"/>
    <n v="2195884"/>
    <m/>
    <m/>
    <m/>
    <m/>
    <m/>
    <m/>
    <m/>
    <m/>
    <n v="202505"/>
    <n v="202505"/>
    <x v="0"/>
    <x v="29"/>
    <s v="20607995258"/>
    <n v="0"/>
    <n v="71.186440677966104"/>
    <s v="POR DEFINIR"/>
    <x v="0"/>
  </r>
  <r>
    <n v="2195895"/>
    <s v="76074546"/>
    <s v="Arequipa"/>
    <s v="Arequipa"/>
    <s v="Miraflores"/>
    <m/>
    <m/>
    <x v="32"/>
    <d v="2025-05-24T14:0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1247519"/>
    <s v="MEBRA ABSOLUTO S.A.C."/>
    <s v="Agencias Provincias"/>
    <d v="2025-05-24T00:00:00"/>
    <m/>
    <x v="0"/>
    <m/>
    <m/>
    <m/>
    <s v="Si"/>
    <m/>
    <m/>
    <m/>
    <m/>
    <n v="202505"/>
    <d v="2025-05-24T00:00:00"/>
    <n v="2195895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195909"/>
    <s v="44865400"/>
    <s v="Áncash"/>
    <s v="Santa"/>
    <s v="Nuevo Chimbote"/>
    <m/>
    <m/>
    <x v="33"/>
    <d v="2025-05-24T14:54:12"/>
    <s v="Plan 400 Up To Mbps - A FEB25"/>
    <n v="40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159"/>
    <n v="15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5909"/>
    <m/>
    <m/>
    <m/>
    <m/>
    <m/>
    <m/>
    <m/>
    <m/>
    <n v="202505"/>
    <n v="202505"/>
    <x v="0"/>
    <x v="10"/>
    <s v="20609316170"/>
    <n v="0"/>
    <n v="134.74576271186442"/>
    <s v="POR DEFINIR"/>
    <x v="0"/>
  </r>
  <r>
    <n v="2195929"/>
    <s v="45642471"/>
    <s v="Lambayeque"/>
    <s v="Chiclayo "/>
    <s v="La Victoria"/>
    <m/>
    <s v="PUERTAS DE SOL II"/>
    <x v="32"/>
    <d v="2025-05-24T14:2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0803131"/>
    <s v="YBENS GROUP"/>
    <s v="Agencias Provincias"/>
    <d v="2025-05-24T00:00:00"/>
    <m/>
    <x v="0"/>
    <m/>
    <m/>
    <m/>
    <s v="Si"/>
    <m/>
    <m/>
    <m/>
    <m/>
    <n v="202505"/>
    <d v="2025-05-24T00:00:00"/>
    <n v="2195929"/>
    <m/>
    <m/>
    <m/>
    <m/>
    <m/>
    <m/>
    <m/>
    <m/>
    <n v="202505"/>
    <n v="202505"/>
    <x v="0"/>
    <x v="6"/>
    <s v="20610803131"/>
    <n v="0"/>
    <n v="94.544915254237296"/>
    <s v="POR DEFINIR"/>
    <x v="0"/>
  </r>
  <r>
    <n v="2195935"/>
    <s v="72612645"/>
    <s v="Piura"/>
    <s v="Piura"/>
    <s v="Veintiseis de Octubre"/>
    <m/>
    <m/>
    <x v="33"/>
    <d v="2025-05-24T14:4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4T00:00:00"/>
    <m/>
    <x v="0"/>
    <m/>
    <m/>
    <m/>
    <s v="Si"/>
    <m/>
    <m/>
    <m/>
    <m/>
    <n v="202505"/>
    <d v="2025-05-24T00:00:00"/>
    <n v="2195935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5989"/>
    <s v="73334634"/>
    <s v="La Libertad"/>
    <s v="Trujillo "/>
    <s v="Trujillo"/>
    <m/>
    <m/>
    <x v="33"/>
    <d v="2025-05-24T14:51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4T00:00:00"/>
    <m/>
    <x v="0"/>
    <m/>
    <m/>
    <m/>
    <s v="Si"/>
    <m/>
    <m/>
    <m/>
    <m/>
    <n v="202505"/>
    <d v="2025-05-24T00:00:00"/>
    <n v="2195989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6033"/>
    <s v="16475176"/>
    <s v="Lambayeque"/>
    <s v="Chiclayo "/>
    <s v="Chiclayo"/>
    <m/>
    <m/>
    <x v="31"/>
    <d v="2025-05-24T15:00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24T00:00:00"/>
    <m/>
    <x v="0"/>
    <m/>
    <m/>
    <m/>
    <s v="Si"/>
    <m/>
    <m/>
    <m/>
    <m/>
    <n v="202505"/>
    <d v="2025-05-24T00:00:00"/>
    <n v="2196033"/>
    <m/>
    <m/>
    <m/>
    <m/>
    <m/>
    <m/>
    <m/>
    <m/>
    <n v="202505"/>
    <n v="202505"/>
    <x v="0"/>
    <x v="14"/>
    <s v="20557798723"/>
    <n v="0"/>
    <n v="58.474576271186443"/>
    <s v="POR DEFINIR"/>
    <x v="0"/>
  </r>
  <r>
    <n v="2196042"/>
    <s v="75513773"/>
    <s v="La Libertad"/>
    <s v="Trujillo "/>
    <s v="Victor Larco Herrera"/>
    <m/>
    <m/>
    <x v="33"/>
    <d v="2025-05-24T15:00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6042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6124"/>
    <s v="10440355329"/>
    <s v="La Libertad"/>
    <s v="Trujillo "/>
    <s v="Trujillo"/>
    <m/>
    <m/>
    <x v="33"/>
    <d v="2025-05-24T15:5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12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6203"/>
    <s v="45870589"/>
    <s v="La Libertad"/>
    <s v="Trujillo "/>
    <s v="Trujillo"/>
    <m/>
    <m/>
    <x v="33"/>
    <d v="2025-05-24T16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196203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6207"/>
    <s v="21258760"/>
    <s v="Junín"/>
    <s v="Huancayo "/>
    <s v="El Tambo"/>
    <m/>
    <m/>
    <x v="33"/>
    <d v="2025-05-24T16:3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021555"/>
    <s v="NOVO NETWORKS SAC"/>
    <s v="Agencias Provincias"/>
    <d v="2025-05-24T00:00:00"/>
    <m/>
    <x v="0"/>
    <m/>
    <m/>
    <m/>
    <s v="Si"/>
    <m/>
    <m/>
    <m/>
    <m/>
    <n v="202505"/>
    <d v="2025-05-24T00:00:00"/>
    <n v="2196207"/>
    <m/>
    <m/>
    <m/>
    <m/>
    <m/>
    <m/>
    <m/>
    <m/>
    <n v="202505"/>
    <n v="202505"/>
    <x v="0"/>
    <x v="62"/>
    <s v="20607021555"/>
    <n v="0"/>
    <n v="58.474576271186443"/>
    <s v="POR DEFINIR"/>
    <x v="1"/>
  </r>
  <r>
    <n v="2196219"/>
    <s v="46016978"/>
    <s v="La Libertad"/>
    <s v="Trujillo "/>
    <s v="Trujillo"/>
    <m/>
    <m/>
    <x v="33"/>
    <d v="2025-05-24T17:00:2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219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196241"/>
    <s v="80161380"/>
    <s v="Arequipa"/>
    <s v="Arequipa"/>
    <s v="Miraflores"/>
    <m/>
    <m/>
    <x v="33"/>
    <d v="2025-05-24T17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021555"/>
    <s v="NOVO NETWORKS SAC"/>
    <s v="Agencias Provincias"/>
    <d v="2025-05-30T00:00:00"/>
    <m/>
    <x v="0"/>
    <m/>
    <m/>
    <m/>
    <s v="Si"/>
    <m/>
    <m/>
    <m/>
    <m/>
    <n v="202505"/>
    <d v="2025-05-30T00:00:00"/>
    <n v="2196241"/>
    <m/>
    <m/>
    <m/>
    <m/>
    <m/>
    <m/>
    <m/>
    <m/>
    <n v="202505"/>
    <n v="202505"/>
    <x v="0"/>
    <x v="61"/>
    <s v="20607021555"/>
    <n v="0"/>
    <n v="94.544915254237296"/>
    <s v="POR DEFINIR"/>
    <x v="1"/>
  </r>
  <r>
    <n v="2196274"/>
    <s v="10721578483"/>
    <s v="Lambayeque"/>
    <s v="Chiclayo "/>
    <s v="José Leonardo Ortiz"/>
    <m/>
    <m/>
    <x v="33"/>
    <d v="2025-05-24T17:51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7995258"/>
    <s v="DAS SOLUCIONES S.A.C."/>
    <s v="Agencias Provincias"/>
    <d v="2025-05-25T00:00:00"/>
    <m/>
    <x v="0"/>
    <m/>
    <m/>
    <m/>
    <s v="Si"/>
    <m/>
    <m/>
    <m/>
    <m/>
    <n v="202505"/>
    <d v="2025-05-25T00:00:00"/>
    <n v="2196274"/>
    <m/>
    <m/>
    <m/>
    <m/>
    <m/>
    <m/>
    <m/>
    <m/>
    <n v="202505"/>
    <n v="202505"/>
    <x v="0"/>
    <x v="22"/>
    <s v="20607995258"/>
    <n v="0"/>
    <n v="94.544915254237296"/>
    <s v="POR DEFINIR"/>
    <x v="0"/>
  </r>
  <r>
    <n v="2196279"/>
    <s v="25784771"/>
    <s v="La Libertad"/>
    <s v="Trujillo "/>
    <s v="Trujillo"/>
    <m/>
    <m/>
    <x v="33"/>
    <d v="2025-05-24T17:00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5T00:00:00"/>
    <m/>
    <x v="0"/>
    <m/>
    <m/>
    <m/>
    <s v="Si"/>
    <m/>
    <m/>
    <m/>
    <m/>
    <n v="202505"/>
    <d v="2025-05-25T00:00:00"/>
    <n v="2196279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196284"/>
    <s v="05643645"/>
    <s v="Piura"/>
    <s v="Piura"/>
    <s v="Castilla"/>
    <m/>
    <m/>
    <x v="33"/>
    <d v="2025-05-24T16:54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28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6289"/>
    <s v="41410609"/>
    <s v="La Libertad"/>
    <s v="Trujillo "/>
    <s v="Trujillo"/>
    <m/>
    <m/>
    <x v="33"/>
    <d v="2025-05-24T16:51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289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196293"/>
    <s v="16708822"/>
    <s v="Lambayeque"/>
    <s v="Chiclayo "/>
    <s v="Chiclayo"/>
    <m/>
    <m/>
    <x v="33"/>
    <d v="2025-05-24T16:54:13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10959564"/>
    <s v="SICOMNET SAC"/>
    <s v="Agencias Provincias"/>
    <d v="2025-05-25T00:00:00"/>
    <m/>
    <x v="0"/>
    <m/>
    <m/>
    <m/>
    <s v="Si"/>
    <m/>
    <m/>
    <m/>
    <m/>
    <n v="202505"/>
    <d v="2025-05-25T00:00:00"/>
    <n v="2196293"/>
    <m/>
    <m/>
    <m/>
    <m/>
    <m/>
    <m/>
    <m/>
    <m/>
    <n v="202505"/>
    <n v="202505"/>
    <x v="0"/>
    <x v="11"/>
    <s v="20610959564"/>
    <n v="0"/>
    <n v="66.949152542372886"/>
    <s v="POR DEFINIR"/>
    <x v="0"/>
  </r>
  <r>
    <n v="2196319"/>
    <s v="02626391"/>
    <s v="Piura"/>
    <s v="Piura"/>
    <s v="Piura"/>
    <m/>
    <m/>
    <x v="33"/>
    <d v="2025-05-24T17:15:2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319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6402"/>
    <s v="80965017"/>
    <s v="La Libertad"/>
    <s v="Trujillo "/>
    <s v="Trujillo"/>
    <m/>
    <m/>
    <x v="33"/>
    <d v="2025-05-24T17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196402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6449"/>
    <s v="41819349"/>
    <s v="Piura"/>
    <s v="Piura"/>
    <s v="Castilla"/>
    <m/>
    <m/>
    <x v="33"/>
    <d v="2025-05-24T17:5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449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6450"/>
    <s v="70442693"/>
    <s v="Lambayeque"/>
    <s v="Lambayeque "/>
    <s v="Lambayeque"/>
    <m/>
    <m/>
    <x v="33"/>
    <d v="2025-05-24T18:1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450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96542"/>
    <s v="75609791"/>
    <s v="Lambayeque"/>
    <s v="Chiclayo "/>
    <s v="Chiclayo"/>
    <m/>
    <m/>
    <x v="33"/>
    <d v="2025-05-24T18:51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542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6549"/>
    <s v="80219066"/>
    <s v="Lambayeque"/>
    <s v="Chiclayo "/>
    <s v="Chiclayo"/>
    <m/>
    <m/>
    <x v="33"/>
    <d v="2025-05-24T18:5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549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196562"/>
    <s v="74760813"/>
    <s v="Piura"/>
    <s v="Piura"/>
    <s v="Piura"/>
    <m/>
    <m/>
    <x v="33"/>
    <d v="2025-05-24T19:15:11"/>
    <s v="HB WTV L1MAX PREMIUM 1000 PROV FEBR25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56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6584"/>
    <s v="44734325"/>
    <s v="Piura"/>
    <s v="Piura"/>
    <s v="Piura"/>
    <m/>
    <m/>
    <x v="33"/>
    <d v="2025-05-24T19:15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58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6649"/>
    <s v="77217501"/>
    <s v="La Libertad"/>
    <s v="Trujillo "/>
    <s v="Trujillo"/>
    <m/>
    <m/>
    <x v="33"/>
    <d v="2025-05-24T20:1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6649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6655"/>
    <s v="73445056"/>
    <s v="Piura"/>
    <s v="Piura"/>
    <s v="Piura"/>
    <m/>
    <m/>
    <x v="33"/>
    <d v="2025-05-24T20:1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5T00:00:00"/>
    <m/>
    <x v="0"/>
    <m/>
    <m/>
    <m/>
    <s v="Si"/>
    <m/>
    <m/>
    <m/>
    <m/>
    <n v="202505"/>
    <d v="2025-05-25T00:00:00"/>
    <n v="2196655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196697"/>
    <s v="008430537"/>
    <s v="Piura"/>
    <s v="Piura"/>
    <s v="Catacaos"/>
    <m/>
    <m/>
    <x v="33"/>
    <d v="2025-05-24T21:03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697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6702"/>
    <s v="76681926"/>
    <s v="Piura"/>
    <s v="Piura"/>
    <s v="Castilla"/>
    <m/>
    <m/>
    <x v="33"/>
    <d v="2025-05-24T21:1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70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6773"/>
    <s v="42641512"/>
    <s v="Lambayeque"/>
    <s v="Chiclayo "/>
    <s v="La Victoria"/>
    <m/>
    <m/>
    <x v="33"/>
    <d v="2025-05-24T23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5T00:00:00"/>
    <m/>
    <x v="0"/>
    <m/>
    <m/>
    <m/>
    <s v="Si"/>
    <m/>
    <m/>
    <m/>
    <m/>
    <n v="202505"/>
    <d v="2025-05-25T00:00:00"/>
    <n v="2196773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196779"/>
    <s v="45305466"/>
    <s v="La Libertad"/>
    <s v="Trujillo "/>
    <s v="Trujillo"/>
    <m/>
    <m/>
    <x v="33"/>
    <d v="2025-05-25T00:03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5T00:00:00"/>
    <m/>
    <x v="0"/>
    <m/>
    <m/>
    <m/>
    <s v="Si"/>
    <m/>
    <m/>
    <m/>
    <m/>
    <n v="202505"/>
    <d v="2025-05-25T00:00:00"/>
    <n v="2196779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196787"/>
    <s v="02778799"/>
    <s v="Piura"/>
    <s v="Piura"/>
    <s v="Castilla"/>
    <m/>
    <m/>
    <x v="33"/>
    <d v="2025-05-25T00:57:18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Lima"/>
    <s v="20607995258"/>
    <s v="DAS SOLUCIONES S.A.C."/>
    <s v="Agencias Provincias"/>
    <d v="2025-05-25T00:00:00"/>
    <m/>
    <x v="0"/>
    <m/>
    <m/>
    <m/>
    <s v="Si"/>
    <m/>
    <m/>
    <m/>
    <m/>
    <n v="202505"/>
    <d v="2025-05-25T00:00:00"/>
    <n v="2196787"/>
    <m/>
    <m/>
    <m/>
    <m/>
    <m/>
    <m/>
    <m/>
    <m/>
    <n v="202505"/>
    <n v="202505"/>
    <x v="0"/>
    <x v="26"/>
    <s v="20607995258"/>
    <n v="0"/>
    <n v="75.423728813559322"/>
    <s v="POR DEFINIR"/>
    <x v="0"/>
  </r>
  <r>
    <n v="2196828"/>
    <s v="16701315"/>
    <s v="Lambayeque"/>
    <s v="Chiclayo "/>
    <s v="Pomalca"/>
    <m/>
    <m/>
    <x v="34"/>
    <d v="2025-05-25T11:09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6828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6866"/>
    <s v="70868763"/>
    <s v="La Libertad"/>
    <s v="Trujillo "/>
    <s v="Trujillo"/>
    <m/>
    <m/>
    <x v="34"/>
    <d v="2025-05-25T10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5T00:00:00"/>
    <m/>
    <x v="0"/>
    <m/>
    <m/>
    <m/>
    <s v="Si"/>
    <m/>
    <m/>
    <m/>
    <m/>
    <n v="202505"/>
    <d v="2025-05-25T00:00:00"/>
    <n v="2196866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6918"/>
    <s v="17834091"/>
    <s v="La Libertad"/>
    <s v="Trujillo "/>
    <s v="Trujillo"/>
    <m/>
    <s v="CONDOMINIO BICENTENARIO"/>
    <x v="34"/>
    <d v="2025-05-25T11:2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Venta - Instalación Multicanal"/>
    <s v="20610487672"/>
    <s v="EXPORTEL PROVINCIA"/>
    <s v="Agencias Provincias"/>
    <d v="2025-05-26T00:00:00"/>
    <m/>
    <x v="0"/>
    <m/>
    <m/>
    <m/>
    <s v="Si"/>
    <m/>
    <m/>
    <m/>
    <m/>
    <n v="202505"/>
    <d v="2025-05-26T00:00:00"/>
    <n v="2196918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6924"/>
    <s v="02841175"/>
    <s v="Piura"/>
    <s v="Piura"/>
    <s v="Catacaos"/>
    <m/>
    <m/>
    <x v="34"/>
    <d v="2025-05-25T11:1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5T00:00:00"/>
    <m/>
    <x v="0"/>
    <m/>
    <m/>
    <m/>
    <s v="Si"/>
    <m/>
    <m/>
    <m/>
    <m/>
    <n v="202505"/>
    <d v="2025-05-25T00:00:00"/>
    <n v="2196924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7017"/>
    <s v="46829786"/>
    <s v="Lambayeque"/>
    <s v="Chiclayo "/>
    <s v="La Victoria"/>
    <m/>
    <m/>
    <x v="34"/>
    <d v="2025-05-25T12:18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7017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7037"/>
    <s v="71883280"/>
    <s v="Arequipa"/>
    <s v="Arequipa"/>
    <s v="Miraflores"/>
    <m/>
    <m/>
    <x v="34"/>
    <d v="2025-05-25T12:3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8999371"/>
    <s v="FUTURA CONNECTION"/>
    <s v="Agencias Provincias"/>
    <d v="2025-05-26T00:00:00"/>
    <m/>
    <x v="0"/>
    <m/>
    <m/>
    <m/>
    <s v="Si"/>
    <m/>
    <m/>
    <m/>
    <m/>
    <n v="202505"/>
    <d v="2025-05-26T00:00:00"/>
    <n v="2197037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197060"/>
    <s v="02634596"/>
    <s v="Piura"/>
    <s v="Piura"/>
    <s v="Piura"/>
    <m/>
    <m/>
    <x v="34"/>
    <d v="2025-05-25T13:03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5T00:00:00"/>
    <m/>
    <x v="0"/>
    <m/>
    <m/>
    <m/>
    <s v="Si"/>
    <m/>
    <m/>
    <m/>
    <m/>
    <n v="202505"/>
    <d v="2025-05-25T00:00:00"/>
    <n v="2197060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7126"/>
    <s v="73375794"/>
    <s v="Piura"/>
    <s v="Piura"/>
    <s v="Castilla"/>
    <m/>
    <m/>
    <x v="34"/>
    <d v="2025-05-25T13:4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7126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145"/>
    <s v="48124091"/>
    <s v="Piura"/>
    <s v="Piura"/>
    <s v="Veintiseis de Octubre"/>
    <m/>
    <m/>
    <x v="32"/>
    <d v="2025-05-25T14:12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7995258"/>
    <s v="DAS SOLUCIONES S.A.C."/>
    <s v="Agencias Provincias"/>
    <d v="2025-05-26T00:00:00"/>
    <m/>
    <x v="0"/>
    <m/>
    <m/>
    <m/>
    <s v="Si"/>
    <m/>
    <m/>
    <m/>
    <m/>
    <n v="202505"/>
    <d v="2025-05-26T00:00:00"/>
    <n v="2197145"/>
    <m/>
    <m/>
    <m/>
    <m/>
    <m/>
    <m/>
    <m/>
    <m/>
    <n v="202505"/>
    <n v="202505"/>
    <x v="0"/>
    <x v="26"/>
    <s v="20607995258"/>
    <n v="0"/>
    <n v="75.423728813559322"/>
    <s v="POR DEFINIR"/>
    <x v="0"/>
  </r>
  <r>
    <n v="2197166"/>
    <s v="43342868"/>
    <s v="Piura"/>
    <s v="Piura"/>
    <s v="Castilla"/>
    <m/>
    <m/>
    <x v="34"/>
    <d v="2025-05-25T14:3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5T00:00:00"/>
    <m/>
    <x v="0"/>
    <m/>
    <m/>
    <m/>
    <s v="Si"/>
    <m/>
    <m/>
    <m/>
    <m/>
    <n v="202505"/>
    <d v="2025-05-25T00:00:00"/>
    <n v="2197166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175"/>
    <s v="32981312"/>
    <s v="Áncash"/>
    <s v="Santa"/>
    <s v="Chimbote"/>
    <m/>
    <m/>
    <x v="34"/>
    <d v="2025-05-25T14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175"/>
    <m/>
    <m/>
    <m/>
    <m/>
    <m/>
    <m/>
    <m/>
    <m/>
    <n v="202505"/>
    <n v="202505"/>
    <x v="0"/>
    <x v="10"/>
    <s v="20609316170"/>
    <n v="0"/>
    <n v="58.474576271186443"/>
    <s v="POR DEFINIR"/>
    <x v="0"/>
  </r>
  <r>
    <n v="2197483"/>
    <s v="40718040"/>
    <s v="Piura"/>
    <s v="Piura"/>
    <s v="Veintiseis de Octubre"/>
    <m/>
    <m/>
    <x v="34"/>
    <d v="2025-05-25T21:0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483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556"/>
    <s v="44394169"/>
    <s v="Áncash"/>
    <s v="Santa"/>
    <s v="Nuevo Chimbote"/>
    <m/>
    <m/>
    <x v="33"/>
    <d v="2025-05-26T08:30:4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0487672"/>
    <s v="EXPORTEL PROVINCIA"/>
    <s v="Agencias Provincias"/>
    <d v="2025-05-26T00:00:00"/>
    <m/>
    <x v="0"/>
    <m/>
    <m/>
    <m/>
    <s v="Si"/>
    <m/>
    <m/>
    <m/>
    <m/>
    <n v="202505"/>
    <d v="2025-05-26T00:00:00"/>
    <n v="2197556"/>
    <m/>
    <m/>
    <m/>
    <m/>
    <m/>
    <m/>
    <m/>
    <m/>
    <n v="202505"/>
    <n v="202505"/>
    <x v="0"/>
    <x v="12"/>
    <s v="20610487672"/>
    <n v="0"/>
    <n v="107.25677966101696"/>
    <s v="POR DEFINIR"/>
    <x v="0"/>
  </r>
  <r>
    <n v="2197598"/>
    <s v="45806270"/>
    <s v="Piura"/>
    <s v="Piura"/>
    <s v="Veintiseis de Octubre"/>
    <m/>
    <m/>
    <x v="35"/>
    <d v="2025-05-26T09:42:4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598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634"/>
    <s v="80283360"/>
    <s v="Piura"/>
    <s v="Piura"/>
    <s v="Catacaos"/>
    <m/>
    <m/>
    <x v="35"/>
    <d v="2025-05-26T10:18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634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660"/>
    <s v="25811012"/>
    <s v="Piura"/>
    <s v="Piura"/>
    <s v="Veintiseis de Octubre"/>
    <m/>
    <m/>
    <x v="31"/>
    <d v="2025-05-26T10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660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664"/>
    <s v="73662297"/>
    <s v="Piura"/>
    <s v="Piura"/>
    <s v="Piura"/>
    <m/>
    <m/>
    <x v="35"/>
    <d v="2025-05-26T10:18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66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7688"/>
    <s v="32824303"/>
    <s v="Áncash"/>
    <s v="Santa"/>
    <s v="Chimbote"/>
    <m/>
    <m/>
    <x v="35"/>
    <d v="2025-05-26T10:36:15"/>
    <s v="Plan 400 Up To Mbps - A FEB25"/>
    <n v="40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159"/>
    <n v="15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688"/>
    <m/>
    <m/>
    <m/>
    <m/>
    <m/>
    <m/>
    <m/>
    <m/>
    <n v="202505"/>
    <n v="202505"/>
    <x v="0"/>
    <x v="10"/>
    <s v="20609316170"/>
    <n v="0"/>
    <n v="134.74576271186442"/>
    <s v="POR DEFINIR"/>
    <x v="0"/>
  </r>
  <r>
    <n v="2197711"/>
    <s v="43040732"/>
    <s v="La Libertad"/>
    <s v="Trujillo "/>
    <s v="Trujillo"/>
    <m/>
    <m/>
    <x v="32"/>
    <d v="2025-05-26T10:4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71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7717"/>
    <s v="80636600"/>
    <s v="La Libertad"/>
    <s v="Trujillo "/>
    <s v="Victor Larco Herrera"/>
    <m/>
    <m/>
    <x v="35"/>
    <d v="2025-05-26T11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71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7732"/>
    <s v="42584624"/>
    <s v="Lambayeque"/>
    <s v="Lambayeque "/>
    <s v="Lambayeque"/>
    <m/>
    <m/>
    <x v="35"/>
    <d v="2025-05-26T10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6T00:00:00"/>
    <m/>
    <x v="0"/>
    <m/>
    <m/>
    <m/>
    <s v="Si"/>
    <m/>
    <m/>
    <s v="Si"/>
    <s v="ganador"/>
    <n v="202505"/>
    <d v="2025-05-26T00:00:00"/>
    <n v="2197732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7848"/>
    <s v="46046122"/>
    <s v="Piura"/>
    <s v="Piura"/>
    <s v="Castilla"/>
    <m/>
    <m/>
    <x v="35"/>
    <d v="2025-05-26T11:42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848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7868"/>
    <s v="74867004"/>
    <s v="Piura"/>
    <s v="Piura"/>
    <s v="Catacaos"/>
    <m/>
    <m/>
    <x v="35"/>
    <d v="2025-05-26T11:4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868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7890"/>
    <s v="71950274"/>
    <s v="Lambayeque"/>
    <s v="Chiclayo "/>
    <s v="Chiclayo"/>
    <m/>
    <m/>
    <x v="35"/>
    <d v="2025-05-26T11:57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 No Habilitado"/>
    <n v="129.9"/>
    <n v="111.563"/>
    <s v="Venta - Instalación Multicanal"/>
    <s v="20609316170"/>
    <s v="ALIV TELECOM S.A.C."/>
    <s v="Agencias Provincias"/>
    <d v="2025-05-26T00:00:00"/>
    <m/>
    <x v="0"/>
    <m/>
    <m/>
    <m/>
    <s v="Si"/>
    <m/>
    <m/>
    <s v="Si"/>
    <s v="ganador"/>
    <n v="202505"/>
    <d v="2025-05-26T00:00:00"/>
    <n v="2197890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197914"/>
    <s v="27977292"/>
    <s v="Lambayeque"/>
    <s v="Chiclayo "/>
    <s v="Chiclayo"/>
    <m/>
    <m/>
    <x v="35"/>
    <d v="2025-05-26T12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26T00:00:00"/>
    <m/>
    <x v="0"/>
    <m/>
    <m/>
    <m/>
    <s v="Si"/>
    <m/>
    <m/>
    <m/>
    <m/>
    <n v="202505"/>
    <d v="2025-05-26T00:00:00"/>
    <n v="2197914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7920"/>
    <s v="75479837"/>
    <s v="La Libertad"/>
    <s v="Trujillo "/>
    <s v="Trujillo"/>
    <m/>
    <m/>
    <x v="35"/>
    <d v="2025-05-26T12:2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92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7929"/>
    <s v="17521441"/>
    <s v="Piura"/>
    <s v="Piura"/>
    <s v="Castilla"/>
    <m/>
    <s v="LAS PALMERAS (PIURA)"/>
    <x v="35"/>
    <d v="2025-05-26T12:00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197929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7970"/>
    <s v="72199143"/>
    <s v="Piura"/>
    <s v="Piura"/>
    <s v="Piura"/>
    <m/>
    <m/>
    <x v="35"/>
    <d v="2025-05-26T13:1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6T00:00:00"/>
    <m/>
    <x v="0"/>
    <m/>
    <m/>
    <m/>
    <s v="Si"/>
    <m/>
    <m/>
    <m/>
    <m/>
    <n v="202505"/>
    <d v="2025-05-26T00:00:00"/>
    <n v="2197970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7977"/>
    <s v="71590154"/>
    <s v="Piura"/>
    <s v="Piura"/>
    <s v="Castilla"/>
    <m/>
    <m/>
    <x v="35"/>
    <d v="2025-05-26T12:48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7977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7991"/>
    <s v="006506523"/>
    <s v="La Libertad"/>
    <s v="Trujillo "/>
    <s v="Trujillo"/>
    <m/>
    <m/>
    <x v="35"/>
    <d v="2025-05-26T13:0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19799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8011"/>
    <s v="40536720"/>
    <s v="Piura"/>
    <s v="Piura"/>
    <s v="Castilla"/>
    <m/>
    <m/>
    <x v="35"/>
    <d v="2025-05-26T12:57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538983609"/>
    <s v="SERVICIOS GENERALES F Y G DIST"/>
    <s v="Agencias Provincias"/>
    <d v="2025-05-26T00:00:00"/>
    <m/>
    <x v="0"/>
    <m/>
    <m/>
    <m/>
    <s v="Si"/>
    <m/>
    <m/>
    <m/>
    <m/>
    <n v="202505"/>
    <d v="2025-05-26T00:00:00"/>
    <n v="2198011"/>
    <m/>
    <m/>
    <m/>
    <m/>
    <m/>
    <m/>
    <m/>
    <m/>
    <n v="202505"/>
    <n v="202505"/>
    <x v="0"/>
    <x v="63"/>
    <s v="20538983609"/>
    <n v="0"/>
    <n v="94.544915254237296"/>
    <s v="POR DEFINIR"/>
    <x v="0"/>
  </r>
  <r>
    <n v="2198012"/>
    <s v="17521977"/>
    <s v="Lambayeque"/>
    <s v="Lambayeque "/>
    <s v="Lambayeque"/>
    <m/>
    <m/>
    <x v="35"/>
    <d v="2025-05-26T13:00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26T00:00:00"/>
    <m/>
    <x v="0"/>
    <m/>
    <m/>
    <m/>
    <s v="Si"/>
    <m/>
    <m/>
    <m/>
    <m/>
    <n v="202505"/>
    <d v="2025-05-26T00:00:00"/>
    <n v="2198012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8013"/>
    <s v="02897359"/>
    <s v="Piura"/>
    <s v="Piura"/>
    <s v="Castilla"/>
    <m/>
    <m/>
    <x v="35"/>
    <d v="2025-05-26T13:06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7995258"/>
    <s v="DAS SOLUCIONES S.A.C."/>
    <s v="Agencias Provincias"/>
    <d v="2025-05-26T00:00:00"/>
    <m/>
    <x v="0"/>
    <m/>
    <m/>
    <m/>
    <s v="Si"/>
    <m/>
    <m/>
    <m/>
    <m/>
    <n v="202505"/>
    <d v="2025-05-26T00:00:00"/>
    <n v="2198013"/>
    <m/>
    <m/>
    <m/>
    <m/>
    <m/>
    <m/>
    <m/>
    <m/>
    <n v="202505"/>
    <n v="202505"/>
    <x v="0"/>
    <x v="26"/>
    <s v="20607995258"/>
    <n v="0"/>
    <n v="94.544915254237296"/>
    <s v="POR DEFINIR"/>
    <x v="0"/>
  </r>
  <r>
    <n v="2198071"/>
    <s v="45834843"/>
    <s v="Piura"/>
    <s v="Piura"/>
    <s v="Castilla"/>
    <m/>
    <m/>
    <x v="35"/>
    <d v="2025-05-26T13:03:2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8071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8081"/>
    <s v="42548679"/>
    <s v="Piura"/>
    <s v="Piura"/>
    <s v="Piura"/>
    <m/>
    <m/>
    <x v="35"/>
    <d v="2025-05-26T13:09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6T00:00:00"/>
    <m/>
    <x v="0"/>
    <m/>
    <m/>
    <m/>
    <s v="Si"/>
    <m/>
    <m/>
    <m/>
    <m/>
    <n v="202505"/>
    <d v="2025-05-26T00:00:00"/>
    <n v="2198081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8150"/>
    <s v="75454401"/>
    <s v="Piura"/>
    <s v="Piura"/>
    <s v="Castilla"/>
    <m/>
    <m/>
    <x v="35"/>
    <d v="2025-05-26T14:1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8150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8201"/>
    <s v="45172080"/>
    <s v="Piura"/>
    <s v="Piura"/>
    <s v="Castilla"/>
    <m/>
    <m/>
    <x v="35"/>
    <d v="2025-05-26T13:51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6T00:00:00"/>
    <m/>
    <x v="0"/>
    <m/>
    <m/>
    <m/>
    <s v="Si"/>
    <m/>
    <m/>
    <m/>
    <m/>
    <n v="202505"/>
    <d v="2025-05-26T00:00:00"/>
    <n v="2198201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8269"/>
    <s v="75386512"/>
    <s v="Piura"/>
    <s v="Piura"/>
    <s v="Piura"/>
    <m/>
    <m/>
    <x v="35"/>
    <d v="2025-05-26T14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6T00:00:00"/>
    <m/>
    <x v="0"/>
    <m/>
    <m/>
    <m/>
    <s v="Si"/>
    <m/>
    <m/>
    <m/>
    <m/>
    <n v="202505"/>
    <d v="2025-05-26T00:00:00"/>
    <n v="2198269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198281"/>
    <s v="29366732"/>
    <s v="Piura"/>
    <s v="Piura"/>
    <s v="Castilla"/>
    <m/>
    <m/>
    <x v="35"/>
    <d v="2025-05-26T14:2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2239003"/>
    <s v="CEL"/>
    <s v="Agencias Provincias"/>
    <d v="2025-05-26T00:00:00"/>
    <m/>
    <x v="0"/>
    <m/>
    <m/>
    <m/>
    <s v="Si"/>
    <m/>
    <m/>
    <m/>
    <m/>
    <n v="202505"/>
    <d v="2025-05-26T00:00:00"/>
    <n v="2198281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198307"/>
    <s v="74121753"/>
    <s v="La Libertad"/>
    <s v="Trujillo "/>
    <s v="Trujillo"/>
    <m/>
    <m/>
    <x v="33"/>
    <d v="2025-05-26T14:42:2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198307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8407"/>
    <s v="41149927"/>
    <s v="La Libertad"/>
    <s v="Trujillo "/>
    <s v="Trujillo"/>
    <m/>
    <m/>
    <x v="35"/>
    <d v="2025-05-26T15:24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840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8409"/>
    <s v="17633469"/>
    <s v="Lambayeque"/>
    <s v="Chiclayo "/>
    <s v="Pimentel"/>
    <m/>
    <m/>
    <x v="35"/>
    <d v="2025-05-26T15:12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803131"/>
    <s v="YBENS GROUP"/>
    <s v="Agencias Provincias"/>
    <d v="2025-05-26T00:00:00"/>
    <m/>
    <x v="0"/>
    <m/>
    <m/>
    <m/>
    <s v="Si"/>
    <m/>
    <m/>
    <m/>
    <m/>
    <n v="202505"/>
    <d v="2025-05-26T00:00:00"/>
    <n v="2198409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8499"/>
    <s v="44438091"/>
    <s v="La Libertad"/>
    <s v="Trujillo "/>
    <s v="Trujillo"/>
    <m/>
    <m/>
    <x v="35"/>
    <d v="2025-05-26T15:42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8499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8563"/>
    <s v="17856881"/>
    <s v="La Libertad"/>
    <s v="Trujillo "/>
    <s v="Trujillo"/>
    <m/>
    <m/>
    <x v="35"/>
    <d v="2025-05-26T16:18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8563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8615"/>
    <s v="18171076"/>
    <s v="La Libertad"/>
    <s v="Trujillo "/>
    <s v="Victor Larco Herrera"/>
    <m/>
    <m/>
    <x v="35"/>
    <d v="2025-05-26T16:24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s OUT"/>
    <s v="20613301144"/>
    <s v="AZDAGROUP S.A.C."/>
    <s v="Agencias Provincias"/>
    <d v="2025-05-27T00:00:00"/>
    <m/>
    <x v="0"/>
    <m/>
    <m/>
    <m/>
    <s v="Si"/>
    <m/>
    <m/>
    <m/>
    <m/>
    <n v="202505"/>
    <d v="2025-05-27T00:00:00"/>
    <n v="2198615"/>
    <m/>
    <m/>
    <m/>
    <m/>
    <m/>
    <m/>
    <m/>
    <m/>
    <n v="202505"/>
    <n v="202505"/>
    <x v="0"/>
    <x v="39"/>
    <s v="20613301144"/>
    <n v="0"/>
    <n v="58.474576271186443"/>
    <s v="POR DEFINIR"/>
    <x v="0"/>
  </r>
  <r>
    <n v="2198676"/>
    <s v="78288231"/>
    <s v="La Libertad"/>
    <s v="Trujillo "/>
    <s v="Victor Larco Herrera"/>
    <m/>
    <m/>
    <x v="35"/>
    <d v="2025-05-26T16:42:11"/>
    <s v="GAMER 1000 Mbps - A FEB25"/>
    <n v="1000"/>
    <s v="MONO"/>
    <s v="INTERNET GAMER"/>
    <n v="0"/>
    <n v="1"/>
    <n v="0"/>
    <n v="0"/>
    <s v="0"/>
    <s v="0"/>
    <n v="0"/>
    <s v="0"/>
    <s v="0"/>
    <s v="0"/>
    <s v="0"/>
    <s v="0"/>
    <s v="0"/>
    <s v="Multifamiliar"/>
    <n v="189"/>
    <n v="18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8676"/>
    <m/>
    <m/>
    <m/>
    <m/>
    <m/>
    <m/>
    <m/>
    <m/>
    <n v="202505"/>
    <n v="202505"/>
    <x v="0"/>
    <x v="0"/>
    <s v="20609316170"/>
    <n v="0"/>
    <n v="160.16949152542375"/>
    <s v="POR DEFINIR"/>
    <x v="0"/>
  </r>
  <r>
    <n v="2198697"/>
    <s v="17905359"/>
    <s v="La Libertad"/>
    <s v="Trujillo "/>
    <s v="Trujillo"/>
    <m/>
    <m/>
    <x v="35"/>
    <d v="2025-05-26T16:57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8697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198751"/>
    <s v="33261045"/>
    <s v="Áncash"/>
    <s v="Santa"/>
    <s v="Chimbote"/>
    <m/>
    <m/>
    <x v="35"/>
    <d v="2025-05-26T17:33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2842389"/>
    <s v="CORPORACION DE TODO PERU S.A.C"/>
    <s v="Agencias Provincias"/>
    <d v="2025-05-27T00:00:00"/>
    <m/>
    <x v="0"/>
    <m/>
    <m/>
    <m/>
    <s v="Si"/>
    <m/>
    <m/>
    <s v="Si"/>
    <s v="ganador"/>
    <n v="202505"/>
    <d v="2025-05-27T00:00:00"/>
    <n v="2198751"/>
    <m/>
    <m/>
    <m/>
    <m/>
    <m/>
    <m/>
    <m/>
    <m/>
    <n v="202505"/>
    <n v="202505"/>
    <x v="0"/>
    <x v="38"/>
    <s v="20612842389"/>
    <n v="0"/>
    <n v="94.544915254237296"/>
    <s v="POR DEFINIR"/>
    <x v="0"/>
  </r>
  <r>
    <n v="2198780"/>
    <s v="48359072"/>
    <s v="Arequipa"/>
    <s v="Arequipa"/>
    <s v="Miraflores"/>
    <m/>
    <m/>
    <x v="35"/>
    <d v="2025-05-26T17:21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1247519"/>
    <s v="MEBRA ABSOLUTO S.A.C."/>
    <s v="Agencias Provincias"/>
    <d v="2025-05-27T00:00:00"/>
    <m/>
    <x v="0"/>
    <m/>
    <m/>
    <m/>
    <s v="Si"/>
    <m/>
    <m/>
    <m/>
    <m/>
    <n v="202505"/>
    <d v="2025-05-27T00:00:00"/>
    <n v="2198780"/>
    <m/>
    <m/>
    <m/>
    <m/>
    <m/>
    <m/>
    <m/>
    <m/>
    <n v="202505"/>
    <n v="202505"/>
    <x v="0"/>
    <x v="51"/>
    <s v="20601247519"/>
    <n v="0"/>
    <n v="75.423728813559322"/>
    <s v="POR DEFINIR"/>
    <x v="1"/>
  </r>
  <r>
    <n v="2198992"/>
    <s v="17640111"/>
    <s v="Lambayeque"/>
    <s v="Chiclayo "/>
    <s v="Chiclayo"/>
    <m/>
    <m/>
    <x v="35"/>
    <d v="2025-05-26T19:3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27T00:00:00"/>
    <m/>
    <x v="0"/>
    <m/>
    <m/>
    <m/>
    <s v="Si"/>
    <m/>
    <m/>
    <m/>
    <m/>
    <n v="202505"/>
    <d v="2025-05-27T00:00:00"/>
    <n v="2198992"/>
    <m/>
    <m/>
    <m/>
    <m/>
    <m/>
    <m/>
    <m/>
    <m/>
    <n v="202505"/>
    <n v="202505"/>
    <x v="0"/>
    <x v="31"/>
    <s v="20538983609"/>
    <n v="0"/>
    <n v="58.474576271186443"/>
    <s v="POR DEFINIR"/>
    <x v="0"/>
  </r>
  <r>
    <n v="2199013"/>
    <s v="17851780"/>
    <s v="La Libertad"/>
    <s v="Trujillo "/>
    <s v="Trujillo"/>
    <m/>
    <m/>
    <x v="35"/>
    <d v="2025-05-26T18:5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7T00:00:00"/>
    <m/>
    <x v="0"/>
    <m/>
    <m/>
    <m/>
    <s v="Si"/>
    <m/>
    <m/>
    <m/>
    <m/>
    <n v="202505"/>
    <d v="2025-05-27T00:00:00"/>
    <n v="2199013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199020"/>
    <s v="47224583"/>
    <s v="Lambayeque"/>
    <s v="Chiclayo "/>
    <s v="Chiclayo"/>
    <m/>
    <s v="NUESTRA SEÑORA DE LA PAZ"/>
    <x v="35"/>
    <d v="2025-05-26T19:21:3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27T00:00:00"/>
    <m/>
    <x v="0"/>
    <m/>
    <m/>
    <m/>
    <s v="Si"/>
    <m/>
    <m/>
    <m/>
    <m/>
    <n v="202505"/>
    <d v="2025-05-27T00:00:00"/>
    <n v="2199020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199026"/>
    <s v="77428937"/>
    <s v="Piura"/>
    <s v="Piura"/>
    <s v="Veintiseis de Octubre"/>
    <m/>
    <m/>
    <x v="35"/>
    <d v="2025-05-26T18:5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026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9032"/>
    <s v="26697925"/>
    <s v="La Libertad"/>
    <s v="Trujillo "/>
    <s v="Victor Larco Herrera"/>
    <m/>
    <s v="RESIDENCIAL EL PARQUE 2"/>
    <x v="35"/>
    <d v="2025-05-26T19:4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1812893"/>
    <s v="SAVY OUTSOURCING S.A.C."/>
    <s v="Agencias Provincias"/>
    <d v="2025-05-27T00:00:00"/>
    <m/>
    <x v="0"/>
    <m/>
    <m/>
    <m/>
    <s v="Si"/>
    <m/>
    <m/>
    <m/>
    <m/>
    <n v="202505"/>
    <d v="2025-05-27T00:00:00"/>
    <n v="2199032"/>
    <m/>
    <m/>
    <m/>
    <m/>
    <m/>
    <m/>
    <m/>
    <m/>
    <n v="202505"/>
    <n v="202505"/>
    <x v="0"/>
    <x v="8"/>
    <s v="20611812893"/>
    <n v="0"/>
    <n v="94.544915254237296"/>
    <s v="POR DEFINIR"/>
    <x v="0"/>
  </r>
  <r>
    <n v="2199041"/>
    <s v="42500449"/>
    <s v="La Libertad"/>
    <s v="Trujillo "/>
    <s v="Victor Larco Herrera"/>
    <m/>
    <s v="EL MIRADOR DEL GOLF"/>
    <x v="35"/>
    <d v="2025-05-26T19:45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Venta - Instalación Multicanal"/>
    <s v="20610487672"/>
    <s v="EXPORTEL PROVINCIA"/>
    <s v="Agencias Provincias"/>
    <d v="2025-05-28T00:00:00"/>
    <m/>
    <x v="0"/>
    <m/>
    <m/>
    <m/>
    <s v="Si"/>
    <m/>
    <m/>
    <m/>
    <m/>
    <n v="202505"/>
    <d v="2025-05-28T00:00:00"/>
    <n v="2199041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199149"/>
    <s v="40656198"/>
    <s v="Lambayeque"/>
    <s v="Chiclayo "/>
    <s v="La Victoria"/>
    <m/>
    <m/>
    <x v="35"/>
    <d v="2025-05-26T20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199149"/>
    <m/>
    <m/>
    <m/>
    <m/>
    <m/>
    <m/>
    <m/>
    <m/>
    <n v="202505"/>
    <n v="202505"/>
    <x v="0"/>
    <x v="11"/>
    <s v="20610959564"/>
    <n v="0"/>
    <n v="58.474576271186443"/>
    <s v="POR DEFINIR"/>
    <x v="0"/>
  </r>
  <r>
    <n v="2199168"/>
    <s v="03310397"/>
    <s v="Piura"/>
    <s v="Piura"/>
    <s v="Castilla"/>
    <m/>
    <m/>
    <x v="35"/>
    <d v="2025-05-26T20:57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168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9174"/>
    <s v="02756532"/>
    <s v="Piura"/>
    <s v="Piura"/>
    <s v="Veintiseis de Octubre"/>
    <m/>
    <m/>
    <x v="35"/>
    <d v="2025-05-26T20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199174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199187"/>
    <s v="02805174"/>
    <s v="Piura"/>
    <s v="Piura"/>
    <s v="Veintiseis de Octubre"/>
    <m/>
    <m/>
    <x v="35"/>
    <d v="2025-05-26T21:06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27T00:00:00"/>
    <m/>
    <x v="0"/>
    <m/>
    <m/>
    <m/>
    <s v="Si"/>
    <m/>
    <m/>
    <m/>
    <m/>
    <n v="202505"/>
    <d v="2025-05-27T00:00:00"/>
    <n v="2199187"/>
    <m/>
    <m/>
    <m/>
    <m/>
    <m/>
    <m/>
    <m/>
    <m/>
    <n v="202505"/>
    <n v="202505"/>
    <x v="0"/>
    <x v="26"/>
    <s v="20607995258"/>
    <n v="0"/>
    <n v="58.474576271186443"/>
    <s v="POR DEFINIR"/>
    <x v="0"/>
  </r>
  <r>
    <n v="2199190"/>
    <s v="72250398"/>
    <s v="Arequipa"/>
    <s v="Arequipa"/>
    <s v="Miraflores"/>
    <m/>
    <m/>
    <x v="35"/>
    <d v="2025-05-26T20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8999371"/>
    <s v="FUTURA CONNECTION"/>
    <s v="Agencias Provincias"/>
    <d v="2025-05-28T00:00:00"/>
    <m/>
    <x v="0"/>
    <m/>
    <m/>
    <m/>
    <s v="Si"/>
    <m/>
    <m/>
    <m/>
    <m/>
    <n v="202505"/>
    <d v="2025-05-28T00:00:00"/>
    <n v="2199190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199203"/>
    <s v="17884891"/>
    <s v="La Libertad"/>
    <s v="Trujillo "/>
    <s v="Victor Larco Herrera"/>
    <m/>
    <m/>
    <x v="35"/>
    <d v="2025-05-26T21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199203"/>
    <m/>
    <m/>
    <m/>
    <m/>
    <m/>
    <m/>
    <m/>
    <m/>
    <n v="202505"/>
    <n v="202505"/>
    <x v="0"/>
    <x v="13"/>
    <s v="20610959564"/>
    <n v="0"/>
    <n v="58.474576271186443"/>
    <s v="POR DEFINIR"/>
    <x v="0"/>
  </r>
  <r>
    <n v="2199216"/>
    <s v="16449554"/>
    <s v="Lambayeque"/>
    <s v="Chiclayo "/>
    <s v="José Leonardo Ortiz"/>
    <m/>
    <m/>
    <x v="35"/>
    <d v="2025-05-26T21:03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199216"/>
    <m/>
    <m/>
    <m/>
    <m/>
    <m/>
    <m/>
    <m/>
    <m/>
    <n v="202505"/>
    <n v="202505"/>
    <x v="0"/>
    <x v="11"/>
    <s v="20610959564"/>
    <n v="0"/>
    <n v="94.544915254237296"/>
    <s v="POR DEFINIR"/>
    <x v="0"/>
  </r>
  <r>
    <n v="2199219"/>
    <s v="02884778"/>
    <s v="Piura"/>
    <s v="Piura"/>
    <s v="Veintiseis de Octubre"/>
    <m/>
    <m/>
    <x v="35"/>
    <d v="2025-05-26T21:1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219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9290"/>
    <s v="02657601"/>
    <s v="Piura"/>
    <s v="Piura"/>
    <s v="Piura"/>
    <m/>
    <m/>
    <x v="35"/>
    <d v="2025-05-26T22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290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9329"/>
    <s v="46359193"/>
    <s v="Arequipa"/>
    <s v="Arequipa"/>
    <s v="Miraflores"/>
    <m/>
    <m/>
    <x v="35"/>
    <d v="2025-05-27T00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27T00:00:00"/>
    <m/>
    <x v="0"/>
    <m/>
    <m/>
    <m/>
    <s v="Si"/>
    <m/>
    <m/>
    <m/>
    <m/>
    <n v="202505"/>
    <d v="2025-05-27T00:00:00"/>
    <n v="2199329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199414"/>
    <s v="02683894"/>
    <s v="Piura"/>
    <s v="Piura"/>
    <s v="Castilla"/>
    <m/>
    <m/>
    <x v="36"/>
    <d v="2025-05-27T10:21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Venta - Instalación Multicanal"/>
    <s v="20609316170"/>
    <s v="ALIV TELECOM S.A.C."/>
    <s v="Agencias Provincias"/>
    <d v="2025-05-27T00:00:00"/>
    <m/>
    <x v="0"/>
    <m/>
    <m/>
    <m/>
    <s v="Si"/>
    <m/>
    <m/>
    <s v="Si"/>
    <s v="ganador"/>
    <n v="202505"/>
    <d v="2025-05-27T00:00:00"/>
    <n v="219941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9455"/>
    <s v="40457216"/>
    <s v="La Libertad"/>
    <s v="Trujillo "/>
    <s v="Victor Larco Herrera"/>
    <m/>
    <m/>
    <x v="36"/>
    <d v="2025-05-27T10:12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455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9515"/>
    <s v="45426971"/>
    <s v="Arequipa"/>
    <s v="Arequipa"/>
    <s v="Miraflores"/>
    <m/>
    <m/>
    <x v="36"/>
    <d v="2025-05-27T10:42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27T00:00:00"/>
    <m/>
    <x v="0"/>
    <m/>
    <m/>
    <m/>
    <s v="Si"/>
    <m/>
    <m/>
    <m/>
    <m/>
    <n v="202505"/>
    <d v="2025-05-27T00:00:00"/>
    <n v="2199515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199534"/>
    <s v="41924464"/>
    <s v="Piura"/>
    <s v="Piura"/>
    <s v="Castilla"/>
    <m/>
    <m/>
    <x v="36"/>
    <d v="2025-05-27T10:48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53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199538"/>
    <s v="48373008"/>
    <s v="La Libertad"/>
    <s v="Trujillo "/>
    <s v="Trujillo"/>
    <m/>
    <m/>
    <x v="36"/>
    <d v="2025-05-27T10:45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27T00:00:00"/>
    <m/>
    <x v="0"/>
    <m/>
    <m/>
    <m/>
    <s v="Si"/>
    <m/>
    <m/>
    <m/>
    <m/>
    <n v="202505"/>
    <d v="2025-05-27T00:00:00"/>
    <n v="2199538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199548"/>
    <s v="02671082"/>
    <s v="Piura"/>
    <s v="Piura"/>
    <s v="Castilla"/>
    <m/>
    <m/>
    <x v="36"/>
    <d v="2025-05-27T10:48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2842389"/>
    <s v="CORPORACION DE TODO PERU S.A.C"/>
    <s v="Agencias Provincias"/>
    <d v="2025-05-27T00:00:00"/>
    <m/>
    <x v="0"/>
    <m/>
    <m/>
    <m/>
    <s v="Si"/>
    <m/>
    <m/>
    <s v="Si"/>
    <s v="ganador"/>
    <n v="202505"/>
    <d v="2025-05-27T00:00:00"/>
    <n v="2199548"/>
    <m/>
    <m/>
    <m/>
    <m/>
    <m/>
    <m/>
    <m/>
    <m/>
    <n v="202505"/>
    <n v="202505"/>
    <x v="0"/>
    <x v="64"/>
    <s v="20612842389"/>
    <n v="0"/>
    <n v="94.544915254237296"/>
    <s v="POR DEFINIR"/>
    <x v="0"/>
  </r>
  <r>
    <n v="2199595"/>
    <s v="74497038"/>
    <s v="La Libertad"/>
    <s v="Trujillo "/>
    <s v="Trujillo"/>
    <m/>
    <m/>
    <x v="36"/>
    <d v="2025-05-27T11:12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7T00:00:00"/>
    <m/>
    <x v="0"/>
    <m/>
    <m/>
    <m/>
    <s v="Si"/>
    <m/>
    <m/>
    <m/>
    <m/>
    <n v="202505"/>
    <d v="2025-05-27T00:00:00"/>
    <n v="2199595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199640"/>
    <s v="47201034"/>
    <s v="Piura"/>
    <s v="Piura"/>
    <s v="Veintiseis de Octubre"/>
    <m/>
    <m/>
    <x v="36"/>
    <d v="2025-05-27T11:27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640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199645"/>
    <s v="16648034"/>
    <s v="Lambayeque"/>
    <s v="Chiclayo "/>
    <s v="Chiclayo"/>
    <m/>
    <m/>
    <x v="35"/>
    <d v="2025-05-27T11:3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27T00:00:00"/>
    <m/>
    <x v="0"/>
    <m/>
    <m/>
    <m/>
    <s v="Si"/>
    <m/>
    <m/>
    <m/>
    <m/>
    <n v="202505"/>
    <d v="2025-05-27T00:00:00"/>
    <n v="2199645"/>
    <m/>
    <m/>
    <m/>
    <m/>
    <m/>
    <m/>
    <m/>
    <m/>
    <n v="202505"/>
    <n v="202505"/>
    <x v="0"/>
    <x v="31"/>
    <s v="20538983609"/>
    <n v="0"/>
    <n v="58.474576271186443"/>
    <s v="POR DEFINIR"/>
    <x v="0"/>
  </r>
  <r>
    <n v="2199656"/>
    <s v="77424418"/>
    <s v="Lambayeque"/>
    <s v="Chiclayo "/>
    <s v="Chiclayo"/>
    <m/>
    <s v="RESIDENCIAL JOSE BALTA"/>
    <x v="31"/>
    <d v="2025-05-27T11:33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0803131"/>
    <s v="YBENS GROUP"/>
    <s v="Agencias Provincias"/>
    <d v="2025-05-27T00:00:00"/>
    <m/>
    <x v="0"/>
    <m/>
    <m/>
    <m/>
    <s v="Si"/>
    <m/>
    <m/>
    <m/>
    <m/>
    <n v="202505"/>
    <d v="2025-05-27T00:00:00"/>
    <n v="2199656"/>
    <m/>
    <m/>
    <m/>
    <m/>
    <m/>
    <m/>
    <m/>
    <m/>
    <n v="202505"/>
    <n v="202505"/>
    <x v="0"/>
    <x v="6"/>
    <s v="20610803131"/>
    <n v="0"/>
    <n v="94.544915254237296"/>
    <s v="POR DEFINIR"/>
    <x v="0"/>
  </r>
  <r>
    <n v="2199657"/>
    <s v="80416119"/>
    <s v="Lambayeque"/>
    <s v="Chiclayo "/>
    <s v="José Leonardo Ortiz"/>
    <m/>
    <m/>
    <x v="36"/>
    <d v="2025-05-27T11:30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7755044"/>
    <s v="CORPORACION VISUAL CONNECTIONS S.A.C."/>
    <s v="Agencias Provincias"/>
    <d v="2025-05-27T00:00:00"/>
    <m/>
    <x v="0"/>
    <m/>
    <m/>
    <m/>
    <s v="Si"/>
    <m/>
    <m/>
    <m/>
    <m/>
    <n v="202505"/>
    <d v="2025-05-27T00:00:00"/>
    <n v="2199657"/>
    <m/>
    <m/>
    <m/>
    <m/>
    <m/>
    <m/>
    <m/>
    <m/>
    <n v="202505"/>
    <n v="202505"/>
    <x v="0"/>
    <x v="65"/>
    <s v="20607755044"/>
    <n v="0"/>
    <n v="58.474576271186443"/>
    <s v="POR DEFINIR"/>
    <x v="0"/>
  </r>
  <r>
    <n v="2199710"/>
    <s v="44246965"/>
    <s v="Piura"/>
    <s v="Piura"/>
    <s v="Veintiseis de Octubre"/>
    <m/>
    <m/>
    <x v="36"/>
    <d v="2025-05-27T12:15:32"/>
    <s v="Plan 600 Mbps - A FEB25"/>
    <n v="600"/>
    <s v="MONO"/>
    <s v="INTERNET"/>
    <n v="0"/>
    <n v="0"/>
    <n v="0"/>
    <n v="0"/>
    <s v="0"/>
    <s v="0"/>
    <n v="0"/>
    <s v="0"/>
    <s v="0"/>
    <s v="0"/>
    <s v="0"/>
    <s v="0"/>
    <s v="0"/>
    <s v="Hogar"/>
    <n v="139"/>
    <n v="13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710"/>
    <m/>
    <m/>
    <m/>
    <m/>
    <m/>
    <m/>
    <m/>
    <m/>
    <n v="202505"/>
    <n v="202505"/>
    <x v="0"/>
    <x v="2"/>
    <s v="20609316170"/>
    <n v="0"/>
    <n v="117.79661016949153"/>
    <s v="POR DEFINIR"/>
    <x v="0"/>
  </r>
  <r>
    <n v="2199733"/>
    <s v="19062066"/>
    <s v="La Libertad"/>
    <s v="Trujillo "/>
    <s v="Victor Larco Herrera"/>
    <m/>
    <m/>
    <x v="33"/>
    <d v="2025-05-27T11:57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199733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9747"/>
    <s v="43450157"/>
    <s v="La Libertad"/>
    <s v="Trujillo "/>
    <s v="Trujillo"/>
    <m/>
    <m/>
    <x v="36"/>
    <d v="2025-05-27T12:2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74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9760"/>
    <s v="76392875"/>
    <s v="La Libertad"/>
    <s v="Trujillo "/>
    <s v="Trujillo"/>
    <m/>
    <m/>
    <x v="36"/>
    <d v="2025-05-27T12:15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76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199762"/>
    <s v="16584476"/>
    <s v="La Libertad"/>
    <s v="Trujillo "/>
    <s v="Trujillo"/>
    <m/>
    <m/>
    <x v="35"/>
    <d v="2025-05-27T12:15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Lima"/>
    <s v="20557798723"/>
    <s v="DATANTENNA S.A.C."/>
    <s v="Agencias Provincias"/>
    <d v="2025-05-27T00:00:00"/>
    <m/>
    <x v="0"/>
    <m/>
    <m/>
    <m/>
    <s v="Si"/>
    <m/>
    <m/>
    <m/>
    <m/>
    <n v="202505"/>
    <d v="2025-05-27T00:00:00"/>
    <n v="2199762"/>
    <m/>
    <m/>
    <m/>
    <m/>
    <m/>
    <m/>
    <m/>
    <m/>
    <n v="202505"/>
    <n v="202505"/>
    <x v="0"/>
    <x v="27"/>
    <s v="20557798723"/>
    <n v="0"/>
    <n v="94.544915254237296"/>
    <s v="POR DEFINIR"/>
    <x v="0"/>
  </r>
  <r>
    <n v="2199886"/>
    <s v="16766011"/>
    <s v="Lambayeque"/>
    <s v="Chiclayo "/>
    <s v="Chiclayo"/>
    <m/>
    <m/>
    <x v="36"/>
    <d v="2025-05-27T12:57:2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199886"/>
    <m/>
    <m/>
    <m/>
    <m/>
    <m/>
    <m/>
    <m/>
    <m/>
    <n v="202505"/>
    <n v="202505"/>
    <x v="0"/>
    <x v="11"/>
    <s v="20610959564"/>
    <n v="0"/>
    <n v="58.474576271186443"/>
    <s v="POR DEFINIR"/>
    <x v="0"/>
  </r>
  <r>
    <n v="2199949"/>
    <s v="80546488"/>
    <s v="Piura"/>
    <s v="Piura"/>
    <s v="Veintiseis de Octubre"/>
    <m/>
    <m/>
    <x v="36"/>
    <d v="2025-05-27T13:45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949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199983"/>
    <s v="41768501"/>
    <s v="Arequipa"/>
    <s v="Arequipa"/>
    <s v="Miraflores"/>
    <m/>
    <m/>
    <x v="36"/>
    <d v="2025-05-27T13:27:2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27T00:00:00"/>
    <m/>
    <x v="0"/>
    <m/>
    <m/>
    <m/>
    <s v="Si"/>
    <m/>
    <m/>
    <m/>
    <m/>
    <n v="202505"/>
    <d v="2025-05-27T00:00:00"/>
    <n v="2199983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199989"/>
    <s v="32784690"/>
    <s v="Áncash"/>
    <s v="Santa"/>
    <s v="Chimbote"/>
    <m/>
    <m/>
    <x v="36"/>
    <d v="2025-05-27T13:21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7T00:00:00"/>
    <m/>
    <x v="0"/>
    <m/>
    <m/>
    <m/>
    <s v="Si"/>
    <m/>
    <m/>
    <m/>
    <m/>
    <n v="202505"/>
    <d v="2025-05-27T00:00:00"/>
    <n v="2199989"/>
    <m/>
    <m/>
    <m/>
    <m/>
    <m/>
    <m/>
    <m/>
    <m/>
    <n v="202505"/>
    <n v="202505"/>
    <x v="0"/>
    <x v="10"/>
    <s v="20609316170"/>
    <n v="0"/>
    <n v="94.544915254237296"/>
    <s v="POR DEFINIR"/>
    <x v="0"/>
  </r>
  <r>
    <n v="2200058"/>
    <s v="43595639"/>
    <s v="Piura"/>
    <s v="Piura"/>
    <s v="Veintiseis de Octubre"/>
    <m/>
    <m/>
    <x v="36"/>
    <d v="2025-05-27T14:30:3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200058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200070"/>
    <s v="45574309"/>
    <s v="Arequipa"/>
    <s v="Arequipa"/>
    <s v="Miraflores"/>
    <m/>
    <m/>
    <x v="36"/>
    <d v="2025-05-27T14:03:4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8999371"/>
    <s v="FUTURA CONNECTION"/>
    <s v="Agencias Provincias"/>
    <d v="2025-05-27T00:00:00"/>
    <m/>
    <x v="0"/>
    <m/>
    <m/>
    <m/>
    <s v="Si"/>
    <m/>
    <m/>
    <m/>
    <m/>
    <n v="202505"/>
    <d v="2025-05-27T00:00:00"/>
    <n v="2200070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200091"/>
    <s v="73235469"/>
    <s v="Lambayeque"/>
    <s v="Chiclayo "/>
    <s v="Chiclayo"/>
    <m/>
    <m/>
    <x v="36"/>
    <d v="2025-05-27T14:30:2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7T00:00:00"/>
    <m/>
    <x v="0"/>
    <m/>
    <m/>
    <m/>
    <s v="Si"/>
    <m/>
    <m/>
    <m/>
    <m/>
    <n v="202505"/>
    <d v="2025-05-27T00:00:00"/>
    <n v="2200091"/>
    <m/>
    <m/>
    <m/>
    <m/>
    <m/>
    <m/>
    <m/>
    <m/>
    <n v="202505"/>
    <n v="202505"/>
    <x v="0"/>
    <x v="11"/>
    <s v="20610959564"/>
    <n v="0"/>
    <n v="75.423728813559322"/>
    <s v="POR DEFINIR"/>
    <x v="0"/>
  </r>
  <r>
    <n v="2200195"/>
    <s v="43835106"/>
    <s v="Piura"/>
    <s v="Piura"/>
    <s v="Castilla"/>
    <m/>
    <m/>
    <x v="36"/>
    <d v="2025-05-27T15:03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2239003"/>
    <s v="CEL"/>
    <s v="Agencias Provincias"/>
    <d v="2025-05-28T00:00:00"/>
    <m/>
    <x v="0"/>
    <m/>
    <m/>
    <m/>
    <s v="Si"/>
    <m/>
    <m/>
    <m/>
    <m/>
    <n v="202505"/>
    <d v="2025-05-28T00:00:00"/>
    <n v="2200195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200242"/>
    <s v="43662645"/>
    <s v="La Libertad"/>
    <s v="Trujillo "/>
    <s v="Trujillo"/>
    <m/>
    <m/>
    <x v="36"/>
    <d v="2025-05-27T15:1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7T00:00:00"/>
    <m/>
    <x v="0"/>
    <m/>
    <m/>
    <m/>
    <s v="Si"/>
    <m/>
    <m/>
    <m/>
    <m/>
    <n v="202505"/>
    <d v="2025-05-27T00:00:00"/>
    <n v="2200242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200262"/>
    <s v="76597315"/>
    <s v="Áncash"/>
    <s v="Santa"/>
    <s v="Nuevo Chimbote"/>
    <m/>
    <m/>
    <x v="36"/>
    <d v="2025-05-27T15:2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262"/>
    <m/>
    <m/>
    <m/>
    <m/>
    <m/>
    <m/>
    <m/>
    <m/>
    <n v="202505"/>
    <n v="202505"/>
    <x v="0"/>
    <x v="10"/>
    <s v="20609316170"/>
    <n v="0"/>
    <n v="58.474576271186443"/>
    <s v="POR DEFINIR"/>
    <x v="0"/>
  </r>
  <r>
    <n v="2200280"/>
    <s v="74280500"/>
    <s v="Arequipa"/>
    <s v="Arequipa"/>
    <s v="Miraflores"/>
    <m/>
    <m/>
    <x v="36"/>
    <d v="2025-05-27T15:42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8999371"/>
    <s v="FUTURA CONNECTION"/>
    <s v="Agencias Provincias"/>
    <d v="2025-05-28T00:00:00"/>
    <m/>
    <x v="0"/>
    <m/>
    <m/>
    <m/>
    <s v="Si"/>
    <m/>
    <m/>
    <m/>
    <m/>
    <n v="202505"/>
    <d v="2025-05-28T00:00:00"/>
    <n v="2200280"/>
    <m/>
    <m/>
    <m/>
    <m/>
    <m/>
    <m/>
    <m/>
    <m/>
    <n v="202505"/>
    <n v="202505"/>
    <x v="0"/>
    <x v="58"/>
    <s v="20608999371"/>
    <n v="0"/>
    <n v="58.474576271186443"/>
    <s v="POR DEFINIR"/>
    <x v="1"/>
  </r>
  <r>
    <n v="2200291"/>
    <s v="46732942"/>
    <s v="Piura"/>
    <s v="Piura"/>
    <s v="Castilla"/>
    <m/>
    <m/>
    <x v="36"/>
    <d v="2025-05-27T15:33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200291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0327"/>
    <s v="43626070"/>
    <s v="Piura"/>
    <s v="Piura"/>
    <s v="Catacaos"/>
    <m/>
    <m/>
    <x v="36"/>
    <d v="2025-05-27T15:54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327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0455"/>
    <s v="42012201"/>
    <s v="La Libertad"/>
    <s v="Trujillo "/>
    <s v="Trujillo"/>
    <m/>
    <m/>
    <x v="36"/>
    <d v="2025-05-27T16:36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8T00:00:00"/>
    <m/>
    <x v="0"/>
    <m/>
    <m/>
    <m/>
    <s v="Si"/>
    <m/>
    <m/>
    <m/>
    <m/>
    <n v="202505"/>
    <d v="2025-05-28T00:00:00"/>
    <n v="2200455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0461"/>
    <s v="04416153"/>
    <s v="Arequipa"/>
    <s v="Arequipa"/>
    <s v="Miraflores"/>
    <m/>
    <m/>
    <x v="36"/>
    <d v="2025-05-27T16:39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1247519"/>
    <s v="MEBRA ABSOLUTO S.A.C."/>
    <s v="Agencias Provincias"/>
    <d v="2025-05-28T00:00:00"/>
    <m/>
    <x v="0"/>
    <m/>
    <m/>
    <m/>
    <s v="Si"/>
    <m/>
    <m/>
    <m/>
    <m/>
    <n v="202505"/>
    <d v="2025-05-28T00:00:00"/>
    <n v="2200461"/>
    <m/>
    <m/>
    <m/>
    <m/>
    <m/>
    <m/>
    <m/>
    <m/>
    <n v="202505"/>
    <n v="202505"/>
    <x v="0"/>
    <x v="51"/>
    <s v="20601247519"/>
    <n v="0"/>
    <n v="107.25677966101696"/>
    <s v="POR DEFINIR"/>
    <x v="1"/>
  </r>
  <r>
    <n v="2200482"/>
    <s v="08244543"/>
    <s v="La Libertad"/>
    <s v="Trujillo "/>
    <s v="Victor Larco Herrera"/>
    <m/>
    <m/>
    <x v="35"/>
    <d v="2025-05-27T16:42:20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482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200509"/>
    <s v="32989553"/>
    <s v="Áncash"/>
    <s v="Santa"/>
    <s v="Nuevo Chimbote"/>
    <m/>
    <m/>
    <x v="36"/>
    <d v="2025-05-27T17:0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509"/>
    <m/>
    <m/>
    <m/>
    <m/>
    <m/>
    <m/>
    <m/>
    <m/>
    <n v="202505"/>
    <n v="202505"/>
    <x v="0"/>
    <x v="10"/>
    <s v="20609316170"/>
    <n v="0"/>
    <n v="58.474576271186443"/>
    <s v="POR DEFINIR"/>
    <x v="0"/>
  </r>
  <r>
    <n v="2200533"/>
    <s v="73822329"/>
    <s v="La Libertad"/>
    <s v="Trujillo "/>
    <s v="Trujillo"/>
    <m/>
    <m/>
    <x v="36"/>
    <d v="2025-05-27T17:09:13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533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200558"/>
    <s v="76463860"/>
    <s v="Lambayeque"/>
    <s v="Chiclayo "/>
    <s v="Chiclayo"/>
    <m/>
    <m/>
    <x v="36"/>
    <d v="2025-05-27T17:18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558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0567"/>
    <s v="44634677"/>
    <s v="Lambayeque"/>
    <s v="Chiclayo "/>
    <s v="Chiclayo"/>
    <m/>
    <m/>
    <x v="36"/>
    <d v="2025-05-27T17:21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200567"/>
    <m/>
    <m/>
    <m/>
    <m/>
    <m/>
    <m/>
    <m/>
    <m/>
    <n v="202505"/>
    <n v="202505"/>
    <x v="0"/>
    <x v="11"/>
    <s v="20610959564"/>
    <n v="0"/>
    <n v="58.474576271186443"/>
    <s v="POR DEFINIR"/>
    <x v="0"/>
  </r>
  <r>
    <n v="2200575"/>
    <s v="17933268"/>
    <s v="Áncash"/>
    <s v="Santa"/>
    <s v="Nuevo Chimbote"/>
    <m/>
    <m/>
    <x v="29"/>
    <d v="2025-05-27T17:21:21"/>
    <s v="Plan 1000 Mbps - A FEB25"/>
    <n v="1000"/>
    <s v="MONO"/>
    <s v="INTERNET"/>
    <n v="0"/>
    <n v="0"/>
    <n v="0"/>
    <n v="0"/>
    <s v="0"/>
    <s v="0"/>
    <n v="0"/>
    <s v="0"/>
    <s v="0"/>
    <s v="0"/>
    <s v="0"/>
    <s v="0"/>
    <s v="0"/>
    <s v="Multifamiliar"/>
    <n v="159"/>
    <n v="159"/>
    <s v="Multicanal Provincia"/>
    <s v="20609402319"/>
    <s v="CENTRALCALL TELECOMUNICACIONES"/>
    <s v="Agencias Provincias"/>
    <d v="2025-05-28T00:00:00"/>
    <m/>
    <x v="0"/>
    <m/>
    <m/>
    <m/>
    <s v="Si"/>
    <m/>
    <m/>
    <m/>
    <m/>
    <n v="202505"/>
    <d v="2025-05-28T00:00:00"/>
    <n v="2200575"/>
    <m/>
    <m/>
    <m/>
    <m/>
    <m/>
    <m/>
    <m/>
    <m/>
    <n v="202505"/>
    <n v="202505"/>
    <x v="0"/>
    <x v="36"/>
    <s v="20609402319"/>
    <n v="0"/>
    <n v="134.74576271186442"/>
    <s v="POR DEFINIR"/>
    <x v="0"/>
  </r>
  <r>
    <n v="2200580"/>
    <s v="43554399"/>
    <s v="La Libertad"/>
    <s v="Trujillo "/>
    <s v="Trujillo"/>
    <m/>
    <m/>
    <x v="36"/>
    <d v="2025-05-27T17:5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58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0635"/>
    <s v="46010039"/>
    <s v="Piura"/>
    <s v="Piura"/>
    <s v="Castilla"/>
    <m/>
    <m/>
    <x v="36"/>
    <d v="2025-05-27T17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635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0656"/>
    <s v="41241910"/>
    <s v="Piura"/>
    <s v="Piura"/>
    <s v="Catacaos"/>
    <m/>
    <m/>
    <x v="35"/>
    <d v="2025-05-27T17:54:2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656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0705"/>
    <s v="45779988"/>
    <s v="La Libertad"/>
    <s v="Trujillo "/>
    <s v="El Porvenir"/>
    <m/>
    <m/>
    <x v="36"/>
    <d v="2025-05-27T18:24:13"/>
    <s v="Plan 300 Mbps Up To - A FEB25"/>
    <n v="300"/>
    <s v="MONO"/>
    <s v="INTERNET"/>
    <n v="0"/>
    <n v="0"/>
    <n v="0"/>
    <n v="0"/>
    <s v="0"/>
    <s v="0"/>
    <n v="0"/>
    <s v="0"/>
    <s v="0"/>
    <s v="0"/>
    <s v="0"/>
    <s v="0"/>
    <s v="0"/>
    <s v="Multifamiliar"/>
    <n v="119"/>
    <n v="119"/>
    <s v="Venta - Instalación Multicanal"/>
    <s v="20610487672"/>
    <s v="EXPORTEL PROVINCIA"/>
    <s v="Agencias Provincias"/>
    <d v="2025-05-28T00:00:00"/>
    <m/>
    <x v="0"/>
    <m/>
    <m/>
    <m/>
    <s v="Si"/>
    <m/>
    <m/>
    <m/>
    <m/>
    <n v="202505"/>
    <d v="2025-05-28T00:00:00"/>
    <n v="2200705"/>
    <m/>
    <m/>
    <m/>
    <m/>
    <m/>
    <m/>
    <m/>
    <m/>
    <n v="202505"/>
    <n v="202505"/>
    <x v="0"/>
    <x v="5"/>
    <s v="20610487672"/>
    <n v="0"/>
    <n v="100.84745762711864"/>
    <s v="POR DEFINIR"/>
    <x v="0"/>
  </r>
  <r>
    <n v="2200722"/>
    <s v="02874967"/>
    <s v="Piura"/>
    <s v="Piura"/>
    <s v="Veintiseis de Octubre"/>
    <m/>
    <m/>
    <x v="36"/>
    <d v="2025-05-27T18:21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72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0760"/>
    <s v="40000306"/>
    <s v="Lambayeque"/>
    <s v="Lambayeque "/>
    <s v="Lambayeque"/>
    <m/>
    <m/>
    <x v="36"/>
    <d v="2025-05-27T18:51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803131"/>
    <s v="YBENS GROUP"/>
    <s v="Agencias Provincias"/>
    <d v="2025-05-28T00:00:00"/>
    <m/>
    <x v="0"/>
    <m/>
    <m/>
    <m/>
    <s v="Si"/>
    <m/>
    <m/>
    <m/>
    <m/>
    <n v="202505"/>
    <d v="2025-05-28T00:00:00"/>
    <n v="2200760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0807"/>
    <s v="77533329"/>
    <s v="Piura"/>
    <s v="Piura"/>
    <s v="Castilla"/>
    <m/>
    <m/>
    <x v="36"/>
    <d v="2025-05-27T19:5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8T00:00:00"/>
    <m/>
    <x v="0"/>
    <m/>
    <m/>
    <m/>
    <s v="Si"/>
    <m/>
    <m/>
    <m/>
    <m/>
    <n v="202505"/>
    <d v="2025-05-28T00:00:00"/>
    <n v="2200807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200834"/>
    <s v="02680335"/>
    <s v="Piura"/>
    <s v="Piura"/>
    <s v="Castilla"/>
    <m/>
    <m/>
    <x v="36"/>
    <d v="2025-05-27T19:15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834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0887"/>
    <s v="43874062"/>
    <s v="La Libertad"/>
    <s v="Trujillo "/>
    <s v="Victor Larco Herrera"/>
    <m/>
    <m/>
    <x v="36"/>
    <d v="2025-05-27T20:51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887"/>
    <m/>
    <m/>
    <m/>
    <m/>
    <m/>
    <m/>
    <m/>
    <m/>
    <n v="202505"/>
    <n v="202505"/>
    <x v="0"/>
    <x v="0"/>
    <s v="20609316170"/>
    <n v="0"/>
    <n v="107.25677966101696"/>
    <s v="POR DEFINIR"/>
    <x v="0"/>
  </r>
  <r>
    <n v="2200937"/>
    <s v="47033358"/>
    <s v="La Libertad"/>
    <s v="Trujillo "/>
    <s v="Trujillo"/>
    <m/>
    <m/>
    <x v="36"/>
    <d v="2025-05-27T20:39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10487672"/>
    <s v="EXPORTEL PROVINCIA"/>
    <s v="Agencias Provincias"/>
    <d v="2025-05-28T00:00:00"/>
    <m/>
    <x v="0"/>
    <m/>
    <m/>
    <m/>
    <s v="Si"/>
    <m/>
    <m/>
    <m/>
    <m/>
    <n v="202505"/>
    <d v="2025-05-28T00:00:00"/>
    <n v="2200937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200985"/>
    <s v="41100711"/>
    <s v="La Libertad"/>
    <s v="Trujillo "/>
    <s v="Trujillo"/>
    <m/>
    <m/>
    <x v="36"/>
    <d v="2025-05-27T21:39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0985"/>
    <m/>
    <m/>
    <m/>
    <m/>
    <m/>
    <m/>
    <m/>
    <m/>
    <n v="202505"/>
    <n v="202505"/>
    <x v="0"/>
    <x v="0"/>
    <s v="20609316170"/>
    <n v="0"/>
    <n v="107.25677966101696"/>
    <s v="POR DEFINIR"/>
    <x v="0"/>
  </r>
  <r>
    <n v="2201003"/>
    <s v="73369124"/>
    <s v="Lambayeque"/>
    <s v="Chiclayo "/>
    <s v="José Leonardo Ortiz"/>
    <m/>
    <m/>
    <x v="36"/>
    <d v="2025-05-27T21:00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201003"/>
    <m/>
    <m/>
    <m/>
    <m/>
    <m/>
    <m/>
    <m/>
    <m/>
    <n v="202505"/>
    <n v="202505"/>
    <x v="0"/>
    <x v="11"/>
    <s v="20610959564"/>
    <n v="0"/>
    <n v="94.544915254237296"/>
    <s v="POR DEFINIR"/>
    <x v="0"/>
  </r>
  <r>
    <n v="2201021"/>
    <s v="16616142"/>
    <s v="La Libertad"/>
    <s v="Trujillo "/>
    <s v="Trujillo"/>
    <m/>
    <m/>
    <x v="36"/>
    <d v="2025-05-27T21:0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02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1152"/>
    <s v="73179261"/>
    <s v="Áncash"/>
    <s v="Santa"/>
    <s v="Nuevo Chimbote"/>
    <m/>
    <m/>
    <x v="36"/>
    <d v="2025-05-28T05:15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152"/>
    <m/>
    <m/>
    <m/>
    <m/>
    <m/>
    <m/>
    <m/>
    <m/>
    <n v="202505"/>
    <n v="202505"/>
    <x v="0"/>
    <x v="10"/>
    <s v="20609316170"/>
    <n v="0"/>
    <n v="94.544915254237296"/>
    <s v="POR DEFINIR"/>
    <x v="0"/>
  </r>
  <r>
    <n v="2201276"/>
    <s v="70785002"/>
    <s v="La Libertad"/>
    <s v="Trujillo "/>
    <s v="Trujillo"/>
    <m/>
    <m/>
    <x v="37"/>
    <d v="2025-05-28T10:18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8T00:00:00"/>
    <m/>
    <x v="0"/>
    <m/>
    <m/>
    <m/>
    <s v="Si"/>
    <m/>
    <m/>
    <m/>
    <m/>
    <n v="202505"/>
    <d v="2025-05-28T00:00:00"/>
    <n v="2201276"/>
    <m/>
    <m/>
    <m/>
    <m/>
    <m/>
    <m/>
    <m/>
    <m/>
    <n v="202505"/>
    <n v="202505"/>
    <x v="0"/>
    <x v="20"/>
    <s v="28.646.378-Q"/>
    <n v="0"/>
    <n v="58.474576271186443"/>
    <s v="POR DEFINIR"/>
    <x v="0"/>
  </r>
  <r>
    <n v="2201365"/>
    <s v="008330655"/>
    <s v="La Libertad"/>
    <s v="Trujillo "/>
    <s v="Victor Larco Herrera"/>
    <m/>
    <m/>
    <x v="37"/>
    <d v="2025-05-28T10:5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28T00:00:00"/>
    <m/>
    <x v="0"/>
    <m/>
    <m/>
    <m/>
    <s v="Si"/>
    <m/>
    <m/>
    <m/>
    <m/>
    <n v="202505"/>
    <d v="2025-05-28T00:00:00"/>
    <n v="2201365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201423"/>
    <s v="44202093"/>
    <s v="La Libertad"/>
    <s v="Trujillo "/>
    <s v="Victor Larco Herrera"/>
    <m/>
    <m/>
    <x v="37"/>
    <d v="2025-05-28T11:42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1423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1442"/>
    <s v="45688796"/>
    <s v="La Libertad"/>
    <s v="Trujillo "/>
    <s v="Trujillo"/>
    <m/>
    <m/>
    <x v="37"/>
    <d v="2025-05-28T11:51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Ventas OUT"/>
    <s v="20613301144"/>
    <s v="AZDAGROUP S.A.C."/>
    <s v="Agencias Provincias"/>
    <d v="2025-05-28T00:00:00"/>
    <m/>
    <x v="0"/>
    <m/>
    <m/>
    <m/>
    <s v="Si"/>
    <m/>
    <m/>
    <m/>
    <m/>
    <n v="202505"/>
    <d v="2025-05-28T00:00:00"/>
    <n v="2201442"/>
    <m/>
    <m/>
    <m/>
    <m/>
    <m/>
    <m/>
    <m/>
    <m/>
    <n v="202505"/>
    <n v="202505"/>
    <x v="0"/>
    <x v="39"/>
    <s v="20613301144"/>
    <n v="0"/>
    <n v="94.544915254237296"/>
    <s v="POR DEFINIR"/>
    <x v="0"/>
  </r>
  <r>
    <n v="2201474"/>
    <s v="02859832"/>
    <s v="Piura"/>
    <s v="Piura"/>
    <s v="Catacaos"/>
    <m/>
    <m/>
    <x v="37"/>
    <d v="2025-05-28T11:45:19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201474"/>
    <m/>
    <m/>
    <m/>
    <m/>
    <m/>
    <m/>
    <m/>
    <m/>
    <n v="202505"/>
    <n v="202505"/>
    <x v="0"/>
    <x v="3"/>
    <s v="20610959564"/>
    <n v="0"/>
    <n v="75.423728813559322"/>
    <s v="POR DEFINIR"/>
    <x v="0"/>
  </r>
  <r>
    <n v="2201560"/>
    <s v="43800096"/>
    <s v="Piura"/>
    <s v="Piura"/>
    <s v="Castilla"/>
    <m/>
    <m/>
    <x v="37"/>
    <d v="2025-05-28T12:2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560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1598"/>
    <s v="42426557"/>
    <s v="Piura"/>
    <s v="Piura"/>
    <s v="Castilla"/>
    <m/>
    <m/>
    <x v="37"/>
    <d v="2025-05-28T12:51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1598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1609"/>
    <s v="71259576"/>
    <s v="La Libertad"/>
    <s v="Trujillo "/>
    <s v="Trujillo"/>
    <m/>
    <m/>
    <x v="37"/>
    <d v="2025-05-28T12:48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609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1662"/>
    <s v="43184656"/>
    <s v="Arequipa"/>
    <s v="Arequipa"/>
    <s v="Miraflores"/>
    <m/>
    <m/>
    <x v="37"/>
    <d v="2025-05-28T13:00:25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12842389"/>
    <s v="CORPORACION DE TODO PERU S.A.C"/>
    <s v="Agencias Provincias"/>
    <d v="2025-05-28T00:00:00"/>
    <m/>
    <x v="0"/>
    <m/>
    <m/>
    <m/>
    <s v="Si"/>
    <m/>
    <m/>
    <m/>
    <m/>
    <n v="202505"/>
    <d v="2025-05-28T00:00:00"/>
    <n v="2201662"/>
    <m/>
    <m/>
    <m/>
    <m/>
    <m/>
    <m/>
    <m/>
    <m/>
    <n v="202505"/>
    <n v="202505"/>
    <x v="0"/>
    <x v="66"/>
    <s v="20612842389"/>
    <n v="0"/>
    <n v="75.423728813559322"/>
    <s v="POR DEFINIR"/>
    <x v="1"/>
  </r>
  <r>
    <n v="2201707"/>
    <s v="46552587"/>
    <s v="La Libertad"/>
    <s v="Trujillo "/>
    <s v="Trujillo"/>
    <m/>
    <m/>
    <x v="37"/>
    <d v="2025-05-28T13:06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707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1731"/>
    <s v="009033888"/>
    <s v="Piura"/>
    <s v="Piura"/>
    <s v="Piura"/>
    <m/>
    <m/>
    <x v="37"/>
    <d v="2025-05-28T13:09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Venta - Instalación Multicanal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731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201737"/>
    <s v="17570222"/>
    <s v="Lambayeque"/>
    <s v="Chiclayo "/>
    <s v="Chiclayo"/>
    <m/>
    <m/>
    <x v="37"/>
    <d v="2025-05-28T13:09:1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737"/>
    <m/>
    <m/>
    <m/>
    <m/>
    <m/>
    <m/>
    <m/>
    <m/>
    <n v="202505"/>
    <n v="202505"/>
    <x v="0"/>
    <x v="19"/>
    <s v="20609316170"/>
    <n v="0"/>
    <n v="75.423728813559322"/>
    <s v="POR DEFINIR"/>
    <x v="0"/>
  </r>
  <r>
    <n v="2201742"/>
    <s v="40956017"/>
    <s v="Piura"/>
    <s v="Piura"/>
    <s v="Castilla"/>
    <m/>
    <m/>
    <x v="37"/>
    <d v="2025-05-28T13:15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8T00:00:00"/>
    <m/>
    <x v="0"/>
    <m/>
    <m/>
    <m/>
    <s v="Si"/>
    <m/>
    <m/>
    <m/>
    <m/>
    <n v="202505"/>
    <d v="2025-05-28T00:00:00"/>
    <n v="2201742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1764"/>
    <s v="29380553"/>
    <s v="Arequipa"/>
    <s v="Arequipa"/>
    <s v="Mariano Melgar"/>
    <m/>
    <m/>
    <x v="37"/>
    <d v="2025-05-28T13:39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1247519"/>
    <s v="MEBRA ABSOLUTO S.A.C."/>
    <s v="Agencias Provincias"/>
    <d v="2025-05-28T00:00:00"/>
    <m/>
    <x v="0"/>
    <m/>
    <m/>
    <m/>
    <s v="Si"/>
    <m/>
    <m/>
    <m/>
    <m/>
    <n v="202505"/>
    <d v="2025-05-28T00:00:00"/>
    <n v="2201764"/>
    <m/>
    <m/>
    <m/>
    <m/>
    <m/>
    <m/>
    <m/>
    <m/>
    <n v="202505"/>
    <n v="202505"/>
    <x v="0"/>
    <x v="51"/>
    <s v="20601247519"/>
    <n v="0"/>
    <n v="94.544915254237296"/>
    <s v="POR DEFINIR"/>
    <x v="1"/>
  </r>
  <r>
    <n v="2201846"/>
    <s v="70880007"/>
    <s v="Áncash"/>
    <s v="Santa"/>
    <s v="Nuevo Chimbote"/>
    <m/>
    <m/>
    <x v="37"/>
    <d v="2025-05-28T13:54:2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2842380"/>
    <s v="CORPORACION DE TODO PERU S.A.C"/>
    <s v="Agencias Provincias"/>
    <d v="2025-05-28T00:00:00"/>
    <m/>
    <x v="0"/>
    <m/>
    <m/>
    <m/>
    <s v="Si"/>
    <m/>
    <m/>
    <m/>
    <m/>
    <n v="202505"/>
    <d v="2025-05-28T00:00:00"/>
    <n v="2201846"/>
    <m/>
    <m/>
    <m/>
    <m/>
    <m/>
    <m/>
    <m/>
    <m/>
    <n v="202505"/>
    <n v="202505"/>
    <x v="0"/>
    <x v="38"/>
    <s v="20612842380"/>
    <n v="0"/>
    <n v="94.544915254237296"/>
    <s v="POR DEFINIR"/>
    <x v="0"/>
  </r>
  <r>
    <n v="2201878"/>
    <s v="17882382"/>
    <s v="La Libertad"/>
    <s v="Trujillo "/>
    <s v="Victor Larco Herrera"/>
    <m/>
    <m/>
    <x v="37"/>
    <d v="2025-05-28T14:09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8T00:00:00"/>
    <m/>
    <x v="0"/>
    <m/>
    <m/>
    <m/>
    <s v="Si"/>
    <m/>
    <m/>
    <s v="Si"/>
    <s v="ganador"/>
    <n v="202505"/>
    <d v="2025-05-28T00:00:00"/>
    <n v="2201878"/>
    <m/>
    <m/>
    <m/>
    <m/>
    <m/>
    <m/>
    <m/>
    <m/>
    <n v="202505"/>
    <n v="202505"/>
    <x v="0"/>
    <x v="13"/>
    <s v="20610959564"/>
    <n v="0"/>
    <n v="94.544915254237296"/>
    <s v="POR DEFINIR"/>
    <x v="0"/>
  </r>
  <r>
    <n v="2201906"/>
    <s v="43932695"/>
    <s v="La Libertad"/>
    <s v="Trujillo "/>
    <s v="Trujillo"/>
    <m/>
    <m/>
    <x v="37"/>
    <d v="2025-05-28T14:12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906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1927"/>
    <s v="73377322"/>
    <s v="Piura"/>
    <s v="Piura"/>
    <s v="Castilla"/>
    <m/>
    <m/>
    <x v="37"/>
    <d v="2025-05-28T14:27:11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28T00:00:00"/>
    <m/>
    <x v="0"/>
    <m/>
    <m/>
    <m/>
    <s v="Si"/>
    <m/>
    <m/>
    <m/>
    <m/>
    <n v="202505"/>
    <d v="2025-05-28T00:00:00"/>
    <n v="2201927"/>
    <m/>
    <m/>
    <m/>
    <m/>
    <m/>
    <m/>
    <m/>
    <m/>
    <n v="202505"/>
    <n v="202505"/>
    <x v="0"/>
    <x v="2"/>
    <s v="20609316170"/>
    <n v="0"/>
    <n v="71.186440677966104"/>
    <s v="POR DEFINIR"/>
    <x v="0"/>
  </r>
  <r>
    <n v="2202038"/>
    <s v="80423960"/>
    <s v="Lambayeque"/>
    <s v="Chiclayo "/>
    <s v="Chiclayo"/>
    <m/>
    <m/>
    <x v="37"/>
    <d v="2025-05-28T15:30:2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038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202079"/>
    <s v="41901956"/>
    <s v="Piura"/>
    <s v="Piura"/>
    <s v="Piura"/>
    <m/>
    <m/>
    <x v="37"/>
    <d v="2025-05-28T15:39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079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2146"/>
    <s v="41430640"/>
    <s v="Piura"/>
    <s v="Piura"/>
    <s v="Castilla"/>
    <m/>
    <m/>
    <x v="37"/>
    <d v="2025-05-28T16:09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2146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2177"/>
    <s v="10082901"/>
    <s v="Arequipa"/>
    <s v="Arequipa"/>
    <s v="Mariano Melgar"/>
    <m/>
    <m/>
    <x v="37"/>
    <d v="2025-05-28T16:03:4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2842389"/>
    <s v="CORPORACION DE TODO PERU S.A.C"/>
    <s v="Agencias Provincias"/>
    <d v="2025-05-29T00:00:00"/>
    <m/>
    <x v="0"/>
    <m/>
    <m/>
    <m/>
    <s v="Si"/>
    <m/>
    <m/>
    <m/>
    <m/>
    <n v="202505"/>
    <d v="2025-05-29T00:00:00"/>
    <n v="2202177"/>
    <m/>
    <m/>
    <m/>
    <m/>
    <m/>
    <m/>
    <m/>
    <m/>
    <n v="202505"/>
    <n v="202505"/>
    <x v="0"/>
    <x v="66"/>
    <s v="20612842389"/>
    <n v="0"/>
    <n v="107.25677966101696"/>
    <s v="POR DEFINIR"/>
    <x v="1"/>
  </r>
  <r>
    <n v="2202179"/>
    <s v="44028958"/>
    <s v="Piura"/>
    <s v="Piura"/>
    <s v="Castilla"/>
    <m/>
    <m/>
    <x v="37"/>
    <d v="2025-05-28T16:09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2179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2215"/>
    <s v="71530405"/>
    <s v="Lambayeque"/>
    <s v="Chiclayo "/>
    <s v="Pimentel"/>
    <m/>
    <m/>
    <x v="37"/>
    <d v="2025-05-28T16:27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215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2223"/>
    <s v="22080533"/>
    <s v="Piura"/>
    <s v="Piura"/>
    <s v="Veintiseis de Octubre"/>
    <m/>
    <m/>
    <x v="37"/>
    <d v="2025-05-28T16:39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9T00:00:00"/>
    <m/>
    <x v="0"/>
    <m/>
    <m/>
    <m/>
    <s v="Si"/>
    <m/>
    <m/>
    <m/>
    <m/>
    <n v="202505"/>
    <d v="2025-05-29T00:00:00"/>
    <n v="2202223"/>
    <m/>
    <m/>
    <m/>
    <m/>
    <m/>
    <m/>
    <m/>
    <m/>
    <n v="202505"/>
    <n v="202505"/>
    <x v="0"/>
    <x v="56"/>
    <s v="28.646.378-Q"/>
    <n v="0"/>
    <n v="58.474576271186443"/>
    <s v="POR DEFINIR"/>
    <x v="0"/>
  </r>
  <r>
    <n v="2202235"/>
    <s v="00991857"/>
    <s v="La Libertad"/>
    <s v="Trujillo "/>
    <s v="Trujillo"/>
    <m/>
    <m/>
    <x v="37"/>
    <d v="2025-05-28T16:39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29T00:00:00"/>
    <m/>
    <x v="0"/>
    <m/>
    <m/>
    <m/>
    <s v="Si"/>
    <m/>
    <m/>
    <m/>
    <m/>
    <n v="202505"/>
    <d v="2025-05-29T00:00:00"/>
    <n v="2202235"/>
    <m/>
    <m/>
    <m/>
    <m/>
    <m/>
    <m/>
    <m/>
    <m/>
    <n v="202505"/>
    <n v="202505"/>
    <x v="0"/>
    <x v="20"/>
    <s v="28.646.378-Q"/>
    <n v="0"/>
    <n v="58.474576271186443"/>
    <s v="POR DEFINIR"/>
    <x v="0"/>
  </r>
  <r>
    <n v="2202240"/>
    <s v="44290827"/>
    <s v="La Libertad"/>
    <s v="Trujillo "/>
    <s v="Trujillo"/>
    <m/>
    <m/>
    <x v="37"/>
    <d v="2025-05-28T16:48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24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2242"/>
    <s v="02659076"/>
    <s v="Piura"/>
    <s v="Piura"/>
    <s v="Piura"/>
    <m/>
    <m/>
    <x v="37"/>
    <d v="2025-05-28T17:00:2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24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2326"/>
    <s v="03571446"/>
    <s v="Piura"/>
    <s v="Piura"/>
    <s v="Veintiseis de Octubre"/>
    <m/>
    <m/>
    <x v="37"/>
    <d v="2025-05-28T17:51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2239003"/>
    <s v="CEL"/>
    <s v="Agencias Provincias"/>
    <d v="2025-05-29T00:00:00"/>
    <m/>
    <x v="0"/>
    <m/>
    <m/>
    <m/>
    <s v="Si"/>
    <m/>
    <m/>
    <m/>
    <m/>
    <n v="202505"/>
    <d v="2025-05-29T00:00:00"/>
    <n v="2202326"/>
    <m/>
    <m/>
    <m/>
    <m/>
    <m/>
    <m/>
    <m/>
    <m/>
    <n v="202505"/>
    <n v="202505"/>
    <x v="0"/>
    <x v="59"/>
    <s v="20612239003"/>
    <n v="0"/>
    <n v="94.544915254237296"/>
    <s v="POR DEFINIR"/>
    <x v="0"/>
  </r>
  <r>
    <n v="2202347"/>
    <s v="74637784"/>
    <s v="Lambayeque"/>
    <s v="Chiclayo "/>
    <s v="Pimentel"/>
    <m/>
    <m/>
    <x v="37"/>
    <d v="2025-05-28T17:33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803131"/>
    <s v="YBENS GROUP"/>
    <s v="Agencias Provincias"/>
    <d v="2025-05-29T00:00:00"/>
    <m/>
    <x v="0"/>
    <m/>
    <m/>
    <m/>
    <s v="Si"/>
    <m/>
    <m/>
    <m/>
    <m/>
    <n v="202505"/>
    <d v="2025-05-29T00:00:00"/>
    <n v="2202347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2391"/>
    <s v="42031250"/>
    <s v="Piura"/>
    <s v="Piura"/>
    <s v="Castilla"/>
    <m/>
    <m/>
    <x v="37"/>
    <d v="2025-05-28T17:39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29T00:00:00"/>
    <m/>
    <x v="0"/>
    <m/>
    <m/>
    <m/>
    <s v="Si"/>
    <m/>
    <m/>
    <m/>
    <m/>
    <n v="202505"/>
    <d v="2025-05-29T00:00:00"/>
    <n v="2202391"/>
    <m/>
    <m/>
    <m/>
    <m/>
    <m/>
    <m/>
    <m/>
    <m/>
    <n v="202505"/>
    <n v="202505"/>
    <x v="0"/>
    <x v="30"/>
    <s v="20613723219"/>
    <n v="0"/>
    <n v="58.474576271186443"/>
    <s v="POR DEFINIR"/>
    <x v="0"/>
  </r>
  <r>
    <n v="2202430"/>
    <s v="02615724"/>
    <s v="Piura"/>
    <s v="Piura"/>
    <s v="Veintiseis de Octubre"/>
    <m/>
    <m/>
    <x v="37"/>
    <d v="2025-05-28T18:00:4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430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2509"/>
    <s v="27148798"/>
    <s v="La Libertad"/>
    <s v="Trujillo "/>
    <s v="Trujillo"/>
    <m/>
    <m/>
    <x v="37"/>
    <d v="2025-05-28T18:57:1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509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2530"/>
    <s v="02775712"/>
    <s v="Piura"/>
    <s v="Piura"/>
    <s v="Veintiseis de Octubre"/>
    <m/>
    <m/>
    <x v="37"/>
    <d v="2025-05-28T18:5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1T00:00:00"/>
    <m/>
    <x v="0"/>
    <m/>
    <m/>
    <m/>
    <s v="Si"/>
    <m/>
    <m/>
    <m/>
    <m/>
    <n v="202505"/>
    <d v="2025-05-31T00:00:00"/>
    <n v="2202530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2557"/>
    <s v="72889063"/>
    <s v="Piura"/>
    <s v="Piura"/>
    <s v="Castilla"/>
    <m/>
    <m/>
    <x v="37"/>
    <d v="2025-05-28T19:3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2557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2599"/>
    <s v="76796305"/>
    <s v="La Libertad"/>
    <s v="Trujillo "/>
    <s v="Victor Larco Herrera"/>
    <m/>
    <m/>
    <x v="37"/>
    <d v="2025-05-28T19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599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2600"/>
    <s v="47388623"/>
    <s v="Piura"/>
    <s v="Piura"/>
    <s v="Piura"/>
    <m/>
    <m/>
    <x v="37"/>
    <d v="2025-05-28T19:3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2600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202617"/>
    <s v="40419529"/>
    <s v="Lambayeque"/>
    <s v="Chiclayo "/>
    <s v="José Leonardo Ortiz"/>
    <m/>
    <m/>
    <x v="37"/>
    <d v="2025-05-28T20:06:3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2842389"/>
    <s v="CORPORACION DE TODO PERU S.A.C"/>
    <s v="Agencias Provincias"/>
    <d v="2025-05-29T00:00:00"/>
    <m/>
    <x v="0"/>
    <m/>
    <m/>
    <m/>
    <s v="Si"/>
    <m/>
    <m/>
    <m/>
    <m/>
    <n v="202505"/>
    <d v="2025-05-29T00:00:00"/>
    <n v="2202617"/>
    <m/>
    <m/>
    <m/>
    <m/>
    <m/>
    <m/>
    <m/>
    <m/>
    <n v="202505"/>
    <n v="202505"/>
    <x v="0"/>
    <x v="67"/>
    <s v="20612842389"/>
    <n v="0"/>
    <n v="94.544915254237296"/>
    <s v="POR DEFINIR"/>
    <x v="0"/>
  </r>
  <r>
    <n v="2202634"/>
    <s v="73876640"/>
    <s v="La Libertad"/>
    <s v="Trujillo "/>
    <s v="Trujillo"/>
    <m/>
    <m/>
    <x v="37"/>
    <d v="2025-05-28T21:51:11"/>
    <s v="350Mbps Up To FEB25 A (PROVINCIAS)"/>
    <n v="350"/>
    <s v="DUO"/>
    <s v="INTERNET + WIN TV"/>
    <n v="0"/>
    <n v="0"/>
    <n v="0"/>
    <n v="0"/>
    <s v="0"/>
    <s v="0"/>
    <n v="0"/>
    <s v="0"/>
    <s v="0"/>
    <s v="1"/>
    <s v="0"/>
    <s v="0"/>
    <s v="0"/>
    <s v="Multifamiliar"/>
    <n v="94"/>
    <n v="94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634"/>
    <m/>
    <m/>
    <m/>
    <m/>
    <m/>
    <m/>
    <m/>
    <m/>
    <n v="202505"/>
    <n v="202505"/>
    <x v="0"/>
    <x v="0"/>
    <s v="20609316170"/>
    <n v="0"/>
    <n v="79.66101694915254"/>
    <s v="POR DEFINIR"/>
    <x v="0"/>
  </r>
  <r>
    <n v="2202668"/>
    <s v="40821810"/>
    <s v="Piura"/>
    <s v="Piura"/>
    <s v="Veintiseis de Octubre"/>
    <m/>
    <m/>
    <x v="31"/>
    <d v="2025-05-28T20:45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668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2674"/>
    <s v="06237198"/>
    <s v="Lambayeque"/>
    <s v="Chiclayo "/>
    <s v="Chiclayo"/>
    <m/>
    <m/>
    <x v="37"/>
    <d v="2025-05-28T20:33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674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2749"/>
    <s v="70334448"/>
    <s v="Piura"/>
    <s v="Piura"/>
    <s v="Veintiseis de Octubre"/>
    <m/>
    <m/>
    <x v="37"/>
    <d v="2025-05-28T22:4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749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2814"/>
    <s v="006279790"/>
    <s v="La Libertad"/>
    <s v="Trujillo "/>
    <s v="Victor Larco Herrera"/>
    <m/>
    <m/>
    <x v="37"/>
    <d v="2025-05-28T22:4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29T00:00:00"/>
    <m/>
    <x v="0"/>
    <m/>
    <m/>
    <m/>
    <s v="Si"/>
    <m/>
    <m/>
    <m/>
    <m/>
    <n v="202505"/>
    <d v="2025-05-29T00:00:00"/>
    <n v="2202814"/>
    <m/>
    <m/>
    <m/>
    <m/>
    <m/>
    <m/>
    <m/>
    <m/>
    <n v="202505"/>
    <n v="202505"/>
    <x v="0"/>
    <x v="8"/>
    <s v="20611812893"/>
    <n v="0"/>
    <n v="94.544915254237296"/>
    <s v="POR DEFINIR"/>
    <x v="0"/>
  </r>
  <r>
    <n v="2202994"/>
    <s v="10724994691"/>
    <s v="Áncash"/>
    <s v="Santa"/>
    <s v="Nuevo Chimbote"/>
    <m/>
    <m/>
    <x v="37"/>
    <d v="2025-05-29T10:15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2994"/>
    <m/>
    <m/>
    <m/>
    <m/>
    <m/>
    <m/>
    <m/>
    <m/>
    <n v="202505"/>
    <n v="202505"/>
    <x v="0"/>
    <x v="10"/>
    <s v="20609316170"/>
    <n v="0"/>
    <n v="94.544915254237296"/>
    <s v="POR DEFINIR"/>
    <x v="0"/>
  </r>
  <r>
    <n v="2202996"/>
    <s v="43661083"/>
    <s v="Piura"/>
    <s v="Piura"/>
    <s v="Catacaos"/>
    <m/>
    <m/>
    <x v="38"/>
    <d v="2025-05-29T10:2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2996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3100"/>
    <s v="43668710"/>
    <s v="Piura"/>
    <s v="Piura"/>
    <s v="Veintiseis de Octubre"/>
    <m/>
    <m/>
    <x v="37"/>
    <d v="2025-05-29T10:57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100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3166"/>
    <s v="63339898"/>
    <s v="La Libertad"/>
    <s v="Trujillo "/>
    <s v="Trujillo"/>
    <m/>
    <m/>
    <x v="38"/>
    <d v="2025-05-29T11:42:22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1812893"/>
    <s v="SAVY OUTSOURCING S.A.C."/>
    <s v="Agencias Provincias"/>
    <d v="2025-05-30T00:00:00"/>
    <m/>
    <x v="0"/>
    <m/>
    <m/>
    <m/>
    <s v="Si"/>
    <m/>
    <m/>
    <m/>
    <m/>
    <n v="202505"/>
    <d v="2025-05-30T00:00:00"/>
    <n v="2203166"/>
    <m/>
    <m/>
    <m/>
    <m/>
    <m/>
    <m/>
    <m/>
    <m/>
    <n v="202505"/>
    <n v="202505"/>
    <x v="0"/>
    <x v="8"/>
    <s v="20611812893"/>
    <n v="0"/>
    <n v="75.423728813559322"/>
    <s v="POR DEFINIR"/>
    <x v="0"/>
  </r>
  <r>
    <n v="2203191"/>
    <s v="29264813"/>
    <s v="Arequipa"/>
    <s v="Arequipa"/>
    <s v="Miraflores"/>
    <m/>
    <m/>
    <x v="38"/>
    <d v="2025-05-29T11:51:16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Venta - Instalación Multicanal"/>
    <s v="20608999371"/>
    <s v="FUTURA CONNECTION"/>
    <s v="Agencias Provincias"/>
    <d v="2025-05-29T00:00:00"/>
    <m/>
    <x v="0"/>
    <m/>
    <m/>
    <m/>
    <s v="Si"/>
    <m/>
    <m/>
    <m/>
    <m/>
    <n v="202505"/>
    <d v="2025-05-29T00:00:00"/>
    <n v="2203191"/>
    <m/>
    <m/>
    <m/>
    <m/>
    <m/>
    <m/>
    <m/>
    <m/>
    <n v="202505"/>
    <n v="202505"/>
    <x v="0"/>
    <x v="58"/>
    <s v="20608999371"/>
    <n v="0"/>
    <n v="71.186440677966104"/>
    <s v="POR DEFINIR"/>
    <x v="1"/>
  </r>
  <r>
    <n v="2203213"/>
    <s v="80601025"/>
    <s v="La Libertad"/>
    <s v="Trujillo "/>
    <s v="Trujillo"/>
    <m/>
    <m/>
    <x v="38"/>
    <d v="2025-05-29T11:5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213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3215"/>
    <s v="46326975"/>
    <s v="Piura"/>
    <s v="Piura"/>
    <s v="Castilla"/>
    <m/>
    <m/>
    <x v="37"/>
    <d v="2025-05-29T11:4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215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3227"/>
    <s v="41901673"/>
    <s v="La Libertad"/>
    <s v="Trujillo "/>
    <s v="Trujillo"/>
    <m/>
    <m/>
    <x v="38"/>
    <d v="2025-05-29T11:57:20"/>
    <s v="350Mbps Up To FEB25 A (PROVINCIAS)"/>
    <n v="350"/>
    <s v="DUO"/>
    <s v="INTERNET + FONO WIN"/>
    <n v="0"/>
    <n v="0"/>
    <n v="0"/>
    <n v="0"/>
    <s v="0"/>
    <s v="0"/>
    <n v="1"/>
    <s v="0"/>
    <s v="0"/>
    <s v="0"/>
    <s v="0"/>
    <s v="0"/>
    <s v="0"/>
    <s v="Multifamiliar"/>
    <n v="79"/>
    <n v="7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227"/>
    <m/>
    <m/>
    <m/>
    <m/>
    <m/>
    <m/>
    <m/>
    <m/>
    <n v="202505"/>
    <n v="202505"/>
    <x v="0"/>
    <x v="0"/>
    <s v="20609316170"/>
    <n v="0"/>
    <n v="66.949152542372886"/>
    <s v="POR DEFINIR"/>
    <x v="0"/>
  </r>
  <r>
    <n v="2203285"/>
    <s v="02832708"/>
    <s v="Piura"/>
    <s v="Piura"/>
    <s v="Castilla"/>
    <m/>
    <m/>
    <x v="38"/>
    <d v="2025-05-29T12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29T00:00:00"/>
    <m/>
    <x v="0"/>
    <m/>
    <m/>
    <m/>
    <s v="Si"/>
    <m/>
    <m/>
    <m/>
    <m/>
    <n v="202505"/>
    <d v="2025-05-29T00:00:00"/>
    <n v="2203285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3326"/>
    <s v="42303668"/>
    <s v="Lambayeque"/>
    <s v="Chiclayo "/>
    <s v="Pimentel"/>
    <m/>
    <s v="SOL DE PIMENTEL"/>
    <x v="38"/>
    <d v="2025-05-29T13:15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29T00:00:00"/>
    <m/>
    <x v="0"/>
    <m/>
    <m/>
    <m/>
    <s v="Si"/>
    <m/>
    <m/>
    <m/>
    <m/>
    <n v="202505"/>
    <d v="2025-05-29T00:00:00"/>
    <n v="2203326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3353"/>
    <s v="18898159"/>
    <s v="La Libertad"/>
    <s v="Trujillo "/>
    <s v="Victor Larco Herrera"/>
    <m/>
    <m/>
    <x v="38"/>
    <d v="2025-05-29T12:48:16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353"/>
    <m/>
    <m/>
    <m/>
    <m/>
    <m/>
    <m/>
    <m/>
    <m/>
    <n v="202505"/>
    <n v="202505"/>
    <x v="0"/>
    <x v="0"/>
    <s v="20609316170"/>
    <n v="0"/>
    <n v="75.423728813559322"/>
    <s v="POR DEFINIR"/>
    <x v="0"/>
  </r>
  <r>
    <n v="2203369"/>
    <s v="74416034"/>
    <s v="Lambayeque"/>
    <s v="Chiclayo "/>
    <s v="La Victoria"/>
    <m/>
    <m/>
    <x v="38"/>
    <d v="2025-05-29T12:5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369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3395"/>
    <s v="80272530"/>
    <s v="Piura"/>
    <s v="Piura"/>
    <s v="Castilla"/>
    <m/>
    <m/>
    <x v="38"/>
    <d v="2025-05-29T12:48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395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3415"/>
    <s v="46702769"/>
    <s v="Lambayeque"/>
    <s v="Chiclayo "/>
    <s v="José Leonardo Ortiz"/>
    <m/>
    <m/>
    <x v="38"/>
    <d v="2025-05-29T13:03:2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42157"/>
    <s v="LEXY COMPANY E.I.R.L"/>
    <s v="Agencias Provincias"/>
    <d v="2025-05-29T00:00:00"/>
    <m/>
    <x v="0"/>
    <m/>
    <m/>
    <m/>
    <s v="Si"/>
    <m/>
    <m/>
    <m/>
    <m/>
    <n v="202505"/>
    <d v="2025-05-29T00:00:00"/>
    <n v="2203415"/>
    <m/>
    <m/>
    <m/>
    <m/>
    <m/>
    <m/>
    <m/>
    <m/>
    <n v="202505"/>
    <n v="202505"/>
    <x v="0"/>
    <x v="68"/>
    <s v="20610942157"/>
    <n v="0"/>
    <n v="94.544915254237296"/>
    <s v="POR DEFINIR"/>
    <x v="0"/>
  </r>
  <r>
    <n v="2203455"/>
    <s v="76734916"/>
    <s v="Piura"/>
    <s v="Piura"/>
    <s v="Piura"/>
    <m/>
    <m/>
    <x v="38"/>
    <d v="2025-05-29T13:18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10959564"/>
    <s v="SICOMNET SAC"/>
    <s v="Agencias Provincias"/>
    <d v="2025-05-29T00:00:00"/>
    <m/>
    <x v="0"/>
    <m/>
    <m/>
    <m/>
    <s v="Si"/>
    <m/>
    <m/>
    <m/>
    <m/>
    <n v="202505"/>
    <d v="2025-05-29T00:00:00"/>
    <n v="2203455"/>
    <m/>
    <m/>
    <m/>
    <m/>
    <m/>
    <m/>
    <m/>
    <m/>
    <n v="202505"/>
    <n v="202505"/>
    <x v="0"/>
    <x v="3"/>
    <s v="20610959564"/>
    <n v="0"/>
    <n v="75.423728813559322"/>
    <s v="POR DEFINIR"/>
    <x v="0"/>
  </r>
  <r>
    <n v="2203477"/>
    <s v="47212502"/>
    <s v="Piura"/>
    <s v="Piura"/>
    <s v="Piura"/>
    <m/>
    <m/>
    <x v="38"/>
    <d v="2025-05-29T13:24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477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3583"/>
    <s v="02605419"/>
    <s v="Piura"/>
    <s v="Piura"/>
    <s v="Veintiseis de Octubre"/>
    <m/>
    <m/>
    <x v="38"/>
    <d v="2025-05-29T14:15:2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583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3624"/>
    <s v="42322343"/>
    <s v="Piura"/>
    <s v="Piura"/>
    <s v="Castilla"/>
    <m/>
    <m/>
    <x v="37"/>
    <d v="2025-05-29T14:30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3624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3682"/>
    <s v="41338216"/>
    <s v="Piura"/>
    <s v="Piura"/>
    <s v="Piura"/>
    <m/>
    <m/>
    <x v="38"/>
    <d v="2025-05-29T15:00:2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682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3725"/>
    <s v="02851014"/>
    <s v="Piura"/>
    <s v="Piura"/>
    <s v="Veintiseis de Octubre"/>
    <m/>
    <m/>
    <x v="38"/>
    <d v="2025-05-29T15:24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3725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3752"/>
    <s v="02633910"/>
    <s v="Piura"/>
    <s v="Piura"/>
    <s v="Veintiseis de Octubre"/>
    <m/>
    <m/>
    <x v="36"/>
    <d v="2025-05-29T15:27:3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75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3761"/>
    <s v="73460867"/>
    <s v="Piura"/>
    <s v="Piura"/>
    <s v="Catacaos"/>
    <m/>
    <m/>
    <x v="38"/>
    <d v="2025-05-29T15:45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761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3807"/>
    <s v="70895343"/>
    <s v="Áncash"/>
    <s v="Santa"/>
    <s v="Nuevo Chimbote"/>
    <m/>
    <m/>
    <x v="38"/>
    <d v="2025-05-29T15:51:18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807"/>
    <m/>
    <m/>
    <m/>
    <m/>
    <m/>
    <m/>
    <m/>
    <m/>
    <n v="202505"/>
    <n v="202505"/>
    <x v="0"/>
    <x v="10"/>
    <s v="20609316170"/>
    <n v="0"/>
    <n v="94.544915254237296"/>
    <s v="POR DEFINIR"/>
    <x v="0"/>
  </r>
  <r>
    <n v="2203955"/>
    <s v="40165207"/>
    <s v="Arequipa"/>
    <s v="Arequipa"/>
    <s v="Miraflores"/>
    <m/>
    <m/>
    <x v="38"/>
    <d v="2025-05-29T16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8999371"/>
    <s v="FUTURA CONNECTION"/>
    <s v="Agencias Provincias"/>
    <d v="2025-05-30T00:00:00"/>
    <m/>
    <x v="0"/>
    <m/>
    <m/>
    <m/>
    <s v="Si"/>
    <m/>
    <m/>
    <m/>
    <m/>
    <n v="202505"/>
    <d v="2025-05-30T00:00:00"/>
    <n v="2203955"/>
    <m/>
    <m/>
    <m/>
    <m/>
    <m/>
    <m/>
    <m/>
    <m/>
    <n v="202505"/>
    <n v="202505"/>
    <x v="0"/>
    <x v="58"/>
    <s v="20608999371"/>
    <n v="0"/>
    <n v="94.544915254237296"/>
    <s v="POR DEFINIR"/>
    <x v="1"/>
  </r>
  <r>
    <n v="2203956"/>
    <s v="71939139"/>
    <s v="La Libertad"/>
    <s v="Trujillo "/>
    <s v="Trujillo"/>
    <m/>
    <m/>
    <x v="38"/>
    <d v="2025-05-29T16:24:11"/>
    <s v="HB WTV L1MAX PREMIUM 1000 PROV FEBR25"/>
    <n v="1000"/>
    <s v="MONO"/>
    <s v="INTERNET"/>
    <n v="1"/>
    <n v="0"/>
    <n v="0"/>
    <n v="0"/>
    <s v="0"/>
    <s v="0"/>
    <n v="0"/>
    <s v="0"/>
    <s v="0"/>
    <s v="0"/>
    <s v="0"/>
    <s v="0"/>
    <s v="0"/>
    <s v="Multifamiliar"/>
    <n v="109"/>
    <n v="10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3956"/>
    <m/>
    <m/>
    <m/>
    <m/>
    <m/>
    <m/>
    <m/>
    <m/>
    <n v="202505"/>
    <n v="202505"/>
    <x v="0"/>
    <x v="5"/>
    <s v="20610487672"/>
    <n v="0"/>
    <n v="92.372881355932208"/>
    <s v="POR DEFINIR"/>
    <x v="0"/>
  </r>
  <r>
    <n v="2203999"/>
    <s v="80195036"/>
    <s v="Áncash"/>
    <s v="Santa"/>
    <s v="Chimbote"/>
    <m/>
    <m/>
    <x v="38"/>
    <d v="2025-05-29T17:03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3999"/>
    <m/>
    <m/>
    <m/>
    <m/>
    <m/>
    <m/>
    <m/>
    <m/>
    <n v="202505"/>
    <n v="202505"/>
    <x v="0"/>
    <x v="10"/>
    <s v="20609316170"/>
    <n v="0"/>
    <n v="58.474576271186443"/>
    <s v="POR DEFINIR"/>
    <x v="0"/>
  </r>
  <r>
    <n v="2204002"/>
    <s v="72354863"/>
    <s v="Piura"/>
    <s v="Piura"/>
    <s v="Veintiseis de Octubre"/>
    <m/>
    <m/>
    <x v="37"/>
    <d v="2025-05-29T16:45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400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004"/>
    <s v="77724691"/>
    <s v="Lambayeque"/>
    <s v="Chiclayo "/>
    <s v="Chiclayo"/>
    <m/>
    <m/>
    <x v="38"/>
    <d v="2025-05-29T17:12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557798723"/>
    <s v="DATANTENNA S.A.C."/>
    <s v="Agencias Provincias"/>
    <d v="2025-05-30T00:00:00"/>
    <m/>
    <x v="0"/>
    <m/>
    <m/>
    <m/>
    <s v="Si"/>
    <m/>
    <m/>
    <m/>
    <m/>
    <n v="202505"/>
    <d v="2025-05-30T00:00:00"/>
    <n v="2204004"/>
    <m/>
    <m/>
    <m/>
    <m/>
    <m/>
    <m/>
    <m/>
    <m/>
    <n v="202505"/>
    <n v="202505"/>
    <x v="0"/>
    <x v="14"/>
    <s v="20557798723"/>
    <n v="0"/>
    <n v="58.474576271186443"/>
    <s v="POR DEFINIR"/>
    <x v="0"/>
  </r>
  <r>
    <n v="2204017"/>
    <s v="41908515"/>
    <s v="Piura"/>
    <s v="Piura"/>
    <s v="Veintiseis de Octubre"/>
    <m/>
    <m/>
    <x v="38"/>
    <d v="2025-05-29T17:03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29T00:00:00"/>
    <m/>
    <x v="0"/>
    <m/>
    <m/>
    <m/>
    <s v="Si"/>
    <m/>
    <m/>
    <m/>
    <m/>
    <n v="202505"/>
    <d v="2025-05-29T00:00:00"/>
    <n v="2204017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133"/>
    <s v="44864766"/>
    <s v="La Libertad"/>
    <s v="Trujillo "/>
    <s v="Trujillo"/>
    <m/>
    <m/>
    <x v="38"/>
    <d v="2025-05-29T17:42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133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204137"/>
    <s v="48373493"/>
    <s v="Piura"/>
    <s v="Piura"/>
    <s v="Piura"/>
    <m/>
    <m/>
    <x v="38"/>
    <d v="2025-05-29T17:42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2239003"/>
    <s v="CEL"/>
    <s v="Agencias Provincias"/>
    <d v="2025-05-30T00:00:00"/>
    <m/>
    <x v="0"/>
    <m/>
    <m/>
    <m/>
    <s v="Si"/>
    <m/>
    <m/>
    <m/>
    <m/>
    <n v="202505"/>
    <d v="2025-05-30T00:00:00"/>
    <n v="2204137"/>
    <m/>
    <m/>
    <m/>
    <m/>
    <m/>
    <m/>
    <m/>
    <m/>
    <n v="202505"/>
    <n v="202505"/>
    <x v="0"/>
    <x v="59"/>
    <s v="20612239003"/>
    <n v="0"/>
    <n v="94.544915254237296"/>
    <s v="POR DEFINIR"/>
    <x v="0"/>
  </r>
  <r>
    <n v="2204170"/>
    <s v="44066281"/>
    <s v="La Libertad"/>
    <s v="Trujillo "/>
    <s v="Trujillo"/>
    <m/>
    <m/>
    <x v="38"/>
    <d v="2025-05-29T17:4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17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4214"/>
    <s v="18041640"/>
    <s v="La Libertad"/>
    <s v="Trujillo "/>
    <s v="Trujillo"/>
    <m/>
    <m/>
    <x v="38"/>
    <d v="2025-05-29T18:30:2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21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4215"/>
    <s v="02654183"/>
    <s v="Piura"/>
    <s v="Piura"/>
    <s v="Piura"/>
    <m/>
    <m/>
    <x v="38"/>
    <d v="2025-05-29T18:1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4215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228"/>
    <s v="72937156"/>
    <s v="Piura"/>
    <s v="Piura"/>
    <s v="Veintiseis de Octubre"/>
    <m/>
    <m/>
    <x v="38"/>
    <d v="2025-05-29T18:27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228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233"/>
    <s v="02895152"/>
    <s v="Piura"/>
    <s v="Piura"/>
    <s v="Piura"/>
    <m/>
    <m/>
    <x v="38"/>
    <d v="2025-05-29T18:2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4233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4292"/>
    <s v="02836265"/>
    <s v="Piura"/>
    <s v="Piura"/>
    <s v="Veintiseis de Octubre"/>
    <m/>
    <m/>
    <x v="38"/>
    <d v="2025-05-29T18:54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292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296"/>
    <s v="16496214"/>
    <s v="Lambayeque"/>
    <s v="Chiclayo "/>
    <s v="Chiclayo"/>
    <m/>
    <m/>
    <x v="38"/>
    <d v="2025-05-29T18:36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30T00:00:00"/>
    <m/>
    <x v="0"/>
    <m/>
    <m/>
    <m/>
    <s v="Si"/>
    <m/>
    <m/>
    <m/>
    <m/>
    <n v="202505"/>
    <d v="2025-05-30T00:00:00"/>
    <n v="2204296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4309"/>
    <s v="16424456"/>
    <s v="Lambayeque"/>
    <s v="Chiclayo "/>
    <s v="Chiclayo"/>
    <m/>
    <m/>
    <x v="38"/>
    <d v="2025-05-30T12:36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7995258"/>
    <s v="DAS SOLUCIONES S.A.C."/>
    <s v="Agencias Provincias"/>
    <d v="2025-05-31T00:00:00"/>
    <m/>
    <x v="0"/>
    <m/>
    <m/>
    <m/>
    <s v="Si"/>
    <m/>
    <m/>
    <s v="Si"/>
    <s v="ganador"/>
    <n v="202505"/>
    <d v="2025-05-31T00:00:00"/>
    <n v="2204309"/>
    <m/>
    <m/>
    <m/>
    <m/>
    <m/>
    <m/>
    <m/>
    <m/>
    <n v="202505"/>
    <n v="202505"/>
    <x v="0"/>
    <x v="22"/>
    <s v="20607995258"/>
    <n v="0"/>
    <n v="58.474576271186443"/>
    <s v="POR DEFINIR"/>
    <x v="0"/>
  </r>
  <r>
    <n v="2204387"/>
    <s v="71375109"/>
    <s v="Piura"/>
    <s v="Piura"/>
    <s v="Catacaos"/>
    <m/>
    <m/>
    <x v="38"/>
    <d v="2025-05-29T19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4387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4413"/>
    <s v="46987328"/>
    <s v="Piura"/>
    <s v="Piura"/>
    <s v="Catacaos"/>
    <m/>
    <m/>
    <x v="38"/>
    <d v="2025-05-29T20:27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30T00:00:00"/>
    <m/>
    <x v="0"/>
    <m/>
    <m/>
    <m/>
    <s v="Si"/>
    <m/>
    <m/>
    <s v="Si"/>
    <s v="ganador"/>
    <n v="202505"/>
    <d v="2025-05-30T00:00:00"/>
    <n v="2204413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204495"/>
    <s v="02708031"/>
    <s v="Piura"/>
    <s v="Piura"/>
    <s v="Castilla"/>
    <m/>
    <m/>
    <x v="38"/>
    <d v="2025-05-29T21:03:20"/>
    <s v="350Mbps Up To FEB25 A (PROVINCIAS)"/>
    <n v="350"/>
    <s v="DUO"/>
    <s v="INTERNET + WIN TV"/>
    <n v="1"/>
    <n v="0"/>
    <n v="1"/>
    <n v="0"/>
    <s v="0"/>
    <s v="0"/>
    <n v="0"/>
    <s v="0"/>
    <s v="0"/>
    <s v="0"/>
    <s v="0"/>
    <s v="0"/>
    <s v="0"/>
    <s v="Multifamiliar"/>
    <n v="99"/>
    <n v="9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495"/>
    <m/>
    <m/>
    <m/>
    <m/>
    <m/>
    <m/>
    <m/>
    <m/>
    <n v="202505"/>
    <n v="202505"/>
    <x v="0"/>
    <x v="2"/>
    <s v="20609316170"/>
    <n v="0"/>
    <n v="83.898305084745772"/>
    <s v="POR DEFINIR"/>
    <x v="0"/>
  </r>
  <r>
    <n v="2204508"/>
    <s v="44212911"/>
    <s v="La Libertad"/>
    <s v="Trujillo "/>
    <s v="Trujillo"/>
    <m/>
    <m/>
    <x v="38"/>
    <d v="2025-05-29T20:42:19"/>
    <s v="350Mbps Up To FEB25 A (PROVINCIAS)"/>
    <n v="350"/>
    <s v="DUO"/>
    <s v="INTERNET + WIN TV"/>
    <n v="0"/>
    <n v="0"/>
    <n v="1"/>
    <n v="0"/>
    <s v="0"/>
    <s v="0"/>
    <n v="0"/>
    <s v="0"/>
    <s v="0"/>
    <s v="0"/>
    <s v="0"/>
    <s v="0"/>
    <s v="0"/>
    <s v="Multifamiliar"/>
    <n v="84"/>
    <n v="84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508"/>
    <m/>
    <m/>
    <m/>
    <m/>
    <m/>
    <m/>
    <m/>
    <m/>
    <n v="202505"/>
    <n v="202505"/>
    <x v="0"/>
    <x v="0"/>
    <s v="20609316170"/>
    <n v="0"/>
    <n v="71.186440677966104"/>
    <s v="POR DEFINIR"/>
    <x v="0"/>
  </r>
  <r>
    <n v="2204510"/>
    <s v="42238059"/>
    <s v="La Libertad"/>
    <s v="Trujillo "/>
    <s v="Trujillo"/>
    <m/>
    <m/>
    <x v="38"/>
    <d v="2025-05-29T21:27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510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204573"/>
    <s v="72651461"/>
    <s v="Lambayeque"/>
    <s v="Chiclayo "/>
    <s v="Chiclayo"/>
    <m/>
    <m/>
    <x v="38"/>
    <d v="2025-05-29T21:5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573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4668"/>
    <s v="16687531"/>
    <s v="Lambayeque"/>
    <s v="Chiclayo "/>
    <s v="La Victoria"/>
    <m/>
    <s v="PUERTAS DE SOL II"/>
    <x v="38"/>
    <d v="2025-05-30T02:2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30T00:00:00"/>
    <m/>
    <x v="0"/>
    <m/>
    <m/>
    <m/>
    <s v="Si"/>
    <m/>
    <m/>
    <m/>
    <m/>
    <n v="202505"/>
    <d v="2025-05-30T00:00:00"/>
    <n v="2204668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4731"/>
    <s v="41568914"/>
    <s v="Lambayeque"/>
    <s v="Chiclayo "/>
    <s v="Chiclayo"/>
    <m/>
    <m/>
    <x v="39"/>
    <d v="2025-05-30T08:1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4731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4740"/>
    <s v="44925260"/>
    <s v="Piura"/>
    <s v="Piura"/>
    <s v="Piura"/>
    <m/>
    <m/>
    <x v="39"/>
    <d v="2025-05-30T08:42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4740"/>
    <m/>
    <m/>
    <m/>
    <m/>
    <m/>
    <m/>
    <m/>
    <m/>
    <n v="202505"/>
    <n v="202505"/>
    <x v="0"/>
    <x v="16"/>
    <s v="20610487672"/>
    <n v="0"/>
    <n v="94.544915254237296"/>
    <s v="POR DEFINIR"/>
    <x v="0"/>
  </r>
  <r>
    <n v="2204758"/>
    <s v="47390178"/>
    <s v="La Libertad"/>
    <s v="Trujillo "/>
    <s v="Trujillo"/>
    <m/>
    <m/>
    <x v="39"/>
    <d v="2025-05-30T09:12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4758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4787"/>
    <s v="02847715"/>
    <s v="Piura"/>
    <s v="Piura"/>
    <s v="Castilla"/>
    <m/>
    <m/>
    <x v="39"/>
    <d v="2025-05-30T09:39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787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4791"/>
    <s v="44765286"/>
    <s v="Piura"/>
    <s v="Piura"/>
    <s v="Piura"/>
    <m/>
    <m/>
    <x v="39"/>
    <d v="2025-05-30T09:3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0T00:00:00"/>
    <m/>
    <x v="0"/>
    <m/>
    <m/>
    <m/>
    <s v="Si"/>
    <m/>
    <m/>
    <m/>
    <m/>
    <n v="202505"/>
    <d v="2025-05-30T00:00:00"/>
    <n v="2204791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4879"/>
    <s v="75866030"/>
    <s v="Piura"/>
    <s v="Piura"/>
    <s v="Veintiseis de Octubre"/>
    <m/>
    <m/>
    <x v="38"/>
    <d v="2025-05-30T10:2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2239003"/>
    <s v="CEL"/>
    <s v="Agencias Provincias"/>
    <d v="2025-05-30T00:00:00"/>
    <m/>
    <x v="0"/>
    <m/>
    <m/>
    <m/>
    <s v="Si"/>
    <m/>
    <m/>
    <m/>
    <m/>
    <n v="202505"/>
    <d v="2025-05-30T00:00:00"/>
    <n v="2204879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204892"/>
    <s v="80616354"/>
    <s v="Lambayeque"/>
    <s v="Chiclayo "/>
    <s v="Chiclayo"/>
    <m/>
    <m/>
    <x v="35"/>
    <d v="2025-05-30T10:21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4892"/>
    <m/>
    <m/>
    <m/>
    <m/>
    <m/>
    <m/>
    <m/>
    <m/>
    <n v="202505"/>
    <n v="202505"/>
    <x v="0"/>
    <x v="19"/>
    <s v="20609316170"/>
    <n v="0"/>
    <n v="94.544915254237296"/>
    <s v="POR DEFINIR"/>
    <x v="0"/>
  </r>
  <r>
    <n v="2204900"/>
    <s v="03876326"/>
    <s v="Piura"/>
    <s v="Piura"/>
    <s v="Veintiseis de Octubre"/>
    <m/>
    <m/>
    <x v="38"/>
    <d v="2025-05-30T10:18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959564"/>
    <s v="SICOMNET SAC"/>
    <s v="Agencias Provincias"/>
    <d v="2025-05-30T00:00:00"/>
    <m/>
    <x v="0"/>
    <m/>
    <m/>
    <m/>
    <s v="Si"/>
    <m/>
    <m/>
    <m/>
    <m/>
    <n v="202505"/>
    <d v="2025-05-30T00:00:00"/>
    <n v="2204900"/>
    <m/>
    <m/>
    <m/>
    <m/>
    <m/>
    <m/>
    <m/>
    <m/>
    <n v="202505"/>
    <n v="202505"/>
    <x v="0"/>
    <x v="3"/>
    <s v="20610959564"/>
    <n v="0"/>
    <n v="94.544915254237296"/>
    <s v="POR DEFINIR"/>
    <x v="0"/>
  </r>
  <r>
    <n v="2204906"/>
    <s v="47608213"/>
    <s v="Piura"/>
    <s v="Piura"/>
    <s v="Piura"/>
    <m/>
    <m/>
    <x v="35"/>
    <d v="2025-05-30T10:21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2239003"/>
    <s v="CEL"/>
    <s v="Agencias Provincias"/>
    <d v="2025-05-30T00:00:00"/>
    <m/>
    <x v="0"/>
    <m/>
    <m/>
    <m/>
    <s v="Si"/>
    <m/>
    <m/>
    <s v="Si"/>
    <s v="ganador"/>
    <n v="202505"/>
    <d v="2025-05-30T00:00:00"/>
    <n v="2204906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204948"/>
    <s v="44671085"/>
    <s v="La Libertad"/>
    <s v="Trujillo "/>
    <s v="Trujillo"/>
    <m/>
    <m/>
    <x v="38"/>
    <d v="2025-05-30T10:39:2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 No Habilitado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4948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204979"/>
    <s v="10708606583"/>
    <s v="Piura"/>
    <s v="Piura"/>
    <s v="Veintiseis de Octubre"/>
    <m/>
    <m/>
    <x v="39"/>
    <d v="2025-05-30T11:36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4979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5001"/>
    <s v="19533247"/>
    <s v="La Libertad"/>
    <s v="Trujillo "/>
    <s v="Trujillo"/>
    <m/>
    <m/>
    <x v="39"/>
    <d v="2025-05-30T11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001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006"/>
    <s v="16773761"/>
    <s v="Lambayeque"/>
    <s v="Chiclayo "/>
    <s v="La Victoria"/>
    <m/>
    <m/>
    <x v="39"/>
    <d v="2025-05-30T11:09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30T00:00:00"/>
    <m/>
    <x v="0"/>
    <m/>
    <m/>
    <m/>
    <s v="Si"/>
    <m/>
    <m/>
    <m/>
    <m/>
    <n v="202505"/>
    <d v="2025-05-30T00:00:00"/>
    <n v="2205006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5010"/>
    <s v="75055587"/>
    <s v="Lambayeque"/>
    <s v="Chiclayo "/>
    <s v="Pimentel"/>
    <m/>
    <m/>
    <x v="39"/>
    <d v="2025-05-30T11:15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010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022"/>
    <s v="003743427"/>
    <s v="Arequipa"/>
    <s v="Arequipa"/>
    <s v="Miraflores"/>
    <m/>
    <m/>
    <x v="39"/>
    <d v="2025-05-30T11:51:1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Hogar"/>
    <n v="89"/>
    <n v="89"/>
    <s v="Multicanal Provincia"/>
    <s v="20610942157"/>
    <s v="LEXY COMPANY E.I.R.L"/>
    <s v="Agencias Provincias"/>
    <d v="2025-05-30T00:00:00"/>
    <m/>
    <x v="0"/>
    <m/>
    <m/>
    <m/>
    <s v="Si"/>
    <m/>
    <m/>
    <m/>
    <m/>
    <n v="202505"/>
    <d v="2025-05-30T00:00:00"/>
    <n v="2205022"/>
    <m/>
    <m/>
    <m/>
    <m/>
    <m/>
    <m/>
    <m/>
    <m/>
    <n v="202505"/>
    <n v="202505"/>
    <x v="0"/>
    <x v="48"/>
    <s v="20610942157"/>
    <n v="0"/>
    <n v="75.423728813559322"/>
    <s v="POR DEFINIR"/>
    <x v="1"/>
  </r>
  <r>
    <n v="2205029"/>
    <s v="74499770"/>
    <s v="Lambayeque"/>
    <s v="Chiclayo "/>
    <s v="Chiclayo"/>
    <m/>
    <m/>
    <x v="38"/>
    <d v="2025-05-30T11:15:39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029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042"/>
    <s v="72700698"/>
    <s v="Piura"/>
    <s v="Piura"/>
    <s v="Castilla"/>
    <m/>
    <m/>
    <x v="39"/>
    <d v="2025-05-30T11:45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042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5043"/>
    <s v="44108524"/>
    <s v="Piura"/>
    <s v="Piura"/>
    <s v="Veintiseis de Octubre"/>
    <m/>
    <m/>
    <x v="39"/>
    <d v="2025-05-30T11:42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043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5044"/>
    <s v="44089160"/>
    <s v="Áncash"/>
    <s v="Santa"/>
    <s v="Nuevo Chimbote"/>
    <m/>
    <m/>
    <x v="39"/>
    <d v="2025-05-30T11:48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044"/>
    <m/>
    <m/>
    <m/>
    <m/>
    <m/>
    <m/>
    <m/>
    <m/>
    <n v="202505"/>
    <n v="202505"/>
    <x v="0"/>
    <x v="12"/>
    <s v="20610487672"/>
    <n v="0"/>
    <n v="58.474576271186443"/>
    <s v="POR DEFINIR"/>
    <x v="0"/>
  </r>
  <r>
    <n v="2205078"/>
    <s v="46414479"/>
    <s v="Piura"/>
    <s v="Piura"/>
    <s v="Piura"/>
    <m/>
    <m/>
    <x v="39"/>
    <d v="2025-05-30T12:00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078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5111"/>
    <s v="41393872"/>
    <s v="Lambayeque"/>
    <s v="Chiclayo "/>
    <s v="José Leonardo Ortiz"/>
    <m/>
    <m/>
    <x v="39"/>
    <d v="2025-05-30T12:39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111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5132"/>
    <s v="40456716"/>
    <s v="Piura"/>
    <s v="Piura"/>
    <s v="Castilla"/>
    <m/>
    <m/>
    <x v="39"/>
    <d v="2025-05-30T12:3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132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5133"/>
    <s v="17885773"/>
    <s v="La Libertad"/>
    <s v="Trujillo "/>
    <s v="Trujillo"/>
    <m/>
    <m/>
    <x v="39"/>
    <d v="2025-05-30T12:15:11"/>
    <s v="HB WTV L1MAX PREMIUM 1000 PROV FEBR25"/>
    <n v="1000"/>
    <s v="TRIO"/>
    <s v="INTERNET + WIN TV + FONO WIN"/>
    <n v="1"/>
    <n v="0"/>
    <n v="0"/>
    <n v="0"/>
    <s v="0"/>
    <s v="0"/>
    <n v="1"/>
    <s v="0"/>
    <s v="0"/>
    <s v="0"/>
    <s v="0"/>
    <s v="0"/>
    <s v="1"/>
    <s v="Multifamiliar"/>
    <n v="139.9"/>
    <n v="121.563"/>
    <s v="Venta - Instalación Multicanal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133"/>
    <m/>
    <m/>
    <m/>
    <m/>
    <m/>
    <m/>
    <m/>
    <m/>
    <n v="202505"/>
    <n v="202505"/>
    <x v="0"/>
    <x v="0"/>
    <s v="20609316170"/>
    <n v="0"/>
    <n v="103.01949152542373"/>
    <s v="POR DEFINIR"/>
    <x v="0"/>
  </r>
  <r>
    <n v="2205146"/>
    <s v="16631741"/>
    <s v="Lambayeque"/>
    <s v="Chiclayo "/>
    <s v="La Victoria"/>
    <m/>
    <s v="RESIDENCIAL PASEO GRAU"/>
    <x v="39"/>
    <d v="2025-05-30T12:27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803131"/>
    <s v="YBENS GROUP"/>
    <s v="Agencias Provincias"/>
    <d v="2025-05-30T00:00:00"/>
    <m/>
    <x v="0"/>
    <m/>
    <m/>
    <m/>
    <s v="Si"/>
    <m/>
    <m/>
    <m/>
    <m/>
    <n v="202505"/>
    <d v="2025-05-30T00:00:00"/>
    <n v="2205146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5185"/>
    <s v="71025752"/>
    <s v="Lambayeque"/>
    <s v="Chiclayo "/>
    <s v="José Leonardo Ortiz"/>
    <m/>
    <m/>
    <x v="39"/>
    <d v="2025-05-30T13:03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5185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197"/>
    <s v="75007454"/>
    <s v="Lambayeque"/>
    <s v="Lambayeque "/>
    <s v="Lambayeque"/>
    <m/>
    <m/>
    <x v="39"/>
    <d v="2025-05-30T12:33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803131"/>
    <s v="YBENS GROUP"/>
    <s v="Agencias Provincias"/>
    <d v="2025-05-30T00:00:00"/>
    <m/>
    <x v="0"/>
    <m/>
    <m/>
    <m/>
    <s v="Si"/>
    <m/>
    <m/>
    <m/>
    <m/>
    <n v="202505"/>
    <d v="2025-05-30T00:00:00"/>
    <n v="2205197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5241"/>
    <s v="77231193"/>
    <s v="Lambayeque"/>
    <s v="Chiclayo "/>
    <s v="La Victoria"/>
    <m/>
    <m/>
    <x v="39"/>
    <d v="2025-05-30T13:06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241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259"/>
    <s v="26716764"/>
    <s v="Lambayeque"/>
    <s v="Chiclayo "/>
    <s v="Chiclayo"/>
    <m/>
    <m/>
    <x v="39"/>
    <d v="2025-05-30T12:48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5259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290"/>
    <s v="70411019"/>
    <s v="La Libertad"/>
    <s v="Trujillo "/>
    <s v="Trujillo"/>
    <m/>
    <m/>
    <x v="39"/>
    <d v="2025-05-30T13:36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290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311"/>
    <s v="16590115"/>
    <s v="Lambayeque"/>
    <s v="Chiclayo "/>
    <s v="Pimentel"/>
    <m/>
    <m/>
    <x v="39"/>
    <d v="2025-05-30T13:2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0T00:00:00"/>
    <m/>
    <x v="0"/>
    <m/>
    <m/>
    <m/>
    <s v="Si"/>
    <m/>
    <m/>
    <m/>
    <m/>
    <n v="202505"/>
    <d v="2025-05-30T00:00:00"/>
    <n v="2205311"/>
    <m/>
    <m/>
    <m/>
    <m/>
    <m/>
    <m/>
    <m/>
    <m/>
    <n v="202505"/>
    <n v="202505"/>
    <x v="0"/>
    <x v="11"/>
    <s v="20610959564"/>
    <n v="0"/>
    <n v="58.474576271186443"/>
    <s v="POR DEFINIR"/>
    <x v="0"/>
  </r>
  <r>
    <n v="2205352"/>
    <s v="48767235"/>
    <s v="La Libertad"/>
    <s v="Trujillo "/>
    <s v="Victor Larco Herrera"/>
    <m/>
    <m/>
    <x v="39"/>
    <d v="2025-05-30T14:00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352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395"/>
    <s v="75196767"/>
    <s v="Piura"/>
    <s v="Piura"/>
    <s v="Veintiseis de Octubre"/>
    <m/>
    <m/>
    <x v="39"/>
    <d v="2025-05-30T13:48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395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5414"/>
    <s v="77128837"/>
    <s v="Lambayeque"/>
    <s v="Chiclayo "/>
    <s v="Chiclayo"/>
    <m/>
    <m/>
    <x v="39"/>
    <d v="2025-05-30T13:5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414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5483"/>
    <s v="18168997"/>
    <s v="La Libertad"/>
    <s v="Trujillo "/>
    <s v="Trujillo"/>
    <m/>
    <m/>
    <x v="38"/>
    <d v="2025-05-30T14:21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0T00:00:00"/>
    <m/>
    <x v="0"/>
    <m/>
    <m/>
    <m/>
    <s v="Si"/>
    <m/>
    <m/>
    <m/>
    <m/>
    <n v="202505"/>
    <d v="2025-05-30T00:00:00"/>
    <n v="2205483"/>
    <m/>
    <m/>
    <m/>
    <m/>
    <m/>
    <m/>
    <m/>
    <m/>
    <n v="202505"/>
    <n v="202505"/>
    <x v="0"/>
    <x v="0"/>
    <s v="20609316170"/>
    <n v="0"/>
    <n v="94.544915254237296"/>
    <s v="POR DEFINIR"/>
    <x v="0"/>
  </r>
  <r>
    <n v="2205503"/>
    <s v="17815502"/>
    <s v="La Libertad"/>
    <s v="Trujillo "/>
    <s v="Victor Larco Herrera"/>
    <m/>
    <m/>
    <x v="39"/>
    <d v="2025-05-30T14:2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31T00:00:00"/>
    <m/>
    <x v="0"/>
    <m/>
    <m/>
    <m/>
    <s v="Si"/>
    <m/>
    <m/>
    <m/>
    <m/>
    <n v="202505"/>
    <d v="2025-05-31T00:00:00"/>
    <n v="2205503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205553"/>
    <s v="48290648"/>
    <s v="La Libertad"/>
    <s v="Trujillo "/>
    <s v="Trujillo"/>
    <m/>
    <m/>
    <x v="39"/>
    <d v="2025-05-30T14:48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5553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5574"/>
    <s v="45212248"/>
    <s v="Lambayeque"/>
    <s v="Chiclayo "/>
    <s v="Chiclayo"/>
    <m/>
    <m/>
    <x v="39"/>
    <d v="2025-05-30T15:24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30T00:00:00"/>
    <m/>
    <x v="0"/>
    <m/>
    <m/>
    <m/>
    <s v="Si"/>
    <m/>
    <m/>
    <m/>
    <m/>
    <n v="202505"/>
    <d v="2025-05-30T00:00:00"/>
    <n v="2205574"/>
    <m/>
    <m/>
    <m/>
    <m/>
    <m/>
    <m/>
    <m/>
    <m/>
    <n v="202505"/>
    <n v="202505"/>
    <x v="0"/>
    <x v="25"/>
    <s v="20613723219"/>
    <n v="0"/>
    <n v="58.474576271186443"/>
    <s v="POR DEFINIR"/>
    <x v="0"/>
  </r>
  <r>
    <n v="2205576"/>
    <s v="73950814"/>
    <s v="La Libertad"/>
    <s v="Trujillo "/>
    <s v="Victor Larco Herrera"/>
    <m/>
    <m/>
    <x v="39"/>
    <d v="2025-05-30T14:57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30T00:00:00"/>
    <m/>
    <x v="0"/>
    <m/>
    <m/>
    <m/>
    <s v="Si"/>
    <m/>
    <m/>
    <m/>
    <m/>
    <n v="202505"/>
    <d v="2025-05-30T00:00:00"/>
    <n v="2205576"/>
    <m/>
    <m/>
    <m/>
    <m/>
    <m/>
    <m/>
    <m/>
    <m/>
    <n v="202505"/>
    <n v="202505"/>
    <x v="0"/>
    <x v="8"/>
    <s v="20611812893"/>
    <n v="0"/>
    <n v="94.544915254237296"/>
    <s v="POR DEFINIR"/>
    <x v="0"/>
  </r>
  <r>
    <n v="2205605"/>
    <s v="44645185"/>
    <s v="La Libertad"/>
    <s v="Trujillo "/>
    <s v="Trujillo"/>
    <m/>
    <m/>
    <x v="39"/>
    <d v="2025-05-30T15:18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0T00:00:00"/>
    <m/>
    <x v="0"/>
    <m/>
    <m/>
    <m/>
    <s v="Si"/>
    <m/>
    <m/>
    <m/>
    <m/>
    <n v="202505"/>
    <d v="2025-05-30T00:00:00"/>
    <n v="2205605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5608"/>
    <s v="29387297"/>
    <s v="Arequipa"/>
    <s v="Arequipa"/>
    <s v="Miraflores"/>
    <m/>
    <m/>
    <x v="39"/>
    <d v="2025-05-30T15:24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31T00:00:00"/>
    <m/>
    <x v="0"/>
    <m/>
    <m/>
    <m/>
    <s v="Si"/>
    <m/>
    <m/>
    <m/>
    <m/>
    <n v="202505"/>
    <d v="2025-05-31T00:00:00"/>
    <n v="2205608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205642"/>
    <s v="70002369"/>
    <s v="La Libertad"/>
    <s v="Trujillo "/>
    <s v="Trujillo"/>
    <m/>
    <m/>
    <x v="39"/>
    <d v="2025-05-30T15:2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642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684"/>
    <s v="70252081"/>
    <s v="La Libertad"/>
    <s v="Trujillo "/>
    <s v="Trujillo"/>
    <m/>
    <m/>
    <x v="39"/>
    <d v="2025-05-30T15:45:3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68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704"/>
    <s v="42081951"/>
    <s v="La Libertad"/>
    <s v="Trujillo "/>
    <s v="Victor Larco Herrera"/>
    <m/>
    <m/>
    <x v="39"/>
    <d v="2025-05-30T16:00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70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738"/>
    <s v="46341453"/>
    <s v="La Libertad"/>
    <s v="Trujillo "/>
    <s v="Trujillo"/>
    <m/>
    <m/>
    <x v="39"/>
    <d v="2025-05-30T16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738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5764"/>
    <s v="02685188"/>
    <s v="Piura"/>
    <s v="Piura"/>
    <s v="Castilla"/>
    <m/>
    <m/>
    <x v="39"/>
    <d v="2025-05-30T16:48:18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5764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5785"/>
    <s v="70470472"/>
    <s v="La Libertad"/>
    <s v="Trujillo "/>
    <s v="Trujillo"/>
    <m/>
    <m/>
    <x v="39"/>
    <d v="2025-05-30T16:48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30T00:00:00"/>
    <m/>
    <x v="0"/>
    <m/>
    <m/>
    <m/>
    <s v="Si"/>
    <m/>
    <m/>
    <s v="Si"/>
    <s v="ganador"/>
    <n v="202505"/>
    <d v="2025-05-30T00:00:00"/>
    <n v="2205785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205828"/>
    <s v="02822269"/>
    <s v="Piura"/>
    <s v="Piura"/>
    <s v="Veintiseis de Octubre"/>
    <m/>
    <m/>
    <x v="39"/>
    <d v="2025-05-30T16:51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5828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5850"/>
    <s v="45207032"/>
    <s v="Piura"/>
    <s v="Piura"/>
    <s v="Castilla"/>
    <m/>
    <m/>
    <x v="39"/>
    <d v="2025-05-30T17:06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1T00:00:00"/>
    <m/>
    <x v="0"/>
    <m/>
    <m/>
    <m/>
    <s v="Si"/>
    <m/>
    <m/>
    <m/>
    <m/>
    <n v="202505"/>
    <d v="2025-05-31T00:00:00"/>
    <n v="2205850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5851"/>
    <s v="76692217"/>
    <s v="Lambayeque"/>
    <s v="Chiclayo "/>
    <s v="Chiclayo"/>
    <m/>
    <m/>
    <x v="39"/>
    <d v="2025-05-30T17:12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851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5960"/>
    <s v="02873948"/>
    <s v="Piura"/>
    <s v="Piura"/>
    <s v="Piura"/>
    <m/>
    <m/>
    <x v="39"/>
    <d v="2025-05-30T17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2239003"/>
    <s v="CEL"/>
    <s v="Agencias Provincias"/>
    <d v="2025-05-31T00:00:00"/>
    <m/>
    <x v="0"/>
    <m/>
    <m/>
    <m/>
    <s v="Si"/>
    <m/>
    <m/>
    <m/>
    <m/>
    <n v="202505"/>
    <d v="2025-05-31T00:00:00"/>
    <n v="2205960"/>
    <m/>
    <m/>
    <m/>
    <m/>
    <m/>
    <m/>
    <m/>
    <m/>
    <n v="202505"/>
    <n v="202505"/>
    <x v="0"/>
    <x v="59"/>
    <s v="20612239003"/>
    <n v="0"/>
    <n v="58.474576271186443"/>
    <s v="POR DEFINIR"/>
    <x v="0"/>
  </r>
  <r>
    <n v="2205963"/>
    <s v="17921328"/>
    <s v="La Libertad"/>
    <s v="Trujillo "/>
    <s v="Trujillo"/>
    <m/>
    <m/>
    <x v="39"/>
    <d v="2025-05-30T17:5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5963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6034"/>
    <s v="78106960"/>
    <s v="Lambayeque"/>
    <s v="Chiclayo "/>
    <s v="Pimentel"/>
    <m/>
    <m/>
    <x v="39"/>
    <d v="2025-05-30T18:48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034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6068"/>
    <s v="44108516"/>
    <s v="Piura"/>
    <s v="Piura"/>
    <s v="Veintiseis de Octubre"/>
    <m/>
    <m/>
    <x v="39"/>
    <d v="2025-05-30T18:3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959564"/>
    <s v="SICOMNET SAC"/>
    <s v="Agencias Provincias"/>
    <d v="2025-05-31T00:00:00"/>
    <m/>
    <x v="0"/>
    <m/>
    <m/>
    <m/>
    <s v="Si"/>
    <m/>
    <m/>
    <m/>
    <m/>
    <n v="202505"/>
    <d v="2025-05-31T00:00:00"/>
    <n v="2206068"/>
    <m/>
    <m/>
    <m/>
    <m/>
    <m/>
    <m/>
    <m/>
    <m/>
    <n v="202505"/>
    <n v="202505"/>
    <x v="0"/>
    <x v="3"/>
    <s v="20610959564"/>
    <n v="0"/>
    <n v="58.474576271186443"/>
    <s v="POR DEFINIR"/>
    <x v="0"/>
  </r>
  <r>
    <n v="2206071"/>
    <s v="45507831"/>
    <s v="Piura"/>
    <s v="Piura"/>
    <s v="Castilla"/>
    <m/>
    <m/>
    <x v="39"/>
    <d v="2025-05-30T18:48:12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071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6103"/>
    <s v="48267995"/>
    <s v="La Libertad"/>
    <s v="Trujillo "/>
    <s v="Trujillo"/>
    <m/>
    <m/>
    <x v="39"/>
    <d v="2025-05-30T19:06:12"/>
    <s v="HB WTV L1MAX PREMIUM 1000 PROV MAY25 MESH"/>
    <n v="1000"/>
    <s v="DUO"/>
    <s v="INTERNET + WIN TV"/>
    <n v="0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1812893"/>
    <s v="SAVY OUTSOURCING S.A.C."/>
    <s v="Agencias Provincias"/>
    <d v="2025-05-31T00:00:00"/>
    <m/>
    <x v="0"/>
    <m/>
    <m/>
    <m/>
    <s v="Si"/>
    <m/>
    <m/>
    <m/>
    <m/>
    <n v="202505"/>
    <d v="2025-05-31T00:00:00"/>
    <n v="2206103"/>
    <m/>
    <m/>
    <m/>
    <m/>
    <m/>
    <m/>
    <m/>
    <m/>
    <n v="202505"/>
    <n v="202505"/>
    <x v="0"/>
    <x v="8"/>
    <s v="20611812893"/>
    <n v="0"/>
    <n v="94.544915254237296"/>
    <s v="POR DEFINIR"/>
    <x v="0"/>
  </r>
  <r>
    <n v="2206105"/>
    <s v="02860619"/>
    <s v="Arequipa"/>
    <s v="Arequipa"/>
    <s v="Miraflores"/>
    <m/>
    <m/>
    <x v="39"/>
    <d v="2025-05-30T18:48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1247519"/>
    <s v="MEBRA ABSOLUTO S.A.C."/>
    <s v="Agencias Provincias"/>
    <d v="2025-05-31T00:00:00"/>
    <m/>
    <x v="0"/>
    <m/>
    <m/>
    <m/>
    <s v="Si"/>
    <m/>
    <m/>
    <m/>
    <m/>
    <n v="202505"/>
    <d v="2025-05-31T00:00:00"/>
    <n v="2206105"/>
    <m/>
    <m/>
    <m/>
    <m/>
    <m/>
    <m/>
    <m/>
    <m/>
    <n v="202505"/>
    <n v="202505"/>
    <x v="0"/>
    <x v="51"/>
    <s v="20601247519"/>
    <n v="0"/>
    <n v="94.544915254237296"/>
    <s v="POR DEFINIR"/>
    <x v="1"/>
  </r>
  <r>
    <n v="2206130"/>
    <s v="18135297"/>
    <s v="La Libertad"/>
    <s v="Trujillo "/>
    <s v="Trujillo"/>
    <m/>
    <m/>
    <x v="39"/>
    <d v="2025-05-30T18:5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31T00:00:00"/>
    <m/>
    <x v="0"/>
    <m/>
    <m/>
    <m/>
    <s v="Si"/>
    <m/>
    <m/>
    <m/>
    <m/>
    <n v="202505"/>
    <d v="2025-05-31T00:00:00"/>
    <n v="2206130"/>
    <m/>
    <m/>
    <m/>
    <m/>
    <m/>
    <m/>
    <m/>
    <m/>
    <n v="202505"/>
    <n v="202505"/>
    <x v="0"/>
    <x v="20"/>
    <s v="28.646.378-Q"/>
    <n v="0"/>
    <n v="58.474576271186443"/>
    <s v="POR DEFINIR"/>
    <x v="0"/>
  </r>
  <r>
    <n v="2206170"/>
    <s v="03201582"/>
    <s v="Piura"/>
    <s v="Piura"/>
    <s v="Veintiseis de Octubre"/>
    <m/>
    <m/>
    <x v="39"/>
    <d v="2025-05-30T19:27:12"/>
    <s v="550Mbps Up To - FEB25 A (PROVINCIAS)"/>
    <n v="550"/>
    <s v="DUO"/>
    <s v="INTERNET + DGO L1 MAX"/>
    <n v="1"/>
    <n v="0"/>
    <n v="0"/>
    <n v="0"/>
    <s v="0"/>
    <s v="0"/>
    <n v="0"/>
    <s v="1"/>
    <s v="0"/>
    <s v="0"/>
    <s v="0"/>
    <s v="0"/>
    <s v="0"/>
    <s v="Multifamiliar"/>
    <n v="158"/>
    <n v="112.1"/>
    <s v="Venta - Instalación Multicanal"/>
    <s v="20607995258"/>
    <s v="DAS SOLUCIONES S.A.C."/>
    <s v="Agencias Provincias"/>
    <d v="2025-05-31T00:00:00"/>
    <m/>
    <x v="0"/>
    <m/>
    <m/>
    <m/>
    <s v="Si"/>
    <m/>
    <m/>
    <m/>
    <m/>
    <n v="202505"/>
    <d v="2025-05-31T00:00:00"/>
    <n v="2206170"/>
    <m/>
    <m/>
    <m/>
    <m/>
    <m/>
    <m/>
    <m/>
    <m/>
    <n v="202505"/>
    <n v="202505"/>
    <x v="0"/>
    <x v="26"/>
    <s v="20607995258"/>
    <n v="0"/>
    <n v="95"/>
    <s v="POR DEFINIR"/>
    <x v="0"/>
  </r>
  <r>
    <n v="2206176"/>
    <s v="48566126"/>
    <s v="Áncash"/>
    <s v="Santa"/>
    <s v="Chimbote"/>
    <m/>
    <m/>
    <x v="39"/>
    <d v="2025-05-30T19:27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3723219"/>
    <s v="TELCO CONTACT S.A.C"/>
    <s v="Agencias Provincias"/>
    <d v="2025-05-31T00:00:00"/>
    <m/>
    <x v="0"/>
    <m/>
    <m/>
    <m/>
    <s v="Si"/>
    <m/>
    <m/>
    <m/>
    <m/>
    <n v="202505"/>
    <d v="2025-05-31T00:00:00"/>
    <n v="2206176"/>
    <m/>
    <m/>
    <m/>
    <m/>
    <m/>
    <m/>
    <m/>
    <m/>
    <n v="202505"/>
    <n v="202505"/>
    <x v="0"/>
    <x v="40"/>
    <s v="20613723219"/>
    <n v="0"/>
    <n v="94.544915254237296"/>
    <s v="POR DEFINIR"/>
    <x v="0"/>
  </r>
  <r>
    <n v="2206178"/>
    <s v="16751502"/>
    <s v="Lambayeque"/>
    <s v="Chiclayo "/>
    <s v="Chiclayo"/>
    <m/>
    <m/>
    <x v="39"/>
    <d v="2025-05-30T19:3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803131"/>
    <s v="YBENS GROUP"/>
    <s v="Agencias Provincias"/>
    <d v="2025-05-31T00:00:00"/>
    <m/>
    <x v="0"/>
    <m/>
    <m/>
    <m/>
    <s v="Si"/>
    <m/>
    <m/>
    <m/>
    <m/>
    <n v="202505"/>
    <d v="2025-05-31T00:00:00"/>
    <n v="2206178"/>
    <m/>
    <m/>
    <m/>
    <m/>
    <m/>
    <m/>
    <m/>
    <m/>
    <n v="202505"/>
    <n v="202505"/>
    <x v="0"/>
    <x v="6"/>
    <s v="20610803131"/>
    <n v="0"/>
    <n v="58.474576271186443"/>
    <s v="POR DEFINIR"/>
    <x v="0"/>
  </r>
  <r>
    <n v="2206303"/>
    <s v="42498165"/>
    <s v="La Libertad"/>
    <s v="Trujillo "/>
    <s v="Trujillo"/>
    <m/>
    <m/>
    <x v="39"/>
    <d v="2025-05-30T21:54:13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303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206316"/>
    <s v="73854623"/>
    <s v="Lambayeque"/>
    <s v="Chiclayo "/>
    <s v="Chiclayo"/>
    <m/>
    <m/>
    <x v="39"/>
    <d v="2025-05-30T21:06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316"/>
    <m/>
    <m/>
    <m/>
    <m/>
    <m/>
    <m/>
    <m/>
    <m/>
    <n v="202505"/>
    <n v="202505"/>
    <x v="0"/>
    <x v="17"/>
    <s v="20610487672"/>
    <n v="0"/>
    <n v="94.544915254237296"/>
    <s v="POR DEFINIR"/>
    <x v="0"/>
  </r>
  <r>
    <n v="2206359"/>
    <s v="47107931"/>
    <s v="Lambayeque"/>
    <s v="Chiclayo "/>
    <s v="Chiclayo"/>
    <m/>
    <m/>
    <x v="39"/>
    <d v="2025-05-30T21:51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359"/>
    <m/>
    <m/>
    <m/>
    <m/>
    <m/>
    <m/>
    <m/>
    <m/>
    <n v="202505"/>
    <n v="202505"/>
    <x v="0"/>
    <x v="19"/>
    <s v="20609316170"/>
    <n v="0"/>
    <n v="58.474576271186443"/>
    <s v="POR DEFINIR"/>
    <x v="0"/>
  </r>
  <r>
    <n v="2206361"/>
    <s v="60990479"/>
    <s v="Piura"/>
    <s v="Piura"/>
    <s v="Veintiseis de Octubre"/>
    <m/>
    <m/>
    <x v="39"/>
    <d v="2025-05-30T21:54:10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361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6376"/>
    <s v="47834697"/>
    <s v="La Libertad"/>
    <s v="Trujillo "/>
    <s v="Trujillo"/>
    <m/>
    <m/>
    <x v="39"/>
    <d v="2025-05-30T22:24:10"/>
    <s v="Plan 400 Up To Mbps - A FEB25"/>
    <n v="40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74"/>
    <n v="174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376"/>
    <m/>
    <m/>
    <m/>
    <m/>
    <m/>
    <m/>
    <m/>
    <m/>
    <n v="202505"/>
    <n v="202505"/>
    <x v="0"/>
    <x v="0"/>
    <s v="20609316170"/>
    <n v="0"/>
    <n v="147.45762711864407"/>
    <s v="POR DEFINIR"/>
    <x v="0"/>
  </r>
  <r>
    <n v="2206380"/>
    <s v="40365672"/>
    <s v="Piura"/>
    <s v="Piura"/>
    <s v="Castilla"/>
    <m/>
    <m/>
    <x v="39"/>
    <d v="2025-05-30T22:06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380"/>
    <m/>
    <m/>
    <m/>
    <m/>
    <m/>
    <m/>
    <m/>
    <m/>
    <n v="202505"/>
    <n v="202505"/>
    <x v="0"/>
    <x v="2"/>
    <s v="20609316170"/>
    <n v="0"/>
    <n v="94.544915254237296"/>
    <s v="POR DEFINIR"/>
    <x v="0"/>
  </r>
  <r>
    <n v="2206384"/>
    <s v="17853391"/>
    <s v="La Libertad"/>
    <s v="Trujillo "/>
    <s v="Trujillo"/>
    <m/>
    <m/>
    <x v="39"/>
    <d v="2025-05-30T22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384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6394"/>
    <s v="72526717"/>
    <s v="La Libertad"/>
    <s v="Trujillo "/>
    <s v="Victor Larco Herrera"/>
    <m/>
    <m/>
    <x v="39"/>
    <d v="2025-05-30T23:00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394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6399"/>
    <s v="48751458"/>
    <s v="La Libertad"/>
    <s v="Trujillo "/>
    <s v="Trujillo"/>
    <m/>
    <m/>
    <x v="39"/>
    <d v="2025-05-30T22:48:1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399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6448"/>
    <s v="44906129"/>
    <s v="Piura"/>
    <s v="Piura"/>
    <s v="Piura"/>
    <m/>
    <m/>
    <x v="39"/>
    <d v="2025-05-31T05:1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448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6522"/>
    <s v="004040876"/>
    <s v="Piura"/>
    <s v="Piura"/>
    <s v="Castilla"/>
    <m/>
    <m/>
    <x v="40"/>
    <d v="2025-05-31T11:42:37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Multifamiliar"/>
    <n v="129"/>
    <n v="129"/>
    <s v="Multicanal Provincia"/>
    <s v="20610959564"/>
    <s v="SICOMNET SAC"/>
    <s v="Agencias Provincias"/>
    <d v="2025-05-31T00:00:00"/>
    <m/>
    <x v="0"/>
    <m/>
    <m/>
    <m/>
    <s v="Si"/>
    <m/>
    <m/>
    <m/>
    <m/>
    <n v="202505"/>
    <d v="2025-05-31T00:00:00"/>
    <n v="2206522"/>
    <m/>
    <m/>
    <m/>
    <m/>
    <m/>
    <m/>
    <m/>
    <m/>
    <n v="202505"/>
    <n v="202505"/>
    <x v="0"/>
    <x v="3"/>
    <s v="20610959564"/>
    <n v="0"/>
    <n v="109.32203389830509"/>
    <s v="POR DEFINIR"/>
    <x v="0"/>
  </r>
  <r>
    <n v="2206551"/>
    <s v="73141299"/>
    <s v="Lambayeque"/>
    <s v="Chiclayo "/>
    <s v="La Victoria"/>
    <m/>
    <m/>
    <x v="40"/>
    <d v="2025-05-31T10:36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551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6565"/>
    <s v="47345106"/>
    <s v="Lambayeque"/>
    <s v="Lambayeque "/>
    <s v="Lambayeque"/>
    <m/>
    <m/>
    <x v="40"/>
    <d v="2025-05-31T10:36:14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Multicanal Lima"/>
    <s v="20607995258"/>
    <s v="DAS SOLUCIONES S.A.C."/>
    <s v="Agencias Provincias"/>
    <d v="2025-05-31T00:00:00"/>
    <m/>
    <x v="0"/>
    <m/>
    <m/>
    <m/>
    <s v="Si"/>
    <m/>
    <m/>
    <m/>
    <m/>
    <n v="202505"/>
    <d v="2025-05-31T00:00:00"/>
    <n v="2206565"/>
    <m/>
    <m/>
    <m/>
    <m/>
    <m/>
    <m/>
    <m/>
    <m/>
    <n v="202505"/>
    <n v="202505"/>
    <x v="0"/>
    <x v="22"/>
    <s v="20607995258"/>
    <n v="0"/>
    <n v="94.544915254237296"/>
    <s v="POR DEFINIR"/>
    <x v="0"/>
  </r>
  <r>
    <n v="2206566"/>
    <s v="48850006"/>
    <s v="Lambayeque"/>
    <s v="Chiclayo "/>
    <s v="La Victoria"/>
    <m/>
    <m/>
    <x v="40"/>
    <d v="2025-05-31T10:12:16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0803131"/>
    <s v="YBENS GROUP"/>
    <s v="Agencias Provincias"/>
    <d v="2025-05-31T00:00:00"/>
    <m/>
    <x v="0"/>
    <m/>
    <m/>
    <m/>
    <s v="Si"/>
    <m/>
    <m/>
    <m/>
    <m/>
    <n v="202505"/>
    <d v="2025-05-31T00:00:00"/>
    <n v="2206566"/>
    <m/>
    <m/>
    <m/>
    <m/>
    <m/>
    <m/>
    <m/>
    <m/>
    <n v="202505"/>
    <n v="202505"/>
    <x v="0"/>
    <x v="6"/>
    <s v="20610803131"/>
    <n v="0"/>
    <n v="94.544915254237296"/>
    <s v="POR DEFINIR"/>
    <x v="0"/>
  </r>
  <r>
    <n v="2206591"/>
    <s v="40412865"/>
    <s v="Arequipa"/>
    <s v="Arequipa"/>
    <s v="Miraflores"/>
    <m/>
    <m/>
    <x v="40"/>
    <d v="2025-05-31T10:30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31T00:00:00"/>
    <m/>
    <x v="0"/>
    <m/>
    <m/>
    <m/>
    <s v="Si"/>
    <m/>
    <m/>
    <m/>
    <m/>
    <n v="202505"/>
    <d v="2025-05-31T00:00:00"/>
    <n v="2206591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206593"/>
    <s v="18210430"/>
    <s v="La Libertad"/>
    <s v="Trujillo "/>
    <s v="Trujillo"/>
    <m/>
    <m/>
    <x v="38"/>
    <d v="2025-05-31T10:15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31T00:00:00"/>
    <m/>
    <x v="0"/>
    <m/>
    <m/>
    <m/>
    <s v="Si"/>
    <m/>
    <m/>
    <m/>
    <m/>
    <n v="202505"/>
    <d v="2025-05-31T00:00:00"/>
    <n v="2206593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206603"/>
    <s v="02649347"/>
    <s v="Piura"/>
    <s v="Piura"/>
    <s v="Veintiseis de Octubre"/>
    <m/>
    <m/>
    <x v="38"/>
    <d v="2025-05-31T10:15:16"/>
    <s v="HB WTV L1MAX PREMIUM 1000 PROV MAY25 MESH"/>
    <n v="1000"/>
    <s v="DUO"/>
    <s v="INTERNET + WIN TV"/>
    <n v="0"/>
    <n v="0"/>
    <n v="0"/>
    <n v="0"/>
    <s v="0"/>
    <s v="0"/>
    <n v="0"/>
    <s v="0"/>
    <s v="0"/>
    <s v="0"/>
    <s v="0"/>
    <s v="0"/>
    <s v="1"/>
    <s v="Hogar"/>
    <n v="129.9"/>
    <n v="111.563"/>
    <s v="Multicanal Provincia"/>
    <s v="20612239003"/>
    <s v="CEL"/>
    <s v="Agencias Provincias"/>
    <d v="2025-05-31T00:00:00"/>
    <m/>
    <x v="0"/>
    <m/>
    <m/>
    <m/>
    <s v="Si"/>
    <m/>
    <m/>
    <m/>
    <m/>
    <n v="202505"/>
    <d v="2025-05-31T00:00:00"/>
    <n v="2206603"/>
    <m/>
    <m/>
    <m/>
    <m/>
    <m/>
    <m/>
    <m/>
    <m/>
    <n v="202505"/>
    <n v="202505"/>
    <x v="0"/>
    <x v="59"/>
    <s v="20612239003"/>
    <n v="0"/>
    <n v="94.544915254237296"/>
    <s v="POR DEFINIR"/>
    <x v="0"/>
  </r>
  <r>
    <n v="2206607"/>
    <s v="45969591"/>
    <s v="La Libertad"/>
    <s v="Trujillo "/>
    <s v="Trujillo"/>
    <m/>
    <m/>
    <x v="40"/>
    <d v="2025-05-31T10:18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31T00:00:00"/>
    <m/>
    <x v="0"/>
    <m/>
    <m/>
    <m/>
    <s v="Si"/>
    <m/>
    <m/>
    <m/>
    <m/>
    <n v="202505"/>
    <d v="2025-05-31T00:00:00"/>
    <n v="2206607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206613"/>
    <s v="40789508"/>
    <s v="La Libertad"/>
    <s v="Trujillo "/>
    <s v="Victor Larco Herrera"/>
    <m/>
    <s v="EDIFICIO LOS EUCALIPTOS"/>
    <x v="40"/>
    <d v="2025-05-31T10:42:17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Condominio/Edificio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613"/>
    <m/>
    <m/>
    <m/>
    <m/>
    <m/>
    <m/>
    <m/>
    <m/>
    <n v="202505"/>
    <n v="202505"/>
    <x v="0"/>
    <x v="5"/>
    <s v="20610487672"/>
    <n v="0"/>
    <n v="58.474576271186443"/>
    <s v="POR DEFINIR"/>
    <x v="0"/>
  </r>
  <r>
    <n v="2206620"/>
    <s v="77537723"/>
    <s v="Piura"/>
    <s v="Piura"/>
    <s v="Veintiseis de Octubre"/>
    <m/>
    <m/>
    <x v="40"/>
    <d v="2025-05-31T10:30:2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Lima"/>
    <s v="20607995258"/>
    <s v="DAS SOLUCIONES S.A.C."/>
    <s v="Agencias Provincias"/>
    <d v="2025-05-31T00:00:00"/>
    <m/>
    <x v="0"/>
    <m/>
    <m/>
    <m/>
    <s v="Si"/>
    <m/>
    <m/>
    <m/>
    <m/>
    <n v="202505"/>
    <d v="2025-05-31T00:00:00"/>
    <n v="2206620"/>
    <m/>
    <m/>
    <m/>
    <m/>
    <m/>
    <m/>
    <m/>
    <m/>
    <n v="202505"/>
    <n v="202505"/>
    <x v="0"/>
    <x v="26"/>
    <s v="20607995258"/>
    <n v="0"/>
    <n v="58.474576271186443"/>
    <s v="POR DEFINIR"/>
    <x v="0"/>
  </r>
  <r>
    <n v="2206632"/>
    <s v="42853010"/>
    <s v="Piura"/>
    <s v="Piura"/>
    <s v="Castilla"/>
    <m/>
    <m/>
    <x v="39"/>
    <d v="2025-05-31T10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632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6671"/>
    <s v="45807869"/>
    <s v="Lambayeque"/>
    <s v="Chiclayo "/>
    <s v="La Victoria"/>
    <m/>
    <m/>
    <x v="40"/>
    <d v="2025-05-31T10:57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671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6689"/>
    <s v="18850462"/>
    <s v="La Libertad"/>
    <s v="Trujillo "/>
    <s v="Victor Larco Herrera"/>
    <m/>
    <m/>
    <x v="40"/>
    <d v="2025-05-31T11:00:17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689"/>
    <m/>
    <m/>
    <m/>
    <m/>
    <m/>
    <m/>
    <m/>
    <m/>
    <n v="202505"/>
    <n v="202505"/>
    <x v="0"/>
    <x v="5"/>
    <s v="20610487672"/>
    <n v="0"/>
    <n v="94.544915254237296"/>
    <s v="POR DEFINIR"/>
    <x v="0"/>
  </r>
  <r>
    <n v="2206695"/>
    <s v="47437519"/>
    <s v="La Libertad"/>
    <s v="Trujillo "/>
    <s v="Trujillo"/>
    <m/>
    <m/>
    <x v="40"/>
    <d v="2025-05-31T11:21:16"/>
    <s v="350Mbps Up To FEB25 A (PROVINCIAS)"/>
    <n v="350"/>
    <s v="DUO"/>
    <s v="INTERNET + WIN TV"/>
    <n v="2"/>
    <n v="0"/>
    <n v="1"/>
    <n v="0"/>
    <s v="0"/>
    <s v="0"/>
    <n v="0"/>
    <s v="0"/>
    <s v="0"/>
    <s v="0"/>
    <s v="0"/>
    <s v="0"/>
    <s v="0"/>
    <s v="Multifamiliar"/>
    <n v="114"/>
    <n v="114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695"/>
    <m/>
    <m/>
    <m/>
    <m/>
    <m/>
    <m/>
    <m/>
    <m/>
    <n v="202505"/>
    <n v="202505"/>
    <x v="0"/>
    <x v="0"/>
    <s v="20609316170"/>
    <n v="0"/>
    <n v="96.610169491525426"/>
    <s v="POR DEFINIR"/>
    <x v="0"/>
  </r>
  <r>
    <n v="2206720"/>
    <s v="02687263"/>
    <s v="Piura"/>
    <s v="Piura"/>
    <s v="Piura"/>
    <m/>
    <m/>
    <x v="40"/>
    <d v="2025-05-31T11:12:19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29.9"/>
    <n v="111.563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720"/>
    <m/>
    <m/>
    <m/>
    <m/>
    <m/>
    <m/>
    <m/>
    <m/>
    <n v="202505"/>
    <n v="202505"/>
    <x v="0"/>
    <x v="16"/>
    <s v="20610487672"/>
    <n v="0"/>
    <n v="94.544915254237296"/>
    <s v="POR DEFINIR"/>
    <x v="0"/>
  </r>
  <r>
    <n v="2206738"/>
    <s v="29562191"/>
    <s v="La Libertad"/>
    <s v="Trujillo "/>
    <s v="Trujillo"/>
    <m/>
    <m/>
    <x v="40"/>
    <d v="2025-05-31T11:54:1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3723219"/>
    <s v="TELCO CONTACT S.A.C"/>
    <s v="Agencias Provincias"/>
    <d v="2025-05-31T00:00:00"/>
    <m/>
    <x v="0"/>
    <m/>
    <m/>
    <m/>
    <s v="Si"/>
    <m/>
    <m/>
    <m/>
    <m/>
    <n v="202505"/>
    <d v="2025-05-31T00:00:00"/>
    <n v="2206738"/>
    <m/>
    <m/>
    <m/>
    <m/>
    <m/>
    <m/>
    <m/>
    <m/>
    <n v="202505"/>
    <n v="202505"/>
    <x v="0"/>
    <x v="28"/>
    <s v="20613723219"/>
    <n v="0"/>
    <n v="58.474576271186443"/>
    <s v="POR DEFINIR"/>
    <x v="0"/>
  </r>
  <r>
    <n v="2206757"/>
    <s v="16437649"/>
    <s v="Lambayeque"/>
    <s v="Chiclayo "/>
    <s v="Pimentel"/>
    <m/>
    <m/>
    <x v="40"/>
    <d v="2025-05-31T11:54:14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757"/>
    <m/>
    <m/>
    <m/>
    <m/>
    <m/>
    <m/>
    <m/>
    <m/>
    <n v="202505"/>
    <n v="202505"/>
    <x v="0"/>
    <x v="17"/>
    <s v="20610487672"/>
    <n v="0"/>
    <n v="58.474576271186443"/>
    <s v="POR DEFINIR"/>
    <x v="0"/>
  </r>
  <r>
    <n v="2206797"/>
    <s v="48776513"/>
    <s v="Arequipa"/>
    <s v="Arequipa"/>
    <s v="Miraflores"/>
    <m/>
    <m/>
    <x v="38"/>
    <d v="2025-05-31T11:45:16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1247519"/>
    <s v="MEBRA ABSOLUTO S.A.C."/>
    <s v="Agencias Provincias"/>
    <d v="2025-05-31T00:00:00"/>
    <m/>
    <x v="0"/>
    <m/>
    <m/>
    <m/>
    <s v="Si"/>
    <m/>
    <m/>
    <m/>
    <m/>
    <n v="202505"/>
    <d v="2025-05-31T00:00:00"/>
    <n v="2206797"/>
    <m/>
    <m/>
    <m/>
    <m/>
    <m/>
    <m/>
    <m/>
    <m/>
    <n v="202505"/>
    <n v="202505"/>
    <x v="0"/>
    <x v="51"/>
    <s v="20601247519"/>
    <n v="0"/>
    <n v="58.474576271186443"/>
    <s v="POR DEFINIR"/>
    <x v="1"/>
  </r>
  <r>
    <n v="2206811"/>
    <s v="48477943"/>
    <s v="Lambayeque"/>
    <s v="Lambayeque "/>
    <s v="Lambayeque"/>
    <m/>
    <m/>
    <x v="40"/>
    <d v="2025-05-31T12:18:1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811"/>
    <m/>
    <m/>
    <m/>
    <m/>
    <m/>
    <m/>
    <m/>
    <m/>
    <n v="202505"/>
    <n v="202505"/>
    <x v="0"/>
    <x v="17"/>
    <s v="20610487672"/>
    <n v="0"/>
    <n v="107.25677966101696"/>
    <s v="POR DEFINIR"/>
    <x v="0"/>
  </r>
  <r>
    <n v="2206818"/>
    <s v="41788383"/>
    <s v="Piura"/>
    <s v="Piura"/>
    <s v="Veintiseis de Octubre"/>
    <m/>
    <m/>
    <x v="40"/>
    <d v="2025-05-31T12:00:24"/>
    <s v="550Mbps Up To - FEB25 A (PROVINCIAS)"/>
    <n v="550"/>
    <s v="MONO"/>
    <s v="INTERNET"/>
    <n v="0"/>
    <n v="0"/>
    <n v="0"/>
    <n v="0"/>
    <s v="0"/>
    <s v="0"/>
    <n v="0"/>
    <s v="0"/>
    <s v="0"/>
    <s v="0"/>
    <s v="0"/>
    <s v="0"/>
    <s v="0"/>
    <s v="Multifamiliar"/>
    <n v="89"/>
    <n v="8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818"/>
    <m/>
    <m/>
    <m/>
    <m/>
    <m/>
    <m/>
    <m/>
    <m/>
    <n v="202505"/>
    <n v="202505"/>
    <x v="0"/>
    <x v="2"/>
    <s v="20609316170"/>
    <n v="0"/>
    <n v="75.423728813559322"/>
    <s v="POR DEFINIR"/>
    <x v="0"/>
  </r>
  <r>
    <n v="2206875"/>
    <s v="43095767"/>
    <s v="La Libertad"/>
    <s v="Trujillo "/>
    <s v="Trujillo"/>
    <m/>
    <m/>
    <x v="40"/>
    <d v="2025-05-31T12:24:15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Multifamiliar"/>
    <n v="144.9"/>
    <n v="126.563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6875"/>
    <m/>
    <m/>
    <m/>
    <m/>
    <m/>
    <m/>
    <m/>
    <m/>
    <n v="202505"/>
    <n v="202505"/>
    <x v="0"/>
    <x v="0"/>
    <s v="20609316170"/>
    <n v="0"/>
    <n v="107.25677966101696"/>
    <s v="POR DEFINIR"/>
    <x v="0"/>
  </r>
  <r>
    <n v="2206881"/>
    <s v="42775525"/>
    <s v="Piura"/>
    <s v="Piura"/>
    <s v="Piura"/>
    <m/>
    <m/>
    <x v="40"/>
    <d v="2025-05-31T12:30:15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881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6887"/>
    <s v="76936690"/>
    <s v="Piura"/>
    <s v="Piura"/>
    <s v="Catacaos"/>
    <m/>
    <m/>
    <x v="40"/>
    <d v="2025-05-31T12:48:17"/>
    <s v="HB WTV L1MAX 350 Mbps (ABR25) Up To"/>
    <n v="350"/>
    <s v="DUO"/>
    <s v="INTERNET + WIN TV"/>
    <n v="1"/>
    <n v="0"/>
    <n v="0"/>
    <n v="0"/>
    <s v="0"/>
    <s v="0"/>
    <n v="0"/>
    <s v="0"/>
    <s v="0"/>
    <s v="0"/>
    <s v="0"/>
    <s v="1"/>
    <s v="0"/>
    <s v="Hogar"/>
    <n v="139.9"/>
    <n v="121.563"/>
    <s v="Venta - Instalación Multicanal"/>
    <s v="20555450819"/>
    <s v="COMUNICACIONES CLV CENTER S.A."/>
    <s v="Agencias Provincias"/>
    <d v="2025-05-31T00:00:00"/>
    <m/>
    <x v="0"/>
    <m/>
    <m/>
    <m/>
    <s v="Si"/>
    <m/>
    <m/>
    <m/>
    <m/>
    <n v="202505"/>
    <d v="2025-05-31T00:00:00"/>
    <n v="2206887"/>
    <m/>
    <m/>
    <m/>
    <m/>
    <m/>
    <m/>
    <m/>
    <m/>
    <n v="202505"/>
    <n v="202505"/>
    <x v="0"/>
    <x v="33"/>
    <s v="20555450819"/>
    <n v="0"/>
    <n v="103.01949152542373"/>
    <s v="POR DEFINIR"/>
    <x v="0"/>
  </r>
  <r>
    <n v="2206920"/>
    <s v="47541040"/>
    <s v="Lambayeque"/>
    <s v="Chiclayo "/>
    <s v="Pimentel"/>
    <m/>
    <m/>
    <x v="40"/>
    <d v="2025-05-31T13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538983609"/>
    <s v="SERVICIOS GENERALES F Y G DIST"/>
    <s v="Agencias Provincias"/>
    <d v="2025-05-31T00:00:00"/>
    <m/>
    <x v="0"/>
    <m/>
    <m/>
    <m/>
    <s v="Si"/>
    <m/>
    <m/>
    <m/>
    <m/>
    <n v="202505"/>
    <d v="2025-05-31T00:00:00"/>
    <n v="2206920"/>
    <m/>
    <m/>
    <m/>
    <m/>
    <m/>
    <m/>
    <m/>
    <m/>
    <n v="202505"/>
    <n v="202505"/>
    <x v="0"/>
    <x v="31"/>
    <s v="20538983609"/>
    <n v="0"/>
    <n v="58.474576271186443"/>
    <s v="POR DEFINIR"/>
    <x v="0"/>
  </r>
  <r>
    <n v="2206941"/>
    <s v="02851029"/>
    <s v="Piura"/>
    <s v="Piura"/>
    <s v="Veintiseis de Octubre"/>
    <m/>
    <m/>
    <x v="39"/>
    <d v="2025-05-31T12:42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6941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7033"/>
    <s v="16475093"/>
    <s v="Lambayeque"/>
    <s v="Chiclayo "/>
    <s v="Chiclayo"/>
    <m/>
    <m/>
    <x v="40"/>
    <d v="2025-05-31T13:18:3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8.646.378-Q"/>
    <s v="S L SELECTRA"/>
    <s v="Agencias Provincias"/>
    <d v="2025-05-31T00:00:00"/>
    <m/>
    <x v="0"/>
    <m/>
    <m/>
    <m/>
    <s v="Si"/>
    <m/>
    <m/>
    <m/>
    <m/>
    <n v="202505"/>
    <d v="2025-05-31T00:00:00"/>
    <n v="2207033"/>
    <m/>
    <m/>
    <m/>
    <m/>
    <m/>
    <m/>
    <m/>
    <m/>
    <n v="202505"/>
    <n v="202505"/>
    <x v="0"/>
    <x v="34"/>
    <s v="28.646.378-Q"/>
    <n v="0"/>
    <n v="58.474576271186443"/>
    <s v="POR DEFINIR"/>
    <x v="0"/>
  </r>
  <r>
    <n v="2207039"/>
    <s v="47907766"/>
    <s v="La Libertad"/>
    <s v="Trujillo "/>
    <s v="Florencia de Mora"/>
    <m/>
    <m/>
    <x v="40"/>
    <d v="2025-05-31T14:03:23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1812893"/>
    <s v="SAVY OUTSOURCING S.A.C."/>
    <s v="Agencias Provincias"/>
    <d v="2025-05-31T00:00:00"/>
    <m/>
    <x v="0"/>
    <m/>
    <m/>
    <m/>
    <s v="Si"/>
    <m/>
    <m/>
    <m/>
    <m/>
    <n v="202505"/>
    <d v="2025-05-31T00:00:00"/>
    <n v="2207039"/>
    <m/>
    <m/>
    <m/>
    <m/>
    <m/>
    <m/>
    <m/>
    <m/>
    <n v="202505"/>
    <n v="202505"/>
    <x v="0"/>
    <x v="8"/>
    <s v="20611812893"/>
    <n v="0"/>
    <n v="58.474576271186443"/>
    <s v="POR DEFINIR"/>
    <x v="0"/>
  </r>
  <r>
    <n v="2207059"/>
    <s v="43899870"/>
    <s v="Piura"/>
    <s v="Piura"/>
    <s v="Veintiseis de Octubre"/>
    <m/>
    <m/>
    <x v="37"/>
    <d v="2025-05-31T13:27:17"/>
    <s v="Plan 400 Up To Mbps - A FEB25"/>
    <n v="400"/>
    <s v="MONO"/>
    <s v="INTERNET"/>
    <n v="0"/>
    <n v="0"/>
    <n v="0"/>
    <n v="0"/>
    <s v="0"/>
    <s v="0"/>
    <n v="0"/>
    <s v="0"/>
    <s v="0"/>
    <s v="0"/>
    <s v="0"/>
    <s v="0"/>
    <s v="0"/>
    <s v="Condominio/Edificio No Habilitado"/>
    <n v="129"/>
    <n v="12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7059"/>
    <m/>
    <m/>
    <m/>
    <m/>
    <m/>
    <m/>
    <m/>
    <m/>
    <n v="202505"/>
    <n v="202505"/>
    <x v="0"/>
    <x v="2"/>
    <s v="20609316170"/>
    <n v="0"/>
    <n v="109.32203389830509"/>
    <s v="POR DEFINIR"/>
    <x v="0"/>
  </r>
  <r>
    <n v="2207085"/>
    <s v="72802742"/>
    <s v="Lambayeque"/>
    <s v="Chiclayo "/>
    <s v="Chiclayo"/>
    <m/>
    <s v="COLIBRI"/>
    <x v="40"/>
    <d v="2025-05-31T14:06:21"/>
    <s v="HB WTV L1MAX PREMIUM 1000 PROV FEBR25"/>
    <n v="1000"/>
    <s v="DUO"/>
    <s v="INTERNET + WIN TV"/>
    <n v="1"/>
    <n v="0"/>
    <n v="0"/>
    <n v="0"/>
    <s v="0"/>
    <s v="0"/>
    <n v="0"/>
    <s v="0"/>
    <s v="0"/>
    <s v="0"/>
    <s v="0"/>
    <s v="0"/>
    <s v="1"/>
    <s v="Condominio/Edificio"/>
    <n v="129.9"/>
    <n v="111.563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7085"/>
    <m/>
    <m/>
    <m/>
    <m/>
    <m/>
    <m/>
    <m/>
    <m/>
    <n v="202505"/>
    <n v="202505"/>
    <x v="0"/>
    <x v="17"/>
    <s v="20610487672"/>
    <n v="0"/>
    <n v="94.544915254237296"/>
    <s v="POR DEFINIR"/>
    <x v="0"/>
  </r>
  <r>
    <n v="2207122"/>
    <s v="03585605"/>
    <s v="Piura"/>
    <s v="Piura"/>
    <s v="Piura"/>
    <m/>
    <m/>
    <x v="40"/>
    <d v="2025-05-31T13:48:3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10487672"/>
    <s v="EXPORTEL PROVINCIA"/>
    <s v="Agencias Provincias"/>
    <d v="2025-05-31T00:00:00"/>
    <m/>
    <x v="0"/>
    <m/>
    <m/>
    <m/>
    <s v="Si"/>
    <m/>
    <m/>
    <m/>
    <m/>
    <n v="202505"/>
    <d v="2025-05-31T00:00:00"/>
    <n v="2207122"/>
    <m/>
    <m/>
    <m/>
    <m/>
    <m/>
    <m/>
    <m/>
    <m/>
    <n v="202505"/>
    <n v="202505"/>
    <x v="0"/>
    <x v="16"/>
    <s v="20610487672"/>
    <n v="0"/>
    <n v="58.474576271186443"/>
    <s v="POR DEFINIR"/>
    <x v="0"/>
  </r>
  <r>
    <n v="2207152"/>
    <s v="60258515"/>
    <s v="Piura"/>
    <s v="Piura"/>
    <s v="Castilla"/>
    <m/>
    <m/>
    <x v="40"/>
    <d v="2025-05-31T14:27:12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Venta - Instalación Multicanal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7152"/>
    <m/>
    <m/>
    <m/>
    <m/>
    <m/>
    <m/>
    <m/>
    <m/>
    <n v="202505"/>
    <n v="202505"/>
    <x v="0"/>
    <x v="2"/>
    <s v="20609316170"/>
    <n v="0"/>
    <n v="58.474576271186443"/>
    <s v="POR DEFINIR"/>
    <x v="0"/>
  </r>
  <r>
    <n v="2207179"/>
    <s v="47921176"/>
    <s v="La Libertad"/>
    <s v="Trujillo "/>
    <s v="Trujillo"/>
    <m/>
    <m/>
    <x v="28"/>
    <d v="2025-05-31T14:27:11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Multifamiliar"/>
    <n v="69"/>
    <n v="69"/>
    <s v="Multicanal Provincia"/>
    <s v="20609316170"/>
    <s v="ALIV TELECOM S.A.C."/>
    <s v="Agencias Provincias"/>
    <d v="2025-05-31T00:00:00"/>
    <m/>
    <x v="0"/>
    <m/>
    <m/>
    <m/>
    <s v="Si"/>
    <m/>
    <m/>
    <m/>
    <m/>
    <n v="202505"/>
    <d v="2025-05-31T00:00:00"/>
    <n v="2207179"/>
    <m/>
    <m/>
    <m/>
    <m/>
    <m/>
    <m/>
    <m/>
    <m/>
    <n v="202505"/>
    <n v="202505"/>
    <x v="0"/>
    <x v="0"/>
    <s v="20609316170"/>
    <n v="0"/>
    <n v="58.474576271186443"/>
    <s v="POR DEFINIR"/>
    <x v="0"/>
  </r>
  <r>
    <n v="2207213"/>
    <s v="73700423"/>
    <s v="Lambayeque"/>
    <s v="Chiclayo "/>
    <s v="Chiclayo"/>
    <m/>
    <m/>
    <x v="40"/>
    <d v="2025-05-31T15:03:20"/>
    <s v="350Mbps Up To FEB25 A (PROVINCIAS)"/>
    <n v="350"/>
    <s v="MONO"/>
    <s v="INTERNET"/>
    <n v="0"/>
    <n v="0"/>
    <n v="0"/>
    <n v="0"/>
    <s v="0"/>
    <s v="0"/>
    <n v="0"/>
    <s v="0"/>
    <s v="0"/>
    <s v="0"/>
    <s v="0"/>
    <s v="0"/>
    <s v="0"/>
    <s v="Hogar"/>
    <n v="69"/>
    <n v="69"/>
    <s v="Multicanal Provincia"/>
    <s v="20610803131"/>
    <s v="YBENS GROUP"/>
    <s v="Agencias Provincias"/>
    <d v="2025-05-31T00:00:00"/>
    <m/>
    <x v="0"/>
    <m/>
    <m/>
    <m/>
    <s v="Si"/>
    <m/>
    <m/>
    <m/>
    <m/>
    <n v="202505"/>
    <d v="2025-05-31T00:00:00"/>
    <n v="2207213"/>
    <m/>
    <m/>
    <m/>
    <m/>
    <m/>
    <m/>
    <m/>
    <m/>
    <n v="202505"/>
    <n v="202505"/>
    <x v="0"/>
    <x v="6"/>
    <s v="20610803131"/>
    <n v="0"/>
    <n v="58.474576271186443"/>
    <s v="POR DEFINIR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18BD2-0403-4F39-B014-F5A729F363FC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F5:I66" firstHeaderRow="0" firstDataRow="1" firstDataCol="1" rowPageCount="3" colPageCount="1"/>
  <pivotFields count="65">
    <pivotField dataField="1" showAll="0"/>
    <pivotField showAll="0"/>
    <pivotField showAll="0"/>
    <pivotField showAll="0"/>
    <pivotField showAll="0"/>
    <pivotField showAll="0"/>
    <pivotField showAll="0"/>
    <pivotField numFmtId="14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1" multipleItemSelectionAllowed="1" showAll="0">
      <items count="22">
        <item m="1" x="19"/>
        <item h="1" m="1" x="5"/>
        <item h="1" m="1" x="7"/>
        <item h="1" m="1" x="8"/>
        <item h="1" m="1" x="10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9"/>
        <item h="1" m="1" x="11"/>
        <item m="1" x="13"/>
        <item m="1" x="14"/>
        <item m="1" x="3"/>
        <item m="1" x="2"/>
        <item m="1" x="1"/>
        <item x="0"/>
        <item t="default"/>
      </items>
    </pivotField>
    <pivotField axis="axisRow" showAll="0" sortType="ascending">
      <items count="201">
        <item h="1" m="1" x="78"/>
        <item h="1" m="1" x="83"/>
        <item h="1" x="1"/>
        <item h="1" x="49"/>
        <item h="1" x="4"/>
        <item m="1" x="120"/>
        <item h="1" m="1" x="107"/>
        <item m="1" x="151"/>
        <item m="1" x="170"/>
        <item m="1" x="106"/>
        <item m="1" x="139"/>
        <item x="10"/>
        <item h="1" x="60"/>
        <item h="1" x="55"/>
        <item x="0"/>
        <item x="19"/>
        <item x="2"/>
        <item m="1" x="121"/>
        <item h="1" m="1" x="70"/>
        <item h="1" x="39"/>
        <item h="1" m="1" x="85"/>
        <item h="1" x="24"/>
        <item m="1" x="102"/>
        <item m="1" x="132"/>
        <item m="1" x="193"/>
        <item m="1" x="131"/>
        <item m="1" x="127"/>
        <item m="1" x="152"/>
        <item m="1" x="140"/>
        <item m="1" x="188"/>
        <item h="1" x="59"/>
        <item x="36"/>
        <item h="1" m="1" x="87"/>
        <item h="1" m="1" x="81"/>
        <item h="1" m="1" x="79"/>
        <item h="1" x="54"/>
        <item h="1" x="43"/>
        <item h="1" x="53"/>
        <item h="1" x="32"/>
        <item h="1" x="33"/>
        <item m="1" x="192"/>
        <item m="1" x="136"/>
        <item m="1" x="135"/>
        <item m="1" x="147"/>
        <item m="1" x="154"/>
        <item m="1" x="98"/>
        <item m="1" x="124"/>
        <item h="1" x="38"/>
        <item h="1" x="66"/>
        <item h="1" x="41"/>
        <item h="1" x="67"/>
        <item h="1" x="64"/>
        <item m="1" x="130"/>
        <item x="50"/>
        <item x="65"/>
        <item m="1" x="73"/>
        <item h="1" x="21"/>
        <item m="1" x="119"/>
        <item m="1" x="162"/>
        <item m="1" x="178"/>
        <item m="1" x="160"/>
        <item x="18"/>
        <item x="29"/>
        <item x="22"/>
        <item m="1" x="97"/>
        <item m="1" x="191"/>
        <item x="26"/>
        <item m="1" x="123"/>
        <item m="1" x="114"/>
        <item m="1" x="72"/>
        <item x="27"/>
        <item x="14"/>
        <item x="23"/>
        <item x="12"/>
        <item x="5"/>
        <item x="17"/>
        <item x="16"/>
        <item m="1" x="93"/>
        <item x="37"/>
        <item x="46"/>
        <item m="1" x="88"/>
        <item m="1" x="181"/>
        <item m="1" x="163"/>
        <item m="1" x="109"/>
        <item m="1" x="90"/>
        <item h="1" x="58"/>
        <item m="1" x="116"/>
        <item x="44"/>
        <item m="1" x="110"/>
        <item m="1" x="96"/>
        <item m="1" x="141"/>
        <item m="1" x="144"/>
        <item x="9"/>
        <item h="1" m="1" x="95"/>
        <item m="1" x="164"/>
        <item h="1" m="1" x="77"/>
        <item m="1" x="137"/>
        <item m="1" x="115"/>
        <item m="1" x="179"/>
        <item m="1" x="138"/>
        <item m="1" x="169"/>
        <item m="1" x="194"/>
        <item m="1" x="91"/>
        <item m="1" x="187"/>
        <item m="1" x="180"/>
        <item h="1" m="1" x="76"/>
        <item m="1" x="167"/>
        <item m="1" x="148"/>
        <item m="1" x="150"/>
        <item h="1" x="45"/>
        <item h="1" x="48"/>
        <item h="1" x="68"/>
        <item m="1" x="166"/>
        <item m="1" x="182"/>
        <item m="1" x="198"/>
        <item h="1" x="51"/>
        <item h="1" m="1" x="195"/>
        <item h="1" m="1" x="71"/>
        <item h="1" x="61"/>
        <item h="1" x="62"/>
        <item h="1" x="47"/>
        <item h="1" x="15"/>
        <item h="1" x="57"/>
        <item h="1" m="1" x="159"/>
        <item h="1" m="1" x="173"/>
        <item h="1" m="1" x="176"/>
        <item m="1" x="113"/>
        <item m="1" x="199"/>
        <item m="1" x="125"/>
        <item m="1" x="118"/>
        <item m="1" x="177"/>
        <item x="7"/>
        <item x="20"/>
        <item x="34"/>
        <item x="56"/>
        <item h="1" m="1" x="74"/>
        <item h="1" x="8"/>
        <item h="1" m="1" x="99"/>
        <item h="1" m="1" x="108"/>
        <item m="1" x="146"/>
        <item m="1" x="128"/>
        <item m="1" x="175"/>
        <item m="1" x="142"/>
        <item h="1" x="35"/>
        <item h="1" x="52"/>
        <item h="1" x="31"/>
        <item h="1" x="63"/>
        <item m="1" x="126"/>
        <item m="1" x="92"/>
        <item m="1" x="86"/>
        <item m="1" x="80"/>
        <item x="13"/>
        <item x="11"/>
        <item x="3"/>
        <item m="1" x="158"/>
        <item m="1" x="155"/>
        <item m="1" x="165"/>
        <item m="1" x="104"/>
        <item m="1" x="143"/>
        <item m="1" x="197"/>
        <item m="1" x="149"/>
        <item m="1" x="156"/>
        <item m="1" x="161"/>
        <item m="1" x="101"/>
        <item m="1" x="172"/>
        <item m="1" x="122"/>
        <item m="1" x="111"/>
        <item m="1" x="157"/>
        <item h="1" m="1" x="196"/>
        <item m="1" x="133"/>
        <item h="1" m="1" x="117"/>
        <item h="1" x="40"/>
        <item h="1" x="28"/>
        <item h="1" x="25"/>
        <item h="1" x="30"/>
        <item m="1" x="112"/>
        <item m="1" x="185"/>
        <item m="1" x="134"/>
        <item m="1" x="189"/>
        <item m="1" x="94"/>
        <item m="1" x="105"/>
        <item m="1" x="171"/>
        <item m="1" x="103"/>
        <item m="1" x="186"/>
        <item h="1" m="1" x="84"/>
        <item m="1" x="100"/>
        <item h="1" m="1" x="82"/>
        <item h="1" m="1" x="75"/>
        <item h="1" m="1" x="69"/>
        <item h="1" m="1" x="145"/>
        <item m="1" x="89"/>
        <item m="1" x="183"/>
        <item m="1" x="184"/>
        <item m="1" x="168"/>
        <item m="1" x="129"/>
        <item m="1" x="153"/>
        <item m="1" x="190"/>
        <item x="6"/>
        <item x="42"/>
        <item m="1" x="174"/>
        <item t="default"/>
      </items>
    </pivotField>
    <pivotField showAll="0"/>
    <pivotField dataField="1" showAll="0"/>
    <pivotField dataField="1" numFmtId="4" showAll="0"/>
    <pivotField showAll="0"/>
    <pivotField axis="axisPage" showAll="0">
      <items count="3">
        <item x="0"/>
        <item x="1"/>
        <item t="default"/>
      </items>
    </pivotField>
    <pivotField axis="axisRow" showAll="0" sortType="ascending">
      <items count="197">
        <item x="180"/>
        <item x="169"/>
        <item x="146"/>
        <item x="154"/>
        <item x="151"/>
        <item x="73"/>
        <item x="150"/>
        <item x="96"/>
        <item x="48"/>
        <item x="19"/>
        <item x="87"/>
        <item x="15"/>
        <item x="191"/>
        <item x="188"/>
        <item x="0"/>
        <item x="3"/>
        <item x="2"/>
        <item x="74"/>
        <item x="171"/>
        <item x="167"/>
        <item x="173"/>
        <item x="178"/>
        <item x="50"/>
        <item x="32"/>
        <item x="4"/>
        <item x="27"/>
        <item x="78"/>
        <item x="97"/>
        <item x="88"/>
        <item x="128"/>
        <item x="190"/>
        <item x="43"/>
        <item x="155"/>
        <item x="47"/>
        <item x="153"/>
        <item x="187"/>
        <item x="182"/>
        <item x="186"/>
        <item x="175"/>
        <item x="177"/>
        <item x="131"/>
        <item x="84"/>
        <item x="83"/>
        <item x="93"/>
        <item x="98"/>
        <item x="60"/>
        <item x="76"/>
        <item x="147"/>
        <item x="194"/>
        <item x="143"/>
        <item x="144"/>
        <item x="142"/>
        <item x="30"/>
        <item x="16"/>
        <item x="38"/>
        <item x="10"/>
        <item x="156"/>
        <item x="72"/>
        <item x="51"/>
        <item x="118"/>
        <item x="104"/>
        <item x="9"/>
        <item x="5"/>
        <item x="25"/>
        <item x="59"/>
        <item x="130"/>
        <item x="7"/>
        <item x="17"/>
        <item x="21"/>
        <item x="22"/>
        <item x="26"/>
        <item x="11"/>
        <item x="29"/>
        <item x="24"/>
        <item x="14"/>
        <item n="EXPORTEL S.A.C. Lambayeque" x="136"/>
        <item x="121"/>
        <item x="106"/>
        <item x="66"/>
        <item x="45"/>
        <item x="189"/>
        <item x="70"/>
        <item x="46"/>
        <item x="52"/>
        <item x="58"/>
        <item x="89"/>
        <item x="12"/>
        <item x="1"/>
        <item x="139"/>
        <item x="161"/>
        <item x="162"/>
        <item x="163"/>
        <item x="107"/>
        <item x="179"/>
        <item x="85"/>
        <item x="49"/>
        <item x="119"/>
        <item x="86"/>
        <item x="112"/>
        <item x="132"/>
        <item x="55"/>
        <item x="127"/>
        <item x="120"/>
        <item x="176"/>
        <item x="110"/>
        <item x="94"/>
        <item x="37"/>
        <item x="183"/>
        <item x="184"/>
        <item x="195"/>
        <item x="109"/>
        <item x="122"/>
        <item x="134"/>
        <item x="185"/>
        <item x="31"/>
        <item x="158"/>
        <item x="192"/>
        <item x="193"/>
        <item x="172"/>
        <item x="170"/>
        <item x="157"/>
        <item x="103"/>
        <item x="28"/>
        <item x="35"/>
        <item x="69"/>
        <item x="135"/>
        <item x="77"/>
        <item x="71"/>
        <item x="117"/>
        <item x="53"/>
        <item x="8"/>
        <item x="18"/>
        <item x="23"/>
        <item x="149"/>
        <item x="141"/>
        <item x="148"/>
        <item x="145"/>
        <item x="92"/>
        <item x="79"/>
        <item x="116"/>
        <item x="90"/>
        <item x="140"/>
        <item x="174"/>
        <item x="137"/>
        <item x="138"/>
        <item x="33"/>
        <item x="56"/>
        <item x="133"/>
        <item x="20"/>
        <item x="6"/>
        <item x="102"/>
        <item x="99"/>
        <item x="108"/>
        <item x="64"/>
        <item x="91"/>
        <item x="39"/>
        <item x="95"/>
        <item x="100"/>
        <item x="105"/>
        <item x="62"/>
        <item x="114"/>
        <item x="75"/>
        <item x="67"/>
        <item x="101"/>
        <item x="41"/>
        <item x="81"/>
        <item x="36"/>
        <item x="181"/>
        <item x="160"/>
        <item x="159"/>
        <item x="165"/>
        <item x="68"/>
        <item x="125"/>
        <item x="82"/>
        <item x="129"/>
        <item x="57"/>
        <item x="65"/>
        <item x="113"/>
        <item x="63"/>
        <item x="126"/>
        <item x="152"/>
        <item x="61"/>
        <item x="166"/>
        <item x="168"/>
        <item x="164"/>
        <item x="40"/>
        <item x="54"/>
        <item x="123"/>
        <item x="124"/>
        <item x="111"/>
        <item x="80"/>
        <item x="44"/>
        <item x="42"/>
        <item x="13"/>
        <item x="34"/>
        <item x="115"/>
        <item t="default"/>
      </items>
    </pivotField>
  </pivotFields>
  <rowFields count="2">
    <field x="64"/>
    <field x="58"/>
  </rowFields>
  <rowItems count="61">
    <i>
      <x v="11"/>
    </i>
    <i r="1">
      <x v="11"/>
    </i>
    <i>
      <x v="14"/>
    </i>
    <i r="1">
      <x v="14"/>
    </i>
    <i>
      <x v="15"/>
    </i>
    <i r="1">
      <x v="15"/>
    </i>
    <i>
      <x v="16"/>
    </i>
    <i r="1">
      <x v="16"/>
    </i>
    <i>
      <x v="31"/>
    </i>
    <i r="1">
      <x v="31"/>
    </i>
    <i>
      <x v="53"/>
    </i>
    <i r="1">
      <x v="53"/>
    </i>
    <i>
      <x v="54"/>
    </i>
    <i r="1">
      <x v="54"/>
    </i>
    <i>
      <x v="61"/>
    </i>
    <i r="1">
      <x v="61"/>
    </i>
    <i>
      <x v="62"/>
    </i>
    <i r="1">
      <x v="62"/>
    </i>
    <i>
      <x v="63"/>
    </i>
    <i r="1">
      <x v="63"/>
    </i>
    <i>
      <x v="66"/>
    </i>
    <i r="1">
      <x v="66"/>
    </i>
    <i>
      <x v="70"/>
    </i>
    <i r="1">
      <x v="70"/>
    </i>
    <i>
      <x v="71"/>
    </i>
    <i r="1">
      <x v="71"/>
    </i>
    <i>
      <x v="72"/>
    </i>
    <i r="1">
      <x v="72"/>
    </i>
    <i>
      <x v="73"/>
    </i>
    <i r="1">
      <x v="73"/>
    </i>
    <i>
      <x v="75"/>
    </i>
    <i r="1">
      <x v="75"/>
    </i>
    <i r="1">
      <x v="79"/>
    </i>
    <i>
      <x v="82"/>
    </i>
    <i r="1">
      <x v="87"/>
    </i>
    <i>
      <x v="87"/>
    </i>
    <i r="1">
      <x v="92"/>
    </i>
    <i>
      <x v="89"/>
    </i>
    <i r="1">
      <x v="153"/>
    </i>
    <i>
      <x v="90"/>
    </i>
    <i r="1">
      <x v="76"/>
    </i>
    <i>
      <x v="91"/>
    </i>
    <i r="1">
      <x v="74"/>
    </i>
    <i r="1">
      <x v="78"/>
    </i>
    <i>
      <x v="129"/>
    </i>
    <i r="1">
      <x v="131"/>
    </i>
    <i>
      <x v="130"/>
    </i>
    <i r="1">
      <x v="132"/>
    </i>
    <i>
      <x v="131"/>
    </i>
    <i r="1">
      <x v="133"/>
    </i>
    <i>
      <x v="132"/>
    </i>
    <i r="1">
      <x v="134"/>
    </i>
    <i>
      <x v="148"/>
    </i>
    <i r="1">
      <x v="151"/>
    </i>
    <i>
      <x v="149"/>
    </i>
    <i r="1">
      <x v="152"/>
    </i>
    <i>
      <x v="193"/>
    </i>
    <i r="1">
      <x v="197"/>
    </i>
    <i>
      <x v="194"/>
    </i>
    <i r="1">
      <x v="19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57" hier="-1"/>
    <pageField fld="35" hier="-1"/>
    <pageField fld="63" item="0" hier="-1"/>
  </pageFields>
  <dataFields count="3">
    <dataField name="ALTAS" fld="0" subtotal="count" baseField="0" baseItem="9" numFmtId="3"/>
    <dataField name="PRECIO sin IGV" fld="61" subtotal="average" baseField="22" baseItem="3" numFmtId="4"/>
    <dataField name="PAGO CORTE 1" fld="60" baseField="0" baseItem="0"/>
  </dataFields>
  <formats count="1">
    <format dxfId="3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73EC7-4BD6-4B41-9709-A6231E044EF1}" name="TablaDinámica1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7" indent="0" outline="1" outlineData="1" multipleFieldFilters="0">
  <location ref="A5:D64" firstHeaderRow="0" firstDataRow="1" firstDataCol="1" rowPageCount="3" colPageCount="1"/>
  <pivotFields count="65"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42">
        <item x="0"/>
        <item x="8"/>
        <item x="1"/>
        <item x="7"/>
        <item x="2"/>
        <item x="14"/>
        <item x="3"/>
        <item x="4"/>
        <item x="5"/>
        <item x="6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axis="axisPage" multipleItemSelectionAllowe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numFmtId="1" multipleItemSelectionAllowed="1" showAll="0">
      <items count="22">
        <item m="1" x="19"/>
        <item h="1" m="1" x="5"/>
        <item h="1" m="1" x="7"/>
        <item h="1" m="1" x="8"/>
        <item h="1" m="1" x="10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9"/>
        <item h="1" m="1" x="11"/>
        <item m="1" x="13"/>
        <item m="1" x="14"/>
        <item m="1" x="3"/>
        <item m="1" x="2"/>
        <item m="1" x="1"/>
        <item x="0"/>
        <item t="default"/>
      </items>
    </pivotField>
    <pivotField showAll="0" sortType="ascending">
      <items count="201">
        <item m="1" x="78"/>
        <item m="1" x="83"/>
        <item x="1"/>
        <item x="49"/>
        <item x="4"/>
        <item m="1" x="120"/>
        <item m="1" x="107"/>
        <item m="1" x="151"/>
        <item m="1" x="170"/>
        <item m="1" x="106"/>
        <item m="1" x="139"/>
        <item x="10"/>
        <item x="60"/>
        <item x="55"/>
        <item x="0"/>
        <item x="19"/>
        <item x="2"/>
        <item m="1" x="121"/>
        <item m="1" x="70"/>
        <item x="39"/>
        <item m="1" x="85"/>
        <item x="24"/>
        <item m="1" x="102"/>
        <item m="1" x="132"/>
        <item m="1" x="193"/>
        <item m="1" x="131"/>
        <item m="1" x="127"/>
        <item m="1" x="152"/>
        <item m="1" x="140"/>
        <item m="1" x="188"/>
        <item x="59"/>
        <item x="36"/>
        <item m="1" x="87"/>
        <item m="1" x="81"/>
        <item m="1" x="79"/>
        <item x="54"/>
        <item x="43"/>
        <item x="53"/>
        <item x="32"/>
        <item x="33"/>
        <item m="1" x="192"/>
        <item m="1" x="136"/>
        <item m="1" x="135"/>
        <item m="1" x="147"/>
        <item m="1" x="154"/>
        <item m="1" x="98"/>
        <item m="1" x="124"/>
        <item x="38"/>
        <item x="66"/>
        <item x="41"/>
        <item x="67"/>
        <item x="64"/>
        <item m="1" x="130"/>
        <item x="50"/>
        <item x="65"/>
        <item m="1" x="73"/>
        <item x="21"/>
        <item m="1" x="119"/>
        <item m="1" x="162"/>
        <item m="1" x="178"/>
        <item m="1" x="160"/>
        <item x="18"/>
        <item x="29"/>
        <item x="22"/>
        <item m="1" x="97"/>
        <item m="1" x="191"/>
        <item x="26"/>
        <item m="1" x="123"/>
        <item m="1" x="114"/>
        <item m="1" x="72"/>
        <item x="27"/>
        <item x="14"/>
        <item x="23"/>
        <item x="12"/>
        <item x="5"/>
        <item x="17"/>
        <item x="16"/>
        <item m="1" x="93"/>
        <item x="37"/>
        <item x="46"/>
        <item m="1" x="88"/>
        <item m="1" x="181"/>
        <item m="1" x="163"/>
        <item m="1" x="109"/>
        <item m="1" x="90"/>
        <item x="58"/>
        <item m="1" x="116"/>
        <item x="44"/>
        <item m="1" x="110"/>
        <item m="1" x="96"/>
        <item m="1" x="141"/>
        <item m="1" x="144"/>
        <item x="9"/>
        <item m="1" x="95"/>
        <item m="1" x="164"/>
        <item m="1" x="77"/>
        <item m="1" x="137"/>
        <item m="1" x="115"/>
        <item m="1" x="179"/>
        <item m="1" x="138"/>
        <item m="1" x="169"/>
        <item m="1" x="194"/>
        <item m="1" x="91"/>
        <item m="1" x="187"/>
        <item m="1" x="180"/>
        <item m="1" x="76"/>
        <item m="1" x="167"/>
        <item m="1" x="148"/>
        <item m="1" x="150"/>
        <item x="45"/>
        <item x="48"/>
        <item x="68"/>
        <item m="1" x="166"/>
        <item m="1" x="182"/>
        <item m="1" x="198"/>
        <item x="51"/>
        <item m="1" x="195"/>
        <item m="1" x="71"/>
        <item x="61"/>
        <item x="62"/>
        <item x="47"/>
        <item x="15"/>
        <item x="57"/>
        <item m="1" x="159"/>
        <item m="1" x="173"/>
        <item m="1" x="176"/>
        <item m="1" x="113"/>
        <item m="1" x="199"/>
        <item m="1" x="125"/>
        <item m="1" x="118"/>
        <item m="1" x="177"/>
        <item x="7"/>
        <item x="20"/>
        <item x="34"/>
        <item x="56"/>
        <item m="1" x="74"/>
        <item x="8"/>
        <item m="1" x="99"/>
        <item m="1" x="108"/>
        <item m="1" x="146"/>
        <item m="1" x="128"/>
        <item m="1" x="175"/>
        <item m="1" x="142"/>
        <item x="35"/>
        <item x="52"/>
        <item x="31"/>
        <item x="63"/>
        <item m="1" x="126"/>
        <item m="1" x="92"/>
        <item m="1" x="86"/>
        <item m="1" x="80"/>
        <item x="13"/>
        <item x="11"/>
        <item x="3"/>
        <item m="1" x="158"/>
        <item m="1" x="155"/>
        <item m="1" x="165"/>
        <item m="1" x="104"/>
        <item m="1" x="143"/>
        <item m="1" x="197"/>
        <item m="1" x="149"/>
        <item m="1" x="156"/>
        <item m="1" x="161"/>
        <item m="1" x="101"/>
        <item m="1" x="172"/>
        <item m="1" x="122"/>
        <item m="1" x="111"/>
        <item m="1" x="157"/>
        <item m="1" x="196"/>
        <item m="1" x="133"/>
        <item m="1" x="117"/>
        <item x="40"/>
        <item x="28"/>
        <item x="25"/>
        <item x="30"/>
        <item m="1" x="112"/>
        <item m="1" x="185"/>
        <item m="1" x="134"/>
        <item m="1" x="189"/>
        <item m="1" x="94"/>
        <item m="1" x="105"/>
        <item m="1" x="171"/>
        <item m="1" x="103"/>
        <item m="1" x="186"/>
        <item m="1" x="84"/>
        <item m="1" x="100"/>
        <item m="1" x="82"/>
        <item m="1" x="75"/>
        <item m="1" x="69"/>
        <item m="1" x="145"/>
        <item m="1" x="89"/>
        <item m="1" x="183"/>
        <item m="1" x="184"/>
        <item m="1" x="168"/>
        <item m="1" x="129"/>
        <item m="1" x="153"/>
        <item m="1" x="190"/>
        <item x="6"/>
        <item x="42"/>
        <item m="1" x="174"/>
        <item t="default"/>
      </items>
    </pivotField>
    <pivotField showAll="0"/>
    <pivotField dataField="1" showAll="0"/>
    <pivotField dataField="1" numFmtId="4" showAll="0"/>
    <pivotField showAll="0"/>
    <pivotField axis="axisPage" showAll="0">
      <items count="3">
        <item x="0"/>
        <item x="1"/>
        <item t="default"/>
      </items>
    </pivotField>
    <pivotField axis="axisRow" showAll="0" sortType="ascending">
      <items count="197">
        <item x="180"/>
        <item x="169"/>
        <item x="146"/>
        <item x="154"/>
        <item x="151"/>
        <item x="73"/>
        <item x="150"/>
        <item x="96"/>
        <item x="48"/>
        <item x="19"/>
        <item x="87"/>
        <item x="15"/>
        <item x="191"/>
        <item x="188"/>
        <item x="0"/>
        <item x="3"/>
        <item x="2"/>
        <item x="74"/>
        <item x="171"/>
        <item x="167"/>
        <item x="173"/>
        <item x="178"/>
        <item x="50"/>
        <item x="32"/>
        <item x="4"/>
        <item x="27"/>
        <item x="78"/>
        <item x="97"/>
        <item x="88"/>
        <item x="128"/>
        <item x="190"/>
        <item x="43"/>
        <item x="155"/>
        <item x="47"/>
        <item x="153"/>
        <item x="187"/>
        <item x="182"/>
        <item x="186"/>
        <item x="175"/>
        <item x="177"/>
        <item x="131"/>
        <item x="84"/>
        <item x="83"/>
        <item x="93"/>
        <item x="98"/>
        <item x="60"/>
        <item x="76"/>
        <item x="147"/>
        <item x="194"/>
        <item x="143"/>
        <item x="144"/>
        <item x="142"/>
        <item x="30"/>
        <item x="16"/>
        <item x="38"/>
        <item x="10"/>
        <item x="156"/>
        <item x="72"/>
        <item x="51"/>
        <item x="118"/>
        <item x="104"/>
        <item x="9"/>
        <item x="5"/>
        <item x="25"/>
        <item x="59"/>
        <item x="130"/>
        <item x="7"/>
        <item x="17"/>
        <item x="21"/>
        <item x="22"/>
        <item x="26"/>
        <item x="11"/>
        <item x="29"/>
        <item n="EXPORTEL S.A.C Áncash" x="24"/>
        <item x="14"/>
        <item n="EXPORTEL S.A.C. La Libertad" x="163"/>
        <item n="EXPORTEL S.A.C. Lambayeque" x="136"/>
        <item n="EXPORTEL S.A.C. Piura" x="162"/>
        <item x="121"/>
        <item x="106"/>
        <item x="66"/>
        <item x="45"/>
        <item x="189"/>
        <item x="70"/>
        <item x="46"/>
        <item x="52"/>
        <item x="58"/>
        <item x="89"/>
        <item x="12"/>
        <item x="1"/>
        <item x="139"/>
        <item x="107"/>
        <item x="179"/>
        <item x="85"/>
        <item x="49"/>
        <item x="119"/>
        <item x="86"/>
        <item x="112"/>
        <item x="132"/>
        <item x="55"/>
        <item x="127"/>
        <item x="120"/>
        <item x="176"/>
        <item x="110"/>
        <item x="94"/>
        <item x="37"/>
        <item x="183"/>
        <item x="184"/>
        <item x="195"/>
        <item x="109"/>
        <item x="122"/>
        <item x="134"/>
        <item x="185"/>
        <item x="31"/>
        <item x="158"/>
        <item x="192"/>
        <item x="193"/>
        <item x="172"/>
        <item x="170"/>
        <item x="157"/>
        <item x="103"/>
        <item x="28"/>
        <item x="35"/>
        <item x="69"/>
        <item x="135"/>
        <item x="77"/>
        <item x="71"/>
        <item x="117"/>
        <item x="53"/>
        <item x="8"/>
        <item x="18"/>
        <item x="23"/>
        <item x="149"/>
        <item x="141"/>
        <item x="148"/>
        <item x="145"/>
        <item x="92"/>
        <item x="79"/>
        <item x="116"/>
        <item x="90"/>
        <item x="140"/>
        <item x="174"/>
        <item x="137"/>
        <item x="138"/>
        <item x="33"/>
        <item x="56"/>
        <item x="133"/>
        <item x="20"/>
        <item x="6"/>
        <item n="SICOMNET SAC Piura" x="161"/>
        <item x="102"/>
        <item x="99"/>
        <item x="108"/>
        <item x="64"/>
        <item x="91"/>
        <item x="39"/>
        <item x="95"/>
        <item x="100"/>
        <item x="105"/>
        <item x="62"/>
        <item x="114"/>
        <item x="75"/>
        <item x="67"/>
        <item x="101"/>
        <item x="41"/>
        <item x="81"/>
        <item x="36"/>
        <item x="181"/>
        <item x="160"/>
        <item x="159"/>
        <item x="165"/>
        <item x="68"/>
        <item x="125"/>
        <item x="82"/>
        <item x="129"/>
        <item x="57"/>
        <item x="65"/>
        <item x="113"/>
        <item x="63"/>
        <item x="126"/>
        <item x="152"/>
        <item x="61"/>
        <item x="166"/>
        <item x="168"/>
        <item x="164"/>
        <item x="40"/>
        <item x="54"/>
        <item x="123"/>
        <item x="124"/>
        <item x="111"/>
        <item x="80"/>
        <item x="44"/>
        <item x="42"/>
        <item x="13"/>
        <item x="34"/>
        <item x="115"/>
        <item t="default"/>
      </items>
    </pivotField>
  </pivotFields>
  <rowFields count="1">
    <field x="64"/>
  </rowFields>
  <rowItems count="59">
    <i>
      <x v="2"/>
    </i>
    <i>
      <x v="3"/>
    </i>
    <i>
      <x v="4"/>
    </i>
    <i>
      <x v="11"/>
    </i>
    <i>
      <x v="14"/>
    </i>
    <i>
      <x v="15"/>
    </i>
    <i>
      <x v="16"/>
    </i>
    <i>
      <x v="19"/>
    </i>
    <i>
      <x v="21"/>
    </i>
    <i>
      <x v="30"/>
    </i>
    <i>
      <x v="31"/>
    </i>
    <i>
      <x v="35"/>
    </i>
    <i>
      <x v="36"/>
    </i>
    <i>
      <x v="37"/>
    </i>
    <i>
      <x v="38"/>
    </i>
    <i>
      <x v="39"/>
    </i>
    <i>
      <x v="47"/>
    </i>
    <i>
      <x v="49"/>
    </i>
    <i>
      <x v="50"/>
    </i>
    <i>
      <x v="51"/>
    </i>
    <i>
      <x v="53"/>
    </i>
    <i>
      <x v="54"/>
    </i>
    <i>
      <x v="56"/>
    </i>
    <i>
      <x v="61"/>
    </i>
    <i>
      <x v="62"/>
    </i>
    <i>
      <x v="63"/>
    </i>
    <i>
      <x v="66"/>
    </i>
    <i>
      <x v="70"/>
    </i>
    <i>
      <x v="71"/>
    </i>
    <i>
      <x v="72"/>
    </i>
    <i>
      <x v="73"/>
    </i>
    <i>
      <x v="75"/>
    </i>
    <i>
      <x v="76"/>
    </i>
    <i>
      <x v="77"/>
    </i>
    <i>
      <x v="84"/>
    </i>
    <i>
      <x v="89"/>
    </i>
    <i>
      <x v="108"/>
    </i>
    <i>
      <x v="117"/>
    </i>
    <i>
      <x v="118"/>
    </i>
    <i>
      <x v="119"/>
    </i>
    <i>
      <x v="128"/>
    </i>
    <i>
      <x v="129"/>
    </i>
    <i>
      <x v="130"/>
    </i>
    <i>
      <x v="131"/>
    </i>
    <i>
      <x v="133"/>
    </i>
    <i>
      <x v="140"/>
    </i>
    <i>
      <x v="141"/>
    </i>
    <i>
      <x v="142"/>
    </i>
    <i>
      <x v="143"/>
    </i>
    <i>
      <x v="147"/>
    </i>
    <i>
      <x v="148"/>
    </i>
    <i>
      <x v="149"/>
    </i>
    <i>
      <x v="167"/>
    </i>
    <i>
      <x v="168"/>
    </i>
    <i>
      <x v="169"/>
    </i>
    <i>
      <x v="170"/>
    </i>
    <i>
      <x v="193"/>
    </i>
    <i>
      <x v="19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57" hier="-1"/>
    <pageField fld="35" hier="-1"/>
    <pageField fld="63" item="0" hier="-1"/>
  </pageFields>
  <dataFields count="3">
    <dataField name="ALTAS" fld="0" subtotal="count" baseField="0" baseItem="9" numFmtId="3"/>
    <dataField name="PRECIO sin IGV" fld="61" subtotal="average" baseField="22" baseItem="3" numFmtId="4"/>
    <dataField name="PAGO CORTE 1" fld="60" baseField="0" baseItem="0"/>
  </dataFields>
  <formats count="17">
    <format dxfId="48">
      <pivotArea outline="0" fieldPosition="0">
        <references count="1">
          <reference field="4294967294" count="1">
            <x v="1"/>
          </reference>
        </references>
      </pivotArea>
    </format>
    <format dxfId="47">
      <pivotArea collapsedLevelsAreSubtotals="1" fieldPosition="0">
        <references count="1">
          <reference field="64" count="5">
            <x v="182"/>
            <x v="183"/>
            <x v="184"/>
            <x v="193"/>
            <x v="194"/>
          </reference>
        </references>
      </pivotArea>
    </format>
    <format dxfId="46">
      <pivotArea grandRow="1" outline="0" collapsedLevelsAreSubtotals="1" fieldPosition="0"/>
    </format>
    <format dxfId="45">
      <pivotArea dataOnly="0" labelOnly="1" fieldPosition="0">
        <references count="1">
          <reference field="64" count="5">
            <x v="182"/>
            <x v="183"/>
            <x v="184"/>
            <x v="193"/>
            <x v="194"/>
          </reference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64" count="1">
            <x v="30"/>
          </reference>
        </references>
      </pivotArea>
    </format>
    <format dxfId="42">
      <pivotArea dataOnly="0" labelOnly="1" fieldPosition="0">
        <references count="1">
          <reference field="64" count="2">
            <x v="12"/>
            <x v="13"/>
          </reference>
        </references>
      </pivotArea>
    </format>
    <format dxfId="41">
      <pivotArea dataOnly="0" labelOnly="1" fieldPosition="0">
        <references count="1">
          <reference field="64" count="1">
            <x v="48"/>
          </reference>
        </references>
      </pivotArea>
    </format>
    <format dxfId="40">
      <pivotArea dataOnly="0" labelOnly="1" fieldPosition="0">
        <references count="1">
          <reference field="64" count="1">
            <x v="82"/>
          </reference>
        </references>
      </pivotArea>
    </format>
    <format dxfId="39">
      <pivotArea dataOnly="0" labelOnly="1" fieldPosition="0">
        <references count="1">
          <reference field="64" count="2">
            <x v="106"/>
            <x v="107"/>
          </reference>
        </references>
      </pivotArea>
    </format>
    <format dxfId="38">
      <pivotArea dataOnly="0" labelOnly="1" fieldPosition="0">
        <references count="1">
          <reference field="64" count="3">
            <x v="112"/>
            <x v="115"/>
            <x v="116"/>
          </reference>
        </references>
      </pivotArea>
    </format>
    <format dxfId="37">
      <pivotArea collapsedLevelsAreSubtotals="1" fieldPosition="0">
        <references count="1">
          <reference field="64" count="1">
            <x v="30"/>
          </reference>
        </references>
      </pivotArea>
    </format>
    <format dxfId="36">
      <pivotArea dataOnly="0" labelOnly="1" fieldPosition="0">
        <references count="1">
          <reference field="64" count="1">
            <x v="30"/>
          </reference>
        </references>
      </pivotArea>
    </format>
    <format dxfId="35">
      <pivotArea collapsedLevelsAreSubtotals="1" fieldPosition="0">
        <references count="1">
          <reference field="64" count="2">
            <x v="35"/>
            <x v="36"/>
          </reference>
        </references>
      </pivotArea>
    </format>
    <format dxfId="34">
      <pivotArea dataOnly="0" labelOnly="1" fieldPosition="0">
        <references count="1">
          <reference field="64" count="2">
            <x v="35"/>
            <x v="36"/>
          </reference>
        </references>
      </pivotArea>
    </format>
    <format dxfId="33">
      <pivotArea collapsedLevelsAreSubtotals="1" fieldPosition="0">
        <references count="1">
          <reference field="64" count="3">
            <x v="35"/>
            <x v="36"/>
            <x v="37"/>
          </reference>
        </references>
      </pivotArea>
    </format>
    <format dxfId="32">
      <pivotArea dataOnly="0" labelOnly="1" fieldPosition="0">
        <references count="1">
          <reference field="64" count="3">
            <x v="35"/>
            <x v="36"/>
            <x v="37"/>
          </reference>
        </references>
      </pivotArea>
    </format>
  </formats>
  <pivotTableStyleInfo name="PivotStyleLight16" showRowHeaders="1" showColHeaders="1" showRowStripes="0" showColStripes="0" showLastColumn="1"/>
  <filters count="1">
    <filter fld="7" type="dateBetween" evalOrder="-1" id="89" name="FECHA_VENTA">
      <autoFilter ref="A1">
        <filterColumn colId="0">
          <customFilters and="1">
            <customFilter operator="greaterThanOrEqual" val="45658"/>
            <customFilter operator="lessThanOrEqual" val="4602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8292E3-EF6B-427A-B13F-7BED7737898F}" autoFormatId="16" applyNumberFormats="0" applyBorderFormats="0" applyFontFormats="0" applyPatternFormats="0" applyAlignmentFormats="0" applyWidthHeightFormats="0">
  <queryTableRefresh nextId="90" unboundColumnsRight="7">
    <queryTableFields count="64">
      <queryTableField id="1" name="COD_PEDIDO" tableColumnId="1"/>
      <queryTableField id="2" name="DNI_CLIENTE" tableColumnId="2"/>
      <queryTableField id="3" name="DEPARTAMENTO" tableColumnId="3"/>
      <queryTableField id="4" name="PROVINCIA" tableColumnId="4"/>
      <queryTableField id="5" name="DISTRITO" tableColumnId="5"/>
      <queryTableField id="6" name="ID_PREDIO" tableColumnId="6"/>
      <queryTableField id="7" name="PREDIO" tableColumnId="7"/>
      <queryTableField id="8" name="FECHA_VENTA" tableColumnId="8"/>
      <queryTableField id="9" name="FECHA_VALIDACION" tableColumnId="9"/>
      <queryTableField id="10" name="OFERTA" tableColumnId="10"/>
      <queryTableField id="11" name="ANCHO_BANDA" tableColumnId="11"/>
      <queryTableField id="12" name="TIPO_PLAN" tableColumnId="12"/>
      <queryTableField id="13" name="COMBINACION" tableColumnId="13"/>
      <queryTableField id="62" name="WIN_BOX" tableColumnId="54"/>
      <queryTableField id="14" name="PLAN_GAMER" tableColumnId="14"/>
      <queryTableField id="15" name="PLAN_WIN_TV" tableColumnId="15"/>
      <queryTableField id="16" name="PLAN_DTV_GO" tableColumnId="16"/>
      <queryTableField id="63" name="PLAN_DTV_FULL" tableColumnId="55"/>
      <queryTableField id="64" name="WIN_GAMES" tableColumnId="56"/>
      <queryTableField id="17" name="FONO_WIN" tableColumnId="17"/>
      <queryTableField id="65" name="PLAN_DGO_L1MAX" tableColumnId="57"/>
      <queryTableField id="66" name="PLAN_L1MAX" tableColumnId="58"/>
      <queryTableField id="76" name="PLAN_WIN_TV_PLUS" tableColumnId="59"/>
      <queryTableField id="77" name="PLAN_WIN_TV_PREMIUM" tableColumnId="60"/>
      <queryTableField id="78" name="PLAN_WIN_TV_L1MAX" tableColumnId="61"/>
      <queryTableField id="79" name="PLAN_WIN_TV_L1MAX_PREMIUM" tableColumnId="62"/>
      <queryTableField id="18" name="TIPO_VENTA" tableColumnId="18"/>
      <queryTableField id="19" name="PRECIO CON IGV" tableColumnId="19"/>
      <queryTableField id="20" name="PRECIO CON IGV EXTERNO" tableColumnId="20"/>
      <queryTableField id="21" name="ORIGEN_VENTA" tableColumnId="21"/>
      <queryTableField id="22" name="DNI_ASESOR" tableColumnId="22"/>
      <queryTableField id="23" name="ASESOR" tableColumnId="23"/>
      <queryTableField id="24" name="CANAL" tableColumnId="24"/>
      <queryTableField id="25" name="INSTALADO_REGISTRO" tableColumnId="25"/>
      <queryTableField id="47" dataBound="0" tableColumnId="45"/>
      <queryTableField id="26" name="TIPO_ESTADO" tableColumnId="26"/>
      <queryTableField id="48" dataBound="0" tableColumnId="47"/>
      <queryTableField id="27" name="TIPO_MOTIVO" tableColumnId="27"/>
      <queryTableField id="49" dataBound="0" tableColumnId="48"/>
      <queryTableField id="28" name="PROCESADO" tableColumnId="28"/>
      <queryTableField id="50" dataBound="0" tableColumnId="49"/>
      <queryTableField id="29" name="HEREDADO" tableColumnId="29"/>
      <queryTableField id="30" name="ARBITRADO" tableColumnId="30"/>
      <queryTableField id="31" name="RESULTADO_ARBITRAJE" tableColumnId="31"/>
      <queryTableField id="32" name="INSTALADO" tableColumnId="32"/>
      <queryTableField id="33" name="FECHA_INSTALADO" tableColumnId="33"/>
      <queryTableField id="34" name="CODIGO_INSTALADO" tableColumnId="34"/>
      <queryTableField id="51" name="WS_RECIBO1_EMISION" tableColumnId="50"/>
      <queryTableField id="35" name="RECIBO1_PAGADO" tableColumnId="35"/>
      <queryTableField id="52" name="WS_RECIBO2_EMISION" tableColumnId="51"/>
      <queryTableField id="36" name="RECIBO2_PAGADO" tableColumnId="36"/>
      <queryTableField id="53" name="WS_2PAGOC_EMISION" tableColumnId="52"/>
      <queryTableField id="37" name="2_PAGOS_COMPLETOS" tableColumnId="37"/>
      <queryTableField id="54" name="WS_RECIBO3_EMISION" tableColumnId="53"/>
      <queryTableField id="38" name="RECIBO3_PAGADO" tableColumnId="38"/>
      <queryTableField id="39" name="PERIODO" tableColumnId="39"/>
      <queryTableField id="40" name="PERIODO_ALTA" tableColumnId="40"/>
      <queryTableField id="41" dataBound="0" tableColumnId="41"/>
      <queryTableField id="46" dataBound="0" tableColumnId="46"/>
      <queryTableField id="43" dataBound="0" tableColumnId="43"/>
      <queryTableField id="42" dataBound="0" tableColumnId="42"/>
      <queryTableField id="44" dataBound="0" tableColumnId="44"/>
      <queryTableField id="88" dataBound="0" tableColumnId="63"/>
      <queryTableField id="89" dataBound="0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F16EC-863C-4B43-85B9-4C74ADAAF5B0}" name="Sheet1" displayName="Sheet1" ref="A1:BL1452" tableType="queryTable" totalsRowShown="0">
  <autoFilter ref="A1:BL1452" xr:uid="{4D4F16EC-863C-4B43-85B9-4C74ADAAF5B0}"/>
  <tableColumns count="64">
    <tableColumn id="1" xr3:uid="{EEFCB896-FE9E-4C56-8412-7B5EF151FE9A}" uniqueName="1" name="COD_PEDIDO" queryTableFieldId="1"/>
    <tableColumn id="2" xr3:uid="{93CD686F-67D7-403D-BAD0-D5F7D24C34BA}" uniqueName="2" name="DNI_CLIENTE" queryTableFieldId="2"/>
    <tableColumn id="3" xr3:uid="{DAA182B5-B971-4998-A871-BD71FB17DAFD}" uniqueName="3" name="DEPARTAMENTO" queryTableFieldId="3"/>
    <tableColumn id="4" xr3:uid="{505E8F11-5A8F-4687-86BD-CE4C6DED88DE}" uniqueName="4" name="PROVINCIA" queryTableFieldId="4"/>
    <tableColumn id="5" xr3:uid="{C80F0C29-0BDA-4F52-A587-141CB8DE00CF}" uniqueName="5" name="DISTRITO" queryTableFieldId="5"/>
    <tableColumn id="6" xr3:uid="{5B8A4538-086B-483E-AA02-C84B61A0D2BF}" uniqueName="6" name="ID_PREDIO" queryTableFieldId="6"/>
    <tableColumn id="7" xr3:uid="{6168A965-55D7-4289-88CA-DD2A2D319DBA}" uniqueName="7" name="PREDIO" queryTableFieldId="7"/>
    <tableColumn id="8" xr3:uid="{9D65F79A-38D6-4B3F-B3C6-94A238837EFA}" uniqueName="8" name="FECHA_VENTA" queryTableFieldId="8" dataDxfId="30"/>
    <tableColumn id="9" xr3:uid="{36827586-0710-456F-B1A0-A87CCFCDC283}" uniqueName="9" name="FECHA_VALIDACION" queryTableFieldId="9" dataDxfId="29"/>
    <tableColumn id="10" xr3:uid="{FCB22691-876B-4BA7-BAE5-455ECD531749}" uniqueName="10" name="OFERTA" queryTableFieldId="10"/>
    <tableColumn id="11" xr3:uid="{1DB5C132-6F1A-46CC-97C5-CBC058968127}" uniqueName="11" name="ANCHO_BANDA" queryTableFieldId="11"/>
    <tableColumn id="12" xr3:uid="{ED4C0517-D652-471C-B82F-6F3B0754C874}" uniqueName="12" name="TIPO_PLAN" queryTableFieldId="12"/>
    <tableColumn id="13" xr3:uid="{9564AECB-12CF-4343-BA23-94962F2F4DB5}" uniqueName="13" name="COMBINACION" queryTableFieldId="13"/>
    <tableColumn id="54" xr3:uid="{E9B8061E-D459-4611-9246-113FA8204CCC}" uniqueName="54" name="WIN_BOX" queryTableFieldId="62"/>
    <tableColumn id="14" xr3:uid="{F35806B8-6F36-454F-903D-0DB6968DA268}" uniqueName="14" name="PLAN_GAMER" queryTableFieldId="14"/>
    <tableColumn id="15" xr3:uid="{BD60578E-CE92-446E-8524-7C10EAFC95CB}" uniqueName="15" name="PLAN_WIN_TV" queryTableFieldId="15"/>
    <tableColumn id="16" xr3:uid="{28504E4B-FE2D-41F6-9A2C-A9E9E95C9AD5}" uniqueName="16" name="PLAN_DTV_GO" queryTableFieldId="16"/>
    <tableColumn id="55" xr3:uid="{4F084DE7-95EB-4DD1-B44E-F868314A638A}" uniqueName="55" name="PLAN_DTV_FULL" queryTableFieldId="63"/>
    <tableColumn id="56" xr3:uid="{633BA4D2-2A68-4D9B-BBC6-3F8875382CF7}" uniqueName="56" name="WIN_GAMES" queryTableFieldId="64"/>
    <tableColumn id="17" xr3:uid="{F6B2F7DC-3FCB-442E-8F2D-B02CD099732D}" uniqueName="17" name="FONO_WIN" queryTableFieldId="17"/>
    <tableColumn id="57" xr3:uid="{57375796-FD1B-4B93-ADB4-8CD5AEF36728}" uniqueName="57" name="PLAN_DGO_L1MAX" queryTableFieldId="65"/>
    <tableColumn id="58" xr3:uid="{60FEE657-81F0-422F-B7F2-4C22A37DADB2}" uniqueName="58" name="PLAN_L1MAX" queryTableFieldId="66"/>
    <tableColumn id="59" xr3:uid="{C5FA461D-2856-4D9C-8445-260E49CCCCBA}" uniqueName="59" name="PLAN_WIN_TV_PLUS" queryTableFieldId="76"/>
    <tableColumn id="60" xr3:uid="{8ADFE8AB-E4C3-44E4-8B9A-76D365753D10}" uniqueName="60" name="PLAN_WIN_TV_PREMIUM" queryTableFieldId="77"/>
    <tableColumn id="61" xr3:uid="{D744E829-5D69-4CE5-92CC-E9627E2E32C8}" uniqueName="61" name="PLAN_WIN_TV_L1MAX" queryTableFieldId="78"/>
    <tableColumn id="62" xr3:uid="{5275CB8B-955C-4437-AF44-E06DD65A182C}" uniqueName="62" name="PLAN_WIN_TV_L1MAX_PREMIUM" queryTableFieldId="79"/>
    <tableColumn id="18" xr3:uid="{BBBD7713-DD38-4A97-A1D4-28A93D31E9BD}" uniqueName="18" name="TIPO_VENTA" queryTableFieldId="18"/>
    <tableColumn id="19" xr3:uid="{A01D0130-2149-4F2E-992E-B3710812B817}" uniqueName="19" name="PRECIO CON IGV" queryTableFieldId="19"/>
    <tableColumn id="20" xr3:uid="{39E58071-37C3-49FD-9C6C-BD0CDD12F104}" uniqueName="20" name="PRECIO CON IGV EXTERNO" queryTableFieldId="20"/>
    <tableColumn id="21" xr3:uid="{D93D9E0B-CD27-42C4-94BA-60E61DD321F8}" uniqueName="21" name="ORIGEN_VENTA" queryTableFieldId="21"/>
    <tableColumn id="22" xr3:uid="{9A7BB515-BF0B-4090-9788-1753324386C3}" uniqueName="22" name="DNI_ASESOR" queryTableFieldId="22"/>
    <tableColumn id="23" xr3:uid="{854BB4E6-1686-4EB7-9395-FF84697C5F43}" uniqueName="23" name="ASESOR" queryTableFieldId="23"/>
    <tableColumn id="24" xr3:uid="{C716E553-D9DA-4FCB-9001-1DCE4040516A}" uniqueName="24" name="CANAL" queryTableFieldId="24"/>
    <tableColumn id="25" xr3:uid="{4BA179DC-2828-4A7A-BE97-D8E93C86A47D}" uniqueName="25" name="INSTALADO_REGISTRO" queryTableFieldId="25" dataDxfId="28"/>
    <tableColumn id="45" xr3:uid="{593A3270-D85F-4ADD-B056-D490B5C6A3C6}" uniqueName="45" name="RECIBO1_EMISION" queryTableFieldId="47"/>
    <tableColumn id="26" xr3:uid="{D4C7E3F5-0CC1-4FE3-A55C-0ACB96EC7CEF}" uniqueName="26" name="TIPO_ESTADO" queryTableFieldId="26"/>
    <tableColumn id="47" xr3:uid="{4D403487-2E74-4280-B520-BB0760EBDC3E}" uniqueName="47" name="RECIBO2_EMISION" queryTableFieldId="48" dataDxfId="27"/>
    <tableColumn id="27" xr3:uid="{E7C50DE2-2E7B-4CE3-AA82-9B3778ED270E}" uniqueName="27" name="TIPO_MOTIVO" queryTableFieldId="27"/>
    <tableColumn id="48" xr3:uid="{26521FB6-F664-48FD-9923-E2F6A0F6D97C}" uniqueName="48" name="2PAGOC_EMISION" queryTableFieldId="49" dataDxfId="26"/>
    <tableColumn id="28" xr3:uid="{3424DD75-D3F6-44D3-AD5D-CC34831A678B}" uniqueName="28" name="PROCESADO" queryTableFieldId="28"/>
    <tableColumn id="49" xr3:uid="{D167E954-43F2-4292-B2F8-93BADC0BEB01}" uniqueName="49" name="RECIBO3_EMISION" queryTableFieldId="50" dataDxfId="25"/>
    <tableColumn id="29" xr3:uid="{B61491DD-AB0F-4589-828C-92DCD6DDFC93}" uniqueName="29" name="HEREDADO" queryTableFieldId="29"/>
    <tableColumn id="30" xr3:uid="{B2EA3BA2-A9A4-4F46-B74C-FECCA6B53629}" uniqueName="30" name="ARBITRADO" queryTableFieldId="30"/>
    <tableColumn id="31" xr3:uid="{6FA7A470-4264-46A2-B089-A41FD1ADED32}" uniqueName="31" name="RESULTADO_ARBITRAJE" queryTableFieldId="31"/>
    <tableColumn id="32" xr3:uid="{45475705-8A27-4400-9359-0FAFC588E523}" uniqueName="32" name="INSTALADO" queryTableFieldId="32"/>
    <tableColumn id="33" xr3:uid="{AD6D69C7-B6C8-42AC-ACB7-E06A92619092}" uniqueName="33" name="FECHA_INSTALADO" queryTableFieldId="33" dataDxfId="24"/>
    <tableColumn id="34" xr3:uid="{BCA7B501-0D26-4734-A341-0006291ECE2E}" uniqueName="34" name="CODIGO_INSTALADO" queryTableFieldId="34"/>
    <tableColumn id="50" xr3:uid="{23C697D6-789B-43E7-8423-FE51E2D1FC17}" uniqueName="50" name="WS_RECIBO1_EMISION" queryTableFieldId="51"/>
    <tableColumn id="35" xr3:uid="{843F9854-63A5-4B5C-8D9A-37F287A4ADBC}" uniqueName="35" name="RECIBO1_PAGADO" queryTableFieldId="35" dataDxfId="23"/>
    <tableColumn id="51" xr3:uid="{6574A512-8A6F-43B2-8303-B6CB67C2B516}" uniqueName="51" name="WS_RECIBO2_EMISION" queryTableFieldId="52"/>
    <tableColumn id="36" xr3:uid="{2FEA4519-42AD-4555-901B-307F94CAC57C}" uniqueName="36" name="RECIBO2_PAGADO" queryTableFieldId="36" dataDxfId="22"/>
    <tableColumn id="52" xr3:uid="{1E801327-CE08-4122-85B5-B3A9D326E3DE}" uniqueName="52" name="WS_2PAGOC_EMISION" queryTableFieldId="53"/>
    <tableColumn id="37" xr3:uid="{9A050F4A-636E-475E-B561-05950FDBA9C2}" uniqueName="37" name="2_PAGOS_COMPLETOS" queryTableFieldId="37" dataDxfId="21"/>
    <tableColumn id="53" xr3:uid="{88299A93-CBA6-4C6A-BCCD-8E2C58221700}" uniqueName="53" name="WS_RECIBO3_EMISION" queryTableFieldId="54"/>
    <tableColumn id="38" xr3:uid="{E94E4EC0-B671-4432-804D-372A01308838}" uniqueName="38" name="RECIBO3_PAGADO" queryTableFieldId="38" dataDxfId="20"/>
    <tableColumn id="39" xr3:uid="{5B77FAD4-0BC3-4F36-8E89-50E4F1F03E54}" uniqueName="39" name="PERIODO" queryTableFieldId="39"/>
    <tableColumn id="40" xr3:uid="{BAB2124C-4869-41E3-BEC6-F16A6250C819}" uniqueName="40" name="PERIODO_ALTA" queryTableFieldId="40"/>
    <tableColumn id="41" xr3:uid="{34885267-5BF0-4728-AAB6-701B20482C15}" uniqueName="41" name="REPORTE" queryTableFieldId="41" dataDxfId="19">
      <calculatedColumnFormula>IFERROR(VLOOKUP(Sheet1[[#This Row],[ASESOR]],Parámetros!A:B,2,0),Sheet1[[#This Row],[PERIODO_ALTA]])</calculatedColumnFormula>
    </tableColumn>
    <tableColumn id="46" xr3:uid="{55F6077F-39D6-4881-88D5-DB4AF66003A2}" uniqueName="46" name="AGENCIA DEPARTAMENTO" queryTableFieldId="46" dataDxfId="18">
      <calculatedColumnFormula>_xlfn.CONCAT(TRIM(Sheet1[[#This Row],[ASESOR]])," ",TRIM(Sheet1[[#This Row],[DEPARTAMENTO]]))</calculatedColumnFormula>
    </tableColumn>
    <tableColumn id="43" xr3:uid="{ADDB9177-B282-4207-9C57-C8CDD476E3EF}" uniqueName="43" name="ASESOR_DNI" queryTableFieldId="43" dataDxfId="17">
      <calculatedColumnFormula>Sheet1[[#This Row],[DNI_ASESOR]]</calculatedColumnFormula>
    </tableColumn>
    <tableColumn id="42" xr3:uid="{A3872E6D-2D1B-439B-9223-9FCDC0A0CB06}" uniqueName="42" name="CORTE 1" queryTableFieldId="42" dataDxfId="16">
      <calculatedColumnFormula>IF(Sheet1[[#This Row],[GRUPO]]="G1",IF(AND(Sheet1[[#This Row],[RECIBO1_PAGADO]]&lt;&gt;"",Sheet1[[#This Row],[RECIBO1_PAGADO]]&lt;=DATEVALUE("10/06/2025")),1,0),0)</calculatedColumnFormula>
    </tableColumn>
    <tableColumn id="44" xr3:uid="{6D099434-95C7-41E2-80EC-6F89895720C8}" uniqueName="44" name="PRECIO SIN IGV EXTERNO" queryTableFieldId="44" dataDxfId="15">
      <calculatedColumnFormula>Sheet1[[#This Row],[PRECIO CON IGV EXTERNO]]/1.18</calculatedColumnFormula>
    </tableColumn>
    <tableColumn id="63" xr3:uid="{46AD6EAA-5D72-421C-BFFE-FF81E6FBF7B8}" uniqueName="63" name="GRUPO" queryTableFieldId="88" dataDxfId="14">
      <calculatedColumnFormula>IF(MONTH(Sheet1[[#This Row],[WS_RECIBO1_EMISION]])=5,"G1",IF(MONTH(Sheet1[[#This Row],[WS_RECIBO1_EMISION]])-5=1,"G2","POR DEFINIR"))</calculatedColumnFormula>
    </tableColumn>
    <tableColumn id="64" xr3:uid="{22B4B213-56F9-461D-B29B-D37923EA4359}" uniqueName="64" name="ZONA" queryTableFieldId="89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VENTA" xr10:uid="{03A207FF-8ECB-4BBD-8DEE-CA305168857F}" sourceName="FECHA_VENTA">
  <pivotTables>
    <pivotTable tabId="3" name="TablaDinámica1"/>
  </pivotTables>
  <state minimalRefreshVersion="6" lastRefreshVersion="6" pivotCacheId="442436509" filterType="dateBetween">
    <selection startDate="2025-01-01T00:00:00" endDate="2025-12-31T00:00:00"/>
    <bounds startDate="2025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_VENTA" xr10:uid="{D6F8FECD-D5EC-44AB-A659-7E769EBB8A08}" cache="NativeTimeline_FECHA_VENTA" caption="FECHA_VENTA" level="0" selectionLevel="0" scrollPosition="2025-01-01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B8E-50CA-4501-8D9A-AEC504D6A2C2}">
  <sheetPr codeName="Hoja1"/>
  <dimension ref="A1:Q63"/>
  <sheetViews>
    <sheetView zoomScale="85" zoomScaleNormal="85" workbookViewId="0">
      <pane xSplit="2" ySplit="1" topLeftCell="C2" activePane="bottomRight" state="frozen"/>
      <selection activeCell="Z6" sqref="Z6"/>
      <selection pane="topRight" activeCell="Z6" sqref="Z6"/>
      <selection pane="bottomLeft" activeCell="Z6" sqref="Z6"/>
      <selection pane="bottomRight" activeCell="R19" sqref="R19"/>
    </sheetView>
  </sheetViews>
  <sheetFormatPr baseColWidth="10" defaultColWidth="11.44140625" defaultRowHeight="13.2" x14ac:dyDescent="0.25"/>
  <cols>
    <col min="1" max="1" width="12.44140625" style="10" bestFit="1" customWidth="1"/>
    <col min="2" max="2" width="56.6640625" style="10" bestFit="1" customWidth="1"/>
    <col min="3" max="3" width="8.5546875" style="10" bestFit="1" customWidth="1"/>
    <col min="4" max="4" width="10.33203125" style="10" bestFit="1" customWidth="1"/>
    <col min="5" max="5" width="9.109375" style="10" bestFit="1" customWidth="1"/>
    <col min="6" max="6" width="15.44140625" style="10" bestFit="1" customWidth="1"/>
    <col min="7" max="7" width="11.33203125" style="10" bestFit="1" customWidth="1"/>
    <col min="8" max="8" width="23" style="10" bestFit="1" customWidth="1"/>
    <col min="9" max="9" width="23" style="15" customWidth="1"/>
    <col min="10" max="10" width="15.5546875" style="10" bestFit="1" customWidth="1"/>
    <col min="11" max="12" width="15.5546875" style="10" customWidth="1"/>
    <col min="13" max="13" width="18" style="10" bestFit="1" customWidth="1"/>
    <col min="14" max="14" width="11.44140625" style="10"/>
    <col min="15" max="15" width="12.33203125" style="10" hidden="1" customWidth="1"/>
    <col min="16" max="17" width="0" style="10" hidden="1" customWidth="1"/>
    <col min="18" max="16384" width="11.44140625" style="10"/>
  </cols>
  <sheetData>
    <row r="1" spans="1:17" ht="31.5" customHeight="1" x14ac:dyDescent="0.25">
      <c r="A1" s="42" t="s">
        <v>2</v>
      </c>
      <c r="B1" s="42" t="s">
        <v>0</v>
      </c>
      <c r="C1" s="20" t="s">
        <v>3</v>
      </c>
      <c r="D1" s="42" t="s">
        <v>76</v>
      </c>
      <c r="E1" s="42" t="s">
        <v>72</v>
      </c>
      <c r="F1" s="42" t="s">
        <v>77</v>
      </c>
      <c r="G1" s="42" t="s">
        <v>71</v>
      </c>
      <c r="H1" s="42" t="s">
        <v>84</v>
      </c>
      <c r="I1" s="42" t="s">
        <v>1789</v>
      </c>
      <c r="J1" s="42" t="s">
        <v>78</v>
      </c>
      <c r="K1" s="42" t="s">
        <v>1809</v>
      </c>
      <c r="L1" s="48" t="s">
        <v>1810</v>
      </c>
      <c r="M1" s="42" t="s">
        <v>79</v>
      </c>
    </row>
    <row r="2" spans="1:17" x14ac:dyDescent="0.25">
      <c r="A2" s="10" t="str">
        <f>IFERROR(VLOOKUP(B2,BASE!BG:BH,2,0),VLOOKUP(B2,Parámetros!D:F,3,0))</f>
        <v>20613447505</v>
      </c>
      <c r="B2" s="8" t="s">
        <v>164</v>
      </c>
      <c r="C2" s="15">
        <f>IFERROR(VLOOKUP(B2,Parámetros!D:F,2,0),"N")</f>
        <v>10</v>
      </c>
      <c r="D2" s="15" t="str">
        <f>IF(E2&lt;=20,"-",IFERROR(VLOOKUP(B2,Parámetros!D:G,4,0),"-"))</f>
        <v>-</v>
      </c>
      <c r="E2" s="15">
        <f>IFERROR(VLOOKUP(B2,Dinámicas!A:B,2,0),0)</f>
        <v>3</v>
      </c>
      <c r="F2" s="16">
        <f>IFERROR(VLOOKUP(B2,Dinámicas!A:C,3,0),0)</f>
        <v>58.474576271186443</v>
      </c>
      <c r="G2" s="15">
        <f>IFERROR(VLOOKUP(B2,Dinámicas!A:D,4,0),0)</f>
        <v>2</v>
      </c>
      <c r="H2" s="17">
        <f t="shared" ref="H2:H46" si="0">IFERROR(ROUND(E2/C2,4),0)</f>
        <v>0.3</v>
      </c>
      <c r="I2" s="47"/>
      <c r="J2" s="18">
        <f>MAX(IF(D2="GOLD",IF(H2&lt;57%,1.3,IF(H2&lt;65%,1.5,IF(H2&lt;73%,2,IF(H2&lt;81%,2.5,IF(H2&lt;89%,2.8,IF(H2&lt;97%,3,IF(H2&lt;105%,3.2,3.5))))))),IF(D2="SILVER",IF(H2&lt;65%,1.3,IF(H2&lt;73%,1.5,IF(H2&lt;81%,1.8,IF(H2&lt;89%,2.1,IF(H2&lt;97%,2.4,IF(H2&lt;105%,2.7,3)))))),IF(H2&lt;70%,1.3,IF(H2&lt;80%,1.5,IF(H2&lt;90%,1.8,IF(H2&lt;100%,2,2.5)))))),IF(I2="Sí",2.5,0))</f>
        <v>1.3</v>
      </c>
      <c r="K2" s="18"/>
      <c r="L2" s="18">
        <f>IF(K2="Sí",J2+1,J2)</f>
        <v>1.3</v>
      </c>
      <c r="M2" s="16">
        <f>G2*F2*L2</f>
        <v>152.03389830508476</v>
      </c>
      <c r="O2" s="21">
        <v>674.78813559322043</v>
      </c>
      <c r="Q2" s="16">
        <f>M2-O2</f>
        <v>-522.75423728813564</v>
      </c>
    </row>
    <row r="3" spans="1:17" x14ac:dyDescent="0.25">
      <c r="A3" s="10" t="str">
        <f>IFERROR(VLOOKUP(B3,BASE!BG:BH,2,0),VLOOKUP(B3,Parámetros!D:F,3,0))</f>
        <v>20613447505</v>
      </c>
      <c r="B3" s="8" t="s">
        <v>171</v>
      </c>
      <c r="C3" s="15">
        <f>IFERROR(VLOOKUP(B3,Parámetros!D:F,2,0),"N")</f>
        <v>10</v>
      </c>
      <c r="D3" s="15" t="str">
        <f>IF(E3&lt;=20,"-",IFERROR(VLOOKUP(B3,Parámetros!D:G,4,0),"-"))</f>
        <v>-</v>
      </c>
      <c r="E3" s="15">
        <f>IFERROR(VLOOKUP(B3,Dinámicas!A:B,2,0),0)</f>
        <v>1</v>
      </c>
      <c r="F3" s="16">
        <f>IFERROR(VLOOKUP(B3,Dinámicas!A:C,3,0),0)</f>
        <v>58.474576271186443</v>
      </c>
      <c r="G3" s="15">
        <f>IFERROR(VLOOKUP(B3,Dinámicas!A:D,4,0),0)</f>
        <v>0</v>
      </c>
      <c r="H3" s="17">
        <f t="shared" si="0"/>
        <v>0.1</v>
      </c>
      <c r="I3" s="47"/>
      <c r="J3" s="18">
        <f t="shared" ref="J3:J58" si="1">MAX(IF(D3="GOLD",IF(H3&lt;57%,1.3,IF(H3&lt;65%,1.5,IF(H3&lt;73%,2,IF(H3&lt;81%,2.5,IF(H3&lt;89%,2.8,IF(H3&lt;97%,3,IF(H3&lt;105%,3.2,3.5))))))),IF(D3="SILVER",IF(H3&lt;65%,1.3,IF(H3&lt;73%,1.5,IF(H3&lt;81%,1.8,IF(H3&lt;89%,2.1,IF(H3&lt;97%,2.4,IF(H3&lt;105%,2.7,3)))))),IF(H3&lt;70%,1.3,IF(H3&lt;80%,1.5,IF(H3&lt;90%,1.8,IF(H3&lt;100%,2,2.5)))))),IF(I3="Sí",2.5,0))</f>
        <v>1.3</v>
      </c>
      <c r="K3" s="18"/>
      <c r="L3" s="18">
        <f t="shared" ref="L3:L58" si="2">IF(K3="Sí",J3+1,J3)</f>
        <v>1.3</v>
      </c>
      <c r="M3" s="16">
        <f t="shared" ref="M3:M58" si="3">G3*F3*L3</f>
        <v>0</v>
      </c>
      <c r="O3" s="21">
        <v>0</v>
      </c>
      <c r="Q3" s="16">
        <f t="shared" ref="Q3:Q48" si="4">M3-O3</f>
        <v>0</v>
      </c>
    </row>
    <row r="4" spans="1:17" x14ac:dyDescent="0.25">
      <c r="A4" s="10" t="str">
        <f>IFERROR(VLOOKUP(B4,BASE!BG:BH,2,0),VLOOKUP(B4,Parámetros!D:F,3,0))</f>
        <v>20613447505</v>
      </c>
      <c r="B4" s="8" t="s">
        <v>172</v>
      </c>
      <c r="C4" s="15">
        <f>IFERROR(VLOOKUP(B4,Parámetros!D:F,2,0),"N")</f>
        <v>23</v>
      </c>
      <c r="D4" s="15" t="str">
        <f>IF(E4&lt;=20,"-",IFERROR(VLOOKUP(B4,Parámetros!D:G,4,0),"-"))</f>
        <v>-</v>
      </c>
      <c r="E4" s="15">
        <f>IFERROR(VLOOKUP(B4,Dinámicas!A:B,2,0),0)</f>
        <v>9</v>
      </c>
      <c r="F4" s="16">
        <f>IFERROR(VLOOKUP(B4,Dinámicas!A:C,3,0),0)</f>
        <v>58.474576271186443</v>
      </c>
      <c r="G4" s="15">
        <f>IFERROR(VLOOKUP(B4,Dinámicas!A:D,4,0),0)</f>
        <v>8</v>
      </c>
      <c r="H4" s="17">
        <f t="shared" si="0"/>
        <v>0.39129999999999998</v>
      </c>
      <c r="I4" s="47"/>
      <c r="J4" s="18">
        <f t="shared" si="1"/>
        <v>1.3</v>
      </c>
      <c r="K4" s="18"/>
      <c r="L4" s="18">
        <f t="shared" si="2"/>
        <v>1.3</v>
      </c>
      <c r="M4" s="16">
        <f t="shared" si="3"/>
        <v>608.13559322033905</v>
      </c>
      <c r="O4" s="21">
        <v>416.82627118644069</v>
      </c>
      <c r="Q4" s="16">
        <f t="shared" si="4"/>
        <v>191.30932203389835</v>
      </c>
    </row>
    <row r="5" spans="1:17" x14ac:dyDescent="0.25">
      <c r="A5" s="10" t="str">
        <f>IFERROR(VLOOKUP(B5,BASE!BG:BH,2,0),VLOOKUP(B5,Parámetros!D:F,3,0))</f>
        <v>20609316170</v>
      </c>
      <c r="B5" s="8" t="s">
        <v>108</v>
      </c>
      <c r="C5" s="15">
        <f>IFERROR(VLOOKUP(B5,Parámetros!D:F,2,0),"N")</f>
        <v>45</v>
      </c>
      <c r="D5" s="15" t="str">
        <f>IF(E5&lt;=20,"-",IFERROR(VLOOKUP(B5,Parámetros!D:G,4,0),"-"))</f>
        <v>GOLD</v>
      </c>
      <c r="E5" s="15">
        <f>IFERROR(VLOOKUP(B5,Dinámicas!A:B,2,0),0)</f>
        <v>45</v>
      </c>
      <c r="F5" s="16">
        <f>IFERROR(VLOOKUP(B5,Dinámicas!A:C,3,0),0)</f>
        <v>81.669887005649713</v>
      </c>
      <c r="G5" s="15">
        <f>IFERROR(VLOOKUP(B5,Dinámicas!A:D,4,0),0)</f>
        <v>30</v>
      </c>
      <c r="H5" s="17">
        <f t="shared" si="0"/>
        <v>1</v>
      </c>
      <c r="I5" s="47"/>
      <c r="J5" s="18">
        <f t="shared" si="1"/>
        <v>3.2</v>
      </c>
      <c r="K5" s="18"/>
      <c r="L5" s="18">
        <f t="shared" si="2"/>
        <v>3.2</v>
      </c>
      <c r="M5" s="16">
        <f t="shared" si="3"/>
        <v>7840.3091525423724</v>
      </c>
      <c r="O5" s="21">
        <v>9338.164483821256</v>
      </c>
      <c r="Q5" s="16">
        <f t="shared" si="4"/>
        <v>-1497.8553312788836</v>
      </c>
    </row>
    <row r="6" spans="1:17" x14ac:dyDescent="0.25">
      <c r="A6" s="10" t="str">
        <f>IFERROR(VLOOKUP(B6,BASE!BG:BH,2,0),VLOOKUP(B6,Parámetros!D:F,3,0))</f>
        <v>20609316170</v>
      </c>
      <c r="B6" s="8" t="s">
        <v>109</v>
      </c>
      <c r="C6" s="15">
        <f>IFERROR(VLOOKUP(B6,Parámetros!D:F,2,0),"N")</f>
        <v>250</v>
      </c>
      <c r="D6" s="15" t="str">
        <f>IF(E6&lt;=20,"-",IFERROR(VLOOKUP(B6,Parámetros!D:G,4,0),"-"))</f>
        <v>GOLD</v>
      </c>
      <c r="E6" s="15">
        <f>IFERROR(VLOOKUP(B6,Dinámicas!A:B,2,0),0)</f>
        <v>256</v>
      </c>
      <c r="F6" s="16">
        <f>IFERROR(VLOOKUP(B6,Dinámicas!A:C,3,0),0)</f>
        <v>76.284669623940601</v>
      </c>
      <c r="G6" s="15">
        <f>IFERROR(VLOOKUP(B6,Dinámicas!A:D,4,0),0)</f>
        <v>168</v>
      </c>
      <c r="H6" s="17">
        <f t="shared" si="0"/>
        <v>1.024</v>
      </c>
      <c r="I6" s="47"/>
      <c r="J6" s="18">
        <f t="shared" si="1"/>
        <v>3.2</v>
      </c>
      <c r="K6" s="18"/>
      <c r="L6" s="18">
        <f t="shared" si="2"/>
        <v>3.2</v>
      </c>
      <c r="M6" s="16">
        <f t="shared" si="3"/>
        <v>41010.63838983047</v>
      </c>
      <c r="O6" s="21">
        <v>40601.381091101655</v>
      </c>
      <c r="Q6" s="16">
        <f t="shared" si="4"/>
        <v>409.25729872881493</v>
      </c>
    </row>
    <row r="7" spans="1:17" x14ac:dyDescent="0.25">
      <c r="A7" s="10" t="str">
        <f>IFERROR(VLOOKUP(B7,BASE!BG:BH,2,0),VLOOKUP(B7,Parámetros!D:F,3,0))</f>
        <v>20609316170</v>
      </c>
      <c r="B7" s="8" t="s">
        <v>110</v>
      </c>
      <c r="C7" s="15">
        <f>IFERROR(VLOOKUP(B7,Parámetros!D:F,2,0),"N")</f>
        <v>66</v>
      </c>
      <c r="D7" s="15" t="str">
        <f>IF(E7&lt;=20,"-",IFERROR(VLOOKUP(B7,Parámetros!D:G,4,0),"-"))</f>
        <v>GOLD</v>
      </c>
      <c r="E7" s="15">
        <f>IFERROR(VLOOKUP(B7,Dinámicas!A:B,2,0),0)</f>
        <v>82</v>
      </c>
      <c r="F7" s="16">
        <f>IFERROR(VLOOKUP(B7,Dinámicas!A:C,3,0),0)</f>
        <v>74.173987184787038</v>
      </c>
      <c r="G7" s="15">
        <f>IFERROR(VLOOKUP(B7,Dinámicas!A:D,4,0),0)</f>
        <v>58</v>
      </c>
      <c r="H7" s="17">
        <f t="shared" si="0"/>
        <v>1.2423999999999999</v>
      </c>
      <c r="I7" s="47"/>
      <c r="J7" s="18">
        <f t="shared" si="1"/>
        <v>3.5</v>
      </c>
      <c r="K7" s="18"/>
      <c r="L7" s="18">
        <f t="shared" si="2"/>
        <v>3.5</v>
      </c>
      <c r="M7" s="16">
        <f t="shared" si="3"/>
        <v>15057.319398511769</v>
      </c>
      <c r="O7" s="21">
        <v>4772.3743946731211</v>
      </c>
      <c r="Q7" s="16">
        <f t="shared" si="4"/>
        <v>10284.945003838648</v>
      </c>
    </row>
    <row r="8" spans="1:17" x14ac:dyDescent="0.25">
      <c r="A8" s="10" t="str">
        <f>IFERROR(VLOOKUP(B8,BASE!BG:BH,2,0),VLOOKUP(B8,Parámetros!D:F,3,0))</f>
        <v>20609316170</v>
      </c>
      <c r="B8" s="8" t="s">
        <v>111</v>
      </c>
      <c r="C8" s="15">
        <f>IFERROR(VLOOKUP(B8,Parámetros!D:F,2,0),"N")</f>
        <v>440</v>
      </c>
      <c r="D8" s="15" t="str">
        <f>IF(E8&lt;=20,"-",IFERROR(VLOOKUP(B8,Parámetros!D:G,4,0),"-"))</f>
        <v>GOLD</v>
      </c>
      <c r="E8" s="15">
        <f>IFERROR(VLOOKUP(B8,Dinámicas!A:B,2,0),0)</f>
        <v>396</v>
      </c>
      <c r="F8" s="16">
        <f>IFERROR(VLOOKUP(B8,Dinámicas!A:C,3,0),0)</f>
        <v>80.417306539976238</v>
      </c>
      <c r="G8" s="15">
        <f>IFERROR(VLOOKUP(B8,Dinámicas!A:D,4,0),0)</f>
        <v>284</v>
      </c>
      <c r="H8" s="17">
        <f t="shared" si="0"/>
        <v>0.9</v>
      </c>
      <c r="I8" s="47"/>
      <c r="J8" s="18">
        <f t="shared" si="1"/>
        <v>3</v>
      </c>
      <c r="K8" s="18"/>
      <c r="L8" s="18">
        <f t="shared" si="2"/>
        <v>3</v>
      </c>
      <c r="M8" s="16">
        <f t="shared" si="3"/>
        <v>68515.545172059763</v>
      </c>
      <c r="O8" s="21">
        <v>60191.944935577158</v>
      </c>
      <c r="Q8" s="16">
        <f t="shared" si="4"/>
        <v>8323.6002364826054</v>
      </c>
    </row>
    <row r="9" spans="1:17" x14ac:dyDescent="0.25">
      <c r="A9" s="10" t="str">
        <f>IFERROR(VLOOKUP(B9,BASE!BG:BH,2,0),VLOOKUP(B9,Parámetros!D:F,3,0))</f>
        <v>20613301144</v>
      </c>
      <c r="B9" s="8" t="s">
        <v>217</v>
      </c>
      <c r="C9" s="15">
        <f>IFERROR(VLOOKUP(B9,Parámetros!D:F,2,0),"N")</f>
        <v>20</v>
      </c>
      <c r="D9" s="15" t="str">
        <f>IF(E9&lt;=20,"-",IFERROR(VLOOKUP(B9,Parámetros!D:G,4,0),"-"))</f>
        <v>-</v>
      </c>
      <c r="E9" s="15">
        <f>IFERROR(VLOOKUP(B9,Dinámicas!A:B,2,0),0)</f>
        <v>7</v>
      </c>
      <c r="F9" s="16">
        <f>IFERROR(VLOOKUP(B9,Dinámicas!A:C,3,0),0)</f>
        <v>73.933292978208229</v>
      </c>
      <c r="G9" s="15">
        <f>IFERROR(VLOOKUP(B9,Dinámicas!A:D,4,0),0)</f>
        <v>4</v>
      </c>
      <c r="H9" s="17">
        <f t="shared" si="0"/>
        <v>0.35</v>
      </c>
      <c r="I9" s="47"/>
      <c r="J9" s="18">
        <f t="shared" si="1"/>
        <v>1.3</v>
      </c>
      <c r="K9" s="18"/>
      <c r="L9" s="18">
        <f t="shared" si="2"/>
        <v>1.3</v>
      </c>
      <c r="M9" s="16">
        <f t="shared" si="3"/>
        <v>384.45312348668278</v>
      </c>
      <c r="O9" s="21">
        <v>0</v>
      </c>
      <c r="Q9" s="16">
        <f t="shared" si="4"/>
        <v>384.45312348668278</v>
      </c>
    </row>
    <row r="10" spans="1:17" x14ac:dyDescent="0.25">
      <c r="A10" s="10" t="str">
        <f>IFERROR(VLOOKUP(B10,BASE!BG:BH,2,0),VLOOKUP(B10,Parámetros!D:F,3,0))</f>
        <v>20613301144</v>
      </c>
      <c r="B10" s="8" t="s">
        <v>253</v>
      </c>
      <c r="C10" s="15">
        <v>20</v>
      </c>
      <c r="D10" s="15" t="str">
        <f>IF(E10&lt;=20,"-",IFERROR(VLOOKUP(B10,Parámetros!D:G,4,0),"-"))</f>
        <v>-</v>
      </c>
      <c r="E10" s="15">
        <f>IFERROR(VLOOKUP(B10,Dinámicas!A:B,2,0),0)</f>
        <v>1</v>
      </c>
      <c r="F10" s="16">
        <f>IFERROR(VLOOKUP(B10,Dinámicas!A:C,3,0),0)</f>
        <v>71.186440677966104</v>
      </c>
      <c r="G10" s="15">
        <f>IFERROR(VLOOKUP(B10,Dinámicas!A:D,4,0),0)</f>
        <v>1</v>
      </c>
      <c r="H10" s="17">
        <f t="shared" si="0"/>
        <v>0.05</v>
      </c>
      <c r="I10" s="47"/>
      <c r="J10" s="18">
        <f t="shared" si="1"/>
        <v>1.3</v>
      </c>
      <c r="K10" s="18"/>
      <c r="L10" s="18">
        <f t="shared" si="2"/>
        <v>1.3</v>
      </c>
      <c r="M10" s="16">
        <f t="shared" si="3"/>
        <v>92.542372881355945</v>
      </c>
      <c r="O10" s="21">
        <v>0</v>
      </c>
      <c r="Q10" s="16">
        <f t="shared" si="4"/>
        <v>92.542372881355945</v>
      </c>
    </row>
    <row r="11" spans="1:17" x14ac:dyDescent="0.25">
      <c r="A11" s="10" t="str">
        <f>IFERROR(VLOOKUP(B11,BASE!BG:BH,2,0),VLOOKUP(B11,Parámetros!D:F,3,0))</f>
        <v>20609402319</v>
      </c>
      <c r="B11" s="8" t="s">
        <v>144</v>
      </c>
      <c r="C11" s="15">
        <f>IFERROR(VLOOKUP(B11,Parámetros!D:F,2,0),"N")</f>
        <v>20</v>
      </c>
      <c r="D11" s="15" t="str">
        <f>IF(E11&lt;=20,"-",IFERROR(VLOOKUP(B11,Parámetros!D:G,4,0),"-"))</f>
        <v>-</v>
      </c>
      <c r="E11" s="15">
        <f>IFERROR(VLOOKUP(B11,Dinámicas!A:B,2,0),0)</f>
        <v>5</v>
      </c>
      <c r="F11" s="16">
        <f>IFERROR(VLOOKUP(B11,Dinámicas!A:C,3,0),0)</f>
        <v>102.97677966101696</v>
      </c>
      <c r="G11" s="15">
        <f>IFERROR(VLOOKUP(B11,Dinámicas!A:D,4,0),0)</f>
        <v>2</v>
      </c>
      <c r="H11" s="17">
        <f t="shared" si="0"/>
        <v>0.25</v>
      </c>
      <c r="I11" s="47"/>
      <c r="J11" s="18">
        <f t="shared" si="1"/>
        <v>1.3</v>
      </c>
      <c r="K11" s="18"/>
      <c r="L11" s="18">
        <f t="shared" si="2"/>
        <v>1.3</v>
      </c>
      <c r="M11" s="16">
        <f t="shared" si="3"/>
        <v>267.73962711864414</v>
      </c>
      <c r="O11" s="21">
        <v>218.13559322033902</v>
      </c>
      <c r="Q11" s="16">
        <f t="shared" si="4"/>
        <v>49.604033898305119</v>
      </c>
    </row>
    <row r="12" spans="1:17" x14ac:dyDescent="0.25">
      <c r="A12" s="10" t="str">
        <f>IFERROR(VLOOKUP(B12,BASE!BG:BH,2,0),VLOOKUP(B12,Parámetros!D:F,3,0))</f>
        <v>20606057572</v>
      </c>
      <c r="B12" s="8" t="s">
        <v>1772</v>
      </c>
      <c r="C12" s="15">
        <v>20</v>
      </c>
      <c r="D12" s="15" t="str">
        <f>IF(E12&lt;=20,"-",IFERROR(VLOOKUP(B12,Parámetros!D:G,4,0),"-"))</f>
        <v>-</v>
      </c>
      <c r="E12" s="15">
        <f>IFERROR(VLOOKUP(B12,Dinámicas!A:B,2,0),0)</f>
        <v>1</v>
      </c>
      <c r="F12" s="16">
        <f>IFERROR(VLOOKUP(B12,Dinámicas!A:C,3,0),0)</f>
        <v>75.423728813559322</v>
      </c>
      <c r="G12" s="15">
        <f>IFERROR(VLOOKUP(B12,Dinámicas!A:D,4,0),0)</f>
        <v>1</v>
      </c>
      <c r="H12" s="17">
        <f t="shared" si="0"/>
        <v>0.05</v>
      </c>
      <c r="I12" s="47" t="s">
        <v>1795</v>
      </c>
      <c r="J12" s="18">
        <f t="shared" si="1"/>
        <v>2.5</v>
      </c>
      <c r="K12" s="47" t="s">
        <v>1795</v>
      </c>
      <c r="L12" s="18">
        <f t="shared" si="2"/>
        <v>3.5</v>
      </c>
      <c r="M12" s="16">
        <f t="shared" si="3"/>
        <v>263.9830508474576</v>
      </c>
      <c r="O12" s="21">
        <v>970.49306625577833</v>
      </c>
      <c r="Q12" s="16">
        <f t="shared" si="4"/>
        <v>-706.51001540832067</v>
      </c>
    </row>
    <row r="13" spans="1:17" x14ac:dyDescent="0.25">
      <c r="A13" s="10" t="str">
        <f>IFERROR(VLOOKUP(B13,BASE!BG:BH,2,0),VLOOKUP(B13,Parámetros!D:F,3,0))</f>
        <v>20606057572</v>
      </c>
      <c r="B13" s="8" t="s">
        <v>1773</v>
      </c>
      <c r="C13" s="15">
        <v>20</v>
      </c>
      <c r="D13" s="15" t="str">
        <f>IF(E13&lt;=20,"-",IFERROR(VLOOKUP(B13,Parámetros!D:G,4,0),"-"))</f>
        <v>-</v>
      </c>
      <c r="E13" s="15">
        <f>IFERROR(VLOOKUP(B13,Dinámicas!A:B,2,0),0)</f>
        <v>2</v>
      </c>
      <c r="F13" s="16">
        <f>IFERROR(VLOOKUP(B13,Dinámicas!A:C,3,0),0)</f>
        <v>58.474576271186443</v>
      </c>
      <c r="G13" s="15">
        <f>IFERROR(VLOOKUP(B13,Dinámicas!A:D,4,0),0)</f>
        <v>2</v>
      </c>
      <c r="H13" s="17">
        <f t="shared" si="0"/>
        <v>0.1</v>
      </c>
      <c r="I13" s="47" t="s">
        <v>1795</v>
      </c>
      <c r="J13" s="18">
        <f t="shared" si="1"/>
        <v>2.5</v>
      </c>
      <c r="K13" s="47" t="s">
        <v>1795</v>
      </c>
      <c r="L13" s="18">
        <f t="shared" si="2"/>
        <v>3.5</v>
      </c>
      <c r="M13" s="16">
        <f t="shared" si="3"/>
        <v>409.32203389830511</v>
      </c>
      <c r="O13" s="21">
        <v>167.77239709443103</v>
      </c>
      <c r="Q13" s="16">
        <f t="shared" si="4"/>
        <v>241.54963680387408</v>
      </c>
    </row>
    <row r="14" spans="1:17" x14ac:dyDescent="0.25">
      <c r="A14" s="10" t="str">
        <f>IFERROR(VLOOKUP(B14,BASE!BG:BH,2,0),VLOOKUP(B14,Parámetros!D:F,3,0))</f>
        <v>20555450819</v>
      </c>
      <c r="B14" s="8" t="s">
        <v>1774</v>
      </c>
      <c r="C14" s="15">
        <v>20</v>
      </c>
      <c r="D14" s="15" t="str">
        <f>IF(E14&lt;=20,"-",IFERROR(VLOOKUP(B14,Parámetros!D:G,4,0),"-"))</f>
        <v>-</v>
      </c>
      <c r="E14" s="15">
        <f>IFERROR(VLOOKUP(B14,Dinámicas!A:B,2,0),0)</f>
        <v>1</v>
      </c>
      <c r="F14" s="16">
        <f>IFERROR(VLOOKUP(B14,Dinámicas!A:C,3,0),0)</f>
        <v>58.474576271186443</v>
      </c>
      <c r="G14" s="15">
        <f>IFERROR(VLOOKUP(B14,Dinámicas!A:D,4,0),0)</f>
        <v>0</v>
      </c>
      <c r="H14" s="17">
        <f t="shared" si="0"/>
        <v>0.05</v>
      </c>
      <c r="I14" s="47" t="s">
        <v>1795</v>
      </c>
      <c r="J14" s="18">
        <f t="shared" si="1"/>
        <v>2.5</v>
      </c>
      <c r="K14" s="47" t="s">
        <v>1795</v>
      </c>
      <c r="L14" s="18">
        <f t="shared" si="2"/>
        <v>3.5</v>
      </c>
      <c r="M14" s="16">
        <f t="shared" si="3"/>
        <v>0</v>
      </c>
      <c r="O14" s="21">
        <v>976.6525423728815</v>
      </c>
      <c r="Q14" s="16">
        <f t="shared" si="4"/>
        <v>-976.6525423728815</v>
      </c>
    </row>
    <row r="15" spans="1:17" x14ac:dyDescent="0.25">
      <c r="A15" s="10" t="str">
        <f>IFERROR(VLOOKUP(B15,BASE!BG:BH,2,0),VLOOKUP(B15,Parámetros!D:F,3,0))</f>
        <v>20555450819</v>
      </c>
      <c r="B15" s="8" t="s">
        <v>254</v>
      </c>
      <c r="C15" s="15">
        <v>20</v>
      </c>
      <c r="D15" s="15" t="str">
        <f>IF(E15&lt;=20,"-",IFERROR(VLOOKUP(B15,Parámetros!D:G,4,0),"-"))</f>
        <v>-</v>
      </c>
      <c r="E15" s="15">
        <f>IFERROR(VLOOKUP(B15,Dinámicas!A:B,2,0),0)</f>
        <v>3</v>
      </c>
      <c r="F15" s="16">
        <f>IFERROR(VLOOKUP(B15,Dinámicas!A:C,3,0),0)</f>
        <v>103.01949152542373</v>
      </c>
      <c r="G15" s="15">
        <f>IFERROR(VLOOKUP(B15,Dinámicas!A:D,4,0),0)</f>
        <v>2</v>
      </c>
      <c r="H15" s="17">
        <f t="shared" si="0"/>
        <v>0.15</v>
      </c>
      <c r="I15" s="47"/>
      <c r="J15" s="18">
        <f t="shared" si="1"/>
        <v>1.3</v>
      </c>
      <c r="K15" s="18"/>
      <c r="L15" s="18">
        <f t="shared" si="2"/>
        <v>1.3</v>
      </c>
      <c r="M15" s="16">
        <f t="shared" si="3"/>
        <v>267.85067796610173</v>
      </c>
      <c r="O15" s="21">
        <v>0</v>
      </c>
      <c r="Q15" s="16">
        <f t="shared" si="4"/>
        <v>267.85067796610173</v>
      </c>
    </row>
    <row r="16" spans="1:17" x14ac:dyDescent="0.25">
      <c r="A16" s="10" t="str">
        <f>IFERROR(VLOOKUP(B16,BASE!BG:BH,2,0),VLOOKUP(B16,Parámetros!D:F,3,0))</f>
        <v>20555450819</v>
      </c>
      <c r="B16" s="8" t="s">
        <v>255</v>
      </c>
      <c r="C16" s="15">
        <v>20</v>
      </c>
      <c r="D16" s="15" t="str">
        <f>IF(E16&lt;=20,"-",IFERROR(VLOOKUP(B16,Parámetros!D:G,4,0),"-"))</f>
        <v>-</v>
      </c>
      <c r="E16" s="15">
        <f>IFERROR(VLOOKUP(B16,Dinámicas!A:B,2,0),0)</f>
        <v>2</v>
      </c>
      <c r="F16" s="16">
        <f>IFERROR(VLOOKUP(B16,Dinámicas!A:C,3,0),0)</f>
        <v>115.7313559322034</v>
      </c>
      <c r="G16" s="15">
        <f>IFERROR(VLOOKUP(B16,Dinámicas!A:D,4,0),0)</f>
        <v>0</v>
      </c>
      <c r="H16" s="17">
        <f t="shared" si="0"/>
        <v>0.1</v>
      </c>
      <c r="I16" s="47"/>
      <c r="J16" s="18">
        <f t="shared" si="1"/>
        <v>1.3</v>
      </c>
      <c r="K16" s="18"/>
      <c r="L16" s="18">
        <f t="shared" si="2"/>
        <v>1.3</v>
      </c>
      <c r="M16" s="16">
        <f t="shared" si="3"/>
        <v>0</v>
      </c>
      <c r="O16" s="21">
        <v>462.7118644067798</v>
      </c>
      <c r="Q16" s="16">
        <f t="shared" si="4"/>
        <v>-462.7118644067798</v>
      </c>
    </row>
    <row r="17" spans="1:17" x14ac:dyDescent="0.25">
      <c r="A17" s="10" t="str">
        <f>IFERROR(VLOOKUP(B17,BASE!BG:BH,2,0),VLOOKUP(B17,Parámetros!D:F,3,0))</f>
        <v>20612842389</v>
      </c>
      <c r="B17" s="8" t="s">
        <v>165</v>
      </c>
      <c r="C17" s="15">
        <v>20</v>
      </c>
      <c r="D17" s="15" t="str">
        <f>IF(E17&lt;=20,"-",IFERROR(VLOOKUP(B17,Parámetros!D:G,4,0),"-"))</f>
        <v>-</v>
      </c>
      <c r="E17" s="15">
        <f>IFERROR(VLOOKUP(B17,Dinámicas!A:B,2,0),0)</f>
        <v>3</v>
      </c>
      <c r="F17" s="16">
        <f>IFERROR(VLOOKUP(B17,Dinámicas!A:C,3,0),0)</f>
        <v>82.52146892655368</v>
      </c>
      <c r="G17" s="15">
        <f>IFERROR(VLOOKUP(B17,Dinámicas!A:D,4,0),0)</f>
        <v>1</v>
      </c>
      <c r="H17" s="17">
        <f t="shared" si="0"/>
        <v>0.15</v>
      </c>
      <c r="I17" s="47"/>
      <c r="J17" s="18">
        <f t="shared" si="1"/>
        <v>1.3</v>
      </c>
      <c r="K17" s="18"/>
      <c r="L17" s="18">
        <f t="shared" si="2"/>
        <v>1.3</v>
      </c>
      <c r="M17" s="16">
        <f t="shared" si="3"/>
        <v>107.27790960451979</v>
      </c>
      <c r="O17" s="21">
        <v>544.62288135593224</v>
      </c>
      <c r="Q17" s="16">
        <f t="shared" si="4"/>
        <v>-437.34497175141246</v>
      </c>
    </row>
    <row r="18" spans="1:17" x14ac:dyDescent="0.25">
      <c r="A18" s="10" t="str">
        <f>IFERROR(VLOOKUP(B18,BASE!BG:BH,2,0),VLOOKUP(B18,Parámetros!D:F,3,0))</f>
        <v>20612842389</v>
      </c>
      <c r="B18" s="8" t="s">
        <v>161</v>
      </c>
      <c r="C18" s="15">
        <f>IFERROR(VLOOKUP(B18,Parámetros!D:F,2,0),"N")</f>
        <v>22</v>
      </c>
      <c r="D18" s="15" t="str">
        <f>IF(E18&lt;=20,"-",IFERROR(VLOOKUP(B18,Parámetros!D:G,4,0),"-"))</f>
        <v>-</v>
      </c>
      <c r="E18" s="15">
        <f>IFERROR(VLOOKUP(B18,Dinámicas!A:B,2,0),0)</f>
        <v>1</v>
      </c>
      <c r="F18" s="16">
        <f>IFERROR(VLOOKUP(B18,Dinámicas!A:C,3,0),0)</f>
        <v>75.423728813559322</v>
      </c>
      <c r="G18" s="15">
        <f>IFERROR(VLOOKUP(B18,Dinámicas!A:D,4,0),0)</f>
        <v>1</v>
      </c>
      <c r="H18" s="17">
        <f t="shared" si="0"/>
        <v>4.5499999999999999E-2</v>
      </c>
      <c r="I18" s="47"/>
      <c r="J18" s="18">
        <f t="shared" si="1"/>
        <v>1.3</v>
      </c>
      <c r="K18" s="18"/>
      <c r="L18" s="18">
        <f t="shared" si="2"/>
        <v>1.3</v>
      </c>
      <c r="M18" s="16">
        <f t="shared" si="3"/>
        <v>98.050847457627128</v>
      </c>
      <c r="O18" s="21">
        <v>179.57627118644069</v>
      </c>
      <c r="Q18" s="16">
        <f t="shared" si="4"/>
        <v>-81.525423728813564</v>
      </c>
    </row>
    <row r="19" spans="1:17" x14ac:dyDescent="0.25">
      <c r="A19" s="10" t="str">
        <f>IFERROR(VLOOKUP(B19,BASE!BG:BH,2,0),VLOOKUP(B19,Parámetros!D:F,3,0))</f>
        <v>20612842389</v>
      </c>
      <c r="B19" s="8" t="s">
        <v>162</v>
      </c>
      <c r="C19" s="15">
        <v>20</v>
      </c>
      <c r="D19" s="15" t="str">
        <f>IF(E19&lt;=20,"-",IFERROR(VLOOKUP(B19,Parámetros!D:G,4,0),"-"))</f>
        <v>-</v>
      </c>
      <c r="E19" s="15">
        <f>IFERROR(VLOOKUP(B19,Dinámicas!A:B,2,0),0)</f>
        <v>1</v>
      </c>
      <c r="F19" s="16">
        <f>IFERROR(VLOOKUP(B19,Dinámicas!A:C,3,0),0)</f>
        <v>94.544915254237296</v>
      </c>
      <c r="G19" s="15">
        <f>IFERROR(VLOOKUP(B19,Dinámicas!A:D,4,0),0)</f>
        <v>0</v>
      </c>
      <c r="H19" s="17">
        <f t="shared" si="0"/>
        <v>0.05</v>
      </c>
      <c r="I19" s="47"/>
      <c r="J19" s="18">
        <f t="shared" si="1"/>
        <v>1.3</v>
      </c>
      <c r="K19" s="18"/>
      <c r="L19" s="18">
        <f t="shared" si="2"/>
        <v>1.3</v>
      </c>
      <c r="M19" s="16">
        <f t="shared" si="3"/>
        <v>0</v>
      </c>
      <c r="O19" s="21">
        <v>148.54519774011303</v>
      </c>
      <c r="Q19" s="16">
        <f t="shared" si="4"/>
        <v>-148.54519774011303</v>
      </c>
    </row>
    <row r="20" spans="1:17" x14ac:dyDescent="0.25">
      <c r="A20" s="10" t="str">
        <f>IFERROR(VLOOKUP(B20,BASE!BG:BH,2,0),VLOOKUP(B20,Parámetros!D:F,3,0))</f>
        <v>20612842389</v>
      </c>
      <c r="B20" s="8" t="s">
        <v>160</v>
      </c>
      <c r="C20" s="15">
        <v>20</v>
      </c>
      <c r="D20" s="15" t="str">
        <f>IF(E20&lt;=20,"-",IFERROR(VLOOKUP(B20,Parámetros!D:G,4,0),"-"))</f>
        <v>-</v>
      </c>
      <c r="E20" s="15">
        <f>IFERROR(VLOOKUP(B20,Dinámicas!A:B,2,0),0)</f>
        <v>1</v>
      </c>
      <c r="F20" s="16">
        <f>IFERROR(VLOOKUP(B20,Dinámicas!A:C,3,0),0)</f>
        <v>94.544915254237296</v>
      </c>
      <c r="G20" s="15">
        <f>IFERROR(VLOOKUP(B20,Dinámicas!A:D,4,0),0)</f>
        <v>0</v>
      </c>
      <c r="H20" s="17">
        <f t="shared" si="0"/>
        <v>0.05</v>
      </c>
      <c r="I20" s="47"/>
      <c r="J20" s="18">
        <f t="shared" si="1"/>
        <v>1.3</v>
      </c>
      <c r="K20" s="18"/>
      <c r="L20" s="18">
        <f t="shared" si="2"/>
        <v>1.3</v>
      </c>
      <c r="M20" s="16">
        <f t="shared" si="3"/>
        <v>0</v>
      </c>
      <c r="O20" s="21">
        <v>366.31355932203388</v>
      </c>
      <c r="Q20" s="16">
        <f t="shared" si="4"/>
        <v>-366.31355932203388</v>
      </c>
    </row>
    <row r="21" spans="1:17" x14ac:dyDescent="0.25">
      <c r="A21" s="10" t="str">
        <f>IFERROR(VLOOKUP(B21,BASE!BG:BH,2,0),VLOOKUP(B21,Parámetros!D:F,3,0))</f>
        <v>20607755044</v>
      </c>
      <c r="B21" s="8" t="s">
        <v>112</v>
      </c>
      <c r="C21" s="15">
        <f>IFERROR(VLOOKUP(B21,Parámetros!D:F,2,0),"N")</f>
        <v>12</v>
      </c>
      <c r="D21" s="15" t="str">
        <f>IF(E21&lt;=20,"-",IFERROR(VLOOKUP(B21,Parámetros!D:G,4,0),"-"))</f>
        <v>-</v>
      </c>
      <c r="E21" s="15">
        <f>IFERROR(VLOOKUP(B21,Dinámicas!A:B,2,0),0)</f>
        <v>2</v>
      </c>
      <c r="F21" s="16">
        <f>IFERROR(VLOOKUP(B21,Dinámicas!A:C,3,0),0)</f>
        <v>100.90084745762712</v>
      </c>
      <c r="G21" s="15">
        <f>IFERROR(VLOOKUP(B21,Dinámicas!A:D,4,0),0)</f>
        <v>2</v>
      </c>
      <c r="H21" s="17">
        <f t="shared" si="0"/>
        <v>0.16669999999999999</v>
      </c>
      <c r="I21" s="47"/>
      <c r="J21" s="18">
        <f t="shared" si="1"/>
        <v>1.3</v>
      </c>
      <c r="K21" s="18"/>
      <c r="L21" s="18">
        <f t="shared" si="2"/>
        <v>1.3</v>
      </c>
      <c r="M21" s="16">
        <f t="shared" si="3"/>
        <v>262.3422033898305</v>
      </c>
      <c r="O21" s="21">
        <v>207.11864406779665</v>
      </c>
      <c r="Q21" s="16">
        <f t="shared" si="4"/>
        <v>55.22355932203385</v>
      </c>
    </row>
    <row r="22" spans="1:17" x14ac:dyDescent="0.25">
      <c r="A22" s="10" t="str">
        <f>IFERROR(VLOOKUP(B22,BASE!BG:BH,2,0),VLOOKUP(B22,Parámetros!D:F,3,0))</f>
        <v>20607755044</v>
      </c>
      <c r="B22" s="8" t="s">
        <v>145</v>
      </c>
      <c r="C22" s="15">
        <f>IFERROR(VLOOKUP(B22,Parámetros!D:F,2,0),"N")</f>
        <v>20</v>
      </c>
      <c r="D22" s="15" t="str">
        <f>IF(E22&lt;=20,"-",IFERROR(VLOOKUP(B22,Parámetros!D:G,4,0),"-"))</f>
        <v>-</v>
      </c>
      <c r="E22" s="15">
        <f>IFERROR(VLOOKUP(B22,Dinámicas!A:B,2,0),0)</f>
        <v>1</v>
      </c>
      <c r="F22" s="16">
        <f>IFERROR(VLOOKUP(B22,Dinámicas!A:C,3,0),0)</f>
        <v>58.474576271186443</v>
      </c>
      <c r="G22" s="15">
        <f>IFERROR(VLOOKUP(B22,Dinámicas!A:D,4,0),0)</f>
        <v>0</v>
      </c>
      <c r="H22" s="17">
        <f t="shared" si="0"/>
        <v>0.05</v>
      </c>
      <c r="I22" s="47"/>
      <c r="J22" s="18">
        <f t="shared" si="1"/>
        <v>1.3</v>
      </c>
      <c r="K22" s="18"/>
      <c r="L22" s="18">
        <f t="shared" si="2"/>
        <v>1.3</v>
      </c>
      <c r="M22" s="16">
        <f t="shared" si="3"/>
        <v>0</v>
      </c>
      <c r="O22" s="21">
        <v>17698.335901386719</v>
      </c>
      <c r="Q22" s="16">
        <f t="shared" si="4"/>
        <v>-17698.335901386719</v>
      </c>
    </row>
    <row r="23" spans="1:17" x14ac:dyDescent="0.25">
      <c r="A23" s="10" t="str">
        <f>IFERROR(VLOOKUP(B23,BASE!BG:BH,2,0),VLOOKUP(B23,Parámetros!D:F,3,0))</f>
        <v>20611469480</v>
      </c>
      <c r="B23" s="8" t="s">
        <v>202</v>
      </c>
      <c r="C23" s="15">
        <f>IFERROR(VLOOKUP(B23,Parámetros!D:F,2,0),"N")</f>
        <v>10</v>
      </c>
      <c r="D23" s="15" t="str">
        <f>IF(E23&lt;=20,"-",IFERROR(VLOOKUP(B23,Parámetros!D:G,4,0),"-"))</f>
        <v>-</v>
      </c>
      <c r="E23" s="15">
        <f>IFERROR(VLOOKUP(B23,Dinámicas!A:B,2,0),0)</f>
        <v>3</v>
      </c>
      <c r="F23" s="16">
        <f>IFERROR(VLOOKUP(B23,Dinámicas!A:C,3,0),0)</f>
        <v>89.548022598870048</v>
      </c>
      <c r="G23" s="15">
        <f>IFERROR(VLOOKUP(B23,Dinámicas!A:D,4,0),0)</f>
        <v>1</v>
      </c>
      <c r="H23" s="17">
        <f t="shared" si="0"/>
        <v>0.3</v>
      </c>
      <c r="I23" s="47"/>
      <c r="J23" s="18">
        <f t="shared" si="1"/>
        <v>1.3</v>
      </c>
      <c r="K23" s="18"/>
      <c r="L23" s="18">
        <f t="shared" si="2"/>
        <v>1.3</v>
      </c>
      <c r="M23" s="16">
        <f t="shared" si="3"/>
        <v>116.41242937853107</v>
      </c>
      <c r="O23" s="21">
        <v>462.71186440677968</v>
      </c>
      <c r="Q23" s="16">
        <f t="shared" si="4"/>
        <v>-346.29943502824858</v>
      </c>
    </row>
    <row r="24" spans="1:17" x14ac:dyDescent="0.25">
      <c r="A24" s="10" t="str">
        <f>IFERROR(VLOOKUP(B24,BASE!BG:BH,2,0),VLOOKUP(B24,Parámetros!D:F,3,0))</f>
        <v>20607995258</v>
      </c>
      <c r="B24" s="8" t="s">
        <v>113</v>
      </c>
      <c r="C24" s="15">
        <f>IFERROR(VLOOKUP(B24,Parámetros!D:F,2,0),"N")</f>
        <v>20</v>
      </c>
      <c r="D24" s="15" t="str">
        <f>IF(E24&lt;=20,"-",IFERROR(VLOOKUP(B24,Parámetros!D:G,4,0),"-"))</f>
        <v>-</v>
      </c>
      <c r="E24" s="15">
        <f>IFERROR(VLOOKUP(B24,Dinámicas!A:B,2,0),0)</f>
        <v>5</v>
      </c>
      <c r="F24" s="16">
        <f>IFERROR(VLOOKUP(B24,Dinámicas!A:C,3,0),0)</f>
        <v>58.47457627118645</v>
      </c>
      <c r="G24" s="15">
        <f>IFERROR(VLOOKUP(B24,Dinámicas!A:D,4,0),0)</f>
        <v>5</v>
      </c>
      <c r="H24" s="17">
        <f t="shared" si="0"/>
        <v>0.25</v>
      </c>
      <c r="I24" s="47"/>
      <c r="J24" s="18">
        <f t="shared" si="1"/>
        <v>1.3</v>
      </c>
      <c r="K24" s="18"/>
      <c r="L24" s="18">
        <f t="shared" si="2"/>
        <v>1.3</v>
      </c>
      <c r="M24" s="16">
        <f t="shared" si="3"/>
        <v>380.08474576271192</v>
      </c>
      <c r="O24" s="21">
        <v>807.83898305084767</v>
      </c>
      <c r="Q24" s="16">
        <f t="shared" si="4"/>
        <v>-427.75423728813576</v>
      </c>
    </row>
    <row r="25" spans="1:17" x14ac:dyDescent="0.25">
      <c r="A25" s="10" t="str">
        <f>IFERROR(VLOOKUP(B25,BASE!BG:BH,2,0),VLOOKUP(B25,Parámetros!D:F,3,0))</f>
        <v>20607995258</v>
      </c>
      <c r="B25" s="8" t="s">
        <v>114</v>
      </c>
      <c r="C25" s="15">
        <f>IFERROR(VLOOKUP(B25,Parámetros!D:F,2,0),"N")</f>
        <v>5</v>
      </c>
      <c r="D25" s="15" t="str">
        <f>IF(E25&lt;=20,"-",IFERROR(VLOOKUP(B25,Parámetros!D:G,4,0),"-"))</f>
        <v>-</v>
      </c>
      <c r="E25" s="15">
        <f>IFERROR(VLOOKUP(B25,Dinámicas!A:B,2,0),0)</f>
        <v>10</v>
      </c>
      <c r="F25" s="16">
        <f>IFERROR(VLOOKUP(B25,Dinámicas!A:C,3,0),0)</f>
        <v>75.858135593220339</v>
      </c>
      <c r="G25" s="15">
        <f>IFERROR(VLOOKUP(B25,Dinámicas!A:D,4,0),0)</f>
        <v>9</v>
      </c>
      <c r="H25" s="17">
        <f t="shared" si="0"/>
        <v>2</v>
      </c>
      <c r="I25" s="47"/>
      <c r="J25" s="18">
        <f t="shared" si="1"/>
        <v>2.5</v>
      </c>
      <c r="K25" s="18"/>
      <c r="L25" s="18">
        <f t="shared" si="2"/>
        <v>2.5</v>
      </c>
      <c r="M25" s="16">
        <f t="shared" si="3"/>
        <v>1706.8080508474577</v>
      </c>
      <c r="O25" s="21">
        <v>2734.8305084745762</v>
      </c>
      <c r="Q25" s="16">
        <f t="shared" si="4"/>
        <v>-1028.0224576271185</v>
      </c>
    </row>
    <row r="26" spans="1:17" x14ac:dyDescent="0.25">
      <c r="A26" s="10" t="str">
        <f>IFERROR(VLOOKUP(B26,BASE!BG:BH,2,0),VLOOKUP(B26,Parámetros!D:F,3,0))</f>
        <v>20607995258</v>
      </c>
      <c r="B26" s="8" t="s">
        <v>115</v>
      </c>
      <c r="C26" s="15">
        <v>20</v>
      </c>
      <c r="D26" s="15" t="str">
        <f>IF(E26&lt;=20,"-",IFERROR(VLOOKUP(B26,Parámetros!D:G,4,0),"-"))</f>
        <v>-</v>
      </c>
      <c r="E26" s="15">
        <f>IFERROR(VLOOKUP(B26,Dinámicas!A:B,2,0),0)</f>
        <v>8</v>
      </c>
      <c r="F26" s="16">
        <f>IFERROR(VLOOKUP(B26,Dinámicas!A:C,3,0),0)</f>
        <v>78.098728813559333</v>
      </c>
      <c r="G26" s="15">
        <f>IFERROR(VLOOKUP(B26,Dinámicas!A:D,4,0),0)</f>
        <v>5</v>
      </c>
      <c r="H26" s="17">
        <f t="shared" si="0"/>
        <v>0.4</v>
      </c>
      <c r="I26" s="47"/>
      <c r="J26" s="18">
        <f t="shared" si="1"/>
        <v>1.3</v>
      </c>
      <c r="K26" s="18"/>
      <c r="L26" s="18">
        <f t="shared" si="2"/>
        <v>1.3</v>
      </c>
      <c r="M26" s="16">
        <f t="shared" si="3"/>
        <v>507.64173728813569</v>
      </c>
      <c r="O26" s="21">
        <v>0</v>
      </c>
      <c r="Q26" s="16">
        <f t="shared" si="4"/>
        <v>507.64173728813569</v>
      </c>
    </row>
    <row r="27" spans="1:17" x14ac:dyDescent="0.25">
      <c r="A27" s="10" t="str">
        <f>IFERROR(VLOOKUP(B27,BASE!BG:BH,2,0),VLOOKUP(B27,Parámetros!D:F,3,0))</f>
        <v>20607995258</v>
      </c>
      <c r="B27" s="8" t="s">
        <v>116</v>
      </c>
      <c r="C27" s="15">
        <f>IFERROR(VLOOKUP(B27,Parámetros!D:F,2,0),"N")</f>
        <v>38</v>
      </c>
      <c r="D27" s="15">
        <f>IF(E27&lt;=20,"-",IFERROR(VLOOKUP(B27,Parámetros!D:G,4,0),"-"))</f>
        <v>0</v>
      </c>
      <c r="E27" s="15">
        <f>IFERROR(VLOOKUP(B27,Dinámicas!A:B,2,0),0)</f>
        <v>25</v>
      </c>
      <c r="F27" s="16">
        <f>IFERROR(VLOOKUP(B27,Dinámicas!A:C,3,0),0)</f>
        <v>82.329830508474572</v>
      </c>
      <c r="G27" s="15">
        <f>IFERROR(VLOOKUP(B27,Dinámicas!A:D,4,0),0)</f>
        <v>15</v>
      </c>
      <c r="H27" s="17">
        <f t="shared" si="0"/>
        <v>0.65790000000000004</v>
      </c>
      <c r="I27" s="47"/>
      <c r="J27" s="18">
        <f t="shared" si="1"/>
        <v>1.3</v>
      </c>
      <c r="K27" s="18"/>
      <c r="L27" s="18">
        <f t="shared" si="2"/>
        <v>1.3</v>
      </c>
      <c r="M27" s="16">
        <f t="shared" si="3"/>
        <v>1605.4316949152542</v>
      </c>
      <c r="O27" s="21">
        <v>334.47457627118644</v>
      </c>
      <c r="Q27" s="16">
        <f t="shared" si="4"/>
        <v>1270.9571186440678</v>
      </c>
    </row>
    <row r="28" spans="1:17" x14ac:dyDescent="0.25">
      <c r="A28" s="10" t="str">
        <f>IFERROR(VLOOKUP(B28,BASE!BG:BH,2,0),VLOOKUP(B28,Parámetros!D:F,3,0))</f>
        <v>20557798723</v>
      </c>
      <c r="B28" s="8" t="s">
        <v>135</v>
      </c>
      <c r="C28" s="15">
        <f>IFERROR(VLOOKUP(B28,Parámetros!D:F,2,0),"N")</f>
        <v>25</v>
      </c>
      <c r="D28" s="15" t="str">
        <f>IF(E28&lt;=20,"-",IFERROR(VLOOKUP(B28,Parámetros!D:G,4,0),"-"))</f>
        <v>-</v>
      </c>
      <c r="E28" s="15">
        <f>IFERROR(VLOOKUP(B28,Dinámicas!A:B,2,0),0)</f>
        <v>5</v>
      </c>
      <c r="F28" s="16">
        <f>IFERROR(VLOOKUP(B28,Dinámicas!A:C,3,0),0)</f>
        <v>88.156949152542381</v>
      </c>
      <c r="G28" s="15">
        <f>IFERROR(VLOOKUP(B28,Dinámicas!A:D,4,0),0)</f>
        <v>3</v>
      </c>
      <c r="H28" s="17">
        <f t="shared" si="0"/>
        <v>0.2</v>
      </c>
      <c r="I28" s="47"/>
      <c r="J28" s="18">
        <f t="shared" si="1"/>
        <v>1.3</v>
      </c>
      <c r="K28" s="18"/>
      <c r="L28" s="18">
        <f t="shared" si="2"/>
        <v>1.3</v>
      </c>
      <c r="M28" s="16">
        <f t="shared" si="3"/>
        <v>343.81210169491533</v>
      </c>
      <c r="O28" s="21">
        <v>324.43341404358353</v>
      </c>
      <c r="Q28" s="16">
        <f t="shared" si="4"/>
        <v>19.378687651331802</v>
      </c>
    </row>
    <row r="29" spans="1:17" x14ac:dyDescent="0.25">
      <c r="A29" s="10" t="str">
        <f>IFERROR(VLOOKUP(B29,BASE!BG:BH,2,0),VLOOKUP(B29,Parámetros!D:F,3,0))</f>
        <v>20557798723</v>
      </c>
      <c r="B29" s="8" t="s">
        <v>134</v>
      </c>
      <c r="C29" s="15">
        <f>IFERROR(VLOOKUP(B29,Parámetros!D:F,2,0),"N")</f>
        <v>10</v>
      </c>
      <c r="D29" s="15" t="str">
        <f>IF(E29&lt;=20,"-",IFERROR(VLOOKUP(B29,Parámetros!D:G,4,0),"-"))</f>
        <v>-</v>
      </c>
      <c r="E29" s="15">
        <f>IFERROR(VLOOKUP(B29,Dinámicas!A:B,2,0),0)</f>
        <v>8</v>
      </c>
      <c r="F29" s="16">
        <f>IFERROR(VLOOKUP(B29,Dinámicas!A:C,3,0),0)</f>
        <v>70.398622881355934</v>
      </c>
      <c r="G29" s="15">
        <f>IFERROR(VLOOKUP(B29,Dinámicas!A:D,4,0),0)</f>
        <v>5</v>
      </c>
      <c r="H29" s="17">
        <f t="shared" si="0"/>
        <v>0.8</v>
      </c>
      <c r="I29" s="47"/>
      <c r="J29" s="18">
        <f t="shared" si="1"/>
        <v>1.8</v>
      </c>
      <c r="K29" s="18"/>
      <c r="L29" s="18">
        <f t="shared" si="2"/>
        <v>1.8</v>
      </c>
      <c r="M29" s="16">
        <f t="shared" si="3"/>
        <v>633.58760593220347</v>
      </c>
      <c r="O29" s="21">
        <v>475.57203389830522</v>
      </c>
      <c r="Q29" s="16">
        <f t="shared" si="4"/>
        <v>158.01557203389825</v>
      </c>
    </row>
    <row r="30" spans="1:17" x14ac:dyDescent="0.25">
      <c r="A30" s="10" t="str">
        <f>IFERROR(VLOOKUP(B30,BASE!BG:BH,2,0),VLOOKUP(B30,Parámetros!D:F,3,0))</f>
        <v>20557798723</v>
      </c>
      <c r="B30" s="8" t="s">
        <v>133</v>
      </c>
      <c r="C30" s="15">
        <f>IFERROR(VLOOKUP(B30,Parámetros!D:F,2,0),"N")</f>
        <v>17</v>
      </c>
      <c r="D30" s="15" t="str">
        <f>IF(E30&lt;=20,"-",IFERROR(VLOOKUP(B30,Parámetros!D:G,4,0),"-"))</f>
        <v>-</v>
      </c>
      <c r="E30" s="15">
        <f>IFERROR(VLOOKUP(B30,Dinámicas!A:B,2,0),0)</f>
        <v>11</v>
      </c>
      <c r="F30" s="16">
        <f>IFERROR(VLOOKUP(B30,Dinámicas!A:C,3,0),0)</f>
        <v>99.326040061633293</v>
      </c>
      <c r="G30" s="15">
        <f>IFERROR(VLOOKUP(B30,Dinámicas!A:D,4,0),0)</f>
        <v>6</v>
      </c>
      <c r="H30" s="17">
        <f t="shared" si="0"/>
        <v>0.64710000000000001</v>
      </c>
      <c r="I30" s="47"/>
      <c r="J30" s="18">
        <f t="shared" si="1"/>
        <v>1.3</v>
      </c>
      <c r="K30" s="18"/>
      <c r="L30" s="18">
        <f t="shared" si="2"/>
        <v>1.3</v>
      </c>
      <c r="M30" s="16">
        <f t="shared" si="3"/>
        <v>774.74311248073968</v>
      </c>
      <c r="O30" s="21">
        <v>9639.719000892057</v>
      </c>
      <c r="Q30" s="16">
        <f t="shared" si="4"/>
        <v>-8864.975888411318</v>
      </c>
    </row>
    <row r="31" spans="1:17" x14ac:dyDescent="0.25">
      <c r="A31" s="10" t="str">
        <f>IFERROR(VLOOKUP(B31,BASE!BG:BH,2,0),VLOOKUP(B31,Parámetros!D:F,3,0))</f>
        <v>20610487672</v>
      </c>
      <c r="B31" s="8" t="s">
        <v>205</v>
      </c>
      <c r="C31" s="15">
        <f>IFERROR(VLOOKUP(B31,Parámetros!D:F,2,0),"N")</f>
        <v>10</v>
      </c>
      <c r="D31" s="15" t="str">
        <f>IF(E31&lt;=20,"-",IFERROR(VLOOKUP(B31,Parámetros!D:G,4,0),"-"))</f>
        <v>-</v>
      </c>
      <c r="E31" s="15">
        <f>IFERROR(VLOOKUP(B31,Dinámicas!A:B,2,0),0)</f>
        <v>5</v>
      </c>
      <c r="F31" s="16">
        <f>IFERROR(VLOOKUP(B31,Dinámicas!A:C,3,0),0)</f>
        <v>70.773389830508478</v>
      </c>
      <c r="G31" s="15">
        <f>IFERROR(VLOOKUP(B31,Dinámicas!A:D,4,0),0)</f>
        <v>3</v>
      </c>
      <c r="H31" s="17">
        <f t="shared" si="0"/>
        <v>0.5</v>
      </c>
      <c r="I31" s="47"/>
      <c r="J31" s="18">
        <f t="shared" si="1"/>
        <v>1.3</v>
      </c>
      <c r="K31" s="18"/>
      <c r="L31" s="18">
        <f t="shared" si="2"/>
        <v>1.3</v>
      </c>
      <c r="M31" s="16">
        <f t="shared" si="3"/>
        <v>276.01622033898309</v>
      </c>
      <c r="O31" s="21">
        <v>0</v>
      </c>
      <c r="Q31" s="16">
        <f t="shared" si="4"/>
        <v>276.01622033898309</v>
      </c>
    </row>
    <row r="32" spans="1:17" x14ac:dyDescent="0.25">
      <c r="A32" s="10" t="str">
        <f>IFERROR(VLOOKUP(B32,BASE!BG:BH,2,0),VLOOKUP(B32,Parámetros!D:F,3,0))</f>
        <v>20610487671</v>
      </c>
      <c r="B32" s="8" t="s">
        <v>184</v>
      </c>
      <c r="C32" s="15">
        <f>IFERROR(VLOOKUP(B32,Parámetros!D:F,2,0),"N")</f>
        <v>20</v>
      </c>
      <c r="D32" s="15">
        <f>IF(E32&lt;=20,"-",IFERROR(VLOOKUP(B32,Parámetros!D:G,4,0),"-"))</f>
        <v>0</v>
      </c>
      <c r="E32" s="15">
        <f>IFERROR(VLOOKUP(B32,Dinámicas!A:B,2,0),0)</f>
        <v>50</v>
      </c>
      <c r="F32" s="16">
        <f>IFERROR(VLOOKUP(B32,Dinámicas!A:C,3,0),0)</f>
        <v>68.102830508474568</v>
      </c>
      <c r="G32" s="15">
        <f>IFERROR(VLOOKUP(B32,Dinámicas!A:D,4,0),0)</f>
        <v>29</v>
      </c>
      <c r="H32" s="17">
        <f t="shared" si="0"/>
        <v>2.5</v>
      </c>
      <c r="I32" s="47"/>
      <c r="J32" s="18">
        <f t="shared" si="1"/>
        <v>2.5</v>
      </c>
      <c r="K32" s="18"/>
      <c r="L32" s="18">
        <f t="shared" si="2"/>
        <v>2.5</v>
      </c>
      <c r="M32" s="16">
        <f t="shared" si="3"/>
        <v>4937.455211864406</v>
      </c>
      <c r="O32" s="21">
        <v>166.72316384180795</v>
      </c>
      <c r="Q32" s="16">
        <f t="shared" si="4"/>
        <v>4770.7320480225981</v>
      </c>
    </row>
    <row r="33" spans="1:17" x14ac:dyDescent="0.25">
      <c r="A33" s="10" t="str">
        <f>IFERROR(VLOOKUP(B33,BASE!BG:BH,2,0),VLOOKUP(B33,Parámetros!D:F,3,0))</f>
        <v>20610487671</v>
      </c>
      <c r="B33" s="8" t="s">
        <v>185</v>
      </c>
      <c r="C33" s="15">
        <f>IFERROR(VLOOKUP(B33,Parámetros!D:F,2,0),"N")</f>
        <v>15</v>
      </c>
      <c r="D33" s="15">
        <f>IF(E33&lt;=20,"-",IFERROR(VLOOKUP(B33,Parámetros!D:G,4,0),"-"))</f>
        <v>0</v>
      </c>
      <c r="E33" s="15">
        <f>IFERROR(VLOOKUP(B33,Dinámicas!A:B,2,0),0)</f>
        <v>32</v>
      </c>
      <c r="F33" s="16">
        <f>IFERROR(VLOOKUP(B33,Dinámicas!A:C,3,0),0)</f>
        <v>65.037473516949134</v>
      </c>
      <c r="G33" s="15">
        <f>IFERROR(VLOOKUP(B33,Dinámicas!A:D,4,0),0)</f>
        <v>15</v>
      </c>
      <c r="H33" s="17">
        <f t="shared" si="0"/>
        <v>2.1333000000000002</v>
      </c>
      <c r="I33" s="47"/>
      <c r="J33" s="18">
        <f t="shared" si="1"/>
        <v>2.5</v>
      </c>
      <c r="K33" s="18"/>
      <c r="L33" s="18">
        <f t="shared" si="2"/>
        <v>2.5</v>
      </c>
      <c r="M33" s="16">
        <f t="shared" si="3"/>
        <v>2438.9052568855923</v>
      </c>
      <c r="O33" s="21">
        <v>178.11652542372883</v>
      </c>
      <c r="Q33" s="16">
        <f t="shared" si="4"/>
        <v>2260.7887314618633</v>
      </c>
    </row>
    <row r="34" spans="1:17" x14ac:dyDescent="0.25">
      <c r="A34" s="10" t="str">
        <f>IFERROR(VLOOKUP(B34,BASE!BG:BH,2,0),VLOOKUP(B34,Parámetros!D:F,3,0))</f>
        <v>20610487672</v>
      </c>
      <c r="B34" s="8" t="s">
        <v>168</v>
      </c>
      <c r="C34" s="15">
        <f>IFERROR(VLOOKUP(B34,Parámetros!D:F,2,0),"N")</f>
        <v>20</v>
      </c>
      <c r="D34" s="15">
        <f>IF(E34&lt;=20,"-",IFERROR(VLOOKUP(B34,Parámetros!D:G,4,0),"-"))</f>
        <v>0</v>
      </c>
      <c r="E34" s="15">
        <f>IFERROR(VLOOKUP(B34,Dinámicas!A:B,2,0),0)</f>
        <v>22</v>
      </c>
      <c r="F34" s="16">
        <f>IFERROR(VLOOKUP(B34,Dinámicas!A:C,3,0),0)</f>
        <v>63.971070878274283</v>
      </c>
      <c r="G34" s="15">
        <f>IFERROR(VLOOKUP(B34,Dinámicas!A:D,4,0),0)</f>
        <v>8</v>
      </c>
      <c r="H34" s="17">
        <f t="shared" si="0"/>
        <v>1.1000000000000001</v>
      </c>
      <c r="I34" s="47"/>
      <c r="J34" s="18">
        <f t="shared" si="1"/>
        <v>2.5</v>
      </c>
      <c r="K34" s="18"/>
      <c r="L34" s="18">
        <f t="shared" si="2"/>
        <v>2.5</v>
      </c>
      <c r="M34" s="16">
        <f t="shared" si="3"/>
        <v>1279.4214175654856</v>
      </c>
      <c r="O34" s="21">
        <v>276.71822033898309</v>
      </c>
      <c r="Q34" s="16">
        <f t="shared" si="4"/>
        <v>1002.7031972265025</v>
      </c>
    </row>
    <row r="35" spans="1:17" x14ac:dyDescent="0.25">
      <c r="A35" s="10" t="str">
        <f>IFERROR(VLOOKUP(B35,BASE!BG:BH,2,0),VLOOKUP(B35,Parámetros!D:F,3,0))</f>
        <v>20608999371</v>
      </c>
      <c r="B35" s="8" t="s">
        <v>206</v>
      </c>
      <c r="C35" s="15">
        <v>20</v>
      </c>
      <c r="D35" s="15" t="str">
        <f>IF(E35&lt;=20,"-",IFERROR(VLOOKUP(B35,Parámetros!D:G,4,0),"-"))</f>
        <v>-</v>
      </c>
      <c r="E35" s="15">
        <f>IFERROR(VLOOKUP(B35,Dinámicas!A:B,2,0),0)</f>
        <v>1</v>
      </c>
      <c r="F35" s="16">
        <f>IFERROR(VLOOKUP(B35,Dinámicas!A:C,3,0),0)</f>
        <v>66.949152542372886</v>
      </c>
      <c r="G35" s="15">
        <f>IFERROR(VLOOKUP(B35,Dinámicas!A:D,4,0),0)</f>
        <v>1</v>
      </c>
      <c r="H35" s="17">
        <f t="shared" si="0"/>
        <v>0.05</v>
      </c>
      <c r="I35" s="47"/>
      <c r="J35" s="18">
        <f t="shared" si="1"/>
        <v>1.3</v>
      </c>
      <c r="K35" s="18"/>
      <c r="L35" s="18">
        <f t="shared" si="2"/>
        <v>1.3</v>
      </c>
      <c r="M35" s="16">
        <f t="shared" si="3"/>
        <v>87.033898305084762</v>
      </c>
      <c r="O35" s="21">
        <v>612.34206471494622</v>
      </c>
      <c r="Q35" s="16">
        <f t="shared" si="4"/>
        <v>-525.30816640986143</v>
      </c>
    </row>
    <row r="36" spans="1:17" x14ac:dyDescent="0.25">
      <c r="A36" s="10" t="str">
        <f>IFERROR(VLOOKUP(B36,BASE!BG:BH,2,0),VLOOKUP(B36,Parámetros!D:F,3,0))</f>
        <v>20604430764</v>
      </c>
      <c r="B36" s="8" t="s">
        <v>138</v>
      </c>
      <c r="C36" s="15">
        <f>IFERROR(VLOOKUP(B36,Parámetros!D:F,2,0),"N")</f>
        <v>60</v>
      </c>
      <c r="D36" s="15" t="str">
        <f>IF(E36&lt;=20,"-",IFERROR(VLOOKUP(B36,Parámetros!D:G,4,0),"-"))</f>
        <v>-</v>
      </c>
      <c r="E36" s="15">
        <f>IFERROR(VLOOKUP(B36,Dinámicas!A:B,2,0),0)</f>
        <v>13</v>
      </c>
      <c r="F36" s="16">
        <f>IFERROR(VLOOKUP(B36,Dinámicas!A:C,3,0),0)</f>
        <v>80.496414602346803</v>
      </c>
      <c r="G36" s="15">
        <f>IFERROR(VLOOKUP(B36,Dinámicas!A:D,4,0),0)</f>
        <v>13</v>
      </c>
      <c r="H36" s="17">
        <f t="shared" si="0"/>
        <v>0.2167</v>
      </c>
      <c r="I36" s="47"/>
      <c r="J36" s="18">
        <f t="shared" si="1"/>
        <v>1.3</v>
      </c>
      <c r="K36" s="18"/>
      <c r="L36" s="18">
        <f t="shared" si="2"/>
        <v>1.3</v>
      </c>
      <c r="M36" s="16">
        <f t="shared" si="3"/>
        <v>1360.3894067796612</v>
      </c>
      <c r="O36" s="21">
        <v>8975.0406315300625</v>
      </c>
      <c r="Q36" s="16">
        <f t="shared" si="4"/>
        <v>-7614.6512247504015</v>
      </c>
    </row>
    <row r="37" spans="1:17" x14ac:dyDescent="0.25">
      <c r="A37" s="10" t="str">
        <f>IFERROR(VLOOKUP(B37,BASE!BG:BH,2,0),VLOOKUP(B37,Parámetros!D:F,3,0))</f>
        <v>20610942157</v>
      </c>
      <c r="B37" s="8" t="s">
        <v>1779</v>
      </c>
      <c r="C37" s="15">
        <v>20</v>
      </c>
      <c r="D37" s="15" t="str">
        <f>IF(E37&lt;=20,"-",IFERROR(VLOOKUP(B37,Parámetros!D:G,4,0),"-"))</f>
        <v>-</v>
      </c>
      <c r="E37" s="15">
        <f>IFERROR(VLOOKUP(B37,Dinámicas!A:B,2,0),0)</f>
        <v>1</v>
      </c>
      <c r="F37" s="16">
        <f>IFERROR(VLOOKUP(B37,Dinámicas!A:C,3,0),0)</f>
        <v>94.544915254237296</v>
      </c>
      <c r="G37" s="15">
        <f>IFERROR(VLOOKUP(B37,Dinámicas!A:D,4,0),0)</f>
        <v>0</v>
      </c>
      <c r="H37" s="17">
        <f t="shared" si="0"/>
        <v>0.05</v>
      </c>
      <c r="I37" s="47" t="s">
        <v>1795</v>
      </c>
      <c r="J37" s="18">
        <f t="shared" si="1"/>
        <v>2.5</v>
      </c>
      <c r="K37" s="47" t="s">
        <v>1795</v>
      </c>
      <c r="L37" s="18">
        <f t="shared" si="2"/>
        <v>3.5</v>
      </c>
      <c r="M37" s="16">
        <f t="shared" si="3"/>
        <v>0</v>
      </c>
      <c r="O37" s="21">
        <v>103.55932203389831</v>
      </c>
      <c r="Q37" s="16">
        <f t="shared" si="4"/>
        <v>-103.55932203389831</v>
      </c>
    </row>
    <row r="38" spans="1:17" x14ac:dyDescent="0.25">
      <c r="A38" s="10" t="str">
        <f>IFERROR(VLOOKUP(B38,BASE!BG:BH,2,0),VLOOKUP(B38,Parámetros!D:F,3,0))</f>
        <v>20607021555</v>
      </c>
      <c r="B38" s="8" t="s">
        <v>1783</v>
      </c>
      <c r="C38" s="15">
        <v>20</v>
      </c>
      <c r="D38" s="15" t="str">
        <f>IF(E38&lt;=20,"-",IFERROR(VLOOKUP(B38,Parámetros!D:G,4,0),"-"))</f>
        <v>-</v>
      </c>
      <c r="E38" s="15">
        <f>IFERROR(VLOOKUP(B38,Dinámicas!A:B,2,0),0)</f>
        <v>2</v>
      </c>
      <c r="F38" s="16">
        <f>IFERROR(VLOOKUP(B38,Dinámicas!A:C,3,0),0)</f>
        <v>58.474576271186443</v>
      </c>
      <c r="G38" s="15">
        <f>IFERROR(VLOOKUP(B38,Dinámicas!A:D,4,0),0)</f>
        <v>2</v>
      </c>
      <c r="H38" s="17">
        <f t="shared" si="0"/>
        <v>0.1</v>
      </c>
      <c r="I38" s="47"/>
      <c r="J38" s="18">
        <f t="shared" si="1"/>
        <v>1.3</v>
      </c>
      <c r="K38" s="18"/>
      <c r="L38" s="18">
        <f t="shared" si="2"/>
        <v>1.3</v>
      </c>
      <c r="M38" s="16">
        <f t="shared" si="3"/>
        <v>152.03389830508476</v>
      </c>
      <c r="O38" s="21">
        <v>0</v>
      </c>
      <c r="Q38" s="16">
        <f t="shared" si="4"/>
        <v>152.03389830508476</v>
      </c>
    </row>
    <row r="39" spans="1:17" x14ac:dyDescent="0.25">
      <c r="A39" s="10" t="str">
        <f>IFERROR(VLOOKUP(B39,BASE!BG:BH,2,0),VLOOKUP(B39,Parámetros!D:F,3,0))</f>
        <v>20607021555</v>
      </c>
      <c r="B39" s="8" t="s">
        <v>241</v>
      </c>
      <c r="C39" s="15">
        <v>20</v>
      </c>
      <c r="D39" s="15" t="str">
        <f>IF(E39&lt;=20,"-",IFERROR(VLOOKUP(B39,Parámetros!D:G,4,0),"-"))</f>
        <v>-</v>
      </c>
      <c r="E39" s="15">
        <f>IFERROR(VLOOKUP(B39,Dinámicas!A:B,2,0),0)</f>
        <v>9</v>
      </c>
      <c r="F39" s="16">
        <f>IFERROR(VLOOKUP(B39,Dinámicas!A:C,3,0),0)</f>
        <v>92.879284369114899</v>
      </c>
      <c r="G39" s="15">
        <f>IFERROR(VLOOKUP(B39,Dinámicas!A:D,4,0),0)</f>
        <v>1</v>
      </c>
      <c r="H39" s="17">
        <f t="shared" si="0"/>
        <v>0.45</v>
      </c>
      <c r="I39" s="47"/>
      <c r="J39" s="18">
        <f t="shared" si="1"/>
        <v>1.3</v>
      </c>
      <c r="K39" s="18"/>
      <c r="L39" s="18">
        <f t="shared" si="2"/>
        <v>1.3</v>
      </c>
      <c r="M39" s="16">
        <f t="shared" si="3"/>
        <v>120.74306967984937</v>
      </c>
      <c r="O39" s="21">
        <v>2811.5521855486172</v>
      </c>
      <c r="Q39" s="16">
        <f t="shared" si="4"/>
        <v>-2690.809115868768</v>
      </c>
    </row>
    <row r="40" spans="1:17" x14ac:dyDescent="0.25">
      <c r="A40" s="10" t="str">
        <f>IFERROR(VLOOKUP(B40,BASE!BG:BH,2,0),VLOOKUP(B40,Parámetros!D:F,3,0))</f>
        <v>20607021555</v>
      </c>
      <c r="B40" s="8" t="s">
        <v>208</v>
      </c>
      <c r="C40" s="15">
        <v>20</v>
      </c>
      <c r="D40" s="15" t="str">
        <f>IF(E40&lt;=20,"-",IFERROR(VLOOKUP(B40,Parámetros!D:G,4,0),"-"))</f>
        <v>-</v>
      </c>
      <c r="E40" s="15">
        <f>IFERROR(VLOOKUP(B40,Dinámicas!A:B,2,0),0)</f>
        <v>2</v>
      </c>
      <c r="F40" s="16">
        <f>IFERROR(VLOOKUP(B40,Dinámicas!A:C,3,0),0)</f>
        <v>83.898305084745772</v>
      </c>
      <c r="G40" s="15">
        <f>IFERROR(VLOOKUP(B40,Dinámicas!A:D,4,0),0)</f>
        <v>2</v>
      </c>
      <c r="H40" s="17">
        <f t="shared" si="0"/>
        <v>0.1</v>
      </c>
      <c r="I40" s="47"/>
      <c r="J40" s="18">
        <f t="shared" si="1"/>
        <v>1.3</v>
      </c>
      <c r="K40" s="18"/>
      <c r="L40" s="18">
        <f t="shared" si="2"/>
        <v>1.3</v>
      </c>
      <c r="M40" s="16">
        <f t="shared" si="3"/>
        <v>218.13559322033902</v>
      </c>
      <c r="O40" s="21">
        <v>348.13559322033905</v>
      </c>
      <c r="Q40" s="16">
        <f t="shared" si="4"/>
        <v>-130.00000000000003</v>
      </c>
    </row>
    <row r="41" spans="1:17" x14ac:dyDescent="0.25">
      <c r="A41" s="10" t="str">
        <f>IFERROR(VLOOKUP(B41,BASE!BG:BH,2,0),VLOOKUP(B41,Parámetros!D:F,3,0))</f>
        <v>28.646.378-Q</v>
      </c>
      <c r="B41" s="8" t="s">
        <v>169</v>
      </c>
      <c r="C41" s="15">
        <v>20</v>
      </c>
      <c r="D41" s="15" t="str">
        <f>IF(E41&lt;=20,"-",IFERROR(VLOOKUP(B41,Parámetros!D:G,4,0),"-"))</f>
        <v>-</v>
      </c>
      <c r="E41" s="15">
        <f>IFERROR(VLOOKUP(B41,Dinámicas!A:B,2,0),0)</f>
        <v>1</v>
      </c>
      <c r="F41" s="16">
        <f>IFERROR(VLOOKUP(B41,Dinámicas!A:C,3,0),0)</f>
        <v>58.474576271186443</v>
      </c>
      <c r="G41" s="15">
        <f>IFERROR(VLOOKUP(B41,Dinámicas!A:D,4,0),0)</f>
        <v>1</v>
      </c>
      <c r="H41" s="17">
        <f t="shared" si="0"/>
        <v>0.05</v>
      </c>
      <c r="I41" s="47"/>
      <c r="J41" s="18">
        <f t="shared" si="1"/>
        <v>1.3</v>
      </c>
      <c r="K41" s="18"/>
      <c r="L41" s="18">
        <f t="shared" si="2"/>
        <v>1.3</v>
      </c>
      <c r="M41" s="16">
        <f t="shared" si="3"/>
        <v>76.016949152542381</v>
      </c>
      <c r="O41" s="21">
        <v>0</v>
      </c>
      <c r="Q41" s="16">
        <f t="shared" si="4"/>
        <v>76.016949152542381</v>
      </c>
    </row>
    <row r="42" spans="1:17" x14ac:dyDescent="0.25">
      <c r="A42" s="10" t="str">
        <f>IFERROR(VLOOKUP(B42,BASE!BG:BH,2,0),VLOOKUP(B42,Parámetros!D:F,3,0))</f>
        <v>28.646.378-Q</v>
      </c>
      <c r="B42" s="8" t="s">
        <v>148</v>
      </c>
      <c r="C42" s="15">
        <f>IFERROR(VLOOKUP(B42,Parámetros!D:F,2,0),"N")</f>
        <v>15</v>
      </c>
      <c r="D42" s="15" t="str">
        <f>IF(E42&lt;=20,"-",IFERROR(VLOOKUP(B42,Parámetros!D:G,4,0),"-"))</f>
        <v>-</v>
      </c>
      <c r="E42" s="15">
        <f>IFERROR(VLOOKUP(B42,Dinámicas!A:B,2,0),0)</f>
        <v>7</v>
      </c>
      <c r="F42" s="16">
        <f>IFERROR(VLOOKUP(B42,Dinámicas!A:C,3,0),0)</f>
        <v>69.680750605326878</v>
      </c>
      <c r="G42" s="15">
        <f>IFERROR(VLOOKUP(B42,Dinámicas!A:D,4,0),0)</f>
        <v>4</v>
      </c>
      <c r="H42" s="17">
        <f t="shared" si="0"/>
        <v>0.4667</v>
      </c>
      <c r="I42" s="47"/>
      <c r="J42" s="18">
        <f t="shared" si="1"/>
        <v>1.3</v>
      </c>
      <c r="K42" s="18"/>
      <c r="L42" s="18">
        <f t="shared" si="2"/>
        <v>1.3</v>
      </c>
      <c r="M42" s="16">
        <f t="shared" si="3"/>
        <v>362.33990314769977</v>
      </c>
      <c r="O42" s="21">
        <v>613.52165725047075</v>
      </c>
      <c r="Q42" s="16">
        <f t="shared" si="4"/>
        <v>-251.18175410277098</v>
      </c>
    </row>
    <row r="43" spans="1:17" x14ac:dyDescent="0.25">
      <c r="A43" s="10" t="str">
        <f>IFERROR(VLOOKUP(B43,BASE!BG:BH,2,0),VLOOKUP(B43,Parámetros!D:F,3,0))</f>
        <v>28.646.378-Q</v>
      </c>
      <c r="B43" s="8" t="s">
        <v>139</v>
      </c>
      <c r="C43" s="15">
        <f>IFERROR(VLOOKUP(B43,Parámetros!D:F,2,0),"N")</f>
        <v>20</v>
      </c>
      <c r="D43" s="15" t="str">
        <f>IF(E43&lt;=20,"-",IFERROR(VLOOKUP(B43,Parámetros!D:G,4,0),"-"))</f>
        <v>-</v>
      </c>
      <c r="E43" s="15">
        <f>IFERROR(VLOOKUP(B43,Dinámicas!A:B,2,0),0)</f>
        <v>3</v>
      </c>
      <c r="F43" s="16">
        <f>IFERROR(VLOOKUP(B43,Dinámicas!A:C,3,0),0)</f>
        <v>70.498022598870065</v>
      </c>
      <c r="G43" s="15">
        <f>IFERROR(VLOOKUP(B43,Dinámicas!A:D,4,0),0)</f>
        <v>1</v>
      </c>
      <c r="H43" s="17">
        <f t="shared" si="0"/>
        <v>0.15</v>
      </c>
      <c r="I43" s="47"/>
      <c r="J43" s="18">
        <f t="shared" si="1"/>
        <v>1.3</v>
      </c>
      <c r="K43" s="18"/>
      <c r="L43" s="18">
        <f t="shared" si="2"/>
        <v>1.3</v>
      </c>
      <c r="M43" s="16">
        <f t="shared" si="3"/>
        <v>91.647429378531086</v>
      </c>
      <c r="O43" s="21">
        <v>802.0338983050849</v>
      </c>
      <c r="Q43" s="16">
        <f t="shared" si="4"/>
        <v>-710.38646892655379</v>
      </c>
    </row>
    <row r="44" spans="1:17" x14ac:dyDescent="0.25">
      <c r="A44" s="10" t="str">
        <f>IFERROR(VLOOKUP(B44,BASE!BG:BH,2,0),VLOOKUP(B44,Parámetros!D:F,3,0))</f>
        <v>28.646.378-Q</v>
      </c>
      <c r="B44" s="8" t="s">
        <v>140</v>
      </c>
      <c r="C44" s="15">
        <f>IFERROR(VLOOKUP(B44,Parámetros!D:F,2,0),"N")</f>
        <v>20</v>
      </c>
      <c r="D44" s="15" t="str">
        <f>IF(E44&lt;=20,"-",IFERROR(VLOOKUP(B44,Parámetros!D:G,4,0),"-"))</f>
        <v>-</v>
      </c>
      <c r="E44" s="15">
        <f>IFERROR(VLOOKUP(B44,Dinámicas!A:B,2,0),0)</f>
        <v>3</v>
      </c>
      <c r="F44" s="16">
        <f>IFERROR(VLOOKUP(B44,Dinámicas!A:C,3,0),0)</f>
        <v>58.474576271186443</v>
      </c>
      <c r="G44" s="15">
        <f>IFERROR(VLOOKUP(B44,Dinámicas!A:D,4,0),0)</f>
        <v>2</v>
      </c>
      <c r="H44" s="17">
        <f t="shared" si="0"/>
        <v>0.15</v>
      </c>
      <c r="I44" s="47"/>
      <c r="J44" s="18">
        <f t="shared" si="1"/>
        <v>1.3</v>
      </c>
      <c r="K44" s="18"/>
      <c r="L44" s="18">
        <f t="shared" si="2"/>
        <v>1.3</v>
      </c>
      <c r="M44" s="16">
        <f t="shared" si="3"/>
        <v>152.03389830508476</v>
      </c>
      <c r="O44" s="21">
        <v>10522.180298990654</v>
      </c>
      <c r="Q44" s="16">
        <f t="shared" si="4"/>
        <v>-10370.146400685569</v>
      </c>
    </row>
    <row r="45" spans="1:17" x14ac:dyDescent="0.25">
      <c r="A45" s="10" t="str">
        <f>IFERROR(VLOOKUP(B45,BASE!BG:BH,2,0),VLOOKUP(B45,Parámetros!D:F,3,0))</f>
        <v>20611812893</v>
      </c>
      <c r="B45" s="8" t="s">
        <v>159</v>
      </c>
      <c r="C45" s="15">
        <f>IFERROR(VLOOKUP(B45,Parámetros!D:F,2,0),"N")</f>
        <v>35</v>
      </c>
      <c r="D45" s="15">
        <f>IF(E45&lt;=20,"-",IFERROR(VLOOKUP(B45,Parámetros!D:G,4,0),"-"))</f>
        <v>0</v>
      </c>
      <c r="E45" s="15">
        <f>IFERROR(VLOOKUP(B45,Dinámicas!A:B,2,0),0)</f>
        <v>31</v>
      </c>
      <c r="F45" s="16">
        <f>IFERROR(VLOOKUP(B45,Dinámicas!A:C,3,0),0)</f>
        <v>71.883652268999441</v>
      </c>
      <c r="G45" s="15">
        <f>IFERROR(VLOOKUP(B45,Dinámicas!A:D,4,0),0)</f>
        <v>18</v>
      </c>
      <c r="H45" s="17">
        <f t="shared" si="0"/>
        <v>0.88570000000000004</v>
      </c>
      <c r="I45" s="47"/>
      <c r="J45" s="18">
        <f t="shared" si="1"/>
        <v>1.8</v>
      </c>
      <c r="K45" s="18"/>
      <c r="L45" s="18">
        <f t="shared" si="2"/>
        <v>1.8</v>
      </c>
      <c r="M45" s="16">
        <f t="shared" si="3"/>
        <v>2329.0303335155818</v>
      </c>
      <c r="O45" s="21">
        <v>218.13559322033902</v>
      </c>
      <c r="Q45" s="16">
        <f t="shared" si="4"/>
        <v>2110.8947402952426</v>
      </c>
    </row>
    <row r="46" spans="1:17" x14ac:dyDescent="0.25">
      <c r="A46" s="10" t="str">
        <f>IFERROR(VLOOKUP(B46,BASE!BG:BH,2,0),VLOOKUP(B46,Parámetros!D:F,3,0))</f>
        <v>20538983609</v>
      </c>
      <c r="B46" s="8" t="s">
        <v>158</v>
      </c>
      <c r="C46" s="15">
        <f>IFERROR(VLOOKUP(B46,Parámetros!D:F,2,0),"N")</f>
        <v>20</v>
      </c>
      <c r="D46" s="15" t="str">
        <f>IF(E46&lt;=20,"-",IFERROR(VLOOKUP(B46,Parámetros!D:G,4,0),"-"))</f>
        <v>-</v>
      </c>
      <c r="E46" s="15">
        <f>IFERROR(VLOOKUP(B46,Dinámicas!A:B,2,0),0)</f>
        <v>5</v>
      </c>
      <c r="F46" s="16">
        <f>IFERROR(VLOOKUP(B46,Dinámicas!A:C,3,0),0)</f>
        <v>65.688644067796616</v>
      </c>
      <c r="G46" s="15">
        <f>IFERROR(VLOOKUP(B46,Dinámicas!A:D,4,0),0)</f>
        <v>3</v>
      </c>
      <c r="H46" s="17">
        <f t="shared" si="0"/>
        <v>0.25</v>
      </c>
      <c r="I46" s="47"/>
      <c r="J46" s="18">
        <f t="shared" si="1"/>
        <v>1.3</v>
      </c>
      <c r="K46" s="18"/>
      <c r="L46" s="18">
        <f t="shared" si="2"/>
        <v>1.3</v>
      </c>
      <c r="M46" s="16">
        <f t="shared" si="3"/>
        <v>256.18571186440681</v>
      </c>
      <c r="O46" s="21">
        <v>2057.6108213820075</v>
      </c>
      <c r="Q46" s="16">
        <f t="shared" si="4"/>
        <v>-1801.4251095176007</v>
      </c>
    </row>
    <row r="47" spans="1:17" x14ac:dyDescent="0.25">
      <c r="A47" s="10" t="str">
        <f>IFERROR(VLOOKUP(B47,BASE!BG:BH,2,0),VLOOKUP(B47,Parámetros!D:F,3,0))</f>
        <v>20538983609</v>
      </c>
      <c r="B47" s="8" t="s">
        <v>258</v>
      </c>
      <c r="C47" s="15">
        <v>20</v>
      </c>
      <c r="D47" s="15" t="str">
        <f>IF(E47&lt;=20,"-",IFERROR(VLOOKUP(B47,Parámetros!D:G,4,0),"-"))</f>
        <v>-</v>
      </c>
      <c r="E47" s="15">
        <f>IFERROR(VLOOKUP(B47,Dinámicas!A:B,2,0),0)</f>
        <v>1</v>
      </c>
      <c r="F47" s="16">
        <f>IFERROR(VLOOKUP(B47,Dinámicas!A:C,3,0),0)</f>
        <v>138.98305084745763</v>
      </c>
      <c r="G47" s="15">
        <f>IFERROR(VLOOKUP(B47,Dinámicas!A:D,4,0),0)</f>
        <v>1</v>
      </c>
      <c r="H47" s="17">
        <f t="shared" ref="H47" si="5">IFERROR(ROUND(E47/C47,4),0)</f>
        <v>0.05</v>
      </c>
      <c r="I47" s="47"/>
      <c r="J47" s="18">
        <f t="shared" si="1"/>
        <v>1.3</v>
      </c>
      <c r="K47" s="18"/>
      <c r="L47" s="18">
        <f t="shared" si="2"/>
        <v>1.3</v>
      </c>
      <c r="M47" s="16">
        <f t="shared" si="3"/>
        <v>180.67796610169492</v>
      </c>
      <c r="O47" s="21"/>
      <c r="Q47" s="16"/>
    </row>
    <row r="48" spans="1:17" x14ac:dyDescent="0.25">
      <c r="A48" s="10" t="str">
        <f>IFERROR(VLOOKUP(B48,BASE!BG:BH,2,0),VLOOKUP(B48,Parámetros!D:F,3,0))</f>
        <v>20538983609</v>
      </c>
      <c r="B48" s="8" t="s">
        <v>156</v>
      </c>
      <c r="C48" s="15">
        <f>IFERROR(VLOOKUP(B48,Parámetros!D:F,2,0),"N")</f>
        <v>10</v>
      </c>
      <c r="D48" s="15" t="str">
        <f>IF(E48&lt;=20,"-",IFERROR(VLOOKUP(B48,Parámetros!D:G,4,0),"-"))</f>
        <v>-</v>
      </c>
      <c r="E48" s="15">
        <f>IFERROR(VLOOKUP(B48,Dinámicas!A:B,2,0),0)</f>
        <v>10</v>
      </c>
      <c r="F48" s="16">
        <f>IFERROR(VLOOKUP(B48,Dinámicas!A:C,3,0),0)</f>
        <v>65.677966101694921</v>
      </c>
      <c r="G48" s="15">
        <f>IFERROR(VLOOKUP(B48,Dinámicas!A:D,4,0),0)</f>
        <v>3</v>
      </c>
      <c r="H48" s="17">
        <f t="shared" ref="H48:H55" si="6">IFERROR(ROUND(E48/C48,4),0)</f>
        <v>1</v>
      </c>
      <c r="I48" s="47"/>
      <c r="J48" s="18">
        <f t="shared" si="1"/>
        <v>2.5</v>
      </c>
      <c r="K48" s="18"/>
      <c r="L48" s="18">
        <f t="shared" si="2"/>
        <v>2.5</v>
      </c>
      <c r="M48" s="16">
        <f t="shared" si="3"/>
        <v>492.58474576271192</v>
      </c>
      <c r="O48" s="21"/>
      <c r="Q48" s="16">
        <f t="shared" si="4"/>
        <v>492.58474576271192</v>
      </c>
    </row>
    <row r="49" spans="1:17" x14ac:dyDescent="0.25">
      <c r="A49" s="10" t="str">
        <f>IFERROR(VLOOKUP(B49,BASE!BG:BH,2,0),VLOOKUP(B49,Parámetros!D:F,3,0))</f>
        <v>20538983609</v>
      </c>
      <c r="B49" s="8" t="s">
        <v>157</v>
      </c>
      <c r="C49" s="15">
        <v>20</v>
      </c>
      <c r="D49" s="15" t="str">
        <f>IF(E49&lt;=20,"-",IFERROR(VLOOKUP(B49,Parámetros!D:G,4,0),"-"))</f>
        <v>-</v>
      </c>
      <c r="E49" s="15">
        <f>IFERROR(VLOOKUP(B49,Dinámicas!A:B,2,0),0)</f>
        <v>1</v>
      </c>
      <c r="F49" s="16">
        <f>IFERROR(VLOOKUP(B49,Dinámicas!A:C,3,0),0)</f>
        <v>94.544915254237296</v>
      </c>
      <c r="G49" s="15">
        <f>IFERROR(VLOOKUP(B49,Dinámicas!A:D,4,0),0)</f>
        <v>0</v>
      </c>
      <c r="H49" s="17">
        <f t="shared" si="6"/>
        <v>0.05</v>
      </c>
      <c r="I49" s="47"/>
      <c r="J49" s="18">
        <f t="shared" si="1"/>
        <v>1.3</v>
      </c>
      <c r="K49" s="18"/>
      <c r="L49" s="18">
        <f t="shared" si="2"/>
        <v>1.3</v>
      </c>
      <c r="M49" s="16">
        <f t="shared" si="3"/>
        <v>0</v>
      </c>
      <c r="O49" s="21">
        <v>180477.02453635287</v>
      </c>
      <c r="Q49" s="16">
        <f>M60-O49</f>
        <v>4400.6050818563672</v>
      </c>
    </row>
    <row r="50" spans="1:17" x14ac:dyDescent="0.25">
      <c r="A50" s="10" t="str">
        <f>IFERROR(VLOOKUP(B50,BASE!BG:BH,2,0),VLOOKUP(B50,Parámetros!D:F,3,0))</f>
        <v>20610959564</v>
      </c>
      <c r="B50" s="8" t="s">
        <v>132</v>
      </c>
      <c r="C50" s="15">
        <f>IFERROR(VLOOKUP(B50,Parámetros!D:F,2,0),"N")</f>
        <v>25</v>
      </c>
      <c r="D50" s="15" t="str">
        <f>IF(E50&lt;=20,"-",IFERROR(VLOOKUP(B50,Parámetros!D:G,4,0),"-"))</f>
        <v>-</v>
      </c>
      <c r="E50" s="15">
        <f>IFERROR(VLOOKUP(B50,Dinámicas!A:B,2,0),0)</f>
        <v>17</v>
      </c>
      <c r="F50" s="16">
        <f>IFERROR(VLOOKUP(B50,Dinámicas!A:C,3,0),0)</f>
        <v>67.958723828514479</v>
      </c>
      <c r="G50" s="15">
        <f>IFERROR(VLOOKUP(B50,Dinámicas!A:D,4,0),0)</f>
        <v>14</v>
      </c>
      <c r="H50" s="17">
        <f t="shared" si="6"/>
        <v>0.68</v>
      </c>
      <c r="I50" s="47"/>
      <c r="J50" s="18">
        <f t="shared" si="1"/>
        <v>1.3</v>
      </c>
      <c r="K50" s="18"/>
      <c r="L50" s="18">
        <f t="shared" si="2"/>
        <v>1.3</v>
      </c>
      <c r="M50" s="16">
        <f t="shared" si="3"/>
        <v>1236.8487736789634</v>
      </c>
    </row>
    <row r="51" spans="1:17" x14ac:dyDescent="0.25">
      <c r="A51" s="10" t="str">
        <f>IFERROR(VLOOKUP(B51,BASE!BG:BH,2,0),VLOOKUP(B51,Parámetros!D:F,3,0))</f>
        <v>20610959564</v>
      </c>
      <c r="B51" s="8" t="s">
        <v>129</v>
      </c>
      <c r="C51" s="15">
        <f>IFERROR(VLOOKUP(B51,Parámetros!D:F,2,0),"N")</f>
        <v>50</v>
      </c>
      <c r="D51" s="15" t="str">
        <f>IF(E51&lt;=20,"-",IFERROR(VLOOKUP(B51,Parámetros!D:G,4,0),"-"))</f>
        <v>SILVER</v>
      </c>
      <c r="E51" s="15">
        <f>IFERROR(VLOOKUP(B51,Dinámicas!A:B,2,0),0)</f>
        <v>69</v>
      </c>
      <c r="F51" s="16">
        <f>IFERROR(VLOOKUP(B51,Dinámicas!A:C,3,0),0)</f>
        <v>71.446008351756291</v>
      </c>
      <c r="G51" s="15">
        <f>IFERROR(VLOOKUP(B51,Dinámicas!A:D,4,0),0)</f>
        <v>53</v>
      </c>
      <c r="H51" s="17">
        <f t="shared" si="6"/>
        <v>1.38</v>
      </c>
      <c r="I51" s="47"/>
      <c r="J51" s="18">
        <f t="shared" si="1"/>
        <v>3</v>
      </c>
      <c r="K51" s="18"/>
      <c r="L51" s="18">
        <f t="shared" si="2"/>
        <v>3</v>
      </c>
      <c r="M51" s="16">
        <f t="shared" si="3"/>
        <v>11359.91532792925</v>
      </c>
    </row>
    <row r="52" spans="1:17" x14ac:dyDescent="0.25">
      <c r="A52" s="10" t="str">
        <f>IFERROR(VLOOKUP(B52,BASE!BG:BH,2,0),VLOOKUP(B52,Parámetros!D:F,3,0))</f>
        <v>20610959564</v>
      </c>
      <c r="B52" s="8" t="s">
        <v>130</v>
      </c>
      <c r="C52" s="15">
        <f>IFERROR(VLOOKUP(B52,Parámetros!D:F,2,0),"N")</f>
        <v>150</v>
      </c>
      <c r="D52" s="15" t="str">
        <f>IF(E52&lt;=20,"-",IFERROR(VLOOKUP(B52,Parámetros!D:G,4,0),"-"))</f>
        <v>SILVER</v>
      </c>
      <c r="E52" s="15">
        <f>IFERROR(VLOOKUP(B52,Dinámicas!A:B,2,0),0)</f>
        <v>111</v>
      </c>
      <c r="F52" s="16">
        <f>IFERROR(VLOOKUP(B52,Dinámicas!A:C,3,0),0)</f>
        <v>75.154260192395697</v>
      </c>
      <c r="G52" s="15">
        <f>IFERROR(VLOOKUP(B52,Dinámicas!A:D,4,0),0)</f>
        <v>66</v>
      </c>
      <c r="H52" s="17">
        <f t="shared" si="6"/>
        <v>0.74</v>
      </c>
      <c r="I52" s="47"/>
      <c r="J52" s="18">
        <f t="shared" si="1"/>
        <v>1.8</v>
      </c>
      <c r="K52" s="18"/>
      <c r="L52" s="18">
        <f t="shared" si="2"/>
        <v>1.8</v>
      </c>
      <c r="M52" s="16">
        <f t="shared" si="3"/>
        <v>8928.3261108566094</v>
      </c>
    </row>
    <row r="53" spans="1:17" x14ac:dyDescent="0.25">
      <c r="A53" s="10" t="str">
        <f>IFERROR(VLOOKUP(B53,BASE!BG:BH,2,0),VLOOKUP(B53,Parámetros!D:F,3,0))</f>
        <v>20613723219</v>
      </c>
      <c r="B53" s="8" t="s">
        <v>1784</v>
      </c>
      <c r="C53" s="15">
        <v>20</v>
      </c>
      <c r="D53" s="15" t="str">
        <f>IF(E53&lt;=20,"-",IFERROR(VLOOKUP(B53,Parámetros!D:G,4,0),"-"))</f>
        <v>-</v>
      </c>
      <c r="E53" s="15">
        <f>IFERROR(VLOOKUP(B53,Dinámicas!A:B,2,0),0)</f>
        <v>7</v>
      </c>
      <c r="F53" s="16">
        <f>IFERROR(VLOOKUP(B53,Dinámicas!A:C,3,0),0)</f>
        <v>79.086198547215503</v>
      </c>
      <c r="G53" s="15">
        <f>IFERROR(VLOOKUP(B53,Dinámicas!A:D,4,0),0)</f>
        <v>4</v>
      </c>
      <c r="H53" s="17">
        <f t="shared" si="6"/>
        <v>0.35</v>
      </c>
      <c r="I53" s="47"/>
      <c r="J53" s="18">
        <f t="shared" si="1"/>
        <v>1.3</v>
      </c>
      <c r="K53" s="18"/>
      <c r="L53" s="18">
        <f t="shared" si="2"/>
        <v>1.3</v>
      </c>
      <c r="M53" s="16">
        <f t="shared" si="3"/>
        <v>411.24823244552061</v>
      </c>
    </row>
    <row r="54" spans="1:17" x14ac:dyDescent="0.25">
      <c r="A54" s="10" t="str">
        <f>IFERROR(VLOOKUP(B54,BASE!BG:BH,2,0),VLOOKUP(B54,Parámetros!D:F,3,0))</f>
        <v>20613723219</v>
      </c>
      <c r="B54" s="8" t="s">
        <v>209</v>
      </c>
      <c r="C54" s="15">
        <f>IFERROR(VLOOKUP(B54,Parámetros!D:F,2,0),"N")</f>
        <v>12</v>
      </c>
      <c r="D54" s="15" t="str">
        <f>IF(E54&lt;=20,"-",IFERROR(VLOOKUP(B54,Parámetros!D:G,4,0),"-"))</f>
        <v>-</v>
      </c>
      <c r="E54" s="15">
        <f>IFERROR(VLOOKUP(B54,Dinámicas!A:B,2,0),0)</f>
        <v>13</v>
      </c>
      <c r="F54" s="16">
        <f>IFERROR(VLOOKUP(B54,Dinámicas!A:C,3,0),0)</f>
        <v>62.227053455019579</v>
      </c>
      <c r="G54" s="15">
        <f>IFERROR(VLOOKUP(B54,Dinámicas!A:D,4,0),0)</f>
        <v>5</v>
      </c>
      <c r="H54" s="17">
        <f t="shared" si="6"/>
        <v>1.0832999999999999</v>
      </c>
      <c r="I54" s="47"/>
      <c r="J54" s="18">
        <f t="shared" si="1"/>
        <v>2.5</v>
      </c>
      <c r="K54" s="18"/>
      <c r="L54" s="18">
        <f t="shared" si="2"/>
        <v>2.5</v>
      </c>
      <c r="M54" s="16">
        <f t="shared" si="3"/>
        <v>777.83816818774471</v>
      </c>
    </row>
    <row r="55" spans="1:17" x14ac:dyDescent="0.25">
      <c r="A55" s="10" t="str">
        <f>IFERROR(VLOOKUP(B55,BASE!BG:BH,2,0),VLOOKUP(B55,Parámetros!D:F,3,0))</f>
        <v>20613723219</v>
      </c>
      <c r="B55" s="8" t="s">
        <v>210</v>
      </c>
      <c r="C55" s="15">
        <f>IFERROR(VLOOKUP(B55,Parámetros!D:F,2,0),"N")</f>
        <v>15</v>
      </c>
      <c r="D55" s="15" t="str">
        <f>IF(E55&lt;=20,"-",IFERROR(VLOOKUP(B55,Parámetros!D:G,4,0),"-"))</f>
        <v>-</v>
      </c>
      <c r="E55" s="15">
        <f>IFERROR(VLOOKUP(B55,Dinámicas!A:B,2,0),0)</f>
        <v>18</v>
      </c>
      <c r="F55" s="16">
        <f>IFERROR(VLOOKUP(B55,Dinámicas!A:C,3,0),0)</f>
        <v>72.61666666666666</v>
      </c>
      <c r="G55" s="15">
        <f>IFERROR(VLOOKUP(B55,Dinámicas!A:D,4,0),0)</f>
        <v>11</v>
      </c>
      <c r="H55" s="17">
        <f t="shared" si="6"/>
        <v>1.2</v>
      </c>
      <c r="I55" s="47"/>
      <c r="J55" s="18">
        <f t="shared" si="1"/>
        <v>2.5</v>
      </c>
      <c r="K55" s="18"/>
      <c r="L55" s="18">
        <f t="shared" si="2"/>
        <v>2.5</v>
      </c>
      <c r="M55" s="16">
        <f t="shared" si="3"/>
        <v>1996.9583333333333</v>
      </c>
    </row>
    <row r="56" spans="1:17" x14ac:dyDescent="0.25">
      <c r="A56" s="10" t="str">
        <f>IFERROR(VLOOKUP(B56,BASE!BG:BH,2,0),VLOOKUP(B56,Parámetros!D:F,3,0))</f>
        <v>20613723219</v>
      </c>
      <c r="B56" s="8" t="s">
        <v>239</v>
      </c>
      <c r="C56" s="15">
        <f>IFERROR(VLOOKUP(B56,Parámetros!D:F,2,0),"N")</f>
        <v>20</v>
      </c>
      <c r="D56" s="15" t="str">
        <f>IF(E56&lt;=20,"-",IFERROR(VLOOKUP(B56,Parámetros!D:G,4,0),"-"))</f>
        <v>-</v>
      </c>
      <c r="E56" s="15">
        <f>IFERROR(VLOOKUP(B56,Dinámicas!A:B,2,0),0)</f>
        <v>14</v>
      </c>
      <c r="F56" s="16">
        <f>IFERROR(VLOOKUP(B56,Dinámicas!A:C,3,0),0)</f>
        <v>69.385714285714315</v>
      </c>
      <c r="G56" s="15">
        <f>IFERROR(VLOOKUP(B56,Dinámicas!A:D,4,0),0)</f>
        <v>8</v>
      </c>
      <c r="H56" s="17">
        <f t="shared" ref="H56:H58" si="7">IFERROR(ROUND(E56/C56,4),0)</f>
        <v>0.7</v>
      </c>
      <c r="I56" s="47"/>
      <c r="J56" s="18">
        <f t="shared" si="1"/>
        <v>1.5</v>
      </c>
      <c r="K56" s="18"/>
      <c r="L56" s="18">
        <f t="shared" si="2"/>
        <v>1.5</v>
      </c>
      <c r="M56" s="16">
        <f t="shared" si="3"/>
        <v>832.62857142857183</v>
      </c>
    </row>
    <row r="57" spans="1:17" x14ac:dyDescent="0.25">
      <c r="A57" s="10" t="str">
        <f>IFERROR(VLOOKUP(B57,BASE!BG:BH,2,0),VLOOKUP(B57,Parámetros!D:F,3,0))</f>
        <v>20610803131</v>
      </c>
      <c r="B57" s="8" t="s">
        <v>117</v>
      </c>
      <c r="C57" s="15">
        <f>IFERROR(VLOOKUP(B57,Parámetros!D:F,2,0),"N")</f>
        <v>35</v>
      </c>
      <c r="D57" s="15">
        <f>IF(E57&lt;=20,"-",IFERROR(VLOOKUP(B57,Parámetros!D:G,4,0),"-"))</f>
        <v>0</v>
      </c>
      <c r="E57" s="15">
        <f>IFERROR(VLOOKUP(B57,Dinámicas!A:B,2,0),0)</f>
        <v>39</v>
      </c>
      <c r="F57" s="16">
        <f>IFERROR(VLOOKUP(B57,Dinámicas!A:C,3,0),0)</f>
        <v>64.023859191655802</v>
      </c>
      <c r="G57" s="15">
        <f>IFERROR(VLOOKUP(B57,Dinámicas!A:D,4,0),0)</f>
        <v>19</v>
      </c>
      <c r="H57" s="17">
        <f t="shared" si="7"/>
        <v>1.1143000000000001</v>
      </c>
      <c r="I57" s="47"/>
      <c r="J57" s="18">
        <f t="shared" si="1"/>
        <v>2.5</v>
      </c>
      <c r="K57" s="18"/>
      <c r="L57" s="18">
        <f t="shared" si="2"/>
        <v>2.5</v>
      </c>
      <c r="M57" s="16">
        <f t="shared" si="3"/>
        <v>3041.1333116036508</v>
      </c>
    </row>
    <row r="58" spans="1:17" x14ac:dyDescent="0.25">
      <c r="A58" s="10" t="str">
        <f>IFERROR(VLOOKUP(B58,BASE!BG:BH,2,0),VLOOKUP(B58,Parámetros!D:F,3,0))</f>
        <v>20610803131</v>
      </c>
      <c r="B58" s="8" t="s">
        <v>170</v>
      </c>
      <c r="C58" s="15">
        <v>20</v>
      </c>
      <c r="D58" s="15" t="str">
        <f>IF(E58&lt;=20,"-",IFERROR(VLOOKUP(B58,Parámetros!D:G,4,0),"-"))</f>
        <v>-</v>
      </c>
      <c r="E58" s="15">
        <f>IFERROR(VLOOKUP(B58,Dinámicas!A:B,2,0),0)</f>
        <v>1</v>
      </c>
      <c r="F58" s="16">
        <f>IFERROR(VLOOKUP(B58,Dinámicas!A:C,3,0),0)</f>
        <v>58.474576271186443</v>
      </c>
      <c r="G58" s="15">
        <f>IFERROR(VLOOKUP(B58,Dinámicas!A:D,4,0),0)</f>
        <v>1</v>
      </c>
      <c r="H58" s="17">
        <f t="shared" si="7"/>
        <v>0.05</v>
      </c>
      <c r="I58" s="47"/>
      <c r="J58" s="18">
        <f t="shared" si="1"/>
        <v>1.3</v>
      </c>
      <c r="K58" s="18"/>
      <c r="L58" s="18">
        <f t="shared" si="2"/>
        <v>1.3</v>
      </c>
      <c r="M58" s="16">
        <f t="shared" si="3"/>
        <v>76.016949152542381</v>
      </c>
    </row>
    <row r="60" spans="1:17" x14ac:dyDescent="0.25">
      <c r="C60" s="11">
        <f>SUM(C2:C58)</f>
        <v>2015</v>
      </c>
      <c r="D60" s="11"/>
      <c r="E60" s="11">
        <f>SUM(E2:E58)</f>
        <v>1386</v>
      </c>
      <c r="F60" s="11"/>
      <c r="G60" s="11">
        <f>SUM(G2:G58)</f>
        <v>903</v>
      </c>
      <c r="H60" s="11"/>
      <c r="I60" s="11"/>
      <c r="J60" s="11"/>
      <c r="K60" s="11"/>
      <c r="L60" s="11"/>
      <c r="M60" s="11">
        <f>SUM(M2:M58)</f>
        <v>184877.62961820923</v>
      </c>
    </row>
    <row r="63" spans="1:17" hidden="1" x14ac:dyDescent="0.25">
      <c r="C63" s="10">
        <v>1635</v>
      </c>
      <c r="D63" s="10" t="s">
        <v>1788</v>
      </c>
    </row>
  </sheetData>
  <autoFilter ref="A1:M55" xr:uid="{AF9D5B8E-50CA-4501-8D9A-AEC504D6A2C2}"/>
  <conditionalFormatting sqref="C1:C1048576">
    <cfRule type="cellIs" dxfId="12" priority="1" operator="equal">
      <formula>"N"</formula>
    </cfRule>
  </conditionalFormatting>
  <conditionalFormatting sqref="C2:C58">
    <cfRule type="cellIs" dxfId="11" priority="2" operator="equal">
      <formula>"NF"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7F8C-8A20-4622-AF90-8B9D413BC3A4}">
  <sheetPr codeName="Hoja3"/>
  <dimension ref="A1:Q207"/>
  <sheetViews>
    <sheetView zoomScale="85" zoomScaleNormal="85" workbookViewId="0">
      <selection activeCell="E24" sqref="E24"/>
    </sheetView>
  </sheetViews>
  <sheetFormatPr baseColWidth="10" defaultRowHeight="13.2" x14ac:dyDescent="0.25"/>
  <cols>
    <col min="1" max="1" width="54.109375" bestFit="1" customWidth="1"/>
    <col min="2" max="2" width="10.88671875" bestFit="1" customWidth="1"/>
    <col min="3" max="3" width="15" bestFit="1" customWidth="1"/>
    <col min="4" max="4" width="14.88671875" bestFit="1" customWidth="1"/>
    <col min="5" max="5" width="16.109375" customWidth="1"/>
    <col min="6" max="6" width="58.5546875" bestFit="1" customWidth="1"/>
    <col min="7" max="7" width="10.88671875" bestFit="1" customWidth="1"/>
    <col min="8" max="8" width="15" bestFit="1" customWidth="1"/>
    <col min="9" max="9" width="14.88671875" bestFit="1" customWidth="1"/>
    <col min="13" max="14" width="54.109375" bestFit="1" customWidth="1"/>
    <col min="15" max="15" width="19" bestFit="1" customWidth="1"/>
    <col min="16" max="16" width="22.88671875" bestFit="1" customWidth="1"/>
  </cols>
  <sheetData>
    <row r="1" spans="1:17" x14ac:dyDescent="0.25">
      <c r="A1" s="7" t="s">
        <v>1</v>
      </c>
      <c r="B1" s="12">
        <v>202505</v>
      </c>
      <c r="F1" s="7" t="s">
        <v>1</v>
      </c>
      <c r="G1" s="12">
        <v>202505</v>
      </c>
    </row>
    <row r="2" spans="1:17" x14ac:dyDescent="0.25">
      <c r="A2" s="7" t="s">
        <v>38</v>
      </c>
      <c r="B2" t="s">
        <v>56</v>
      </c>
      <c r="F2" s="7" t="s">
        <v>38</v>
      </c>
      <c r="G2" t="s">
        <v>56</v>
      </c>
      <c r="M2" s="31" t="s">
        <v>1808</v>
      </c>
      <c r="N2" s="31" t="s">
        <v>1785</v>
      </c>
      <c r="O2" s="32" t="s">
        <v>1786</v>
      </c>
      <c r="P2" s="32" t="s">
        <v>1787</v>
      </c>
    </row>
    <row r="3" spans="1:17" x14ac:dyDescent="0.25">
      <c r="A3" s="7" t="s">
        <v>1799</v>
      </c>
      <c r="B3" t="s">
        <v>1798</v>
      </c>
      <c r="F3" s="7" t="s">
        <v>1799</v>
      </c>
      <c r="G3" t="s">
        <v>1798</v>
      </c>
      <c r="M3" t="s">
        <v>252</v>
      </c>
      <c r="N3" s="45" t="s">
        <v>164</v>
      </c>
      <c r="O3" t="str">
        <f>IF(ISERROR(_xlfn.XLOOKUP(N3, M:M, M:M)), "Nueva", "Antigua")</f>
        <v>Antigua</v>
      </c>
      <c r="P3" t="str">
        <f>IF(OR(ISNUMBER(SEARCH("Arequipa", N3)), ISNUMBER(SEARCH("Junín", N3))), "Nueva zona", "Zona antigua")</f>
        <v>Zona antigua</v>
      </c>
    </row>
    <row r="4" spans="1:17" x14ac:dyDescent="0.25">
      <c r="M4" t="s">
        <v>164</v>
      </c>
      <c r="N4" s="45" t="s">
        <v>171</v>
      </c>
      <c r="O4" t="str">
        <f t="shared" ref="O4:O67" si="0">IF(ISERROR(_xlfn.XLOOKUP(N4, M:M, M:M)), "Nueva", "Antigua")</f>
        <v>Antigua</v>
      </c>
      <c r="P4" t="str">
        <f t="shared" ref="P4:P67" si="1">IF(OR(ISNUMBER(SEARCH("Arequipa", N4)), ISNUMBER(SEARCH("Junín", N4))), "Nueva zona", "Zona antigua")</f>
        <v>Zona antigua</v>
      </c>
    </row>
    <row r="5" spans="1:17" x14ac:dyDescent="0.25">
      <c r="A5" s="7" t="s">
        <v>73</v>
      </c>
      <c r="B5" t="s">
        <v>72</v>
      </c>
      <c r="C5" t="s">
        <v>83</v>
      </c>
      <c r="D5" t="s">
        <v>75</v>
      </c>
      <c r="F5" s="7" t="s">
        <v>73</v>
      </c>
      <c r="G5" t="s">
        <v>72</v>
      </c>
      <c r="H5" t="s">
        <v>83</v>
      </c>
      <c r="I5" t="s">
        <v>75</v>
      </c>
      <c r="M5" t="s">
        <v>171</v>
      </c>
      <c r="N5" s="45" t="s">
        <v>172</v>
      </c>
      <c r="O5" t="str">
        <f t="shared" si="0"/>
        <v>Antigua</v>
      </c>
      <c r="P5" t="str">
        <f t="shared" si="1"/>
        <v>Zona antigua</v>
      </c>
    </row>
    <row r="6" spans="1:17" x14ac:dyDescent="0.25">
      <c r="A6" s="8" t="s">
        <v>164</v>
      </c>
      <c r="B6" s="6">
        <v>3</v>
      </c>
      <c r="C6" s="9">
        <v>58.474576271186443</v>
      </c>
      <c r="D6">
        <v>2</v>
      </c>
      <c r="F6" s="8" t="s">
        <v>108</v>
      </c>
      <c r="G6" s="6">
        <v>45</v>
      </c>
      <c r="H6" s="9">
        <v>81.669887005649713</v>
      </c>
      <c r="I6">
        <v>30</v>
      </c>
      <c r="M6" t="s">
        <v>172</v>
      </c>
      <c r="N6" s="45" t="s">
        <v>108</v>
      </c>
      <c r="O6" t="str">
        <f t="shared" si="0"/>
        <v>Antigua</v>
      </c>
      <c r="P6" t="str">
        <f t="shared" si="1"/>
        <v>Zona antigua</v>
      </c>
    </row>
    <row r="7" spans="1:17" x14ac:dyDescent="0.25">
      <c r="A7" s="8" t="s">
        <v>171</v>
      </c>
      <c r="B7" s="6">
        <v>1</v>
      </c>
      <c r="C7" s="9">
        <v>58.474576271186443</v>
      </c>
      <c r="D7">
        <v>0</v>
      </c>
      <c r="F7" s="19" t="s">
        <v>108</v>
      </c>
      <c r="G7" s="6">
        <v>45</v>
      </c>
      <c r="H7" s="9">
        <v>81.669887005649713</v>
      </c>
      <c r="I7">
        <v>30</v>
      </c>
      <c r="M7" t="s">
        <v>108</v>
      </c>
      <c r="N7" s="45" t="s">
        <v>1769</v>
      </c>
      <c r="O7" t="str">
        <f t="shared" si="0"/>
        <v>Nueva</v>
      </c>
      <c r="P7" t="str">
        <f t="shared" si="1"/>
        <v>Nueva zona</v>
      </c>
      <c r="Q7" t="s">
        <v>1806</v>
      </c>
    </row>
    <row r="8" spans="1:17" x14ac:dyDescent="0.25">
      <c r="A8" s="8" t="s">
        <v>172</v>
      </c>
      <c r="B8" s="6">
        <v>9</v>
      </c>
      <c r="C8" s="9">
        <v>58.474576271186443</v>
      </c>
      <c r="D8">
        <v>8</v>
      </c>
      <c r="F8" s="8" t="s">
        <v>109</v>
      </c>
      <c r="G8" s="6">
        <v>256</v>
      </c>
      <c r="H8" s="9">
        <v>76.284669623940587</v>
      </c>
      <c r="I8">
        <v>168</v>
      </c>
      <c r="M8" t="s">
        <v>109</v>
      </c>
      <c r="N8" s="45" t="s">
        <v>1770</v>
      </c>
      <c r="O8" t="str">
        <f t="shared" si="0"/>
        <v>Nueva</v>
      </c>
      <c r="P8" t="str">
        <f t="shared" si="1"/>
        <v>Nueva zona</v>
      </c>
      <c r="Q8" t="s">
        <v>1806</v>
      </c>
    </row>
    <row r="9" spans="1:17" x14ac:dyDescent="0.25">
      <c r="A9" s="8" t="s">
        <v>108</v>
      </c>
      <c r="B9" s="6">
        <v>45</v>
      </c>
      <c r="C9" s="9">
        <v>81.669887005649713</v>
      </c>
      <c r="D9">
        <v>30</v>
      </c>
      <c r="F9" s="19" t="s">
        <v>109</v>
      </c>
      <c r="G9" s="6">
        <v>256</v>
      </c>
      <c r="H9" s="9">
        <v>76.284669623940587</v>
      </c>
      <c r="I9">
        <v>168</v>
      </c>
      <c r="M9" t="s">
        <v>110</v>
      </c>
      <c r="N9" s="45" t="s">
        <v>109</v>
      </c>
      <c r="O9" t="str">
        <f t="shared" si="0"/>
        <v>Antigua</v>
      </c>
      <c r="P9" t="str">
        <f t="shared" si="1"/>
        <v>Zona antigua</v>
      </c>
    </row>
    <row r="10" spans="1:17" x14ac:dyDescent="0.25">
      <c r="A10" s="8" t="s">
        <v>109</v>
      </c>
      <c r="B10" s="6">
        <v>256</v>
      </c>
      <c r="C10" s="9">
        <v>76.284669623940601</v>
      </c>
      <c r="D10">
        <v>168</v>
      </c>
      <c r="F10" s="8" t="s">
        <v>110</v>
      </c>
      <c r="G10" s="6">
        <v>82</v>
      </c>
      <c r="H10" s="9">
        <v>74.173987184787038</v>
      </c>
      <c r="I10">
        <v>58</v>
      </c>
      <c r="M10" t="s">
        <v>111</v>
      </c>
      <c r="N10" s="45" t="s">
        <v>110</v>
      </c>
      <c r="O10" t="str">
        <f t="shared" si="0"/>
        <v>Antigua</v>
      </c>
      <c r="P10" t="str">
        <f t="shared" si="1"/>
        <v>Zona antigua</v>
      </c>
    </row>
    <row r="11" spans="1:17" x14ac:dyDescent="0.25">
      <c r="A11" s="8" t="s">
        <v>110</v>
      </c>
      <c r="B11" s="6">
        <v>82</v>
      </c>
      <c r="C11" s="9">
        <v>74.173987184787038</v>
      </c>
      <c r="D11">
        <v>58</v>
      </c>
      <c r="F11" s="19" t="s">
        <v>110</v>
      </c>
      <c r="G11" s="6">
        <v>82</v>
      </c>
      <c r="H11" s="9">
        <v>74.173987184787038</v>
      </c>
      <c r="I11">
        <v>58</v>
      </c>
      <c r="M11" t="s">
        <v>242</v>
      </c>
      <c r="N11" s="45" t="s">
        <v>111</v>
      </c>
      <c r="O11" t="str">
        <f t="shared" si="0"/>
        <v>Antigua</v>
      </c>
      <c r="P11" t="str">
        <f t="shared" si="1"/>
        <v>Zona antigua</v>
      </c>
    </row>
    <row r="12" spans="1:17" x14ac:dyDescent="0.25">
      <c r="A12" s="8" t="s">
        <v>111</v>
      </c>
      <c r="B12" s="6">
        <v>396</v>
      </c>
      <c r="C12" s="9">
        <v>80.417306539976238</v>
      </c>
      <c r="D12">
        <v>284</v>
      </c>
      <c r="F12" s="8" t="s">
        <v>111</v>
      </c>
      <c r="G12" s="6">
        <v>396</v>
      </c>
      <c r="H12" s="9">
        <v>80.417306539976238</v>
      </c>
      <c r="I12">
        <v>284</v>
      </c>
      <c r="M12" t="s">
        <v>217</v>
      </c>
      <c r="N12" s="45" t="s">
        <v>217</v>
      </c>
      <c r="O12" t="str">
        <f t="shared" si="0"/>
        <v>Antigua</v>
      </c>
      <c r="P12" t="str">
        <f t="shared" si="1"/>
        <v>Zona antigua</v>
      </c>
    </row>
    <row r="13" spans="1:17" x14ac:dyDescent="0.25">
      <c r="A13" s="8" t="s">
        <v>217</v>
      </c>
      <c r="B13" s="6">
        <v>7</v>
      </c>
      <c r="C13" s="9">
        <v>73.933292978208229</v>
      </c>
      <c r="D13">
        <v>4</v>
      </c>
      <c r="F13" s="19" t="s">
        <v>111</v>
      </c>
      <c r="G13" s="6">
        <v>396</v>
      </c>
      <c r="H13" s="9">
        <v>80.417306539976238</v>
      </c>
      <c r="I13">
        <v>284</v>
      </c>
      <c r="M13" t="s">
        <v>253</v>
      </c>
      <c r="N13" s="45" t="s">
        <v>253</v>
      </c>
      <c r="O13" t="str">
        <f t="shared" si="0"/>
        <v>Antigua</v>
      </c>
      <c r="P13" t="str">
        <f t="shared" si="1"/>
        <v>Zona antigua</v>
      </c>
    </row>
    <row r="14" spans="1:17" x14ac:dyDescent="0.25">
      <c r="A14" s="8" t="s">
        <v>253</v>
      </c>
      <c r="B14" s="6">
        <v>1</v>
      </c>
      <c r="C14" s="9">
        <v>71.186440677966104</v>
      </c>
      <c r="D14">
        <v>1</v>
      </c>
      <c r="F14" s="8" t="s">
        <v>144</v>
      </c>
      <c r="G14" s="6">
        <v>5</v>
      </c>
      <c r="H14" s="9">
        <v>102.97677966101696</v>
      </c>
      <c r="I14">
        <v>2</v>
      </c>
      <c r="M14" t="s">
        <v>144</v>
      </c>
      <c r="N14" s="45" t="s">
        <v>1771</v>
      </c>
      <c r="O14" t="str">
        <f t="shared" si="0"/>
        <v>Nueva</v>
      </c>
      <c r="P14" t="str">
        <f t="shared" si="1"/>
        <v>Zona antigua</v>
      </c>
      <c r="Q14" t="s">
        <v>1806</v>
      </c>
    </row>
    <row r="15" spans="1:17" x14ac:dyDescent="0.25">
      <c r="A15" s="33" t="s">
        <v>1771</v>
      </c>
      <c r="B15" s="43">
        <v>10</v>
      </c>
      <c r="C15" s="44">
        <v>70.990593220338994</v>
      </c>
      <c r="D15" s="35">
        <v>1</v>
      </c>
      <c r="F15" s="19" t="s">
        <v>144</v>
      </c>
      <c r="G15" s="6">
        <v>5</v>
      </c>
      <c r="H15" s="9">
        <v>102.97677966101696</v>
      </c>
      <c r="I15">
        <v>2</v>
      </c>
      <c r="M15" t="s">
        <v>254</v>
      </c>
      <c r="N15" s="45" t="s">
        <v>144</v>
      </c>
      <c r="O15" t="str">
        <f t="shared" si="0"/>
        <v>Antigua</v>
      </c>
      <c r="P15" t="str">
        <f t="shared" si="1"/>
        <v>Zona antigua</v>
      </c>
    </row>
    <row r="16" spans="1:17" x14ac:dyDescent="0.25">
      <c r="A16" s="8" t="s">
        <v>144</v>
      </c>
      <c r="B16" s="6">
        <v>5</v>
      </c>
      <c r="C16" s="9">
        <v>102.97677966101696</v>
      </c>
      <c r="D16">
        <v>2</v>
      </c>
      <c r="F16" s="8" t="s">
        <v>112</v>
      </c>
      <c r="G16" s="6">
        <v>2</v>
      </c>
      <c r="H16" s="9">
        <v>100.90084745762712</v>
      </c>
      <c r="I16">
        <v>2</v>
      </c>
      <c r="M16" t="s">
        <v>255</v>
      </c>
      <c r="N16" s="45" t="s">
        <v>1772</v>
      </c>
      <c r="O16" t="str">
        <f t="shared" si="0"/>
        <v>Nueva</v>
      </c>
      <c r="P16" t="str">
        <f t="shared" si="1"/>
        <v>Zona antigua</v>
      </c>
      <c r="Q16" t="s">
        <v>1806</v>
      </c>
    </row>
    <row r="17" spans="1:17" x14ac:dyDescent="0.25">
      <c r="A17" s="45" t="s">
        <v>1772</v>
      </c>
      <c r="B17" s="46">
        <v>1</v>
      </c>
      <c r="C17" s="41">
        <v>75.423728813559322</v>
      </c>
      <c r="D17" s="34">
        <v>1</v>
      </c>
      <c r="E17" s="34" t="s">
        <v>1807</v>
      </c>
      <c r="F17" s="19" t="s">
        <v>112</v>
      </c>
      <c r="G17" s="6">
        <v>2</v>
      </c>
      <c r="H17" s="9">
        <v>100.90084745762712</v>
      </c>
      <c r="I17">
        <v>2</v>
      </c>
      <c r="M17" t="s">
        <v>161</v>
      </c>
      <c r="N17" s="45" t="s">
        <v>1773</v>
      </c>
      <c r="O17" t="str">
        <f t="shared" si="0"/>
        <v>Nueva</v>
      </c>
      <c r="P17" t="str">
        <f t="shared" si="1"/>
        <v>Zona antigua</v>
      </c>
      <c r="Q17" t="s">
        <v>1806</v>
      </c>
    </row>
    <row r="18" spans="1:17" x14ac:dyDescent="0.25">
      <c r="A18" s="45" t="s">
        <v>1773</v>
      </c>
      <c r="B18" s="46">
        <v>2</v>
      </c>
      <c r="C18" s="41">
        <v>58.474576271186443</v>
      </c>
      <c r="D18" s="34">
        <v>2</v>
      </c>
      <c r="E18" s="34" t="s">
        <v>1807</v>
      </c>
      <c r="F18" s="8" t="s">
        <v>145</v>
      </c>
      <c r="G18" s="6">
        <v>1</v>
      </c>
      <c r="H18" s="9">
        <v>58.474576271186443</v>
      </c>
      <c r="I18">
        <v>0</v>
      </c>
      <c r="M18" t="s">
        <v>160</v>
      </c>
      <c r="N18" s="45" t="s">
        <v>1774</v>
      </c>
      <c r="O18" t="str">
        <f t="shared" si="0"/>
        <v>Nueva</v>
      </c>
      <c r="P18" t="str">
        <f t="shared" si="1"/>
        <v>Zona antigua</v>
      </c>
      <c r="Q18" t="s">
        <v>1806</v>
      </c>
    </row>
    <row r="19" spans="1:17" x14ac:dyDescent="0.25">
      <c r="A19" s="45" t="s">
        <v>1774</v>
      </c>
      <c r="B19" s="46">
        <v>1</v>
      </c>
      <c r="C19" s="41">
        <v>58.474576271186443</v>
      </c>
      <c r="D19" s="34">
        <v>0</v>
      </c>
      <c r="E19" s="34" t="s">
        <v>1807</v>
      </c>
      <c r="F19" s="19" t="s">
        <v>145</v>
      </c>
      <c r="G19" s="6">
        <v>1</v>
      </c>
      <c r="H19" s="9">
        <v>58.474576271186443</v>
      </c>
      <c r="I19">
        <v>0</v>
      </c>
      <c r="M19" t="s">
        <v>112</v>
      </c>
      <c r="N19" s="45" t="s">
        <v>254</v>
      </c>
      <c r="O19" t="str">
        <f t="shared" si="0"/>
        <v>Antigua</v>
      </c>
      <c r="P19" t="str">
        <f t="shared" si="1"/>
        <v>Zona antigua</v>
      </c>
    </row>
    <row r="20" spans="1:17" x14ac:dyDescent="0.25">
      <c r="A20" s="8" t="s">
        <v>254</v>
      </c>
      <c r="B20" s="6">
        <v>3</v>
      </c>
      <c r="C20" s="9">
        <v>103.01949152542373</v>
      </c>
      <c r="D20">
        <v>2</v>
      </c>
      <c r="F20" s="8" t="s">
        <v>113</v>
      </c>
      <c r="G20" s="6">
        <v>5</v>
      </c>
      <c r="H20" s="9">
        <v>58.47457627118645</v>
      </c>
      <c r="I20">
        <v>5</v>
      </c>
      <c r="M20" t="s">
        <v>145</v>
      </c>
      <c r="N20" s="45" t="s">
        <v>255</v>
      </c>
      <c r="O20" t="str">
        <f t="shared" si="0"/>
        <v>Antigua</v>
      </c>
      <c r="P20" t="str">
        <f t="shared" si="1"/>
        <v>Zona antigua</v>
      </c>
    </row>
    <row r="21" spans="1:17" x14ac:dyDescent="0.25">
      <c r="A21" s="8" t="s">
        <v>255</v>
      </c>
      <c r="B21" s="6">
        <v>2</v>
      </c>
      <c r="C21" s="9">
        <v>115.7313559322034</v>
      </c>
      <c r="D21">
        <v>0</v>
      </c>
      <c r="F21" s="19" t="s">
        <v>113</v>
      </c>
      <c r="G21" s="6">
        <v>5</v>
      </c>
      <c r="H21" s="9">
        <v>58.47457627118645</v>
      </c>
      <c r="I21">
        <v>5</v>
      </c>
      <c r="M21" t="s">
        <v>167</v>
      </c>
      <c r="N21" s="45" t="s">
        <v>165</v>
      </c>
      <c r="O21" t="str">
        <f t="shared" si="0"/>
        <v>Antigua</v>
      </c>
      <c r="P21" t="str">
        <f t="shared" si="1"/>
        <v>Zona antigua</v>
      </c>
    </row>
    <row r="22" spans="1:17" x14ac:dyDescent="0.25">
      <c r="A22" s="8" t="s">
        <v>165</v>
      </c>
      <c r="B22" s="6">
        <v>3</v>
      </c>
      <c r="C22" s="9">
        <v>82.52146892655368</v>
      </c>
      <c r="D22">
        <v>1</v>
      </c>
      <c r="F22" s="8" t="s">
        <v>114</v>
      </c>
      <c r="G22" s="6">
        <v>10</v>
      </c>
      <c r="H22" s="9">
        <v>75.858135593220339</v>
      </c>
      <c r="I22">
        <v>9</v>
      </c>
      <c r="M22" t="s">
        <v>113</v>
      </c>
      <c r="N22" s="45" t="s">
        <v>1775</v>
      </c>
      <c r="O22" t="str">
        <f t="shared" si="0"/>
        <v>Nueva</v>
      </c>
      <c r="P22" t="str">
        <f t="shared" si="1"/>
        <v>Nueva zona</v>
      </c>
      <c r="Q22" t="s">
        <v>1806</v>
      </c>
    </row>
    <row r="23" spans="1:17" x14ac:dyDescent="0.25">
      <c r="A23" s="8" t="s">
        <v>161</v>
      </c>
      <c r="B23" s="6">
        <v>1</v>
      </c>
      <c r="C23" s="9">
        <v>75.423728813559322</v>
      </c>
      <c r="D23">
        <v>1</v>
      </c>
      <c r="F23" s="19" t="s">
        <v>114</v>
      </c>
      <c r="G23" s="6">
        <v>10</v>
      </c>
      <c r="H23" s="9">
        <v>75.858135593220339</v>
      </c>
      <c r="I23">
        <v>9</v>
      </c>
      <c r="M23" t="s">
        <v>114</v>
      </c>
      <c r="N23" s="45" t="s">
        <v>161</v>
      </c>
      <c r="O23" t="str">
        <f t="shared" si="0"/>
        <v>Antigua</v>
      </c>
      <c r="P23" t="str">
        <f t="shared" si="1"/>
        <v>Zona antigua</v>
      </c>
    </row>
    <row r="24" spans="1:17" x14ac:dyDescent="0.25">
      <c r="A24" s="8" t="s">
        <v>162</v>
      </c>
      <c r="B24" s="6">
        <v>1</v>
      </c>
      <c r="C24" s="9">
        <v>94.544915254237296</v>
      </c>
      <c r="D24">
        <v>0</v>
      </c>
      <c r="F24" s="8" t="s">
        <v>115</v>
      </c>
      <c r="G24" s="6">
        <v>8</v>
      </c>
      <c r="H24" s="9">
        <v>78.098728813559319</v>
      </c>
      <c r="I24">
        <v>5</v>
      </c>
      <c r="M24" t="s">
        <v>115</v>
      </c>
      <c r="N24" s="45" t="s">
        <v>162</v>
      </c>
      <c r="O24" t="str">
        <f t="shared" si="0"/>
        <v>Antigua</v>
      </c>
      <c r="P24" t="str">
        <f t="shared" si="1"/>
        <v>Zona antigua</v>
      </c>
    </row>
    <row r="25" spans="1:17" x14ac:dyDescent="0.25">
      <c r="A25" s="8" t="s">
        <v>160</v>
      </c>
      <c r="B25" s="6">
        <v>1</v>
      </c>
      <c r="C25" s="9">
        <v>94.544915254237296</v>
      </c>
      <c r="D25">
        <v>0</v>
      </c>
      <c r="F25" s="19" t="s">
        <v>115</v>
      </c>
      <c r="G25" s="6">
        <v>8</v>
      </c>
      <c r="H25" s="9">
        <v>78.098728813559319</v>
      </c>
      <c r="I25">
        <v>5</v>
      </c>
      <c r="M25" t="s">
        <v>116</v>
      </c>
      <c r="N25" s="45" t="s">
        <v>160</v>
      </c>
      <c r="O25" t="str">
        <f t="shared" si="0"/>
        <v>Antigua</v>
      </c>
      <c r="P25" t="str">
        <f t="shared" si="1"/>
        <v>Zona antigua</v>
      </c>
    </row>
    <row r="26" spans="1:17" x14ac:dyDescent="0.25">
      <c r="A26" s="8" t="s">
        <v>112</v>
      </c>
      <c r="B26" s="6">
        <v>2</v>
      </c>
      <c r="C26" s="9">
        <v>100.90084745762712</v>
      </c>
      <c r="D26">
        <v>2</v>
      </c>
      <c r="F26" s="8" t="s">
        <v>116</v>
      </c>
      <c r="G26" s="6">
        <v>25</v>
      </c>
      <c r="H26" s="9">
        <v>82.329830508474572</v>
      </c>
      <c r="I26">
        <v>15</v>
      </c>
      <c r="M26" t="s">
        <v>213</v>
      </c>
      <c r="N26" s="45" t="s">
        <v>112</v>
      </c>
      <c r="O26" t="str">
        <f t="shared" si="0"/>
        <v>Antigua</v>
      </c>
      <c r="P26" t="str">
        <f t="shared" si="1"/>
        <v>Zona antigua</v>
      </c>
    </row>
    <row r="27" spans="1:17" x14ac:dyDescent="0.25">
      <c r="A27" s="8" t="s">
        <v>145</v>
      </c>
      <c r="B27" s="6">
        <v>1</v>
      </c>
      <c r="C27" s="9">
        <v>58.474576271186443</v>
      </c>
      <c r="D27">
        <v>0</v>
      </c>
      <c r="F27" s="19" t="s">
        <v>116</v>
      </c>
      <c r="G27" s="6">
        <v>25</v>
      </c>
      <c r="H27" s="9">
        <v>82.329830508474572</v>
      </c>
      <c r="I27">
        <v>15</v>
      </c>
      <c r="M27" t="s">
        <v>134</v>
      </c>
      <c r="N27" s="45" t="s">
        <v>145</v>
      </c>
      <c r="O27" t="str">
        <f t="shared" si="0"/>
        <v>Antigua</v>
      </c>
      <c r="P27" t="str">
        <f t="shared" si="1"/>
        <v>Zona antigua</v>
      </c>
    </row>
    <row r="28" spans="1:17" x14ac:dyDescent="0.25">
      <c r="A28" s="8" t="s">
        <v>202</v>
      </c>
      <c r="B28" s="6">
        <v>3</v>
      </c>
      <c r="C28" s="9">
        <v>89.548022598870048</v>
      </c>
      <c r="D28">
        <v>1</v>
      </c>
      <c r="F28" s="8" t="s">
        <v>135</v>
      </c>
      <c r="G28" s="6">
        <v>5</v>
      </c>
      <c r="H28" s="9">
        <v>88.156949152542381</v>
      </c>
      <c r="I28">
        <v>3</v>
      </c>
      <c r="M28" t="s">
        <v>133</v>
      </c>
      <c r="N28" s="45" t="s">
        <v>202</v>
      </c>
      <c r="O28" t="str">
        <f t="shared" si="0"/>
        <v>Antigua</v>
      </c>
      <c r="P28" t="str">
        <f t="shared" si="1"/>
        <v>Zona antigua</v>
      </c>
    </row>
    <row r="29" spans="1:17" x14ac:dyDescent="0.25">
      <c r="A29" s="8" t="s">
        <v>113</v>
      </c>
      <c r="B29" s="6">
        <v>5</v>
      </c>
      <c r="C29" s="9">
        <v>58.47457627118645</v>
      </c>
      <c r="D29">
        <v>5</v>
      </c>
      <c r="F29" s="19" t="s">
        <v>135</v>
      </c>
      <c r="G29" s="6">
        <v>5</v>
      </c>
      <c r="H29" s="9">
        <v>88.156949152542381</v>
      </c>
      <c r="I29">
        <v>3</v>
      </c>
      <c r="M29" t="s">
        <v>205</v>
      </c>
      <c r="N29" s="45" t="s">
        <v>113</v>
      </c>
      <c r="O29" t="str">
        <f t="shared" si="0"/>
        <v>Antigua</v>
      </c>
      <c r="P29" t="str">
        <f t="shared" si="1"/>
        <v>Zona antigua</v>
      </c>
    </row>
    <row r="30" spans="1:17" x14ac:dyDescent="0.25">
      <c r="A30" s="8" t="s">
        <v>114</v>
      </c>
      <c r="B30" s="6">
        <v>10</v>
      </c>
      <c r="C30" s="9">
        <v>75.858135593220339</v>
      </c>
      <c r="D30">
        <v>9</v>
      </c>
      <c r="F30" s="8" t="s">
        <v>134</v>
      </c>
      <c r="G30" s="6">
        <v>8</v>
      </c>
      <c r="H30" s="9">
        <v>70.398622881355934</v>
      </c>
      <c r="I30">
        <v>5</v>
      </c>
      <c r="M30" t="s">
        <v>184</v>
      </c>
      <c r="N30" s="45" t="s">
        <v>114</v>
      </c>
      <c r="O30" t="str">
        <f t="shared" si="0"/>
        <v>Antigua</v>
      </c>
      <c r="P30" t="str">
        <f t="shared" si="1"/>
        <v>Zona antigua</v>
      </c>
    </row>
    <row r="31" spans="1:17" x14ac:dyDescent="0.25">
      <c r="A31" s="8" t="s">
        <v>115</v>
      </c>
      <c r="B31" s="6">
        <v>8</v>
      </c>
      <c r="C31" s="9">
        <v>78.098728813559333</v>
      </c>
      <c r="D31">
        <v>5</v>
      </c>
      <c r="F31" s="19" t="s">
        <v>134</v>
      </c>
      <c r="G31" s="6">
        <v>8</v>
      </c>
      <c r="H31" s="9">
        <v>70.398622881355934</v>
      </c>
      <c r="I31">
        <v>5</v>
      </c>
      <c r="M31" t="s">
        <v>185</v>
      </c>
      <c r="N31" s="45" t="s">
        <v>115</v>
      </c>
      <c r="O31" t="str">
        <f t="shared" si="0"/>
        <v>Antigua</v>
      </c>
      <c r="P31" t="str">
        <f t="shared" si="1"/>
        <v>Zona antigua</v>
      </c>
    </row>
    <row r="32" spans="1:17" x14ac:dyDescent="0.25">
      <c r="A32" s="8" t="s">
        <v>116</v>
      </c>
      <c r="B32" s="6">
        <v>25</v>
      </c>
      <c r="C32" s="9">
        <v>82.329830508474572</v>
      </c>
      <c r="D32">
        <v>15</v>
      </c>
      <c r="F32" s="8" t="s">
        <v>133</v>
      </c>
      <c r="G32" s="6">
        <v>11</v>
      </c>
      <c r="H32" s="9">
        <v>99.326040061633293</v>
      </c>
      <c r="I32">
        <v>6</v>
      </c>
      <c r="M32" t="s">
        <v>168</v>
      </c>
      <c r="N32" s="45" t="s">
        <v>116</v>
      </c>
      <c r="O32" t="str">
        <f t="shared" si="0"/>
        <v>Antigua</v>
      </c>
      <c r="P32" t="str">
        <f t="shared" si="1"/>
        <v>Zona antigua</v>
      </c>
    </row>
    <row r="33" spans="1:17" x14ac:dyDescent="0.25">
      <c r="A33" s="8" t="s">
        <v>135</v>
      </c>
      <c r="B33" s="6">
        <v>5</v>
      </c>
      <c r="C33" s="9">
        <v>88.156949152542381</v>
      </c>
      <c r="D33">
        <v>3</v>
      </c>
      <c r="F33" s="19" t="s">
        <v>133</v>
      </c>
      <c r="G33" s="6">
        <v>11</v>
      </c>
      <c r="H33" s="9">
        <v>99.326040061633293</v>
      </c>
      <c r="I33">
        <v>6</v>
      </c>
      <c r="M33" t="s">
        <v>138</v>
      </c>
      <c r="N33" s="45" t="s">
        <v>135</v>
      </c>
      <c r="O33" t="str">
        <f t="shared" si="0"/>
        <v>Antigua</v>
      </c>
      <c r="P33" t="str">
        <f t="shared" si="1"/>
        <v>Zona antigua</v>
      </c>
    </row>
    <row r="34" spans="1:17" x14ac:dyDescent="0.25">
      <c r="A34" s="8" t="s">
        <v>134</v>
      </c>
      <c r="B34" s="6">
        <v>8</v>
      </c>
      <c r="C34" s="9">
        <v>70.398622881355934</v>
      </c>
      <c r="D34">
        <v>5</v>
      </c>
      <c r="F34" s="8" t="s">
        <v>211</v>
      </c>
      <c r="G34" s="6">
        <v>5</v>
      </c>
      <c r="H34" s="9">
        <v>70.773389830508478</v>
      </c>
      <c r="I34">
        <v>3</v>
      </c>
      <c r="M34" t="s">
        <v>256</v>
      </c>
      <c r="N34" s="45" t="s">
        <v>134</v>
      </c>
      <c r="O34" t="str">
        <f t="shared" si="0"/>
        <v>Antigua</v>
      </c>
      <c r="P34" t="str">
        <f t="shared" si="1"/>
        <v>Zona antigua</v>
      </c>
    </row>
    <row r="35" spans="1:17" x14ac:dyDescent="0.25">
      <c r="A35" s="8" t="s">
        <v>133</v>
      </c>
      <c r="B35" s="6">
        <v>11</v>
      </c>
      <c r="C35" s="9">
        <v>99.326040061633293</v>
      </c>
      <c r="D35">
        <v>6</v>
      </c>
      <c r="F35" s="19" t="s">
        <v>211</v>
      </c>
      <c r="G35" s="6">
        <v>5</v>
      </c>
      <c r="H35" s="9">
        <v>70.773389830508478</v>
      </c>
      <c r="I35">
        <v>3</v>
      </c>
      <c r="M35" t="s">
        <v>257</v>
      </c>
      <c r="N35" s="45" t="s">
        <v>133</v>
      </c>
      <c r="O35" t="str">
        <f t="shared" si="0"/>
        <v>Antigua</v>
      </c>
      <c r="P35" t="str">
        <f t="shared" si="1"/>
        <v>Zona antigua</v>
      </c>
    </row>
    <row r="36" spans="1:17" x14ac:dyDescent="0.25">
      <c r="A36" s="8" t="s">
        <v>205</v>
      </c>
      <c r="B36" s="6">
        <v>5</v>
      </c>
      <c r="C36" s="9">
        <v>70.773389830508478</v>
      </c>
      <c r="D36">
        <v>3</v>
      </c>
      <c r="F36" s="8" t="s">
        <v>185</v>
      </c>
      <c r="G36" s="6">
        <v>32</v>
      </c>
      <c r="H36" s="9">
        <v>65.037473516949134</v>
      </c>
      <c r="I36">
        <v>15</v>
      </c>
      <c r="M36" t="s">
        <v>207</v>
      </c>
      <c r="N36" s="45" t="s">
        <v>205</v>
      </c>
      <c r="O36" t="str">
        <f t="shared" si="0"/>
        <v>Antigua</v>
      </c>
      <c r="P36" t="str">
        <f t="shared" si="1"/>
        <v>Zona antigua</v>
      </c>
    </row>
    <row r="37" spans="1:17" x14ac:dyDescent="0.25">
      <c r="A37" s="8" t="s">
        <v>184</v>
      </c>
      <c r="B37" s="6">
        <v>50</v>
      </c>
      <c r="C37" s="9">
        <v>68.102830508474568</v>
      </c>
      <c r="D37">
        <v>29</v>
      </c>
      <c r="F37" s="19" t="s">
        <v>212</v>
      </c>
      <c r="G37" s="6">
        <v>31</v>
      </c>
      <c r="H37" s="9">
        <v>65.249179879715669</v>
      </c>
      <c r="I37">
        <v>14</v>
      </c>
      <c r="M37" t="s">
        <v>241</v>
      </c>
      <c r="N37" s="45" t="s">
        <v>184</v>
      </c>
      <c r="O37" t="str">
        <f t="shared" si="0"/>
        <v>Antigua</v>
      </c>
      <c r="P37" t="str">
        <f t="shared" si="1"/>
        <v>Zona antigua</v>
      </c>
    </row>
    <row r="38" spans="1:17" x14ac:dyDescent="0.25">
      <c r="A38" s="8" t="s">
        <v>185</v>
      </c>
      <c r="B38" s="6">
        <v>32</v>
      </c>
      <c r="C38" s="9">
        <v>65.037473516949134</v>
      </c>
      <c r="D38">
        <v>15</v>
      </c>
      <c r="F38" s="19" t="s">
        <v>185</v>
      </c>
      <c r="G38" s="6">
        <v>1</v>
      </c>
      <c r="H38" s="9">
        <v>58.474576271186443</v>
      </c>
      <c r="I38">
        <v>1</v>
      </c>
      <c r="M38" t="s">
        <v>208</v>
      </c>
      <c r="N38" s="45" t="s">
        <v>185</v>
      </c>
      <c r="O38" t="str">
        <f t="shared" si="0"/>
        <v>Antigua</v>
      </c>
      <c r="P38" t="str">
        <f t="shared" si="1"/>
        <v>Zona antigua</v>
      </c>
    </row>
    <row r="39" spans="1:17" x14ac:dyDescent="0.25">
      <c r="A39" s="8" t="s">
        <v>168</v>
      </c>
      <c r="B39" s="6">
        <v>22</v>
      </c>
      <c r="C39" s="9">
        <v>63.971070878274283</v>
      </c>
      <c r="D39">
        <v>8</v>
      </c>
      <c r="F39" s="8" t="s">
        <v>206</v>
      </c>
      <c r="G39" s="6">
        <v>1</v>
      </c>
      <c r="H39" s="9">
        <v>66.949152542372886</v>
      </c>
      <c r="I39">
        <v>1</v>
      </c>
      <c r="M39" t="s">
        <v>148</v>
      </c>
      <c r="N39" s="45" t="s">
        <v>168</v>
      </c>
      <c r="O39" t="str">
        <f t="shared" si="0"/>
        <v>Antigua</v>
      </c>
      <c r="P39" t="str">
        <f t="shared" si="1"/>
        <v>Zona antigua</v>
      </c>
    </row>
    <row r="40" spans="1:17" x14ac:dyDescent="0.25">
      <c r="A40" s="8" t="s">
        <v>206</v>
      </c>
      <c r="B40" s="6">
        <v>1</v>
      </c>
      <c r="C40" s="9">
        <v>66.949152542372886</v>
      </c>
      <c r="D40">
        <v>1</v>
      </c>
      <c r="F40" s="19" t="s">
        <v>206</v>
      </c>
      <c r="G40" s="6">
        <v>1</v>
      </c>
      <c r="H40" s="9">
        <v>66.949152542372886</v>
      </c>
      <c r="I40">
        <v>1</v>
      </c>
      <c r="M40" t="s">
        <v>139</v>
      </c>
      <c r="N40" s="45" t="s">
        <v>1776</v>
      </c>
      <c r="O40" t="str">
        <f t="shared" si="0"/>
        <v>Nueva</v>
      </c>
      <c r="P40" t="str">
        <f t="shared" si="1"/>
        <v>Nueva zona</v>
      </c>
      <c r="Q40" t="s">
        <v>1806</v>
      </c>
    </row>
    <row r="41" spans="1:17" x14ac:dyDescent="0.25">
      <c r="A41" s="8" t="s">
        <v>138</v>
      </c>
      <c r="B41" s="6">
        <v>13</v>
      </c>
      <c r="C41" s="9">
        <v>80.496414602346803</v>
      </c>
      <c r="D41">
        <v>13</v>
      </c>
      <c r="F41" s="8" t="s">
        <v>138</v>
      </c>
      <c r="G41" s="6">
        <v>13</v>
      </c>
      <c r="H41" s="9">
        <v>80.496414602346803</v>
      </c>
      <c r="I41">
        <v>13</v>
      </c>
      <c r="M41" t="s">
        <v>140</v>
      </c>
      <c r="N41" s="45" t="s">
        <v>206</v>
      </c>
      <c r="O41" t="str">
        <f t="shared" si="0"/>
        <v>Antigua</v>
      </c>
      <c r="P41" t="str">
        <f t="shared" si="1"/>
        <v>Zona antigua</v>
      </c>
    </row>
    <row r="42" spans="1:17" x14ac:dyDescent="0.25">
      <c r="A42" s="8" t="s">
        <v>1779</v>
      </c>
      <c r="B42" s="6">
        <v>1</v>
      </c>
      <c r="C42" s="9">
        <v>94.544915254237296</v>
      </c>
      <c r="D42">
        <v>0</v>
      </c>
      <c r="F42" s="19" t="s">
        <v>138</v>
      </c>
      <c r="G42" s="6">
        <v>13</v>
      </c>
      <c r="H42" s="9">
        <v>80.496414602346803</v>
      </c>
      <c r="I42">
        <v>13</v>
      </c>
      <c r="M42" t="s">
        <v>175</v>
      </c>
      <c r="N42" s="45" t="s">
        <v>138</v>
      </c>
      <c r="O42" t="str">
        <f t="shared" si="0"/>
        <v>Antigua</v>
      </c>
      <c r="P42" t="str">
        <f t="shared" si="1"/>
        <v>Zona antigua</v>
      </c>
    </row>
    <row r="43" spans="1:17" x14ac:dyDescent="0.25">
      <c r="A43" s="8" t="s">
        <v>1783</v>
      </c>
      <c r="B43" s="6">
        <v>2</v>
      </c>
      <c r="C43" s="9">
        <v>58.474576271186443</v>
      </c>
      <c r="D43">
        <v>2</v>
      </c>
      <c r="F43" s="8" t="s">
        <v>214</v>
      </c>
      <c r="G43" s="6">
        <v>111</v>
      </c>
      <c r="H43" s="9">
        <v>75.154260192395697</v>
      </c>
      <c r="I43">
        <v>66</v>
      </c>
      <c r="M43" t="s">
        <v>159</v>
      </c>
      <c r="N43" s="45" t="s">
        <v>1777</v>
      </c>
      <c r="O43" t="str">
        <f t="shared" si="0"/>
        <v>Nueva</v>
      </c>
      <c r="P43" t="str">
        <f t="shared" si="1"/>
        <v>Nueva zona</v>
      </c>
      <c r="Q43" t="s">
        <v>1806</v>
      </c>
    </row>
    <row r="44" spans="1:17" x14ac:dyDescent="0.25">
      <c r="A44" s="8" t="s">
        <v>241</v>
      </c>
      <c r="B44" s="6">
        <v>9</v>
      </c>
      <c r="C44" s="9">
        <v>92.879284369114899</v>
      </c>
      <c r="D44">
        <v>1</v>
      </c>
      <c r="F44" s="19" t="s">
        <v>130</v>
      </c>
      <c r="G44" s="6">
        <v>111</v>
      </c>
      <c r="H44" s="9">
        <v>75.154260192395697</v>
      </c>
      <c r="I44">
        <v>66</v>
      </c>
      <c r="M44" t="s">
        <v>158</v>
      </c>
      <c r="N44" s="45" t="s">
        <v>1778</v>
      </c>
      <c r="O44" t="str">
        <f t="shared" si="0"/>
        <v>Nueva</v>
      </c>
      <c r="P44" t="str">
        <f t="shared" si="1"/>
        <v>Nueva zona</v>
      </c>
      <c r="Q44" t="s">
        <v>1806</v>
      </c>
    </row>
    <row r="45" spans="1:17" x14ac:dyDescent="0.25">
      <c r="A45" s="8" t="s">
        <v>208</v>
      </c>
      <c r="B45" s="6">
        <v>2</v>
      </c>
      <c r="C45" s="9">
        <v>83.898305084745772</v>
      </c>
      <c r="D45">
        <v>2</v>
      </c>
      <c r="F45" s="8" t="s">
        <v>215</v>
      </c>
      <c r="G45" s="6">
        <v>22</v>
      </c>
      <c r="H45" s="9">
        <v>63.971070878274276</v>
      </c>
      <c r="I45">
        <v>8</v>
      </c>
      <c r="M45" t="s">
        <v>258</v>
      </c>
      <c r="N45" s="45" t="s">
        <v>1779</v>
      </c>
      <c r="O45" t="str">
        <f t="shared" si="0"/>
        <v>Nueva</v>
      </c>
      <c r="P45" t="str">
        <f t="shared" si="1"/>
        <v>Zona antigua</v>
      </c>
      <c r="Q45" t="s">
        <v>1806</v>
      </c>
    </row>
    <row r="46" spans="1:17" x14ac:dyDescent="0.25">
      <c r="A46" s="8" t="s">
        <v>169</v>
      </c>
      <c r="B46" s="6">
        <v>1</v>
      </c>
      <c r="C46" s="9">
        <v>58.474576271186443</v>
      </c>
      <c r="D46">
        <v>1</v>
      </c>
      <c r="F46" s="19" t="s">
        <v>204</v>
      </c>
      <c r="G46" s="6">
        <v>22</v>
      </c>
      <c r="H46" s="9">
        <v>63.971070878274276</v>
      </c>
      <c r="I46">
        <v>8</v>
      </c>
      <c r="M46" t="s">
        <v>156</v>
      </c>
      <c r="N46" s="45" t="s">
        <v>1780</v>
      </c>
      <c r="O46" t="str">
        <f t="shared" si="0"/>
        <v>Nueva</v>
      </c>
      <c r="P46" t="str">
        <f t="shared" si="1"/>
        <v>Nueva zona</v>
      </c>
      <c r="Q46" t="s">
        <v>1806</v>
      </c>
    </row>
    <row r="47" spans="1:17" x14ac:dyDescent="0.25">
      <c r="A47" s="8" t="s">
        <v>148</v>
      </c>
      <c r="B47" s="6">
        <v>7</v>
      </c>
      <c r="C47" s="9">
        <v>69.680750605326878</v>
      </c>
      <c r="D47">
        <v>4</v>
      </c>
      <c r="F47" s="8" t="s">
        <v>216</v>
      </c>
      <c r="G47" s="6">
        <v>50</v>
      </c>
      <c r="H47" s="9">
        <v>68.102830508474568</v>
      </c>
      <c r="I47">
        <v>29</v>
      </c>
      <c r="M47" t="s">
        <v>157</v>
      </c>
      <c r="N47" s="45" t="s">
        <v>1781</v>
      </c>
      <c r="O47" t="str">
        <f t="shared" si="0"/>
        <v>Nueva</v>
      </c>
      <c r="P47" t="str">
        <f t="shared" si="1"/>
        <v>Nueva zona</v>
      </c>
      <c r="Q47" t="s">
        <v>1806</v>
      </c>
    </row>
    <row r="48" spans="1:17" x14ac:dyDescent="0.25">
      <c r="A48" s="8" t="s">
        <v>139</v>
      </c>
      <c r="B48" s="6">
        <v>3</v>
      </c>
      <c r="C48" s="9">
        <v>70.498022598870065</v>
      </c>
      <c r="D48">
        <v>1</v>
      </c>
      <c r="F48" s="19" t="s">
        <v>203</v>
      </c>
      <c r="G48" s="6">
        <v>47</v>
      </c>
      <c r="H48" s="9">
        <v>68.717399927875931</v>
      </c>
      <c r="I48">
        <v>26</v>
      </c>
      <c r="M48" t="s">
        <v>132</v>
      </c>
      <c r="N48" s="45" t="s">
        <v>1782</v>
      </c>
      <c r="O48" t="str">
        <f t="shared" si="0"/>
        <v>Nueva</v>
      </c>
      <c r="P48" t="str">
        <f t="shared" si="1"/>
        <v>Nueva zona</v>
      </c>
      <c r="Q48" t="s">
        <v>1806</v>
      </c>
    </row>
    <row r="49" spans="1:16" x14ac:dyDescent="0.25">
      <c r="A49" s="8" t="s">
        <v>140</v>
      </c>
      <c r="B49" s="6">
        <v>3</v>
      </c>
      <c r="C49" s="9">
        <v>58.474576271186443</v>
      </c>
      <c r="D49">
        <v>2</v>
      </c>
      <c r="F49" s="19" t="s">
        <v>184</v>
      </c>
      <c r="G49" s="6">
        <v>3</v>
      </c>
      <c r="H49" s="9">
        <v>58.474576271186443</v>
      </c>
      <c r="I49">
        <v>3</v>
      </c>
      <c r="M49" t="s">
        <v>129</v>
      </c>
      <c r="N49" s="45" t="s">
        <v>1783</v>
      </c>
      <c r="O49" t="str">
        <f t="shared" si="0"/>
        <v>Antigua</v>
      </c>
      <c r="P49" t="str">
        <f t="shared" si="1"/>
        <v>Zona antigua</v>
      </c>
    </row>
    <row r="50" spans="1:16" x14ac:dyDescent="0.25">
      <c r="A50" s="8" t="s">
        <v>159</v>
      </c>
      <c r="B50" s="6">
        <v>31</v>
      </c>
      <c r="C50" s="9">
        <v>71.883652268999441</v>
      </c>
      <c r="D50">
        <v>18</v>
      </c>
      <c r="F50" s="8" t="s">
        <v>169</v>
      </c>
      <c r="G50" s="6">
        <v>1</v>
      </c>
      <c r="H50" s="9">
        <v>58.474576271186443</v>
      </c>
      <c r="I50">
        <v>1</v>
      </c>
      <c r="M50" t="s">
        <v>130</v>
      </c>
      <c r="N50" s="45" t="s">
        <v>241</v>
      </c>
      <c r="O50" t="str">
        <f t="shared" si="0"/>
        <v>Antigua</v>
      </c>
      <c r="P50" t="str">
        <f t="shared" si="1"/>
        <v>Zona antigua</v>
      </c>
    </row>
    <row r="51" spans="1:16" x14ac:dyDescent="0.25">
      <c r="A51" s="8" t="s">
        <v>158</v>
      </c>
      <c r="B51" s="6">
        <v>5</v>
      </c>
      <c r="C51" s="9">
        <v>65.688644067796616</v>
      </c>
      <c r="D51">
        <v>3</v>
      </c>
      <c r="F51" s="19" t="s">
        <v>169</v>
      </c>
      <c r="G51" s="6">
        <v>1</v>
      </c>
      <c r="H51" s="9">
        <v>58.474576271186443</v>
      </c>
      <c r="I51">
        <v>1</v>
      </c>
      <c r="M51" t="s">
        <v>209</v>
      </c>
      <c r="N51" s="45" t="s">
        <v>208</v>
      </c>
      <c r="O51" t="str">
        <f t="shared" si="0"/>
        <v>Antigua</v>
      </c>
      <c r="P51" t="str">
        <f t="shared" si="1"/>
        <v>Zona antigua</v>
      </c>
    </row>
    <row r="52" spans="1:16" x14ac:dyDescent="0.25">
      <c r="A52" s="8" t="s">
        <v>258</v>
      </c>
      <c r="B52" s="6">
        <v>1</v>
      </c>
      <c r="C52" s="9">
        <v>138.98305084745763</v>
      </c>
      <c r="D52">
        <v>1</v>
      </c>
      <c r="F52" s="8" t="s">
        <v>148</v>
      </c>
      <c r="G52" s="6">
        <v>7</v>
      </c>
      <c r="H52" s="9">
        <v>69.680750605326878</v>
      </c>
      <c r="I52">
        <v>4</v>
      </c>
      <c r="M52" t="s">
        <v>210</v>
      </c>
      <c r="N52" s="45" t="s">
        <v>169</v>
      </c>
      <c r="O52" t="str">
        <f t="shared" si="0"/>
        <v>Antigua</v>
      </c>
      <c r="P52" t="str">
        <f t="shared" si="1"/>
        <v>Zona antigua</v>
      </c>
    </row>
    <row r="53" spans="1:16" x14ac:dyDescent="0.25">
      <c r="A53" s="8" t="s">
        <v>156</v>
      </c>
      <c r="B53" s="6">
        <v>10</v>
      </c>
      <c r="C53" s="9">
        <v>65.677966101694921</v>
      </c>
      <c r="D53">
        <v>3</v>
      </c>
      <c r="F53" s="19" t="s">
        <v>148</v>
      </c>
      <c r="G53" s="6">
        <v>7</v>
      </c>
      <c r="H53" s="9">
        <v>69.680750605326878</v>
      </c>
      <c r="I53">
        <v>4</v>
      </c>
      <c r="M53" t="s">
        <v>239</v>
      </c>
      <c r="N53" s="45" t="s">
        <v>148</v>
      </c>
      <c r="O53" t="str">
        <f t="shared" si="0"/>
        <v>Antigua</v>
      </c>
      <c r="P53" t="str">
        <f t="shared" si="1"/>
        <v>Zona antigua</v>
      </c>
    </row>
    <row r="54" spans="1:16" x14ac:dyDescent="0.25">
      <c r="A54" s="8" t="s">
        <v>157</v>
      </c>
      <c r="B54" s="6">
        <v>1</v>
      </c>
      <c r="C54" s="9">
        <v>94.544915254237296</v>
      </c>
      <c r="D54">
        <v>0</v>
      </c>
      <c r="F54" s="8" t="s">
        <v>139</v>
      </c>
      <c r="G54" s="6">
        <v>3</v>
      </c>
      <c r="H54" s="9">
        <v>70.498022598870065</v>
      </c>
      <c r="I54">
        <v>1</v>
      </c>
      <c r="M54" t="s">
        <v>240</v>
      </c>
      <c r="N54" s="45" t="s">
        <v>139</v>
      </c>
      <c r="O54" t="str">
        <f t="shared" si="0"/>
        <v>Antigua</v>
      </c>
      <c r="P54" t="str">
        <f t="shared" si="1"/>
        <v>Zona antigua</v>
      </c>
    </row>
    <row r="55" spans="1:16" x14ac:dyDescent="0.25">
      <c r="A55" s="8" t="s">
        <v>132</v>
      </c>
      <c r="B55" s="6">
        <v>17</v>
      </c>
      <c r="C55" s="9">
        <v>67.958723828514479</v>
      </c>
      <c r="D55">
        <v>14</v>
      </c>
      <c r="F55" s="19" t="s">
        <v>139</v>
      </c>
      <c r="G55" s="6">
        <v>3</v>
      </c>
      <c r="H55" s="9">
        <v>70.498022598870065</v>
      </c>
      <c r="I55">
        <v>1</v>
      </c>
      <c r="M55" t="s">
        <v>238</v>
      </c>
      <c r="N55" s="45" t="s">
        <v>140</v>
      </c>
      <c r="O55" t="str">
        <f t="shared" si="0"/>
        <v>Antigua</v>
      </c>
      <c r="P55" t="str">
        <f t="shared" si="1"/>
        <v>Zona antigua</v>
      </c>
    </row>
    <row r="56" spans="1:16" x14ac:dyDescent="0.25">
      <c r="A56" s="8" t="s">
        <v>129</v>
      </c>
      <c r="B56" s="6">
        <v>69</v>
      </c>
      <c r="C56" s="9">
        <v>71.446008351756291</v>
      </c>
      <c r="D56">
        <v>53</v>
      </c>
      <c r="F56" s="8" t="s">
        <v>140</v>
      </c>
      <c r="G56" s="6">
        <v>3</v>
      </c>
      <c r="H56" s="9">
        <v>58.474576271186443</v>
      </c>
      <c r="I56">
        <v>2</v>
      </c>
      <c r="M56" t="s">
        <v>117</v>
      </c>
      <c r="N56" s="45" t="s">
        <v>159</v>
      </c>
      <c r="O56" t="str">
        <f t="shared" si="0"/>
        <v>Antigua</v>
      </c>
      <c r="P56" t="str">
        <f t="shared" si="1"/>
        <v>Zona antigua</v>
      </c>
    </row>
    <row r="57" spans="1:16" x14ac:dyDescent="0.25">
      <c r="A57" s="8" t="s">
        <v>130</v>
      </c>
      <c r="B57" s="6">
        <v>111</v>
      </c>
      <c r="C57" s="9">
        <v>75.154260192395697</v>
      </c>
      <c r="D57">
        <v>66</v>
      </c>
      <c r="F57" s="19" t="s">
        <v>140</v>
      </c>
      <c r="G57" s="6">
        <v>3</v>
      </c>
      <c r="H57" s="9">
        <v>58.474576271186443</v>
      </c>
      <c r="I57">
        <v>2</v>
      </c>
      <c r="M57" t="s">
        <v>170</v>
      </c>
      <c r="N57" s="45" t="s">
        <v>158</v>
      </c>
      <c r="O57" t="str">
        <f t="shared" si="0"/>
        <v>Antigua</v>
      </c>
      <c r="P57" t="str">
        <f t="shared" si="1"/>
        <v>Zona antigua</v>
      </c>
    </row>
    <row r="58" spans="1:16" x14ac:dyDescent="0.25">
      <c r="A58" s="8" t="s">
        <v>1784</v>
      </c>
      <c r="B58" s="6">
        <v>7</v>
      </c>
      <c r="C58" s="9">
        <v>79.086198547215503</v>
      </c>
      <c r="D58">
        <v>4</v>
      </c>
      <c r="F58" s="8" t="s">
        <v>132</v>
      </c>
      <c r="G58" s="6">
        <v>17</v>
      </c>
      <c r="H58" s="9">
        <v>67.958723828514479</v>
      </c>
      <c r="I58">
        <v>14</v>
      </c>
      <c r="M58" t="s">
        <v>1802</v>
      </c>
      <c r="N58" s="45" t="s">
        <v>258</v>
      </c>
      <c r="O58" t="str">
        <f t="shared" si="0"/>
        <v>Antigua</v>
      </c>
      <c r="P58" t="str">
        <f t="shared" si="1"/>
        <v>Zona antigua</v>
      </c>
    </row>
    <row r="59" spans="1:16" x14ac:dyDescent="0.25">
      <c r="A59" s="8" t="s">
        <v>209</v>
      </c>
      <c r="B59" s="6">
        <v>13</v>
      </c>
      <c r="C59" s="9">
        <v>62.227053455019579</v>
      </c>
      <c r="D59">
        <v>5</v>
      </c>
      <c r="F59" s="19" t="s">
        <v>132</v>
      </c>
      <c r="G59" s="6">
        <v>17</v>
      </c>
      <c r="H59" s="9">
        <v>67.958723828514479</v>
      </c>
      <c r="I59">
        <v>14</v>
      </c>
      <c r="M59" t="s">
        <v>164</v>
      </c>
      <c r="N59" s="45" t="s">
        <v>156</v>
      </c>
      <c r="O59" t="str">
        <f t="shared" si="0"/>
        <v>Antigua</v>
      </c>
      <c r="P59" t="str">
        <f t="shared" si="1"/>
        <v>Zona antigua</v>
      </c>
    </row>
    <row r="60" spans="1:16" x14ac:dyDescent="0.25">
      <c r="A60" s="8" t="s">
        <v>210</v>
      </c>
      <c r="B60" s="6">
        <v>18</v>
      </c>
      <c r="C60" s="9">
        <v>72.61666666666666</v>
      </c>
      <c r="D60">
        <v>11</v>
      </c>
      <c r="F60" s="8" t="s">
        <v>129</v>
      </c>
      <c r="G60" s="6">
        <v>69</v>
      </c>
      <c r="H60" s="9">
        <v>71.446008351756277</v>
      </c>
      <c r="I60">
        <v>53</v>
      </c>
      <c r="M60" t="s">
        <v>171</v>
      </c>
      <c r="N60" s="45" t="s">
        <v>157</v>
      </c>
      <c r="O60" t="str">
        <f t="shared" si="0"/>
        <v>Antigua</v>
      </c>
      <c r="P60" t="str">
        <f t="shared" si="1"/>
        <v>Zona antigua</v>
      </c>
    </row>
    <row r="61" spans="1:16" x14ac:dyDescent="0.25">
      <c r="A61" s="8" t="s">
        <v>239</v>
      </c>
      <c r="B61" s="6">
        <v>14</v>
      </c>
      <c r="C61" s="9">
        <v>69.385714285714315</v>
      </c>
      <c r="D61">
        <v>8</v>
      </c>
      <c r="F61" s="19" t="s">
        <v>129</v>
      </c>
      <c r="G61" s="6">
        <v>69</v>
      </c>
      <c r="H61" s="9">
        <v>71.446008351756277</v>
      </c>
      <c r="I61">
        <v>53</v>
      </c>
      <c r="M61" t="s">
        <v>172</v>
      </c>
      <c r="N61" s="45" t="s">
        <v>132</v>
      </c>
      <c r="O61" t="str">
        <f t="shared" si="0"/>
        <v>Antigua</v>
      </c>
      <c r="P61" t="str">
        <f t="shared" si="1"/>
        <v>Zona antigua</v>
      </c>
    </row>
    <row r="62" spans="1:16" x14ac:dyDescent="0.25">
      <c r="A62" s="8" t="s">
        <v>117</v>
      </c>
      <c r="B62" s="6">
        <v>39</v>
      </c>
      <c r="C62" s="9">
        <v>64.023859191655802</v>
      </c>
      <c r="D62">
        <v>19</v>
      </c>
      <c r="F62" s="8" t="s">
        <v>117</v>
      </c>
      <c r="G62" s="6">
        <v>39</v>
      </c>
      <c r="H62" s="9">
        <v>64.023859191655788</v>
      </c>
      <c r="I62">
        <v>19</v>
      </c>
      <c r="M62" t="s">
        <v>108</v>
      </c>
      <c r="N62" s="45" t="s">
        <v>129</v>
      </c>
      <c r="O62" t="str">
        <f t="shared" si="0"/>
        <v>Antigua</v>
      </c>
      <c r="P62" t="str">
        <f t="shared" si="1"/>
        <v>Zona antigua</v>
      </c>
    </row>
    <row r="63" spans="1:16" x14ac:dyDescent="0.25">
      <c r="A63" s="8" t="s">
        <v>170</v>
      </c>
      <c r="B63" s="6">
        <v>1</v>
      </c>
      <c r="C63" s="9">
        <v>58.474576271186443</v>
      </c>
      <c r="D63">
        <v>1</v>
      </c>
      <c r="F63" s="19" t="s">
        <v>117</v>
      </c>
      <c r="G63" s="6">
        <v>39</v>
      </c>
      <c r="H63" s="9">
        <v>64.023859191655788</v>
      </c>
      <c r="I63">
        <v>19</v>
      </c>
      <c r="M63" t="s">
        <v>109</v>
      </c>
      <c r="N63" s="45" t="s">
        <v>130</v>
      </c>
      <c r="O63" t="str">
        <f t="shared" si="0"/>
        <v>Antigua</v>
      </c>
      <c r="P63" t="str">
        <f t="shared" si="1"/>
        <v>Zona antigua</v>
      </c>
    </row>
    <row r="64" spans="1:16" x14ac:dyDescent="0.25">
      <c r="A64" s="8" t="s">
        <v>74</v>
      </c>
      <c r="B64" s="6">
        <v>1396</v>
      </c>
      <c r="C64" s="9">
        <v>75.894177674712239</v>
      </c>
      <c r="D64">
        <v>904</v>
      </c>
      <c r="F64" s="8" t="s">
        <v>170</v>
      </c>
      <c r="G64" s="6">
        <v>1</v>
      </c>
      <c r="H64" s="9">
        <v>58.474576271186443</v>
      </c>
      <c r="I64">
        <v>1</v>
      </c>
      <c r="M64" t="s">
        <v>110</v>
      </c>
      <c r="N64" s="45" t="s">
        <v>1784</v>
      </c>
      <c r="O64" t="str">
        <f t="shared" si="0"/>
        <v>Nueva</v>
      </c>
      <c r="P64" t="str">
        <f t="shared" si="1"/>
        <v>Zona antigua</v>
      </c>
    </row>
    <row r="65" spans="1:16" x14ac:dyDescent="0.25">
      <c r="F65" s="19" t="s">
        <v>170</v>
      </c>
      <c r="G65" s="6">
        <v>1</v>
      </c>
      <c r="H65" s="9">
        <v>58.474576271186443</v>
      </c>
      <c r="I65">
        <v>1</v>
      </c>
      <c r="M65" t="s">
        <v>111</v>
      </c>
      <c r="N65" s="45" t="s">
        <v>209</v>
      </c>
      <c r="O65" t="str">
        <f t="shared" si="0"/>
        <v>Antigua</v>
      </c>
      <c r="P65" t="str">
        <f t="shared" si="1"/>
        <v>Zona antigua</v>
      </c>
    </row>
    <row r="66" spans="1:16" x14ac:dyDescent="0.25">
      <c r="F66" s="8" t="s">
        <v>74</v>
      </c>
      <c r="G66" s="6">
        <v>1233</v>
      </c>
      <c r="H66" s="9">
        <v>76.248161436210466</v>
      </c>
      <c r="I66">
        <v>822</v>
      </c>
      <c r="M66" t="s">
        <v>242</v>
      </c>
      <c r="N66" s="45" t="s">
        <v>210</v>
      </c>
      <c r="O66" t="str">
        <f t="shared" si="0"/>
        <v>Antigua</v>
      </c>
      <c r="P66" t="str">
        <f t="shared" si="1"/>
        <v>Zona antigua</v>
      </c>
    </row>
    <row r="67" spans="1:16" x14ac:dyDescent="0.25">
      <c r="M67" t="s">
        <v>217</v>
      </c>
      <c r="N67" s="45" t="s">
        <v>239</v>
      </c>
      <c r="O67" t="str">
        <f t="shared" si="0"/>
        <v>Antigua</v>
      </c>
      <c r="P67" t="str">
        <f t="shared" si="1"/>
        <v>Zona antigua</v>
      </c>
    </row>
    <row r="68" spans="1:16" x14ac:dyDescent="0.25">
      <c r="M68" t="s">
        <v>1803</v>
      </c>
      <c r="N68" s="45" t="s">
        <v>117</v>
      </c>
      <c r="O68" t="str">
        <f t="shared" ref="O68:O69" si="2">IF(ISERROR(_xlfn.XLOOKUP(N68, M:M, M:M)), "Nueva", "Antigua")</f>
        <v>Antigua</v>
      </c>
      <c r="P68" t="str">
        <f t="shared" ref="P68:P69" si="3">IF(OR(ISNUMBER(SEARCH("Arequipa", N68)), ISNUMBER(SEARCH("Junín", N68))), "Nueva zona", "Zona antigua")</f>
        <v>Zona antigua</v>
      </c>
    </row>
    <row r="69" spans="1:16" x14ac:dyDescent="0.25">
      <c r="M69" t="s">
        <v>144</v>
      </c>
      <c r="N69" s="45" t="s">
        <v>170</v>
      </c>
      <c r="O69" t="str">
        <f t="shared" si="2"/>
        <v>Antigua</v>
      </c>
      <c r="P69" t="str">
        <f t="shared" si="3"/>
        <v>Zona antigua</v>
      </c>
    </row>
    <row r="70" spans="1:16" x14ac:dyDescent="0.25">
      <c r="M70" t="s">
        <v>173</v>
      </c>
    </row>
    <row r="71" spans="1:16" x14ac:dyDescent="0.25">
      <c r="M71" t="s">
        <v>174</v>
      </c>
    </row>
    <row r="72" spans="1:16" x14ac:dyDescent="0.25">
      <c r="M72" t="s">
        <v>161</v>
      </c>
    </row>
    <row r="73" spans="1:16" x14ac:dyDescent="0.25">
      <c r="M73" t="s">
        <v>160</v>
      </c>
    </row>
    <row r="74" spans="1:16" x14ac:dyDescent="0.25">
      <c r="C74" s="9"/>
      <c r="M74" t="s">
        <v>112</v>
      </c>
    </row>
    <row r="75" spans="1:16" x14ac:dyDescent="0.25">
      <c r="C75" s="9"/>
      <c r="M75" t="s">
        <v>145</v>
      </c>
    </row>
    <row r="76" spans="1:16" x14ac:dyDescent="0.25">
      <c r="C76" s="9"/>
      <c r="M76" t="s">
        <v>167</v>
      </c>
    </row>
    <row r="77" spans="1:16" x14ac:dyDescent="0.25">
      <c r="C77" s="9"/>
      <c r="M77" t="s">
        <v>202</v>
      </c>
    </row>
    <row r="78" spans="1:16" x14ac:dyDescent="0.25">
      <c r="B78" s="6"/>
      <c r="C78" s="9"/>
      <c r="M78" t="s">
        <v>113</v>
      </c>
    </row>
    <row r="79" spans="1:16" x14ac:dyDescent="0.25">
      <c r="A79" s="39" t="s">
        <v>1771</v>
      </c>
      <c r="B79" s="40" t="s">
        <v>1790</v>
      </c>
      <c r="C79" s="41" t="s">
        <v>1793</v>
      </c>
      <c r="D79" t="s">
        <v>1801</v>
      </c>
      <c r="E79" s="8" t="s">
        <v>1800</v>
      </c>
      <c r="M79" t="s">
        <v>114</v>
      </c>
    </row>
    <row r="80" spans="1:16" x14ac:dyDescent="0.25">
      <c r="A80" s="36" t="s">
        <v>1777</v>
      </c>
      <c r="B80" s="37" t="s">
        <v>1791</v>
      </c>
      <c r="C80" s="38" t="s">
        <v>1794</v>
      </c>
      <c r="D80" s="8" t="s">
        <v>1800</v>
      </c>
      <c r="M80" t="s">
        <v>115</v>
      </c>
    </row>
    <row r="81" spans="1:13" x14ac:dyDescent="0.25">
      <c r="A81" s="36" t="s">
        <v>1778</v>
      </c>
      <c r="B81" s="37" t="s">
        <v>1791</v>
      </c>
      <c r="C81" s="38" t="s">
        <v>1794</v>
      </c>
      <c r="D81" s="8" t="s">
        <v>1800</v>
      </c>
      <c r="M81" t="s">
        <v>116</v>
      </c>
    </row>
    <row r="82" spans="1:13" x14ac:dyDescent="0.25">
      <c r="A82" s="36" t="s">
        <v>1780</v>
      </c>
      <c r="B82" s="37" t="s">
        <v>1792</v>
      </c>
      <c r="C82" s="38" t="s">
        <v>1794</v>
      </c>
      <c r="D82" s="8" t="s">
        <v>1800</v>
      </c>
      <c r="M82" t="s">
        <v>213</v>
      </c>
    </row>
    <row r="83" spans="1:13" x14ac:dyDescent="0.25">
      <c r="B83" s="6"/>
      <c r="C83" s="9"/>
      <c r="M83" t="s">
        <v>135</v>
      </c>
    </row>
    <row r="84" spans="1:13" x14ac:dyDescent="0.25">
      <c r="B84" s="6"/>
      <c r="C84" s="9"/>
      <c r="M84" t="s">
        <v>134</v>
      </c>
    </row>
    <row r="85" spans="1:13" x14ac:dyDescent="0.25">
      <c r="B85" s="6"/>
      <c r="C85" s="9"/>
      <c r="M85" t="s">
        <v>133</v>
      </c>
    </row>
    <row r="86" spans="1:13" x14ac:dyDescent="0.25">
      <c r="B86" s="6"/>
      <c r="C86" s="9"/>
      <c r="M86" t="s">
        <v>205</v>
      </c>
    </row>
    <row r="87" spans="1:13" x14ac:dyDescent="0.25">
      <c r="B87" s="6"/>
      <c r="C87" s="9"/>
      <c r="M87" t="s">
        <v>184</v>
      </c>
    </row>
    <row r="88" spans="1:13" x14ac:dyDescent="0.25">
      <c r="B88" s="6"/>
      <c r="C88" s="9"/>
      <c r="M88" t="s">
        <v>185</v>
      </c>
    </row>
    <row r="89" spans="1:13" x14ac:dyDescent="0.25">
      <c r="B89" s="6"/>
      <c r="C89" s="9"/>
      <c r="M89" t="s">
        <v>168</v>
      </c>
    </row>
    <row r="90" spans="1:13" x14ac:dyDescent="0.25">
      <c r="B90" s="6"/>
      <c r="C90" s="9"/>
      <c r="M90" t="s">
        <v>206</v>
      </c>
    </row>
    <row r="91" spans="1:13" x14ac:dyDescent="0.25">
      <c r="B91" s="6"/>
      <c r="C91" s="9"/>
      <c r="M91" t="s">
        <v>138</v>
      </c>
    </row>
    <row r="92" spans="1:13" x14ac:dyDescent="0.25">
      <c r="B92" s="6"/>
      <c r="C92" s="9"/>
      <c r="M92" t="s">
        <v>207</v>
      </c>
    </row>
    <row r="93" spans="1:13" x14ac:dyDescent="0.25">
      <c r="B93" s="6"/>
      <c r="C93" s="9"/>
      <c r="M93" t="s">
        <v>1783</v>
      </c>
    </row>
    <row r="94" spans="1:13" x14ac:dyDescent="0.25">
      <c r="B94" s="6"/>
      <c r="C94" s="9"/>
      <c r="M94" t="s">
        <v>241</v>
      </c>
    </row>
    <row r="95" spans="1:13" x14ac:dyDescent="0.25">
      <c r="B95" s="6"/>
      <c r="C95" s="9"/>
      <c r="M95" t="s">
        <v>208</v>
      </c>
    </row>
    <row r="96" spans="1:13" x14ac:dyDescent="0.25">
      <c r="B96" s="6"/>
      <c r="C96" s="9"/>
      <c r="M96" t="s">
        <v>169</v>
      </c>
    </row>
    <row r="97" spans="2:13" x14ac:dyDescent="0.25">
      <c r="B97" s="6"/>
      <c r="C97" s="9"/>
      <c r="M97" t="s">
        <v>148</v>
      </c>
    </row>
    <row r="98" spans="2:13" x14ac:dyDescent="0.25">
      <c r="B98" s="6"/>
      <c r="C98" s="9"/>
      <c r="M98" t="s">
        <v>139</v>
      </c>
    </row>
    <row r="99" spans="2:13" x14ac:dyDescent="0.25">
      <c r="B99" s="6"/>
      <c r="C99" s="9"/>
      <c r="M99" t="s">
        <v>140</v>
      </c>
    </row>
    <row r="100" spans="2:13" x14ac:dyDescent="0.25">
      <c r="B100" s="6"/>
      <c r="C100" s="9"/>
      <c r="M100" t="s">
        <v>175</v>
      </c>
    </row>
    <row r="101" spans="2:13" x14ac:dyDescent="0.25">
      <c r="B101" s="6"/>
      <c r="C101" s="9"/>
      <c r="M101" t="s">
        <v>159</v>
      </c>
    </row>
    <row r="102" spans="2:13" x14ac:dyDescent="0.25">
      <c r="B102" s="6"/>
      <c r="C102" s="9"/>
      <c r="M102" t="s">
        <v>158</v>
      </c>
    </row>
    <row r="103" spans="2:13" x14ac:dyDescent="0.25">
      <c r="B103" s="6"/>
      <c r="C103" s="9"/>
      <c r="M103" t="s">
        <v>156</v>
      </c>
    </row>
    <row r="104" spans="2:13" x14ac:dyDescent="0.25">
      <c r="B104" s="6"/>
      <c r="C104" s="9"/>
      <c r="M104" t="s">
        <v>237</v>
      </c>
    </row>
    <row r="105" spans="2:13" x14ac:dyDescent="0.25">
      <c r="B105" s="6"/>
      <c r="C105" s="9"/>
      <c r="M105" t="s">
        <v>132</v>
      </c>
    </row>
    <row r="106" spans="2:13" x14ac:dyDescent="0.25">
      <c r="B106" s="6"/>
      <c r="C106" s="9"/>
      <c r="M106" t="s">
        <v>129</v>
      </c>
    </row>
    <row r="107" spans="2:13" x14ac:dyDescent="0.25">
      <c r="B107" s="6"/>
      <c r="C107" s="9"/>
      <c r="M107" t="s">
        <v>130</v>
      </c>
    </row>
    <row r="108" spans="2:13" x14ac:dyDescent="0.25">
      <c r="B108" s="6"/>
      <c r="C108" s="9"/>
      <c r="M108" t="s">
        <v>209</v>
      </c>
    </row>
    <row r="109" spans="2:13" x14ac:dyDescent="0.25">
      <c r="B109" s="6"/>
      <c r="C109" s="9"/>
      <c r="M109" t="s">
        <v>210</v>
      </c>
    </row>
    <row r="110" spans="2:13" x14ac:dyDescent="0.25">
      <c r="B110" s="6"/>
      <c r="C110" s="9"/>
      <c r="M110" t="s">
        <v>239</v>
      </c>
    </row>
    <row r="111" spans="2:13" x14ac:dyDescent="0.25">
      <c r="B111" s="6"/>
      <c r="C111" s="9"/>
      <c r="M111" t="s">
        <v>177</v>
      </c>
    </row>
    <row r="112" spans="2:13" x14ac:dyDescent="0.25">
      <c r="B112" s="6"/>
      <c r="C112" s="9"/>
      <c r="M112" t="s">
        <v>117</v>
      </c>
    </row>
    <row r="113" spans="2:13" x14ac:dyDescent="0.25">
      <c r="B113" s="6"/>
      <c r="C113" s="9"/>
      <c r="M113" t="s">
        <v>170</v>
      </c>
    </row>
    <row r="114" spans="2:13" x14ac:dyDescent="0.25">
      <c r="B114" s="6"/>
      <c r="C114" s="9"/>
      <c r="M114" t="s">
        <v>1804</v>
      </c>
    </row>
    <row r="115" spans="2:13" x14ac:dyDescent="0.25">
      <c r="B115" s="6"/>
      <c r="C115" s="9"/>
      <c r="M115" t="s">
        <v>240</v>
      </c>
    </row>
    <row r="116" spans="2:13" x14ac:dyDescent="0.25">
      <c r="B116" s="6"/>
      <c r="C116" s="9"/>
      <c r="M116" t="s">
        <v>238</v>
      </c>
    </row>
    <row r="117" spans="2:13" x14ac:dyDescent="0.25">
      <c r="B117" s="6"/>
      <c r="C117" s="9"/>
      <c r="M117" t="s">
        <v>164</v>
      </c>
    </row>
    <row r="118" spans="2:13" x14ac:dyDescent="0.25">
      <c r="B118" s="6"/>
      <c r="C118" s="9"/>
      <c r="M118" t="s">
        <v>171</v>
      </c>
    </row>
    <row r="119" spans="2:13" x14ac:dyDescent="0.25">
      <c r="M119" t="s">
        <v>172</v>
      </c>
    </row>
    <row r="120" spans="2:13" x14ac:dyDescent="0.25">
      <c r="M120" t="s">
        <v>108</v>
      </c>
    </row>
    <row r="121" spans="2:13" x14ac:dyDescent="0.25">
      <c r="M121" t="s">
        <v>109</v>
      </c>
    </row>
    <row r="122" spans="2:13" x14ac:dyDescent="0.25">
      <c r="M122" t="s">
        <v>110</v>
      </c>
    </row>
    <row r="123" spans="2:13" x14ac:dyDescent="0.25">
      <c r="M123" t="s">
        <v>111</v>
      </c>
    </row>
    <row r="124" spans="2:13" x14ac:dyDescent="0.25">
      <c r="M124" t="s">
        <v>144</v>
      </c>
    </row>
    <row r="125" spans="2:13" x14ac:dyDescent="0.25">
      <c r="M125" t="s">
        <v>201</v>
      </c>
    </row>
    <row r="126" spans="2:13" x14ac:dyDescent="0.25">
      <c r="M126" t="s">
        <v>173</v>
      </c>
    </row>
    <row r="127" spans="2:13" x14ac:dyDescent="0.25">
      <c r="M127" t="s">
        <v>174</v>
      </c>
    </row>
    <row r="128" spans="2:13" x14ac:dyDescent="0.25">
      <c r="M128" t="s">
        <v>162</v>
      </c>
    </row>
    <row r="129" spans="13:13" x14ac:dyDescent="0.25">
      <c r="M129" t="s">
        <v>160</v>
      </c>
    </row>
    <row r="130" spans="13:13" x14ac:dyDescent="0.25">
      <c r="M130" t="s">
        <v>112</v>
      </c>
    </row>
    <row r="131" spans="13:13" x14ac:dyDescent="0.25">
      <c r="M131" t="s">
        <v>145</v>
      </c>
    </row>
    <row r="132" spans="13:13" x14ac:dyDescent="0.25">
      <c r="M132" t="s">
        <v>167</v>
      </c>
    </row>
    <row r="133" spans="13:13" x14ac:dyDescent="0.25">
      <c r="M133" t="s">
        <v>202</v>
      </c>
    </row>
    <row r="134" spans="13:13" x14ac:dyDescent="0.25">
      <c r="M134" t="s">
        <v>113</v>
      </c>
    </row>
    <row r="135" spans="13:13" x14ac:dyDescent="0.25">
      <c r="M135" t="s">
        <v>114</v>
      </c>
    </row>
    <row r="136" spans="13:13" x14ac:dyDescent="0.25">
      <c r="M136" t="s">
        <v>115</v>
      </c>
    </row>
    <row r="137" spans="13:13" x14ac:dyDescent="0.25">
      <c r="M137" t="s">
        <v>116</v>
      </c>
    </row>
    <row r="138" spans="13:13" x14ac:dyDescent="0.25">
      <c r="M138" t="s">
        <v>135</v>
      </c>
    </row>
    <row r="139" spans="13:13" x14ac:dyDescent="0.25">
      <c r="M139" t="s">
        <v>134</v>
      </c>
    </row>
    <row r="140" spans="13:13" x14ac:dyDescent="0.25">
      <c r="M140" t="s">
        <v>133</v>
      </c>
    </row>
    <row r="141" spans="13:13" x14ac:dyDescent="0.25">
      <c r="M141" t="s">
        <v>184</v>
      </c>
    </row>
    <row r="142" spans="13:13" x14ac:dyDescent="0.25">
      <c r="M142" t="s">
        <v>168</v>
      </c>
    </row>
    <row r="143" spans="13:13" x14ac:dyDescent="0.25">
      <c r="M143" t="s">
        <v>205</v>
      </c>
    </row>
    <row r="144" spans="13:13" x14ac:dyDescent="0.25">
      <c r="M144" t="s">
        <v>185</v>
      </c>
    </row>
    <row r="145" spans="13:13" x14ac:dyDescent="0.25">
      <c r="M145" t="s">
        <v>206</v>
      </c>
    </row>
    <row r="146" spans="13:13" x14ac:dyDescent="0.25">
      <c r="M146" t="s">
        <v>138</v>
      </c>
    </row>
    <row r="147" spans="13:13" x14ac:dyDescent="0.25">
      <c r="M147" t="s">
        <v>207</v>
      </c>
    </row>
    <row r="148" spans="13:13" x14ac:dyDescent="0.25">
      <c r="M148" t="s">
        <v>208</v>
      </c>
    </row>
    <row r="149" spans="13:13" x14ac:dyDescent="0.25">
      <c r="M149" t="s">
        <v>169</v>
      </c>
    </row>
    <row r="150" spans="13:13" x14ac:dyDescent="0.25">
      <c r="M150" t="s">
        <v>148</v>
      </c>
    </row>
    <row r="151" spans="13:13" x14ac:dyDescent="0.25">
      <c r="M151" t="s">
        <v>139</v>
      </c>
    </row>
    <row r="152" spans="13:13" x14ac:dyDescent="0.25">
      <c r="M152" t="s">
        <v>140</v>
      </c>
    </row>
    <row r="153" spans="13:13" x14ac:dyDescent="0.25">
      <c r="M153" t="s">
        <v>175</v>
      </c>
    </row>
    <row r="154" spans="13:13" x14ac:dyDescent="0.25">
      <c r="M154" t="s">
        <v>159</v>
      </c>
    </row>
    <row r="155" spans="13:13" x14ac:dyDescent="0.25">
      <c r="M155" t="s">
        <v>156</v>
      </c>
    </row>
    <row r="156" spans="13:13" x14ac:dyDescent="0.25">
      <c r="M156" t="s">
        <v>130</v>
      </c>
    </row>
    <row r="157" spans="13:13" x14ac:dyDescent="0.25">
      <c r="M157" t="s">
        <v>132</v>
      </c>
    </row>
    <row r="158" spans="13:13" x14ac:dyDescent="0.25">
      <c r="M158" t="s">
        <v>129</v>
      </c>
    </row>
    <row r="159" spans="13:13" x14ac:dyDescent="0.25">
      <c r="M159" t="s">
        <v>209</v>
      </c>
    </row>
    <row r="160" spans="13:13" x14ac:dyDescent="0.25">
      <c r="M160" t="s">
        <v>210</v>
      </c>
    </row>
    <row r="161" spans="13:13" x14ac:dyDescent="0.25">
      <c r="M161" t="s">
        <v>177</v>
      </c>
    </row>
    <row r="162" spans="13:13" x14ac:dyDescent="0.25">
      <c r="M162" t="s">
        <v>117</v>
      </c>
    </row>
    <row r="163" spans="13:13" x14ac:dyDescent="0.25">
      <c r="M163" t="s">
        <v>170</v>
      </c>
    </row>
    <row r="164" spans="13:13" x14ac:dyDescent="0.25">
      <c r="M164" t="s">
        <v>164</v>
      </c>
    </row>
    <row r="165" spans="13:13" x14ac:dyDescent="0.25">
      <c r="M165" t="s">
        <v>171</v>
      </c>
    </row>
    <row r="166" spans="13:13" x14ac:dyDescent="0.25">
      <c r="M166" t="s">
        <v>172</v>
      </c>
    </row>
    <row r="167" spans="13:13" x14ac:dyDescent="0.25">
      <c r="M167" t="s">
        <v>108</v>
      </c>
    </row>
    <row r="168" spans="13:13" x14ac:dyDescent="0.25">
      <c r="M168" t="s">
        <v>109</v>
      </c>
    </row>
    <row r="169" spans="13:13" x14ac:dyDescent="0.25">
      <c r="M169" t="s">
        <v>110</v>
      </c>
    </row>
    <row r="170" spans="13:13" x14ac:dyDescent="0.25">
      <c r="M170" t="s">
        <v>111</v>
      </c>
    </row>
    <row r="171" spans="13:13" x14ac:dyDescent="0.25">
      <c r="M171" t="s">
        <v>173</v>
      </c>
    </row>
    <row r="172" spans="13:13" x14ac:dyDescent="0.25">
      <c r="M172" t="s">
        <v>174</v>
      </c>
    </row>
    <row r="173" spans="13:13" x14ac:dyDescent="0.25">
      <c r="M173" t="s">
        <v>165</v>
      </c>
    </row>
    <row r="174" spans="13:13" x14ac:dyDescent="0.25">
      <c r="M174" t="s">
        <v>161</v>
      </c>
    </row>
    <row r="175" spans="13:13" x14ac:dyDescent="0.25">
      <c r="M175" t="s">
        <v>162</v>
      </c>
    </row>
    <row r="176" spans="13:13" x14ac:dyDescent="0.25">
      <c r="M176" t="s">
        <v>160</v>
      </c>
    </row>
    <row r="177" spans="13:13" x14ac:dyDescent="0.25">
      <c r="M177" t="s">
        <v>166</v>
      </c>
    </row>
    <row r="178" spans="13:13" x14ac:dyDescent="0.25">
      <c r="M178" t="s">
        <v>112</v>
      </c>
    </row>
    <row r="179" spans="13:13" x14ac:dyDescent="0.25">
      <c r="M179" t="s">
        <v>145</v>
      </c>
    </row>
    <row r="180" spans="13:13" x14ac:dyDescent="0.25">
      <c r="M180" t="s">
        <v>167</v>
      </c>
    </row>
    <row r="181" spans="13:13" x14ac:dyDescent="0.25">
      <c r="M181" t="s">
        <v>113</v>
      </c>
    </row>
    <row r="182" spans="13:13" x14ac:dyDescent="0.25">
      <c r="M182" t="s">
        <v>114</v>
      </c>
    </row>
    <row r="183" spans="13:13" x14ac:dyDescent="0.25">
      <c r="M183" t="s">
        <v>115</v>
      </c>
    </row>
    <row r="184" spans="13:13" x14ac:dyDescent="0.25">
      <c r="M184" t="s">
        <v>116</v>
      </c>
    </row>
    <row r="185" spans="13:13" x14ac:dyDescent="0.25">
      <c r="M185" t="s">
        <v>135</v>
      </c>
    </row>
    <row r="186" spans="13:13" x14ac:dyDescent="0.25">
      <c r="M186" t="s">
        <v>134</v>
      </c>
    </row>
    <row r="187" spans="13:13" x14ac:dyDescent="0.25">
      <c r="M187" t="s">
        <v>133</v>
      </c>
    </row>
    <row r="188" spans="13:13" x14ac:dyDescent="0.25">
      <c r="M188" t="s">
        <v>1805</v>
      </c>
    </row>
    <row r="189" spans="13:13" x14ac:dyDescent="0.25">
      <c r="M189" t="s">
        <v>184</v>
      </c>
    </row>
    <row r="190" spans="13:13" x14ac:dyDescent="0.25">
      <c r="M190" t="s">
        <v>185</v>
      </c>
    </row>
    <row r="191" spans="13:13" x14ac:dyDescent="0.25">
      <c r="M191" t="s">
        <v>168</v>
      </c>
    </row>
    <row r="192" spans="13:13" x14ac:dyDescent="0.25">
      <c r="M192" t="s">
        <v>138</v>
      </c>
    </row>
    <row r="193" spans="13:13" x14ac:dyDescent="0.25">
      <c r="M193" t="s">
        <v>169</v>
      </c>
    </row>
    <row r="194" spans="13:13" x14ac:dyDescent="0.25">
      <c r="M194" t="s">
        <v>148</v>
      </c>
    </row>
    <row r="195" spans="13:13" x14ac:dyDescent="0.25">
      <c r="M195" t="s">
        <v>139</v>
      </c>
    </row>
    <row r="196" spans="13:13" x14ac:dyDescent="0.25">
      <c r="M196" t="s">
        <v>140</v>
      </c>
    </row>
    <row r="197" spans="13:13" x14ac:dyDescent="0.25">
      <c r="M197" t="s">
        <v>175</v>
      </c>
    </row>
    <row r="198" spans="13:13" x14ac:dyDescent="0.25">
      <c r="M198" t="s">
        <v>159</v>
      </c>
    </row>
    <row r="199" spans="13:13" x14ac:dyDescent="0.25">
      <c r="M199" t="s">
        <v>176</v>
      </c>
    </row>
    <row r="200" spans="13:13" x14ac:dyDescent="0.25">
      <c r="M200" t="s">
        <v>158</v>
      </c>
    </row>
    <row r="201" spans="13:13" x14ac:dyDescent="0.25">
      <c r="M201" t="s">
        <v>156</v>
      </c>
    </row>
    <row r="202" spans="13:13" x14ac:dyDescent="0.25">
      <c r="M202" t="s">
        <v>132</v>
      </c>
    </row>
    <row r="203" spans="13:13" x14ac:dyDescent="0.25">
      <c r="M203" t="s">
        <v>129</v>
      </c>
    </row>
    <row r="204" spans="13:13" x14ac:dyDescent="0.25">
      <c r="M204" t="s">
        <v>130</v>
      </c>
    </row>
    <row r="205" spans="13:13" x14ac:dyDescent="0.25">
      <c r="M205" t="s">
        <v>177</v>
      </c>
    </row>
    <row r="206" spans="13:13" x14ac:dyDescent="0.25">
      <c r="M206" t="s">
        <v>117</v>
      </c>
    </row>
    <row r="207" spans="13:13" x14ac:dyDescent="0.25">
      <c r="M207" t="s">
        <v>170</v>
      </c>
    </row>
  </sheetData>
  <autoFilter ref="M2:P2" xr:uid="{22D47F8C-8A20-4622-AF90-8B9D413BC3A4}"/>
  <conditionalFormatting sqref="A80">
    <cfRule type="duplicateValues" dxfId="10" priority="4"/>
  </conditionalFormatting>
  <conditionalFormatting sqref="A81">
    <cfRule type="duplicateValues" dxfId="9" priority="3"/>
  </conditionalFormatting>
  <conditionalFormatting sqref="A82">
    <cfRule type="duplicateValues" dxfId="8" priority="2"/>
  </conditionalFormatting>
  <conditionalFormatting sqref="D80:D82 E79">
    <cfRule type="duplicateValues" dxfId="7" priority="11"/>
  </conditionalFormatting>
  <conditionalFormatting sqref="M1:N1048576">
    <cfRule type="duplicateValues" dxfId="6" priority="1"/>
  </conditionalFormatting>
  <conditionalFormatting sqref="O1:O1048576">
    <cfRule type="cellIs" dxfId="5" priority="9" operator="equal">
      <formula>"Nueva"</formula>
    </cfRule>
  </conditionalFormatting>
  <conditionalFormatting sqref="P1:P1048576">
    <cfRule type="cellIs" dxfId="4" priority="6" operator="equal">
      <formula>"Nueva Zona"</formula>
    </cfRule>
  </conditionalFormatting>
  <conditionalFormatting sqref="P2">
    <cfRule type="cellIs" dxfId="3" priority="7" operator="equal">
      <formula>"Nueva"</formula>
    </cfRule>
  </conditionalFormatting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A49D-A0CB-4347-908D-272FD39F4200}">
  <sheetPr codeName="Hoja4"/>
  <dimension ref="A1:BL1452"/>
  <sheetViews>
    <sheetView tabSelected="1" topLeftCell="BF1" zoomScale="85" workbookViewId="0">
      <selection activeCell="BM4" sqref="BM4"/>
    </sheetView>
  </sheetViews>
  <sheetFormatPr baseColWidth="10" defaultRowHeight="13.2" x14ac:dyDescent="0.25"/>
  <cols>
    <col min="1" max="1" width="15.33203125" bestFit="1" customWidth="1"/>
    <col min="2" max="2" width="15.109375" bestFit="1" customWidth="1"/>
    <col min="3" max="3" width="18.6640625" bestFit="1" customWidth="1"/>
    <col min="4" max="4" width="13.6640625" bestFit="1" customWidth="1"/>
    <col min="5" max="5" width="19" bestFit="1" customWidth="1"/>
    <col min="6" max="6" width="13.109375" bestFit="1" customWidth="1"/>
    <col min="7" max="7" width="45.5546875" bestFit="1" customWidth="1"/>
    <col min="8" max="8" width="16.6640625" bestFit="1" customWidth="1"/>
    <col min="9" max="9" width="22.109375" bestFit="1" customWidth="1"/>
    <col min="10" max="10" width="48.109375" bestFit="1" customWidth="1"/>
    <col min="11" max="11" width="17.44140625" bestFit="1" customWidth="1"/>
    <col min="12" max="12" width="13.88671875" bestFit="1" customWidth="1"/>
    <col min="13" max="13" width="30.6640625" bestFit="1" customWidth="1"/>
    <col min="14" max="14" width="12" bestFit="1" customWidth="1"/>
    <col min="15" max="15" width="16.33203125" bestFit="1" customWidth="1"/>
    <col min="16" max="16" width="16.5546875" bestFit="1" customWidth="1"/>
    <col min="17" max="17" width="17.109375" bestFit="1" customWidth="1"/>
    <col min="18" max="18" width="19.109375" bestFit="1" customWidth="1"/>
    <col min="19" max="19" width="14.6640625" bestFit="1" customWidth="1"/>
    <col min="20" max="20" width="13.33203125" bestFit="1" customWidth="1"/>
    <col min="21" max="21" width="21.109375" bestFit="1" customWidth="1"/>
    <col min="22" max="22" width="16.109375" bestFit="1" customWidth="1"/>
    <col min="23" max="23" width="22.5546875" bestFit="1" customWidth="1"/>
    <col min="24" max="24" width="26.44140625" bestFit="1" customWidth="1"/>
    <col min="25" max="25" width="24.33203125" bestFit="1" customWidth="1"/>
    <col min="26" max="26" width="34" bestFit="1" customWidth="1"/>
    <col min="27" max="27" width="29.33203125" bestFit="1" customWidth="1"/>
    <col min="28" max="28" width="18.88671875" bestFit="1" customWidth="1"/>
    <col min="29" max="29" width="28.33203125" bestFit="1" customWidth="1"/>
    <col min="30" max="30" width="25.6640625" bestFit="1" customWidth="1"/>
    <col min="31" max="31" width="15.109375" bestFit="1" customWidth="1"/>
    <col min="32" max="32" width="42.6640625" bestFit="1" customWidth="1"/>
    <col min="33" max="33" width="18" bestFit="1" customWidth="1"/>
    <col min="34" max="34" width="24.88671875" bestFit="1" customWidth="1"/>
    <col min="35" max="35" width="20.33203125" bestFit="1" customWidth="1"/>
    <col min="36" max="36" width="16.33203125" bestFit="1" customWidth="1"/>
    <col min="37" max="37" width="20.33203125" bestFit="1" customWidth="1"/>
    <col min="38" max="38" width="16.44140625" bestFit="1" customWidth="1"/>
    <col min="39" max="39" width="20" bestFit="1" customWidth="1"/>
    <col min="40" max="40" width="15" bestFit="1" customWidth="1"/>
    <col min="41" max="41" width="20.33203125" bestFit="1" customWidth="1"/>
    <col min="42" max="42" width="13.44140625" bestFit="1" customWidth="1"/>
    <col min="43" max="43" width="14.33203125" bestFit="1" customWidth="1"/>
    <col min="44" max="44" width="26.109375" style="3" bestFit="1" customWidth="1"/>
    <col min="45" max="45" width="14.33203125" style="3" bestFit="1" customWidth="1"/>
    <col min="46" max="46" width="21.33203125" bestFit="1" customWidth="1"/>
    <col min="47" max="47" width="22.5546875" bestFit="1" customWidth="1"/>
    <col min="48" max="48" width="24.5546875" bestFit="1" customWidth="1"/>
    <col min="49" max="49" width="20.44140625" bestFit="1" customWidth="1"/>
    <col min="50" max="50" width="24.5546875" bestFit="1" customWidth="1"/>
    <col min="51" max="51" width="20.44140625" bestFit="1" customWidth="1"/>
    <col min="52" max="52" width="24.33203125" bestFit="1" customWidth="1"/>
    <col min="53" max="53" width="25" bestFit="1" customWidth="1"/>
    <col min="54" max="54" width="24.5546875" bestFit="1" customWidth="1"/>
    <col min="55" max="55" width="20.44140625" bestFit="1" customWidth="1"/>
    <col min="56" max="56" width="11.6640625" bestFit="1" customWidth="1"/>
    <col min="57" max="57" width="17.5546875" bestFit="1" customWidth="1"/>
    <col min="58" max="58" width="12" style="5" bestFit="1" customWidth="1"/>
    <col min="59" max="59" width="54.109375" bestFit="1" customWidth="1"/>
    <col min="60" max="60" width="15.109375" bestFit="1" customWidth="1"/>
    <col min="61" max="61" width="11.44140625" bestFit="1" customWidth="1"/>
    <col min="62" max="62" width="27.44140625" bestFit="1" customWidth="1"/>
    <col min="63" max="63" width="10" bestFit="1" customWidth="1"/>
    <col min="64" max="64" width="8.88671875" bestFit="1" customWidth="1"/>
  </cols>
  <sheetData>
    <row r="1" spans="1:6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178</v>
      </c>
      <c r="O1" t="s">
        <v>26</v>
      </c>
      <c r="P1" t="s">
        <v>27</v>
      </c>
      <c r="Q1" t="s">
        <v>28</v>
      </c>
      <c r="R1" t="s">
        <v>179</v>
      </c>
      <c r="S1" t="s">
        <v>180</v>
      </c>
      <c r="T1" t="s">
        <v>29</v>
      </c>
      <c r="U1" t="s">
        <v>181</v>
      </c>
      <c r="V1" t="s">
        <v>182</v>
      </c>
      <c r="W1" t="s">
        <v>223</v>
      </c>
      <c r="X1" t="s">
        <v>224</v>
      </c>
      <c r="Y1" t="s">
        <v>225</v>
      </c>
      <c r="Z1" t="s">
        <v>226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119</v>
      </c>
      <c r="AJ1" t="s">
        <v>38</v>
      </c>
      <c r="AK1" t="s">
        <v>120</v>
      </c>
      <c r="AL1" t="s">
        <v>39</v>
      </c>
      <c r="AM1" t="s">
        <v>121</v>
      </c>
      <c r="AN1" t="s">
        <v>40</v>
      </c>
      <c r="AO1" t="s">
        <v>122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123</v>
      </c>
      <c r="AW1" s="3" t="s">
        <v>47</v>
      </c>
      <c r="AX1" t="s">
        <v>124</v>
      </c>
      <c r="AY1" t="s">
        <v>48</v>
      </c>
      <c r="AZ1" t="s">
        <v>125</v>
      </c>
      <c r="BA1" t="s">
        <v>49</v>
      </c>
      <c r="BB1" t="s">
        <v>126</v>
      </c>
      <c r="BC1" t="s">
        <v>50</v>
      </c>
      <c r="BD1" t="s">
        <v>51</v>
      </c>
      <c r="BE1" t="s">
        <v>52</v>
      </c>
      <c r="BF1" s="14" t="s">
        <v>1</v>
      </c>
      <c r="BG1" s="4" t="s">
        <v>107</v>
      </c>
      <c r="BH1" s="4" t="s">
        <v>80</v>
      </c>
      <c r="BI1" s="4" t="s">
        <v>71</v>
      </c>
      <c r="BJ1" s="4" t="s">
        <v>82</v>
      </c>
      <c r="BK1" t="s">
        <v>76</v>
      </c>
      <c r="BL1" t="s">
        <v>1799</v>
      </c>
    </row>
    <row r="2" spans="1:64" x14ac:dyDescent="0.25">
      <c r="A2">
        <v>2121053</v>
      </c>
      <c r="B2" t="s">
        <v>262</v>
      </c>
      <c r="C2" t="s">
        <v>94</v>
      </c>
      <c r="D2" t="s">
        <v>95</v>
      </c>
      <c r="E2" t="s">
        <v>96</v>
      </c>
      <c r="H2" s="3">
        <v>45755</v>
      </c>
      <c r="I2" s="13">
        <v>45758.491820798612</v>
      </c>
      <c r="J2" t="s">
        <v>190</v>
      </c>
      <c r="K2">
        <v>350</v>
      </c>
      <c r="L2" t="s">
        <v>186</v>
      </c>
      <c r="M2" t="s">
        <v>53</v>
      </c>
      <c r="N2">
        <v>0</v>
      </c>
      <c r="O2">
        <v>0</v>
      </c>
      <c r="P2">
        <v>0</v>
      </c>
      <c r="Q2">
        <v>0</v>
      </c>
      <c r="R2" t="s">
        <v>227</v>
      </c>
      <c r="S2" t="s">
        <v>227</v>
      </c>
      <c r="T2">
        <v>0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54</v>
      </c>
      <c r="AB2">
        <v>69</v>
      </c>
      <c r="AC2">
        <v>69</v>
      </c>
      <c r="AD2" t="s">
        <v>67</v>
      </c>
      <c r="AE2" t="s">
        <v>4</v>
      </c>
      <c r="AF2" t="s">
        <v>8</v>
      </c>
      <c r="AG2" t="s">
        <v>88</v>
      </c>
      <c r="AH2" s="3">
        <v>45784</v>
      </c>
      <c r="AJ2" t="s">
        <v>56</v>
      </c>
      <c r="AK2" s="3"/>
      <c r="AM2" s="3"/>
      <c r="AN2" t="s">
        <v>57</v>
      </c>
      <c r="AO2" s="3"/>
      <c r="AP2">
        <v>202505</v>
      </c>
      <c r="AR2"/>
      <c r="AS2"/>
      <c r="AT2" s="3">
        <v>45784</v>
      </c>
      <c r="AU2">
        <v>2121053</v>
      </c>
      <c r="AV2">
        <v>45791</v>
      </c>
      <c r="AW2" s="3">
        <v>45807</v>
      </c>
      <c r="AY2" s="3"/>
      <c r="BA2" s="3"/>
      <c r="BC2" s="3"/>
      <c r="BD2">
        <v>202504</v>
      </c>
      <c r="BE2">
        <v>202505</v>
      </c>
      <c r="BF2" s="5">
        <f>IFERROR(VLOOKUP(Sheet1[[#This Row],[ASESOR]],Parámetros!A:B,2,0),Sheet1[[#This Row],[PERIODO_ALTA]])</f>
        <v>202505</v>
      </c>
      <c r="BG2" s="5" t="str">
        <f>_xlfn.CONCAT(TRIM(Sheet1[[#This Row],[ASESOR]])," ",TRIM(Sheet1[[#This Row],[DEPARTAMENTO]]))</f>
        <v>ALIV TELECOM S.A.C. La Libertad</v>
      </c>
      <c r="BH2" s="5" t="str">
        <f>Sheet1[[#This Row],[DNI_ASESOR]]</f>
        <v>20609316170</v>
      </c>
      <c r="BI2">
        <f>IF(Sheet1[[#This Row],[GRUPO]]="G1",IF(AND(Sheet1[[#This Row],[RECIBO1_PAGADO]]&lt;&gt;"",Sheet1[[#This Row],[RECIBO1_PAGADO]]&lt;=DATEVALUE("10/06/2025")),1,0),0)</f>
        <v>1</v>
      </c>
      <c r="BJ2" s="9">
        <f>Sheet1[[#This Row],[PRECIO CON IGV EXTERNO]]/1.18</f>
        <v>58.474576271186443</v>
      </c>
      <c r="BK2" s="5" t="str">
        <f>IF(MONTH(Sheet1[[#This Row],[WS_RECIBO1_EMISION]])=5,"G1",IF(MONTH(Sheet1[[#This Row],[WS_RECIBO1_EMISION]])-5=1,"G2","POR DEFINIR"))</f>
        <v>G1</v>
      </c>
      <c r="BL2" s="5" t="s">
        <v>1798</v>
      </c>
    </row>
    <row r="3" spans="1:64" x14ac:dyDescent="0.25">
      <c r="A3">
        <v>2135335</v>
      </c>
      <c r="B3" t="s">
        <v>263</v>
      </c>
      <c r="C3" t="s">
        <v>94</v>
      </c>
      <c r="D3" t="s">
        <v>95</v>
      </c>
      <c r="E3" t="s">
        <v>96</v>
      </c>
      <c r="H3" s="3">
        <v>45766</v>
      </c>
      <c r="I3" s="13">
        <v>45767.506383067128</v>
      </c>
      <c r="J3" t="s">
        <v>190</v>
      </c>
      <c r="K3">
        <v>350</v>
      </c>
      <c r="L3" t="s">
        <v>186</v>
      </c>
      <c r="M3" t="s">
        <v>53</v>
      </c>
      <c r="N3">
        <v>0</v>
      </c>
      <c r="O3">
        <v>0</v>
      </c>
      <c r="P3">
        <v>0</v>
      </c>
      <c r="Q3">
        <v>0</v>
      </c>
      <c r="R3" t="s">
        <v>227</v>
      </c>
      <c r="S3" t="s">
        <v>227</v>
      </c>
      <c r="T3">
        <v>0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64</v>
      </c>
      <c r="AB3">
        <v>69</v>
      </c>
      <c r="AC3">
        <v>69</v>
      </c>
      <c r="AD3" t="s">
        <v>67</v>
      </c>
      <c r="AE3" t="s">
        <v>154</v>
      </c>
      <c r="AF3" t="s">
        <v>155</v>
      </c>
      <c r="AG3" t="s">
        <v>88</v>
      </c>
      <c r="AH3" s="3">
        <v>45781</v>
      </c>
      <c r="AJ3" t="s">
        <v>56</v>
      </c>
      <c r="AK3" s="3"/>
      <c r="AM3" s="3"/>
      <c r="AN3" t="s">
        <v>57</v>
      </c>
      <c r="AO3" s="3"/>
      <c r="AP3">
        <v>202505</v>
      </c>
      <c r="AR3"/>
      <c r="AS3"/>
      <c r="AT3" s="3">
        <v>45781</v>
      </c>
      <c r="AU3">
        <v>2135335</v>
      </c>
      <c r="AV3">
        <v>45791</v>
      </c>
      <c r="AW3" s="3"/>
      <c r="AY3" s="3"/>
      <c r="BA3" s="3"/>
      <c r="BC3" s="3"/>
      <c r="BD3">
        <v>202504</v>
      </c>
      <c r="BE3">
        <v>202505</v>
      </c>
      <c r="BF3" s="5">
        <f>IFERROR(VLOOKUP(Sheet1[[#This Row],[ASESOR]],Parámetros!A:B,2,0),Sheet1[[#This Row],[PERIODO_ALTA]])</f>
        <v>202505</v>
      </c>
      <c r="BG3" s="5" t="str">
        <f>_xlfn.CONCAT(TRIM(Sheet1[[#This Row],[ASESOR]])," ",TRIM(Sheet1[[#This Row],[DEPARTAMENTO]]))</f>
        <v>AFG TELECOM S.A.C. La Libertad</v>
      </c>
      <c r="BH3" s="5" t="str">
        <f>Sheet1[[#This Row],[DNI_ASESOR]]</f>
        <v>20613447505</v>
      </c>
      <c r="BI3">
        <f>IF(Sheet1[[#This Row],[GRUPO]]="G1",IF(AND(Sheet1[[#This Row],[RECIBO1_PAGADO]]&lt;&gt;"",Sheet1[[#This Row],[RECIBO1_PAGADO]]&lt;=DATEVALUE("10/06/2025")),1,0),0)</f>
        <v>0</v>
      </c>
      <c r="BJ3" s="9">
        <f>Sheet1[[#This Row],[PRECIO CON IGV EXTERNO]]/1.18</f>
        <v>58.474576271186443</v>
      </c>
      <c r="BK3" s="5" t="str">
        <f>IF(MONTH(Sheet1[[#This Row],[WS_RECIBO1_EMISION]])=5,"G1",IF(MONTH(Sheet1[[#This Row],[WS_RECIBO1_EMISION]])-5=1,"G2","POR DEFINIR"))</f>
        <v>G1</v>
      </c>
      <c r="BL3" s="5" t="s">
        <v>1798</v>
      </c>
    </row>
    <row r="4" spans="1:64" x14ac:dyDescent="0.25">
      <c r="A4">
        <v>2142950</v>
      </c>
      <c r="B4" t="s">
        <v>264</v>
      </c>
      <c r="C4" t="s">
        <v>89</v>
      </c>
      <c r="D4" t="s">
        <v>89</v>
      </c>
      <c r="E4" t="s">
        <v>97</v>
      </c>
      <c r="H4" s="3">
        <v>45771</v>
      </c>
      <c r="I4" s="13">
        <v>45771.604375543982</v>
      </c>
      <c r="J4" t="s">
        <v>190</v>
      </c>
      <c r="K4">
        <v>350</v>
      </c>
      <c r="L4" t="s">
        <v>186</v>
      </c>
      <c r="M4" t="s">
        <v>53</v>
      </c>
      <c r="N4">
        <v>0</v>
      </c>
      <c r="O4">
        <v>0</v>
      </c>
      <c r="P4">
        <v>0</v>
      </c>
      <c r="Q4">
        <v>0</v>
      </c>
      <c r="R4" t="s">
        <v>227</v>
      </c>
      <c r="S4" t="s">
        <v>227</v>
      </c>
      <c r="T4">
        <v>0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54</v>
      </c>
      <c r="AB4">
        <v>69</v>
      </c>
      <c r="AC4">
        <v>69</v>
      </c>
      <c r="AD4" t="s">
        <v>67</v>
      </c>
      <c r="AE4" t="s">
        <v>4</v>
      </c>
      <c r="AF4" t="s">
        <v>8</v>
      </c>
      <c r="AG4" t="s">
        <v>88</v>
      </c>
      <c r="AH4" s="3">
        <v>45786</v>
      </c>
      <c r="AJ4" t="s">
        <v>56</v>
      </c>
      <c r="AK4" s="3"/>
      <c r="AM4" s="3"/>
      <c r="AN4" t="s">
        <v>57</v>
      </c>
      <c r="AO4" s="3"/>
      <c r="AP4">
        <v>202505</v>
      </c>
      <c r="AR4"/>
      <c r="AS4"/>
      <c r="AT4" s="3">
        <v>45786</v>
      </c>
      <c r="AU4">
        <v>2142950</v>
      </c>
      <c r="AV4">
        <v>45791</v>
      </c>
      <c r="AW4" s="3">
        <v>45804</v>
      </c>
      <c r="AY4" s="3"/>
      <c r="BA4" s="3"/>
      <c r="BC4" s="3"/>
      <c r="BD4">
        <v>202504</v>
      </c>
      <c r="BE4">
        <v>202505</v>
      </c>
      <c r="BF4" s="5">
        <f>IFERROR(VLOOKUP(Sheet1[[#This Row],[ASESOR]],Parámetros!A:B,2,0),Sheet1[[#This Row],[PERIODO_ALTA]])</f>
        <v>202505</v>
      </c>
      <c r="BG4" s="5" t="str">
        <f>_xlfn.CONCAT(TRIM(Sheet1[[#This Row],[ASESOR]])," ",TRIM(Sheet1[[#This Row],[DEPARTAMENTO]]))</f>
        <v>ALIV TELECOM S.A.C. Piura</v>
      </c>
      <c r="BH4" s="5" t="str">
        <f>Sheet1[[#This Row],[DNI_ASESOR]]</f>
        <v>20609316170</v>
      </c>
      <c r="BI4">
        <f>IF(Sheet1[[#This Row],[GRUPO]]="G1",IF(AND(Sheet1[[#This Row],[RECIBO1_PAGADO]]&lt;&gt;"",Sheet1[[#This Row],[RECIBO1_PAGADO]]&lt;=DATEVALUE("10/06/2025")),1,0),0)</f>
        <v>1</v>
      </c>
      <c r="BJ4" s="9">
        <f>Sheet1[[#This Row],[PRECIO CON IGV EXTERNO]]/1.18</f>
        <v>58.474576271186443</v>
      </c>
      <c r="BK4" s="5" t="str">
        <f>IF(MONTH(Sheet1[[#This Row],[WS_RECIBO1_EMISION]])=5,"G1",IF(MONTH(Sheet1[[#This Row],[WS_RECIBO1_EMISION]])-5=1,"G2","POR DEFINIR"))</f>
        <v>G1</v>
      </c>
      <c r="BL4" s="5" t="s">
        <v>1798</v>
      </c>
    </row>
    <row r="5" spans="1:64" x14ac:dyDescent="0.25">
      <c r="A5">
        <v>2143761</v>
      </c>
      <c r="B5" t="s">
        <v>265</v>
      </c>
      <c r="C5" t="s">
        <v>94</v>
      </c>
      <c r="D5" t="s">
        <v>95</v>
      </c>
      <c r="E5" t="s">
        <v>96</v>
      </c>
      <c r="H5" s="3">
        <v>45771</v>
      </c>
      <c r="I5" s="13">
        <v>45771.798055590276</v>
      </c>
      <c r="J5" t="s">
        <v>190</v>
      </c>
      <c r="K5">
        <v>350</v>
      </c>
      <c r="L5" t="s">
        <v>186</v>
      </c>
      <c r="M5" t="s">
        <v>53</v>
      </c>
      <c r="N5">
        <v>0</v>
      </c>
      <c r="O5">
        <v>0</v>
      </c>
      <c r="P5">
        <v>0</v>
      </c>
      <c r="Q5">
        <v>0</v>
      </c>
      <c r="R5" t="s">
        <v>227</v>
      </c>
      <c r="S5" t="s">
        <v>227</v>
      </c>
      <c r="T5">
        <v>0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54</v>
      </c>
      <c r="AB5">
        <v>69</v>
      </c>
      <c r="AC5">
        <v>69</v>
      </c>
      <c r="AD5" t="s">
        <v>67</v>
      </c>
      <c r="AE5" t="s">
        <v>4</v>
      </c>
      <c r="AF5" t="s">
        <v>8</v>
      </c>
      <c r="AG5" t="s">
        <v>88</v>
      </c>
      <c r="AH5" s="3">
        <v>45780</v>
      </c>
      <c r="AJ5" t="s">
        <v>56</v>
      </c>
      <c r="AK5" s="3"/>
      <c r="AM5" s="3"/>
      <c r="AN5" t="s">
        <v>57</v>
      </c>
      <c r="AO5" s="3"/>
      <c r="AP5">
        <v>202505</v>
      </c>
      <c r="AR5"/>
      <c r="AS5"/>
      <c r="AT5" s="3">
        <v>45780</v>
      </c>
      <c r="AU5">
        <v>2143761</v>
      </c>
      <c r="AV5">
        <v>45791</v>
      </c>
      <c r="AW5" s="3">
        <v>45805</v>
      </c>
      <c r="AY5" s="3"/>
      <c r="BA5" s="3"/>
      <c r="BC5" s="3"/>
      <c r="BD5">
        <v>202504</v>
      </c>
      <c r="BE5">
        <v>202505</v>
      </c>
      <c r="BF5" s="5">
        <f>IFERROR(VLOOKUP(Sheet1[[#This Row],[ASESOR]],Parámetros!A:B,2,0),Sheet1[[#This Row],[PERIODO_ALTA]])</f>
        <v>202505</v>
      </c>
      <c r="BG5" s="5" t="str">
        <f>_xlfn.CONCAT(TRIM(Sheet1[[#This Row],[ASESOR]])," ",TRIM(Sheet1[[#This Row],[DEPARTAMENTO]]))</f>
        <v>ALIV TELECOM S.A.C. La Libertad</v>
      </c>
      <c r="BH5" s="5" t="str">
        <f>Sheet1[[#This Row],[DNI_ASESOR]]</f>
        <v>20609316170</v>
      </c>
      <c r="BI5">
        <f>IF(Sheet1[[#This Row],[GRUPO]]="G1",IF(AND(Sheet1[[#This Row],[RECIBO1_PAGADO]]&lt;&gt;"",Sheet1[[#This Row],[RECIBO1_PAGADO]]&lt;=DATEVALUE("10/06/2025")),1,0),0)</f>
        <v>1</v>
      </c>
      <c r="BJ5" s="9">
        <f>Sheet1[[#This Row],[PRECIO CON IGV EXTERNO]]/1.18</f>
        <v>58.474576271186443</v>
      </c>
      <c r="BK5" s="5" t="str">
        <f>IF(MONTH(Sheet1[[#This Row],[WS_RECIBO1_EMISION]])=5,"G1",IF(MONTH(Sheet1[[#This Row],[WS_RECIBO1_EMISION]])-5=1,"G2","POR DEFINIR"))</f>
        <v>G1</v>
      </c>
      <c r="BL5" s="5" t="s">
        <v>1798</v>
      </c>
    </row>
    <row r="6" spans="1:64" x14ac:dyDescent="0.25">
      <c r="A6">
        <v>2148757</v>
      </c>
      <c r="B6" t="s">
        <v>266</v>
      </c>
      <c r="C6" t="s">
        <v>89</v>
      </c>
      <c r="D6" t="s">
        <v>89</v>
      </c>
      <c r="E6" t="s">
        <v>89</v>
      </c>
      <c r="H6" s="3">
        <v>45773</v>
      </c>
      <c r="I6" s="13">
        <v>45774.864704479165</v>
      </c>
      <c r="J6" t="s">
        <v>195</v>
      </c>
      <c r="K6">
        <v>1000</v>
      </c>
      <c r="L6" t="s">
        <v>188</v>
      </c>
      <c r="M6" t="s">
        <v>58</v>
      </c>
      <c r="N6">
        <v>1</v>
      </c>
      <c r="O6">
        <v>0</v>
      </c>
      <c r="P6">
        <v>0</v>
      </c>
      <c r="Q6">
        <v>0</v>
      </c>
      <c r="R6" t="s">
        <v>227</v>
      </c>
      <c r="S6" t="s">
        <v>227</v>
      </c>
      <c r="T6">
        <v>0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228</v>
      </c>
      <c r="AA6" t="s">
        <v>54</v>
      </c>
      <c r="AB6">
        <v>129.9</v>
      </c>
      <c r="AC6">
        <v>111.563</v>
      </c>
      <c r="AD6" t="s">
        <v>67</v>
      </c>
      <c r="AE6" t="s">
        <v>70</v>
      </c>
      <c r="AF6" t="s">
        <v>131</v>
      </c>
      <c r="AG6" t="s">
        <v>88</v>
      </c>
      <c r="AH6" s="3">
        <v>45780</v>
      </c>
      <c r="AJ6" t="s">
        <v>56</v>
      </c>
      <c r="AK6" s="3"/>
      <c r="AM6" s="3"/>
      <c r="AN6" t="s">
        <v>57</v>
      </c>
      <c r="AO6" s="3"/>
      <c r="AP6">
        <v>202505</v>
      </c>
      <c r="AR6"/>
      <c r="AS6"/>
      <c r="AT6" s="3">
        <v>45780</v>
      </c>
      <c r="AU6">
        <v>2148757</v>
      </c>
      <c r="AV6">
        <v>45791</v>
      </c>
      <c r="AW6" s="3">
        <v>45805</v>
      </c>
      <c r="AY6" s="3"/>
      <c r="BA6" s="3"/>
      <c r="BC6" s="3"/>
      <c r="BD6">
        <v>202504</v>
      </c>
      <c r="BE6">
        <v>202505</v>
      </c>
      <c r="BF6" s="5">
        <f>IFERROR(VLOOKUP(Sheet1[[#This Row],[ASESOR]],Parámetros!A:B,2,0),Sheet1[[#This Row],[PERIODO_ALTA]])</f>
        <v>202505</v>
      </c>
      <c r="BG6" s="5" t="str">
        <f>_xlfn.CONCAT(TRIM(Sheet1[[#This Row],[ASESOR]])," ",TRIM(Sheet1[[#This Row],[DEPARTAMENTO]]))</f>
        <v>SICOMNET SAC Piura</v>
      </c>
      <c r="BH6" s="5" t="str">
        <f>Sheet1[[#This Row],[DNI_ASESOR]]</f>
        <v>20610959564</v>
      </c>
      <c r="BI6">
        <f>IF(Sheet1[[#This Row],[GRUPO]]="G1",IF(AND(Sheet1[[#This Row],[RECIBO1_PAGADO]]&lt;&gt;"",Sheet1[[#This Row],[RECIBO1_PAGADO]]&lt;=DATEVALUE("10/06/2025")),1,0),0)</f>
        <v>1</v>
      </c>
      <c r="BJ6" s="9">
        <f>Sheet1[[#This Row],[PRECIO CON IGV EXTERNO]]/1.18</f>
        <v>94.544915254237296</v>
      </c>
      <c r="BK6" s="5" t="str">
        <f>IF(MONTH(Sheet1[[#This Row],[WS_RECIBO1_EMISION]])=5,"G1",IF(MONTH(Sheet1[[#This Row],[WS_RECIBO1_EMISION]])-5=1,"G2","POR DEFINIR"))</f>
        <v>G1</v>
      </c>
      <c r="BL6" s="5" t="s">
        <v>1798</v>
      </c>
    </row>
    <row r="7" spans="1:64" x14ac:dyDescent="0.25">
      <c r="A7">
        <v>2149396</v>
      </c>
      <c r="B7" t="s">
        <v>267</v>
      </c>
      <c r="C7" t="s">
        <v>94</v>
      </c>
      <c r="D7" t="s">
        <v>95</v>
      </c>
      <c r="E7" t="s">
        <v>96</v>
      </c>
      <c r="H7" s="3">
        <v>45775</v>
      </c>
      <c r="I7" s="13">
        <v>45775.525168055552</v>
      </c>
      <c r="J7" t="s">
        <v>190</v>
      </c>
      <c r="K7">
        <v>350</v>
      </c>
      <c r="L7" t="s">
        <v>186</v>
      </c>
      <c r="M7" t="s">
        <v>53</v>
      </c>
      <c r="N7">
        <v>0</v>
      </c>
      <c r="O7">
        <v>0</v>
      </c>
      <c r="P7">
        <v>0</v>
      </c>
      <c r="Q7">
        <v>0</v>
      </c>
      <c r="R7" t="s">
        <v>227</v>
      </c>
      <c r="S7" t="s">
        <v>227</v>
      </c>
      <c r="T7">
        <v>0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54</v>
      </c>
      <c r="AB7">
        <v>69</v>
      </c>
      <c r="AC7">
        <v>69</v>
      </c>
      <c r="AD7" t="s">
        <v>67</v>
      </c>
      <c r="AE7" t="s">
        <v>4</v>
      </c>
      <c r="AF7" t="s">
        <v>8</v>
      </c>
      <c r="AG7" t="s">
        <v>88</v>
      </c>
      <c r="AH7" s="3">
        <v>45780</v>
      </c>
      <c r="AJ7" t="s">
        <v>56</v>
      </c>
      <c r="AK7" s="3"/>
      <c r="AM7" s="3"/>
      <c r="AN7" t="s">
        <v>57</v>
      </c>
      <c r="AO7" s="3"/>
      <c r="AP7">
        <v>202505</v>
      </c>
      <c r="AR7"/>
      <c r="AS7"/>
      <c r="AT7" s="3">
        <v>45780</v>
      </c>
      <c r="AU7">
        <v>2149396</v>
      </c>
      <c r="AV7">
        <v>45791</v>
      </c>
      <c r="AW7" s="3">
        <v>45806</v>
      </c>
      <c r="AY7" s="3"/>
      <c r="BA7" s="3"/>
      <c r="BC7" s="3"/>
      <c r="BD7">
        <v>202504</v>
      </c>
      <c r="BE7">
        <v>202505</v>
      </c>
      <c r="BF7" s="5">
        <f>IFERROR(VLOOKUP(Sheet1[[#This Row],[ASESOR]],Parámetros!A:B,2,0),Sheet1[[#This Row],[PERIODO_ALTA]])</f>
        <v>202505</v>
      </c>
      <c r="BG7" s="5" t="str">
        <f>_xlfn.CONCAT(TRIM(Sheet1[[#This Row],[ASESOR]])," ",TRIM(Sheet1[[#This Row],[DEPARTAMENTO]]))</f>
        <v>ALIV TELECOM S.A.C. La Libertad</v>
      </c>
      <c r="BH7" s="5" t="str">
        <f>Sheet1[[#This Row],[DNI_ASESOR]]</f>
        <v>20609316170</v>
      </c>
      <c r="BI7">
        <f>IF(Sheet1[[#This Row],[GRUPO]]="G1",IF(AND(Sheet1[[#This Row],[RECIBO1_PAGADO]]&lt;&gt;"",Sheet1[[#This Row],[RECIBO1_PAGADO]]&lt;=DATEVALUE("10/06/2025")),1,0),0)</f>
        <v>1</v>
      </c>
      <c r="BJ7" s="9">
        <f>Sheet1[[#This Row],[PRECIO CON IGV EXTERNO]]/1.18</f>
        <v>58.474576271186443</v>
      </c>
      <c r="BK7" s="5" t="str">
        <f>IF(MONTH(Sheet1[[#This Row],[WS_RECIBO1_EMISION]])=5,"G1",IF(MONTH(Sheet1[[#This Row],[WS_RECIBO1_EMISION]])-5=1,"G2","POR DEFINIR"))</f>
        <v>G1</v>
      </c>
      <c r="BL7" s="5" t="s">
        <v>1798</v>
      </c>
    </row>
    <row r="8" spans="1:64" x14ac:dyDescent="0.25">
      <c r="A8">
        <v>2149707</v>
      </c>
      <c r="B8" t="s">
        <v>268</v>
      </c>
      <c r="C8" t="s">
        <v>94</v>
      </c>
      <c r="D8" t="s">
        <v>95</v>
      </c>
      <c r="E8" t="s">
        <v>96</v>
      </c>
      <c r="G8" t="s">
        <v>269</v>
      </c>
      <c r="H8" s="3">
        <v>45775</v>
      </c>
      <c r="I8" s="13">
        <v>45775.587635150463</v>
      </c>
      <c r="J8" t="s">
        <v>195</v>
      </c>
      <c r="K8">
        <v>1000</v>
      </c>
      <c r="L8" t="s">
        <v>188</v>
      </c>
      <c r="M8" t="s">
        <v>58</v>
      </c>
      <c r="N8">
        <v>1</v>
      </c>
      <c r="O8">
        <v>0</v>
      </c>
      <c r="P8">
        <v>0</v>
      </c>
      <c r="Q8">
        <v>0</v>
      </c>
      <c r="R8" t="s">
        <v>227</v>
      </c>
      <c r="S8" t="s">
        <v>227</v>
      </c>
      <c r="T8">
        <v>0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228</v>
      </c>
      <c r="AA8" t="s">
        <v>59</v>
      </c>
      <c r="AB8">
        <v>129.9</v>
      </c>
      <c r="AC8">
        <v>111.563</v>
      </c>
      <c r="AD8" t="s">
        <v>55</v>
      </c>
      <c r="AE8" t="s">
        <v>4</v>
      </c>
      <c r="AF8" t="s">
        <v>8</v>
      </c>
      <c r="AG8" t="s">
        <v>88</v>
      </c>
      <c r="AH8" s="3">
        <v>45783</v>
      </c>
      <c r="AJ8" t="s">
        <v>56</v>
      </c>
      <c r="AK8" s="3"/>
      <c r="AM8" s="3"/>
      <c r="AN8" t="s">
        <v>57</v>
      </c>
      <c r="AO8" s="3"/>
      <c r="AP8">
        <v>202505</v>
      </c>
      <c r="AR8"/>
      <c r="AS8"/>
      <c r="AT8" s="3">
        <v>45783</v>
      </c>
      <c r="AU8">
        <v>2149707</v>
      </c>
      <c r="AV8">
        <v>45791</v>
      </c>
      <c r="AW8" s="3">
        <v>45805</v>
      </c>
      <c r="AY8" s="3"/>
      <c r="BA8" s="3"/>
      <c r="BC8" s="3"/>
      <c r="BD8">
        <v>202504</v>
      </c>
      <c r="BE8">
        <v>202505</v>
      </c>
      <c r="BF8" s="5">
        <f>IFERROR(VLOOKUP(Sheet1[[#This Row],[ASESOR]],Parámetros!A:B,2,0),Sheet1[[#This Row],[PERIODO_ALTA]])</f>
        <v>202505</v>
      </c>
      <c r="BG8" s="5" t="str">
        <f>_xlfn.CONCAT(TRIM(Sheet1[[#This Row],[ASESOR]])," ",TRIM(Sheet1[[#This Row],[DEPARTAMENTO]]))</f>
        <v>ALIV TELECOM S.A.C. La Libertad</v>
      </c>
      <c r="BH8" s="5" t="str">
        <f>Sheet1[[#This Row],[DNI_ASESOR]]</f>
        <v>20609316170</v>
      </c>
      <c r="BI8">
        <f>IF(Sheet1[[#This Row],[GRUPO]]="G1",IF(AND(Sheet1[[#This Row],[RECIBO1_PAGADO]]&lt;&gt;"",Sheet1[[#This Row],[RECIBO1_PAGADO]]&lt;=DATEVALUE("10/06/2025")),1,0),0)</f>
        <v>1</v>
      </c>
      <c r="BJ8" s="9">
        <f>Sheet1[[#This Row],[PRECIO CON IGV EXTERNO]]/1.18</f>
        <v>94.544915254237296</v>
      </c>
      <c r="BK8" s="5" t="str">
        <f>IF(MONTH(Sheet1[[#This Row],[WS_RECIBO1_EMISION]])=5,"G1",IF(MONTH(Sheet1[[#This Row],[WS_RECIBO1_EMISION]])-5=1,"G2","POR DEFINIR"))</f>
        <v>G1</v>
      </c>
      <c r="BL8" s="5" t="s">
        <v>1798</v>
      </c>
    </row>
    <row r="9" spans="1:64" x14ac:dyDescent="0.25">
      <c r="A9">
        <v>2149721</v>
      </c>
      <c r="B9" t="s">
        <v>270</v>
      </c>
      <c r="C9" t="s">
        <v>94</v>
      </c>
      <c r="D9" t="s">
        <v>95</v>
      </c>
      <c r="E9" t="s">
        <v>96</v>
      </c>
      <c r="G9" t="s">
        <v>269</v>
      </c>
      <c r="H9" s="3">
        <v>45775</v>
      </c>
      <c r="I9" s="13">
        <v>45775.589716354167</v>
      </c>
      <c r="J9" t="s">
        <v>190</v>
      </c>
      <c r="K9">
        <v>350</v>
      </c>
      <c r="L9" t="s">
        <v>186</v>
      </c>
      <c r="M9" t="s">
        <v>53</v>
      </c>
      <c r="N9">
        <v>0</v>
      </c>
      <c r="O9">
        <v>0</v>
      </c>
      <c r="P9">
        <v>0</v>
      </c>
      <c r="Q9">
        <v>0</v>
      </c>
      <c r="R9" t="s">
        <v>227</v>
      </c>
      <c r="S9" t="s">
        <v>227</v>
      </c>
      <c r="T9">
        <v>0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59</v>
      </c>
      <c r="AB9">
        <v>69</v>
      </c>
      <c r="AC9">
        <v>69</v>
      </c>
      <c r="AD9" t="s">
        <v>67</v>
      </c>
      <c r="AE9" t="s">
        <v>4</v>
      </c>
      <c r="AF9" t="s">
        <v>8</v>
      </c>
      <c r="AG9" t="s">
        <v>88</v>
      </c>
      <c r="AH9" s="3">
        <v>45782</v>
      </c>
      <c r="AJ9" t="s">
        <v>56</v>
      </c>
      <c r="AK9" s="3"/>
      <c r="AM9" s="3"/>
      <c r="AN9" t="s">
        <v>57</v>
      </c>
      <c r="AO9" s="3"/>
      <c r="AP9">
        <v>202505</v>
      </c>
      <c r="AR9"/>
      <c r="AS9"/>
      <c r="AT9" s="3">
        <v>45782</v>
      </c>
      <c r="AU9">
        <v>2149721</v>
      </c>
      <c r="AV9">
        <v>45791</v>
      </c>
      <c r="AW9" s="3">
        <v>45793</v>
      </c>
      <c r="AY9" s="3"/>
      <c r="BA9" s="3"/>
      <c r="BC9" s="3"/>
      <c r="BD9">
        <v>202504</v>
      </c>
      <c r="BE9">
        <v>202505</v>
      </c>
      <c r="BF9" s="5">
        <f>IFERROR(VLOOKUP(Sheet1[[#This Row],[ASESOR]],Parámetros!A:B,2,0),Sheet1[[#This Row],[PERIODO_ALTA]])</f>
        <v>202505</v>
      </c>
      <c r="BG9" s="5" t="str">
        <f>_xlfn.CONCAT(TRIM(Sheet1[[#This Row],[ASESOR]])," ",TRIM(Sheet1[[#This Row],[DEPARTAMENTO]]))</f>
        <v>ALIV TELECOM S.A.C. La Libertad</v>
      </c>
      <c r="BH9" s="5" t="str">
        <f>Sheet1[[#This Row],[DNI_ASESOR]]</f>
        <v>20609316170</v>
      </c>
      <c r="BI9">
        <f>IF(Sheet1[[#This Row],[GRUPO]]="G1",IF(AND(Sheet1[[#This Row],[RECIBO1_PAGADO]]&lt;&gt;"",Sheet1[[#This Row],[RECIBO1_PAGADO]]&lt;=DATEVALUE("10/06/2025")),1,0),0)</f>
        <v>1</v>
      </c>
      <c r="BJ9" s="9">
        <f>Sheet1[[#This Row],[PRECIO CON IGV EXTERNO]]/1.18</f>
        <v>58.474576271186443</v>
      </c>
      <c r="BK9" s="5" t="str">
        <f>IF(MONTH(Sheet1[[#This Row],[WS_RECIBO1_EMISION]])=5,"G1",IF(MONTH(Sheet1[[#This Row],[WS_RECIBO1_EMISION]])-5=1,"G2","POR DEFINIR"))</f>
        <v>G1</v>
      </c>
      <c r="BL9" s="5" t="s">
        <v>1798</v>
      </c>
    </row>
    <row r="10" spans="1:64" x14ac:dyDescent="0.25">
      <c r="A10">
        <v>2149934</v>
      </c>
      <c r="B10" t="s">
        <v>271</v>
      </c>
      <c r="C10" t="s">
        <v>94</v>
      </c>
      <c r="D10" t="s">
        <v>95</v>
      </c>
      <c r="E10" t="s">
        <v>96</v>
      </c>
      <c r="G10" t="s">
        <v>269</v>
      </c>
      <c r="H10" s="3">
        <v>45775</v>
      </c>
      <c r="I10" s="13">
        <v>45775.646046562499</v>
      </c>
      <c r="J10" t="s">
        <v>194</v>
      </c>
      <c r="K10">
        <v>1000</v>
      </c>
      <c r="L10" t="s">
        <v>186</v>
      </c>
      <c r="M10" t="s">
        <v>53</v>
      </c>
      <c r="N10">
        <v>0</v>
      </c>
      <c r="O10">
        <v>0</v>
      </c>
      <c r="P10">
        <v>0</v>
      </c>
      <c r="Q10">
        <v>0</v>
      </c>
      <c r="R10" t="s">
        <v>227</v>
      </c>
      <c r="S10" t="s">
        <v>227</v>
      </c>
      <c r="T10">
        <v>0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59</v>
      </c>
      <c r="AB10">
        <v>159</v>
      </c>
      <c r="AC10">
        <v>159</v>
      </c>
      <c r="AD10" t="s">
        <v>67</v>
      </c>
      <c r="AE10" t="s">
        <v>4</v>
      </c>
      <c r="AF10" t="s">
        <v>8</v>
      </c>
      <c r="AG10" t="s">
        <v>88</v>
      </c>
      <c r="AH10" s="3">
        <v>45784</v>
      </c>
      <c r="AJ10" t="s">
        <v>56</v>
      </c>
      <c r="AK10" s="3"/>
      <c r="AM10" s="3"/>
      <c r="AN10" t="s">
        <v>57</v>
      </c>
      <c r="AO10" s="3"/>
      <c r="AP10">
        <v>202505</v>
      </c>
      <c r="AR10"/>
      <c r="AS10"/>
      <c r="AT10" s="3">
        <v>45784</v>
      </c>
      <c r="AU10">
        <v>2149934</v>
      </c>
      <c r="AV10">
        <v>45791</v>
      </c>
      <c r="AW10" s="3">
        <v>45803</v>
      </c>
      <c r="AY10" s="3"/>
      <c r="BA10" s="3"/>
      <c r="BC10" s="3"/>
      <c r="BD10">
        <v>202504</v>
      </c>
      <c r="BE10">
        <v>202505</v>
      </c>
      <c r="BF10" s="5">
        <f>IFERROR(VLOOKUP(Sheet1[[#This Row],[ASESOR]],Parámetros!A:B,2,0),Sheet1[[#This Row],[PERIODO_ALTA]])</f>
        <v>202505</v>
      </c>
      <c r="BG10" s="5" t="str">
        <f>_xlfn.CONCAT(TRIM(Sheet1[[#This Row],[ASESOR]])," ",TRIM(Sheet1[[#This Row],[DEPARTAMENTO]]))</f>
        <v>ALIV TELECOM S.A.C. La Libertad</v>
      </c>
      <c r="BH10" s="5" t="str">
        <f>Sheet1[[#This Row],[DNI_ASESOR]]</f>
        <v>20609316170</v>
      </c>
      <c r="BI10">
        <f>IF(Sheet1[[#This Row],[GRUPO]]="G1",IF(AND(Sheet1[[#This Row],[RECIBO1_PAGADO]]&lt;&gt;"",Sheet1[[#This Row],[RECIBO1_PAGADO]]&lt;=DATEVALUE("10/06/2025")),1,0),0)</f>
        <v>1</v>
      </c>
      <c r="BJ10" s="9">
        <f>Sheet1[[#This Row],[PRECIO CON IGV EXTERNO]]/1.18</f>
        <v>134.74576271186442</v>
      </c>
      <c r="BK10" s="5" t="str">
        <f>IF(MONTH(Sheet1[[#This Row],[WS_RECIBO1_EMISION]])=5,"G1",IF(MONTH(Sheet1[[#This Row],[WS_RECIBO1_EMISION]])-5=1,"G2","POR DEFINIR"))</f>
        <v>G1</v>
      </c>
      <c r="BL10" s="5" t="s">
        <v>1798</v>
      </c>
    </row>
    <row r="11" spans="1:64" x14ac:dyDescent="0.25">
      <c r="A11">
        <v>2150193</v>
      </c>
      <c r="B11" t="s">
        <v>272</v>
      </c>
      <c r="C11" t="s">
        <v>94</v>
      </c>
      <c r="D11" t="s">
        <v>95</v>
      </c>
      <c r="E11" t="s">
        <v>96</v>
      </c>
      <c r="G11" t="s">
        <v>269</v>
      </c>
      <c r="H11" s="3">
        <v>45775</v>
      </c>
      <c r="I11" s="13">
        <v>45775.700276423609</v>
      </c>
      <c r="J11" t="s">
        <v>190</v>
      </c>
      <c r="K11">
        <v>350</v>
      </c>
      <c r="L11" t="s">
        <v>186</v>
      </c>
      <c r="M11" t="s">
        <v>53</v>
      </c>
      <c r="N11">
        <v>0</v>
      </c>
      <c r="O11">
        <v>0</v>
      </c>
      <c r="P11">
        <v>0</v>
      </c>
      <c r="Q11">
        <v>0</v>
      </c>
      <c r="R11" t="s">
        <v>227</v>
      </c>
      <c r="S11" t="s">
        <v>227</v>
      </c>
      <c r="T11">
        <v>0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59</v>
      </c>
      <c r="AB11">
        <v>69</v>
      </c>
      <c r="AC11">
        <v>69</v>
      </c>
      <c r="AD11" t="s">
        <v>67</v>
      </c>
      <c r="AE11" t="s">
        <v>4</v>
      </c>
      <c r="AF11" t="s">
        <v>8</v>
      </c>
      <c r="AG11" t="s">
        <v>88</v>
      </c>
      <c r="AH11" s="3">
        <v>45784</v>
      </c>
      <c r="AJ11" t="s">
        <v>56</v>
      </c>
      <c r="AK11" s="3"/>
      <c r="AM11" s="3"/>
      <c r="AN11" t="s">
        <v>57</v>
      </c>
      <c r="AO11" s="3"/>
      <c r="AP11">
        <v>202505</v>
      </c>
      <c r="AR11"/>
      <c r="AS11"/>
      <c r="AT11" s="3">
        <v>45784</v>
      </c>
      <c r="AU11">
        <v>2150193</v>
      </c>
      <c r="AV11">
        <v>45791</v>
      </c>
      <c r="AW11" s="3">
        <v>45805</v>
      </c>
      <c r="AY11" s="3"/>
      <c r="BA11" s="3"/>
      <c r="BC11" s="3"/>
      <c r="BD11">
        <v>202504</v>
      </c>
      <c r="BE11">
        <v>202505</v>
      </c>
      <c r="BF11" s="5">
        <f>IFERROR(VLOOKUP(Sheet1[[#This Row],[ASESOR]],Parámetros!A:B,2,0),Sheet1[[#This Row],[PERIODO_ALTA]])</f>
        <v>202505</v>
      </c>
      <c r="BG11" s="5" t="str">
        <f>_xlfn.CONCAT(TRIM(Sheet1[[#This Row],[ASESOR]])," ",TRIM(Sheet1[[#This Row],[DEPARTAMENTO]]))</f>
        <v>ALIV TELECOM S.A.C. La Libertad</v>
      </c>
      <c r="BH11" s="5" t="str">
        <f>Sheet1[[#This Row],[DNI_ASESOR]]</f>
        <v>20609316170</v>
      </c>
      <c r="BI11">
        <f>IF(Sheet1[[#This Row],[GRUPO]]="G1",IF(AND(Sheet1[[#This Row],[RECIBO1_PAGADO]]&lt;&gt;"",Sheet1[[#This Row],[RECIBO1_PAGADO]]&lt;=DATEVALUE("10/06/2025")),1,0),0)</f>
        <v>1</v>
      </c>
      <c r="BJ11" s="9">
        <f>Sheet1[[#This Row],[PRECIO CON IGV EXTERNO]]/1.18</f>
        <v>58.474576271186443</v>
      </c>
      <c r="BK11" s="5" t="str">
        <f>IF(MONTH(Sheet1[[#This Row],[WS_RECIBO1_EMISION]])=5,"G1",IF(MONTH(Sheet1[[#This Row],[WS_RECIBO1_EMISION]])-5=1,"G2","POR DEFINIR"))</f>
        <v>G1</v>
      </c>
      <c r="BL11" s="5" t="s">
        <v>1798</v>
      </c>
    </row>
    <row r="12" spans="1:64" x14ac:dyDescent="0.25">
      <c r="A12">
        <v>2150752</v>
      </c>
      <c r="B12" t="s">
        <v>273</v>
      </c>
      <c r="C12" t="s">
        <v>94</v>
      </c>
      <c r="D12" t="s">
        <v>95</v>
      </c>
      <c r="E12" t="s">
        <v>96</v>
      </c>
      <c r="G12" t="s">
        <v>269</v>
      </c>
      <c r="H12" s="3">
        <v>45775</v>
      </c>
      <c r="I12" s="13">
        <v>45775.854300150466</v>
      </c>
      <c r="J12" t="s">
        <v>195</v>
      </c>
      <c r="K12">
        <v>1000</v>
      </c>
      <c r="L12" t="s">
        <v>188</v>
      </c>
      <c r="M12" t="s">
        <v>58</v>
      </c>
      <c r="N12">
        <v>1</v>
      </c>
      <c r="O12">
        <v>0</v>
      </c>
      <c r="P12">
        <v>0</v>
      </c>
      <c r="Q12">
        <v>0</v>
      </c>
      <c r="R12" t="s">
        <v>227</v>
      </c>
      <c r="S12" t="s">
        <v>227</v>
      </c>
      <c r="T12">
        <v>0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228</v>
      </c>
      <c r="AA12" t="s">
        <v>59</v>
      </c>
      <c r="AB12">
        <v>129.9</v>
      </c>
      <c r="AC12">
        <v>111.563</v>
      </c>
      <c r="AD12" t="s">
        <v>67</v>
      </c>
      <c r="AE12" t="s">
        <v>4</v>
      </c>
      <c r="AF12" t="s">
        <v>8</v>
      </c>
      <c r="AG12" t="s">
        <v>88</v>
      </c>
      <c r="AH12" s="3">
        <v>45783</v>
      </c>
      <c r="AJ12" t="s">
        <v>56</v>
      </c>
      <c r="AK12" s="3"/>
      <c r="AM12" s="3"/>
      <c r="AN12" t="s">
        <v>57</v>
      </c>
      <c r="AO12" s="3"/>
      <c r="AP12">
        <v>202505</v>
      </c>
      <c r="AR12"/>
      <c r="AS12"/>
      <c r="AT12" s="3">
        <v>45783</v>
      </c>
      <c r="AU12">
        <v>2150752</v>
      </c>
      <c r="AV12">
        <v>45791</v>
      </c>
      <c r="AW12" s="3">
        <v>45804</v>
      </c>
      <c r="AY12" s="3"/>
      <c r="BA12" s="3"/>
      <c r="BC12" s="3"/>
      <c r="BD12">
        <v>202504</v>
      </c>
      <c r="BE12">
        <v>202505</v>
      </c>
      <c r="BF12" s="5">
        <f>IFERROR(VLOOKUP(Sheet1[[#This Row],[ASESOR]],Parámetros!A:B,2,0),Sheet1[[#This Row],[PERIODO_ALTA]])</f>
        <v>202505</v>
      </c>
      <c r="BG12" s="5" t="str">
        <f>_xlfn.CONCAT(TRIM(Sheet1[[#This Row],[ASESOR]])," ",TRIM(Sheet1[[#This Row],[DEPARTAMENTO]]))</f>
        <v>ALIV TELECOM S.A.C. La Libertad</v>
      </c>
      <c r="BH12" s="5" t="str">
        <f>Sheet1[[#This Row],[DNI_ASESOR]]</f>
        <v>20609316170</v>
      </c>
      <c r="BI12">
        <f>IF(Sheet1[[#This Row],[GRUPO]]="G1",IF(AND(Sheet1[[#This Row],[RECIBO1_PAGADO]]&lt;&gt;"",Sheet1[[#This Row],[RECIBO1_PAGADO]]&lt;=DATEVALUE("10/06/2025")),1,0),0)</f>
        <v>1</v>
      </c>
      <c r="BJ12" s="9">
        <f>Sheet1[[#This Row],[PRECIO CON IGV EXTERNO]]/1.18</f>
        <v>94.544915254237296</v>
      </c>
      <c r="BK12" s="5" t="str">
        <f>IF(MONTH(Sheet1[[#This Row],[WS_RECIBO1_EMISION]])=5,"G1",IF(MONTH(Sheet1[[#This Row],[WS_RECIBO1_EMISION]])-5=1,"G2","POR DEFINIR"))</f>
        <v>G1</v>
      </c>
      <c r="BL12" s="5" t="s">
        <v>1798</v>
      </c>
    </row>
    <row r="13" spans="1:64" x14ac:dyDescent="0.25">
      <c r="A13">
        <v>2151084</v>
      </c>
      <c r="B13" t="s">
        <v>274</v>
      </c>
      <c r="C13" t="s">
        <v>89</v>
      </c>
      <c r="D13" t="s">
        <v>89</v>
      </c>
      <c r="E13" t="s">
        <v>97</v>
      </c>
      <c r="G13" t="s">
        <v>275</v>
      </c>
      <c r="H13" s="3">
        <v>45776</v>
      </c>
      <c r="I13" s="13">
        <v>45776.421006631943</v>
      </c>
      <c r="J13" t="s">
        <v>190</v>
      </c>
      <c r="K13">
        <v>350</v>
      </c>
      <c r="L13" t="s">
        <v>186</v>
      </c>
      <c r="M13" t="s">
        <v>53</v>
      </c>
      <c r="N13">
        <v>0</v>
      </c>
      <c r="O13">
        <v>0</v>
      </c>
      <c r="P13">
        <v>0</v>
      </c>
      <c r="Q13">
        <v>0</v>
      </c>
      <c r="R13" t="s">
        <v>227</v>
      </c>
      <c r="S13" t="s">
        <v>227</v>
      </c>
      <c r="T13">
        <v>0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227</v>
      </c>
      <c r="AA13" t="s">
        <v>59</v>
      </c>
      <c r="AB13">
        <v>69</v>
      </c>
      <c r="AC13">
        <v>69</v>
      </c>
      <c r="AD13" t="s">
        <v>67</v>
      </c>
      <c r="AE13" t="s">
        <v>154</v>
      </c>
      <c r="AF13" t="s">
        <v>155</v>
      </c>
      <c r="AG13" t="s">
        <v>88</v>
      </c>
      <c r="AH13" s="3">
        <v>45785</v>
      </c>
      <c r="AJ13" t="s">
        <v>56</v>
      </c>
      <c r="AK13" s="3"/>
      <c r="AM13" s="3"/>
      <c r="AN13" t="s">
        <v>57</v>
      </c>
      <c r="AO13" s="3"/>
      <c r="AP13">
        <v>202505</v>
      </c>
      <c r="AR13"/>
      <c r="AS13"/>
      <c r="AT13" s="3">
        <v>45785</v>
      </c>
      <c r="AU13">
        <v>2151084</v>
      </c>
      <c r="AV13">
        <v>45791</v>
      </c>
      <c r="AW13" s="3">
        <v>45813</v>
      </c>
      <c r="AY13" s="3"/>
      <c r="BA13" s="3"/>
      <c r="BC13" s="3"/>
      <c r="BD13">
        <v>202504</v>
      </c>
      <c r="BE13">
        <v>202505</v>
      </c>
      <c r="BF13" s="5">
        <f>IFERROR(VLOOKUP(Sheet1[[#This Row],[ASESOR]],Parámetros!A:B,2,0),Sheet1[[#This Row],[PERIODO_ALTA]])</f>
        <v>202505</v>
      </c>
      <c r="BG13" s="5" t="str">
        <f>_xlfn.CONCAT(TRIM(Sheet1[[#This Row],[ASESOR]])," ",TRIM(Sheet1[[#This Row],[DEPARTAMENTO]]))</f>
        <v>AFG TELECOM S.A.C. Piura</v>
      </c>
      <c r="BH13" s="5" t="str">
        <f>Sheet1[[#This Row],[DNI_ASESOR]]</f>
        <v>20613447505</v>
      </c>
      <c r="BI13">
        <f>IF(Sheet1[[#This Row],[GRUPO]]="G1",IF(AND(Sheet1[[#This Row],[RECIBO1_PAGADO]]&lt;&gt;"",Sheet1[[#This Row],[RECIBO1_PAGADO]]&lt;=DATEVALUE("10/06/2025")),1,0),0)</f>
        <v>1</v>
      </c>
      <c r="BJ13" s="9">
        <f>Sheet1[[#This Row],[PRECIO CON IGV EXTERNO]]/1.18</f>
        <v>58.474576271186443</v>
      </c>
      <c r="BK13" s="5" t="str">
        <f>IF(MONTH(Sheet1[[#This Row],[WS_RECIBO1_EMISION]])=5,"G1",IF(MONTH(Sheet1[[#This Row],[WS_RECIBO1_EMISION]])-5=1,"G2","POR DEFINIR"))</f>
        <v>G1</v>
      </c>
      <c r="BL13" s="5" t="s">
        <v>1798</v>
      </c>
    </row>
    <row r="14" spans="1:64" x14ac:dyDescent="0.25">
      <c r="A14">
        <v>2151397</v>
      </c>
      <c r="B14" t="s">
        <v>276</v>
      </c>
      <c r="C14" t="s">
        <v>94</v>
      </c>
      <c r="D14" t="s">
        <v>95</v>
      </c>
      <c r="E14" t="s">
        <v>96</v>
      </c>
      <c r="H14" s="3">
        <v>45776</v>
      </c>
      <c r="I14" s="13">
        <v>45776.564724270836</v>
      </c>
      <c r="J14" t="s">
        <v>190</v>
      </c>
      <c r="K14">
        <v>350</v>
      </c>
      <c r="L14" t="s">
        <v>186</v>
      </c>
      <c r="M14" t="s">
        <v>53</v>
      </c>
      <c r="N14">
        <v>0</v>
      </c>
      <c r="O14">
        <v>0</v>
      </c>
      <c r="P14">
        <v>0</v>
      </c>
      <c r="Q14">
        <v>0</v>
      </c>
      <c r="R14" t="s">
        <v>227</v>
      </c>
      <c r="S14" t="s">
        <v>227</v>
      </c>
      <c r="T14">
        <v>0</v>
      </c>
      <c r="U14" t="s">
        <v>227</v>
      </c>
      <c r="V14" t="s">
        <v>227</v>
      </c>
      <c r="W14" t="s">
        <v>227</v>
      </c>
      <c r="X14" t="s">
        <v>227</v>
      </c>
      <c r="Y14" t="s">
        <v>227</v>
      </c>
      <c r="Z14" t="s">
        <v>227</v>
      </c>
      <c r="AA14" t="s">
        <v>54</v>
      </c>
      <c r="AB14">
        <v>69</v>
      </c>
      <c r="AC14">
        <v>69</v>
      </c>
      <c r="AD14" t="s">
        <v>67</v>
      </c>
      <c r="AE14" t="s">
        <v>141</v>
      </c>
      <c r="AF14" t="s">
        <v>187</v>
      </c>
      <c r="AG14" t="s">
        <v>88</v>
      </c>
      <c r="AH14" s="3">
        <v>45783</v>
      </c>
      <c r="AJ14" t="s">
        <v>56</v>
      </c>
      <c r="AK14" s="3"/>
      <c r="AM14" s="3"/>
      <c r="AN14" t="s">
        <v>57</v>
      </c>
      <c r="AO14" s="3"/>
      <c r="AP14">
        <v>202505</v>
      </c>
      <c r="AR14"/>
      <c r="AS14"/>
      <c r="AT14" s="3">
        <v>45783</v>
      </c>
      <c r="AU14">
        <v>2151397</v>
      </c>
      <c r="AV14">
        <v>45791</v>
      </c>
      <c r="AW14" s="3">
        <v>45803</v>
      </c>
      <c r="AY14" s="3"/>
      <c r="BA14" s="3"/>
      <c r="BC14" s="3"/>
      <c r="BD14">
        <v>202504</v>
      </c>
      <c r="BE14">
        <v>202505</v>
      </c>
      <c r="BF14" s="5">
        <f>IFERROR(VLOOKUP(Sheet1[[#This Row],[ASESOR]],Parámetros!A:B,2,0),Sheet1[[#This Row],[PERIODO_ALTA]])</f>
        <v>202505</v>
      </c>
      <c r="BG14" s="5" t="str">
        <f>_xlfn.CONCAT(TRIM(Sheet1[[#This Row],[ASESOR]])," ",TRIM(Sheet1[[#This Row],[DEPARTAMENTO]]))</f>
        <v>EXPORTEL PROVINCIA La Libertad</v>
      </c>
      <c r="BH14" s="5" t="str">
        <f>Sheet1[[#This Row],[DNI_ASESOR]]</f>
        <v>20610487672</v>
      </c>
      <c r="BI14">
        <f>IF(Sheet1[[#This Row],[GRUPO]]="G1",IF(AND(Sheet1[[#This Row],[RECIBO1_PAGADO]]&lt;&gt;"",Sheet1[[#This Row],[RECIBO1_PAGADO]]&lt;=DATEVALUE("10/06/2025")),1,0),0)</f>
        <v>1</v>
      </c>
      <c r="BJ14" s="9">
        <f>Sheet1[[#This Row],[PRECIO CON IGV EXTERNO]]/1.18</f>
        <v>58.474576271186443</v>
      </c>
      <c r="BK14" s="5" t="str">
        <f>IF(MONTH(Sheet1[[#This Row],[WS_RECIBO1_EMISION]])=5,"G1",IF(MONTH(Sheet1[[#This Row],[WS_RECIBO1_EMISION]])-5=1,"G2","POR DEFINIR"))</f>
        <v>G1</v>
      </c>
      <c r="BL14" s="5" t="s">
        <v>1798</v>
      </c>
    </row>
    <row r="15" spans="1:64" x14ac:dyDescent="0.25">
      <c r="A15">
        <v>2151548</v>
      </c>
      <c r="B15" t="s">
        <v>277</v>
      </c>
      <c r="C15" t="s">
        <v>94</v>
      </c>
      <c r="D15" t="s">
        <v>95</v>
      </c>
      <c r="E15" t="s">
        <v>96</v>
      </c>
      <c r="H15" s="3">
        <v>45775</v>
      </c>
      <c r="I15" s="13">
        <v>45776.518886423612</v>
      </c>
      <c r="J15" t="s">
        <v>190</v>
      </c>
      <c r="K15">
        <v>350</v>
      </c>
      <c r="L15" t="s">
        <v>186</v>
      </c>
      <c r="M15" t="s">
        <v>53</v>
      </c>
      <c r="N15">
        <v>0</v>
      </c>
      <c r="O15">
        <v>0</v>
      </c>
      <c r="P15">
        <v>0</v>
      </c>
      <c r="Q15">
        <v>0</v>
      </c>
      <c r="R15" t="s">
        <v>227</v>
      </c>
      <c r="S15" t="s">
        <v>227</v>
      </c>
      <c r="T15">
        <v>0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 t="s">
        <v>227</v>
      </c>
      <c r="AA15" t="s">
        <v>54</v>
      </c>
      <c r="AB15">
        <v>69</v>
      </c>
      <c r="AC15">
        <v>69</v>
      </c>
      <c r="AD15" t="s">
        <v>67</v>
      </c>
      <c r="AE15" t="s">
        <v>4</v>
      </c>
      <c r="AF15" t="s">
        <v>8</v>
      </c>
      <c r="AG15" t="s">
        <v>88</v>
      </c>
      <c r="AH15" s="3">
        <v>45779</v>
      </c>
      <c r="AJ15" t="s">
        <v>56</v>
      </c>
      <c r="AK15" s="3"/>
      <c r="AM15" s="3"/>
      <c r="AN15" t="s">
        <v>57</v>
      </c>
      <c r="AO15" s="3"/>
      <c r="AP15">
        <v>202505</v>
      </c>
      <c r="AR15"/>
      <c r="AS15"/>
      <c r="AT15" s="3">
        <v>45779</v>
      </c>
      <c r="AU15">
        <v>2151548</v>
      </c>
      <c r="AV15">
        <v>45791</v>
      </c>
      <c r="AW15" s="3">
        <v>45815</v>
      </c>
      <c r="AY15" s="3"/>
      <c r="BA15" s="3"/>
      <c r="BC15" s="3"/>
      <c r="BD15">
        <v>202504</v>
      </c>
      <c r="BE15">
        <v>202505</v>
      </c>
      <c r="BF15" s="5">
        <f>IFERROR(VLOOKUP(Sheet1[[#This Row],[ASESOR]],Parámetros!A:B,2,0),Sheet1[[#This Row],[PERIODO_ALTA]])</f>
        <v>202505</v>
      </c>
      <c r="BG15" s="5" t="str">
        <f>_xlfn.CONCAT(TRIM(Sheet1[[#This Row],[ASESOR]])," ",TRIM(Sheet1[[#This Row],[DEPARTAMENTO]]))</f>
        <v>ALIV TELECOM S.A.C. La Libertad</v>
      </c>
      <c r="BH15" s="5" t="str">
        <f>Sheet1[[#This Row],[DNI_ASESOR]]</f>
        <v>20609316170</v>
      </c>
      <c r="BI15">
        <f>IF(Sheet1[[#This Row],[GRUPO]]="G1",IF(AND(Sheet1[[#This Row],[RECIBO1_PAGADO]]&lt;&gt;"",Sheet1[[#This Row],[RECIBO1_PAGADO]]&lt;=DATEVALUE("10/06/2025")),1,0),0)</f>
        <v>1</v>
      </c>
      <c r="BJ15" s="9">
        <f>Sheet1[[#This Row],[PRECIO CON IGV EXTERNO]]/1.18</f>
        <v>58.474576271186443</v>
      </c>
      <c r="BK15" s="5" t="str">
        <f>IF(MONTH(Sheet1[[#This Row],[WS_RECIBO1_EMISION]])=5,"G1",IF(MONTH(Sheet1[[#This Row],[WS_RECIBO1_EMISION]])-5=1,"G2","POR DEFINIR"))</f>
        <v>G1</v>
      </c>
      <c r="BL15" s="5" t="s">
        <v>1798</v>
      </c>
    </row>
    <row r="16" spans="1:64" x14ac:dyDescent="0.25">
      <c r="A16">
        <v>2151639</v>
      </c>
      <c r="B16" t="s">
        <v>278</v>
      </c>
      <c r="C16" t="s">
        <v>85</v>
      </c>
      <c r="D16" t="s">
        <v>86</v>
      </c>
      <c r="E16" t="s">
        <v>66</v>
      </c>
      <c r="G16" t="s">
        <v>279</v>
      </c>
      <c r="H16" s="3">
        <v>45776</v>
      </c>
      <c r="I16" s="13">
        <v>45776.539738692132</v>
      </c>
      <c r="J16" t="s">
        <v>190</v>
      </c>
      <c r="K16">
        <v>350</v>
      </c>
      <c r="L16" t="s">
        <v>186</v>
      </c>
      <c r="M16" t="s">
        <v>53</v>
      </c>
      <c r="N16">
        <v>0</v>
      </c>
      <c r="O16">
        <v>0</v>
      </c>
      <c r="P16">
        <v>0</v>
      </c>
      <c r="Q16">
        <v>0</v>
      </c>
      <c r="R16" t="s">
        <v>227</v>
      </c>
      <c r="S16" t="s">
        <v>227</v>
      </c>
      <c r="T16">
        <v>0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59</v>
      </c>
      <c r="AB16">
        <v>69</v>
      </c>
      <c r="AC16">
        <v>69</v>
      </c>
      <c r="AD16" t="s">
        <v>67</v>
      </c>
      <c r="AE16" t="s">
        <v>91</v>
      </c>
      <c r="AF16" t="s">
        <v>92</v>
      </c>
      <c r="AG16" t="s">
        <v>88</v>
      </c>
      <c r="AH16" s="3">
        <v>45778</v>
      </c>
      <c r="AJ16" t="s">
        <v>56</v>
      </c>
      <c r="AK16" s="3"/>
      <c r="AM16" s="3"/>
      <c r="AN16" t="s">
        <v>57</v>
      </c>
      <c r="AO16" s="3"/>
      <c r="AP16">
        <v>202505</v>
      </c>
      <c r="AR16"/>
      <c r="AS16"/>
      <c r="AT16" s="3">
        <v>45778</v>
      </c>
      <c r="AU16">
        <v>2151639</v>
      </c>
      <c r="AV16">
        <v>45791</v>
      </c>
      <c r="AW16" s="3">
        <v>45810</v>
      </c>
      <c r="AY16" s="3"/>
      <c r="BA16" s="3"/>
      <c r="BC16" s="3"/>
      <c r="BD16">
        <v>202504</v>
      </c>
      <c r="BE16">
        <v>202505</v>
      </c>
      <c r="BF16" s="5">
        <f>IFERROR(VLOOKUP(Sheet1[[#This Row],[ASESOR]],Parámetros!A:B,2,0),Sheet1[[#This Row],[PERIODO_ALTA]])</f>
        <v>202505</v>
      </c>
      <c r="BG16" s="5" t="str">
        <f>_xlfn.CONCAT(TRIM(Sheet1[[#This Row],[ASESOR]])," ",TRIM(Sheet1[[#This Row],[DEPARTAMENTO]]))</f>
        <v>YBENS GROUP Lambayeque</v>
      </c>
      <c r="BH16" s="5" t="str">
        <f>Sheet1[[#This Row],[DNI_ASESOR]]</f>
        <v>20610803131</v>
      </c>
      <c r="BI16">
        <f>IF(Sheet1[[#This Row],[GRUPO]]="G1",IF(AND(Sheet1[[#This Row],[RECIBO1_PAGADO]]&lt;&gt;"",Sheet1[[#This Row],[RECIBO1_PAGADO]]&lt;=DATEVALUE("10/06/2025")),1,0),0)</f>
        <v>1</v>
      </c>
      <c r="BJ16" s="9">
        <f>Sheet1[[#This Row],[PRECIO CON IGV EXTERNO]]/1.18</f>
        <v>58.474576271186443</v>
      </c>
      <c r="BK16" s="5" t="str">
        <f>IF(MONTH(Sheet1[[#This Row],[WS_RECIBO1_EMISION]])=5,"G1",IF(MONTH(Sheet1[[#This Row],[WS_RECIBO1_EMISION]])-5=1,"G2","POR DEFINIR"))</f>
        <v>G1</v>
      </c>
      <c r="BL16" s="5" t="s">
        <v>1798</v>
      </c>
    </row>
    <row r="17" spans="1:64" x14ac:dyDescent="0.25">
      <c r="A17">
        <v>2151670</v>
      </c>
      <c r="B17" t="s">
        <v>280</v>
      </c>
      <c r="C17" t="s">
        <v>94</v>
      </c>
      <c r="D17" t="s">
        <v>95</v>
      </c>
      <c r="E17" t="s">
        <v>96</v>
      </c>
      <c r="H17" s="3">
        <v>45776</v>
      </c>
      <c r="I17" s="13">
        <v>45776.5420284375</v>
      </c>
      <c r="J17" t="s">
        <v>190</v>
      </c>
      <c r="K17">
        <v>350</v>
      </c>
      <c r="L17" t="s">
        <v>188</v>
      </c>
      <c r="M17" t="s">
        <v>61</v>
      </c>
      <c r="N17">
        <v>0</v>
      </c>
      <c r="O17">
        <v>0</v>
      </c>
      <c r="P17">
        <v>0</v>
      </c>
      <c r="Q17">
        <v>0</v>
      </c>
      <c r="R17" t="s">
        <v>227</v>
      </c>
      <c r="S17" t="s">
        <v>227</v>
      </c>
      <c r="T17">
        <v>1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64</v>
      </c>
      <c r="AB17">
        <v>79</v>
      </c>
      <c r="AC17">
        <v>79</v>
      </c>
      <c r="AD17" t="s">
        <v>67</v>
      </c>
      <c r="AE17" t="s">
        <v>4</v>
      </c>
      <c r="AF17" t="s">
        <v>8</v>
      </c>
      <c r="AG17" t="s">
        <v>88</v>
      </c>
      <c r="AH17" s="3">
        <v>45778</v>
      </c>
      <c r="AJ17" t="s">
        <v>56</v>
      </c>
      <c r="AK17" s="3"/>
      <c r="AM17" s="3"/>
      <c r="AN17" t="s">
        <v>57</v>
      </c>
      <c r="AO17" s="3"/>
      <c r="AP17">
        <v>202505</v>
      </c>
      <c r="AR17"/>
      <c r="AS17"/>
      <c r="AT17" s="3">
        <v>45778</v>
      </c>
      <c r="AU17">
        <v>2151670</v>
      </c>
      <c r="AV17">
        <v>45791</v>
      </c>
      <c r="AW17" s="3">
        <v>45804</v>
      </c>
      <c r="AY17" s="3"/>
      <c r="BA17" s="3"/>
      <c r="BC17" s="3"/>
      <c r="BD17">
        <v>202504</v>
      </c>
      <c r="BE17">
        <v>202505</v>
      </c>
      <c r="BF17" s="5">
        <f>IFERROR(VLOOKUP(Sheet1[[#This Row],[ASESOR]],Parámetros!A:B,2,0),Sheet1[[#This Row],[PERIODO_ALTA]])</f>
        <v>202505</v>
      </c>
      <c r="BG17" s="5" t="str">
        <f>_xlfn.CONCAT(TRIM(Sheet1[[#This Row],[ASESOR]])," ",TRIM(Sheet1[[#This Row],[DEPARTAMENTO]]))</f>
        <v>ALIV TELECOM S.A.C. La Libertad</v>
      </c>
      <c r="BH17" s="5" t="str">
        <f>Sheet1[[#This Row],[DNI_ASESOR]]</f>
        <v>20609316170</v>
      </c>
      <c r="BI17">
        <f>IF(Sheet1[[#This Row],[GRUPO]]="G1",IF(AND(Sheet1[[#This Row],[RECIBO1_PAGADO]]&lt;&gt;"",Sheet1[[#This Row],[RECIBO1_PAGADO]]&lt;=DATEVALUE("10/06/2025")),1,0),0)</f>
        <v>1</v>
      </c>
      <c r="BJ17" s="9">
        <f>Sheet1[[#This Row],[PRECIO CON IGV EXTERNO]]/1.18</f>
        <v>66.949152542372886</v>
      </c>
      <c r="BK17" s="5" t="str">
        <f>IF(MONTH(Sheet1[[#This Row],[WS_RECIBO1_EMISION]])=5,"G1",IF(MONTH(Sheet1[[#This Row],[WS_RECIBO1_EMISION]])-5=1,"G2","POR DEFINIR"))</f>
        <v>G1</v>
      </c>
      <c r="BL17" s="5" t="s">
        <v>1798</v>
      </c>
    </row>
    <row r="18" spans="1:64" x14ac:dyDescent="0.25">
      <c r="A18">
        <v>2151720</v>
      </c>
      <c r="B18" t="s">
        <v>281</v>
      </c>
      <c r="C18" t="s">
        <v>98</v>
      </c>
      <c r="D18" t="s">
        <v>99</v>
      </c>
      <c r="E18" t="s">
        <v>101</v>
      </c>
      <c r="H18" s="3">
        <v>45776</v>
      </c>
      <c r="I18" s="13">
        <v>45776.562714930558</v>
      </c>
      <c r="J18" t="s">
        <v>190</v>
      </c>
      <c r="K18">
        <v>350</v>
      </c>
      <c r="L18" t="s">
        <v>186</v>
      </c>
      <c r="M18" t="s">
        <v>53</v>
      </c>
      <c r="N18">
        <v>0</v>
      </c>
      <c r="O18">
        <v>0</v>
      </c>
      <c r="P18">
        <v>0</v>
      </c>
      <c r="Q18">
        <v>0</v>
      </c>
      <c r="R18" t="s">
        <v>227</v>
      </c>
      <c r="S18" t="s">
        <v>227</v>
      </c>
      <c r="T18">
        <v>0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54</v>
      </c>
      <c r="AB18">
        <v>69</v>
      </c>
      <c r="AC18">
        <v>69</v>
      </c>
      <c r="AD18" t="s">
        <v>55</v>
      </c>
      <c r="AE18" t="s">
        <v>5</v>
      </c>
      <c r="AF18" t="s">
        <v>9</v>
      </c>
      <c r="AG18" t="s">
        <v>88</v>
      </c>
      <c r="AH18" s="3">
        <v>45778</v>
      </c>
      <c r="AJ18" t="s">
        <v>56</v>
      </c>
      <c r="AK18" s="3"/>
      <c r="AM18" s="3"/>
      <c r="AN18" t="s">
        <v>57</v>
      </c>
      <c r="AO18" s="3"/>
      <c r="AP18">
        <v>202505</v>
      </c>
      <c r="AR18"/>
      <c r="AS18"/>
      <c r="AT18" s="3">
        <v>45778</v>
      </c>
      <c r="AU18">
        <v>2151720</v>
      </c>
      <c r="AV18">
        <v>45791</v>
      </c>
      <c r="AW18" s="3">
        <v>45804</v>
      </c>
      <c r="AY18" s="3"/>
      <c r="BA18" s="3"/>
      <c r="BC18" s="3"/>
      <c r="BD18">
        <v>202504</v>
      </c>
      <c r="BE18">
        <v>202505</v>
      </c>
      <c r="BF18" s="5">
        <f>IFERROR(VLOOKUP(Sheet1[[#This Row],[ASESOR]],Parámetros!A:B,2,0),Sheet1[[#This Row],[PERIODO_ALTA]])</f>
        <v>202505</v>
      </c>
      <c r="BG18" s="5" t="str">
        <f>_xlfn.CONCAT(TRIM(Sheet1[[#This Row],[ASESOR]])," ",TRIM(Sheet1[[#This Row],[DEPARTAMENTO]]))</f>
        <v>S L SELECTRA Áncash</v>
      </c>
      <c r="BH18" s="5" t="str">
        <f>Sheet1[[#This Row],[DNI_ASESOR]]</f>
        <v>28.646.378-Q</v>
      </c>
      <c r="BI18">
        <f>IF(Sheet1[[#This Row],[GRUPO]]="G1",IF(AND(Sheet1[[#This Row],[RECIBO1_PAGADO]]&lt;&gt;"",Sheet1[[#This Row],[RECIBO1_PAGADO]]&lt;=DATEVALUE("10/06/2025")),1,0),0)</f>
        <v>1</v>
      </c>
      <c r="BJ18" s="9">
        <f>Sheet1[[#This Row],[PRECIO CON IGV EXTERNO]]/1.18</f>
        <v>58.474576271186443</v>
      </c>
      <c r="BK18" s="5" t="str">
        <f>IF(MONTH(Sheet1[[#This Row],[WS_RECIBO1_EMISION]])=5,"G1",IF(MONTH(Sheet1[[#This Row],[WS_RECIBO1_EMISION]])-5=1,"G2","POR DEFINIR"))</f>
        <v>G1</v>
      </c>
      <c r="BL18" s="5" t="s">
        <v>1798</v>
      </c>
    </row>
    <row r="19" spans="1:64" x14ac:dyDescent="0.25">
      <c r="A19">
        <v>2151817</v>
      </c>
      <c r="B19" t="s">
        <v>282</v>
      </c>
      <c r="C19" t="s">
        <v>94</v>
      </c>
      <c r="D19" t="s">
        <v>95</v>
      </c>
      <c r="E19" t="s">
        <v>102</v>
      </c>
      <c r="H19" s="3">
        <v>45776</v>
      </c>
      <c r="I19" s="13">
        <v>45776.583510613425</v>
      </c>
      <c r="J19" t="s">
        <v>190</v>
      </c>
      <c r="K19">
        <v>350</v>
      </c>
      <c r="L19" t="s">
        <v>188</v>
      </c>
      <c r="M19" t="s">
        <v>61</v>
      </c>
      <c r="N19">
        <v>0</v>
      </c>
      <c r="O19">
        <v>0</v>
      </c>
      <c r="P19">
        <v>0</v>
      </c>
      <c r="Q19">
        <v>0</v>
      </c>
      <c r="R19" t="s">
        <v>227</v>
      </c>
      <c r="S19" t="s">
        <v>227</v>
      </c>
      <c r="T19">
        <v>1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54</v>
      </c>
      <c r="AB19">
        <v>79</v>
      </c>
      <c r="AC19">
        <v>79</v>
      </c>
      <c r="AD19" t="s">
        <v>67</v>
      </c>
      <c r="AE19" t="s">
        <v>4</v>
      </c>
      <c r="AF19" t="s">
        <v>8</v>
      </c>
      <c r="AG19" t="s">
        <v>88</v>
      </c>
      <c r="AH19" s="3">
        <v>45780</v>
      </c>
      <c r="AJ19" t="s">
        <v>56</v>
      </c>
      <c r="AK19" s="3"/>
      <c r="AM19" s="3"/>
      <c r="AN19" t="s">
        <v>57</v>
      </c>
      <c r="AO19" s="3"/>
      <c r="AP19">
        <v>202505</v>
      </c>
      <c r="AR19"/>
      <c r="AS19"/>
      <c r="AT19" s="3">
        <v>45780</v>
      </c>
      <c r="AU19">
        <v>2151817</v>
      </c>
      <c r="AV19">
        <v>45791</v>
      </c>
      <c r="AW19" s="3">
        <v>45799</v>
      </c>
      <c r="AY19" s="3"/>
      <c r="BA19" s="3"/>
      <c r="BC19" s="3"/>
      <c r="BD19">
        <v>202504</v>
      </c>
      <c r="BE19">
        <v>202505</v>
      </c>
      <c r="BF19" s="5">
        <f>IFERROR(VLOOKUP(Sheet1[[#This Row],[ASESOR]],Parámetros!A:B,2,0),Sheet1[[#This Row],[PERIODO_ALTA]])</f>
        <v>202505</v>
      </c>
      <c r="BG19" s="5" t="str">
        <f>_xlfn.CONCAT(TRIM(Sheet1[[#This Row],[ASESOR]])," ",TRIM(Sheet1[[#This Row],[DEPARTAMENTO]]))</f>
        <v>ALIV TELECOM S.A.C. La Libertad</v>
      </c>
      <c r="BH19" s="5" t="str">
        <f>Sheet1[[#This Row],[DNI_ASESOR]]</f>
        <v>20609316170</v>
      </c>
      <c r="BI19">
        <f>IF(Sheet1[[#This Row],[GRUPO]]="G1",IF(AND(Sheet1[[#This Row],[RECIBO1_PAGADO]]&lt;&gt;"",Sheet1[[#This Row],[RECIBO1_PAGADO]]&lt;=DATEVALUE("10/06/2025")),1,0),0)</f>
        <v>1</v>
      </c>
      <c r="BJ19" s="9">
        <f>Sheet1[[#This Row],[PRECIO CON IGV EXTERNO]]/1.18</f>
        <v>66.949152542372886</v>
      </c>
      <c r="BK19" s="5" t="str">
        <f>IF(MONTH(Sheet1[[#This Row],[WS_RECIBO1_EMISION]])=5,"G1",IF(MONTH(Sheet1[[#This Row],[WS_RECIBO1_EMISION]])-5=1,"G2","POR DEFINIR"))</f>
        <v>G1</v>
      </c>
      <c r="BL19" s="5" t="s">
        <v>1798</v>
      </c>
    </row>
    <row r="20" spans="1:64" x14ac:dyDescent="0.25">
      <c r="A20">
        <v>2152219</v>
      </c>
      <c r="B20" t="s">
        <v>283</v>
      </c>
      <c r="C20" t="s">
        <v>89</v>
      </c>
      <c r="D20" t="s">
        <v>89</v>
      </c>
      <c r="E20" t="s">
        <v>93</v>
      </c>
      <c r="H20" s="3">
        <v>45776</v>
      </c>
      <c r="I20" s="13">
        <v>45776.673049421297</v>
      </c>
      <c r="J20" t="s">
        <v>190</v>
      </c>
      <c r="K20">
        <v>350</v>
      </c>
      <c r="L20" t="s">
        <v>186</v>
      </c>
      <c r="M20" t="s">
        <v>53</v>
      </c>
      <c r="N20">
        <v>0</v>
      </c>
      <c r="O20">
        <v>0</v>
      </c>
      <c r="P20">
        <v>0</v>
      </c>
      <c r="Q20">
        <v>0</v>
      </c>
      <c r="R20" t="s">
        <v>227</v>
      </c>
      <c r="S20" t="s">
        <v>227</v>
      </c>
      <c r="T20">
        <v>0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64</v>
      </c>
      <c r="AB20">
        <v>69</v>
      </c>
      <c r="AC20">
        <v>69</v>
      </c>
      <c r="AD20" t="s">
        <v>67</v>
      </c>
      <c r="AE20" t="s">
        <v>4</v>
      </c>
      <c r="AF20" t="s">
        <v>8</v>
      </c>
      <c r="AG20" t="s">
        <v>88</v>
      </c>
      <c r="AH20" s="3">
        <v>45779</v>
      </c>
      <c r="AJ20" t="s">
        <v>56</v>
      </c>
      <c r="AK20" s="3"/>
      <c r="AM20" s="3"/>
      <c r="AN20" t="s">
        <v>57</v>
      </c>
      <c r="AO20" s="3"/>
      <c r="AP20">
        <v>202505</v>
      </c>
      <c r="AR20"/>
      <c r="AS20"/>
      <c r="AT20" s="3">
        <v>45779</v>
      </c>
      <c r="AU20">
        <v>2152219</v>
      </c>
      <c r="AV20">
        <v>45791</v>
      </c>
      <c r="AW20" s="3">
        <v>45808</v>
      </c>
      <c r="AY20" s="3"/>
      <c r="BA20" s="3"/>
      <c r="BC20" s="3"/>
      <c r="BD20">
        <v>202504</v>
      </c>
      <c r="BE20">
        <v>202505</v>
      </c>
      <c r="BF20" s="5">
        <f>IFERROR(VLOOKUP(Sheet1[[#This Row],[ASESOR]],Parámetros!A:B,2,0),Sheet1[[#This Row],[PERIODO_ALTA]])</f>
        <v>202505</v>
      </c>
      <c r="BG20" s="5" t="str">
        <f>_xlfn.CONCAT(TRIM(Sheet1[[#This Row],[ASESOR]])," ",TRIM(Sheet1[[#This Row],[DEPARTAMENTO]]))</f>
        <v>ALIV TELECOM S.A.C. Piura</v>
      </c>
      <c r="BH20" s="5" t="str">
        <f>Sheet1[[#This Row],[DNI_ASESOR]]</f>
        <v>20609316170</v>
      </c>
      <c r="BI20">
        <f>IF(Sheet1[[#This Row],[GRUPO]]="G1",IF(AND(Sheet1[[#This Row],[RECIBO1_PAGADO]]&lt;&gt;"",Sheet1[[#This Row],[RECIBO1_PAGADO]]&lt;=DATEVALUE("10/06/2025")),1,0),0)</f>
        <v>1</v>
      </c>
      <c r="BJ20" s="9">
        <f>Sheet1[[#This Row],[PRECIO CON IGV EXTERNO]]/1.18</f>
        <v>58.474576271186443</v>
      </c>
      <c r="BK20" s="5" t="str">
        <f>IF(MONTH(Sheet1[[#This Row],[WS_RECIBO1_EMISION]])=5,"G1",IF(MONTH(Sheet1[[#This Row],[WS_RECIBO1_EMISION]])-5=1,"G2","POR DEFINIR"))</f>
        <v>G1</v>
      </c>
      <c r="BL20" s="5" t="s">
        <v>1798</v>
      </c>
    </row>
    <row r="21" spans="1:64" x14ac:dyDescent="0.25">
      <c r="A21">
        <v>2152437</v>
      </c>
      <c r="B21" t="s">
        <v>284</v>
      </c>
      <c r="C21" t="s">
        <v>94</v>
      </c>
      <c r="D21" t="s">
        <v>95</v>
      </c>
      <c r="E21" t="s">
        <v>96</v>
      </c>
      <c r="G21" t="s">
        <v>285</v>
      </c>
      <c r="H21" s="3">
        <v>45776</v>
      </c>
      <c r="I21" s="13">
        <v>45776.702257986108</v>
      </c>
      <c r="J21" t="s">
        <v>190</v>
      </c>
      <c r="K21">
        <v>350</v>
      </c>
      <c r="L21" t="s">
        <v>186</v>
      </c>
      <c r="M21" t="s">
        <v>53</v>
      </c>
      <c r="N21">
        <v>0</v>
      </c>
      <c r="O21">
        <v>0</v>
      </c>
      <c r="P21">
        <v>0</v>
      </c>
      <c r="Q21">
        <v>0</v>
      </c>
      <c r="R21" t="s">
        <v>227</v>
      </c>
      <c r="S21" t="s">
        <v>227</v>
      </c>
      <c r="T21">
        <v>0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227</v>
      </c>
      <c r="AA21" t="s">
        <v>59</v>
      </c>
      <c r="AB21">
        <v>69</v>
      </c>
      <c r="AC21">
        <v>69</v>
      </c>
      <c r="AD21" t="s">
        <v>67</v>
      </c>
      <c r="AE21" t="s">
        <v>4</v>
      </c>
      <c r="AF21" t="s">
        <v>8</v>
      </c>
      <c r="AG21" t="s">
        <v>88</v>
      </c>
      <c r="AH21" s="3">
        <v>45783</v>
      </c>
      <c r="AJ21" t="s">
        <v>56</v>
      </c>
      <c r="AK21" s="3"/>
      <c r="AM21" s="3"/>
      <c r="AN21" t="s">
        <v>57</v>
      </c>
      <c r="AO21" s="3"/>
      <c r="AP21">
        <v>202505</v>
      </c>
      <c r="AR21"/>
      <c r="AS21"/>
      <c r="AT21" s="3">
        <v>45783</v>
      </c>
      <c r="AU21">
        <v>2152437</v>
      </c>
      <c r="AV21">
        <v>45791</v>
      </c>
      <c r="AW21" s="3">
        <v>45806</v>
      </c>
      <c r="AY21" s="3"/>
      <c r="BA21" s="3"/>
      <c r="BC21" s="3"/>
      <c r="BD21">
        <v>202504</v>
      </c>
      <c r="BE21">
        <v>202505</v>
      </c>
      <c r="BF21" s="5">
        <f>IFERROR(VLOOKUP(Sheet1[[#This Row],[ASESOR]],Parámetros!A:B,2,0),Sheet1[[#This Row],[PERIODO_ALTA]])</f>
        <v>202505</v>
      </c>
      <c r="BG21" s="5" t="str">
        <f>_xlfn.CONCAT(TRIM(Sheet1[[#This Row],[ASESOR]])," ",TRIM(Sheet1[[#This Row],[DEPARTAMENTO]]))</f>
        <v>ALIV TELECOM S.A.C. La Libertad</v>
      </c>
      <c r="BH21" s="5" t="str">
        <f>Sheet1[[#This Row],[DNI_ASESOR]]</f>
        <v>20609316170</v>
      </c>
      <c r="BI21">
        <f>IF(Sheet1[[#This Row],[GRUPO]]="G1",IF(AND(Sheet1[[#This Row],[RECIBO1_PAGADO]]&lt;&gt;"",Sheet1[[#This Row],[RECIBO1_PAGADO]]&lt;=DATEVALUE("10/06/2025")),1,0),0)</f>
        <v>1</v>
      </c>
      <c r="BJ21" s="9">
        <f>Sheet1[[#This Row],[PRECIO CON IGV EXTERNO]]/1.18</f>
        <v>58.474576271186443</v>
      </c>
      <c r="BK21" s="5" t="str">
        <f>IF(MONTH(Sheet1[[#This Row],[WS_RECIBO1_EMISION]])=5,"G1",IF(MONTH(Sheet1[[#This Row],[WS_RECIBO1_EMISION]])-5=1,"G2","POR DEFINIR"))</f>
        <v>G1</v>
      </c>
      <c r="BL21" s="5" t="s">
        <v>1798</v>
      </c>
    </row>
    <row r="22" spans="1:64" x14ac:dyDescent="0.25">
      <c r="A22">
        <v>2152609</v>
      </c>
      <c r="B22" t="s">
        <v>286</v>
      </c>
      <c r="C22" t="s">
        <v>94</v>
      </c>
      <c r="D22" t="s">
        <v>95</v>
      </c>
      <c r="E22" t="s">
        <v>102</v>
      </c>
      <c r="H22" s="3">
        <v>45776</v>
      </c>
      <c r="I22" s="13">
        <v>45776.741792210647</v>
      </c>
      <c r="J22" t="s">
        <v>190</v>
      </c>
      <c r="K22">
        <v>350</v>
      </c>
      <c r="L22" t="s">
        <v>186</v>
      </c>
      <c r="M22" t="s">
        <v>53</v>
      </c>
      <c r="N22">
        <v>0</v>
      </c>
      <c r="O22">
        <v>0</v>
      </c>
      <c r="P22">
        <v>0</v>
      </c>
      <c r="Q22">
        <v>0</v>
      </c>
      <c r="R22" t="s">
        <v>227</v>
      </c>
      <c r="S22" t="s">
        <v>227</v>
      </c>
      <c r="T22">
        <v>0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54</v>
      </c>
      <c r="AB22">
        <v>69</v>
      </c>
      <c r="AC22">
        <v>69</v>
      </c>
      <c r="AD22" t="s">
        <v>67</v>
      </c>
      <c r="AE22" t="s">
        <v>151</v>
      </c>
      <c r="AF22" t="s">
        <v>152</v>
      </c>
      <c r="AG22" t="s">
        <v>88</v>
      </c>
      <c r="AH22" s="3">
        <v>45779</v>
      </c>
      <c r="AJ22" t="s">
        <v>56</v>
      </c>
      <c r="AK22" s="3"/>
      <c r="AM22" s="3"/>
      <c r="AN22" t="s">
        <v>57</v>
      </c>
      <c r="AO22" s="3"/>
      <c r="AP22">
        <v>202505</v>
      </c>
      <c r="AR22"/>
      <c r="AS22"/>
      <c r="AT22" s="3">
        <v>45779</v>
      </c>
      <c r="AU22">
        <v>2152609</v>
      </c>
      <c r="AV22">
        <v>45791</v>
      </c>
      <c r="AW22" s="3">
        <v>45804</v>
      </c>
      <c r="AY22" s="3"/>
      <c r="BA22" s="3"/>
      <c r="BC22" s="3"/>
      <c r="BD22">
        <v>202504</v>
      </c>
      <c r="BE22">
        <v>202505</v>
      </c>
      <c r="BF22" s="5">
        <f>IFERROR(VLOOKUP(Sheet1[[#This Row],[ASESOR]],Parámetros!A:B,2,0),Sheet1[[#This Row],[PERIODO_ALTA]])</f>
        <v>202505</v>
      </c>
      <c r="BG22" s="5" t="str">
        <f>_xlfn.CONCAT(TRIM(Sheet1[[#This Row],[ASESOR]])," ",TRIM(Sheet1[[#This Row],[DEPARTAMENTO]]))</f>
        <v>SAVY OUTSOURCING S.A.C. La Libertad</v>
      </c>
      <c r="BH22" s="5" t="str">
        <f>Sheet1[[#This Row],[DNI_ASESOR]]</f>
        <v>20611812893</v>
      </c>
      <c r="BI22">
        <f>IF(Sheet1[[#This Row],[GRUPO]]="G1",IF(AND(Sheet1[[#This Row],[RECIBO1_PAGADO]]&lt;&gt;"",Sheet1[[#This Row],[RECIBO1_PAGADO]]&lt;=DATEVALUE("10/06/2025")),1,0),0)</f>
        <v>1</v>
      </c>
      <c r="BJ22" s="9">
        <f>Sheet1[[#This Row],[PRECIO CON IGV EXTERNO]]/1.18</f>
        <v>58.474576271186443</v>
      </c>
      <c r="BK22" s="5" t="str">
        <f>IF(MONTH(Sheet1[[#This Row],[WS_RECIBO1_EMISION]])=5,"G1",IF(MONTH(Sheet1[[#This Row],[WS_RECIBO1_EMISION]])-5=1,"G2","POR DEFINIR"))</f>
        <v>G1</v>
      </c>
      <c r="BL22" s="5" t="s">
        <v>1798</v>
      </c>
    </row>
    <row r="23" spans="1:64" x14ac:dyDescent="0.25">
      <c r="A23">
        <v>2152751</v>
      </c>
      <c r="B23" t="s">
        <v>287</v>
      </c>
      <c r="C23" t="s">
        <v>94</v>
      </c>
      <c r="D23" t="s">
        <v>95</v>
      </c>
      <c r="E23" t="s">
        <v>96</v>
      </c>
      <c r="H23" s="3">
        <v>45776</v>
      </c>
      <c r="I23" s="13">
        <v>45776.793877199074</v>
      </c>
      <c r="J23" t="s">
        <v>190</v>
      </c>
      <c r="K23">
        <v>350</v>
      </c>
      <c r="L23" t="s">
        <v>186</v>
      </c>
      <c r="M23" t="s">
        <v>53</v>
      </c>
      <c r="N23">
        <v>0</v>
      </c>
      <c r="O23">
        <v>0</v>
      </c>
      <c r="P23">
        <v>0</v>
      </c>
      <c r="Q23">
        <v>0</v>
      </c>
      <c r="R23" t="s">
        <v>227</v>
      </c>
      <c r="S23" t="s">
        <v>227</v>
      </c>
      <c r="T23">
        <v>0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54</v>
      </c>
      <c r="AB23">
        <v>69</v>
      </c>
      <c r="AC23">
        <v>69</v>
      </c>
      <c r="AD23" t="s">
        <v>55</v>
      </c>
      <c r="AE23" t="s">
        <v>141</v>
      </c>
      <c r="AF23" t="s">
        <v>187</v>
      </c>
      <c r="AG23" t="s">
        <v>88</v>
      </c>
      <c r="AH23" s="3">
        <v>45779</v>
      </c>
      <c r="AJ23" t="s">
        <v>56</v>
      </c>
      <c r="AK23" s="3"/>
      <c r="AM23" s="3"/>
      <c r="AN23" t="s">
        <v>57</v>
      </c>
      <c r="AO23" s="3"/>
      <c r="AP23">
        <v>202505</v>
      </c>
      <c r="AR23"/>
      <c r="AS23"/>
      <c r="AT23" s="3">
        <v>45779</v>
      </c>
      <c r="AU23">
        <v>2152751</v>
      </c>
      <c r="AV23">
        <v>45791</v>
      </c>
      <c r="AW23" s="3">
        <v>45804</v>
      </c>
      <c r="AY23" s="3"/>
      <c r="BA23" s="3"/>
      <c r="BC23" s="3"/>
      <c r="BD23">
        <v>202504</v>
      </c>
      <c r="BE23">
        <v>202505</v>
      </c>
      <c r="BF23" s="5">
        <f>IFERROR(VLOOKUP(Sheet1[[#This Row],[ASESOR]],Parámetros!A:B,2,0),Sheet1[[#This Row],[PERIODO_ALTA]])</f>
        <v>202505</v>
      </c>
      <c r="BG23" s="5" t="str">
        <f>_xlfn.CONCAT(TRIM(Sheet1[[#This Row],[ASESOR]])," ",TRIM(Sheet1[[#This Row],[DEPARTAMENTO]]))</f>
        <v>EXPORTEL PROVINCIA La Libertad</v>
      </c>
      <c r="BH23" s="5" t="str">
        <f>Sheet1[[#This Row],[DNI_ASESOR]]</f>
        <v>20610487672</v>
      </c>
      <c r="BI23">
        <f>IF(Sheet1[[#This Row],[GRUPO]]="G1",IF(AND(Sheet1[[#This Row],[RECIBO1_PAGADO]]&lt;&gt;"",Sheet1[[#This Row],[RECIBO1_PAGADO]]&lt;=DATEVALUE("10/06/2025")),1,0),0)</f>
        <v>1</v>
      </c>
      <c r="BJ23" s="9">
        <f>Sheet1[[#This Row],[PRECIO CON IGV EXTERNO]]/1.18</f>
        <v>58.474576271186443</v>
      </c>
      <c r="BK23" s="5" t="str">
        <f>IF(MONTH(Sheet1[[#This Row],[WS_RECIBO1_EMISION]])=5,"G1",IF(MONTH(Sheet1[[#This Row],[WS_RECIBO1_EMISION]])-5=1,"G2","POR DEFINIR"))</f>
        <v>G1</v>
      </c>
      <c r="BL23" s="5" t="s">
        <v>1798</v>
      </c>
    </row>
    <row r="24" spans="1:64" x14ac:dyDescent="0.25">
      <c r="A24">
        <v>2152780</v>
      </c>
      <c r="B24" t="s">
        <v>288</v>
      </c>
      <c r="C24" t="s">
        <v>94</v>
      </c>
      <c r="D24" t="s">
        <v>95</v>
      </c>
      <c r="E24" t="s">
        <v>96</v>
      </c>
      <c r="H24" s="3">
        <v>45776</v>
      </c>
      <c r="I24" s="13">
        <v>45776.775171759262</v>
      </c>
      <c r="J24" t="s">
        <v>190</v>
      </c>
      <c r="K24">
        <v>350</v>
      </c>
      <c r="L24" t="s">
        <v>186</v>
      </c>
      <c r="M24" t="s">
        <v>53</v>
      </c>
      <c r="N24">
        <v>0</v>
      </c>
      <c r="O24">
        <v>0</v>
      </c>
      <c r="P24">
        <v>0</v>
      </c>
      <c r="Q24">
        <v>0</v>
      </c>
      <c r="R24" t="s">
        <v>227</v>
      </c>
      <c r="S24" t="s">
        <v>227</v>
      </c>
      <c r="T24">
        <v>0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54</v>
      </c>
      <c r="AB24">
        <v>69</v>
      </c>
      <c r="AC24">
        <v>69</v>
      </c>
      <c r="AD24" t="s">
        <v>67</v>
      </c>
      <c r="AE24" t="s">
        <v>136</v>
      </c>
      <c r="AF24" t="s">
        <v>137</v>
      </c>
      <c r="AG24" t="s">
        <v>88</v>
      </c>
      <c r="AH24" s="3">
        <v>45780</v>
      </c>
      <c r="AJ24" t="s">
        <v>56</v>
      </c>
      <c r="AK24" s="3"/>
      <c r="AM24" s="3"/>
      <c r="AN24" t="s">
        <v>57</v>
      </c>
      <c r="AO24" s="3"/>
      <c r="AP24">
        <v>202505</v>
      </c>
      <c r="AR24"/>
      <c r="AS24"/>
      <c r="AT24" s="3">
        <v>45780</v>
      </c>
      <c r="AU24">
        <v>2152780</v>
      </c>
      <c r="AV24">
        <v>45791</v>
      </c>
      <c r="AW24" s="3">
        <v>45809</v>
      </c>
      <c r="AY24" s="3"/>
      <c r="BA24" s="3"/>
      <c r="BC24" s="3"/>
      <c r="BD24">
        <v>202504</v>
      </c>
      <c r="BE24">
        <v>202505</v>
      </c>
      <c r="BF24" s="5">
        <f>IFERROR(VLOOKUP(Sheet1[[#This Row],[ASESOR]],Parámetros!A:B,2,0),Sheet1[[#This Row],[PERIODO_ALTA]])</f>
        <v>202505</v>
      </c>
      <c r="BG24" s="5" t="str">
        <f>_xlfn.CONCAT(TRIM(Sheet1[[#This Row],[ASESOR]])," ",TRIM(Sheet1[[#This Row],[DEPARTAMENTO]]))</f>
        <v>GRUPO LUFAFCO S.A.C. La Libertad</v>
      </c>
      <c r="BH24" s="5" t="str">
        <f>Sheet1[[#This Row],[DNI_ASESOR]]</f>
        <v>20604430764</v>
      </c>
      <c r="BI24">
        <f>IF(Sheet1[[#This Row],[GRUPO]]="G1",IF(AND(Sheet1[[#This Row],[RECIBO1_PAGADO]]&lt;&gt;"",Sheet1[[#This Row],[RECIBO1_PAGADO]]&lt;=DATEVALUE("10/06/2025")),1,0),0)</f>
        <v>1</v>
      </c>
      <c r="BJ24" s="9">
        <f>Sheet1[[#This Row],[PRECIO CON IGV EXTERNO]]/1.18</f>
        <v>58.474576271186443</v>
      </c>
      <c r="BK24" s="5" t="str">
        <f>IF(MONTH(Sheet1[[#This Row],[WS_RECIBO1_EMISION]])=5,"G1",IF(MONTH(Sheet1[[#This Row],[WS_RECIBO1_EMISION]])-5=1,"G2","POR DEFINIR"))</f>
        <v>G1</v>
      </c>
      <c r="BL24" s="5" t="s">
        <v>1798</v>
      </c>
    </row>
    <row r="25" spans="1:64" x14ac:dyDescent="0.25">
      <c r="A25">
        <v>2152914</v>
      </c>
      <c r="B25" t="s">
        <v>289</v>
      </c>
      <c r="C25" t="s">
        <v>98</v>
      </c>
      <c r="D25" t="s">
        <v>99</v>
      </c>
      <c r="E25" t="s">
        <v>101</v>
      </c>
      <c r="H25" s="3">
        <v>45776</v>
      </c>
      <c r="I25" s="13">
        <v>45776.818921030092</v>
      </c>
      <c r="J25" t="s">
        <v>195</v>
      </c>
      <c r="K25">
        <v>1000</v>
      </c>
      <c r="L25" t="s">
        <v>188</v>
      </c>
      <c r="M25" t="s">
        <v>58</v>
      </c>
      <c r="N25">
        <v>1</v>
      </c>
      <c r="O25">
        <v>0</v>
      </c>
      <c r="P25">
        <v>0</v>
      </c>
      <c r="Q25">
        <v>0</v>
      </c>
      <c r="R25" t="s">
        <v>227</v>
      </c>
      <c r="S25" t="s">
        <v>227</v>
      </c>
      <c r="T25">
        <v>0</v>
      </c>
      <c r="U25" t="s">
        <v>227</v>
      </c>
      <c r="V25" t="s">
        <v>227</v>
      </c>
      <c r="W25" t="s">
        <v>227</v>
      </c>
      <c r="X25" t="s">
        <v>227</v>
      </c>
      <c r="Y25" t="s">
        <v>227</v>
      </c>
      <c r="Z25" t="s">
        <v>228</v>
      </c>
      <c r="AA25" t="s">
        <v>64</v>
      </c>
      <c r="AB25">
        <v>129.9</v>
      </c>
      <c r="AC25">
        <v>111.563</v>
      </c>
      <c r="AD25" t="s">
        <v>67</v>
      </c>
      <c r="AE25" t="s">
        <v>4</v>
      </c>
      <c r="AF25" t="s">
        <v>8</v>
      </c>
      <c r="AG25" t="s">
        <v>88</v>
      </c>
      <c r="AH25" s="3">
        <v>45778</v>
      </c>
      <c r="AJ25" t="s">
        <v>56</v>
      </c>
      <c r="AK25" s="3"/>
      <c r="AM25" s="3"/>
      <c r="AN25" t="s">
        <v>57</v>
      </c>
      <c r="AO25" s="3"/>
      <c r="AP25">
        <v>202505</v>
      </c>
      <c r="AR25"/>
      <c r="AS25"/>
      <c r="AT25" s="3">
        <v>45778</v>
      </c>
      <c r="AU25">
        <v>2152914</v>
      </c>
      <c r="AV25">
        <v>45791</v>
      </c>
      <c r="AW25" s="3">
        <v>45809</v>
      </c>
      <c r="AY25" s="3"/>
      <c r="BA25" s="3"/>
      <c r="BC25" s="3"/>
      <c r="BD25">
        <v>202504</v>
      </c>
      <c r="BE25">
        <v>202505</v>
      </c>
      <c r="BF25" s="5">
        <f>IFERROR(VLOOKUP(Sheet1[[#This Row],[ASESOR]],Parámetros!A:B,2,0),Sheet1[[#This Row],[PERIODO_ALTA]])</f>
        <v>202505</v>
      </c>
      <c r="BG25" s="5" t="str">
        <f>_xlfn.CONCAT(TRIM(Sheet1[[#This Row],[ASESOR]])," ",TRIM(Sheet1[[#This Row],[DEPARTAMENTO]]))</f>
        <v>ALIV TELECOM S.A.C. Áncash</v>
      </c>
      <c r="BH25" s="5" t="str">
        <f>Sheet1[[#This Row],[DNI_ASESOR]]</f>
        <v>20609316170</v>
      </c>
      <c r="BI25">
        <f>IF(Sheet1[[#This Row],[GRUPO]]="G1",IF(AND(Sheet1[[#This Row],[RECIBO1_PAGADO]]&lt;&gt;"",Sheet1[[#This Row],[RECIBO1_PAGADO]]&lt;=DATEVALUE("10/06/2025")),1,0),0)</f>
        <v>1</v>
      </c>
      <c r="BJ25" s="9">
        <f>Sheet1[[#This Row],[PRECIO CON IGV EXTERNO]]/1.18</f>
        <v>94.544915254237296</v>
      </c>
      <c r="BK25" s="5" t="str">
        <f>IF(MONTH(Sheet1[[#This Row],[WS_RECIBO1_EMISION]])=5,"G1",IF(MONTH(Sheet1[[#This Row],[WS_RECIBO1_EMISION]])-5=1,"G2","POR DEFINIR"))</f>
        <v>G1</v>
      </c>
      <c r="BL25" s="5" t="s">
        <v>1798</v>
      </c>
    </row>
    <row r="26" spans="1:64" x14ac:dyDescent="0.25">
      <c r="A26">
        <v>2153003</v>
      </c>
      <c r="B26" t="s">
        <v>290</v>
      </c>
      <c r="C26" t="s">
        <v>85</v>
      </c>
      <c r="D26" t="s">
        <v>86</v>
      </c>
      <c r="E26" t="s">
        <v>87</v>
      </c>
      <c r="H26" s="3">
        <v>45776</v>
      </c>
      <c r="I26" s="13">
        <v>45776.883504432873</v>
      </c>
      <c r="J26" t="s">
        <v>195</v>
      </c>
      <c r="K26">
        <v>1000</v>
      </c>
      <c r="L26" t="s">
        <v>188</v>
      </c>
      <c r="M26" t="s">
        <v>58</v>
      </c>
      <c r="N26">
        <v>1</v>
      </c>
      <c r="O26">
        <v>0</v>
      </c>
      <c r="P26">
        <v>0</v>
      </c>
      <c r="Q26">
        <v>0</v>
      </c>
      <c r="R26" t="s">
        <v>227</v>
      </c>
      <c r="S26" t="s">
        <v>227</v>
      </c>
      <c r="T26">
        <v>0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228</v>
      </c>
      <c r="AA26" t="s">
        <v>54</v>
      </c>
      <c r="AB26">
        <v>129.9</v>
      </c>
      <c r="AC26">
        <v>111.563</v>
      </c>
      <c r="AD26" t="s">
        <v>67</v>
      </c>
      <c r="AE26" t="s">
        <v>70</v>
      </c>
      <c r="AF26" t="s">
        <v>131</v>
      </c>
      <c r="AG26" t="s">
        <v>88</v>
      </c>
      <c r="AH26" s="3">
        <v>45780</v>
      </c>
      <c r="AJ26" t="s">
        <v>56</v>
      </c>
      <c r="AK26" s="3"/>
      <c r="AM26" s="3"/>
      <c r="AN26" t="s">
        <v>57</v>
      </c>
      <c r="AO26" s="3"/>
      <c r="AP26">
        <v>202505</v>
      </c>
      <c r="AR26"/>
      <c r="AS26"/>
      <c r="AT26" s="3">
        <v>45780</v>
      </c>
      <c r="AU26">
        <v>2153003</v>
      </c>
      <c r="AV26">
        <v>45791</v>
      </c>
      <c r="AW26" s="3">
        <v>45810</v>
      </c>
      <c r="AY26" s="3"/>
      <c r="BA26" s="3"/>
      <c r="BC26" s="3"/>
      <c r="BD26">
        <v>202504</v>
      </c>
      <c r="BE26">
        <v>202505</v>
      </c>
      <c r="BF26" s="5">
        <f>IFERROR(VLOOKUP(Sheet1[[#This Row],[ASESOR]],Parámetros!A:B,2,0),Sheet1[[#This Row],[PERIODO_ALTA]])</f>
        <v>202505</v>
      </c>
      <c r="BG26" s="5" t="str">
        <f>_xlfn.CONCAT(TRIM(Sheet1[[#This Row],[ASESOR]])," ",TRIM(Sheet1[[#This Row],[DEPARTAMENTO]]))</f>
        <v>SICOMNET SAC Lambayeque</v>
      </c>
      <c r="BH26" s="5" t="str">
        <f>Sheet1[[#This Row],[DNI_ASESOR]]</f>
        <v>20610959564</v>
      </c>
      <c r="BI26">
        <f>IF(Sheet1[[#This Row],[GRUPO]]="G1",IF(AND(Sheet1[[#This Row],[RECIBO1_PAGADO]]&lt;&gt;"",Sheet1[[#This Row],[RECIBO1_PAGADO]]&lt;=DATEVALUE("10/06/2025")),1,0),0)</f>
        <v>1</v>
      </c>
      <c r="BJ26" s="9">
        <f>Sheet1[[#This Row],[PRECIO CON IGV EXTERNO]]/1.18</f>
        <v>94.544915254237296</v>
      </c>
      <c r="BK26" s="5" t="str">
        <f>IF(MONTH(Sheet1[[#This Row],[WS_RECIBO1_EMISION]])=5,"G1",IF(MONTH(Sheet1[[#This Row],[WS_RECIBO1_EMISION]])-5=1,"G2","POR DEFINIR"))</f>
        <v>G1</v>
      </c>
      <c r="BL26" s="5" t="s">
        <v>1798</v>
      </c>
    </row>
    <row r="27" spans="1:64" x14ac:dyDescent="0.25">
      <c r="A27">
        <v>2153170</v>
      </c>
      <c r="B27" t="s">
        <v>291</v>
      </c>
      <c r="C27" t="s">
        <v>94</v>
      </c>
      <c r="D27" t="s">
        <v>95</v>
      </c>
      <c r="E27" t="s">
        <v>96</v>
      </c>
      <c r="H27" s="3">
        <v>45776</v>
      </c>
      <c r="I27" s="13">
        <v>45776.956376006943</v>
      </c>
      <c r="J27" t="s">
        <v>190</v>
      </c>
      <c r="K27">
        <v>350</v>
      </c>
      <c r="L27" t="s">
        <v>186</v>
      </c>
      <c r="M27" t="s">
        <v>53</v>
      </c>
      <c r="N27">
        <v>0</v>
      </c>
      <c r="O27">
        <v>0</v>
      </c>
      <c r="P27">
        <v>0</v>
      </c>
      <c r="Q27">
        <v>0</v>
      </c>
      <c r="R27" t="s">
        <v>227</v>
      </c>
      <c r="S27" t="s">
        <v>227</v>
      </c>
      <c r="T27">
        <v>0</v>
      </c>
      <c r="U27" t="s">
        <v>227</v>
      </c>
      <c r="V27" t="s">
        <v>227</v>
      </c>
      <c r="W27" t="s">
        <v>227</v>
      </c>
      <c r="X27" t="s">
        <v>227</v>
      </c>
      <c r="Y27" t="s">
        <v>227</v>
      </c>
      <c r="Z27" t="s">
        <v>227</v>
      </c>
      <c r="AA27" t="s">
        <v>54</v>
      </c>
      <c r="AB27">
        <v>69</v>
      </c>
      <c r="AC27">
        <v>69</v>
      </c>
      <c r="AD27" t="s">
        <v>55</v>
      </c>
      <c r="AE27" t="s">
        <v>141</v>
      </c>
      <c r="AF27" t="s">
        <v>187</v>
      </c>
      <c r="AG27" t="s">
        <v>88</v>
      </c>
      <c r="AH27" s="3">
        <v>45778</v>
      </c>
      <c r="AJ27" t="s">
        <v>56</v>
      </c>
      <c r="AK27" s="3"/>
      <c r="AM27" s="3"/>
      <c r="AN27" t="s">
        <v>57</v>
      </c>
      <c r="AO27" s="3"/>
      <c r="AP27">
        <v>202505</v>
      </c>
      <c r="AR27"/>
      <c r="AS27"/>
      <c r="AT27" s="3">
        <v>45778</v>
      </c>
      <c r="AU27">
        <v>2153170</v>
      </c>
      <c r="AV27">
        <v>45791</v>
      </c>
      <c r="AW27" s="3">
        <v>45806</v>
      </c>
      <c r="AY27" s="3"/>
      <c r="BA27" s="3"/>
      <c r="BC27" s="3"/>
      <c r="BD27">
        <v>202504</v>
      </c>
      <c r="BE27">
        <v>202505</v>
      </c>
      <c r="BF27" s="5">
        <f>IFERROR(VLOOKUP(Sheet1[[#This Row],[ASESOR]],Parámetros!A:B,2,0),Sheet1[[#This Row],[PERIODO_ALTA]])</f>
        <v>202505</v>
      </c>
      <c r="BG27" s="5" t="str">
        <f>_xlfn.CONCAT(TRIM(Sheet1[[#This Row],[ASESOR]])," ",TRIM(Sheet1[[#This Row],[DEPARTAMENTO]]))</f>
        <v>EXPORTEL PROVINCIA La Libertad</v>
      </c>
      <c r="BH27" s="5" t="str">
        <f>Sheet1[[#This Row],[DNI_ASESOR]]</f>
        <v>20610487672</v>
      </c>
      <c r="BI27">
        <f>IF(Sheet1[[#This Row],[GRUPO]]="G1",IF(AND(Sheet1[[#This Row],[RECIBO1_PAGADO]]&lt;&gt;"",Sheet1[[#This Row],[RECIBO1_PAGADO]]&lt;=DATEVALUE("10/06/2025")),1,0),0)</f>
        <v>1</v>
      </c>
      <c r="BJ27" s="9">
        <f>Sheet1[[#This Row],[PRECIO CON IGV EXTERNO]]/1.18</f>
        <v>58.474576271186443</v>
      </c>
      <c r="BK27" s="5" t="str">
        <f>IF(MONTH(Sheet1[[#This Row],[WS_RECIBO1_EMISION]])=5,"G1",IF(MONTH(Sheet1[[#This Row],[WS_RECIBO1_EMISION]])-5=1,"G2","POR DEFINIR"))</f>
        <v>G1</v>
      </c>
      <c r="BL27" s="5" t="s">
        <v>1798</v>
      </c>
    </row>
    <row r="28" spans="1:64" x14ac:dyDescent="0.25">
      <c r="A28">
        <v>2153186</v>
      </c>
      <c r="B28" t="s">
        <v>292</v>
      </c>
      <c r="C28" t="s">
        <v>89</v>
      </c>
      <c r="D28" t="s">
        <v>89</v>
      </c>
      <c r="E28" t="s">
        <v>90</v>
      </c>
      <c r="H28" s="3">
        <v>45776</v>
      </c>
      <c r="I28" s="13">
        <v>45777.000189120372</v>
      </c>
      <c r="J28" t="s">
        <v>190</v>
      </c>
      <c r="K28">
        <v>350</v>
      </c>
      <c r="L28" t="s">
        <v>186</v>
      </c>
      <c r="M28" t="s">
        <v>53</v>
      </c>
      <c r="N28">
        <v>0</v>
      </c>
      <c r="O28">
        <v>0</v>
      </c>
      <c r="P28">
        <v>0</v>
      </c>
      <c r="Q28">
        <v>0</v>
      </c>
      <c r="R28" t="s">
        <v>227</v>
      </c>
      <c r="S28" t="s">
        <v>227</v>
      </c>
      <c r="T28">
        <v>0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54</v>
      </c>
      <c r="AB28">
        <v>69</v>
      </c>
      <c r="AC28">
        <v>69</v>
      </c>
      <c r="AD28" t="s">
        <v>67</v>
      </c>
      <c r="AE28" t="s">
        <v>70</v>
      </c>
      <c r="AF28" t="s">
        <v>131</v>
      </c>
      <c r="AG28" t="s">
        <v>88</v>
      </c>
      <c r="AH28" s="3">
        <v>45783</v>
      </c>
      <c r="AJ28" t="s">
        <v>56</v>
      </c>
      <c r="AK28" s="3"/>
      <c r="AM28" s="3"/>
      <c r="AN28" t="s">
        <v>57</v>
      </c>
      <c r="AO28" s="3"/>
      <c r="AP28">
        <v>202505</v>
      </c>
      <c r="AR28"/>
      <c r="AS28"/>
      <c r="AT28" s="3">
        <v>45783</v>
      </c>
      <c r="AU28">
        <v>2153186</v>
      </c>
      <c r="AV28">
        <v>45791</v>
      </c>
      <c r="AW28" s="3">
        <v>45813</v>
      </c>
      <c r="AY28" s="3"/>
      <c r="BA28" s="3"/>
      <c r="BC28" s="3"/>
      <c r="BD28">
        <v>202504</v>
      </c>
      <c r="BE28">
        <v>202505</v>
      </c>
      <c r="BF28" s="5">
        <f>IFERROR(VLOOKUP(Sheet1[[#This Row],[ASESOR]],Parámetros!A:B,2,0),Sheet1[[#This Row],[PERIODO_ALTA]])</f>
        <v>202505</v>
      </c>
      <c r="BG28" s="5" t="str">
        <f>_xlfn.CONCAT(TRIM(Sheet1[[#This Row],[ASESOR]])," ",TRIM(Sheet1[[#This Row],[DEPARTAMENTO]]))</f>
        <v>SICOMNET SAC Piura</v>
      </c>
      <c r="BH28" s="5" t="str">
        <f>Sheet1[[#This Row],[DNI_ASESOR]]</f>
        <v>20610959564</v>
      </c>
      <c r="BI28">
        <f>IF(Sheet1[[#This Row],[GRUPO]]="G1",IF(AND(Sheet1[[#This Row],[RECIBO1_PAGADO]]&lt;&gt;"",Sheet1[[#This Row],[RECIBO1_PAGADO]]&lt;=DATEVALUE("10/06/2025")),1,0),0)</f>
        <v>1</v>
      </c>
      <c r="BJ28" s="9">
        <f>Sheet1[[#This Row],[PRECIO CON IGV EXTERNO]]/1.18</f>
        <v>58.474576271186443</v>
      </c>
      <c r="BK28" s="5" t="str">
        <f>IF(MONTH(Sheet1[[#This Row],[WS_RECIBO1_EMISION]])=5,"G1",IF(MONTH(Sheet1[[#This Row],[WS_RECIBO1_EMISION]])-5=1,"G2","POR DEFINIR"))</f>
        <v>G1</v>
      </c>
      <c r="BL28" s="5" t="s">
        <v>1798</v>
      </c>
    </row>
    <row r="29" spans="1:64" x14ac:dyDescent="0.25">
      <c r="A29">
        <v>2153213</v>
      </c>
      <c r="B29" t="s">
        <v>293</v>
      </c>
      <c r="C29" t="s">
        <v>98</v>
      </c>
      <c r="D29" t="s">
        <v>99</v>
      </c>
      <c r="E29" t="s">
        <v>101</v>
      </c>
      <c r="H29" s="3">
        <v>45776</v>
      </c>
      <c r="I29" s="13">
        <v>45777.179309108797</v>
      </c>
      <c r="J29" t="s">
        <v>190</v>
      </c>
      <c r="K29">
        <v>350</v>
      </c>
      <c r="L29" t="s">
        <v>188</v>
      </c>
      <c r="M29" t="s">
        <v>58</v>
      </c>
      <c r="N29">
        <v>0</v>
      </c>
      <c r="O29">
        <v>0</v>
      </c>
      <c r="P29">
        <v>1</v>
      </c>
      <c r="Q29">
        <v>0</v>
      </c>
      <c r="R29" t="s">
        <v>227</v>
      </c>
      <c r="S29" t="s">
        <v>227</v>
      </c>
      <c r="T29">
        <v>0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227</v>
      </c>
      <c r="AA29" t="s">
        <v>54</v>
      </c>
      <c r="AB29">
        <v>84</v>
      </c>
      <c r="AC29">
        <v>84</v>
      </c>
      <c r="AD29" t="s">
        <v>67</v>
      </c>
      <c r="AE29" t="s">
        <v>141</v>
      </c>
      <c r="AF29" t="s">
        <v>187</v>
      </c>
      <c r="AG29" t="s">
        <v>88</v>
      </c>
      <c r="AH29" s="3">
        <v>45780</v>
      </c>
      <c r="AJ29" t="s">
        <v>56</v>
      </c>
      <c r="AK29" s="3"/>
      <c r="AM29" s="3"/>
      <c r="AN29" t="s">
        <v>57</v>
      </c>
      <c r="AO29" s="3"/>
      <c r="AP29">
        <v>202505</v>
      </c>
      <c r="AR29"/>
      <c r="AS29"/>
      <c r="AT29" s="3">
        <v>45780</v>
      </c>
      <c r="AU29">
        <v>2153213</v>
      </c>
      <c r="AV29">
        <v>45791</v>
      </c>
      <c r="AW29" s="3">
        <v>45804</v>
      </c>
      <c r="AY29" s="3"/>
      <c r="BA29" s="3"/>
      <c r="BC29" s="3"/>
      <c r="BD29">
        <v>202504</v>
      </c>
      <c r="BE29">
        <v>202505</v>
      </c>
      <c r="BF29" s="5">
        <f>IFERROR(VLOOKUP(Sheet1[[#This Row],[ASESOR]],Parámetros!A:B,2,0),Sheet1[[#This Row],[PERIODO_ALTA]])</f>
        <v>202505</v>
      </c>
      <c r="BG29" s="5" t="str">
        <f>_xlfn.CONCAT(TRIM(Sheet1[[#This Row],[ASESOR]])," ",TRIM(Sheet1[[#This Row],[DEPARTAMENTO]]))</f>
        <v>EXPORTEL PROVINCIA Áncash</v>
      </c>
      <c r="BH29" s="5" t="str">
        <f>Sheet1[[#This Row],[DNI_ASESOR]]</f>
        <v>20610487672</v>
      </c>
      <c r="BI29">
        <f>IF(Sheet1[[#This Row],[GRUPO]]="G1",IF(AND(Sheet1[[#This Row],[RECIBO1_PAGADO]]&lt;&gt;"",Sheet1[[#This Row],[RECIBO1_PAGADO]]&lt;=DATEVALUE("10/06/2025")),1,0),0)</f>
        <v>1</v>
      </c>
      <c r="BJ29" s="9">
        <f>Sheet1[[#This Row],[PRECIO CON IGV EXTERNO]]/1.18</f>
        <v>71.186440677966104</v>
      </c>
      <c r="BK29" s="5" t="str">
        <f>IF(MONTH(Sheet1[[#This Row],[WS_RECIBO1_EMISION]])=5,"G1",IF(MONTH(Sheet1[[#This Row],[WS_RECIBO1_EMISION]])-5=1,"G2","POR DEFINIR"))</f>
        <v>G1</v>
      </c>
      <c r="BL29" s="5" t="s">
        <v>1798</v>
      </c>
    </row>
    <row r="30" spans="1:64" x14ac:dyDescent="0.25">
      <c r="A30">
        <v>2153317</v>
      </c>
      <c r="B30" t="s">
        <v>294</v>
      </c>
      <c r="C30" t="s">
        <v>94</v>
      </c>
      <c r="D30" t="s">
        <v>95</v>
      </c>
      <c r="E30" t="s">
        <v>96</v>
      </c>
      <c r="H30" s="3">
        <v>45776</v>
      </c>
      <c r="I30" s="13">
        <v>45777.408464930559</v>
      </c>
      <c r="J30" t="s">
        <v>190</v>
      </c>
      <c r="K30">
        <v>350</v>
      </c>
      <c r="L30" t="s">
        <v>186</v>
      </c>
      <c r="M30" t="s">
        <v>53</v>
      </c>
      <c r="N30">
        <v>0</v>
      </c>
      <c r="O30">
        <v>0</v>
      </c>
      <c r="P30">
        <v>0</v>
      </c>
      <c r="Q30">
        <v>0</v>
      </c>
      <c r="R30" t="s">
        <v>227</v>
      </c>
      <c r="S30" t="s">
        <v>227</v>
      </c>
      <c r="T30">
        <v>0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54</v>
      </c>
      <c r="AB30">
        <v>69</v>
      </c>
      <c r="AC30">
        <v>69</v>
      </c>
      <c r="AD30" t="s">
        <v>55</v>
      </c>
      <c r="AE30" t="s">
        <v>141</v>
      </c>
      <c r="AF30" t="s">
        <v>187</v>
      </c>
      <c r="AG30" t="s">
        <v>88</v>
      </c>
      <c r="AH30" s="3">
        <v>45779</v>
      </c>
      <c r="AJ30" t="s">
        <v>56</v>
      </c>
      <c r="AK30" s="3"/>
      <c r="AM30" s="3"/>
      <c r="AN30" t="s">
        <v>57</v>
      </c>
      <c r="AO30" s="3"/>
      <c r="AP30">
        <v>202505</v>
      </c>
      <c r="AR30"/>
      <c r="AS30"/>
      <c r="AT30" s="3">
        <v>45779</v>
      </c>
      <c r="AU30">
        <v>2153317</v>
      </c>
      <c r="AV30">
        <v>45791</v>
      </c>
      <c r="AW30" s="3">
        <v>45809</v>
      </c>
      <c r="AY30" s="3"/>
      <c r="BA30" s="3"/>
      <c r="BC30" s="3"/>
      <c r="BD30">
        <v>202504</v>
      </c>
      <c r="BE30">
        <v>202505</v>
      </c>
      <c r="BF30" s="5">
        <f>IFERROR(VLOOKUP(Sheet1[[#This Row],[ASESOR]],Parámetros!A:B,2,0),Sheet1[[#This Row],[PERIODO_ALTA]])</f>
        <v>202505</v>
      </c>
      <c r="BG30" s="5" t="str">
        <f>_xlfn.CONCAT(TRIM(Sheet1[[#This Row],[ASESOR]])," ",TRIM(Sheet1[[#This Row],[DEPARTAMENTO]]))</f>
        <v>EXPORTEL PROVINCIA La Libertad</v>
      </c>
      <c r="BH30" s="5" t="str">
        <f>Sheet1[[#This Row],[DNI_ASESOR]]</f>
        <v>20610487672</v>
      </c>
      <c r="BI30">
        <f>IF(Sheet1[[#This Row],[GRUPO]]="G1",IF(AND(Sheet1[[#This Row],[RECIBO1_PAGADO]]&lt;&gt;"",Sheet1[[#This Row],[RECIBO1_PAGADO]]&lt;=DATEVALUE("10/06/2025")),1,0),0)</f>
        <v>1</v>
      </c>
      <c r="BJ30" s="9">
        <f>Sheet1[[#This Row],[PRECIO CON IGV EXTERNO]]/1.18</f>
        <v>58.474576271186443</v>
      </c>
      <c r="BK30" s="5" t="str">
        <f>IF(MONTH(Sheet1[[#This Row],[WS_RECIBO1_EMISION]])=5,"G1",IF(MONTH(Sheet1[[#This Row],[WS_RECIBO1_EMISION]])-5=1,"G2","POR DEFINIR"))</f>
        <v>G1</v>
      </c>
      <c r="BL30" s="5" t="s">
        <v>1798</v>
      </c>
    </row>
    <row r="31" spans="1:64" x14ac:dyDescent="0.25">
      <c r="A31">
        <v>2153369</v>
      </c>
      <c r="B31" t="s">
        <v>295</v>
      </c>
      <c r="C31" t="s">
        <v>98</v>
      </c>
      <c r="D31" t="s">
        <v>99</v>
      </c>
      <c r="E31" t="s">
        <v>100</v>
      </c>
      <c r="H31" s="3">
        <v>45775</v>
      </c>
      <c r="I31" s="13">
        <v>45777.423074386577</v>
      </c>
      <c r="J31" t="s">
        <v>190</v>
      </c>
      <c r="K31">
        <v>350</v>
      </c>
      <c r="L31" t="s">
        <v>186</v>
      </c>
      <c r="M31" t="s">
        <v>53</v>
      </c>
      <c r="N31">
        <v>0</v>
      </c>
      <c r="O31">
        <v>0</v>
      </c>
      <c r="P31">
        <v>0</v>
      </c>
      <c r="Q31">
        <v>0</v>
      </c>
      <c r="R31" t="s">
        <v>227</v>
      </c>
      <c r="S31" t="s">
        <v>227</v>
      </c>
      <c r="T31">
        <v>0</v>
      </c>
      <c r="U31" t="s">
        <v>227</v>
      </c>
      <c r="V31" t="s">
        <v>227</v>
      </c>
      <c r="W31" t="s">
        <v>227</v>
      </c>
      <c r="X31" t="s">
        <v>227</v>
      </c>
      <c r="Y31" t="s">
        <v>227</v>
      </c>
      <c r="Z31" t="s">
        <v>227</v>
      </c>
      <c r="AA31" t="s">
        <v>54</v>
      </c>
      <c r="AB31">
        <v>69</v>
      </c>
      <c r="AC31">
        <v>69</v>
      </c>
      <c r="AD31" t="s">
        <v>67</v>
      </c>
      <c r="AE31" t="s">
        <v>4</v>
      </c>
      <c r="AF31" t="s">
        <v>8</v>
      </c>
      <c r="AG31" t="s">
        <v>88</v>
      </c>
      <c r="AH31" s="3">
        <v>45778</v>
      </c>
      <c r="AJ31" t="s">
        <v>56</v>
      </c>
      <c r="AK31" s="3"/>
      <c r="AM31" s="3"/>
      <c r="AN31" t="s">
        <v>57</v>
      </c>
      <c r="AO31" s="3"/>
      <c r="AP31">
        <v>202505</v>
      </c>
      <c r="AR31"/>
      <c r="AS31"/>
      <c r="AT31" s="3">
        <v>45778</v>
      </c>
      <c r="AU31">
        <v>2153369</v>
      </c>
      <c r="AV31">
        <v>45791</v>
      </c>
      <c r="AW31" s="3">
        <v>45815</v>
      </c>
      <c r="AY31" s="3"/>
      <c r="BA31" s="3"/>
      <c r="BC31" s="3"/>
      <c r="BD31">
        <v>202504</v>
      </c>
      <c r="BE31">
        <v>202505</v>
      </c>
      <c r="BF31" s="5">
        <f>IFERROR(VLOOKUP(Sheet1[[#This Row],[ASESOR]],Parámetros!A:B,2,0),Sheet1[[#This Row],[PERIODO_ALTA]])</f>
        <v>202505</v>
      </c>
      <c r="BG31" s="5" t="str">
        <f>_xlfn.CONCAT(TRIM(Sheet1[[#This Row],[ASESOR]])," ",TRIM(Sheet1[[#This Row],[DEPARTAMENTO]]))</f>
        <v>ALIV TELECOM S.A.C. Áncash</v>
      </c>
      <c r="BH31" s="5" t="str">
        <f>Sheet1[[#This Row],[DNI_ASESOR]]</f>
        <v>20609316170</v>
      </c>
      <c r="BI31">
        <f>IF(Sheet1[[#This Row],[GRUPO]]="G1",IF(AND(Sheet1[[#This Row],[RECIBO1_PAGADO]]&lt;&gt;"",Sheet1[[#This Row],[RECIBO1_PAGADO]]&lt;=DATEVALUE("10/06/2025")),1,0),0)</f>
        <v>1</v>
      </c>
      <c r="BJ31" s="9">
        <f>Sheet1[[#This Row],[PRECIO CON IGV EXTERNO]]/1.18</f>
        <v>58.474576271186443</v>
      </c>
      <c r="BK31" s="5" t="str">
        <f>IF(MONTH(Sheet1[[#This Row],[WS_RECIBO1_EMISION]])=5,"G1",IF(MONTH(Sheet1[[#This Row],[WS_RECIBO1_EMISION]])-5=1,"G2","POR DEFINIR"))</f>
        <v>G1</v>
      </c>
      <c r="BL31" s="5" t="s">
        <v>1798</v>
      </c>
    </row>
    <row r="32" spans="1:64" x14ac:dyDescent="0.25">
      <c r="A32">
        <v>2153370</v>
      </c>
      <c r="B32" t="s">
        <v>296</v>
      </c>
      <c r="C32" t="s">
        <v>94</v>
      </c>
      <c r="D32" t="s">
        <v>95</v>
      </c>
      <c r="E32" t="s">
        <v>96</v>
      </c>
      <c r="H32" s="3">
        <v>45777</v>
      </c>
      <c r="I32" s="13">
        <v>45777.420999305556</v>
      </c>
      <c r="J32" t="s">
        <v>190</v>
      </c>
      <c r="K32">
        <v>350</v>
      </c>
      <c r="L32" t="s">
        <v>186</v>
      </c>
      <c r="M32" t="s">
        <v>53</v>
      </c>
      <c r="N32">
        <v>0</v>
      </c>
      <c r="O32">
        <v>0</v>
      </c>
      <c r="P32">
        <v>0</v>
      </c>
      <c r="Q32">
        <v>0</v>
      </c>
      <c r="R32" t="s">
        <v>227</v>
      </c>
      <c r="S32" t="s">
        <v>227</v>
      </c>
      <c r="T32">
        <v>0</v>
      </c>
      <c r="U32" t="s">
        <v>227</v>
      </c>
      <c r="V32" t="s">
        <v>227</v>
      </c>
      <c r="W32" t="s">
        <v>227</v>
      </c>
      <c r="X32" t="s">
        <v>227</v>
      </c>
      <c r="Y32" t="s">
        <v>227</v>
      </c>
      <c r="Z32" t="s">
        <v>227</v>
      </c>
      <c r="AA32" t="s">
        <v>54</v>
      </c>
      <c r="AB32">
        <v>69</v>
      </c>
      <c r="AC32">
        <v>69</v>
      </c>
      <c r="AD32" t="s">
        <v>67</v>
      </c>
      <c r="AE32" t="s">
        <v>70</v>
      </c>
      <c r="AF32" t="s">
        <v>131</v>
      </c>
      <c r="AG32" t="s">
        <v>88</v>
      </c>
      <c r="AH32" s="3">
        <v>45778</v>
      </c>
      <c r="AJ32" t="s">
        <v>56</v>
      </c>
      <c r="AK32" s="3"/>
      <c r="AM32" s="3"/>
      <c r="AN32" t="s">
        <v>57</v>
      </c>
      <c r="AO32" s="3"/>
      <c r="AP32">
        <v>202505</v>
      </c>
      <c r="AR32"/>
      <c r="AS32"/>
      <c r="AT32" s="3">
        <v>45778</v>
      </c>
      <c r="AU32">
        <v>2153370</v>
      </c>
      <c r="AV32">
        <v>45791</v>
      </c>
      <c r="AW32" s="3"/>
      <c r="AY32" s="3"/>
      <c r="BA32" s="3"/>
      <c r="BC32" s="3"/>
      <c r="BD32">
        <v>202504</v>
      </c>
      <c r="BE32">
        <v>202505</v>
      </c>
      <c r="BF32" s="5">
        <f>IFERROR(VLOOKUP(Sheet1[[#This Row],[ASESOR]],Parámetros!A:B,2,0),Sheet1[[#This Row],[PERIODO_ALTA]])</f>
        <v>202505</v>
      </c>
      <c r="BG32" s="5" t="str">
        <f>_xlfn.CONCAT(TRIM(Sheet1[[#This Row],[ASESOR]])," ",TRIM(Sheet1[[#This Row],[DEPARTAMENTO]]))</f>
        <v>SICOMNET SAC La Libertad</v>
      </c>
      <c r="BH32" s="5" t="str">
        <f>Sheet1[[#This Row],[DNI_ASESOR]]</f>
        <v>20610959564</v>
      </c>
      <c r="BI32">
        <f>IF(Sheet1[[#This Row],[GRUPO]]="G1",IF(AND(Sheet1[[#This Row],[RECIBO1_PAGADO]]&lt;&gt;"",Sheet1[[#This Row],[RECIBO1_PAGADO]]&lt;=DATEVALUE("10/06/2025")),1,0),0)</f>
        <v>0</v>
      </c>
      <c r="BJ32" s="9">
        <f>Sheet1[[#This Row],[PRECIO CON IGV EXTERNO]]/1.18</f>
        <v>58.474576271186443</v>
      </c>
      <c r="BK32" s="5" t="str">
        <f>IF(MONTH(Sheet1[[#This Row],[WS_RECIBO1_EMISION]])=5,"G1",IF(MONTH(Sheet1[[#This Row],[WS_RECIBO1_EMISION]])-5=1,"G2","POR DEFINIR"))</f>
        <v>G1</v>
      </c>
      <c r="BL32" s="5" t="s">
        <v>1798</v>
      </c>
    </row>
    <row r="33" spans="1:64" x14ac:dyDescent="0.25">
      <c r="A33">
        <v>2153436</v>
      </c>
      <c r="B33" t="s">
        <v>297</v>
      </c>
      <c r="C33" t="s">
        <v>89</v>
      </c>
      <c r="D33" t="s">
        <v>89</v>
      </c>
      <c r="E33" t="s">
        <v>90</v>
      </c>
      <c r="H33" s="3">
        <v>45777</v>
      </c>
      <c r="I33" s="13">
        <v>45777.473141516202</v>
      </c>
      <c r="J33" t="s">
        <v>195</v>
      </c>
      <c r="K33">
        <v>1000</v>
      </c>
      <c r="L33" t="s">
        <v>188</v>
      </c>
      <c r="M33" t="s">
        <v>58</v>
      </c>
      <c r="N33">
        <v>1</v>
      </c>
      <c r="O33">
        <v>0</v>
      </c>
      <c r="P33">
        <v>0</v>
      </c>
      <c r="Q33">
        <v>0</v>
      </c>
      <c r="R33" t="s">
        <v>227</v>
      </c>
      <c r="S33" t="s">
        <v>227</v>
      </c>
      <c r="T33">
        <v>0</v>
      </c>
      <c r="U33" t="s">
        <v>227</v>
      </c>
      <c r="V33" t="s">
        <v>227</v>
      </c>
      <c r="W33" t="s">
        <v>227</v>
      </c>
      <c r="X33" t="s">
        <v>227</v>
      </c>
      <c r="Y33" t="s">
        <v>227</v>
      </c>
      <c r="Z33" t="s">
        <v>228</v>
      </c>
      <c r="AA33" t="s">
        <v>54</v>
      </c>
      <c r="AB33">
        <v>129.9</v>
      </c>
      <c r="AC33">
        <v>111.563</v>
      </c>
      <c r="AD33" t="s">
        <v>67</v>
      </c>
      <c r="AE33" t="s">
        <v>4</v>
      </c>
      <c r="AF33" t="s">
        <v>8</v>
      </c>
      <c r="AG33" t="s">
        <v>88</v>
      </c>
      <c r="AH33" s="3">
        <v>45779</v>
      </c>
      <c r="AJ33" t="s">
        <v>56</v>
      </c>
      <c r="AK33" s="3"/>
      <c r="AM33" s="3"/>
      <c r="AN33" t="s">
        <v>57</v>
      </c>
      <c r="AO33" s="3"/>
      <c r="AP33">
        <v>202505</v>
      </c>
      <c r="AR33"/>
      <c r="AS33"/>
      <c r="AT33" s="3">
        <v>45779</v>
      </c>
      <c r="AU33">
        <v>2153436</v>
      </c>
      <c r="AV33">
        <v>45791</v>
      </c>
      <c r="AW33" s="3">
        <v>45817</v>
      </c>
      <c r="AY33" s="3"/>
      <c r="BA33" s="3"/>
      <c r="BC33" s="3"/>
      <c r="BD33">
        <v>202504</v>
      </c>
      <c r="BE33">
        <v>202505</v>
      </c>
      <c r="BF33" s="5">
        <f>IFERROR(VLOOKUP(Sheet1[[#This Row],[ASESOR]],Parámetros!A:B,2,0),Sheet1[[#This Row],[PERIODO_ALTA]])</f>
        <v>202505</v>
      </c>
      <c r="BG33" s="5" t="str">
        <f>_xlfn.CONCAT(TRIM(Sheet1[[#This Row],[ASESOR]])," ",TRIM(Sheet1[[#This Row],[DEPARTAMENTO]]))</f>
        <v>ALIV TELECOM S.A.C. Piura</v>
      </c>
      <c r="BH33" s="5" t="str">
        <f>Sheet1[[#This Row],[DNI_ASESOR]]</f>
        <v>20609316170</v>
      </c>
      <c r="BI33">
        <f>IF(Sheet1[[#This Row],[GRUPO]]="G1",IF(AND(Sheet1[[#This Row],[RECIBO1_PAGADO]]&lt;&gt;"",Sheet1[[#This Row],[RECIBO1_PAGADO]]&lt;=DATEVALUE("10/06/2025")),1,0),0)</f>
        <v>1</v>
      </c>
      <c r="BJ33" s="9">
        <f>Sheet1[[#This Row],[PRECIO CON IGV EXTERNO]]/1.18</f>
        <v>94.544915254237296</v>
      </c>
      <c r="BK33" s="5" t="str">
        <f>IF(MONTH(Sheet1[[#This Row],[WS_RECIBO1_EMISION]])=5,"G1",IF(MONTH(Sheet1[[#This Row],[WS_RECIBO1_EMISION]])-5=1,"G2","POR DEFINIR"))</f>
        <v>G1</v>
      </c>
      <c r="BL33" s="5" t="s">
        <v>1798</v>
      </c>
    </row>
    <row r="34" spans="1:64" x14ac:dyDescent="0.25">
      <c r="A34">
        <v>2153528</v>
      </c>
      <c r="B34" t="s">
        <v>298</v>
      </c>
      <c r="C34" t="s">
        <v>98</v>
      </c>
      <c r="D34" t="s">
        <v>99</v>
      </c>
      <c r="E34" t="s">
        <v>101</v>
      </c>
      <c r="H34" s="3">
        <v>45777</v>
      </c>
      <c r="I34" s="13">
        <v>45777.477261493055</v>
      </c>
      <c r="J34" t="s">
        <v>190</v>
      </c>
      <c r="K34">
        <v>350</v>
      </c>
      <c r="L34" t="s">
        <v>186</v>
      </c>
      <c r="M34" t="s">
        <v>53</v>
      </c>
      <c r="N34">
        <v>0</v>
      </c>
      <c r="O34">
        <v>0</v>
      </c>
      <c r="P34">
        <v>0</v>
      </c>
      <c r="Q34">
        <v>0</v>
      </c>
      <c r="R34" t="s">
        <v>227</v>
      </c>
      <c r="S34" t="s">
        <v>227</v>
      </c>
      <c r="T34">
        <v>0</v>
      </c>
      <c r="U34" t="s">
        <v>227</v>
      </c>
      <c r="V34" t="s">
        <v>227</v>
      </c>
      <c r="W34" t="s">
        <v>227</v>
      </c>
      <c r="X34" t="s">
        <v>227</v>
      </c>
      <c r="Y34" t="s">
        <v>227</v>
      </c>
      <c r="Z34" t="s">
        <v>227</v>
      </c>
      <c r="AA34" t="s">
        <v>54</v>
      </c>
      <c r="AB34">
        <v>69</v>
      </c>
      <c r="AC34">
        <v>69</v>
      </c>
      <c r="AD34" t="s">
        <v>67</v>
      </c>
      <c r="AE34" t="s">
        <v>141</v>
      </c>
      <c r="AF34" t="s">
        <v>187</v>
      </c>
      <c r="AG34" t="s">
        <v>88</v>
      </c>
      <c r="AH34" s="3">
        <v>45778</v>
      </c>
      <c r="AJ34" t="s">
        <v>56</v>
      </c>
      <c r="AK34" s="3"/>
      <c r="AM34" s="3"/>
      <c r="AN34" t="s">
        <v>57</v>
      </c>
      <c r="AO34" s="3"/>
      <c r="AP34">
        <v>202505</v>
      </c>
      <c r="AR34"/>
      <c r="AS34"/>
      <c r="AT34" s="3">
        <v>45778</v>
      </c>
      <c r="AU34">
        <v>2153528</v>
      </c>
      <c r="AV34">
        <v>45791</v>
      </c>
      <c r="AW34" s="3">
        <v>45803</v>
      </c>
      <c r="AY34" s="3"/>
      <c r="BA34" s="3"/>
      <c r="BC34" s="3"/>
      <c r="BD34">
        <v>202504</v>
      </c>
      <c r="BE34">
        <v>202505</v>
      </c>
      <c r="BF34" s="5">
        <f>IFERROR(VLOOKUP(Sheet1[[#This Row],[ASESOR]],Parámetros!A:B,2,0),Sheet1[[#This Row],[PERIODO_ALTA]])</f>
        <v>202505</v>
      </c>
      <c r="BG34" s="5" t="str">
        <f>_xlfn.CONCAT(TRIM(Sheet1[[#This Row],[ASESOR]])," ",TRIM(Sheet1[[#This Row],[DEPARTAMENTO]]))</f>
        <v>EXPORTEL PROVINCIA Áncash</v>
      </c>
      <c r="BH34" s="5" t="str">
        <f>Sheet1[[#This Row],[DNI_ASESOR]]</f>
        <v>20610487672</v>
      </c>
      <c r="BI34">
        <f>IF(Sheet1[[#This Row],[GRUPO]]="G1",IF(AND(Sheet1[[#This Row],[RECIBO1_PAGADO]]&lt;&gt;"",Sheet1[[#This Row],[RECIBO1_PAGADO]]&lt;=DATEVALUE("10/06/2025")),1,0),0)</f>
        <v>1</v>
      </c>
      <c r="BJ34" s="9">
        <f>Sheet1[[#This Row],[PRECIO CON IGV EXTERNO]]/1.18</f>
        <v>58.474576271186443</v>
      </c>
      <c r="BK34" s="5" t="str">
        <f>IF(MONTH(Sheet1[[#This Row],[WS_RECIBO1_EMISION]])=5,"G1",IF(MONTH(Sheet1[[#This Row],[WS_RECIBO1_EMISION]])-5=1,"G2","POR DEFINIR"))</f>
        <v>G1</v>
      </c>
      <c r="BL34" s="5" t="s">
        <v>1798</v>
      </c>
    </row>
    <row r="35" spans="1:64" x14ac:dyDescent="0.25">
      <c r="A35">
        <v>2153558</v>
      </c>
      <c r="B35" t="s">
        <v>299</v>
      </c>
      <c r="C35" t="s">
        <v>85</v>
      </c>
      <c r="D35" t="s">
        <v>86</v>
      </c>
      <c r="E35" t="s">
        <v>87</v>
      </c>
      <c r="H35" s="3">
        <v>45777</v>
      </c>
      <c r="I35" s="13">
        <v>45777.475158449073</v>
      </c>
      <c r="J35" t="s">
        <v>190</v>
      </c>
      <c r="K35">
        <v>350</v>
      </c>
      <c r="L35" t="s">
        <v>186</v>
      </c>
      <c r="M35" t="s">
        <v>53</v>
      </c>
      <c r="N35">
        <v>0</v>
      </c>
      <c r="O35">
        <v>0</v>
      </c>
      <c r="P35">
        <v>0</v>
      </c>
      <c r="Q35">
        <v>0</v>
      </c>
      <c r="R35" t="s">
        <v>227</v>
      </c>
      <c r="S35" t="s">
        <v>227</v>
      </c>
      <c r="T35">
        <v>0</v>
      </c>
      <c r="U35" t="s">
        <v>227</v>
      </c>
      <c r="V35" t="s">
        <v>227</v>
      </c>
      <c r="W35" t="s">
        <v>227</v>
      </c>
      <c r="X35" t="s">
        <v>227</v>
      </c>
      <c r="Y35" t="s">
        <v>227</v>
      </c>
      <c r="Z35" t="s">
        <v>227</v>
      </c>
      <c r="AA35" t="s">
        <v>54</v>
      </c>
      <c r="AB35">
        <v>69</v>
      </c>
      <c r="AC35">
        <v>69</v>
      </c>
      <c r="AD35" t="s">
        <v>67</v>
      </c>
      <c r="AE35" t="s">
        <v>127</v>
      </c>
      <c r="AF35" t="s">
        <v>128</v>
      </c>
      <c r="AG35" t="s">
        <v>88</v>
      </c>
      <c r="AH35" s="3">
        <v>45778</v>
      </c>
      <c r="AJ35" t="s">
        <v>56</v>
      </c>
      <c r="AK35" s="3"/>
      <c r="AM35" s="3"/>
      <c r="AN35" t="s">
        <v>57</v>
      </c>
      <c r="AO35" s="3"/>
      <c r="AP35">
        <v>202505</v>
      </c>
      <c r="AR35"/>
      <c r="AS35"/>
      <c r="AT35" s="3">
        <v>45778</v>
      </c>
      <c r="AU35">
        <v>2153558</v>
      </c>
      <c r="AV35">
        <v>45791</v>
      </c>
      <c r="AW35" s="3">
        <v>45815</v>
      </c>
      <c r="AY35" s="3"/>
      <c r="BA35" s="3"/>
      <c r="BC35" s="3"/>
      <c r="BD35">
        <v>202504</v>
      </c>
      <c r="BE35">
        <v>202505</v>
      </c>
      <c r="BF35" s="5">
        <f>IFERROR(VLOOKUP(Sheet1[[#This Row],[ASESOR]],Parámetros!A:B,2,0),Sheet1[[#This Row],[PERIODO_ALTA]])</f>
        <v>202505</v>
      </c>
      <c r="BG35" s="5" t="str">
        <f>_xlfn.CONCAT(TRIM(Sheet1[[#This Row],[ASESOR]])," ",TRIM(Sheet1[[#This Row],[DEPARTAMENTO]]))</f>
        <v>DATANTENNA S.A.C. Lambayeque</v>
      </c>
      <c r="BH35" s="5" t="str">
        <f>Sheet1[[#This Row],[DNI_ASESOR]]</f>
        <v>20557798723</v>
      </c>
      <c r="BI35">
        <f>IF(Sheet1[[#This Row],[GRUPO]]="G1",IF(AND(Sheet1[[#This Row],[RECIBO1_PAGADO]]&lt;&gt;"",Sheet1[[#This Row],[RECIBO1_PAGADO]]&lt;=DATEVALUE("10/06/2025")),1,0),0)</f>
        <v>1</v>
      </c>
      <c r="BJ35" s="9">
        <f>Sheet1[[#This Row],[PRECIO CON IGV EXTERNO]]/1.18</f>
        <v>58.474576271186443</v>
      </c>
      <c r="BK35" s="5" t="str">
        <f>IF(MONTH(Sheet1[[#This Row],[WS_RECIBO1_EMISION]])=5,"G1",IF(MONTH(Sheet1[[#This Row],[WS_RECIBO1_EMISION]])-5=1,"G2","POR DEFINIR"))</f>
        <v>G1</v>
      </c>
      <c r="BL35" s="5" t="s">
        <v>1798</v>
      </c>
    </row>
    <row r="36" spans="1:64" x14ac:dyDescent="0.25">
      <c r="A36">
        <v>2153752</v>
      </c>
      <c r="B36" t="s">
        <v>300</v>
      </c>
      <c r="C36" t="s">
        <v>85</v>
      </c>
      <c r="D36" t="s">
        <v>86</v>
      </c>
      <c r="E36" t="s">
        <v>87</v>
      </c>
      <c r="H36" s="3">
        <v>45776</v>
      </c>
      <c r="I36" s="13">
        <v>45777.504338425926</v>
      </c>
      <c r="J36" t="s">
        <v>195</v>
      </c>
      <c r="K36">
        <v>1000</v>
      </c>
      <c r="L36" t="s">
        <v>188</v>
      </c>
      <c r="M36" t="s">
        <v>58</v>
      </c>
      <c r="N36">
        <v>1</v>
      </c>
      <c r="O36">
        <v>0</v>
      </c>
      <c r="P36">
        <v>0</v>
      </c>
      <c r="Q36">
        <v>0</v>
      </c>
      <c r="R36" t="s">
        <v>227</v>
      </c>
      <c r="S36" t="s">
        <v>227</v>
      </c>
      <c r="T36">
        <v>0</v>
      </c>
      <c r="U36" t="s">
        <v>227</v>
      </c>
      <c r="V36" t="s">
        <v>227</v>
      </c>
      <c r="W36" t="s">
        <v>227</v>
      </c>
      <c r="X36" t="s">
        <v>227</v>
      </c>
      <c r="Y36" t="s">
        <v>227</v>
      </c>
      <c r="Z36" t="s">
        <v>228</v>
      </c>
      <c r="AA36" t="s">
        <v>54</v>
      </c>
      <c r="AB36">
        <v>129.9</v>
      </c>
      <c r="AC36">
        <v>111.563</v>
      </c>
      <c r="AD36" t="s">
        <v>67</v>
      </c>
      <c r="AE36" t="s">
        <v>70</v>
      </c>
      <c r="AF36" t="s">
        <v>131</v>
      </c>
      <c r="AG36" t="s">
        <v>88</v>
      </c>
      <c r="AH36" s="3">
        <v>45779</v>
      </c>
      <c r="AJ36" t="s">
        <v>56</v>
      </c>
      <c r="AK36" s="3"/>
      <c r="AM36" s="3"/>
      <c r="AN36" t="s">
        <v>57</v>
      </c>
      <c r="AO36" s="3"/>
      <c r="AP36">
        <v>202505</v>
      </c>
      <c r="AR36"/>
      <c r="AS36"/>
      <c r="AT36" s="3">
        <v>45779</v>
      </c>
      <c r="AU36">
        <v>2153752</v>
      </c>
      <c r="AV36">
        <v>45791</v>
      </c>
      <c r="AW36" s="3"/>
      <c r="AY36" s="3"/>
      <c r="BA36" s="3"/>
      <c r="BC36" s="3"/>
      <c r="BD36">
        <v>202504</v>
      </c>
      <c r="BE36">
        <v>202505</v>
      </c>
      <c r="BF36" s="5">
        <f>IFERROR(VLOOKUP(Sheet1[[#This Row],[ASESOR]],Parámetros!A:B,2,0),Sheet1[[#This Row],[PERIODO_ALTA]])</f>
        <v>202505</v>
      </c>
      <c r="BG36" s="5" t="str">
        <f>_xlfn.CONCAT(TRIM(Sheet1[[#This Row],[ASESOR]])," ",TRIM(Sheet1[[#This Row],[DEPARTAMENTO]]))</f>
        <v>SICOMNET SAC Lambayeque</v>
      </c>
      <c r="BH36" s="5" t="str">
        <f>Sheet1[[#This Row],[DNI_ASESOR]]</f>
        <v>20610959564</v>
      </c>
      <c r="BI36">
        <f>IF(Sheet1[[#This Row],[GRUPO]]="G1",IF(AND(Sheet1[[#This Row],[RECIBO1_PAGADO]]&lt;&gt;"",Sheet1[[#This Row],[RECIBO1_PAGADO]]&lt;=DATEVALUE("10/06/2025")),1,0),0)</f>
        <v>0</v>
      </c>
      <c r="BJ36" s="9">
        <f>Sheet1[[#This Row],[PRECIO CON IGV EXTERNO]]/1.18</f>
        <v>94.544915254237296</v>
      </c>
      <c r="BK36" s="5" t="str">
        <f>IF(MONTH(Sheet1[[#This Row],[WS_RECIBO1_EMISION]])=5,"G1",IF(MONTH(Sheet1[[#This Row],[WS_RECIBO1_EMISION]])-5=1,"G2","POR DEFINIR"))</f>
        <v>G1</v>
      </c>
      <c r="BL36" s="5" t="s">
        <v>1798</v>
      </c>
    </row>
    <row r="37" spans="1:64" x14ac:dyDescent="0.25">
      <c r="A37">
        <v>2153760</v>
      </c>
      <c r="B37" t="s">
        <v>301</v>
      </c>
      <c r="C37" t="s">
        <v>85</v>
      </c>
      <c r="D37" t="s">
        <v>86</v>
      </c>
      <c r="E37" t="s">
        <v>87</v>
      </c>
      <c r="H37" s="3">
        <v>45777</v>
      </c>
      <c r="I37" s="13">
        <v>45779.537635266206</v>
      </c>
      <c r="J37" t="s">
        <v>195</v>
      </c>
      <c r="K37">
        <v>1000</v>
      </c>
      <c r="L37" t="s">
        <v>188</v>
      </c>
      <c r="M37" t="s">
        <v>58</v>
      </c>
      <c r="N37">
        <v>1</v>
      </c>
      <c r="O37">
        <v>0</v>
      </c>
      <c r="P37">
        <v>0</v>
      </c>
      <c r="Q37">
        <v>0</v>
      </c>
      <c r="R37" t="s">
        <v>227</v>
      </c>
      <c r="S37" t="s">
        <v>227</v>
      </c>
      <c r="T37">
        <v>0</v>
      </c>
      <c r="U37" t="s">
        <v>227</v>
      </c>
      <c r="V37" t="s">
        <v>227</v>
      </c>
      <c r="W37" t="s">
        <v>227</v>
      </c>
      <c r="X37" t="s">
        <v>227</v>
      </c>
      <c r="Y37" t="s">
        <v>227</v>
      </c>
      <c r="Z37" t="s">
        <v>228</v>
      </c>
      <c r="AA37" t="s">
        <v>54</v>
      </c>
      <c r="AB37">
        <v>129.9</v>
      </c>
      <c r="AC37">
        <v>111.563</v>
      </c>
      <c r="AD37" t="s">
        <v>60</v>
      </c>
      <c r="AE37" t="s">
        <v>196</v>
      </c>
      <c r="AF37" t="s">
        <v>197</v>
      </c>
      <c r="AG37" t="s">
        <v>88</v>
      </c>
      <c r="AH37" s="3">
        <v>45780</v>
      </c>
      <c r="AJ37" t="s">
        <v>56</v>
      </c>
      <c r="AK37" s="3"/>
      <c r="AM37" s="3"/>
      <c r="AN37" t="s">
        <v>57</v>
      </c>
      <c r="AO37" s="3"/>
      <c r="AP37">
        <v>202505</v>
      </c>
      <c r="AR37"/>
      <c r="AS37"/>
      <c r="AT37" s="3">
        <v>45780</v>
      </c>
      <c r="AU37">
        <v>2153760</v>
      </c>
      <c r="AV37">
        <v>45791</v>
      </c>
      <c r="AW37" s="3"/>
      <c r="AY37" s="3"/>
      <c r="BA37" s="3"/>
      <c r="BC37" s="3"/>
      <c r="BD37">
        <v>202504</v>
      </c>
      <c r="BE37">
        <v>202505</v>
      </c>
      <c r="BF37" s="5">
        <f>IFERROR(VLOOKUP(Sheet1[[#This Row],[ASESOR]],Parámetros!A:B,2,0),Sheet1[[#This Row],[PERIODO_ALTA]])</f>
        <v>202505</v>
      </c>
      <c r="BG37" s="5" t="str">
        <f>_xlfn.CONCAT(TRIM(Sheet1[[#This Row],[ASESOR]])," ",TRIM(Sheet1[[#This Row],[DEPARTAMENTO]]))</f>
        <v>NOVO NETWORKS SAC Lambayeque</v>
      </c>
      <c r="BH37" s="5" t="str">
        <f>Sheet1[[#This Row],[DNI_ASESOR]]</f>
        <v>20607021555</v>
      </c>
      <c r="BI37">
        <f>IF(Sheet1[[#This Row],[GRUPO]]="G1",IF(AND(Sheet1[[#This Row],[RECIBO1_PAGADO]]&lt;&gt;"",Sheet1[[#This Row],[RECIBO1_PAGADO]]&lt;=DATEVALUE("10/06/2025")),1,0),0)</f>
        <v>0</v>
      </c>
      <c r="BJ37" s="9">
        <f>Sheet1[[#This Row],[PRECIO CON IGV EXTERNO]]/1.18</f>
        <v>94.544915254237296</v>
      </c>
      <c r="BK37" s="5" t="str">
        <f>IF(MONTH(Sheet1[[#This Row],[WS_RECIBO1_EMISION]])=5,"G1",IF(MONTH(Sheet1[[#This Row],[WS_RECIBO1_EMISION]])-5=1,"G2","POR DEFINIR"))</f>
        <v>G1</v>
      </c>
      <c r="BL37" s="5" t="s">
        <v>1798</v>
      </c>
    </row>
    <row r="38" spans="1:64" x14ac:dyDescent="0.25">
      <c r="A38">
        <v>2153813</v>
      </c>
      <c r="B38" t="s">
        <v>302</v>
      </c>
      <c r="C38" t="s">
        <v>89</v>
      </c>
      <c r="D38" t="s">
        <v>89</v>
      </c>
      <c r="E38" t="s">
        <v>89</v>
      </c>
      <c r="H38" s="3">
        <v>45777</v>
      </c>
      <c r="I38" s="13">
        <v>45777.531457835648</v>
      </c>
      <c r="J38" t="s">
        <v>190</v>
      </c>
      <c r="K38">
        <v>350</v>
      </c>
      <c r="L38" t="s">
        <v>186</v>
      </c>
      <c r="M38" t="s">
        <v>53</v>
      </c>
      <c r="N38">
        <v>0</v>
      </c>
      <c r="O38">
        <v>0</v>
      </c>
      <c r="P38">
        <v>0</v>
      </c>
      <c r="Q38">
        <v>0</v>
      </c>
      <c r="R38" t="s">
        <v>227</v>
      </c>
      <c r="S38" t="s">
        <v>227</v>
      </c>
      <c r="T38">
        <v>0</v>
      </c>
      <c r="U38" t="s">
        <v>227</v>
      </c>
      <c r="V38" t="s">
        <v>227</v>
      </c>
      <c r="W38" t="s">
        <v>227</v>
      </c>
      <c r="X38" t="s">
        <v>227</v>
      </c>
      <c r="Y38" t="s">
        <v>227</v>
      </c>
      <c r="Z38" t="s">
        <v>227</v>
      </c>
      <c r="AA38" t="s">
        <v>54</v>
      </c>
      <c r="AB38">
        <v>69</v>
      </c>
      <c r="AC38">
        <v>69</v>
      </c>
      <c r="AD38" t="s">
        <v>55</v>
      </c>
      <c r="AE38" t="s">
        <v>141</v>
      </c>
      <c r="AF38" t="s">
        <v>187</v>
      </c>
      <c r="AG38" t="s">
        <v>88</v>
      </c>
      <c r="AH38" s="3">
        <v>45785</v>
      </c>
      <c r="AJ38" t="s">
        <v>56</v>
      </c>
      <c r="AK38" s="3"/>
      <c r="AM38" s="3"/>
      <c r="AN38" t="s">
        <v>57</v>
      </c>
      <c r="AO38" s="3"/>
      <c r="AP38">
        <v>202505</v>
      </c>
      <c r="AR38"/>
      <c r="AS38"/>
      <c r="AT38" s="3">
        <v>45785</v>
      </c>
      <c r="AU38">
        <v>2153813</v>
      </c>
      <c r="AV38">
        <v>45791</v>
      </c>
      <c r="AW38" s="3">
        <v>45807</v>
      </c>
      <c r="AY38" s="3"/>
      <c r="BA38" s="3"/>
      <c r="BC38" s="3"/>
      <c r="BD38">
        <v>202504</v>
      </c>
      <c r="BE38">
        <v>202505</v>
      </c>
      <c r="BF38" s="5">
        <f>IFERROR(VLOOKUP(Sheet1[[#This Row],[ASESOR]],Parámetros!A:B,2,0),Sheet1[[#This Row],[PERIODO_ALTA]])</f>
        <v>202505</v>
      </c>
      <c r="BG38" s="5" t="str">
        <f>_xlfn.CONCAT(TRIM(Sheet1[[#This Row],[ASESOR]])," ",TRIM(Sheet1[[#This Row],[DEPARTAMENTO]]))</f>
        <v>EXPORTEL PROVINCIA Piura</v>
      </c>
      <c r="BH38" s="5" t="str">
        <f>Sheet1[[#This Row],[DNI_ASESOR]]</f>
        <v>20610487672</v>
      </c>
      <c r="BI38">
        <f>IF(Sheet1[[#This Row],[GRUPO]]="G1",IF(AND(Sheet1[[#This Row],[RECIBO1_PAGADO]]&lt;&gt;"",Sheet1[[#This Row],[RECIBO1_PAGADO]]&lt;=DATEVALUE("10/06/2025")),1,0),0)</f>
        <v>1</v>
      </c>
      <c r="BJ38" s="9">
        <f>Sheet1[[#This Row],[PRECIO CON IGV EXTERNO]]/1.18</f>
        <v>58.474576271186443</v>
      </c>
      <c r="BK38" s="5" t="str">
        <f>IF(MONTH(Sheet1[[#This Row],[WS_RECIBO1_EMISION]])=5,"G1",IF(MONTH(Sheet1[[#This Row],[WS_RECIBO1_EMISION]])-5=1,"G2","POR DEFINIR"))</f>
        <v>G1</v>
      </c>
      <c r="BL38" s="5" t="s">
        <v>1798</v>
      </c>
    </row>
    <row r="39" spans="1:64" x14ac:dyDescent="0.25">
      <c r="A39">
        <v>2153817</v>
      </c>
      <c r="B39" t="s">
        <v>303</v>
      </c>
      <c r="C39" t="s">
        <v>89</v>
      </c>
      <c r="D39" t="s">
        <v>89</v>
      </c>
      <c r="E39" t="s">
        <v>90</v>
      </c>
      <c r="H39" s="3">
        <v>45777</v>
      </c>
      <c r="I39" s="13">
        <v>45777.521166631945</v>
      </c>
      <c r="J39" t="s">
        <v>195</v>
      </c>
      <c r="K39">
        <v>1000</v>
      </c>
      <c r="L39" t="s">
        <v>188</v>
      </c>
      <c r="M39" t="s">
        <v>58</v>
      </c>
      <c r="N39">
        <v>1</v>
      </c>
      <c r="O39">
        <v>0</v>
      </c>
      <c r="P39">
        <v>0</v>
      </c>
      <c r="Q39">
        <v>0</v>
      </c>
      <c r="R39" t="s">
        <v>227</v>
      </c>
      <c r="S39" t="s">
        <v>227</v>
      </c>
      <c r="T39">
        <v>0</v>
      </c>
      <c r="U39" t="s">
        <v>227</v>
      </c>
      <c r="V39" t="s">
        <v>227</v>
      </c>
      <c r="W39" t="s">
        <v>227</v>
      </c>
      <c r="X39" t="s">
        <v>227</v>
      </c>
      <c r="Y39" t="s">
        <v>227</v>
      </c>
      <c r="Z39" t="s">
        <v>228</v>
      </c>
      <c r="AA39" t="s">
        <v>54</v>
      </c>
      <c r="AB39">
        <v>129.9</v>
      </c>
      <c r="AC39">
        <v>111.563</v>
      </c>
      <c r="AD39" t="s">
        <v>67</v>
      </c>
      <c r="AE39" t="s">
        <v>4</v>
      </c>
      <c r="AF39" t="s">
        <v>8</v>
      </c>
      <c r="AG39" t="s">
        <v>88</v>
      </c>
      <c r="AH39" s="3">
        <v>45779</v>
      </c>
      <c r="AJ39" t="s">
        <v>56</v>
      </c>
      <c r="AK39" s="3"/>
      <c r="AM39" s="3"/>
      <c r="AN39" t="s">
        <v>57</v>
      </c>
      <c r="AO39" s="3"/>
      <c r="AP39">
        <v>202505</v>
      </c>
      <c r="AR39"/>
      <c r="AS39"/>
      <c r="AT39" s="3">
        <v>45779</v>
      </c>
      <c r="AU39">
        <v>2153817</v>
      </c>
      <c r="AV39" s="3">
        <v>45791</v>
      </c>
      <c r="AW39" s="3"/>
      <c r="AY39" s="3"/>
      <c r="BA39" s="3"/>
      <c r="BC39" s="3"/>
      <c r="BD39">
        <v>202504</v>
      </c>
      <c r="BE39">
        <v>202505</v>
      </c>
      <c r="BF39" s="5">
        <f>IFERROR(VLOOKUP(Sheet1[[#This Row],[ASESOR]],Parámetros!A:B,2,0),Sheet1[[#This Row],[PERIODO_ALTA]])</f>
        <v>202505</v>
      </c>
      <c r="BG39" s="5" t="str">
        <f>_xlfn.CONCAT(TRIM(Sheet1[[#This Row],[ASESOR]])," ",TRIM(Sheet1[[#This Row],[DEPARTAMENTO]]))</f>
        <v>ALIV TELECOM S.A.C. Piura</v>
      </c>
      <c r="BH39" s="5" t="str">
        <f>Sheet1[[#This Row],[DNI_ASESOR]]</f>
        <v>20609316170</v>
      </c>
      <c r="BI39">
        <f>IF(Sheet1[[#This Row],[GRUPO]]="G1",IF(AND(Sheet1[[#This Row],[RECIBO1_PAGADO]]&lt;&gt;"",Sheet1[[#This Row],[RECIBO1_PAGADO]]&lt;=DATEVALUE("10/06/2025")),1,0),0)</f>
        <v>0</v>
      </c>
      <c r="BJ39" s="9">
        <f>Sheet1[[#This Row],[PRECIO CON IGV EXTERNO]]/1.18</f>
        <v>94.544915254237296</v>
      </c>
      <c r="BK39" s="5" t="str">
        <f>IF(MONTH(Sheet1[[#This Row],[WS_RECIBO1_EMISION]])=5,"G1",IF(MONTH(Sheet1[[#This Row],[WS_RECIBO1_EMISION]])-5=1,"G2","POR DEFINIR"))</f>
        <v>G1</v>
      </c>
      <c r="BL39" s="5" t="s">
        <v>1798</v>
      </c>
    </row>
    <row r="40" spans="1:64" x14ac:dyDescent="0.25">
      <c r="A40">
        <v>2153823</v>
      </c>
      <c r="B40" t="s">
        <v>304</v>
      </c>
      <c r="C40" t="s">
        <v>85</v>
      </c>
      <c r="D40" t="s">
        <v>86</v>
      </c>
      <c r="E40" t="s">
        <v>66</v>
      </c>
      <c r="H40" s="3">
        <v>45777</v>
      </c>
      <c r="I40" s="13">
        <v>45777.527224189813</v>
      </c>
      <c r="J40" t="s">
        <v>190</v>
      </c>
      <c r="K40">
        <v>350</v>
      </c>
      <c r="L40" t="s">
        <v>186</v>
      </c>
      <c r="M40" t="s">
        <v>53</v>
      </c>
      <c r="N40">
        <v>0</v>
      </c>
      <c r="O40">
        <v>0</v>
      </c>
      <c r="P40">
        <v>0</v>
      </c>
      <c r="Q40">
        <v>0</v>
      </c>
      <c r="R40" t="s">
        <v>227</v>
      </c>
      <c r="S40" t="s">
        <v>227</v>
      </c>
      <c r="T40">
        <v>0</v>
      </c>
      <c r="U40" t="s">
        <v>227</v>
      </c>
      <c r="V40" t="s">
        <v>227</v>
      </c>
      <c r="W40" t="s">
        <v>227</v>
      </c>
      <c r="X40" t="s">
        <v>227</v>
      </c>
      <c r="Y40" t="s">
        <v>227</v>
      </c>
      <c r="Z40" t="s">
        <v>227</v>
      </c>
      <c r="AA40" t="s">
        <v>54</v>
      </c>
      <c r="AB40">
        <v>69</v>
      </c>
      <c r="AC40">
        <v>69</v>
      </c>
      <c r="AD40" t="s">
        <v>67</v>
      </c>
      <c r="AE40" t="s">
        <v>141</v>
      </c>
      <c r="AF40" t="s">
        <v>187</v>
      </c>
      <c r="AG40" t="s">
        <v>88</v>
      </c>
      <c r="AH40" s="3">
        <v>45778</v>
      </c>
      <c r="AJ40" t="s">
        <v>56</v>
      </c>
      <c r="AK40" s="3"/>
      <c r="AM40" s="3"/>
      <c r="AN40" t="s">
        <v>57</v>
      </c>
      <c r="AO40" s="3"/>
      <c r="AP40">
        <v>202505</v>
      </c>
      <c r="AR40"/>
      <c r="AS40"/>
      <c r="AT40" s="3">
        <v>45778</v>
      </c>
      <c r="AU40">
        <v>2153823</v>
      </c>
      <c r="AV40">
        <v>45791</v>
      </c>
      <c r="AW40" s="3">
        <v>45805</v>
      </c>
      <c r="AY40" s="3"/>
      <c r="BA40" s="3"/>
      <c r="BC40" s="3"/>
      <c r="BD40">
        <v>202504</v>
      </c>
      <c r="BE40">
        <v>202505</v>
      </c>
      <c r="BF40" s="5">
        <f>IFERROR(VLOOKUP(Sheet1[[#This Row],[ASESOR]],Parámetros!A:B,2,0),Sheet1[[#This Row],[PERIODO_ALTA]])</f>
        <v>202505</v>
      </c>
      <c r="BG40" s="5" t="str">
        <f>_xlfn.CONCAT(TRIM(Sheet1[[#This Row],[ASESOR]])," ",TRIM(Sheet1[[#This Row],[DEPARTAMENTO]]))</f>
        <v>EXPORTEL PROVINCIA Lambayeque</v>
      </c>
      <c r="BH40" s="5" t="str">
        <f>Sheet1[[#This Row],[DNI_ASESOR]]</f>
        <v>20610487672</v>
      </c>
      <c r="BI40">
        <f>IF(Sheet1[[#This Row],[GRUPO]]="G1",IF(AND(Sheet1[[#This Row],[RECIBO1_PAGADO]]&lt;&gt;"",Sheet1[[#This Row],[RECIBO1_PAGADO]]&lt;=DATEVALUE("10/06/2025")),1,0),0)</f>
        <v>1</v>
      </c>
      <c r="BJ40" s="9">
        <f>Sheet1[[#This Row],[PRECIO CON IGV EXTERNO]]/1.18</f>
        <v>58.474576271186443</v>
      </c>
      <c r="BK40" s="5" t="str">
        <f>IF(MONTH(Sheet1[[#This Row],[WS_RECIBO1_EMISION]])=5,"G1",IF(MONTH(Sheet1[[#This Row],[WS_RECIBO1_EMISION]])-5=1,"G2","POR DEFINIR"))</f>
        <v>G1</v>
      </c>
      <c r="BL40" s="5" t="s">
        <v>1798</v>
      </c>
    </row>
    <row r="41" spans="1:64" x14ac:dyDescent="0.25">
      <c r="A41">
        <v>2154051</v>
      </c>
      <c r="B41" t="s">
        <v>305</v>
      </c>
      <c r="C41" t="s">
        <v>98</v>
      </c>
      <c r="D41" t="s">
        <v>99</v>
      </c>
      <c r="E41" t="s">
        <v>101</v>
      </c>
      <c r="H41" s="3">
        <v>45777</v>
      </c>
      <c r="I41" s="13">
        <v>45777.591844594906</v>
      </c>
      <c r="J41" t="s">
        <v>190</v>
      </c>
      <c r="K41">
        <v>350</v>
      </c>
      <c r="L41" t="s">
        <v>186</v>
      </c>
      <c r="M41" t="s">
        <v>53</v>
      </c>
      <c r="N41">
        <v>0</v>
      </c>
      <c r="O41">
        <v>0</v>
      </c>
      <c r="P41">
        <v>0</v>
      </c>
      <c r="Q41">
        <v>0</v>
      </c>
      <c r="R41" t="s">
        <v>227</v>
      </c>
      <c r="S41" t="s">
        <v>227</v>
      </c>
      <c r="T41">
        <v>0</v>
      </c>
      <c r="U41" t="s">
        <v>227</v>
      </c>
      <c r="V41" t="s">
        <v>227</v>
      </c>
      <c r="W41" t="s">
        <v>227</v>
      </c>
      <c r="X41" t="s">
        <v>227</v>
      </c>
      <c r="Y41" t="s">
        <v>227</v>
      </c>
      <c r="Z41" t="s">
        <v>227</v>
      </c>
      <c r="AA41" t="s">
        <v>54</v>
      </c>
      <c r="AB41">
        <v>69</v>
      </c>
      <c r="AC41">
        <v>69</v>
      </c>
      <c r="AD41" t="s">
        <v>67</v>
      </c>
      <c r="AE41" t="s">
        <v>6</v>
      </c>
      <c r="AF41" t="s">
        <v>10</v>
      </c>
      <c r="AG41" t="s">
        <v>88</v>
      </c>
      <c r="AH41" s="3">
        <v>45778</v>
      </c>
      <c r="AJ41" t="s">
        <v>56</v>
      </c>
      <c r="AK41" s="3"/>
      <c r="AM41" s="3"/>
      <c r="AN41" t="s">
        <v>57</v>
      </c>
      <c r="AO41" s="3"/>
      <c r="AP41">
        <v>202505</v>
      </c>
      <c r="AR41"/>
      <c r="AS41"/>
      <c r="AT41" s="3">
        <v>45778</v>
      </c>
      <c r="AU41">
        <v>2154051</v>
      </c>
      <c r="AV41">
        <v>45791</v>
      </c>
      <c r="AW41" s="3">
        <v>45806</v>
      </c>
      <c r="AY41" s="3"/>
      <c r="BA41" s="3"/>
      <c r="BC41" s="3"/>
      <c r="BD41">
        <v>202504</v>
      </c>
      <c r="BE41">
        <v>202505</v>
      </c>
      <c r="BF41" s="5">
        <f>IFERROR(VLOOKUP(Sheet1[[#This Row],[ASESOR]],Parámetros!A:B,2,0),Sheet1[[#This Row],[PERIODO_ALTA]])</f>
        <v>202505</v>
      </c>
      <c r="BG41" s="5" t="str">
        <f>_xlfn.CONCAT(TRIM(Sheet1[[#This Row],[ASESOR]])," ",TRIM(Sheet1[[#This Row],[DEPARTAMENTO]]))</f>
        <v>DAS SOLUCIONES S.A.C. Áncash</v>
      </c>
      <c r="BH41" s="5" t="str">
        <f>Sheet1[[#This Row],[DNI_ASESOR]]</f>
        <v>20607995258</v>
      </c>
      <c r="BI41">
        <f>IF(Sheet1[[#This Row],[GRUPO]]="G1",IF(AND(Sheet1[[#This Row],[RECIBO1_PAGADO]]&lt;&gt;"",Sheet1[[#This Row],[RECIBO1_PAGADO]]&lt;=DATEVALUE("10/06/2025")),1,0),0)</f>
        <v>1</v>
      </c>
      <c r="BJ41" s="9">
        <f>Sheet1[[#This Row],[PRECIO CON IGV EXTERNO]]/1.18</f>
        <v>58.474576271186443</v>
      </c>
      <c r="BK41" s="5" t="str">
        <f>IF(MONTH(Sheet1[[#This Row],[WS_RECIBO1_EMISION]])=5,"G1",IF(MONTH(Sheet1[[#This Row],[WS_RECIBO1_EMISION]])-5=1,"G2","POR DEFINIR"))</f>
        <v>G1</v>
      </c>
      <c r="BL41" s="5" t="s">
        <v>1798</v>
      </c>
    </row>
    <row r="42" spans="1:64" x14ac:dyDescent="0.25">
      <c r="A42">
        <v>2154074</v>
      </c>
      <c r="B42" t="s">
        <v>306</v>
      </c>
      <c r="C42" t="s">
        <v>94</v>
      </c>
      <c r="D42" t="s">
        <v>95</v>
      </c>
      <c r="E42" t="s">
        <v>102</v>
      </c>
      <c r="H42" s="3">
        <v>45777</v>
      </c>
      <c r="I42" s="13">
        <v>45777.598093668981</v>
      </c>
      <c r="J42" t="s">
        <v>190</v>
      </c>
      <c r="K42">
        <v>350</v>
      </c>
      <c r="L42" t="s">
        <v>186</v>
      </c>
      <c r="M42" t="s">
        <v>53</v>
      </c>
      <c r="N42">
        <v>0</v>
      </c>
      <c r="O42">
        <v>0</v>
      </c>
      <c r="P42">
        <v>0</v>
      </c>
      <c r="Q42">
        <v>0</v>
      </c>
      <c r="R42" t="s">
        <v>227</v>
      </c>
      <c r="S42" t="s">
        <v>227</v>
      </c>
      <c r="T42">
        <v>0</v>
      </c>
      <c r="U42" t="s">
        <v>227</v>
      </c>
      <c r="V42" t="s">
        <v>227</v>
      </c>
      <c r="W42" t="s">
        <v>227</v>
      </c>
      <c r="X42" t="s">
        <v>227</v>
      </c>
      <c r="Y42" t="s">
        <v>227</v>
      </c>
      <c r="Z42" t="s">
        <v>227</v>
      </c>
      <c r="AA42" t="s">
        <v>54</v>
      </c>
      <c r="AB42">
        <v>69</v>
      </c>
      <c r="AC42">
        <v>69</v>
      </c>
      <c r="AD42" t="s">
        <v>67</v>
      </c>
      <c r="AE42" t="s">
        <v>4</v>
      </c>
      <c r="AF42" t="s">
        <v>8</v>
      </c>
      <c r="AG42" t="s">
        <v>88</v>
      </c>
      <c r="AH42" s="3">
        <v>45779</v>
      </c>
      <c r="AJ42" t="s">
        <v>56</v>
      </c>
      <c r="AK42" s="3"/>
      <c r="AM42" s="3"/>
      <c r="AN42" t="s">
        <v>57</v>
      </c>
      <c r="AO42" s="3"/>
      <c r="AP42">
        <v>202505</v>
      </c>
      <c r="AR42"/>
      <c r="AS42"/>
      <c r="AT42" s="3">
        <v>45779</v>
      </c>
      <c r="AU42">
        <v>2154074</v>
      </c>
      <c r="AV42">
        <v>45791</v>
      </c>
      <c r="AW42" s="3">
        <v>45818</v>
      </c>
      <c r="AY42" s="3"/>
      <c r="BA42" s="3"/>
      <c r="BC42" s="3"/>
      <c r="BD42">
        <v>202504</v>
      </c>
      <c r="BE42">
        <v>202505</v>
      </c>
      <c r="BF42" s="5">
        <f>IFERROR(VLOOKUP(Sheet1[[#This Row],[ASESOR]],Parámetros!A:B,2,0),Sheet1[[#This Row],[PERIODO_ALTA]])</f>
        <v>202505</v>
      </c>
      <c r="BG42" s="5" t="str">
        <f>_xlfn.CONCAT(TRIM(Sheet1[[#This Row],[ASESOR]])," ",TRIM(Sheet1[[#This Row],[DEPARTAMENTO]]))</f>
        <v>ALIV TELECOM S.A.C. La Libertad</v>
      </c>
      <c r="BH42" s="5" t="str">
        <f>Sheet1[[#This Row],[DNI_ASESOR]]</f>
        <v>20609316170</v>
      </c>
      <c r="BI42">
        <f>IF(Sheet1[[#This Row],[GRUPO]]="G1",IF(AND(Sheet1[[#This Row],[RECIBO1_PAGADO]]&lt;&gt;"",Sheet1[[#This Row],[RECIBO1_PAGADO]]&lt;=DATEVALUE("10/06/2025")),1,0),0)</f>
        <v>1</v>
      </c>
      <c r="BJ42" s="9">
        <f>Sheet1[[#This Row],[PRECIO CON IGV EXTERNO]]/1.18</f>
        <v>58.474576271186443</v>
      </c>
      <c r="BK42" s="5" t="str">
        <f>IF(MONTH(Sheet1[[#This Row],[WS_RECIBO1_EMISION]])=5,"G1",IF(MONTH(Sheet1[[#This Row],[WS_RECIBO1_EMISION]])-5=1,"G2","POR DEFINIR"))</f>
        <v>G1</v>
      </c>
      <c r="BL42" s="5" t="s">
        <v>1798</v>
      </c>
    </row>
    <row r="43" spans="1:64" x14ac:dyDescent="0.25">
      <c r="A43">
        <v>2154156</v>
      </c>
      <c r="B43" t="s">
        <v>307</v>
      </c>
      <c r="C43" t="s">
        <v>85</v>
      </c>
      <c r="D43" t="s">
        <v>86</v>
      </c>
      <c r="E43" t="s">
        <v>66</v>
      </c>
      <c r="H43" s="3">
        <v>45776</v>
      </c>
      <c r="I43" s="13">
        <v>45777.606418402778</v>
      </c>
      <c r="J43" t="s">
        <v>190</v>
      </c>
      <c r="K43">
        <v>350</v>
      </c>
      <c r="L43" t="s">
        <v>186</v>
      </c>
      <c r="M43" t="s">
        <v>53</v>
      </c>
      <c r="N43">
        <v>0</v>
      </c>
      <c r="O43">
        <v>0</v>
      </c>
      <c r="P43">
        <v>0</v>
      </c>
      <c r="Q43">
        <v>0</v>
      </c>
      <c r="R43" t="s">
        <v>227</v>
      </c>
      <c r="S43" t="s">
        <v>227</v>
      </c>
      <c r="T43">
        <v>0</v>
      </c>
      <c r="U43" t="s">
        <v>227</v>
      </c>
      <c r="V43" t="s">
        <v>227</v>
      </c>
      <c r="W43" t="s">
        <v>227</v>
      </c>
      <c r="X43" t="s">
        <v>227</v>
      </c>
      <c r="Y43" t="s">
        <v>227</v>
      </c>
      <c r="Z43" t="s">
        <v>227</v>
      </c>
      <c r="AA43" t="s">
        <v>54</v>
      </c>
      <c r="AB43">
        <v>69</v>
      </c>
      <c r="AC43">
        <v>69</v>
      </c>
      <c r="AD43" t="s">
        <v>55</v>
      </c>
      <c r="AE43" t="s">
        <v>141</v>
      </c>
      <c r="AF43" t="s">
        <v>187</v>
      </c>
      <c r="AG43" t="s">
        <v>88</v>
      </c>
      <c r="AH43" s="3">
        <v>45782</v>
      </c>
      <c r="AJ43" t="s">
        <v>56</v>
      </c>
      <c r="AK43" s="3"/>
      <c r="AM43" s="3"/>
      <c r="AN43" t="s">
        <v>57</v>
      </c>
      <c r="AO43" s="3"/>
      <c r="AP43">
        <v>202505</v>
      </c>
      <c r="AR43"/>
      <c r="AS43"/>
      <c r="AT43" s="3">
        <v>45782</v>
      </c>
      <c r="AU43">
        <v>2154156</v>
      </c>
      <c r="AV43">
        <v>45791</v>
      </c>
      <c r="AW43" s="3">
        <v>45811</v>
      </c>
      <c r="AY43" s="3"/>
      <c r="BA43" s="3"/>
      <c r="BC43" s="3"/>
      <c r="BD43">
        <v>202504</v>
      </c>
      <c r="BE43">
        <v>202505</v>
      </c>
      <c r="BF43" s="5">
        <f>IFERROR(VLOOKUP(Sheet1[[#This Row],[ASESOR]],Parámetros!A:B,2,0),Sheet1[[#This Row],[PERIODO_ALTA]])</f>
        <v>202505</v>
      </c>
      <c r="BG43" s="5" t="str">
        <f>_xlfn.CONCAT(TRIM(Sheet1[[#This Row],[ASESOR]])," ",TRIM(Sheet1[[#This Row],[DEPARTAMENTO]]))</f>
        <v>EXPORTEL PROVINCIA Lambayeque</v>
      </c>
      <c r="BH43" s="5" t="str">
        <f>Sheet1[[#This Row],[DNI_ASESOR]]</f>
        <v>20610487672</v>
      </c>
      <c r="BI43">
        <f>IF(Sheet1[[#This Row],[GRUPO]]="G1",IF(AND(Sheet1[[#This Row],[RECIBO1_PAGADO]]&lt;&gt;"",Sheet1[[#This Row],[RECIBO1_PAGADO]]&lt;=DATEVALUE("10/06/2025")),1,0),0)</f>
        <v>1</v>
      </c>
      <c r="BJ43" s="9">
        <f>Sheet1[[#This Row],[PRECIO CON IGV EXTERNO]]/1.18</f>
        <v>58.474576271186443</v>
      </c>
      <c r="BK43" s="5" t="str">
        <f>IF(MONTH(Sheet1[[#This Row],[WS_RECIBO1_EMISION]])=5,"G1",IF(MONTH(Sheet1[[#This Row],[WS_RECIBO1_EMISION]])-5=1,"G2","POR DEFINIR"))</f>
        <v>G1</v>
      </c>
      <c r="BL43" s="5" t="s">
        <v>1798</v>
      </c>
    </row>
    <row r="44" spans="1:64" x14ac:dyDescent="0.25">
      <c r="A44">
        <v>2154202</v>
      </c>
      <c r="B44" t="s">
        <v>308</v>
      </c>
      <c r="C44" t="s">
        <v>85</v>
      </c>
      <c r="D44" t="s">
        <v>86</v>
      </c>
      <c r="E44" t="s">
        <v>87</v>
      </c>
      <c r="H44" s="3">
        <v>45777</v>
      </c>
      <c r="I44" s="13">
        <v>45777.621001354164</v>
      </c>
      <c r="J44" t="s">
        <v>190</v>
      </c>
      <c r="K44">
        <v>350</v>
      </c>
      <c r="L44" t="s">
        <v>186</v>
      </c>
      <c r="M44" t="s">
        <v>53</v>
      </c>
      <c r="N44">
        <v>0</v>
      </c>
      <c r="O44">
        <v>0</v>
      </c>
      <c r="P44">
        <v>0</v>
      </c>
      <c r="Q44">
        <v>0</v>
      </c>
      <c r="R44" t="s">
        <v>227</v>
      </c>
      <c r="S44" t="s">
        <v>227</v>
      </c>
      <c r="T44">
        <v>0</v>
      </c>
      <c r="U44" t="s">
        <v>227</v>
      </c>
      <c r="V44" t="s">
        <v>227</v>
      </c>
      <c r="W44" t="s">
        <v>227</v>
      </c>
      <c r="X44" t="s">
        <v>227</v>
      </c>
      <c r="Y44" t="s">
        <v>227</v>
      </c>
      <c r="Z44" t="s">
        <v>227</v>
      </c>
      <c r="AA44" t="s">
        <v>54</v>
      </c>
      <c r="AB44">
        <v>69</v>
      </c>
      <c r="AC44">
        <v>69</v>
      </c>
      <c r="AD44" t="s">
        <v>67</v>
      </c>
      <c r="AE44" t="s">
        <v>4</v>
      </c>
      <c r="AF44" t="s">
        <v>8</v>
      </c>
      <c r="AG44" t="s">
        <v>88</v>
      </c>
      <c r="AH44" s="3">
        <v>45778</v>
      </c>
      <c r="AJ44" t="s">
        <v>56</v>
      </c>
      <c r="AK44" s="3"/>
      <c r="AM44" s="3"/>
      <c r="AN44" t="s">
        <v>57</v>
      </c>
      <c r="AO44" s="3"/>
      <c r="AP44">
        <v>202505</v>
      </c>
      <c r="AR44"/>
      <c r="AS44"/>
      <c r="AT44" s="3">
        <v>45778</v>
      </c>
      <c r="AU44">
        <v>2154202</v>
      </c>
      <c r="AV44">
        <v>45791</v>
      </c>
      <c r="AW44" s="3">
        <v>45813</v>
      </c>
      <c r="AY44" s="3"/>
      <c r="BA44" s="3"/>
      <c r="BC44" s="3"/>
      <c r="BD44">
        <v>202504</v>
      </c>
      <c r="BE44">
        <v>202505</v>
      </c>
      <c r="BF44" s="5">
        <f>IFERROR(VLOOKUP(Sheet1[[#This Row],[ASESOR]],Parámetros!A:B,2,0),Sheet1[[#This Row],[PERIODO_ALTA]])</f>
        <v>202505</v>
      </c>
      <c r="BG44" s="5" t="str">
        <f>_xlfn.CONCAT(TRIM(Sheet1[[#This Row],[ASESOR]])," ",TRIM(Sheet1[[#This Row],[DEPARTAMENTO]]))</f>
        <v>ALIV TELECOM S.A.C. Lambayeque</v>
      </c>
      <c r="BH44" s="5" t="str">
        <f>Sheet1[[#This Row],[DNI_ASESOR]]</f>
        <v>20609316170</v>
      </c>
      <c r="BI44">
        <f>IF(Sheet1[[#This Row],[GRUPO]]="G1",IF(AND(Sheet1[[#This Row],[RECIBO1_PAGADO]]&lt;&gt;"",Sheet1[[#This Row],[RECIBO1_PAGADO]]&lt;=DATEVALUE("10/06/2025")),1,0),0)</f>
        <v>1</v>
      </c>
      <c r="BJ44" s="9">
        <f>Sheet1[[#This Row],[PRECIO CON IGV EXTERNO]]/1.18</f>
        <v>58.474576271186443</v>
      </c>
      <c r="BK44" s="5" t="str">
        <f>IF(MONTH(Sheet1[[#This Row],[WS_RECIBO1_EMISION]])=5,"G1",IF(MONTH(Sheet1[[#This Row],[WS_RECIBO1_EMISION]])-5=1,"G2","POR DEFINIR"))</f>
        <v>G1</v>
      </c>
      <c r="BL44" s="5" t="s">
        <v>1798</v>
      </c>
    </row>
    <row r="45" spans="1:64" x14ac:dyDescent="0.25">
      <c r="A45">
        <v>2154216</v>
      </c>
      <c r="B45" t="s">
        <v>309</v>
      </c>
      <c r="C45" t="s">
        <v>94</v>
      </c>
      <c r="D45" t="s">
        <v>95</v>
      </c>
      <c r="E45" t="s">
        <v>102</v>
      </c>
      <c r="H45" s="3">
        <v>45777</v>
      </c>
      <c r="I45" s="13">
        <v>45777.629333368059</v>
      </c>
      <c r="J45" t="s">
        <v>195</v>
      </c>
      <c r="K45">
        <v>1000</v>
      </c>
      <c r="L45" t="s">
        <v>188</v>
      </c>
      <c r="M45" t="s">
        <v>58</v>
      </c>
      <c r="N45">
        <v>1</v>
      </c>
      <c r="O45">
        <v>0</v>
      </c>
      <c r="P45">
        <v>0</v>
      </c>
      <c r="Q45">
        <v>0</v>
      </c>
      <c r="R45" t="s">
        <v>227</v>
      </c>
      <c r="S45" t="s">
        <v>227</v>
      </c>
      <c r="T45">
        <v>0</v>
      </c>
      <c r="U45" t="s">
        <v>227</v>
      </c>
      <c r="V45" t="s">
        <v>227</v>
      </c>
      <c r="W45" t="s">
        <v>227</v>
      </c>
      <c r="X45" t="s">
        <v>227</v>
      </c>
      <c r="Y45" t="s">
        <v>227</v>
      </c>
      <c r="Z45" t="s">
        <v>228</v>
      </c>
      <c r="AA45" t="s">
        <v>54</v>
      </c>
      <c r="AB45">
        <v>129.9</v>
      </c>
      <c r="AC45">
        <v>111.563</v>
      </c>
      <c r="AD45" t="s">
        <v>67</v>
      </c>
      <c r="AE45" t="s">
        <v>4</v>
      </c>
      <c r="AF45" t="s">
        <v>8</v>
      </c>
      <c r="AG45" t="s">
        <v>88</v>
      </c>
      <c r="AH45" s="3">
        <v>45778</v>
      </c>
      <c r="AJ45" t="s">
        <v>56</v>
      </c>
      <c r="AK45" s="3"/>
      <c r="AM45" s="3"/>
      <c r="AN45" t="s">
        <v>57</v>
      </c>
      <c r="AO45" s="3"/>
      <c r="AP45">
        <v>202505</v>
      </c>
      <c r="AR45"/>
      <c r="AS45"/>
      <c r="AT45" s="3">
        <v>45778</v>
      </c>
      <c r="AU45">
        <v>2154216</v>
      </c>
      <c r="AV45">
        <v>45791</v>
      </c>
      <c r="AW45" s="3">
        <v>45810</v>
      </c>
      <c r="AY45" s="3"/>
      <c r="BA45" s="3"/>
      <c r="BC45" s="3"/>
      <c r="BD45">
        <v>202504</v>
      </c>
      <c r="BE45">
        <v>202505</v>
      </c>
      <c r="BF45" s="5">
        <f>IFERROR(VLOOKUP(Sheet1[[#This Row],[ASESOR]],Parámetros!A:B,2,0),Sheet1[[#This Row],[PERIODO_ALTA]])</f>
        <v>202505</v>
      </c>
      <c r="BG45" s="5" t="str">
        <f>_xlfn.CONCAT(TRIM(Sheet1[[#This Row],[ASESOR]])," ",TRIM(Sheet1[[#This Row],[DEPARTAMENTO]]))</f>
        <v>ALIV TELECOM S.A.C. La Libertad</v>
      </c>
      <c r="BH45" s="5" t="str">
        <f>Sheet1[[#This Row],[DNI_ASESOR]]</f>
        <v>20609316170</v>
      </c>
      <c r="BI45">
        <f>IF(Sheet1[[#This Row],[GRUPO]]="G1",IF(AND(Sheet1[[#This Row],[RECIBO1_PAGADO]]&lt;&gt;"",Sheet1[[#This Row],[RECIBO1_PAGADO]]&lt;=DATEVALUE("10/06/2025")),1,0),0)</f>
        <v>1</v>
      </c>
      <c r="BJ45" s="9">
        <f>Sheet1[[#This Row],[PRECIO CON IGV EXTERNO]]/1.18</f>
        <v>94.544915254237296</v>
      </c>
      <c r="BK45" s="5" t="str">
        <f>IF(MONTH(Sheet1[[#This Row],[WS_RECIBO1_EMISION]])=5,"G1",IF(MONTH(Sheet1[[#This Row],[WS_RECIBO1_EMISION]])-5=1,"G2","POR DEFINIR"))</f>
        <v>G1</v>
      </c>
      <c r="BL45" s="5" t="s">
        <v>1798</v>
      </c>
    </row>
    <row r="46" spans="1:64" x14ac:dyDescent="0.25">
      <c r="A46">
        <v>2154270</v>
      </c>
      <c r="B46" t="s">
        <v>310</v>
      </c>
      <c r="C46" t="s">
        <v>89</v>
      </c>
      <c r="D46" t="s">
        <v>89</v>
      </c>
      <c r="E46" t="s">
        <v>90</v>
      </c>
      <c r="G46" t="s">
        <v>311</v>
      </c>
      <c r="H46" s="3">
        <v>45777</v>
      </c>
      <c r="I46" s="13">
        <v>45777.637629050929</v>
      </c>
      <c r="J46" t="s">
        <v>190</v>
      </c>
      <c r="K46">
        <v>350</v>
      </c>
      <c r="L46" t="s">
        <v>186</v>
      </c>
      <c r="M46" t="s">
        <v>53</v>
      </c>
      <c r="N46">
        <v>0</v>
      </c>
      <c r="O46">
        <v>0</v>
      </c>
      <c r="P46">
        <v>0</v>
      </c>
      <c r="Q46">
        <v>0</v>
      </c>
      <c r="R46" t="s">
        <v>227</v>
      </c>
      <c r="S46" t="s">
        <v>227</v>
      </c>
      <c r="T46">
        <v>0</v>
      </c>
      <c r="U46" t="s">
        <v>227</v>
      </c>
      <c r="V46" t="s">
        <v>227</v>
      </c>
      <c r="W46" t="s">
        <v>227</v>
      </c>
      <c r="X46" t="s">
        <v>227</v>
      </c>
      <c r="Y46" t="s">
        <v>227</v>
      </c>
      <c r="Z46" t="s">
        <v>227</v>
      </c>
      <c r="AA46" t="s">
        <v>59</v>
      </c>
      <c r="AB46">
        <v>69</v>
      </c>
      <c r="AC46">
        <v>69</v>
      </c>
      <c r="AD46" t="s">
        <v>67</v>
      </c>
      <c r="AE46" t="s">
        <v>70</v>
      </c>
      <c r="AF46" t="s">
        <v>131</v>
      </c>
      <c r="AG46" t="s">
        <v>88</v>
      </c>
      <c r="AH46" s="3">
        <v>45779</v>
      </c>
      <c r="AJ46" t="s">
        <v>56</v>
      </c>
      <c r="AK46" s="3"/>
      <c r="AM46" s="3"/>
      <c r="AN46" t="s">
        <v>57</v>
      </c>
      <c r="AO46" s="3"/>
      <c r="AP46">
        <v>202505</v>
      </c>
      <c r="AR46"/>
      <c r="AS46"/>
      <c r="AT46" s="3">
        <v>45779</v>
      </c>
      <c r="AU46">
        <v>2154270</v>
      </c>
      <c r="AV46">
        <v>45791</v>
      </c>
      <c r="AW46" s="3">
        <v>45797</v>
      </c>
      <c r="AY46" s="3"/>
      <c r="BA46" s="3"/>
      <c r="BC46" s="3"/>
      <c r="BD46">
        <v>202504</v>
      </c>
      <c r="BE46">
        <v>202505</v>
      </c>
      <c r="BF46" s="5">
        <f>IFERROR(VLOOKUP(Sheet1[[#This Row],[ASESOR]],Parámetros!A:B,2,0),Sheet1[[#This Row],[PERIODO_ALTA]])</f>
        <v>202505</v>
      </c>
      <c r="BG46" s="5" t="str">
        <f>_xlfn.CONCAT(TRIM(Sheet1[[#This Row],[ASESOR]])," ",TRIM(Sheet1[[#This Row],[DEPARTAMENTO]]))</f>
        <v>SICOMNET SAC Piura</v>
      </c>
      <c r="BH46" s="5" t="str">
        <f>Sheet1[[#This Row],[DNI_ASESOR]]</f>
        <v>20610959564</v>
      </c>
      <c r="BI46">
        <f>IF(Sheet1[[#This Row],[GRUPO]]="G1",IF(AND(Sheet1[[#This Row],[RECIBO1_PAGADO]]&lt;&gt;"",Sheet1[[#This Row],[RECIBO1_PAGADO]]&lt;=DATEVALUE("10/06/2025")),1,0),0)</f>
        <v>1</v>
      </c>
      <c r="BJ46" s="9">
        <f>Sheet1[[#This Row],[PRECIO CON IGV EXTERNO]]/1.18</f>
        <v>58.474576271186443</v>
      </c>
      <c r="BK46" s="5" t="str">
        <f>IF(MONTH(Sheet1[[#This Row],[WS_RECIBO1_EMISION]])=5,"G1",IF(MONTH(Sheet1[[#This Row],[WS_RECIBO1_EMISION]])-5=1,"G2","POR DEFINIR"))</f>
        <v>G1</v>
      </c>
      <c r="BL46" s="5" t="s">
        <v>1798</v>
      </c>
    </row>
    <row r="47" spans="1:64" x14ac:dyDescent="0.25">
      <c r="A47">
        <v>2154282</v>
      </c>
      <c r="B47" t="s">
        <v>312</v>
      </c>
      <c r="C47" t="s">
        <v>89</v>
      </c>
      <c r="D47" t="s">
        <v>89</v>
      </c>
      <c r="E47" t="s">
        <v>90</v>
      </c>
      <c r="H47" s="3">
        <v>45777</v>
      </c>
      <c r="I47" s="13">
        <v>45777.639744942127</v>
      </c>
      <c r="J47" t="s">
        <v>195</v>
      </c>
      <c r="K47">
        <v>1000</v>
      </c>
      <c r="L47" t="s">
        <v>188</v>
      </c>
      <c r="M47" t="s">
        <v>58</v>
      </c>
      <c r="N47">
        <v>1</v>
      </c>
      <c r="O47">
        <v>0</v>
      </c>
      <c r="P47">
        <v>0</v>
      </c>
      <c r="Q47">
        <v>0</v>
      </c>
      <c r="R47" t="s">
        <v>227</v>
      </c>
      <c r="S47" t="s">
        <v>227</v>
      </c>
      <c r="T47">
        <v>0</v>
      </c>
      <c r="U47" t="s">
        <v>227</v>
      </c>
      <c r="V47" t="s">
        <v>227</v>
      </c>
      <c r="W47" t="s">
        <v>227</v>
      </c>
      <c r="X47" t="s">
        <v>227</v>
      </c>
      <c r="Y47" t="s">
        <v>227</v>
      </c>
      <c r="Z47" t="s">
        <v>228</v>
      </c>
      <c r="AA47" t="s">
        <v>64</v>
      </c>
      <c r="AB47">
        <v>129.9</v>
      </c>
      <c r="AC47">
        <v>111.563</v>
      </c>
      <c r="AD47" t="s">
        <v>67</v>
      </c>
      <c r="AE47" t="s">
        <v>4</v>
      </c>
      <c r="AF47" t="s">
        <v>8</v>
      </c>
      <c r="AG47" t="s">
        <v>88</v>
      </c>
      <c r="AH47" s="3">
        <v>45778</v>
      </c>
      <c r="AJ47" t="s">
        <v>56</v>
      </c>
      <c r="AK47" s="3"/>
      <c r="AM47" s="3"/>
      <c r="AN47" t="s">
        <v>57</v>
      </c>
      <c r="AO47" s="3"/>
      <c r="AP47">
        <v>202505</v>
      </c>
      <c r="AR47"/>
      <c r="AS47"/>
      <c r="AT47" s="3">
        <v>45778</v>
      </c>
      <c r="AU47">
        <v>2154282</v>
      </c>
      <c r="AV47">
        <v>45791</v>
      </c>
      <c r="AW47" s="3">
        <v>45807</v>
      </c>
      <c r="AY47" s="3"/>
      <c r="BA47" s="3"/>
      <c r="BC47" s="3"/>
      <c r="BD47">
        <v>202504</v>
      </c>
      <c r="BE47">
        <v>202505</v>
      </c>
      <c r="BF47" s="5">
        <f>IFERROR(VLOOKUP(Sheet1[[#This Row],[ASESOR]],Parámetros!A:B,2,0),Sheet1[[#This Row],[PERIODO_ALTA]])</f>
        <v>202505</v>
      </c>
      <c r="BG47" s="5" t="str">
        <f>_xlfn.CONCAT(TRIM(Sheet1[[#This Row],[ASESOR]])," ",TRIM(Sheet1[[#This Row],[DEPARTAMENTO]]))</f>
        <v>ALIV TELECOM S.A.C. Piura</v>
      </c>
      <c r="BH47" s="5" t="str">
        <f>Sheet1[[#This Row],[DNI_ASESOR]]</f>
        <v>20609316170</v>
      </c>
      <c r="BI47">
        <f>IF(Sheet1[[#This Row],[GRUPO]]="G1",IF(AND(Sheet1[[#This Row],[RECIBO1_PAGADO]]&lt;&gt;"",Sheet1[[#This Row],[RECIBO1_PAGADO]]&lt;=DATEVALUE("10/06/2025")),1,0),0)</f>
        <v>1</v>
      </c>
      <c r="BJ47" s="9">
        <f>Sheet1[[#This Row],[PRECIO CON IGV EXTERNO]]/1.18</f>
        <v>94.544915254237296</v>
      </c>
      <c r="BK47" s="5" t="str">
        <f>IF(MONTH(Sheet1[[#This Row],[WS_RECIBO1_EMISION]])=5,"G1",IF(MONTH(Sheet1[[#This Row],[WS_RECIBO1_EMISION]])-5=1,"G2","POR DEFINIR"))</f>
        <v>G1</v>
      </c>
      <c r="BL47" s="5" t="s">
        <v>1798</v>
      </c>
    </row>
    <row r="48" spans="1:64" x14ac:dyDescent="0.25">
      <c r="A48">
        <v>2154360</v>
      </c>
      <c r="B48" t="s">
        <v>313</v>
      </c>
      <c r="C48" t="s">
        <v>89</v>
      </c>
      <c r="D48" t="s">
        <v>89</v>
      </c>
      <c r="E48" t="s">
        <v>90</v>
      </c>
      <c r="H48" s="3">
        <v>45777</v>
      </c>
      <c r="I48" s="13">
        <v>45777.66055015046</v>
      </c>
      <c r="J48" t="s">
        <v>191</v>
      </c>
      <c r="K48">
        <v>550</v>
      </c>
      <c r="L48" t="s">
        <v>186</v>
      </c>
      <c r="M48" t="s">
        <v>53</v>
      </c>
      <c r="N48">
        <v>0</v>
      </c>
      <c r="O48">
        <v>0</v>
      </c>
      <c r="P48">
        <v>0</v>
      </c>
      <c r="Q48">
        <v>0</v>
      </c>
      <c r="R48" t="s">
        <v>227</v>
      </c>
      <c r="S48" t="s">
        <v>227</v>
      </c>
      <c r="T48">
        <v>0</v>
      </c>
      <c r="U48" t="s">
        <v>227</v>
      </c>
      <c r="V48" t="s">
        <v>227</v>
      </c>
      <c r="W48" t="s">
        <v>227</v>
      </c>
      <c r="X48" t="s">
        <v>227</v>
      </c>
      <c r="Y48" t="s">
        <v>227</v>
      </c>
      <c r="Z48" t="s">
        <v>227</v>
      </c>
      <c r="AA48" t="s">
        <v>54</v>
      </c>
      <c r="AB48">
        <v>89</v>
      </c>
      <c r="AC48">
        <v>89</v>
      </c>
      <c r="AD48" t="s">
        <v>67</v>
      </c>
      <c r="AE48" t="s">
        <v>70</v>
      </c>
      <c r="AF48" t="s">
        <v>131</v>
      </c>
      <c r="AG48" t="s">
        <v>88</v>
      </c>
      <c r="AH48" s="3">
        <v>45778</v>
      </c>
      <c r="AJ48" t="s">
        <v>56</v>
      </c>
      <c r="AK48" s="3"/>
      <c r="AM48" s="3"/>
      <c r="AN48" t="s">
        <v>57</v>
      </c>
      <c r="AO48" s="3"/>
      <c r="AP48">
        <v>202505</v>
      </c>
      <c r="AR48"/>
      <c r="AS48"/>
      <c r="AT48" s="3">
        <v>45778</v>
      </c>
      <c r="AU48">
        <v>2154360</v>
      </c>
      <c r="AV48">
        <v>45791</v>
      </c>
      <c r="AW48" s="3">
        <v>45805</v>
      </c>
      <c r="AY48" s="3"/>
      <c r="BA48" s="3"/>
      <c r="BC48" s="3"/>
      <c r="BD48">
        <v>202504</v>
      </c>
      <c r="BE48">
        <v>202505</v>
      </c>
      <c r="BF48" s="5">
        <f>IFERROR(VLOOKUP(Sheet1[[#This Row],[ASESOR]],Parámetros!A:B,2,0),Sheet1[[#This Row],[PERIODO_ALTA]])</f>
        <v>202505</v>
      </c>
      <c r="BG48" s="5" t="str">
        <f>_xlfn.CONCAT(TRIM(Sheet1[[#This Row],[ASESOR]])," ",TRIM(Sheet1[[#This Row],[DEPARTAMENTO]]))</f>
        <v>SICOMNET SAC Piura</v>
      </c>
      <c r="BH48" s="5" t="str">
        <f>Sheet1[[#This Row],[DNI_ASESOR]]</f>
        <v>20610959564</v>
      </c>
      <c r="BI48">
        <f>IF(Sheet1[[#This Row],[GRUPO]]="G1",IF(AND(Sheet1[[#This Row],[RECIBO1_PAGADO]]&lt;&gt;"",Sheet1[[#This Row],[RECIBO1_PAGADO]]&lt;=DATEVALUE("10/06/2025")),1,0),0)</f>
        <v>1</v>
      </c>
      <c r="BJ48" s="9">
        <f>Sheet1[[#This Row],[PRECIO CON IGV EXTERNO]]/1.18</f>
        <v>75.423728813559322</v>
      </c>
      <c r="BK48" s="5" t="str">
        <f>IF(MONTH(Sheet1[[#This Row],[WS_RECIBO1_EMISION]])=5,"G1",IF(MONTH(Sheet1[[#This Row],[WS_RECIBO1_EMISION]])-5=1,"G2","POR DEFINIR"))</f>
        <v>G1</v>
      </c>
      <c r="BL48" s="5" t="s">
        <v>1798</v>
      </c>
    </row>
    <row r="49" spans="1:64" x14ac:dyDescent="0.25">
      <c r="A49">
        <v>2154363</v>
      </c>
      <c r="B49" t="s">
        <v>314</v>
      </c>
      <c r="C49" t="s">
        <v>94</v>
      </c>
      <c r="D49" t="s">
        <v>95</v>
      </c>
      <c r="E49" t="s">
        <v>96</v>
      </c>
      <c r="H49" s="3">
        <v>45777</v>
      </c>
      <c r="I49" s="13">
        <v>45777.664753784724</v>
      </c>
      <c r="J49" t="s">
        <v>195</v>
      </c>
      <c r="K49">
        <v>1000</v>
      </c>
      <c r="L49" t="s">
        <v>188</v>
      </c>
      <c r="M49" t="s">
        <v>58</v>
      </c>
      <c r="N49">
        <v>1</v>
      </c>
      <c r="O49">
        <v>0</v>
      </c>
      <c r="P49">
        <v>0</v>
      </c>
      <c r="Q49">
        <v>0</v>
      </c>
      <c r="R49" t="s">
        <v>227</v>
      </c>
      <c r="S49" t="s">
        <v>227</v>
      </c>
      <c r="T49">
        <v>0</v>
      </c>
      <c r="U49" t="s">
        <v>227</v>
      </c>
      <c r="V49" t="s">
        <v>227</v>
      </c>
      <c r="W49" t="s">
        <v>227</v>
      </c>
      <c r="X49" t="s">
        <v>227</v>
      </c>
      <c r="Y49" t="s">
        <v>227</v>
      </c>
      <c r="Z49" t="s">
        <v>228</v>
      </c>
      <c r="AA49" t="s">
        <v>54</v>
      </c>
      <c r="AB49">
        <v>129.9</v>
      </c>
      <c r="AC49">
        <v>111.563</v>
      </c>
      <c r="AD49" t="s">
        <v>67</v>
      </c>
      <c r="AE49" t="s">
        <v>4</v>
      </c>
      <c r="AF49" t="s">
        <v>8</v>
      </c>
      <c r="AG49" t="s">
        <v>88</v>
      </c>
      <c r="AH49" s="3">
        <v>45780</v>
      </c>
      <c r="AJ49" t="s">
        <v>56</v>
      </c>
      <c r="AK49" s="3"/>
      <c r="AM49" s="3"/>
      <c r="AN49" t="s">
        <v>57</v>
      </c>
      <c r="AO49" s="3"/>
      <c r="AP49">
        <v>202505</v>
      </c>
      <c r="AR49"/>
      <c r="AS49"/>
      <c r="AT49" s="3">
        <v>45780</v>
      </c>
      <c r="AU49">
        <v>2154363</v>
      </c>
      <c r="AV49">
        <v>45791</v>
      </c>
      <c r="AW49" s="3">
        <v>45815</v>
      </c>
      <c r="AY49" s="3"/>
      <c r="BA49" s="3"/>
      <c r="BC49" s="3"/>
      <c r="BD49">
        <v>202504</v>
      </c>
      <c r="BE49">
        <v>202505</v>
      </c>
      <c r="BF49" s="5">
        <f>IFERROR(VLOOKUP(Sheet1[[#This Row],[ASESOR]],Parámetros!A:B,2,0),Sheet1[[#This Row],[PERIODO_ALTA]])</f>
        <v>202505</v>
      </c>
      <c r="BG49" s="5" t="str">
        <f>_xlfn.CONCAT(TRIM(Sheet1[[#This Row],[ASESOR]])," ",TRIM(Sheet1[[#This Row],[DEPARTAMENTO]]))</f>
        <v>ALIV TELECOM S.A.C. La Libertad</v>
      </c>
      <c r="BH49" s="5" t="str">
        <f>Sheet1[[#This Row],[DNI_ASESOR]]</f>
        <v>20609316170</v>
      </c>
      <c r="BI49">
        <f>IF(Sheet1[[#This Row],[GRUPO]]="G1",IF(AND(Sheet1[[#This Row],[RECIBO1_PAGADO]]&lt;&gt;"",Sheet1[[#This Row],[RECIBO1_PAGADO]]&lt;=DATEVALUE("10/06/2025")),1,0),0)</f>
        <v>1</v>
      </c>
      <c r="BJ49" s="9">
        <f>Sheet1[[#This Row],[PRECIO CON IGV EXTERNO]]/1.18</f>
        <v>94.544915254237296</v>
      </c>
      <c r="BK49" s="5" t="str">
        <f>IF(MONTH(Sheet1[[#This Row],[WS_RECIBO1_EMISION]])=5,"G1",IF(MONTH(Sheet1[[#This Row],[WS_RECIBO1_EMISION]])-5=1,"G2","POR DEFINIR"))</f>
        <v>G1</v>
      </c>
      <c r="BL49" s="5" t="s">
        <v>1798</v>
      </c>
    </row>
    <row r="50" spans="1:64" x14ac:dyDescent="0.25">
      <c r="A50">
        <v>2154424</v>
      </c>
      <c r="B50" t="s">
        <v>315</v>
      </c>
      <c r="C50" t="s">
        <v>89</v>
      </c>
      <c r="D50" t="s">
        <v>89</v>
      </c>
      <c r="E50" t="s">
        <v>93</v>
      </c>
      <c r="H50" s="3">
        <v>45777</v>
      </c>
      <c r="I50" s="13">
        <v>45777.675146331021</v>
      </c>
      <c r="J50" t="s">
        <v>195</v>
      </c>
      <c r="K50">
        <v>1000</v>
      </c>
      <c r="L50" t="s">
        <v>188</v>
      </c>
      <c r="M50" t="s">
        <v>58</v>
      </c>
      <c r="N50">
        <v>1</v>
      </c>
      <c r="O50">
        <v>0</v>
      </c>
      <c r="P50">
        <v>0</v>
      </c>
      <c r="Q50">
        <v>0</v>
      </c>
      <c r="R50" t="s">
        <v>227</v>
      </c>
      <c r="S50" t="s">
        <v>227</v>
      </c>
      <c r="T50">
        <v>0</v>
      </c>
      <c r="U50" t="s">
        <v>227</v>
      </c>
      <c r="V50" t="s">
        <v>227</v>
      </c>
      <c r="W50" t="s">
        <v>227</v>
      </c>
      <c r="X50" t="s">
        <v>227</v>
      </c>
      <c r="Y50" t="s">
        <v>227</v>
      </c>
      <c r="Z50" t="s">
        <v>228</v>
      </c>
      <c r="AA50" t="s">
        <v>64</v>
      </c>
      <c r="AB50">
        <v>129.9</v>
      </c>
      <c r="AC50">
        <v>111.563</v>
      </c>
      <c r="AD50" t="s">
        <v>60</v>
      </c>
      <c r="AE50" t="s">
        <v>4</v>
      </c>
      <c r="AF50" t="s">
        <v>8</v>
      </c>
      <c r="AG50" t="s">
        <v>88</v>
      </c>
      <c r="AH50" s="3">
        <v>45778</v>
      </c>
      <c r="AJ50" t="s">
        <v>56</v>
      </c>
      <c r="AK50" s="3"/>
      <c r="AM50" s="3"/>
      <c r="AN50" t="s">
        <v>57</v>
      </c>
      <c r="AO50" s="3"/>
      <c r="AP50">
        <v>202505</v>
      </c>
      <c r="AR50"/>
      <c r="AS50"/>
      <c r="AT50" s="3">
        <v>45778</v>
      </c>
      <c r="AU50">
        <v>2154424</v>
      </c>
      <c r="AV50">
        <v>45791</v>
      </c>
      <c r="AW50" s="3">
        <v>45805</v>
      </c>
      <c r="AY50" s="3"/>
      <c r="BA50" s="3"/>
      <c r="BC50" s="3"/>
      <c r="BD50">
        <v>202504</v>
      </c>
      <c r="BE50">
        <v>202505</v>
      </c>
      <c r="BF50" s="5">
        <f>IFERROR(VLOOKUP(Sheet1[[#This Row],[ASESOR]],Parámetros!A:B,2,0),Sheet1[[#This Row],[PERIODO_ALTA]])</f>
        <v>202505</v>
      </c>
      <c r="BG50" s="5" t="str">
        <f>_xlfn.CONCAT(TRIM(Sheet1[[#This Row],[ASESOR]])," ",TRIM(Sheet1[[#This Row],[DEPARTAMENTO]]))</f>
        <v>ALIV TELECOM S.A.C. Piura</v>
      </c>
      <c r="BH50" s="5" t="str">
        <f>Sheet1[[#This Row],[DNI_ASESOR]]</f>
        <v>20609316170</v>
      </c>
      <c r="BI50">
        <f>IF(Sheet1[[#This Row],[GRUPO]]="G1",IF(AND(Sheet1[[#This Row],[RECIBO1_PAGADO]]&lt;&gt;"",Sheet1[[#This Row],[RECIBO1_PAGADO]]&lt;=DATEVALUE("10/06/2025")),1,0),0)</f>
        <v>1</v>
      </c>
      <c r="BJ50" s="9">
        <f>Sheet1[[#This Row],[PRECIO CON IGV EXTERNO]]/1.18</f>
        <v>94.544915254237296</v>
      </c>
      <c r="BK50" s="5" t="str">
        <f>IF(MONTH(Sheet1[[#This Row],[WS_RECIBO1_EMISION]])=5,"G1",IF(MONTH(Sheet1[[#This Row],[WS_RECIBO1_EMISION]])-5=1,"G2","POR DEFINIR"))</f>
        <v>G1</v>
      </c>
      <c r="BL50" s="5" t="s">
        <v>1798</v>
      </c>
    </row>
    <row r="51" spans="1:64" x14ac:dyDescent="0.25">
      <c r="A51">
        <v>2154434</v>
      </c>
      <c r="B51" t="s">
        <v>316</v>
      </c>
      <c r="C51" t="s">
        <v>89</v>
      </c>
      <c r="D51" t="s">
        <v>89</v>
      </c>
      <c r="E51" t="s">
        <v>89</v>
      </c>
      <c r="H51" s="3">
        <v>45777</v>
      </c>
      <c r="I51" s="13">
        <v>45777.67304533565</v>
      </c>
      <c r="J51" t="s">
        <v>195</v>
      </c>
      <c r="K51">
        <v>1000</v>
      </c>
      <c r="L51" t="s">
        <v>188</v>
      </c>
      <c r="M51" t="s">
        <v>58</v>
      </c>
      <c r="N51">
        <v>1</v>
      </c>
      <c r="O51">
        <v>0</v>
      </c>
      <c r="P51">
        <v>0</v>
      </c>
      <c r="Q51">
        <v>0</v>
      </c>
      <c r="R51" t="s">
        <v>227</v>
      </c>
      <c r="S51" t="s">
        <v>227</v>
      </c>
      <c r="T51">
        <v>0</v>
      </c>
      <c r="U51" t="s">
        <v>227</v>
      </c>
      <c r="V51" t="s">
        <v>227</v>
      </c>
      <c r="W51" t="s">
        <v>227</v>
      </c>
      <c r="X51" t="s">
        <v>227</v>
      </c>
      <c r="Y51" t="s">
        <v>227</v>
      </c>
      <c r="Z51" t="s">
        <v>228</v>
      </c>
      <c r="AA51" t="s">
        <v>54</v>
      </c>
      <c r="AB51">
        <v>129.9</v>
      </c>
      <c r="AC51">
        <v>111.563</v>
      </c>
      <c r="AD51" t="s">
        <v>67</v>
      </c>
      <c r="AE51" t="s">
        <v>4</v>
      </c>
      <c r="AF51" t="s">
        <v>8</v>
      </c>
      <c r="AG51" t="s">
        <v>88</v>
      </c>
      <c r="AH51" s="3">
        <v>45778</v>
      </c>
      <c r="AJ51" t="s">
        <v>56</v>
      </c>
      <c r="AK51" s="3"/>
      <c r="AM51" s="3"/>
      <c r="AN51" t="s">
        <v>57</v>
      </c>
      <c r="AO51" s="3"/>
      <c r="AP51">
        <v>202505</v>
      </c>
      <c r="AR51"/>
      <c r="AS51"/>
      <c r="AT51" s="3">
        <v>45778</v>
      </c>
      <c r="AU51">
        <v>2154434</v>
      </c>
      <c r="AV51">
        <v>45791</v>
      </c>
      <c r="AW51" s="3">
        <v>45813</v>
      </c>
      <c r="AY51" s="3"/>
      <c r="BA51" s="3"/>
      <c r="BC51" s="3"/>
      <c r="BD51">
        <v>202504</v>
      </c>
      <c r="BE51">
        <v>202505</v>
      </c>
      <c r="BF51" s="5">
        <f>IFERROR(VLOOKUP(Sheet1[[#This Row],[ASESOR]],Parámetros!A:B,2,0),Sheet1[[#This Row],[PERIODO_ALTA]])</f>
        <v>202505</v>
      </c>
      <c r="BG51" s="5" t="str">
        <f>_xlfn.CONCAT(TRIM(Sheet1[[#This Row],[ASESOR]])," ",TRIM(Sheet1[[#This Row],[DEPARTAMENTO]]))</f>
        <v>ALIV TELECOM S.A.C. Piura</v>
      </c>
      <c r="BH51" s="5" t="str">
        <f>Sheet1[[#This Row],[DNI_ASESOR]]</f>
        <v>20609316170</v>
      </c>
      <c r="BI51">
        <f>IF(Sheet1[[#This Row],[GRUPO]]="G1",IF(AND(Sheet1[[#This Row],[RECIBO1_PAGADO]]&lt;&gt;"",Sheet1[[#This Row],[RECIBO1_PAGADO]]&lt;=DATEVALUE("10/06/2025")),1,0),0)</f>
        <v>1</v>
      </c>
      <c r="BJ51" s="9">
        <f>Sheet1[[#This Row],[PRECIO CON IGV EXTERNO]]/1.18</f>
        <v>94.544915254237296</v>
      </c>
      <c r="BK51" s="5" t="str">
        <f>IF(MONTH(Sheet1[[#This Row],[WS_RECIBO1_EMISION]])=5,"G1",IF(MONTH(Sheet1[[#This Row],[WS_RECIBO1_EMISION]])-5=1,"G2","POR DEFINIR"))</f>
        <v>G1</v>
      </c>
      <c r="BL51" s="5" t="s">
        <v>1798</v>
      </c>
    </row>
    <row r="52" spans="1:64" x14ac:dyDescent="0.25">
      <c r="A52">
        <v>2154460</v>
      </c>
      <c r="B52" t="s">
        <v>317</v>
      </c>
      <c r="C52" t="s">
        <v>94</v>
      </c>
      <c r="D52" t="s">
        <v>95</v>
      </c>
      <c r="E52" t="s">
        <v>96</v>
      </c>
      <c r="H52" s="3">
        <v>45777</v>
      </c>
      <c r="I52" s="13">
        <v>45777.689717395835</v>
      </c>
      <c r="J52" t="s">
        <v>195</v>
      </c>
      <c r="K52">
        <v>1000</v>
      </c>
      <c r="L52" t="s">
        <v>188</v>
      </c>
      <c r="M52" t="s">
        <v>58</v>
      </c>
      <c r="N52">
        <v>1</v>
      </c>
      <c r="O52">
        <v>0</v>
      </c>
      <c r="P52">
        <v>0</v>
      </c>
      <c r="Q52">
        <v>0</v>
      </c>
      <c r="R52" t="s">
        <v>227</v>
      </c>
      <c r="S52" t="s">
        <v>227</v>
      </c>
      <c r="T52">
        <v>0</v>
      </c>
      <c r="U52" t="s">
        <v>227</v>
      </c>
      <c r="V52" t="s">
        <v>227</v>
      </c>
      <c r="W52" t="s">
        <v>227</v>
      </c>
      <c r="X52" t="s">
        <v>227</v>
      </c>
      <c r="Y52" t="s">
        <v>227</v>
      </c>
      <c r="Z52" t="s">
        <v>228</v>
      </c>
      <c r="AA52" t="s">
        <v>54</v>
      </c>
      <c r="AB52">
        <v>129.9</v>
      </c>
      <c r="AC52">
        <v>111.563</v>
      </c>
      <c r="AD52" t="s">
        <v>55</v>
      </c>
      <c r="AE52" t="s">
        <v>5</v>
      </c>
      <c r="AF52" t="s">
        <v>9</v>
      </c>
      <c r="AG52" t="s">
        <v>88</v>
      </c>
      <c r="AH52" s="3">
        <v>45778</v>
      </c>
      <c r="AJ52" t="s">
        <v>56</v>
      </c>
      <c r="AK52" s="3"/>
      <c r="AM52" s="3"/>
      <c r="AN52" t="s">
        <v>57</v>
      </c>
      <c r="AO52" s="3"/>
      <c r="AP52">
        <v>202505</v>
      </c>
      <c r="AR52"/>
      <c r="AS52"/>
      <c r="AT52" s="3">
        <v>45778</v>
      </c>
      <c r="AU52">
        <v>2154460</v>
      </c>
      <c r="AV52">
        <v>45791</v>
      </c>
      <c r="AW52" s="3">
        <v>45808</v>
      </c>
      <c r="AY52" s="3"/>
      <c r="BA52" s="3"/>
      <c r="BC52" s="3"/>
      <c r="BD52">
        <v>202504</v>
      </c>
      <c r="BE52">
        <v>202505</v>
      </c>
      <c r="BF52" s="5">
        <f>IFERROR(VLOOKUP(Sheet1[[#This Row],[ASESOR]],Parámetros!A:B,2,0),Sheet1[[#This Row],[PERIODO_ALTA]])</f>
        <v>202505</v>
      </c>
      <c r="BG52" s="5" t="str">
        <f>_xlfn.CONCAT(TRIM(Sheet1[[#This Row],[ASESOR]])," ",TRIM(Sheet1[[#This Row],[DEPARTAMENTO]]))</f>
        <v>S L SELECTRA La Libertad</v>
      </c>
      <c r="BH52" s="5" t="str">
        <f>Sheet1[[#This Row],[DNI_ASESOR]]</f>
        <v>28.646.378-Q</v>
      </c>
      <c r="BI52">
        <f>IF(Sheet1[[#This Row],[GRUPO]]="G1",IF(AND(Sheet1[[#This Row],[RECIBO1_PAGADO]]&lt;&gt;"",Sheet1[[#This Row],[RECIBO1_PAGADO]]&lt;=DATEVALUE("10/06/2025")),1,0),0)</f>
        <v>1</v>
      </c>
      <c r="BJ52" s="9">
        <f>Sheet1[[#This Row],[PRECIO CON IGV EXTERNO]]/1.18</f>
        <v>94.544915254237296</v>
      </c>
      <c r="BK52" s="5" t="str">
        <f>IF(MONTH(Sheet1[[#This Row],[WS_RECIBO1_EMISION]])=5,"G1",IF(MONTH(Sheet1[[#This Row],[WS_RECIBO1_EMISION]])-5=1,"G2","POR DEFINIR"))</f>
        <v>G1</v>
      </c>
      <c r="BL52" s="5" t="s">
        <v>1798</v>
      </c>
    </row>
    <row r="53" spans="1:64" x14ac:dyDescent="0.25">
      <c r="A53">
        <v>2154515</v>
      </c>
      <c r="B53" t="s">
        <v>318</v>
      </c>
      <c r="C53" t="s">
        <v>89</v>
      </c>
      <c r="D53" t="s">
        <v>89</v>
      </c>
      <c r="E53" t="s">
        <v>93</v>
      </c>
      <c r="H53" s="3">
        <v>45777</v>
      </c>
      <c r="I53" s="13">
        <v>45777.708570567127</v>
      </c>
      <c r="J53" t="s">
        <v>191</v>
      </c>
      <c r="K53">
        <v>550</v>
      </c>
      <c r="L53" t="s">
        <v>186</v>
      </c>
      <c r="M53" t="s">
        <v>53</v>
      </c>
      <c r="N53">
        <v>0</v>
      </c>
      <c r="O53">
        <v>0</v>
      </c>
      <c r="P53">
        <v>0</v>
      </c>
      <c r="Q53">
        <v>0</v>
      </c>
      <c r="R53" t="s">
        <v>227</v>
      </c>
      <c r="S53" t="s">
        <v>227</v>
      </c>
      <c r="T53">
        <v>0</v>
      </c>
      <c r="U53" t="s">
        <v>227</v>
      </c>
      <c r="V53" t="s">
        <v>227</v>
      </c>
      <c r="W53" t="s">
        <v>227</v>
      </c>
      <c r="X53" t="s">
        <v>227</v>
      </c>
      <c r="Y53" t="s">
        <v>227</v>
      </c>
      <c r="Z53" t="s">
        <v>227</v>
      </c>
      <c r="AA53" t="s">
        <v>54</v>
      </c>
      <c r="AB53">
        <v>89</v>
      </c>
      <c r="AC53">
        <v>89</v>
      </c>
      <c r="AD53" t="s">
        <v>67</v>
      </c>
      <c r="AE53" t="s">
        <v>70</v>
      </c>
      <c r="AF53" t="s">
        <v>131</v>
      </c>
      <c r="AG53" t="s">
        <v>88</v>
      </c>
      <c r="AH53" s="3">
        <v>45778</v>
      </c>
      <c r="AJ53" t="s">
        <v>56</v>
      </c>
      <c r="AK53" s="3"/>
      <c r="AM53" s="3"/>
      <c r="AN53" t="s">
        <v>57</v>
      </c>
      <c r="AO53" s="3"/>
      <c r="AP53">
        <v>202505</v>
      </c>
      <c r="AR53"/>
      <c r="AS53"/>
      <c r="AT53" s="3">
        <v>45778</v>
      </c>
      <c r="AU53">
        <v>2154515</v>
      </c>
      <c r="AV53">
        <v>45791</v>
      </c>
      <c r="AW53" s="3">
        <v>45811</v>
      </c>
      <c r="AY53" s="3"/>
      <c r="BA53" s="3"/>
      <c r="BC53" s="3"/>
      <c r="BD53">
        <v>202504</v>
      </c>
      <c r="BE53">
        <v>202505</v>
      </c>
      <c r="BF53" s="5">
        <f>IFERROR(VLOOKUP(Sheet1[[#This Row],[ASESOR]],Parámetros!A:B,2,0),Sheet1[[#This Row],[PERIODO_ALTA]])</f>
        <v>202505</v>
      </c>
      <c r="BG53" s="5" t="str">
        <f>_xlfn.CONCAT(TRIM(Sheet1[[#This Row],[ASESOR]])," ",TRIM(Sheet1[[#This Row],[DEPARTAMENTO]]))</f>
        <v>SICOMNET SAC Piura</v>
      </c>
      <c r="BH53" s="5" t="str">
        <f>Sheet1[[#This Row],[DNI_ASESOR]]</f>
        <v>20610959564</v>
      </c>
      <c r="BI53">
        <f>IF(Sheet1[[#This Row],[GRUPO]]="G1",IF(AND(Sheet1[[#This Row],[RECIBO1_PAGADO]]&lt;&gt;"",Sheet1[[#This Row],[RECIBO1_PAGADO]]&lt;=DATEVALUE("10/06/2025")),1,0),0)</f>
        <v>1</v>
      </c>
      <c r="BJ53" s="9">
        <f>Sheet1[[#This Row],[PRECIO CON IGV EXTERNO]]/1.18</f>
        <v>75.423728813559322</v>
      </c>
      <c r="BK53" s="5" t="str">
        <f>IF(MONTH(Sheet1[[#This Row],[WS_RECIBO1_EMISION]])=5,"G1",IF(MONTH(Sheet1[[#This Row],[WS_RECIBO1_EMISION]])-5=1,"G2","POR DEFINIR"))</f>
        <v>G1</v>
      </c>
      <c r="BL53" s="5" t="s">
        <v>1798</v>
      </c>
    </row>
    <row r="54" spans="1:64" x14ac:dyDescent="0.25">
      <c r="A54">
        <v>2154548</v>
      </c>
      <c r="B54" t="s">
        <v>319</v>
      </c>
      <c r="C54" t="s">
        <v>89</v>
      </c>
      <c r="D54" t="s">
        <v>89</v>
      </c>
      <c r="E54" t="s">
        <v>89</v>
      </c>
      <c r="H54" s="3">
        <v>45777</v>
      </c>
      <c r="I54" s="13">
        <v>45777.708574918979</v>
      </c>
      <c r="J54" t="s">
        <v>190</v>
      </c>
      <c r="K54">
        <v>350</v>
      </c>
      <c r="L54" t="s">
        <v>186</v>
      </c>
      <c r="M54" t="s">
        <v>53</v>
      </c>
      <c r="N54">
        <v>0</v>
      </c>
      <c r="O54">
        <v>0</v>
      </c>
      <c r="P54">
        <v>0</v>
      </c>
      <c r="Q54">
        <v>0</v>
      </c>
      <c r="R54" t="s">
        <v>227</v>
      </c>
      <c r="S54" t="s">
        <v>227</v>
      </c>
      <c r="T54">
        <v>0</v>
      </c>
      <c r="U54" t="s">
        <v>227</v>
      </c>
      <c r="V54" t="s">
        <v>227</v>
      </c>
      <c r="W54" t="s">
        <v>227</v>
      </c>
      <c r="X54" t="s">
        <v>227</v>
      </c>
      <c r="Y54" t="s">
        <v>227</v>
      </c>
      <c r="Z54" t="s">
        <v>227</v>
      </c>
      <c r="AA54" t="s">
        <v>54</v>
      </c>
      <c r="AB54">
        <v>69</v>
      </c>
      <c r="AC54">
        <v>69</v>
      </c>
      <c r="AD54" t="s">
        <v>67</v>
      </c>
      <c r="AE54" t="s">
        <v>154</v>
      </c>
      <c r="AF54" t="s">
        <v>155</v>
      </c>
      <c r="AG54" t="s">
        <v>88</v>
      </c>
      <c r="AH54" s="3">
        <v>45779</v>
      </c>
      <c r="AJ54" t="s">
        <v>56</v>
      </c>
      <c r="AK54" s="3"/>
      <c r="AM54" s="3"/>
      <c r="AN54" t="s">
        <v>57</v>
      </c>
      <c r="AO54" s="3"/>
      <c r="AP54">
        <v>202505</v>
      </c>
      <c r="AR54"/>
      <c r="AS54"/>
      <c r="AT54" s="3">
        <v>45779</v>
      </c>
      <c r="AU54">
        <v>2154548</v>
      </c>
      <c r="AV54">
        <v>45791</v>
      </c>
      <c r="AW54" s="3">
        <v>45810</v>
      </c>
      <c r="AY54" s="3"/>
      <c r="BA54" s="3"/>
      <c r="BC54" s="3"/>
      <c r="BD54">
        <v>202504</v>
      </c>
      <c r="BE54">
        <v>202505</v>
      </c>
      <c r="BF54" s="5">
        <f>IFERROR(VLOOKUP(Sheet1[[#This Row],[ASESOR]],Parámetros!A:B,2,0),Sheet1[[#This Row],[PERIODO_ALTA]])</f>
        <v>202505</v>
      </c>
      <c r="BG54" s="5" t="str">
        <f>_xlfn.CONCAT(TRIM(Sheet1[[#This Row],[ASESOR]])," ",TRIM(Sheet1[[#This Row],[DEPARTAMENTO]]))</f>
        <v>AFG TELECOM S.A.C. Piura</v>
      </c>
      <c r="BH54" s="5" t="str">
        <f>Sheet1[[#This Row],[DNI_ASESOR]]</f>
        <v>20613447505</v>
      </c>
      <c r="BI54">
        <f>IF(Sheet1[[#This Row],[GRUPO]]="G1",IF(AND(Sheet1[[#This Row],[RECIBO1_PAGADO]]&lt;&gt;"",Sheet1[[#This Row],[RECIBO1_PAGADO]]&lt;=DATEVALUE("10/06/2025")),1,0),0)</f>
        <v>1</v>
      </c>
      <c r="BJ54" s="9">
        <f>Sheet1[[#This Row],[PRECIO CON IGV EXTERNO]]/1.18</f>
        <v>58.474576271186443</v>
      </c>
      <c r="BK54" s="5" t="str">
        <f>IF(MONTH(Sheet1[[#This Row],[WS_RECIBO1_EMISION]])=5,"G1",IF(MONTH(Sheet1[[#This Row],[WS_RECIBO1_EMISION]])-5=1,"G2","POR DEFINIR"))</f>
        <v>G1</v>
      </c>
      <c r="BL54" s="5" t="s">
        <v>1798</v>
      </c>
    </row>
    <row r="55" spans="1:64" x14ac:dyDescent="0.25">
      <c r="A55">
        <v>2154552</v>
      </c>
      <c r="B55" t="s">
        <v>320</v>
      </c>
      <c r="C55" t="s">
        <v>89</v>
      </c>
      <c r="D55" t="s">
        <v>89</v>
      </c>
      <c r="E55" t="s">
        <v>93</v>
      </c>
      <c r="H55" s="3">
        <v>45777</v>
      </c>
      <c r="I55" s="13">
        <v>45777.706396377318</v>
      </c>
      <c r="J55" t="s">
        <v>195</v>
      </c>
      <c r="K55">
        <v>1000</v>
      </c>
      <c r="L55" t="s">
        <v>188</v>
      </c>
      <c r="M55" t="s">
        <v>58</v>
      </c>
      <c r="N55">
        <v>1</v>
      </c>
      <c r="O55">
        <v>0</v>
      </c>
      <c r="P55">
        <v>0</v>
      </c>
      <c r="Q55">
        <v>0</v>
      </c>
      <c r="R55" t="s">
        <v>227</v>
      </c>
      <c r="S55" t="s">
        <v>227</v>
      </c>
      <c r="T55">
        <v>0</v>
      </c>
      <c r="U55" t="s">
        <v>227</v>
      </c>
      <c r="V55" t="s">
        <v>227</v>
      </c>
      <c r="W55" t="s">
        <v>227</v>
      </c>
      <c r="X55" t="s">
        <v>227</v>
      </c>
      <c r="Y55" t="s">
        <v>227</v>
      </c>
      <c r="Z55" t="s">
        <v>228</v>
      </c>
      <c r="AA55" t="s">
        <v>54</v>
      </c>
      <c r="AB55">
        <v>129.9</v>
      </c>
      <c r="AC55">
        <v>111.563</v>
      </c>
      <c r="AD55" t="s">
        <v>67</v>
      </c>
      <c r="AE55" t="s">
        <v>4</v>
      </c>
      <c r="AF55" t="s">
        <v>8</v>
      </c>
      <c r="AG55" t="s">
        <v>88</v>
      </c>
      <c r="AH55" s="3">
        <v>45780</v>
      </c>
      <c r="AJ55" t="s">
        <v>56</v>
      </c>
      <c r="AK55" s="3"/>
      <c r="AM55" s="3"/>
      <c r="AN55" t="s">
        <v>57</v>
      </c>
      <c r="AO55" s="3"/>
      <c r="AP55">
        <v>202505</v>
      </c>
      <c r="AR55"/>
      <c r="AS55"/>
      <c r="AT55" s="3">
        <v>45780</v>
      </c>
      <c r="AU55">
        <v>2154552</v>
      </c>
      <c r="AV55">
        <v>45791</v>
      </c>
      <c r="AW55" s="3">
        <v>45817</v>
      </c>
      <c r="AY55" s="3"/>
      <c r="BA55" s="3"/>
      <c r="BC55" s="3"/>
      <c r="BD55">
        <v>202504</v>
      </c>
      <c r="BE55">
        <v>202505</v>
      </c>
      <c r="BF55" s="5">
        <f>IFERROR(VLOOKUP(Sheet1[[#This Row],[ASESOR]],Parámetros!A:B,2,0),Sheet1[[#This Row],[PERIODO_ALTA]])</f>
        <v>202505</v>
      </c>
      <c r="BG55" s="5" t="str">
        <f>_xlfn.CONCAT(TRIM(Sheet1[[#This Row],[ASESOR]])," ",TRIM(Sheet1[[#This Row],[DEPARTAMENTO]]))</f>
        <v>ALIV TELECOM S.A.C. Piura</v>
      </c>
      <c r="BH55" s="5" t="str">
        <f>Sheet1[[#This Row],[DNI_ASESOR]]</f>
        <v>20609316170</v>
      </c>
      <c r="BI55">
        <f>IF(Sheet1[[#This Row],[GRUPO]]="G1",IF(AND(Sheet1[[#This Row],[RECIBO1_PAGADO]]&lt;&gt;"",Sheet1[[#This Row],[RECIBO1_PAGADO]]&lt;=DATEVALUE("10/06/2025")),1,0),0)</f>
        <v>1</v>
      </c>
      <c r="BJ55" s="9">
        <f>Sheet1[[#This Row],[PRECIO CON IGV EXTERNO]]/1.18</f>
        <v>94.544915254237296</v>
      </c>
      <c r="BK55" s="5" t="str">
        <f>IF(MONTH(Sheet1[[#This Row],[WS_RECIBO1_EMISION]])=5,"G1",IF(MONTH(Sheet1[[#This Row],[WS_RECIBO1_EMISION]])-5=1,"G2","POR DEFINIR"))</f>
        <v>G1</v>
      </c>
      <c r="BL55" s="5" t="s">
        <v>1798</v>
      </c>
    </row>
    <row r="56" spans="1:64" x14ac:dyDescent="0.25">
      <c r="A56">
        <v>2154567</v>
      </c>
      <c r="B56" t="s">
        <v>321</v>
      </c>
      <c r="C56" t="s">
        <v>94</v>
      </c>
      <c r="D56" t="s">
        <v>95</v>
      </c>
      <c r="E56" t="s">
        <v>96</v>
      </c>
      <c r="H56" s="3">
        <v>45777</v>
      </c>
      <c r="I56" s="13">
        <v>45777.725124421297</v>
      </c>
      <c r="J56" t="s">
        <v>190</v>
      </c>
      <c r="K56">
        <v>350</v>
      </c>
      <c r="L56" t="s">
        <v>186</v>
      </c>
      <c r="M56" t="s">
        <v>53</v>
      </c>
      <c r="N56">
        <v>0</v>
      </c>
      <c r="O56">
        <v>0</v>
      </c>
      <c r="P56">
        <v>0</v>
      </c>
      <c r="Q56">
        <v>0</v>
      </c>
      <c r="R56" t="s">
        <v>227</v>
      </c>
      <c r="S56" t="s">
        <v>227</v>
      </c>
      <c r="T56">
        <v>0</v>
      </c>
      <c r="U56" t="s">
        <v>227</v>
      </c>
      <c r="V56" t="s">
        <v>227</v>
      </c>
      <c r="W56" t="s">
        <v>227</v>
      </c>
      <c r="X56" t="s">
        <v>227</v>
      </c>
      <c r="Y56" t="s">
        <v>227</v>
      </c>
      <c r="Z56" t="s">
        <v>227</v>
      </c>
      <c r="AA56" t="s">
        <v>54</v>
      </c>
      <c r="AB56">
        <v>69</v>
      </c>
      <c r="AC56">
        <v>69</v>
      </c>
      <c r="AD56" t="s">
        <v>67</v>
      </c>
      <c r="AE56" t="s">
        <v>4</v>
      </c>
      <c r="AF56" t="s">
        <v>8</v>
      </c>
      <c r="AG56" t="s">
        <v>88</v>
      </c>
      <c r="AH56" s="3">
        <v>45778</v>
      </c>
      <c r="AJ56" t="s">
        <v>56</v>
      </c>
      <c r="AK56" s="3"/>
      <c r="AM56" s="3"/>
      <c r="AN56" t="s">
        <v>57</v>
      </c>
      <c r="AO56" s="3"/>
      <c r="AP56">
        <v>202505</v>
      </c>
      <c r="AR56"/>
      <c r="AS56"/>
      <c r="AT56" s="3">
        <v>45778</v>
      </c>
      <c r="AU56">
        <v>2154567</v>
      </c>
      <c r="AV56">
        <v>45791</v>
      </c>
      <c r="AW56" s="3">
        <v>45814</v>
      </c>
      <c r="AY56" s="3"/>
      <c r="BA56" s="3"/>
      <c r="BC56" s="3"/>
      <c r="BD56">
        <v>202504</v>
      </c>
      <c r="BE56">
        <v>202505</v>
      </c>
      <c r="BF56" s="5">
        <f>IFERROR(VLOOKUP(Sheet1[[#This Row],[ASESOR]],Parámetros!A:B,2,0),Sheet1[[#This Row],[PERIODO_ALTA]])</f>
        <v>202505</v>
      </c>
      <c r="BG56" s="5" t="str">
        <f>_xlfn.CONCAT(TRIM(Sheet1[[#This Row],[ASESOR]])," ",TRIM(Sheet1[[#This Row],[DEPARTAMENTO]]))</f>
        <v>ALIV TELECOM S.A.C. La Libertad</v>
      </c>
      <c r="BH56" s="5" t="str">
        <f>Sheet1[[#This Row],[DNI_ASESOR]]</f>
        <v>20609316170</v>
      </c>
      <c r="BI56">
        <f>IF(Sheet1[[#This Row],[GRUPO]]="G1",IF(AND(Sheet1[[#This Row],[RECIBO1_PAGADO]]&lt;&gt;"",Sheet1[[#This Row],[RECIBO1_PAGADO]]&lt;=DATEVALUE("10/06/2025")),1,0),0)</f>
        <v>1</v>
      </c>
      <c r="BJ56" s="9">
        <f>Sheet1[[#This Row],[PRECIO CON IGV EXTERNO]]/1.18</f>
        <v>58.474576271186443</v>
      </c>
      <c r="BK56" s="5" t="str">
        <f>IF(MONTH(Sheet1[[#This Row],[WS_RECIBO1_EMISION]])=5,"G1",IF(MONTH(Sheet1[[#This Row],[WS_RECIBO1_EMISION]])-5=1,"G2","POR DEFINIR"))</f>
        <v>G1</v>
      </c>
      <c r="BL56" s="5" t="s">
        <v>1798</v>
      </c>
    </row>
    <row r="57" spans="1:64" x14ac:dyDescent="0.25">
      <c r="A57">
        <v>2154684</v>
      </c>
      <c r="B57" t="s">
        <v>322</v>
      </c>
      <c r="C57" t="s">
        <v>85</v>
      </c>
      <c r="D57" t="s">
        <v>86</v>
      </c>
      <c r="E57" t="s">
        <v>87</v>
      </c>
      <c r="H57" s="3">
        <v>45777</v>
      </c>
      <c r="I57" s="13">
        <v>45777.745984687499</v>
      </c>
      <c r="J57" t="s">
        <v>191</v>
      </c>
      <c r="K57">
        <v>550</v>
      </c>
      <c r="L57" t="s">
        <v>186</v>
      </c>
      <c r="M57" t="s">
        <v>53</v>
      </c>
      <c r="N57">
        <v>0</v>
      </c>
      <c r="O57">
        <v>0</v>
      </c>
      <c r="P57">
        <v>0</v>
      </c>
      <c r="Q57">
        <v>0</v>
      </c>
      <c r="R57" t="s">
        <v>227</v>
      </c>
      <c r="S57" t="s">
        <v>227</v>
      </c>
      <c r="T57">
        <v>0</v>
      </c>
      <c r="U57" t="s">
        <v>227</v>
      </c>
      <c r="V57" t="s">
        <v>227</v>
      </c>
      <c r="W57" t="s">
        <v>227</v>
      </c>
      <c r="X57" t="s">
        <v>227</v>
      </c>
      <c r="Y57" t="s">
        <v>227</v>
      </c>
      <c r="Z57" t="s">
        <v>227</v>
      </c>
      <c r="AA57" t="s">
        <v>64</v>
      </c>
      <c r="AB57">
        <v>89</v>
      </c>
      <c r="AC57">
        <v>89</v>
      </c>
      <c r="AD57" t="s">
        <v>67</v>
      </c>
      <c r="AE57" t="s">
        <v>323</v>
      </c>
      <c r="AF57" t="s">
        <v>324</v>
      </c>
      <c r="AG57" t="s">
        <v>88</v>
      </c>
      <c r="AH57" s="3">
        <v>45779</v>
      </c>
      <c r="AJ57" t="s">
        <v>56</v>
      </c>
      <c r="AK57" s="3"/>
      <c r="AM57" s="3"/>
      <c r="AN57" t="s">
        <v>57</v>
      </c>
      <c r="AO57" s="3"/>
      <c r="AP57">
        <v>202505</v>
      </c>
      <c r="AR57"/>
      <c r="AS57"/>
      <c r="AT57" s="3">
        <v>45779</v>
      </c>
      <c r="AU57">
        <v>2154684</v>
      </c>
      <c r="AV57">
        <v>45791</v>
      </c>
      <c r="AW57" s="3">
        <v>45805</v>
      </c>
      <c r="AY57" s="3"/>
      <c r="BA57" s="3"/>
      <c r="BC57" s="3"/>
      <c r="BD57">
        <v>202504</v>
      </c>
      <c r="BE57">
        <v>202505</v>
      </c>
      <c r="BF57" s="5">
        <f>IFERROR(VLOOKUP(Sheet1[[#This Row],[ASESOR]],Parámetros!A:B,2,0),Sheet1[[#This Row],[PERIODO_ALTA]])</f>
        <v>202505</v>
      </c>
      <c r="BG57" s="5" t="str">
        <f>_xlfn.CONCAT(TRIM(Sheet1[[#This Row],[ASESOR]])," ",TRIM(Sheet1[[#This Row],[DEPARTAMENTO]]))</f>
        <v>CR &amp; DR TECNOLOGIA DE VANGUARD Lambayeque</v>
      </c>
      <c r="BH57" s="5" t="str">
        <f>Sheet1[[#This Row],[DNI_ASESOR]]</f>
        <v>20611469480</v>
      </c>
      <c r="BI57">
        <f>IF(Sheet1[[#This Row],[GRUPO]]="G1",IF(AND(Sheet1[[#This Row],[RECIBO1_PAGADO]]&lt;&gt;"",Sheet1[[#This Row],[RECIBO1_PAGADO]]&lt;=DATEVALUE("10/06/2025")),1,0),0)</f>
        <v>1</v>
      </c>
      <c r="BJ57" s="9">
        <f>Sheet1[[#This Row],[PRECIO CON IGV EXTERNO]]/1.18</f>
        <v>75.423728813559322</v>
      </c>
      <c r="BK57" s="5" t="str">
        <f>IF(MONTH(Sheet1[[#This Row],[WS_RECIBO1_EMISION]])=5,"G1",IF(MONTH(Sheet1[[#This Row],[WS_RECIBO1_EMISION]])-5=1,"G2","POR DEFINIR"))</f>
        <v>G1</v>
      </c>
      <c r="BL57" s="5" t="s">
        <v>1798</v>
      </c>
    </row>
    <row r="58" spans="1:64" x14ac:dyDescent="0.25">
      <c r="A58">
        <v>2154688</v>
      </c>
      <c r="B58" t="s">
        <v>325</v>
      </c>
      <c r="C58" t="s">
        <v>85</v>
      </c>
      <c r="D58" t="s">
        <v>86</v>
      </c>
      <c r="E58" t="s">
        <v>87</v>
      </c>
      <c r="H58" s="3">
        <v>45777</v>
      </c>
      <c r="I58" s="13">
        <v>45777.748049155096</v>
      </c>
      <c r="J58" t="s">
        <v>190</v>
      </c>
      <c r="K58">
        <v>350</v>
      </c>
      <c r="L58" t="s">
        <v>188</v>
      </c>
      <c r="M58" t="s">
        <v>58</v>
      </c>
      <c r="N58">
        <v>1</v>
      </c>
      <c r="O58">
        <v>0</v>
      </c>
      <c r="P58">
        <v>1</v>
      </c>
      <c r="Q58">
        <v>0</v>
      </c>
      <c r="R58" t="s">
        <v>227</v>
      </c>
      <c r="S58" t="s">
        <v>227</v>
      </c>
      <c r="T58">
        <v>0</v>
      </c>
      <c r="U58" t="s">
        <v>227</v>
      </c>
      <c r="V58" t="s">
        <v>227</v>
      </c>
      <c r="W58" t="s">
        <v>227</v>
      </c>
      <c r="X58" t="s">
        <v>227</v>
      </c>
      <c r="Y58" t="s">
        <v>227</v>
      </c>
      <c r="Z58" t="s">
        <v>227</v>
      </c>
      <c r="AA58" t="s">
        <v>54</v>
      </c>
      <c r="AB58">
        <v>99</v>
      </c>
      <c r="AC58">
        <v>99</v>
      </c>
      <c r="AD58" t="s">
        <v>67</v>
      </c>
      <c r="AE58" t="s">
        <v>70</v>
      </c>
      <c r="AF58" t="s">
        <v>131</v>
      </c>
      <c r="AG58" t="s">
        <v>88</v>
      </c>
      <c r="AH58" s="3">
        <v>45779</v>
      </c>
      <c r="AJ58" t="s">
        <v>56</v>
      </c>
      <c r="AK58" s="3"/>
      <c r="AM58" s="3"/>
      <c r="AN58" t="s">
        <v>57</v>
      </c>
      <c r="AO58" s="3"/>
      <c r="AP58">
        <v>202505</v>
      </c>
      <c r="AR58"/>
      <c r="AS58"/>
      <c r="AT58" s="3">
        <v>45779</v>
      </c>
      <c r="AU58">
        <v>2154688</v>
      </c>
      <c r="AV58">
        <v>45791</v>
      </c>
      <c r="AW58" s="3">
        <v>45805</v>
      </c>
      <c r="AY58" s="3"/>
      <c r="BA58" s="3"/>
      <c r="BC58" s="3"/>
      <c r="BD58">
        <v>202504</v>
      </c>
      <c r="BE58">
        <v>202505</v>
      </c>
      <c r="BF58" s="5">
        <f>IFERROR(VLOOKUP(Sheet1[[#This Row],[ASESOR]],Parámetros!A:B,2,0),Sheet1[[#This Row],[PERIODO_ALTA]])</f>
        <v>202505</v>
      </c>
      <c r="BG58" s="5" t="str">
        <f>_xlfn.CONCAT(TRIM(Sheet1[[#This Row],[ASESOR]])," ",TRIM(Sheet1[[#This Row],[DEPARTAMENTO]]))</f>
        <v>SICOMNET SAC Lambayeque</v>
      </c>
      <c r="BH58" s="5" t="str">
        <f>Sheet1[[#This Row],[DNI_ASESOR]]</f>
        <v>20610959564</v>
      </c>
      <c r="BI58">
        <f>IF(Sheet1[[#This Row],[GRUPO]]="G1",IF(AND(Sheet1[[#This Row],[RECIBO1_PAGADO]]&lt;&gt;"",Sheet1[[#This Row],[RECIBO1_PAGADO]]&lt;=DATEVALUE("10/06/2025")),1,0),0)</f>
        <v>1</v>
      </c>
      <c r="BJ58" s="9">
        <f>Sheet1[[#This Row],[PRECIO CON IGV EXTERNO]]/1.18</f>
        <v>83.898305084745772</v>
      </c>
      <c r="BK58" s="5" t="str">
        <f>IF(MONTH(Sheet1[[#This Row],[WS_RECIBO1_EMISION]])=5,"G1",IF(MONTH(Sheet1[[#This Row],[WS_RECIBO1_EMISION]])-5=1,"G2","POR DEFINIR"))</f>
        <v>G1</v>
      </c>
      <c r="BL58" s="5" t="s">
        <v>1798</v>
      </c>
    </row>
    <row r="59" spans="1:64" x14ac:dyDescent="0.25">
      <c r="A59">
        <v>2154772</v>
      </c>
      <c r="B59" t="s">
        <v>326</v>
      </c>
      <c r="C59" t="s">
        <v>94</v>
      </c>
      <c r="D59" t="s">
        <v>95</v>
      </c>
      <c r="E59" t="s">
        <v>102</v>
      </c>
      <c r="H59" s="3">
        <v>45777</v>
      </c>
      <c r="I59" s="13">
        <v>45777.769015659724</v>
      </c>
      <c r="J59" t="s">
        <v>190</v>
      </c>
      <c r="K59">
        <v>350</v>
      </c>
      <c r="L59" t="s">
        <v>186</v>
      </c>
      <c r="M59" t="s">
        <v>53</v>
      </c>
      <c r="N59">
        <v>0</v>
      </c>
      <c r="O59">
        <v>0</v>
      </c>
      <c r="P59">
        <v>0</v>
      </c>
      <c r="Q59">
        <v>0</v>
      </c>
      <c r="R59" t="s">
        <v>227</v>
      </c>
      <c r="S59" t="s">
        <v>227</v>
      </c>
      <c r="T59">
        <v>0</v>
      </c>
      <c r="U59" t="s">
        <v>227</v>
      </c>
      <c r="V59" t="s">
        <v>227</v>
      </c>
      <c r="W59" t="s">
        <v>227</v>
      </c>
      <c r="X59" t="s">
        <v>227</v>
      </c>
      <c r="Y59" t="s">
        <v>227</v>
      </c>
      <c r="Z59" t="s">
        <v>227</v>
      </c>
      <c r="AA59" t="s">
        <v>54</v>
      </c>
      <c r="AB59">
        <v>69</v>
      </c>
      <c r="AC59">
        <v>69</v>
      </c>
      <c r="AD59" t="s">
        <v>67</v>
      </c>
      <c r="AE59" t="s">
        <v>4</v>
      </c>
      <c r="AF59" t="s">
        <v>8</v>
      </c>
      <c r="AG59" t="s">
        <v>88</v>
      </c>
      <c r="AH59" s="3">
        <v>45778</v>
      </c>
      <c r="AJ59" t="s">
        <v>56</v>
      </c>
      <c r="AK59" s="3"/>
      <c r="AM59" s="3"/>
      <c r="AN59" t="s">
        <v>57</v>
      </c>
      <c r="AO59" s="3"/>
      <c r="AP59">
        <v>202505</v>
      </c>
      <c r="AR59"/>
      <c r="AS59"/>
      <c r="AT59" s="3">
        <v>45778</v>
      </c>
      <c r="AU59">
        <v>2154772</v>
      </c>
      <c r="AV59">
        <v>45791</v>
      </c>
      <c r="AW59" s="3">
        <v>45805</v>
      </c>
      <c r="AY59" s="3"/>
      <c r="BA59" s="3"/>
      <c r="BC59" s="3"/>
      <c r="BD59">
        <v>202504</v>
      </c>
      <c r="BE59">
        <v>202505</v>
      </c>
      <c r="BF59" s="5">
        <f>IFERROR(VLOOKUP(Sheet1[[#This Row],[ASESOR]],Parámetros!A:B,2,0),Sheet1[[#This Row],[PERIODO_ALTA]])</f>
        <v>202505</v>
      </c>
      <c r="BG59" s="5" t="str">
        <f>_xlfn.CONCAT(TRIM(Sheet1[[#This Row],[ASESOR]])," ",TRIM(Sheet1[[#This Row],[DEPARTAMENTO]]))</f>
        <v>ALIV TELECOM S.A.C. La Libertad</v>
      </c>
      <c r="BH59" s="5" t="str">
        <f>Sheet1[[#This Row],[DNI_ASESOR]]</f>
        <v>20609316170</v>
      </c>
      <c r="BI59">
        <f>IF(Sheet1[[#This Row],[GRUPO]]="G1",IF(AND(Sheet1[[#This Row],[RECIBO1_PAGADO]]&lt;&gt;"",Sheet1[[#This Row],[RECIBO1_PAGADO]]&lt;=DATEVALUE("10/06/2025")),1,0),0)</f>
        <v>1</v>
      </c>
      <c r="BJ59" s="9">
        <f>Sheet1[[#This Row],[PRECIO CON IGV EXTERNO]]/1.18</f>
        <v>58.474576271186443</v>
      </c>
      <c r="BK59" s="5" t="str">
        <f>IF(MONTH(Sheet1[[#This Row],[WS_RECIBO1_EMISION]])=5,"G1",IF(MONTH(Sheet1[[#This Row],[WS_RECIBO1_EMISION]])-5=1,"G2","POR DEFINIR"))</f>
        <v>G1</v>
      </c>
      <c r="BL59" s="5" t="s">
        <v>1798</v>
      </c>
    </row>
    <row r="60" spans="1:64" x14ac:dyDescent="0.25">
      <c r="A60">
        <v>2154784</v>
      </c>
      <c r="B60" t="s">
        <v>327</v>
      </c>
      <c r="C60" t="s">
        <v>89</v>
      </c>
      <c r="D60" t="s">
        <v>89</v>
      </c>
      <c r="E60" t="s">
        <v>89</v>
      </c>
      <c r="H60" s="3">
        <v>45776</v>
      </c>
      <c r="I60" s="13">
        <v>45777.783487499997</v>
      </c>
      <c r="J60" t="s">
        <v>192</v>
      </c>
      <c r="K60">
        <v>400</v>
      </c>
      <c r="L60" t="s">
        <v>186</v>
      </c>
      <c r="M60" t="s">
        <v>53</v>
      </c>
      <c r="N60">
        <v>0</v>
      </c>
      <c r="O60">
        <v>0</v>
      </c>
      <c r="P60">
        <v>0</v>
      </c>
      <c r="Q60">
        <v>0</v>
      </c>
      <c r="R60" t="s">
        <v>227</v>
      </c>
      <c r="S60" t="s">
        <v>227</v>
      </c>
      <c r="T60">
        <v>0</v>
      </c>
      <c r="U60" t="s">
        <v>227</v>
      </c>
      <c r="V60" t="s">
        <v>227</v>
      </c>
      <c r="W60" t="s">
        <v>227</v>
      </c>
      <c r="X60" t="s">
        <v>227</v>
      </c>
      <c r="Y60" t="s">
        <v>227</v>
      </c>
      <c r="Z60" t="s">
        <v>227</v>
      </c>
      <c r="AA60" t="s">
        <v>54</v>
      </c>
      <c r="AB60">
        <v>129</v>
      </c>
      <c r="AC60">
        <v>129</v>
      </c>
      <c r="AD60" t="s">
        <v>67</v>
      </c>
      <c r="AE60" t="s">
        <v>4</v>
      </c>
      <c r="AF60" t="s">
        <v>8</v>
      </c>
      <c r="AG60" t="s">
        <v>88</v>
      </c>
      <c r="AH60" s="3">
        <v>45778</v>
      </c>
      <c r="AJ60" t="s">
        <v>56</v>
      </c>
      <c r="AK60" s="3"/>
      <c r="AM60" s="3"/>
      <c r="AN60" t="s">
        <v>57</v>
      </c>
      <c r="AO60" s="3"/>
      <c r="AP60">
        <v>202505</v>
      </c>
      <c r="AR60"/>
      <c r="AS60"/>
      <c r="AT60" s="3">
        <v>45778</v>
      </c>
      <c r="AU60">
        <v>2154784</v>
      </c>
      <c r="AV60">
        <v>45791</v>
      </c>
      <c r="AW60" s="3">
        <v>45812</v>
      </c>
      <c r="AY60" s="3"/>
      <c r="BA60" s="3"/>
      <c r="BC60" s="3"/>
      <c r="BD60">
        <v>202504</v>
      </c>
      <c r="BE60">
        <v>202505</v>
      </c>
      <c r="BF60" s="5">
        <f>IFERROR(VLOOKUP(Sheet1[[#This Row],[ASESOR]],Parámetros!A:B,2,0),Sheet1[[#This Row],[PERIODO_ALTA]])</f>
        <v>202505</v>
      </c>
      <c r="BG60" s="5" t="str">
        <f>_xlfn.CONCAT(TRIM(Sheet1[[#This Row],[ASESOR]])," ",TRIM(Sheet1[[#This Row],[DEPARTAMENTO]]))</f>
        <v>ALIV TELECOM S.A.C. Piura</v>
      </c>
      <c r="BH60" s="5" t="str">
        <f>Sheet1[[#This Row],[DNI_ASESOR]]</f>
        <v>20609316170</v>
      </c>
      <c r="BI60">
        <f>IF(Sheet1[[#This Row],[GRUPO]]="G1",IF(AND(Sheet1[[#This Row],[RECIBO1_PAGADO]]&lt;&gt;"",Sheet1[[#This Row],[RECIBO1_PAGADO]]&lt;=DATEVALUE("10/06/2025")),1,0),0)</f>
        <v>1</v>
      </c>
      <c r="BJ60" s="9">
        <f>Sheet1[[#This Row],[PRECIO CON IGV EXTERNO]]/1.18</f>
        <v>109.32203389830509</v>
      </c>
      <c r="BK60" s="5" t="str">
        <f>IF(MONTH(Sheet1[[#This Row],[WS_RECIBO1_EMISION]])=5,"G1",IF(MONTH(Sheet1[[#This Row],[WS_RECIBO1_EMISION]])-5=1,"G2","POR DEFINIR"))</f>
        <v>G1</v>
      </c>
      <c r="BL60" s="5" t="s">
        <v>1798</v>
      </c>
    </row>
    <row r="61" spans="1:64" x14ac:dyDescent="0.25">
      <c r="A61">
        <v>2154812</v>
      </c>
      <c r="B61" t="s">
        <v>328</v>
      </c>
      <c r="C61" t="s">
        <v>85</v>
      </c>
      <c r="D61" t="s">
        <v>86</v>
      </c>
      <c r="E61" t="s">
        <v>104</v>
      </c>
      <c r="H61" s="3">
        <v>45777</v>
      </c>
      <c r="I61" s="13">
        <v>45777.793913888891</v>
      </c>
      <c r="J61" t="s">
        <v>191</v>
      </c>
      <c r="K61">
        <v>550</v>
      </c>
      <c r="L61" t="s">
        <v>186</v>
      </c>
      <c r="M61" t="s">
        <v>53</v>
      </c>
      <c r="N61">
        <v>0</v>
      </c>
      <c r="O61">
        <v>0</v>
      </c>
      <c r="P61">
        <v>0</v>
      </c>
      <c r="Q61">
        <v>0</v>
      </c>
      <c r="R61" t="s">
        <v>227</v>
      </c>
      <c r="S61" t="s">
        <v>227</v>
      </c>
      <c r="T61">
        <v>0</v>
      </c>
      <c r="U61" t="s">
        <v>227</v>
      </c>
      <c r="V61" t="s">
        <v>227</v>
      </c>
      <c r="W61" t="s">
        <v>227</v>
      </c>
      <c r="X61" t="s">
        <v>227</v>
      </c>
      <c r="Y61" t="s">
        <v>227</v>
      </c>
      <c r="Z61" t="s">
        <v>227</v>
      </c>
      <c r="AA61" t="s">
        <v>54</v>
      </c>
      <c r="AB61">
        <v>89</v>
      </c>
      <c r="AC61">
        <v>89</v>
      </c>
      <c r="AD61" t="s">
        <v>67</v>
      </c>
      <c r="AE61" t="s">
        <v>70</v>
      </c>
      <c r="AF61" t="s">
        <v>131</v>
      </c>
      <c r="AG61" t="s">
        <v>88</v>
      </c>
      <c r="AH61" s="3">
        <v>45778</v>
      </c>
      <c r="AJ61" t="s">
        <v>56</v>
      </c>
      <c r="AK61" s="3"/>
      <c r="AM61" s="3"/>
      <c r="AN61" t="s">
        <v>57</v>
      </c>
      <c r="AO61" s="3"/>
      <c r="AP61">
        <v>202505</v>
      </c>
      <c r="AR61"/>
      <c r="AS61"/>
      <c r="AT61" s="3">
        <v>45778</v>
      </c>
      <c r="AU61">
        <v>2154812</v>
      </c>
      <c r="AV61">
        <v>45791</v>
      </c>
      <c r="AW61" s="3">
        <v>45803</v>
      </c>
      <c r="AY61" s="3"/>
      <c r="BA61" s="3"/>
      <c r="BC61" s="3"/>
      <c r="BD61">
        <v>202504</v>
      </c>
      <c r="BE61">
        <v>202505</v>
      </c>
      <c r="BF61" s="5">
        <f>IFERROR(VLOOKUP(Sheet1[[#This Row],[ASESOR]],Parámetros!A:B,2,0),Sheet1[[#This Row],[PERIODO_ALTA]])</f>
        <v>202505</v>
      </c>
      <c r="BG61" s="5" t="str">
        <f>_xlfn.CONCAT(TRIM(Sheet1[[#This Row],[ASESOR]])," ",TRIM(Sheet1[[#This Row],[DEPARTAMENTO]]))</f>
        <v>SICOMNET SAC Lambayeque</v>
      </c>
      <c r="BH61" s="5" t="str">
        <f>Sheet1[[#This Row],[DNI_ASESOR]]</f>
        <v>20610959564</v>
      </c>
      <c r="BI61">
        <f>IF(Sheet1[[#This Row],[GRUPO]]="G1",IF(AND(Sheet1[[#This Row],[RECIBO1_PAGADO]]&lt;&gt;"",Sheet1[[#This Row],[RECIBO1_PAGADO]]&lt;=DATEVALUE("10/06/2025")),1,0),0)</f>
        <v>1</v>
      </c>
      <c r="BJ61" s="9">
        <f>Sheet1[[#This Row],[PRECIO CON IGV EXTERNO]]/1.18</f>
        <v>75.423728813559322</v>
      </c>
      <c r="BK61" s="5" t="str">
        <f>IF(MONTH(Sheet1[[#This Row],[WS_RECIBO1_EMISION]])=5,"G1",IF(MONTH(Sheet1[[#This Row],[WS_RECIBO1_EMISION]])-5=1,"G2","POR DEFINIR"))</f>
        <v>G1</v>
      </c>
      <c r="BL61" s="5" t="s">
        <v>1798</v>
      </c>
    </row>
    <row r="62" spans="1:64" x14ac:dyDescent="0.25">
      <c r="A62">
        <v>2154851</v>
      </c>
      <c r="B62" t="s">
        <v>329</v>
      </c>
      <c r="C62" t="s">
        <v>89</v>
      </c>
      <c r="D62" t="s">
        <v>89</v>
      </c>
      <c r="E62" t="s">
        <v>90</v>
      </c>
      <c r="H62" s="3">
        <v>45776</v>
      </c>
      <c r="I62" s="13">
        <v>45777.808460185188</v>
      </c>
      <c r="J62" t="s">
        <v>190</v>
      </c>
      <c r="K62">
        <v>350</v>
      </c>
      <c r="L62" t="s">
        <v>186</v>
      </c>
      <c r="M62" t="s">
        <v>53</v>
      </c>
      <c r="N62">
        <v>0</v>
      </c>
      <c r="O62">
        <v>0</v>
      </c>
      <c r="P62">
        <v>0</v>
      </c>
      <c r="Q62">
        <v>0</v>
      </c>
      <c r="R62" t="s">
        <v>227</v>
      </c>
      <c r="S62" t="s">
        <v>227</v>
      </c>
      <c r="T62">
        <v>0</v>
      </c>
      <c r="U62" t="s">
        <v>227</v>
      </c>
      <c r="V62" t="s">
        <v>227</v>
      </c>
      <c r="W62" t="s">
        <v>227</v>
      </c>
      <c r="X62" t="s">
        <v>227</v>
      </c>
      <c r="Y62" t="s">
        <v>227</v>
      </c>
      <c r="Z62" t="s">
        <v>227</v>
      </c>
      <c r="AA62" t="s">
        <v>54</v>
      </c>
      <c r="AB62">
        <v>69</v>
      </c>
      <c r="AC62">
        <v>69</v>
      </c>
      <c r="AD62" t="s">
        <v>55</v>
      </c>
      <c r="AE62" t="s">
        <v>141</v>
      </c>
      <c r="AF62" t="s">
        <v>187</v>
      </c>
      <c r="AG62" t="s">
        <v>88</v>
      </c>
      <c r="AH62" s="3">
        <v>45780</v>
      </c>
      <c r="AJ62" t="s">
        <v>56</v>
      </c>
      <c r="AK62" s="3"/>
      <c r="AM62" s="3"/>
      <c r="AN62" t="s">
        <v>57</v>
      </c>
      <c r="AO62" s="3"/>
      <c r="AP62">
        <v>202505</v>
      </c>
      <c r="AR62"/>
      <c r="AS62"/>
      <c r="AT62" s="3">
        <v>45780</v>
      </c>
      <c r="AU62">
        <v>2154851</v>
      </c>
      <c r="AV62">
        <v>45791</v>
      </c>
      <c r="AW62" s="3">
        <v>45806</v>
      </c>
      <c r="AY62" s="3"/>
      <c r="BA62" s="3"/>
      <c r="BC62" s="3"/>
      <c r="BD62">
        <v>202504</v>
      </c>
      <c r="BE62">
        <v>202505</v>
      </c>
      <c r="BF62" s="5">
        <f>IFERROR(VLOOKUP(Sheet1[[#This Row],[ASESOR]],Parámetros!A:B,2,0),Sheet1[[#This Row],[PERIODO_ALTA]])</f>
        <v>202505</v>
      </c>
      <c r="BG62" s="5" t="str">
        <f>_xlfn.CONCAT(TRIM(Sheet1[[#This Row],[ASESOR]])," ",TRIM(Sheet1[[#This Row],[DEPARTAMENTO]]))</f>
        <v>EXPORTEL PROVINCIA Piura</v>
      </c>
      <c r="BH62" s="5" t="str">
        <f>Sheet1[[#This Row],[DNI_ASESOR]]</f>
        <v>20610487672</v>
      </c>
      <c r="BI62">
        <f>IF(Sheet1[[#This Row],[GRUPO]]="G1",IF(AND(Sheet1[[#This Row],[RECIBO1_PAGADO]]&lt;&gt;"",Sheet1[[#This Row],[RECIBO1_PAGADO]]&lt;=DATEVALUE("10/06/2025")),1,0),0)</f>
        <v>1</v>
      </c>
      <c r="BJ62" s="9">
        <f>Sheet1[[#This Row],[PRECIO CON IGV EXTERNO]]/1.18</f>
        <v>58.474576271186443</v>
      </c>
      <c r="BK62" s="5" t="str">
        <f>IF(MONTH(Sheet1[[#This Row],[WS_RECIBO1_EMISION]])=5,"G1",IF(MONTH(Sheet1[[#This Row],[WS_RECIBO1_EMISION]])-5=1,"G2","POR DEFINIR"))</f>
        <v>G1</v>
      </c>
      <c r="BL62" s="5" t="s">
        <v>1798</v>
      </c>
    </row>
    <row r="63" spans="1:64" x14ac:dyDescent="0.25">
      <c r="A63">
        <v>2154909</v>
      </c>
      <c r="B63" t="s">
        <v>330</v>
      </c>
      <c r="C63" t="s">
        <v>89</v>
      </c>
      <c r="D63" t="s">
        <v>89</v>
      </c>
      <c r="E63" t="s">
        <v>90</v>
      </c>
      <c r="H63" s="3">
        <v>45777</v>
      </c>
      <c r="I63" s="13">
        <v>45777.833561030093</v>
      </c>
      <c r="J63" t="s">
        <v>190</v>
      </c>
      <c r="K63">
        <v>350</v>
      </c>
      <c r="L63" t="s">
        <v>186</v>
      </c>
      <c r="M63" t="s">
        <v>53</v>
      </c>
      <c r="N63">
        <v>0</v>
      </c>
      <c r="O63">
        <v>0</v>
      </c>
      <c r="P63">
        <v>0</v>
      </c>
      <c r="Q63">
        <v>0</v>
      </c>
      <c r="R63" t="s">
        <v>227</v>
      </c>
      <c r="S63" t="s">
        <v>227</v>
      </c>
      <c r="T63">
        <v>0</v>
      </c>
      <c r="U63" t="s">
        <v>227</v>
      </c>
      <c r="V63" t="s">
        <v>227</v>
      </c>
      <c r="W63" t="s">
        <v>227</v>
      </c>
      <c r="X63" t="s">
        <v>227</v>
      </c>
      <c r="Y63" t="s">
        <v>227</v>
      </c>
      <c r="Z63" t="s">
        <v>227</v>
      </c>
      <c r="AA63" t="s">
        <v>54</v>
      </c>
      <c r="AB63">
        <v>69</v>
      </c>
      <c r="AC63">
        <v>69</v>
      </c>
      <c r="AD63" t="s">
        <v>67</v>
      </c>
      <c r="AE63" t="s">
        <v>141</v>
      </c>
      <c r="AF63" t="s">
        <v>187</v>
      </c>
      <c r="AG63" t="s">
        <v>88</v>
      </c>
      <c r="AH63" s="3">
        <v>45778</v>
      </c>
      <c r="AJ63" t="s">
        <v>56</v>
      </c>
      <c r="AK63" s="3"/>
      <c r="AM63" s="3"/>
      <c r="AN63" t="s">
        <v>57</v>
      </c>
      <c r="AO63" s="3"/>
      <c r="AP63">
        <v>202505</v>
      </c>
      <c r="AR63"/>
      <c r="AS63"/>
      <c r="AT63" s="3">
        <v>45778</v>
      </c>
      <c r="AU63">
        <v>2154909</v>
      </c>
      <c r="AV63">
        <v>45791</v>
      </c>
      <c r="AW63" s="3">
        <v>45806</v>
      </c>
      <c r="AY63" s="3"/>
      <c r="BA63" s="3"/>
      <c r="BC63" s="3"/>
      <c r="BD63">
        <v>202504</v>
      </c>
      <c r="BE63">
        <v>202505</v>
      </c>
      <c r="BF63" s="5">
        <f>IFERROR(VLOOKUP(Sheet1[[#This Row],[ASESOR]],Parámetros!A:B,2,0),Sheet1[[#This Row],[PERIODO_ALTA]])</f>
        <v>202505</v>
      </c>
      <c r="BG63" s="5" t="str">
        <f>_xlfn.CONCAT(TRIM(Sheet1[[#This Row],[ASESOR]])," ",TRIM(Sheet1[[#This Row],[DEPARTAMENTO]]))</f>
        <v>EXPORTEL PROVINCIA Piura</v>
      </c>
      <c r="BH63" s="5" t="str">
        <f>Sheet1[[#This Row],[DNI_ASESOR]]</f>
        <v>20610487672</v>
      </c>
      <c r="BI63">
        <f>IF(Sheet1[[#This Row],[GRUPO]]="G1",IF(AND(Sheet1[[#This Row],[RECIBO1_PAGADO]]&lt;&gt;"",Sheet1[[#This Row],[RECIBO1_PAGADO]]&lt;=DATEVALUE("10/06/2025")),1,0),0)</f>
        <v>1</v>
      </c>
      <c r="BJ63" s="9">
        <f>Sheet1[[#This Row],[PRECIO CON IGV EXTERNO]]/1.18</f>
        <v>58.474576271186443</v>
      </c>
      <c r="BK63" s="5" t="str">
        <f>IF(MONTH(Sheet1[[#This Row],[WS_RECIBO1_EMISION]])=5,"G1",IF(MONTH(Sheet1[[#This Row],[WS_RECIBO1_EMISION]])-5=1,"G2","POR DEFINIR"))</f>
        <v>G1</v>
      </c>
      <c r="BL63" s="5" t="s">
        <v>1798</v>
      </c>
    </row>
    <row r="64" spans="1:64" x14ac:dyDescent="0.25">
      <c r="A64">
        <v>2154911</v>
      </c>
      <c r="B64" t="s">
        <v>331</v>
      </c>
      <c r="C64" t="s">
        <v>89</v>
      </c>
      <c r="D64" t="s">
        <v>89</v>
      </c>
      <c r="E64" t="s">
        <v>93</v>
      </c>
      <c r="H64" s="3">
        <v>45777</v>
      </c>
      <c r="I64" s="13">
        <v>45777.831384606485</v>
      </c>
      <c r="J64" t="s">
        <v>195</v>
      </c>
      <c r="K64">
        <v>1000</v>
      </c>
      <c r="L64" t="s">
        <v>188</v>
      </c>
      <c r="M64" t="s">
        <v>58</v>
      </c>
      <c r="N64">
        <v>1</v>
      </c>
      <c r="O64">
        <v>0</v>
      </c>
      <c r="P64">
        <v>0</v>
      </c>
      <c r="Q64">
        <v>0</v>
      </c>
      <c r="R64" t="s">
        <v>227</v>
      </c>
      <c r="S64" t="s">
        <v>227</v>
      </c>
      <c r="T64">
        <v>0</v>
      </c>
      <c r="U64" t="s">
        <v>227</v>
      </c>
      <c r="V64" t="s">
        <v>227</v>
      </c>
      <c r="W64" t="s">
        <v>227</v>
      </c>
      <c r="X64" t="s">
        <v>227</v>
      </c>
      <c r="Y64" t="s">
        <v>227</v>
      </c>
      <c r="Z64" t="s">
        <v>228</v>
      </c>
      <c r="AA64" t="s">
        <v>64</v>
      </c>
      <c r="AB64">
        <v>129.9</v>
      </c>
      <c r="AC64">
        <v>111.563</v>
      </c>
      <c r="AD64" t="s">
        <v>67</v>
      </c>
      <c r="AE64" t="s">
        <v>4</v>
      </c>
      <c r="AF64" t="s">
        <v>8</v>
      </c>
      <c r="AG64" t="s">
        <v>88</v>
      </c>
      <c r="AH64" s="3">
        <v>45778</v>
      </c>
      <c r="AJ64" t="s">
        <v>56</v>
      </c>
      <c r="AK64" s="3"/>
      <c r="AM64" s="3"/>
      <c r="AN64" t="s">
        <v>57</v>
      </c>
      <c r="AO64" s="3"/>
      <c r="AP64">
        <v>202505</v>
      </c>
      <c r="AR64"/>
      <c r="AS64"/>
      <c r="AT64" s="3">
        <v>45778</v>
      </c>
      <c r="AU64">
        <v>2154911</v>
      </c>
      <c r="AV64">
        <v>45791</v>
      </c>
      <c r="AW64" s="3"/>
      <c r="AY64" s="3"/>
      <c r="BA64" s="3"/>
      <c r="BC64" s="3"/>
      <c r="BD64">
        <v>202504</v>
      </c>
      <c r="BE64">
        <v>202505</v>
      </c>
      <c r="BF64" s="5">
        <f>IFERROR(VLOOKUP(Sheet1[[#This Row],[ASESOR]],Parámetros!A:B,2,0),Sheet1[[#This Row],[PERIODO_ALTA]])</f>
        <v>202505</v>
      </c>
      <c r="BG64" s="5" t="str">
        <f>_xlfn.CONCAT(TRIM(Sheet1[[#This Row],[ASESOR]])," ",TRIM(Sheet1[[#This Row],[DEPARTAMENTO]]))</f>
        <v>ALIV TELECOM S.A.C. Piura</v>
      </c>
      <c r="BH64" s="5" t="str">
        <f>Sheet1[[#This Row],[DNI_ASESOR]]</f>
        <v>20609316170</v>
      </c>
      <c r="BI64">
        <f>IF(Sheet1[[#This Row],[GRUPO]]="G1",IF(AND(Sheet1[[#This Row],[RECIBO1_PAGADO]]&lt;&gt;"",Sheet1[[#This Row],[RECIBO1_PAGADO]]&lt;=DATEVALUE("10/06/2025")),1,0),0)</f>
        <v>0</v>
      </c>
      <c r="BJ64" s="9">
        <f>Sheet1[[#This Row],[PRECIO CON IGV EXTERNO]]/1.18</f>
        <v>94.544915254237296</v>
      </c>
      <c r="BK64" s="5" t="str">
        <f>IF(MONTH(Sheet1[[#This Row],[WS_RECIBO1_EMISION]])=5,"G1",IF(MONTH(Sheet1[[#This Row],[WS_RECIBO1_EMISION]])-5=1,"G2","POR DEFINIR"))</f>
        <v>G1</v>
      </c>
      <c r="BL64" s="5" t="s">
        <v>1798</v>
      </c>
    </row>
    <row r="65" spans="1:64" x14ac:dyDescent="0.25">
      <c r="A65">
        <v>2154921</v>
      </c>
      <c r="B65" t="s">
        <v>332</v>
      </c>
      <c r="C65" t="s">
        <v>85</v>
      </c>
      <c r="D65" t="s">
        <v>105</v>
      </c>
      <c r="E65" t="s">
        <v>85</v>
      </c>
      <c r="H65" s="3">
        <v>45777</v>
      </c>
      <c r="I65" s="13">
        <v>45777.841796296299</v>
      </c>
      <c r="J65" t="s">
        <v>190</v>
      </c>
      <c r="K65">
        <v>350</v>
      </c>
      <c r="L65" t="s">
        <v>186</v>
      </c>
      <c r="M65" t="s">
        <v>53</v>
      </c>
      <c r="N65">
        <v>0</v>
      </c>
      <c r="O65">
        <v>0</v>
      </c>
      <c r="P65">
        <v>0</v>
      </c>
      <c r="Q65">
        <v>0</v>
      </c>
      <c r="R65" t="s">
        <v>227</v>
      </c>
      <c r="S65" t="s">
        <v>227</v>
      </c>
      <c r="T65">
        <v>0</v>
      </c>
      <c r="U65" t="s">
        <v>227</v>
      </c>
      <c r="V65" t="s">
        <v>227</v>
      </c>
      <c r="W65" t="s">
        <v>227</v>
      </c>
      <c r="X65" t="s">
        <v>227</v>
      </c>
      <c r="Y65" t="s">
        <v>227</v>
      </c>
      <c r="Z65" t="s">
        <v>227</v>
      </c>
      <c r="AA65" t="s">
        <v>54</v>
      </c>
      <c r="AB65">
        <v>69</v>
      </c>
      <c r="AC65">
        <v>69</v>
      </c>
      <c r="AD65" t="s">
        <v>67</v>
      </c>
      <c r="AE65" t="s">
        <v>4</v>
      </c>
      <c r="AF65" t="s">
        <v>8</v>
      </c>
      <c r="AG65" t="s">
        <v>88</v>
      </c>
      <c r="AH65" s="3">
        <v>45778</v>
      </c>
      <c r="AJ65" t="s">
        <v>56</v>
      </c>
      <c r="AK65" s="3"/>
      <c r="AM65" s="3"/>
      <c r="AN65" t="s">
        <v>57</v>
      </c>
      <c r="AO65" s="3"/>
      <c r="AP65">
        <v>202505</v>
      </c>
      <c r="AR65"/>
      <c r="AS65"/>
      <c r="AT65" s="3">
        <v>45778</v>
      </c>
      <c r="AU65">
        <v>2154921</v>
      </c>
      <c r="AV65">
        <v>45791</v>
      </c>
      <c r="AW65" s="3">
        <v>45808</v>
      </c>
      <c r="AY65" s="3"/>
      <c r="BA65" s="3"/>
      <c r="BC65" s="3"/>
      <c r="BD65">
        <v>202504</v>
      </c>
      <c r="BE65">
        <v>202505</v>
      </c>
      <c r="BF65" s="5">
        <f>IFERROR(VLOOKUP(Sheet1[[#This Row],[ASESOR]],Parámetros!A:B,2,0),Sheet1[[#This Row],[PERIODO_ALTA]])</f>
        <v>202505</v>
      </c>
      <c r="BG65" s="5" t="str">
        <f>_xlfn.CONCAT(TRIM(Sheet1[[#This Row],[ASESOR]])," ",TRIM(Sheet1[[#This Row],[DEPARTAMENTO]]))</f>
        <v>ALIV TELECOM S.A.C. Lambayeque</v>
      </c>
      <c r="BH65" s="5" t="str">
        <f>Sheet1[[#This Row],[DNI_ASESOR]]</f>
        <v>20609316170</v>
      </c>
      <c r="BI65">
        <f>IF(Sheet1[[#This Row],[GRUPO]]="G1",IF(AND(Sheet1[[#This Row],[RECIBO1_PAGADO]]&lt;&gt;"",Sheet1[[#This Row],[RECIBO1_PAGADO]]&lt;=DATEVALUE("10/06/2025")),1,0),0)</f>
        <v>1</v>
      </c>
      <c r="BJ65" s="9">
        <f>Sheet1[[#This Row],[PRECIO CON IGV EXTERNO]]/1.18</f>
        <v>58.474576271186443</v>
      </c>
      <c r="BK65" s="5" t="str">
        <f>IF(MONTH(Sheet1[[#This Row],[WS_RECIBO1_EMISION]])=5,"G1",IF(MONTH(Sheet1[[#This Row],[WS_RECIBO1_EMISION]])-5=1,"G2","POR DEFINIR"))</f>
        <v>G1</v>
      </c>
      <c r="BL65" s="5" t="s">
        <v>1798</v>
      </c>
    </row>
    <row r="66" spans="1:64" x14ac:dyDescent="0.25">
      <c r="A66">
        <v>2154936</v>
      </c>
      <c r="B66" t="s">
        <v>333</v>
      </c>
      <c r="C66" t="s">
        <v>85</v>
      </c>
      <c r="D66" t="s">
        <v>86</v>
      </c>
      <c r="E66" t="s">
        <v>87</v>
      </c>
      <c r="H66" s="3">
        <v>45777</v>
      </c>
      <c r="I66" s="13">
        <v>45777.845960497689</v>
      </c>
      <c r="J66" t="s">
        <v>195</v>
      </c>
      <c r="K66">
        <v>1000</v>
      </c>
      <c r="L66" t="s">
        <v>188</v>
      </c>
      <c r="M66" t="s">
        <v>58</v>
      </c>
      <c r="N66">
        <v>1</v>
      </c>
      <c r="O66">
        <v>0</v>
      </c>
      <c r="P66">
        <v>0</v>
      </c>
      <c r="Q66">
        <v>0</v>
      </c>
      <c r="R66" t="s">
        <v>227</v>
      </c>
      <c r="S66" t="s">
        <v>227</v>
      </c>
      <c r="T66">
        <v>0</v>
      </c>
      <c r="U66" t="s">
        <v>227</v>
      </c>
      <c r="V66" t="s">
        <v>227</v>
      </c>
      <c r="W66" t="s">
        <v>227</v>
      </c>
      <c r="X66" t="s">
        <v>227</v>
      </c>
      <c r="Y66" t="s">
        <v>227</v>
      </c>
      <c r="Z66" t="s">
        <v>228</v>
      </c>
      <c r="AA66" t="s">
        <v>54</v>
      </c>
      <c r="AB66">
        <v>144.9</v>
      </c>
      <c r="AC66">
        <v>126.563</v>
      </c>
      <c r="AD66" t="s">
        <v>67</v>
      </c>
      <c r="AE66" t="s">
        <v>6</v>
      </c>
      <c r="AF66" t="s">
        <v>10</v>
      </c>
      <c r="AG66" t="s">
        <v>88</v>
      </c>
      <c r="AH66" s="3">
        <v>45778</v>
      </c>
      <c r="AJ66" t="s">
        <v>56</v>
      </c>
      <c r="AK66" s="3"/>
      <c r="AM66" s="3"/>
      <c r="AN66" t="s">
        <v>57</v>
      </c>
      <c r="AO66" s="3"/>
      <c r="AP66">
        <v>202505</v>
      </c>
      <c r="AR66"/>
      <c r="AS66"/>
      <c r="AT66" s="3">
        <v>45778</v>
      </c>
      <c r="AU66">
        <v>2154936</v>
      </c>
      <c r="AV66">
        <v>45791</v>
      </c>
      <c r="AW66" s="3">
        <v>45808</v>
      </c>
      <c r="AY66" s="3"/>
      <c r="BA66" s="3"/>
      <c r="BC66" s="3"/>
      <c r="BD66">
        <v>202504</v>
      </c>
      <c r="BE66">
        <v>202505</v>
      </c>
      <c r="BF66" s="5">
        <f>IFERROR(VLOOKUP(Sheet1[[#This Row],[ASESOR]],Parámetros!A:B,2,0),Sheet1[[#This Row],[PERIODO_ALTA]])</f>
        <v>202505</v>
      </c>
      <c r="BG66" s="5" t="str">
        <f>_xlfn.CONCAT(TRIM(Sheet1[[#This Row],[ASESOR]])," ",TRIM(Sheet1[[#This Row],[DEPARTAMENTO]]))</f>
        <v>DAS SOLUCIONES S.A.C. Lambayeque</v>
      </c>
      <c r="BH66" s="5" t="str">
        <f>Sheet1[[#This Row],[DNI_ASESOR]]</f>
        <v>20607995258</v>
      </c>
      <c r="BI66">
        <f>IF(Sheet1[[#This Row],[GRUPO]]="G1",IF(AND(Sheet1[[#This Row],[RECIBO1_PAGADO]]&lt;&gt;"",Sheet1[[#This Row],[RECIBO1_PAGADO]]&lt;=DATEVALUE("10/06/2025")),1,0),0)</f>
        <v>1</v>
      </c>
      <c r="BJ66" s="9">
        <f>Sheet1[[#This Row],[PRECIO CON IGV EXTERNO]]/1.18</f>
        <v>107.25677966101696</v>
      </c>
      <c r="BK66" s="5" t="str">
        <f>IF(MONTH(Sheet1[[#This Row],[WS_RECIBO1_EMISION]])=5,"G1",IF(MONTH(Sheet1[[#This Row],[WS_RECIBO1_EMISION]])-5=1,"G2","POR DEFINIR"))</f>
        <v>G1</v>
      </c>
      <c r="BL66" s="5" t="s">
        <v>1798</v>
      </c>
    </row>
    <row r="67" spans="1:64" x14ac:dyDescent="0.25">
      <c r="A67">
        <v>2154978</v>
      </c>
      <c r="B67" t="s">
        <v>334</v>
      </c>
      <c r="C67" t="s">
        <v>89</v>
      </c>
      <c r="D67" t="s">
        <v>89</v>
      </c>
      <c r="E67" t="s">
        <v>90</v>
      </c>
      <c r="H67" s="3">
        <v>45777</v>
      </c>
      <c r="I67" s="13">
        <v>45777.881383993059</v>
      </c>
      <c r="J67" t="s">
        <v>190</v>
      </c>
      <c r="K67">
        <v>350</v>
      </c>
      <c r="L67" t="s">
        <v>188</v>
      </c>
      <c r="M67" t="s">
        <v>58</v>
      </c>
      <c r="N67">
        <v>0</v>
      </c>
      <c r="O67">
        <v>0</v>
      </c>
      <c r="P67">
        <v>1</v>
      </c>
      <c r="Q67">
        <v>0</v>
      </c>
      <c r="R67" t="s">
        <v>227</v>
      </c>
      <c r="S67" t="s">
        <v>227</v>
      </c>
      <c r="T67">
        <v>0</v>
      </c>
      <c r="U67" t="s">
        <v>227</v>
      </c>
      <c r="V67" t="s">
        <v>227</v>
      </c>
      <c r="W67" t="s">
        <v>227</v>
      </c>
      <c r="X67" t="s">
        <v>227</v>
      </c>
      <c r="Y67" t="s">
        <v>227</v>
      </c>
      <c r="Z67" t="s">
        <v>227</v>
      </c>
      <c r="AA67" t="s">
        <v>54</v>
      </c>
      <c r="AB67">
        <v>84</v>
      </c>
      <c r="AC67">
        <v>84</v>
      </c>
      <c r="AD67" t="s">
        <v>67</v>
      </c>
      <c r="AE67" t="s">
        <v>4</v>
      </c>
      <c r="AF67" t="s">
        <v>8</v>
      </c>
      <c r="AG67" t="s">
        <v>88</v>
      </c>
      <c r="AH67" s="3">
        <v>45778</v>
      </c>
      <c r="AJ67" t="s">
        <v>56</v>
      </c>
      <c r="AK67" s="3"/>
      <c r="AM67" s="3"/>
      <c r="AN67" t="s">
        <v>57</v>
      </c>
      <c r="AO67" s="3"/>
      <c r="AP67">
        <v>202505</v>
      </c>
      <c r="AR67"/>
      <c r="AS67"/>
      <c r="AT67" s="3">
        <v>45778</v>
      </c>
      <c r="AU67">
        <v>2154978</v>
      </c>
      <c r="AV67">
        <v>45791</v>
      </c>
      <c r="AW67" s="3">
        <v>45817</v>
      </c>
      <c r="AY67" s="3"/>
      <c r="BA67" s="3"/>
      <c r="BC67" s="3"/>
      <c r="BD67">
        <v>202504</v>
      </c>
      <c r="BE67">
        <v>202505</v>
      </c>
      <c r="BF67" s="5">
        <f>IFERROR(VLOOKUP(Sheet1[[#This Row],[ASESOR]],Parámetros!A:B,2,0),Sheet1[[#This Row],[PERIODO_ALTA]])</f>
        <v>202505</v>
      </c>
      <c r="BG67" s="5" t="str">
        <f>_xlfn.CONCAT(TRIM(Sheet1[[#This Row],[ASESOR]])," ",TRIM(Sheet1[[#This Row],[DEPARTAMENTO]]))</f>
        <v>ALIV TELECOM S.A.C. Piura</v>
      </c>
      <c r="BH67" s="5" t="str">
        <f>Sheet1[[#This Row],[DNI_ASESOR]]</f>
        <v>20609316170</v>
      </c>
      <c r="BI67">
        <f>IF(Sheet1[[#This Row],[GRUPO]]="G1",IF(AND(Sheet1[[#This Row],[RECIBO1_PAGADO]]&lt;&gt;"",Sheet1[[#This Row],[RECIBO1_PAGADO]]&lt;=DATEVALUE("10/06/2025")),1,0),0)</f>
        <v>1</v>
      </c>
      <c r="BJ67" s="9">
        <f>Sheet1[[#This Row],[PRECIO CON IGV EXTERNO]]/1.18</f>
        <v>71.186440677966104</v>
      </c>
      <c r="BK67" s="5" t="str">
        <f>IF(MONTH(Sheet1[[#This Row],[WS_RECIBO1_EMISION]])=5,"G1",IF(MONTH(Sheet1[[#This Row],[WS_RECIBO1_EMISION]])-5=1,"G2","POR DEFINIR"))</f>
        <v>G1</v>
      </c>
      <c r="BL67" s="5" t="s">
        <v>1798</v>
      </c>
    </row>
    <row r="68" spans="1:64" x14ac:dyDescent="0.25">
      <c r="A68">
        <v>2154986</v>
      </c>
      <c r="B68" t="s">
        <v>335</v>
      </c>
      <c r="C68" t="s">
        <v>89</v>
      </c>
      <c r="D68" t="s">
        <v>89</v>
      </c>
      <c r="E68" t="s">
        <v>93</v>
      </c>
      <c r="H68" s="3">
        <v>45770</v>
      </c>
      <c r="I68" s="13">
        <v>45777.887634687497</v>
      </c>
      <c r="J68" t="s">
        <v>190</v>
      </c>
      <c r="K68">
        <v>350</v>
      </c>
      <c r="L68" t="s">
        <v>186</v>
      </c>
      <c r="M68" t="s">
        <v>53</v>
      </c>
      <c r="N68">
        <v>0</v>
      </c>
      <c r="O68">
        <v>0</v>
      </c>
      <c r="P68">
        <v>0</v>
      </c>
      <c r="Q68">
        <v>0</v>
      </c>
      <c r="R68" t="s">
        <v>227</v>
      </c>
      <c r="S68" t="s">
        <v>227</v>
      </c>
      <c r="T68">
        <v>0</v>
      </c>
      <c r="U68" t="s">
        <v>227</v>
      </c>
      <c r="V68" t="s">
        <v>227</v>
      </c>
      <c r="W68" t="s">
        <v>227</v>
      </c>
      <c r="X68" t="s">
        <v>227</v>
      </c>
      <c r="Y68" t="s">
        <v>227</v>
      </c>
      <c r="Z68" t="s">
        <v>227</v>
      </c>
      <c r="AA68" t="s">
        <v>54</v>
      </c>
      <c r="AB68">
        <v>69</v>
      </c>
      <c r="AC68">
        <v>69</v>
      </c>
      <c r="AD68" t="s">
        <v>67</v>
      </c>
      <c r="AE68" t="s">
        <v>4</v>
      </c>
      <c r="AF68" t="s">
        <v>8</v>
      </c>
      <c r="AG68" t="s">
        <v>88</v>
      </c>
      <c r="AH68" s="3">
        <v>45778</v>
      </c>
      <c r="AJ68" t="s">
        <v>56</v>
      </c>
      <c r="AK68" s="3"/>
      <c r="AM68" s="3"/>
      <c r="AN68" t="s">
        <v>57</v>
      </c>
      <c r="AO68" s="3"/>
      <c r="AP68">
        <v>202505</v>
      </c>
      <c r="AR68"/>
      <c r="AS68"/>
      <c r="AT68" s="3">
        <v>45778</v>
      </c>
      <c r="AU68">
        <v>2154986</v>
      </c>
      <c r="AV68">
        <v>45791</v>
      </c>
      <c r="AW68" s="3"/>
      <c r="AY68" s="3"/>
      <c r="BA68" s="3"/>
      <c r="BC68" s="3"/>
      <c r="BD68">
        <v>202504</v>
      </c>
      <c r="BE68">
        <v>202505</v>
      </c>
      <c r="BF68" s="5">
        <f>IFERROR(VLOOKUP(Sheet1[[#This Row],[ASESOR]],Parámetros!A:B,2,0),Sheet1[[#This Row],[PERIODO_ALTA]])</f>
        <v>202505</v>
      </c>
      <c r="BG68" s="5" t="str">
        <f>_xlfn.CONCAT(TRIM(Sheet1[[#This Row],[ASESOR]])," ",TRIM(Sheet1[[#This Row],[DEPARTAMENTO]]))</f>
        <v>ALIV TELECOM S.A.C. Piura</v>
      </c>
      <c r="BH68" s="5" t="str">
        <f>Sheet1[[#This Row],[DNI_ASESOR]]</f>
        <v>20609316170</v>
      </c>
      <c r="BI68">
        <f>IF(Sheet1[[#This Row],[GRUPO]]="G1",IF(AND(Sheet1[[#This Row],[RECIBO1_PAGADO]]&lt;&gt;"",Sheet1[[#This Row],[RECIBO1_PAGADO]]&lt;=DATEVALUE("10/06/2025")),1,0),0)</f>
        <v>0</v>
      </c>
      <c r="BJ68" s="9">
        <f>Sheet1[[#This Row],[PRECIO CON IGV EXTERNO]]/1.18</f>
        <v>58.474576271186443</v>
      </c>
      <c r="BK68" s="5" t="str">
        <f>IF(MONTH(Sheet1[[#This Row],[WS_RECIBO1_EMISION]])=5,"G1",IF(MONTH(Sheet1[[#This Row],[WS_RECIBO1_EMISION]])-5=1,"G2","POR DEFINIR"))</f>
        <v>G1</v>
      </c>
      <c r="BL68" s="5" t="s">
        <v>1798</v>
      </c>
    </row>
    <row r="69" spans="1:64" x14ac:dyDescent="0.25">
      <c r="A69">
        <v>2155105</v>
      </c>
      <c r="B69" t="s">
        <v>336</v>
      </c>
      <c r="C69" t="s">
        <v>85</v>
      </c>
      <c r="D69" t="s">
        <v>86</v>
      </c>
      <c r="E69" t="s">
        <v>87</v>
      </c>
      <c r="H69" s="3">
        <v>45777</v>
      </c>
      <c r="I69" s="13">
        <v>45778.039708761571</v>
      </c>
      <c r="J69" t="s">
        <v>190</v>
      </c>
      <c r="K69">
        <v>350</v>
      </c>
      <c r="L69" t="s">
        <v>186</v>
      </c>
      <c r="M69" t="s">
        <v>53</v>
      </c>
      <c r="N69">
        <v>0</v>
      </c>
      <c r="O69">
        <v>0</v>
      </c>
      <c r="P69">
        <v>0</v>
      </c>
      <c r="Q69">
        <v>0</v>
      </c>
      <c r="R69" t="s">
        <v>227</v>
      </c>
      <c r="S69" t="s">
        <v>227</v>
      </c>
      <c r="T69">
        <v>0</v>
      </c>
      <c r="U69" t="s">
        <v>227</v>
      </c>
      <c r="V69" t="s">
        <v>227</v>
      </c>
      <c r="W69" t="s">
        <v>227</v>
      </c>
      <c r="X69" t="s">
        <v>227</v>
      </c>
      <c r="Y69" t="s">
        <v>227</v>
      </c>
      <c r="Z69" t="s">
        <v>227</v>
      </c>
      <c r="AA69" t="s">
        <v>54</v>
      </c>
      <c r="AB69">
        <v>69</v>
      </c>
      <c r="AC69">
        <v>69</v>
      </c>
      <c r="AD69" t="s">
        <v>67</v>
      </c>
      <c r="AE69" t="s">
        <v>4</v>
      </c>
      <c r="AF69" t="s">
        <v>8</v>
      </c>
      <c r="AG69" t="s">
        <v>88</v>
      </c>
      <c r="AH69" s="3">
        <v>45778</v>
      </c>
      <c r="AJ69" t="s">
        <v>56</v>
      </c>
      <c r="AK69" s="3"/>
      <c r="AM69" s="3"/>
      <c r="AN69" t="s">
        <v>57</v>
      </c>
      <c r="AO69" s="3"/>
      <c r="AP69">
        <v>202505</v>
      </c>
      <c r="AR69"/>
      <c r="AS69"/>
      <c r="AT69" s="3">
        <v>45778</v>
      </c>
      <c r="AU69">
        <v>2155105</v>
      </c>
      <c r="AV69">
        <v>45791</v>
      </c>
      <c r="AW69" s="3">
        <v>45801</v>
      </c>
      <c r="AY69" s="3"/>
      <c r="BA69" s="3"/>
      <c r="BC69" s="3"/>
      <c r="BD69">
        <v>202504</v>
      </c>
      <c r="BE69">
        <v>202505</v>
      </c>
      <c r="BF69" s="5">
        <f>IFERROR(VLOOKUP(Sheet1[[#This Row],[ASESOR]],Parámetros!A:B,2,0),Sheet1[[#This Row],[PERIODO_ALTA]])</f>
        <v>202505</v>
      </c>
      <c r="BG69" s="5" t="str">
        <f>_xlfn.CONCAT(TRIM(Sheet1[[#This Row],[ASESOR]])," ",TRIM(Sheet1[[#This Row],[DEPARTAMENTO]]))</f>
        <v>ALIV TELECOM S.A.C. Lambayeque</v>
      </c>
      <c r="BH69" s="5" t="str">
        <f>Sheet1[[#This Row],[DNI_ASESOR]]</f>
        <v>20609316170</v>
      </c>
      <c r="BI69">
        <f>IF(Sheet1[[#This Row],[GRUPO]]="G1",IF(AND(Sheet1[[#This Row],[RECIBO1_PAGADO]]&lt;&gt;"",Sheet1[[#This Row],[RECIBO1_PAGADO]]&lt;=DATEVALUE("10/06/2025")),1,0),0)</f>
        <v>1</v>
      </c>
      <c r="BJ69" s="9">
        <f>Sheet1[[#This Row],[PRECIO CON IGV EXTERNO]]/1.18</f>
        <v>58.474576271186443</v>
      </c>
      <c r="BK69" s="5" t="str">
        <f>IF(MONTH(Sheet1[[#This Row],[WS_RECIBO1_EMISION]])=5,"G1",IF(MONTH(Sheet1[[#This Row],[WS_RECIBO1_EMISION]])-5=1,"G2","POR DEFINIR"))</f>
        <v>G1</v>
      </c>
      <c r="BL69" s="5" t="s">
        <v>1798</v>
      </c>
    </row>
    <row r="70" spans="1:64" x14ac:dyDescent="0.25">
      <c r="A70">
        <v>2155400</v>
      </c>
      <c r="B70" t="s">
        <v>337</v>
      </c>
      <c r="C70" t="s">
        <v>89</v>
      </c>
      <c r="D70" t="s">
        <v>89</v>
      </c>
      <c r="E70" t="s">
        <v>93</v>
      </c>
      <c r="H70" s="3">
        <v>45764</v>
      </c>
      <c r="I70" s="13">
        <v>45778.539700694448</v>
      </c>
      <c r="J70" t="s">
        <v>195</v>
      </c>
      <c r="K70">
        <v>1000</v>
      </c>
      <c r="L70" t="s">
        <v>188</v>
      </c>
      <c r="M70" t="s">
        <v>58</v>
      </c>
      <c r="N70">
        <v>1</v>
      </c>
      <c r="O70">
        <v>0</v>
      </c>
      <c r="P70">
        <v>0</v>
      </c>
      <c r="Q70">
        <v>0</v>
      </c>
      <c r="R70" t="s">
        <v>227</v>
      </c>
      <c r="S70" t="s">
        <v>227</v>
      </c>
      <c r="T70">
        <v>0</v>
      </c>
      <c r="U70" t="s">
        <v>227</v>
      </c>
      <c r="V70" t="s">
        <v>227</v>
      </c>
      <c r="W70" t="s">
        <v>227</v>
      </c>
      <c r="X70" t="s">
        <v>227</v>
      </c>
      <c r="Y70" t="s">
        <v>227</v>
      </c>
      <c r="Z70" t="s">
        <v>228</v>
      </c>
      <c r="AA70" t="s">
        <v>54</v>
      </c>
      <c r="AB70">
        <v>129.9</v>
      </c>
      <c r="AC70">
        <v>111.563</v>
      </c>
      <c r="AD70" t="s">
        <v>67</v>
      </c>
      <c r="AE70" t="s">
        <v>127</v>
      </c>
      <c r="AF70" t="s">
        <v>128</v>
      </c>
      <c r="AG70" t="s">
        <v>88</v>
      </c>
      <c r="AH70" s="3">
        <v>45780</v>
      </c>
      <c r="AJ70" t="s">
        <v>56</v>
      </c>
      <c r="AK70" s="3"/>
      <c r="AM70" s="3"/>
      <c r="AN70" t="s">
        <v>57</v>
      </c>
      <c r="AO70" s="3"/>
      <c r="AP70">
        <v>202505</v>
      </c>
      <c r="AR70"/>
      <c r="AS70"/>
      <c r="AT70" s="3">
        <v>45780</v>
      </c>
      <c r="AU70">
        <v>2155400</v>
      </c>
      <c r="AV70">
        <v>45791</v>
      </c>
      <c r="AW70" s="3">
        <v>45808</v>
      </c>
      <c r="AY70" s="3"/>
      <c r="BA70" s="3"/>
      <c r="BC70" s="3"/>
      <c r="BD70">
        <v>202504</v>
      </c>
      <c r="BE70">
        <v>202505</v>
      </c>
      <c r="BF70" s="5">
        <f>IFERROR(VLOOKUP(Sheet1[[#This Row],[ASESOR]],Parámetros!A:B,2,0),Sheet1[[#This Row],[PERIODO_ALTA]])</f>
        <v>202505</v>
      </c>
      <c r="BG70" s="5" t="str">
        <f>_xlfn.CONCAT(TRIM(Sheet1[[#This Row],[ASESOR]])," ",TRIM(Sheet1[[#This Row],[DEPARTAMENTO]]))</f>
        <v>DATANTENNA S.A.C. Piura</v>
      </c>
      <c r="BH70" s="5" t="str">
        <f>Sheet1[[#This Row],[DNI_ASESOR]]</f>
        <v>20557798723</v>
      </c>
      <c r="BI70">
        <f>IF(Sheet1[[#This Row],[GRUPO]]="G1",IF(AND(Sheet1[[#This Row],[RECIBO1_PAGADO]]&lt;&gt;"",Sheet1[[#This Row],[RECIBO1_PAGADO]]&lt;=DATEVALUE("10/06/2025")),1,0),0)</f>
        <v>1</v>
      </c>
      <c r="BJ70" s="9">
        <f>Sheet1[[#This Row],[PRECIO CON IGV EXTERNO]]/1.18</f>
        <v>94.544915254237296</v>
      </c>
      <c r="BK70" s="5" t="str">
        <f>IF(MONTH(Sheet1[[#This Row],[WS_RECIBO1_EMISION]])=5,"G1",IF(MONTH(Sheet1[[#This Row],[WS_RECIBO1_EMISION]])-5=1,"G2","POR DEFINIR"))</f>
        <v>G1</v>
      </c>
      <c r="BL70" s="5" t="s">
        <v>1798</v>
      </c>
    </row>
    <row r="71" spans="1:64" x14ac:dyDescent="0.25">
      <c r="A71">
        <v>2155449</v>
      </c>
      <c r="B71" t="s">
        <v>338</v>
      </c>
      <c r="C71" t="s">
        <v>85</v>
      </c>
      <c r="D71" t="s">
        <v>86</v>
      </c>
      <c r="E71" t="s">
        <v>66</v>
      </c>
      <c r="H71" s="3">
        <v>45778</v>
      </c>
      <c r="I71" s="13">
        <v>45778.908437418984</v>
      </c>
      <c r="J71" t="s">
        <v>191</v>
      </c>
      <c r="K71">
        <v>550</v>
      </c>
      <c r="L71" t="s">
        <v>186</v>
      </c>
      <c r="M71" t="s">
        <v>53</v>
      </c>
      <c r="N71">
        <v>0</v>
      </c>
      <c r="O71">
        <v>0</v>
      </c>
      <c r="P71">
        <v>0</v>
      </c>
      <c r="Q71">
        <v>0</v>
      </c>
      <c r="R71" t="s">
        <v>227</v>
      </c>
      <c r="S71" t="s">
        <v>227</v>
      </c>
      <c r="T71">
        <v>0</v>
      </c>
      <c r="U71" t="s">
        <v>227</v>
      </c>
      <c r="V71" t="s">
        <v>227</v>
      </c>
      <c r="W71" t="s">
        <v>227</v>
      </c>
      <c r="X71" t="s">
        <v>227</v>
      </c>
      <c r="Y71" t="s">
        <v>227</v>
      </c>
      <c r="Z71" t="s">
        <v>227</v>
      </c>
      <c r="AA71" t="s">
        <v>54</v>
      </c>
      <c r="AB71">
        <v>89</v>
      </c>
      <c r="AC71">
        <v>89</v>
      </c>
      <c r="AD71" t="s">
        <v>60</v>
      </c>
      <c r="AE71" t="s">
        <v>196</v>
      </c>
      <c r="AF71" t="s">
        <v>197</v>
      </c>
      <c r="AG71" t="s">
        <v>88</v>
      </c>
      <c r="AH71" s="3">
        <v>45779</v>
      </c>
      <c r="AJ71" t="s">
        <v>56</v>
      </c>
      <c r="AK71" s="3"/>
      <c r="AM71" s="3"/>
      <c r="AN71" t="s">
        <v>57</v>
      </c>
      <c r="AO71" s="3"/>
      <c r="AR71"/>
      <c r="AS71">
        <v>202505</v>
      </c>
      <c r="AT71" s="3">
        <v>45779</v>
      </c>
      <c r="AU71">
        <v>2155449</v>
      </c>
      <c r="AV71">
        <v>45791</v>
      </c>
      <c r="AW71" s="3"/>
      <c r="AY71" s="3"/>
      <c r="BA71" s="3"/>
      <c r="BC71" s="3"/>
      <c r="BD71">
        <v>202505</v>
      </c>
      <c r="BE71">
        <v>202505</v>
      </c>
      <c r="BF71" s="5">
        <f>IFERROR(VLOOKUP(Sheet1[[#This Row],[ASESOR]],Parámetros!A:B,2,0),Sheet1[[#This Row],[PERIODO_ALTA]])</f>
        <v>202505</v>
      </c>
      <c r="BG71" s="5" t="str">
        <f>_xlfn.CONCAT(TRIM(Sheet1[[#This Row],[ASESOR]])," ",TRIM(Sheet1[[#This Row],[DEPARTAMENTO]]))</f>
        <v>NOVO NETWORKS SAC Lambayeque</v>
      </c>
      <c r="BH71" s="5" t="str">
        <f>Sheet1[[#This Row],[DNI_ASESOR]]</f>
        <v>20607021555</v>
      </c>
      <c r="BI71">
        <f>IF(Sheet1[[#This Row],[GRUPO]]="G1",IF(AND(Sheet1[[#This Row],[RECIBO1_PAGADO]]&lt;&gt;"",Sheet1[[#This Row],[RECIBO1_PAGADO]]&lt;=DATEVALUE("10/06/2025")),1,0),0)</f>
        <v>0</v>
      </c>
      <c r="BJ71" s="9">
        <f>Sheet1[[#This Row],[PRECIO CON IGV EXTERNO]]/1.18</f>
        <v>75.423728813559322</v>
      </c>
      <c r="BK71" s="5" t="str">
        <f>IF(MONTH(Sheet1[[#This Row],[WS_RECIBO1_EMISION]])=5,"G1",IF(MONTH(Sheet1[[#This Row],[WS_RECIBO1_EMISION]])-5=1,"G2","POR DEFINIR"))</f>
        <v>G1</v>
      </c>
      <c r="BL71" s="5" t="s">
        <v>1798</v>
      </c>
    </row>
    <row r="72" spans="1:64" x14ac:dyDescent="0.25">
      <c r="A72">
        <v>2155507</v>
      </c>
      <c r="B72" t="s">
        <v>339</v>
      </c>
      <c r="C72" t="s">
        <v>94</v>
      </c>
      <c r="D72" t="s">
        <v>95</v>
      </c>
      <c r="E72" t="s">
        <v>96</v>
      </c>
      <c r="H72" s="3">
        <v>45778</v>
      </c>
      <c r="I72" s="13">
        <v>45778.600130324077</v>
      </c>
      <c r="J72" t="s">
        <v>190</v>
      </c>
      <c r="K72">
        <v>350</v>
      </c>
      <c r="L72" t="s">
        <v>186</v>
      </c>
      <c r="M72" t="s">
        <v>53</v>
      </c>
      <c r="N72">
        <v>0</v>
      </c>
      <c r="O72">
        <v>0</v>
      </c>
      <c r="P72">
        <v>0</v>
      </c>
      <c r="Q72">
        <v>0</v>
      </c>
      <c r="R72" t="s">
        <v>227</v>
      </c>
      <c r="S72" t="s">
        <v>227</v>
      </c>
      <c r="T72">
        <v>0</v>
      </c>
      <c r="U72" t="s">
        <v>227</v>
      </c>
      <c r="V72" t="s">
        <v>227</v>
      </c>
      <c r="W72" t="s">
        <v>227</v>
      </c>
      <c r="X72" t="s">
        <v>227</v>
      </c>
      <c r="Y72" t="s">
        <v>227</v>
      </c>
      <c r="Z72" t="s">
        <v>227</v>
      </c>
      <c r="AA72" t="s">
        <v>54</v>
      </c>
      <c r="AB72">
        <v>69</v>
      </c>
      <c r="AC72">
        <v>69</v>
      </c>
      <c r="AD72" t="s">
        <v>55</v>
      </c>
      <c r="AE72" t="s">
        <v>4</v>
      </c>
      <c r="AF72" t="s">
        <v>8</v>
      </c>
      <c r="AG72" t="s">
        <v>88</v>
      </c>
      <c r="AH72" s="3">
        <v>45779</v>
      </c>
      <c r="AJ72" t="s">
        <v>56</v>
      </c>
      <c r="AK72" s="3"/>
      <c r="AM72" s="3"/>
      <c r="AN72" t="s">
        <v>57</v>
      </c>
      <c r="AO72" s="3"/>
      <c r="AR72"/>
      <c r="AS72">
        <v>202505</v>
      </c>
      <c r="AT72" s="3">
        <v>45779</v>
      </c>
      <c r="AU72">
        <v>2155507</v>
      </c>
      <c r="AV72">
        <v>45791</v>
      </c>
      <c r="AW72" s="3">
        <v>45806</v>
      </c>
      <c r="AY72" s="3"/>
      <c r="BA72" s="3"/>
      <c r="BC72" s="3"/>
      <c r="BD72">
        <v>202505</v>
      </c>
      <c r="BE72">
        <v>202505</v>
      </c>
      <c r="BF72" s="5">
        <f>IFERROR(VLOOKUP(Sheet1[[#This Row],[ASESOR]],Parámetros!A:B,2,0),Sheet1[[#This Row],[PERIODO_ALTA]])</f>
        <v>202505</v>
      </c>
      <c r="BG72" s="5" t="str">
        <f>_xlfn.CONCAT(TRIM(Sheet1[[#This Row],[ASESOR]])," ",TRIM(Sheet1[[#This Row],[DEPARTAMENTO]]))</f>
        <v>ALIV TELECOM S.A.C. La Libertad</v>
      </c>
      <c r="BH72" s="5" t="str">
        <f>Sheet1[[#This Row],[DNI_ASESOR]]</f>
        <v>20609316170</v>
      </c>
      <c r="BI72">
        <f>IF(Sheet1[[#This Row],[GRUPO]]="G1",IF(AND(Sheet1[[#This Row],[RECIBO1_PAGADO]]&lt;&gt;"",Sheet1[[#This Row],[RECIBO1_PAGADO]]&lt;=DATEVALUE("10/06/2025")),1,0),0)</f>
        <v>1</v>
      </c>
      <c r="BJ72" s="9">
        <f>Sheet1[[#This Row],[PRECIO CON IGV EXTERNO]]/1.18</f>
        <v>58.474576271186443</v>
      </c>
      <c r="BK72" s="5" t="str">
        <f>IF(MONTH(Sheet1[[#This Row],[WS_RECIBO1_EMISION]])=5,"G1",IF(MONTH(Sheet1[[#This Row],[WS_RECIBO1_EMISION]])-5=1,"G2","POR DEFINIR"))</f>
        <v>G1</v>
      </c>
      <c r="BL72" s="5" t="s">
        <v>1798</v>
      </c>
    </row>
    <row r="73" spans="1:64" x14ac:dyDescent="0.25">
      <c r="A73">
        <v>2155738</v>
      </c>
      <c r="B73" t="s">
        <v>340</v>
      </c>
      <c r="C73" t="s">
        <v>89</v>
      </c>
      <c r="D73" t="s">
        <v>89</v>
      </c>
      <c r="E73" t="s">
        <v>90</v>
      </c>
      <c r="H73" s="3">
        <v>45778</v>
      </c>
      <c r="I73" s="13">
        <v>45778.754318553241</v>
      </c>
      <c r="J73" t="s">
        <v>190</v>
      </c>
      <c r="K73">
        <v>350</v>
      </c>
      <c r="L73" t="s">
        <v>186</v>
      </c>
      <c r="M73" t="s">
        <v>53</v>
      </c>
      <c r="N73">
        <v>0</v>
      </c>
      <c r="O73">
        <v>0</v>
      </c>
      <c r="P73">
        <v>0</v>
      </c>
      <c r="Q73">
        <v>0</v>
      </c>
      <c r="R73" t="s">
        <v>227</v>
      </c>
      <c r="S73" t="s">
        <v>227</v>
      </c>
      <c r="T73">
        <v>0</v>
      </c>
      <c r="U73" t="s">
        <v>227</v>
      </c>
      <c r="V73" t="s">
        <v>227</v>
      </c>
      <c r="W73" t="s">
        <v>227</v>
      </c>
      <c r="X73" t="s">
        <v>227</v>
      </c>
      <c r="Y73" t="s">
        <v>227</v>
      </c>
      <c r="Z73" t="s">
        <v>227</v>
      </c>
      <c r="AA73" t="s">
        <v>54</v>
      </c>
      <c r="AB73">
        <v>69</v>
      </c>
      <c r="AC73">
        <v>69</v>
      </c>
      <c r="AD73" t="s">
        <v>60</v>
      </c>
      <c r="AE73" t="s">
        <v>127</v>
      </c>
      <c r="AF73" t="s">
        <v>128</v>
      </c>
      <c r="AG73" t="s">
        <v>88</v>
      </c>
      <c r="AH73" s="3">
        <v>45779</v>
      </c>
      <c r="AJ73" t="s">
        <v>56</v>
      </c>
      <c r="AK73" s="3"/>
      <c r="AM73" s="3"/>
      <c r="AN73" t="s">
        <v>57</v>
      </c>
      <c r="AO73" s="3"/>
      <c r="AR73"/>
      <c r="AS73">
        <v>202505</v>
      </c>
      <c r="AT73" s="3">
        <v>45779</v>
      </c>
      <c r="AU73">
        <v>2155738</v>
      </c>
      <c r="AV73">
        <v>45791</v>
      </c>
      <c r="AW73" s="3">
        <v>45813</v>
      </c>
      <c r="AY73" s="3"/>
      <c r="BA73" s="3"/>
      <c r="BC73" s="3"/>
      <c r="BD73">
        <v>202505</v>
      </c>
      <c r="BE73">
        <v>202505</v>
      </c>
      <c r="BF73" s="5">
        <f>IFERROR(VLOOKUP(Sheet1[[#This Row],[ASESOR]],Parámetros!A:B,2,0),Sheet1[[#This Row],[PERIODO_ALTA]])</f>
        <v>202505</v>
      </c>
      <c r="BG73" s="5" t="str">
        <f>_xlfn.CONCAT(TRIM(Sheet1[[#This Row],[ASESOR]])," ",TRIM(Sheet1[[#This Row],[DEPARTAMENTO]]))</f>
        <v>DATANTENNA S.A.C. Piura</v>
      </c>
      <c r="BH73" s="5" t="str">
        <f>Sheet1[[#This Row],[DNI_ASESOR]]</f>
        <v>20557798723</v>
      </c>
      <c r="BI73">
        <f>IF(Sheet1[[#This Row],[GRUPO]]="G1",IF(AND(Sheet1[[#This Row],[RECIBO1_PAGADO]]&lt;&gt;"",Sheet1[[#This Row],[RECIBO1_PAGADO]]&lt;=DATEVALUE("10/06/2025")),1,0),0)</f>
        <v>1</v>
      </c>
      <c r="BJ73" s="9">
        <f>Sheet1[[#This Row],[PRECIO CON IGV EXTERNO]]/1.18</f>
        <v>58.474576271186443</v>
      </c>
      <c r="BK73" s="5" t="str">
        <f>IF(MONTH(Sheet1[[#This Row],[WS_RECIBO1_EMISION]])=5,"G1",IF(MONTH(Sheet1[[#This Row],[WS_RECIBO1_EMISION]])-5=1,"G2","POR DEFINIR"))</f>
        <v>G1</v>
      </c>
      <c r="BL73" s="5" t="s">
        <v>1798</v>
      </c>
    </row>
    <row r="74" spans="1:64" x14ac:dyDescent="0.25">
      <c r="A74">
        <v>2156012</v>
      </c>
      <c r="B74" t="s">
        <v>341</v>
      </c>
      <c r="C74" t="s">
        <v>89</v>
      </c>
      <c r="D74" t="s">
        <v>89</v>
      </c>
      <c r="E74" t="s">
        <v>93</v>
      </c>
      <c r="H74" s="3">
        <v>45777</v>
      </c>
      <c r="I74" s="13">
        <v>45779.4147443287</v>
      </c>
      <c r="J74" t="s">
        <v>190</v>
      </c>
      <c r="K74">
        <v>350</v>
      </c>
      <c r="L74" t="s">
        <v>186</v>
      </c>
      <c r="M74" t="s">
        <v>53</v>
      </c>
      <c r="N74">
        <v>0</v>
      </c>
      <c r="O74">
        <v>0</v>
      </c>
      <c r="P74">
        <v>0</v>
      </c>
      <c r="Q74">
        <v>0</v>
      </c>
      <c r="R74" t="s">
        <v>227</v>
      </c>
      <c r="S74" t="s">
        <v>227</v>
      </c>
      <c r="T74">
        <v>0</v>
      </c>
      <c r="U74" t="s">
        <v>227</v>
      </c>
      <c r="V74" t="s">
        <v>227</v>
      </c>
      <c r="W74" t="s">
        <v>227</v>
      </c>
      <c r="X74" t="s">
        <v>227</v>
      </c>
      <c r="Y74" t="s">
        <v>227</v>
      </c>
      <c r="Z74" t="s">
        <v>227</v>
      </c>
      <c r="AA74" t="s">
        <v>54</v>
      </c>
      <c r="AB74">
        <v>69</v>
      </c>
      <c r="AC74">
        <v>69</v>
      </c>
      <c r="AD74" t="s">
        <v>67</v>
      </c>
      <c r="AE74" t="s">
        <v>141</v>
      </c>
      <c r="AF74" t="s">
        <v>187</v>
      </c>
      <c r="AG74" t="s">
        <v>88</v>
      </c>
      <c r="AH74" s="3">
        <v>45779</v>
      </c>
      <c r="AJ74" t="s">
        <v>56</v>
      </c>
      <c r="AK74" s="3"/>
      <c r="AM74" s="3"/>
      <c r="AN74" t="s">
        <v>57</v>
      </c>
      <c r="AO74" s="3"/>
      <c r="AP74">
        <v>202505</v>
      </c>
      <c r="AR74"/>
      <c r="AS74"/>
      <c r="AT74" s="3">
        <v>45779</v>
      </c>
      <c r="AU74">
        <v>2156012</v>
      </c>
      <c r="AV74">
        <v>45791</v>
      </c>
      <c r="AW74" s="3">
        <v>45807</v>
      </c>
      <c r="AY74" s="3"/>
      <c r="BA74" s="3"/>
      <c r="BC74" s="3"/>
      <c r="BD74">
        <v>202504</v>
      </c>
      <c r="BE74">
        <v>202505</v>
      </c>
      <c r="BF74" s="5">
        <f>IFERROR(VLOOKUP(Sheet1[[#This Row],[ASESOR]],Parámetros!A:B,2,0),Sheet1[[#This Row],[PERIODO_ALTA]])</f>
        <v>202505</v>
      </c>
      <c r="BG74" s="5" t="str">
        <f>_xlfn.CONCAT(TRIM(Sheet1[[#This Row],[ASESOR]])," ",TRIM(Sheet1[[#This Row],[DEPARTAMENTO]]))</f>
        <v>EXPORTEL PROVINCIA Piura</v>
      </c>
      <c r="BH74" s="5" t="str">
        <f>Sheet1[[#This Row],[DNI_ASESOR]]</f>
        <v>20610487672</v>
      </c>
      <c r="BI74">
        <f>IF(Sheet1[[#This Row],[GRUPO]]="G1",IF(AND(Sheet1[[#This Row],[RECIBO1_PAGADO]]&lt;&gt;"",Sheet1[[#This Row],[RECIBO1_PAGADO]]&lt;=DATEVALUE("10/06/2025")),1,0),0)</f>
        <v>1</v>
      </c>
      <c r="BJ74" s="9">
        <f>Sheet1[[#This Row],[PRECIO CON IGV EXTERNO]]/1.18</f>
        <v>58.474576271186443</v>
      </c>
      <c r="BK74" s="5" t="str">
        <f>IF(MONTH(Sheet1[[#This Row],[WS_RECIBO1_EMISION]])=5,"G1",IF(MONTH(Sheet1[[#This Row],[WS_RECIBO1_EMISION]])-5=1,"G2","POR DEFINIR"))</f>
        <v>G1</v>
      </c>
      <c r="BL74" s="5" t="s">
        <v>1798</v>
      </c>
    </row>
    <row r="75" spans="1:64" x14ac:dyDescent="0.25">
      <c r="A75">
        <v>2156041</v>
      </c>
      <c r="B75" t="s">
        <v>342</v>
      </c>
      <c r="C75" t="s">
        <v>89</v>
      </c>
      <c r="D75" t="s">
        <v>89</v>
      </c>
      <c r="E75" t="s">
        <v>93</v>
      </c>
      <c r="H75" s="3">
        <v>45779</v>
      </c>
      <c r="I75" s="13">
        <v>45779.433430474535</v>
      </c>
      <c r="J75" t="s">
        <v>195</v>
      </c>
      <c r="K75">
        <v>1000</v>
      </c>
      <c r="L75" t="s">
        <v>188</v>
      </c>
      <c r="M75" t="s">
        <v>58</v>
      </c>
      <c r="N75">
        <v>1</v>
      </c>
      <c r="O75">
        <v>0</v>
      </c>
      <c r="P75">
        <v>0</v>
      </c>
      <c r="Q75">
        <v>0</v>
      </c>
      <c r="R75" t="s">
        <v>227</v>
      </c>
      <c r="S75" t="s">
        <v>227</v>
      </c>
      <c r="T75">
        <v>0</v>
      </c>
      <c r="U75" t="s">
        <v>227</v>
      </c>
      <c r="V75" t="s">
        <v>227</v>
      </c>
      <c r="W75" t="s">
        <v>227</v>
      </c>
      <c r="X75" t="s">
        <v>227</v>
      </c>
      <c r="Y75" t="s">
        <v>227</v>
      </c>
      <c r="Z75" t="s">
        <v>228</v>
      </c>
      <c r="AA75" t="s">
        <v>54</v>
      </c>
      <c r="AB75">
        <v>129.9</v>
      </c>
      <c r="AC75">
        <v>111.563</v>
      </c>
      <c r="AD75" t="s">
        <v>67</v>
      </c>
      <c r="AE75" t="s">
        <v>4</v>
      </c>
      <c r="AF75" t="s">
        <v>8</v>
      </c>
      <c r="AG75" t="s">
        <v>88</v>
      </c>
      <c r="AH75" s="3">
        <v>45781</v>
      </c>
      <c r="AJ75" t="s">
        <v>56</v>
      </c>
      <c r="AK75" s="3"/>
      <c r="AM75" s="3"/>
      <c r="AN75" t="s">
        <v>57</v>
      </c>
      <c r="AO75" s="3"/>
      <c r="AR75"/>
      <c r="AS75">
        <v>202505</v>
      </c>
      <c r="AT75" s="3">
        <v>45781</v>
      </c>
      <c r="AU75">
        <v>2156041</v>
      </c>
      <c r="AV75">
        <v>45791</v>
      </c>
      <c r="AW75" s="3">
        <v>45817</v>
      </c>
      <c r="AY75" s="3"/>
      <c r="BA75" s="3"/>
      <c r="BC75" s="3"/>
      <c r="BD75">
        <v>202505</v>
      </c>
      <c r="BE75">
        <v>202505</v>
      </c>
      <c r="BF75" s="5">
        <f>IFERROR(VLOOKUP(Sheet1[[#This Row],[ASESOR]],Parámetros!A:B,2,0),Sheet1[[#This Row],[PERIODO_ALTA]])</f>
        <v>202505</v>
      </c>
      <c r="BG75" s="5" t="str">
        <f>_xlfn.CONCAT(TRIM(Sheet1[[#This Row],[ASESOR]])," ",TRIM(Sheet1[[#This Row],[DEPARTAMENTO]]))</f>
        <v>ALIV TELECOM S.A.C. Piura</v>
      </c>
      <c r="BH75" s="5" t="str">
        <f>Sheet1[[#This Row],[DNI_ASESOR]]</f>
        <v>20609316170</v>
      </c>
      <c r="BI75">
        <f>IF(Sheet1[[#This Row],[GRUPO]]="G1",IF(AND(Sheet1[[#This Row],[RECIBO1_PAGADO]]&lt;&gt;"",Sheet1[[#This Row],[RECIBO1_PAGADO]]&lt;=DATEVALUE("10/06/2025")),1,0),0)</f>
        <v>1</v>
      </c>
      <c r="BJ75" s="9">
        <f>Sheet1[[#This Row],[PRECIO CON IGV EXTERNO]]/1.18</f>
        <v>94.544915254237296</v>
      </c>
      <c r="BK75" s="5" t="str">
        <f>IF(MONTH(Sheet1[[#This Row],[WS_RECIBO1_EMISION]])=5,"G1",IF(MONTH(Sheet1[[#This Row],[WS_RECIBO1_EMISION]])-5=1,"G2","POR DEFINIR"))</f>
        <v>G1</v>
      </c>
      <c r="BL75" s="5" t="s">
        <v>1798</v>
      </c>
    </row>
    <row r="76" spans="1:64" x14ac:dyDescent="0.25">
      <c r="A76">
        <v>2156068</v>
      </c>
      <c r="B76" t="s">
        <v>343</v>
      </c>
      <c r="C76" t="s">
        <v>85</v>
      </c>
      <c r="D76" t="s">
        <v>86</v>
      </c>
      <c r="E76" t="s">
        <v>66</v>
      </c>
      <c r="H76" s="3">
        <v>45779</v>
      </c>
      <c r="I76" s="13">
        <v>45779.437673298613</v>
      </c>
      <c r="J76" t="s">
        <v>190</v>
      </c>
      <c r="K76">
        <v>350</v>
      </c>
      <c r="L76" t="s">
        <v>186</v>
      </c>
      <c r="M76" t="s">
        <v>53</v>
      </c>
      <c r="N76">
        <v>0</v>
      </c>
      <c r="O76">
        <v>0</v>
      </c>
      <c r="P76">
        <v>0</v>
      </c>
      <c r="Q76">
        <v>0</v>
      </c>
      <c r="R76" t="s">
        <v>227</v>
      </c>
      <c r="S76" t="s">
        <v>227</v>
      </c>
      <c r="T76">
        <v>0</v>
      </c>
      <c r="U76" t="s">
        <v>227</v>
      </c>
      <c r="V76" t="s">
        <v>227</v>
      </c>
      <c r="W76" t="s">
        <v>227</v>
      </c>
      <c r="X76" t="s">
        <v>227</v>
      </c>
      <c r="Y76" t="s">
        <v>227</v>
      </c>
      <c r="Z76" t="s">
        <v>227</v>
      </c>
      <c r="AA76" t="s">
        <v>54</v>
      </c>
      <c r="AB76">
        <v>69</v>
      </c>
      <c r="AC76">
        <v>69</v>
      </c>
      <c r="AD76" t="s">
        <v>67</v>
      </c>
      <c r="AE76" t="s">
        <v>4</v>
      </c>
      <c r="AF76" t="s">
        <v>8</v>
      </c>
      <c r="AG76" t="s">
        <v>88</v>
      </c>
      <c r="AH76" s="3">
        <v>45779</v>
      </c>
      <c r="AJ76" t="s">
        <v>56</v>
      </c>
      <c r="AK76" s="3"/>
      <c r="AM76" s="3"/>
      <c r="AN76" t="s">
        <v>57</v>
      </c>
      <c r="AO76" s="3"/>
      <c r="AR76"/>
      <c r="AS76">
        <v>202505</v>
      </c>
      <c r="AT76" s="3">
        <v>45779</v>
      </c>
      <c r="AU76">
        <v>2156068</v>
      </c>
      <c r="AV76">
        <v>45791</v>
      </c>
      <c r="AW76" s="3">
        <v>45803</v>
      </c>
      <c r="AY76" s="3"/>
      <c r="BA76" s="3"/>
      <c r="BC76" s="3"/>
      <c r="BD76">
        <v>202505</v>
      </c>
      <c r="BE76">
        <v>202505</v>
      </c>
      <c r="BF76" s="5">
        <f>IFERROR(VLOOKUP(Sheet1[[#This Row],[ASESOR]],Parámetros!A:B,2,0),Sheet1[[#This Row],[PERIODO_ALTA]])</f>
        <v>202505</v>
      </c>
      <c r="BG76" s="5" t="str">
        <f>_xlfn.CONCAT(TRIM(Sheet1[[#This Row],[ASESOR]])," ",TRIM(Sheet1[[#This Row],[DEPARTAMENTO]]))</f>
        <v>ALIV TELECOM S.A.C. Lambayeque</v>
      </c>
      <c r="BH76" s="5" t="str">
        <f>Sheet1[[#This Row],[DNI_ASESOR]]</f>
        <v>20609316170</v>
      </c>
      <c r="BI76">
        <f>IF(Sheet1[[#This Row],[GRUPO]]="G1",IF(AND(Sheet1[[#This Row],[RECIBO1_PAGADO]]&lt;&gt;"",Sheet1[[#This Row],[RECIBO1_PAGADO]]&lt;=DATEVALUE("10/06/2025")),1,0),0)</f>
        <v>1</v>
      </c>
      <c r="BJ76" s="9">
        <f>Sheet1[[#This Row],[PRECIO CON IGV EXTERNO]]/1.18</f>
        <v>58.474576271186443</v>
      </c>
      <c r="BK76" s="5" t="str">
        <f>IF(MONTH(Sheet1[[#This Row],[WS_RECIBO1_EMISION]])=5,"G1",IF(MONTH(Sheet1[[#This Row],[WS_RECIBO1_EMISION]])-5=1,"G2","POR DEFINIR"))</f>
        <v>G1</v>
      </c>
      <c r="BL76" s="5" t="s">
        <v>1798</v>
      </c>
    </row>
    <row r="77" spans="1:64" x14ac:dyDescent="0.25">
      <c r="A77">
        <v>2156076</v>
      </c>
      <c r="B77" t="s">
        <v>344</v>
      </c>
      <c r="C77" t="s">
        <v>89</v>
      </c>
      <c r="D77" t="s">
        <v>89</v>
      </c>
      <c r="E77" t="s">
        <v>89</v>
      </c>
      <c r="H77" s="3">
        <v>45779</v>
      </c>
      <c r="I77" s="13">
        <v>45779.462618831021</v>
      </c>
      <c r="J77" t="s">
        <v>190</v>
      </c>
      <c r="K77">
        <v>350</v>
      </c>
      <c r="L77" t="s">
        <v>186</v>
      </c>
      <c r="M77" t="s">
        <v>53</v>
      </c>
      <c r="N77">
        <v>0</v>
      </c>
      <c r="O77">
        <v>0</v>
      </c>
      <c r="P77">
        <v>0</v>
      </c>
      <c r="Q77">
        <v>0</v>
      </c>
      <c r="R77" t="s">
        <v>227</v>
      </c>
      <c r="S77" t="s">
        <v>227</v>
      </c>
      <c r="T77">
        <v>0</v>
      </c>
      <c r="U77" t="s">
        <v>227</v>
      </c>
      <c r="V77" t="s">
        <v>227</v>
      </c>
      <c r="W77" t="s">
        <v>227</v>
      </c>
      <c r="X77" t="s">
        <v>227</v>
      </c>
      <c r="Y77" t="s">
        <v>227</v>
      </c>
      <c r="Z77" t="s">
        <v>227</v>
      </c>
      <c r="AA77" t="s">
        <v>54</v>
      </c>
      <c r="AB77">
        <v>69</v>
      </c>
      <c r="AC77">
        <v>69</v>
      </c>
      <c r="AD77" t="s">
        <v>67</v>
      </c>
      <c r="AE77" t="s">
        <v>4</v>
      </c>
      <c r="AF77" t="s">
        <v>8</v>
      </c>
      <c r="AG77" t="s">
        <v>88</v>
      </c>
      <c r="AH77" s="3">
        <v>45779</v>
      </c>
      <c r="AJ77" t="s">
        <v>56</v>
      </c>
      <c r="AK77" s="3"/>
      <c r="AM77" s="3"/>
      <c r="AN77" t="s">
        <v>57</v>
      </c>
      <c r="AO77" s="3"/>
      <c r="AR77"/>
      <c r="AS77">
        <v>202505</v>
      </c>
      <c r="AT77" s="3">
        <v>45779</v>
      </c>
      <c r="AU77">
        <v>2156076</v>
      </c>
      <c r="AV77">
        <v>45791</v>
      </c>
      <c r="AW77" s="3">
        <v>45817</v>
      </c>
      <c r="AY77" s="3"/>
      <c r="BA77" s="3"/>
      <c r="BC77" s="3"/>
      <c r="BD77">
        <v>202505</v>
      </c>
      <c r="BE77">
        <v>202505</v>
      </c>
      <c r="BF77" s="5">
        <f>IFERROR(VLOOKUP(Sheet1[[#This Row],[ASESOR]],Parámetros!A:B,2,0),Sheet1[[#This Row],[PERIODO_ALTA]])</f>
        <v>202505</v>
      </c>
      <c r="BG77" s="5" t="str">
        <f>_xlfn.CONCAT(TRIM(Sheet1[[#This Row],[ASESOR]])," ",TRIM(Sheet1[[#This Row],[DEPARTAMENTO]]))</f>
        <v>ALIV TELECOM S.A.C. Piura</v>
      </c>
      <c r="BH77" s="5" t="str">
        <f>Sheet1[[#This Row],[DNI_ASESOR]]</f>
        <v>20609316170</v>
      </c>
      <c r="BI77">
        <f>IF(Sheet1[[#This Row],[GRUPO]]="G1",IF(AND(Sheet1[[#This Row],[RECIBO1_PAGADO]]&lt;&gt;"",Sheet1[[#This Row],[RECIBO1_PAGADO]]&lt;=DATEVALUE("10/06/2025")),1,0),0)</f>
        <v>1</v>
      </c>
      <c r="BJ77" s="9">
        <f>Sheet1[[#This Row],[PRECIO CON IGV EXTERNO]]/1.18</f>
        <v>58.474576271186443</v>
      </c>
      <c r="BK77" s="5" t="str">
        <f>IF(MONTH(Sheet1[[#This Row],[WS_RECIBO1_EMISION]])=5,"G1",IF(MONTH(Sheet1[[#This Row],[WS_RECIBO1_EMISION]])-5=1,"G2","POR DEFINIR"))</f>
        <v>G1</v>
      </c>
      <c r="BL77" s="5" t="s">
        <v>1798</v>
      </c>
    </row>
    <row r="78" spans="1:64" x14ac:dyDescent="0.25">
      <c r="A78">
        <v>2156138</v>
      </c>
      <c r="B78" t="s">
        <v>345</v>
      </c>
      <c r="C78" t="s">
        <v>85</v>
      </c>
      <c r="D78" t="s">
        <v>86</v>
      </c>
      <c r="E78" t="s">
        <v>104</v>
      </c>
      <c r="G78" t="s">
        <v>346</v>
      </c>
      <c r="H78" s="3">
        <v>45779</v>
      </c>
      <c r="I78" s="13">
        <v>45779.460633414354</v>
      </c>
      <c r="J78" t="s">
        <v>190</v>
      </c>
      <c r="K78">
        <v>350</v>
      </c>
      <c r="L78" t="s">
        <v>186</v>
      </c>
      <c r="M78" t="s">
        <v>53</v>
      </c>
      <c r="N78">
        <v>0</v>
      </c>
      <c r="O78">
        <v>0</v>
      </c>
      <c r="P78">
        <v>0</v>
      </c>
      <c r="Q78">
        <v>0</v>
      </c>
      <c r="R78" t="s">
        <v>227</v>
      </c>
      <c r="S78" t="s">
        <v>227</v>
      </c>
      <c r="T78">
        <v>0</v>
      </c>
      <c r="U78" t="s">
        <v>227</v>
      </c>
      <c r="V78" t="s">
        <v>227</v>
      </c>
      <c r="W78" t="s">
        <v>227</v>
      </c>
      <c r="X78" t="s">
        <v>227</v>
      </c>
      <c r="Y78" t="s">
        <v>227</v>
      </c>
      <c r="Z78" t="s">
        <v>227</v>
      </c>
      <c r="AA78" t="s">
        <v>59</v>
      </c>
      <c r="AB78">
        <v>69</v>
      </c>
      <c r="AC78">
        <v>69</v>
      </c>
      <c r="AD78" t="s">
        <v>67</v>
      </c>
      <c r="AE78" t="s">
        <v>91</v>
      </c>
      <c r="AF78" t="s">
        <v>92</v>
      </c>
      <c r="AG78" t="s">
        <v>88</v>
      </c>
      <c r="AH78" s="3">
        <v>45779</v>
      </c>
      <c r="AJ78" t="s">
        <v>56</v>
      </c>
      <c r="AK78" s="3"/>
      <c r="AM78" s="3"/>
      <c r="AN78" t="s">
        <v>57</v>
      </c>
      <c r="AO78" s="3"/>
      <c r="AR78"/>
      <c r="AS78">
        <v>202505</v>
      </c>
      <c r="AT78" s="3">
        <v>45779</v>
      </c>
      <c r="AU78">
        <v>2156138</v>
      </c>
      <c r="AV78">
        <v>45791</v>
      </c>
      <c r="AW78" s="3">
        <v>45810</v>
      </c>
      <c r="AY78" s="3"/>
      <c r="BA78" s="3"/>
      <c r="BC78" s="3"/>
      <c r="BD78">
        <v>202505</v>
      </c>
      <c r="BE78">
        <v>202505</v>
      </c>
      <c r="BF78" s="5">
        <f>IFERROR(VLOOKUP(Sheet1[[#This Row],[ASESOR]],Parámetros!A:B,2,0),Sheet1[[#This Row],[PERIODO_ALTA]])</f>
        <v>202505</v>
      </c>
      <c r="BG78" s="5" t="str">
        <f>_xlfn.CONCAT(TRIM(Sheet1[[#This Row],[ASESOR]])," ",TRIM(Sheet1[[#This Row],[DEPARTAMENTO]]))</f>
        <v>YBENS GROUP Lambayeque</v>
      </c>
      <c r="BH78" s="5" t="str">
        <f>Sheet1[[#This Row],[DNI_ASESOR]]</f>
        <v>20610803131</v>
      </c>
      <c r="BI78">
        <f>IF(Sheet1[[#This Row],[GRUPO]]="G1",IF(AND(Sheet1[[#This Row],[RECIBO1_PAGADO]]&lt;&gt;"",Sheet1[[#This Row],[RECIBO1_PAGADO]]&lt;=DATEVALUE("10/06/2025")),1,0),0)</f>
        <v>1</v>
      </c>
      <c r="BJ78" s="9">
        <f>Sheet1[[#This Row],[PRECIO CON IGV EXTERNO]]/1.18</f>
        <v>58.474576271186443</v>
      </c>
      <c r="BK78" s="5" t="str">
        <f>IF(MONTH(Sheet1[[#This Row],[WS_RECIBO1_EMISION]])=5,"G1",IF(MONTH(Sheet1[[#This Row],[WS_RECIBO1_EMISION]])-5=1,"G2","POR DEFINIR"))</f>
        <v>G1</v>
      </c>
      <c r="BL78" s="5" t="s">
        <v>1798</v>
      </c>
    </row>
    <row r="79" spans="1:64" x14ac:dyDescent="0.25">
      <c r="A79">
        <v>2156393</v>
      </c>
      <c r="B79" t="s">
        <v>347</v>
      </c>
      <c r="C79" t="s">
        <v>89</v>
      </c>
      <c r="D79" t="s">
        <v>89</v>
      </c>
      <c r="E79" t="s">
        <v>89</v>
      </c>
      <c r="H79" s="3">
        <v>45779</v>
      </c>
      <c r="I79" s="13">
        <v>45779.570971643516</v>
      </c>
      <c r="J79" t="s">
        <v>190</v>
      </c>
      <c r="K79">
        <v>350</v>
      </c>
      <c r="L79" t="s">
        <v>186</v>
      </c>
      <c r="M79" t="s">
        <v>53</v>
      </c>
      <c r="N79">
        <v>0</v>
      </c>
      <c r="O79">
        <v>0</v>
      </c>
      <c r="P79">
        <v>0</v>
      </c>
      <c r="Q79">
        <v>0</v>
      </c>
      <c r="R79" t="s">
        <v>227</v>
      </c>
      <c r="S79" t="s">
        <v>227</v>
      </c>
      <c r="T79">
        <v>0</v>
      </c>
      <c r="U79" t="s">
        <v>227</v>
      </c>
      <c r="V79" t="s">
        <v>227</v>
      </c>
      <c r="W79" t="s">
        <v>227</v>
      </c>
      <c r="X79" t="s">
        <v>227</v>
      </c>
      <c r="Y79" t="s">
        <v>227</v>
      </c>
      <c r="Z79" t="s">
        <v>227</v>
      </c>
      <c r="AA79" t="s">
        <v>54</v>
      </c>
      <c r="AB79">
        <v>69</v>
      </c>
      <c r="AC79">
        <v>69</v>
      </c>
      <c r="AD79" t="s">
        <v>67</v>
      </c>
      <c r="AE79" t="s">
        <v>4</v>
      </c>
      <c r="AF79" t="s">
        <v>8</v>
      </c>
      <c r="AG79" t="s">
        <v>88</v>
      </c>
      <c r="AH79" s="3">
        <v>45779</v>
      </c>
      <c r="AJ79" t="s">
        <v>56</v>
      </c>
      <c r="AK79" s="3"/>
      <c r="AM79" s="3"/>
      <c r="AN79" t="s">
        <v>57</v>
      </c>
      <c r="AO79" s="3"/>
      <c r="AR79"/>
      <c r="AS79">
        <v>202505</v>
      </c>
      <c r="AT79" s="3">
        <v>45779</v>
      </c>
      <c r="AU79">
        <v>2156393</v>
      </c>
      <c r="AV79">
        <v>45791</v>
      </c>
      <c r="AW79" s="3">
        <v>45815</v>
      </c>
      <c r="AY79" s="3"/>
      <c r="BA79" s="3"/>
      <c r="BC79" s="3"/>
      <c r="BD79">
        <v>202505</v>
      </c>
      <c r="BE79">
        <v>202505</v>
      </c>
      <c r="BF79" s="5">
        <f>IFERROR(VLOOKUP(Sheet1[[#This Row],[ASESOR]],Parámetros!A:B,2,0),Sheet1[[#This Row],[PERIODO_ALTA]])</f>
        <v>202505</v>
      </c>
      <c r="BG79" s="5" t="str">
        <f>_xlfn.CONCAT(TRIM(Sheet1[[#This Row],[ASESOR]])," ",TRIM(Sheet1[[#This Row],[DEPARTAMENTO]]))</f>
        <v>ALIV TELECOM S.A.C. Piura</v>
      </c>
      <c r="BH79" s="5" t="str">
        <f>Sheet1[[#This Row],[DNI_ASESOR]]</f>
        <v>20609316170</v>
      </c>
      <c r="BI79">
        <f>IF(Sheet1[[#This Row],[GRUPO]]="G1",IF(AND(Sheet1[[#This Row],[RECIBO1_PAGADO]]&lt;&gt;"",Sheet1[[#This Row],[RECIBO1_PAGADO]]&lt;=DATEVALUE("10/06/2025")),1,0),0)</f>
        <v>1</v>
      </c>
      <c r="BJ79" s="9">
        <f>Sheet1[[#This Row],[PRECIO CON IGV EXTERNO]]/1.18</f>
        <v>58.474576271186443</v>
      </c>
      <c r="BK79" s="5" t="str">
        <f>IF(MONTH(Sheet1[[#This Row],[WS_RECIBO1_EMISION]])=5,"G1",IF(MONTH(Sheet1[[#This Row],[WS_RECIBO1_EMISION]])-5=1,"G2","POR DEFINIR"))</f>
        <v>G1</v>
      </c>
      <c r="BL79" s="5" t="s">
        <v>1798</v>
      </c>
    </row>
    <row r="80" spans="1:64" x14ac:dyDescent="0.25">
      <c r="A80">
        <v>2156442</v>
      </c>
      <c r="B80" t="s">
        <v>348</v>
      </c>
      <c r="C80" t="s">
        <v>89</v>
      </c>
      <c r="D80" t="s">
        <v>89</v>
      </c>
      <c r="E80" t="s">
        <v>93</v>
      </c>
      <c r="H80" s="3">
        <v>45779</v>
      </c>
      <c r="I80" s="13">
        <v>45779.554356793982</v>
      </c>
      <c r="J80" t="s">
        <v>190</v>
      </c>
      <c r="K80">
        <v>350</v>
      </c>
      <c r="L80" t="s">
        <v>186</v>
      </c>
      <c r="M80" t="s">
        <v>53</v>
      </c>
      <c r="N80">
        <v>0</v>
      </c>
      <c r="O80">
        <v>0</v>
      </c>
      <c r="P80">
        <v>0</v>
      </c>
      <c r="Q80">
        <v>0</v>
      </c>
      <c r="R80" t="s">
        <v>227</v>
      </c>
      <c r="S80" t="s">
        <v>227</v>
      </c>
      <c r="T80">
        <v>0</v>
      </c>
      <c r="U80" t="s">
        <v>227</v>
      </c>
      <c r="V80" t="s">
        <v>227</v>
      </c>
      <c r="W80" t="s">
        <v>227</v>
      </c>
      <c r="X80" t="s">
        <v>227</v>
      </c>
      <c r="Y80" t="s">
        <v>227</v>
      </c>
      <c r="Z80" t="s">
        <v>227</v>
      </c>
      <c r="AA80" t="s">
        <v>54</v>
      </c>
      <c r="AB80">
        <v>69</v>
      </c>
      <c r="AC80">
        <v>69</v>
      </c>
      <c r="AD80" t="s">
        <v>67</v>
      </c>
      <c r="AE80" t="s">
        <v>4</v>
      </c>
      <c r="AF80" t="s">
        <v>8</v>
      </c>
      <c r="AG80" t="s">
        <v>88</v>
      </c>
      <c r="AH80" s="3">
        <v>45779</v>
      </c>
      <c r="AJ80" t="s">
        <v>56</v>
      </c>
      <c r="AK80" s="3"/>
      <c r="AM80" s="3"/>
      <c r="AN80" t="s">
        <v>57</v>
      </c>
      <c r="AO80" s="3"/>
      <c r="AR80"/>
      <c r="AS80">
        <v>202505</v>
      </c>
      <c r="AT80" s="3">
        <v>45779</v>
      </c>
      <c r="AU80">
        <v>2156442</v>
      </c>
      <c r="AV80">
        <v>45791</v>
      </c>
      <c r="AW80" s="3">
        <v>45807</v>
      </c>
      <c r="AY80" s="3"/>
      <c r="BA80" s="3"/>
      <c r="BC80" s="3"/>
      <c r="BD80">
        <v>202505</v>
      </c>
      <c r="BE80">
        <v>202505</v>
      </c>
      <c r="BF80" s="5">
        <f>IFERROR(VLOOKUP(Sheet1[[#This Row],[ASESOR]],Parámetros!A:B,2,0),Sheet1[[#This Row],[PERIODO_ALTA]])</f>
        <v>202505</v>
      </c>
      <c r="BG80" s="5" t="str">
        <f>_xlfn.CONCAT(TRIM(Sheet1[[#This Row],[ASESOR]])," ",TRIM(Sheet1[[#This Row],[DEPARTAMENTO]]))</f>
        <v>ALIV TELECOM S.A.C. Piura</v>
      </c>
      <c r="BH80" s="5" t="str">
        <f>Sheet1[[#This Row],[DNI_ASESOR]]</f>
        <v>20609316170</v>
      </c>
      <c r="BI80">
        <f>IF(Sheet1[[#This Row],[GRUPO]]="G1",IF(AND(Sheet1[[#This Row],[RECIBO1_PAGADO]]&lt;&gt;"",Sheet1[[#This Row],[RECIBO1_PAGADO]]&lt;=DATEVALUE("10/06/2025")),1,0),0)</f>
        <v>1</v>
      </c>
      <c r="BJ80" s="9">
        <f>Sheet1[[#This Row],[PRECIO CON IGV EXTERNO]]/1.18</f>
        <v>58.474576271186443</v>
      </c>
      <c r="BK80" s="5" t="str">
        <f>IF(MONTH(Sheet1[[#This Row],[WS_RECIBO1_EMISION]])=5,"G1",IF(MONTH(Sheet1[[#This Row],[WS_RECIBO1_EMISION]])-5=1,"G2","POR DEFINIR"))</f>
        <v>G1</v>
      </c>
      <c r="BL80" s="5" t="s">
        <v>1798</v>
      </c>
    </row>
    <row r="81" spans="1:64" x14ac:dyDescent="0.25">
      <c r="A81">
        <v>2156453</v>
      </c>
      <c r="B81" t="s">
        <v>349</v>
      </c>
      <c r="C81" t="s">
        <v>89</v>
      </c>
      <c r="D81" t="s">
        <v>89</v>
      </c>
      <c r="E81" t="s">
        <v>90</v>
      </c>
      <c r="H81" s="3">
        <v>45779</v>
      </c>
      <c r="I81" s="13">
        <v>45779.541948842591</v>
      </c>
      <c r="J81" t="s">
        <v>190</v>
      </c>
      <c r="K81">
        <v>350</v>
      </c>
      <c r="L81" t="s">
        <v>186</v>
      </c>
      <c r="M81" t="s">
        <v>53</v>
      </c>
      <c r="N81">
        <v>0</v>
      </c>
      <c r="O81">
        <v>0</v>
      </c>
      <c r="P81">
        <v>0</v>
      </c>
      <c r="Q81">
        <v>0</v>
      </c>
      <c r="R81" t="s">
        <v>227</v>
      </c>
      <c r="S81" t="s">
        <v>227</v>
      </c>
      <c r="T81">
        <v>0</v>
      </c>
      <c r="U81" t="s">
        <v>227</v>
      </c>
      <c r="V81" t="s">
        <v>227</v>
      </c>
      <c r="W81" t="s">
        <v>227</v>
      </c>
      <c r="X81" t="s">
        <v>227</v>
      </c>
      <c r="Y81" t="s">
        <v>227</v>
      </c>
      <c r="Z81" t="s">
        <v>227</v>
      </c>
      <c r="AA81" t="s">
        <v>54</v>
      </c>
      <c r="AB81">
        <v>69</v>
      </c>
      <c r="AC81">
        <v>69</v>
      </c>
      <c r="AD81" t="s">
        <v>67</v>
      </c>
      <c r="AE81" t="s">
        <v>4</v>
      </c>
      <c r="AF81" t="s">
        <v>8</v>
      </c>
      <c r="AG81" t="s">
        <v>88</v>
      </c>
      <c r="AH81" s="3">
        <v>45779</v>
      </c>
      <c r="AJ81" t="s">
        <v>56</v>
      </c>
      <c r="AK81" s="3"/>
      <c r="AM81" s="3"/>
      <c r="AN81" t="s">
        <v>57</v>
      </c>
      <c r="AO81" s="3"/>
      <c r="AR81"/>
      <c r="AS81">
        <v>202505</v>
      </c>
      <c r="AT81" s="3">
        <v>45779</v>
      </c>
      <c r="AU81">
        <v>2156453</v>
      </c>
      <c r="AV81">
        <v>45791</v>
      </c>
      <c r="AW81" s="3">
        <v>45806</v>
      </c>
      <c r="AY81" s="3"/>
      <c r="BA81" s="3"/>
      <c r="BC81" s="3"/>
      <c r="BD81">
        <v>202505</v>
      </c>
      <c r="BE81">
        <v>202505</v>
      </c>
      <c r="BF81" s="5">
        <f>IFERROR(VLOOKUP(Sheet1[[#This Row],[ASESOR]],Parámetros!A:B,2,0),Sheet1[[#This Row],[PERIODO_ALTA]])</f>
        <v>202505</v>
      </c>
      <c r="BG81" s="5" t="str">
        <f>_xlfn.CONCAT(TRIM(Sheet1[[#This Row],[ASESOR]])," ",TRIM(Sheet1[[#This Row],[DEPARTAMENTO]]))</f>
        <v>ALIV TELECOM S.A.C. Piura</v>
      </c>
      <c r="BH81" s="5" t="str">
        <f>Sheet1[[#This Row],[DNI_ASESOR]]</f>
        <v>20609316170</v>
      </c>
      <c r="BI81">
        <f>IF(Sheet1[[#This Row],[GRUPO]]="G1",IF(AND(Sheet1[[#This Row],[RECIBO1_PAGADO]]&lt;&gt;"",Sheet1[[#This Row],[RECIBO1_PAGADO]]&lt;=DATEVALUE("10/06/2025")),1,0),0)</f>
        <v>1</v>
      </c>
      <c r="BJ81" s="9">
        <f>Sheet1[[#This Row],[PRECIO CON IGV EXTERNO]]/1.18</f>
        <v>58.474576271186443</v>
      </c>
      <c r="BK81" s="5" t="str">
        <f>IF(MONTH(Sheet1[[#This Row],[WS_RECIBO1_EMISION]])=5,"G1",IF(MONTH(Sheet1[[#This Row],[WS_RECIBO1_EMISION]])-5=1,"G2","POR DEFINIR"))</f>
        <v>G1</v>
      </c>
      <c r="BL81" s="5" t="s">
        <v>1798</v>
      </c>
    </row>
    <row r="82" spans="1:64" x14ac:dyDescent="0.25">
      <c r="A82">
        <v>2156498</v>
      </c>
      <c r="B82" t="s">
        <v>350</v>
      </c>
      <c r="C82" t="s">
        <v>85</v>
      </c>
      <c r="D82" t="s">
        <v>86</v>
      </c>
      <c r="E82" t="s">
        <v>87</v>
      </c>
      <c r="H82" s="3">
        <v>45777</v>
      </c>
      <c r="I82" s="13">
        <v>45779.529285960649</v>
      </c>
      <c r="J82" t="s">
        <v>190</v>
      </c>
      <c r="K82">
        <v>350</v>
      </c>
      <c r="L82" t="s">
        <v>186</v>
      </c>
      <c r="M82" t="s">
        <v>53</v>
      </c>
      <c r="N82">
        <v>0</v>
      </c>
      <c r="O82">
        <v>0</v>
      </c>
      <c r="P82">
        <v>0</v>
      </c>
      <c r="Q82">
        <v>0</v>
      </c>
      <c r="R82" t="s">
        <v>227</v>
      </c>
      <c r="S82" t="s">
        <v>227</v>
      </c>
      <c r="T82">
        <v>0</v>
      </c>
      <c r="U82" t="s">
        <v>227</v>
      </c>
      <c r="V82" t="s">
        <v>227</v>
      </c>
      <c r="W82" t="s">
        <v>227</v>
      </c>
      <c r="X82" t="s">
        <v>227</v>
      </c>
      <c r="Y82" t="s">
        <v>227</v>
      </c>
      <c r="Z82" t="s">
        <v>227</v>
      </c>
      <c r="AA82" t="s">
        <v>54</v>
      </c>
      <c r="AB82">
        <v>69</v>
      </c>
      <c r="AC82">
        <v>69</v>
      </c>
      <c r="AD82" t="s">
        <v>55</v>
      </c>
      <c r="AE82" t="s">
        <v>4</v>
      </c>
      <c r="AF82" t="s">
        <v>8</v>
      </c>
      <c r="AG82" t="s">
        <v>88</v>
      </c>
      <c r="AH82" s="3">
        <v>45779</v>
      </c>
      <c r="AJ82" t="s">
        <v>56</v>
      </c>
      <c r="AK82" s="3"/>
      <c r="AM82" s="3"/>
      <c r="AN82" t="s">
        <v>57</v>
      </c>
      <c r="AO82" s="3"/>
      <c r="AP82">
        <v>202505</v>
      </c>
      <c r="AR82"/>
      <c r="AS82"/>
      <c r="AT82" s="3">
        <v>45779</v>
      </c>
      <c r="AU82">
        <v>2156498</v>
      </c>
      <c r="AV82">
        <v>45791</v>
      </c>
      <c r="AW82" s="3">
        <v>45812</v>
      </c>
      <c r="AY82" s="3"/>
      <c r="BA82" s="3"/>
      <c r="BC82" s="3"/>
      <c r="BD82">
        <v>202504</v>
      </c>
      <c r="BE82">
        <v>202505</v>
      </c>
      <c r="BF82" s="5">
        <f>IFERROR(VLOOKUP(Sheet1[[#This Row],[ASESOR]],Parámetros!A:B,2,0),Sheet1[[#This Row],[PERIODO_ALTA]])</f>
        <v>202505</v>
      </c>
      <c r="BG82" s="5" t="str">
        <f>_xlfn.CONCAT(TRIM(Sheet1[[#This Row],[ASESOR]])," ",TRIM(Sheet1[[#This Row],[DEPARTAMENTO]]))</f>
        <v>ALIV TELECOM S.A.C. Lambayeque</v>
      </c>
      <c r="BH82" s="5" t="str">
        <f>Sheet1[[#This Row],[DNI_ASESOR]]</f>
        <v>20609316170</v>
      </c>
      <c r="BI82">
        <f>IF(Sheet1[[#This Row],[GRUPO]]="G1",IF(AND(Sheet1[[#This Row],[RECIBO1_PAGADO]]&lt;&gt;"",Sheet1[[#This Row],[RECIBO1_PAGADO]]&lt;=DATEVALUE("10/06/2025")),1,0),0)</f>
        <v>1</v>
      </c>
      <c r="BJ82" s="9">
        <f>Sheet1[[#This Row],[PRECIO CON IGV EXTERNO]]/1.18</f>
        <v>58.474576271186443</v>
      </c>
      <c r="BK82" s="5" t="str">
        <f>IF(MONTH(Sheet1[[#This Row],[WS_RECIBO1_EMISION]])=5,"G1",IF(MONTH(Sheet1[[#This Row],[WS_RECIBO1_EMISION]])-5=1,"G2","POR DEFINIR"))</f>
        <v>G1</v>
      </c>
      <c r="BL82" s="5" t="s">
        <v>1798</v>
      </c>
    </row>
    <row r="83" spans="1:64" x14ac:dyDescent="0.25">
      <c r="A83">
        <v>2156546</v>
      </c>
      <c r="B83" t="s">
        <v>351</v>
      </c>
      <c r="C83" t="s">
        <v>89</v>
      </c>
      <c r="D83" t="s">
        <v>89</v>
      </c>
      <c r="E83" t="s">
        <v>90</v>
      </c>
      <c r="H83" s="3">
        <v>45779</v>
      </c>
      <c r="I83" s="13">
        <v>45779.537642592593</v>
      </c>
      <c r="J83" t="s">
        <v>190</v>
      </c>
      <c r="K83">
        <v>350</v>
      </c>
      <c r="L83" t="s">
        <v>186</v>
      </c>
      <c r="M83" t="s">
        <v>53</v>
      </c>
      <c r="N83">
        <v>0</v>
      </c>
      <c r="O83">
        <v>0</v>
      </c>
      <c r="P83">
        <v>0</v>
      </c>
      <c r="Q83">
        <v>0</v>
      </c>
      <c r="R83" t="s">
        <v>227</v>
      </c>
      <c r="S83" t="s">
        <v>227</v>
      </c>
      <c r="T83">
        <v>0</v>
      </c>
      <c r="U83" t="s">
        <v>227</v>
      </c>
      <c r="V83" t="s">
        <v>227</v>
      </c>
      <c r="W83" t="s">
        <v>227</v>
      </c>
      <c r="X83" t="s">
        <v>227</v>
      </c>
      <c r="Y83" t="s">
        <v>227</v>
      </c>
      <c r="Z83" t="s">
        <v>227</v>
      </c>
      <c r="AA83" t="s">
        <v>54</v>
      </c>
      <c r="AB83">
        <v>69</v>
      </c>
      <c r="AC83">
        <v>69</v>
      </c>
      <c r="AD83" t="s">
        <v>67</v>
      </c>
      <c r="AE83" t="s">
        <v>70</v>
      </c>
      <c r="AF83" t="s">
        <v>131</v>
      </c>
      <c r="AG83" t="s">
        <v>88</v>
      </c>
      <c r="AH83" s="3">
        <v>45780</v>
      </c>
      <c r="AJ83" t="s">
        <v>56</v>
      </c>
      <c r="AK83" s="3"/>
      <c r="AM83" s="3"/>
      <c r="AN83" t="s">
        <v>57</v>
      </c>
      <c r="AO83" s="3"/>
      <c r="AR83"/>
      <c r="AS83">
        <v>202505</v>
      </c>
      <c r="AT83" s="3">
        <v>45780</v>
      </c>
      <c r="AU83">
        <v>2156546</v>
      </c>
      <c r="AV83">
        <v>45791</v>
      </c>
      <c r="AW83" s="3">
        <v>45803</v>
      </c>
      <c r="AY83" s="3"/>
      <c r="BA83" s="3"/>
      <c r="BC83" s="3"/>
      <c r="BD83">
        <v>202505</v>
      </c>
      <c r="BE83">
        <v>202505</v>
      </c>
      <c r="BF83" s="5">
        <f>IFERROR(VLOOKUP(Sheet1[[#This Row],[ASESOR]],Parámetros!A:B,2,0),Sheet1[[#This Row],[PERIODO_ALTA]])</f>
        <v>202505</v>
      </c>
      <c r="BG83" s="5" t="str">
        <f>_xlfn.CONCAT(TRIM(Sheet1[[#This Row],[ASESOR]])," ",TRIM(Sheet1[[#This Row],[DEPARTAMENTO]]))</f>
        <v>SICOMNET SAC Piura</v>
      </c>
      <c r="BH83" s="5" t="str">
        <f>Sheet1[[#This Row],[DNI_ASESOR]]</f>
        <v>20610959564</v>
      </c>
      <c r="BI83">
        <f>IF(Sheet1[[#This Row],[GRUPO]]="G1",IF(AND(Sheet1[[#This Row],[RECIBO1_PAGADO]]&lt;&gt;"",Sheet1[[#This Row],[RECIBO1_PAGADO]]&lt;=DATEVALUE("10/06/2025")),1,0),0)</f>
        <v>1</v>
      </c>
      <c r="BJ83" s="9">
        <f>Sheet1[[#This Row],[PRECIO CON IGV EXTERNO]]/1.18</f>
        <v>58.474576271186443</v>
      </c>
      <c r="BK83" s="5" t="str">
        <f>IF(MONTH(Sheet1[[#This Row],[WS_RECIBO1_EMISION]])=5,"G1",IF(MONTH(Sheet1[[#This Row],[WS_RECIBO1_EMISION]])-5=1,"G2","POR DEFINIR"))</f>
        <v>G1</v>
      </c>
      <c r="BL83" s="5" t="s">
        <v>1798</v>
      </c>
    </row>
    <row r="84" spans="1:64" x14ac:dyDescent="0.25">
      <c r="A84">
        <v>2156594</v>
      </c>
      <c r="B84" t="s">
        <v>352</v>
      </c>
      <c r="C84" t="s">
        <v>89</v>
      </c>
      <c r="D84" t="s">
        <v>89</v>
      </c>
      <c r="E84" t="s">
        <v>93</v>
      </c>
      <c r="H84" s="3">
        <v>45779</v>
      </c>
      <c r="I84" s="13">
        <v>45779.583470335645</v>
      </c>
      <c r="J84" t="s">
        <v>192</v>
      </c>
      <c r="K84">
        <v>400</v>
      </c>
      <c r="L84" t="s">
        <v>186</v>
      </c>
      <c r="M84" t="s">
        <v>53</v>
      </c>
      <c r="N84">
        <v>0</v>
      </c>
      <c r="O84">
        <v>0</v>
      </c>
      <c r="P84">
        <v>0</v>
      </c>
      <c r="Q84">
        <v>0</v>
      </c>
      <c r="R84" t="s">
        <v>227</v>
      </c>
      <c r="S84" t="s">
        <v>227</v>
      </c>
      <c r="T84">
        <v>0</v>
      </c>
      <c r="U84" t="s">
        <v>227</v>
      </c>
      <c r="V84" t="s">
        <v>227</v>
      </c>
      <c r="W84" t="s">
        <v>227</v>
      </c>
      <c r="X84" t="s">
        <v>227</v>
      </c>
      <c r="Y84" t="s">
        <v>227</v>
      </c>
      <c r="Z84" t="s">
        <v>227</v>
      </c>
      <c r="AA84" t="s">
        <v>54</v>
      </c>
      <c r="AB84">
        <v>129</v>
      </c>
      <c r="AC84">
        <v>129</v>
      </c>
      <c r="AD84" t="s">
        <v>67</v>
      </c>
      <c r="AE84" t="s">
        <v>4</v>
      </c>
      <c r="AF84" t="s">
        <v>8</v>
      </c>
      <c r="AG84" t="s">
        <v>88</v>
      </c>
      <c r="AH84" s="3">
        <v>45779</v>
      </c>
      <c r="AJ84" t="s">
        <v>56</v>
      </c>
      <c r="AK84" s="3"/>
      <c r="AM84" s="3"/>
      <c r="AN84" t="s">
        <v>57</v>
      </c>
      <c r="AO84" s="3"/>
      <c r="AR84"/>
      <c r="AS84">
        <v>202505</v>
      </c>
      <c r="AT84" s="3">
        <v>45779</v>
      </c>
      <c r="AU84">
        <v>2156594</v>
      </c>
      <c r="AV84">
        <v>45791</v>
      </c>
      <c r="AW84" s="3">
        <v>45817</v>
      </c>
      <c r="AY84" s="3"/>
      <c r="BA84" s="3"/>
      <c r="BC84" s="3"/>
      <c r="BD84">
        <v>202505</v>
      </c>
      <c r="BE84">
        <v>202505</v>
      </c>
      <c r="BF84" s="5">
        <f>IFERROR(VLOOKUP(Sheet1[[#This Row],[ASESOR]],Parámetros!A:B,2,0),Sheet1[[#This Row],[PERIODO_ALTA]])</f>
        <v>202505</v>
      </c>
      <c r="BG84" s="5" t="str">
        <f>_xlfn.CONCAT(TRIM(Sheet1[[#This Row],[ASESOR]])," ",TRIM(Sheet1[[#This Row],[DEPARTAMENTO]]))</f>
        <v>ALIV TELECOM S.A.C. Piura</v>
      </c>
      <c r="BH84" s="5" t="str">
        <f>Sheet1[[#This Row],[DNI_ASESOR]]</f>
        <v>20609316170</v>
      </c>
      <c r="BI84">
        <f>IF(Sheet1[[#This Row],[GRUPO]]="G1",IF(AND(Sheet1[[#This Row],[RECIBO1_PAGADO]]&lt;&gt;"",Sheet1[[#This Row],[RECIBO1_PAGADO]]&lt;=DATEVALUE("10/06/2025")),1,0),0)</f>
        <v>1</v>
      </c>
      <c r="BJ84" s="9">
        <f>Sheet1[[#This Row],[PRECIO CON IGV EXTERNO]]/1.18</f>
        <v>109.32203389830509</v>
      </c>
      <c r="BK84" s="5" t="str">
        <f>IF(MONTH(Sheet1[[#This Row],[WS_RECIBO1_EMISION]])=5,"G1",IF(MONTH(Sheet1[[#This Row],[WS_RECIBO1_EMISION]])-5=1,"G2","POR DEFINIR"))</f>
        <v>G1</v>
      </c>
      <c r="BL84" s="5" t="s">
        <v>1798</v>
      </c>
    </row>
    <row r="85" spans="1:64" x14ac:dyDescent="0.25">
      <c r="A85">
        <v>2156609</v>
      </c>
      <c r="B85" t="s">
        <v>353</v>
      </c>
      <c r="C85" t="s">
        <v>89</v>
      </c>
      <c r="D85" t="s">
        <v>89</v>
      </c>
      <c r="E85" t="s">
        <v>89</v>
      </c>
      <c r="H85" s="3">
        <v>45777</v>
      </c>
      <c r="I85" s="13">
        <v>45779.550215856485</v>
      </c>
      <c r="J85" t="s">
        <v>191</v>
      </c>
      <c r="K85">
        <v>550</v>
      </c>
      <c r="L85" t="s">
        <v>186</v>
      </c>
      <c r="M85" t="s">
        <v>53</v>
      </c>
      <c r="N85">
        <v>0</v>
      </c>
      <c r="O85">
        <v>0</v>
      </c>
      <c r="P85">
        <v>0</v>
      </c>
      <c r="Q85">
        <v>0</v>
      </c>
      <c r="R85" t="s">
        <v>227</v>
      </c>
      <c r="S85" t="s">
        <v>227</v>
      </c>
      <c r="T85">
        <v>0</v>
      </c>
      <c r="U85" t="s">
        <v>227</v>
      </c>
      <c r="V85" t="s">
        <v>227</v>
      </c>
      <c r="W85" t="s">
        <v>227</v>
      </c>
      <c r="X85" t="s">
        <v>227</v>
      </c>
      <c r="Y85" t="s">
        <v>227</v>
      </c>
      <c r="Z85" t="s">
        <v>227</v>
      </c>
      <c r="AA85" t="s">
        <v>54</v>
      </c>
      <c r="AB85">
        <v>89</v>
      </c>
      <c r="AC85">
        <v>89</v>
      </c>
      <c r="AD85" t="s">
        <v>67</v>
      </c>
      <c r="AE85" t="s">
        <v>70</v>
      </c>
      <c r="AF85" t="s">
        <v>131</v>
      </c>
      <c r="AG85" t="s">
        <v>88</v>
      </c>
      <c r="AH85" s="3">
        <v>45779</v>
      </c>
      <c r="AJ85" t="s">
        <v>56</v>
      </c>
      <c r="AK85" s="3"/>
      <c r="AM85" s="3"/>
      <c r="AN85" t="s">
        <v>57</v>
      </c>
      <c r="AO85" s="3"/>
      <c r="AP85">
        <v>202505</v>
      </c>
      <c r="AR85"/>
      <c r="AS85"/>
      <c r="AT85" s="3">
        <v>45779</v>
      </c>
      <c r="AU85">
        <v>2156609</v>
      </c>
      <c r="AV85">
        <v>45791</v>
      </c>
      <c r="AW85" s="3">
        <v>45812</v>
      </c>
      <c r="AY85" s="3"/>
      <c r="BA85" s="3"/>
      <c r="BC85" s="3"/>
      <c r="BD85">
        <v>202504</v>
      </c>
      <c r="BE85">
        <v>202505</v>
      </c>
      <c r="BF85" s="5">
        <f>IFERROR(VLOOKUP(Sheet1[[#This Row],[ASESOR]],Parámetros!A:B,2,0),Sheet1[[#This Row],[PERIODO_ALTA]])</f>
        <v>202505</v>
      </c>
      <c r="BG85" s="5" t="str">
        <f>_xlfn.CONCAT(TRIM(Sheet1[[#This Row],[ASESOR]])," ",TRIM(Sheet1[[#This Row],[DEPARTAMENTO]]))</f>
        <v>SICOMNET SAC Piura</v>
      </c>
      <c r="BH85" s="5" t="str">
        <f>Sheet1[[#This Row],[DNI_ASESOR]]</f>
        <v>20610959564</v>
      </c>
      <c r="BI85">
        <f>IF(Sheet1[[#This Row],[GRUPO]]="G1",IF(AND(Sheet1[[#This Row],[RECIBO1_PAGADO]]&lt;&gt;"",Sheet1[[#This Row],[RECIBO1_PAGADO]]&lt;=DATEVALUE("10/06/2025")),1,0),0)</f>
        <v>1</v>
      </c>
      <c r="BJ85" s="9">
        <f>Sheet1[[#This Row],[PRECIO CON IGV EXTERNO]]/1.18</f>
        <v>75.423728813559322</v>
      </c>
      <c r="BK85" s="5" t="str">
        <f>IF(MONTH(Sheet1[[#This Row],[WS_RECIBO1_EMISION]])=5,"G1",IF(MONTH(Sheet1[[#This Row],[WS_RECIBO1_EMISION]])-5=1,"G2","POR DEFINIR"))</f>
        <v>G1</v>
      </c>
      <c r="BL85" s="5" t="s">
        <v>1798</v>
      </c>
    </row>
    <row r="86" spans="1:64" x14ac:dyDescent="0.25">
      <c r="A86">
        <v>2156623</v>
      </c>
      <c r="B86" t="s">
        <v>354</v>
      </c>
      <c r="C86" t="s">
        <v>89</v>
      </c>
      <c r="D86" t="s">
        <v>89</v>
      </c>
      <c r="E86" t="s">
        <v>89</v>
      </c>
      <c r="H86" s="3">
        <v>45779</v>
      </c>
      <c r="I86" s="13">
        <v>45779.558469594907</v>
      </c>
      <c r="J86" t="s">
        <v>190</v>
      </c>
      <c r="K86">
        <v>350</v>
      </c>
      <c r="L86" t="s">
        <v>186</v>
      </c>
      <c r="M86" t="s">
        <v>53</v>
      </c>
      <c r="N86">
        <v>0</v>
      </c>
      <c r="O86">
        <v>0</v>
      </c>
      <c r="P86">
        <v>0</v>
      </c>
      <c r="Q86">
        <v>0</v>
      </c>
      <c r="R86" t="s">
        <v>227</v>
      </c>
      <c r="S86" t="s">
        <v>227</v>
      </c>
      <c r="T86">
        <v>0</v>
      </c>
      <c r="U86" t="s">
        <v>227</v>
      </c>
      <c r="V86" t="s">
        <v>227</v>
      </c>
      <c r="W86" t="s">
        <v>227</v>
      </c>
      <c r="X86" t="s">
        <v>227</v>
      </c>
      <c r="Y86" t="s">
        <v>227</v>
      </c>
      <c r="Z86" t="s">
        <v>227</v>
      </c>
      <c r="AA86" t="s">
        <v>64</v>
      </c>
      <c r="AB86">
        <v>69</v>
      </c>
      <c r="AC86">
        <v>69</v>
      </c>
      <c r="AD86" t="s">
        <v>67</v>
      </c>
      <c r="AE86" t="s">
        <v>4</v>
      </c>
      <c r="AF86" t="s">
        <v>8</v>
      </c>
      <c r="AG86" t="s">
        <v>88</v>
      </c>
      <c r="AH86" s="3">
        <v>45779</v>
      </c>
      <c r="AJ86" t="s">
        <v>56</v>
      </c>
      <c r="AK86" s="3"/>
      <c r="AM86" s="3"/>
      <c r="AN86" t="s">
        <v>57</v>
      </c>
      <c r="AO86" s="3"/>
      <c r="AR86"/>
      <c r="AS86">
        <v>202505</v>
      </c>
      <c r="AT86" s="3">
        <v>45779</v>
      </c>
      <c r="AU86">
        <v>2156623</v>
      </c>
      <c r="AV86">
        <v>45791</v>
      </c>
      <c r="AW86" s="3">
        <v>45807</v>
      </c>
      <c r="AY86" s="3"/>
      <c r="BA86" s="3"/>
      <c r="BC86" s="3"/>
      <c r="BD86">
        <v>202505</v>
      </c>
      <c r="BE86">
        <v>202505</v>
      </c>
      <c r="BF86" s="5">
        <f>IFERROR(VLOOKUP(Sheet1[[#This Row],[ASESOR]],Parámetros!A:B,2,0),Sheet1[[#This Row],[PERIODO_ALTA]])</f>
        <v>202505</v>
      </c>
      <c r="BG86" s="5" t="str">
        <f>_xlfn.CONCAT(TRIM(Sheet1[[#This Row],[ASESOR]])," ",TRIM(Sheet1[[#This Row],[DEPARTAMENTO]]))</f>
        <v>ALIV TELECOM S.A.C. Piura</v>
      </c>
      <c r="BH86" s="5" t="str">
        <f>Sheet1[[#This Row],[DNI_ASESOR]]</f>
        <v>20609316170</v>
      </c>
      <c r="BI86">
        <f>IF(Sheet1[[#This Row],[GRUPO]]="G1",IF(AND(Sheet1[[#This Row],[RECIBO1_PAGADO]]&lt;&gt;"",Sheet1[[#This Row],[RECIBO1_PAGADO]]&lt;=DATEVALUE("10/06/2025")),1,0),0)</f>
        <v>1</v>
      </c>
      <c r="BJ86" s="9">
        <f>Sheet1[[#This Row],[PRECIO CON IGV EXTERNO]]/1.18</f>
        <v>58.474576271186443</v>
      </c>
      <c r="BK86" s="5" t="str">
        <f>IF(MONTH(Sheet1[[#This Row],[WS_RECIBO1_EMISION]])=5,"G1",IF(MONTH(Sheet1[[#This Row],[WS_RECIBO1_EMISION]])-5=1,"G2","POR DEFINIR"))</f>
        <v>G1</v>
      </c>
      <c r="BL86" s="5" t="s">
        <v>1798</v>
      </c>
    </row>
    <row r="87" spans="1:64" x14ac:dyDescent="0.25">
      <c r="A87">
        <v>2156643</v>
      </c>
      <c r="B87" t="s">
        <v>355</v>
      </c>
      <c r="C87" t="s">
        <v>89</v>
      </c>
      <c r="D87" t="s">
        <v>89</v>
      </c>
      <c r="E87" t="s">
        <v>97</v>
      </c>
      <c r="H87" s="3">
        <v>45779</v>
      </c>
      <c r="I87" s="13">
        <v>45779.57509903935</v>
      </c>
      <c r="J87" t="s">
        <v>190</v>
      </c>
      <c r="K87">
        <v>350</v>
      </c>
      <c r="L87" t="s">
        <v>186</v>
      </c>
      <c r="M87" t="s">
        <v>53</v>
      </c>
      <c r="N87">
        <v>0</v>
      </c>
      <c r="O87">
        <v>0</v>
      </c>
      <c r="P87">
        <v>0</v>
      </c>
      <c r="Q87">
        <v>0</v>
      </c>
      <c r="R87" t="s">
        <v>227</v>
      </c>
      <c r="S87" t="s">
        <v>227</v>
      </c>
      <c r="T87">
        <v>0</v>
      </c>
      <c r="U87" t="s">
        <v>227</v>
      </c>
      <c r="V87" t="s">
        <v>227</v>
      </c>
      <c r="W87" t="s">
        <v>227</v>
      </c>
      <c r="X87" t="s">
        <v>227</v>
      </c>
      <c r="Y87" t="s">
        <v>227</v>
      </c>
      <c r="Z87" t="s">
        <v>227</v>
      </c>
      <c r="AA87" t="s">
        <v>54</v>
      </c>
      <c r="AB87">
        <v>69</v>
      </c>
      <c r="AC87">
        <v>69</v>
      </c>
      <c r="AD87" t="s">
        <v>67</v>
      </c>
      <c r="AE87" t="s">
        <v>4</v>
      </c>
      <c r="AF87" t="s">
        <v>8</v>
      </c>
      <c r="AG87" t="s">
        <v>88</v>
      </c>
      <c r="AH87" s="3">
        <v>45780</v>
      </c>
      <c r="AJ87" t="s">
        <v>56</v>
      </c>
      <c r="AK87" s="3"/>
      <c r="AM87" s="3"/>
      <c r="AN87" t="s">
        <v>57</v>
      </c>
      <c r="AO87" s="3"/>
      <c r="AR87"/>
      <c r="AS87">
        <v>202505</v>
      </c>
      <c r="AT87" s="3">
        <v>45780</v>
      </c>
      <c r="AU87">
        <v>2156643</v>
      </c>
      <c r="AV87">
        <v>45791</v>
      </c>
      <c r="AW87" s="3">
        <v>45817</v>
      </c>
      <c r="AY87" s="3"/>
      <c r="BA87" s="3"/>
      <c r="BC87" s="3"/>
      <c r="BD87">
        <v>202505</v>
      </c>
      <c r="BE87">
        <v>202505</v>
      </c>
      <c r="BF87" s="5">
        <f>IFERROR(VLOOKUP(Sheet1[[#This Row],[ASESOR]],Parámetros!A:B,2,0),Sheet1[[#This Row],[PERIODO_ALTA]])</f>
        <v>202505</v>
      </c>
      <c r="BG87" s="5" t="str">
        <f>_xlfn.CONCAT(TRIM(Sheet1[[#This Row],[ASESOR]])," ",TRIM(Sheet1[[#This Row],[DEPARTAMENTO]]))</f>
        <v>ALIV TELECOM S.A.C. Piura</v>
      </c>
      <c r="BH87" s="5" t="str">
        <f>Sheet1[[#This Row],[DNI_ASESOR]]</f>
        <v>20609316170</v>
      </c>
      <c r="BI87">
        <f>IF(Sheet1[[#This Row],[GRUPO]]="G1",IF(AND(Sheet1[[#This Row],[RECIBO1_PAGADO]]&lt;&gt;"",Sheet1[[#This Row],[RECIBO1_PAGADO]]&lt;=DATEVALUE("10/06/2025")),1,0),0)</f>
        <v>1</v>
      </c>
      <c r="BJ87" s="9">
        <f>Sheet1[[#This Row],[PRECIO CON IGV EXTERNO]]/1.18</f>
        <v>58.474576271186443</v>
      </c>
      <c r="BK87" s="5" t="str">
        <f>IF(MONTH(Sheet1[[#This Row],[WS_RECIBO1_EMISION]])=5,"G1",IF(MONTH(Sheet1[[#This Row],[WS_RECIBO1_EMISION]])-5=1,"G2","POR DEFINIR"))</f>
        <v>G1</v>
      </c>
      <c r="BL87" s="5" t="s">
        <v>1798</v>
      </c>
    </row>
    <row r="88" spans="1:64" x14ac:dyDescent="0.25">
      <c r="A88">
        <v>2156657</v>
      </c>
      <c r="B88" t="s">
        <v>356</v>
      </c>
      <c r="C88" t="s">
        <v>89</v>
      </c>
      <c r="D88" t="s">
        <v>89</v>
      </c>
      <c r="E88" t="s">
        <v>93</v>
      </c>
      <c r="H88" s="3">
        <v>45779</v>
      </c>
      <c r="I88" s="13">
        <v>45779.564684571757</v>
      </c>
      <c r="J88" t="s">
        <v>190</v>
      </c>
      <c r="K88">
        <v>350</v>
      </c>
      <c r="L88" t="s">
        <v>186</v>
      </c>
      <c r="M88" t="s">
        <v>53</v>
      </c>
      <c r="N88">
        <v>0</v>
      </c>
      <c r="O88">
        <v>0</v>
      </c>
      <c r="P88">
        <v>0</v>
      </c>
      <c r="Q88">
        <v>0</v>
      </c>
      <c r="R88" t="s">
        <v>227</v>
      </c>
      <c r="S88" t="s">
        <v>227</v>
      </c>
      <c r="T88">
        <v>0</v>
      </c>
      <c r="U88" t="s">
        <v>227</v>
      </c>
      <c r="V88" t="s">
        <v>227</v>
      </c>
      <c r="W88" t="s">
        <v>227</v>
      </c>
      <c r="X88" t="s">
        <v>227</v>
      </c>
      <c r="Y88" t="s">
        <v>227</v>
      </c>
      <c r="Z88" t="s">
        <v>227</v>
      </c>
      <c r="AA88" t="s">
        <v>54</v>
      </c>
      <c r="AB88">
        <v>69</v>
      </c>
      <c r="AC88">
        <v>69</v>
      </c>
      <c r="AD88" t="s">
        <v>67</v>
      </c>
      <c r="AE88" t="s">
        <v>70</v>
      </c>
      <c r="AF88" t="s">
        <v>131</v>
      </c>
      <c r="AG88" t="s">
        <v>88</v>
      </c>
      <c r="AH88" s="3">
        <v>45779</v>
      </c>
      <c r="AJ88" t="s">
        <v>56</v>
      </c>
      <c r="AK88" s="3"/>
      <c r="AM88" s="3"/>
      <c r="AN88" t="s">
        <v>57</v>
      </c>
      <c r="AO88" s="3"/>
      <c r="AR88"/>
      <c r="AS88">
        <v>202505</v>
      </c>
      <c r="AT88" s="3">
        <v>45779</v>
      </c>
      <c r="AU88">
        <v>2156657</v>
      </c>
      <c r="AV88">
        <v>45791</v>
      </c>
      <c r="AW88" s="3">
        <v>45812</v>
      </c>
      <c r="AY88" s="3"/>
      <c r="BA88" s="3"/>
      <c r="BC88" s="3"/>
      <c r="BD88">
        <v>202505</v>
      </c>
      <c r="BE88">
        <v>202505</v>
      </c>
      <c r="BF88" s="5">
        <f>IFERROR(VLOOKUP(Sheet1[[#This Row],[ASESOR]],Parámetros!A:B,2,0),Sheet1[[#This Row],[PERIODO_ALTA]])</f>
        <v>202505</v>
      </c>
      <c r="BG88" s="5" t="str">
        <f>_xlfn.CONCAT(TRIM(Sheet1[[#This Row],[ASESOR]])," ",TRIM(Sheet1[[#This Row],[DEPARTAMENTO]]))</f>
        <v>SICOMNET SAC Piura</v>
      </c>
      <c r="BH88" s="5" t="str">
        <f>Sheet1[[#This Row],[DNI_ASESOR]]</f>
        <v>20610959564</v>
      </c>
      <c r="BI88">
        <f>IF(Sheet1[[#This Row],[GRUPO]]="G1",IF(AND(Sheet1[[#This Row],[RECIBO1_PAGADO]]&lt;&gt;"",Sheet1[[#This Row],[RECIBO1_PAGADO]]&lt;=DATEVALUE("10/06/2025")),1,0),0)</f>
        <v>1</v>
      </c>
      <c r="BJ88" s="9">
        <f>Sheet1[[#This Row],[PRECIO CON IGV EXTERNO]]/1.18</f>
        <v>58.474576271186443</v>
      </c>
      <c r="BK88" s="5" t="str">
        <f>IF(MONTH(Sheet1[[#This Row],[WS_RECIBO1_EMISION]])=5,"G1",IF(MONTH(Sheet1[[#This Row],[WS_RECIBO1_EMISION]])-5=1,"G2","POR DEFINIR"))</f>
        <v>G1</v>
      </c>
      <c r="BL88" s="5" t="s">
        <v>1798</v>
      </c>
    </row>
    <row r="89" spans="1:64" x14ac:dyDescent="0.25">
      <c r="A89">
        <v>2156695</v>
      </c>
      <c r="B89" t="s">
        <v>357</v>
      </c>
      <c r="C89" t="s">
        <v>89</v>
      </c>
      <c r="D89" t="s">
        <v>89</v>
      </c>
      <c r="E89" t="s">
        <v>90</v>
      </c>
      <c r="H89" s="3">
        <v>45779</v>
      </c>
      <c r="I89" s="13">
        <v>45779.583506215276</v>
      </c>
      <c r="J89" t="s">
        <v>195</v>
      </c>
      <c r="K89">
        <v>1000</v>
      </c>
      <c r="L89" t="s">
        <v>188</v>
      </c>
      <c r="M89" t="s">
        <v>58</v>
      </c>
      <c r="N89">
        <v>1</v>
      </c>
      <c r="O89">
        <v>0</v>
      </c>
      <c r="P89">
        <v>0</v>
      </c>
      <c r="Q89">
        <v>0</v>
      </c>
      <c r="R89" t="s">
        <v>227</v>
      </c>
      <c r="S89" t="s">
        <v>227</v>
      </c>
      <c r="T89">
        <v>0</v>
      </c>
      <c r="U89" t="s">
        <v>227</v>
      </c>
      <c r="V89" t="s">
        <v>227</v>
      </c>
      <c r="W89" t="s">
        <v>227</v>
      </c>
      <c r="X89" t="s">
        <v>227</v>
      </c>
      <c r="Y89" t="s">
        <v>227</v>
      </c>
      <c r="Z89" t="s">
        <v>228</v>
      </c>
      <c r="AA89" t="s">
        <v>54</v>
      </c>
      <c r="AB89">
        <v>129.9</v>
      </c>
      <c r="AC89">
        <v>111.563</v>
      </c>
      <c r="AD89" t="s">
        <v>67</v>
      </c>
      <c r="AE89" t="s">
        <v>70</v>
      </c>
      <c r="AF89" t="s">
        <v>131</v>
      </c>
      <c r="AG89" t="s">
        <v>88</v>
      </c>
      <c r="AH89" s="3">
        <v>45779</v>
      </c>
      <c r="AJ89" t="s">
        <v>56</v>
      </c>
      <c r="AK89" s="3"/>
      <c r="AM89" s="3"/>
      <c r="AN89" t="s">
        <v>57</v>
      </c>
      <c r="AO89" s="3"/>
      <c r="AR89"/>
      <c r="AS89">
        <v>202505</v>
      </c>
      <c r="AT89" s="3">
        <v>45779</v>
      </c>
      <c r="AU89">
        <v>2156695</v>
      </c>
      <c r="AV89">
        <v>45791</v>
      </c>
      <c r="AW89" s="3">
        <v>45809</v>
      </c>
      <c r="AY89" s="3"/>
      <c r="BA89" s="3"/>
      <c r="BC89" s="3"/>
      <c r="BD89">
        <v>202505</v>
      </c>
      <c r="BE89">
        <v>202505</v>
      </c>
      <c r="BF89" s="5">
        <f>IFERROR(VLOOKUP(Sheet1[[#This Row],[ASESOR]],Parámetros!A:B,2,0),Sheet1[[#This Row],[PERIODO_ALTA]])</f>
        <v>202505</v>
      </c>
      <c r="BG89" s="5" t="str">
        <f>_xlfn.CONCAT(TRIM(Sheet1[[#This Row],[ASESOR]])," ",TRIM(Sheet1[[#This Row],[DEPARTAMENTO]]))</f>
        <v>SICOMNET SAC Piura</v>
      </c>
      <c r="BH89" s="5" t="str">
        <f>Sheet1[[#This Row],[DNI_ASESOR]]</f>
        <v>20610959564</v>
      </c>
      <c r="BI89">
        <f>IF(Sheet1[[#This Row],[GRUPO]]="G1",IF(AND(Sheet1[[#This Row],[RECIBO1_PAGADO]]&lt;&gt;"",Sheet1[[#This Row],[RECIBO1_PAGADO]]&lt;=DATEVALUE("10/06/2025")),1,0),0)</f>
        <v>1</v>
      </c>
      <c r="BJ89" s="9">
        <f>Sheet1[[#This Row],[PRECIO CON IGV EXTERNO]]/1.18</f>
        <v>94.544915254237296</v>
      </c>
      <c r="BK89" s="5" t="str">
        <f>IF(MONTH(Sheet1[[#This Row],[WS_RECIBO1_EMISION]])=5,"G1",IF(MONTH(Sheet1[[#This Row],[WS_RECIBO1_EMISION]])-5=1,"G2","POR DEFINIR"))</f>
        <v>G1</v>
      </c>
      <c r="BL89" s="5" t="s">
        <v>1798</v>
      </c>
    </row>
    <row r="90" spans="1:64" x14ac:dyDescent="0.25">
      <c r="A90">
        <v>2156719</v>
      </c>
      <c r="B90" t="s">
        <v>358</v>
      </c>
      <c r="C90" t="s">
        <v>85</v>
      </c>
      <c r="D90" t="s">
        <v>86</v>
      </c>
      <c r="E90" t="s">
        <v>87</v>
      </c>
      <c r="H90" s="3">
        <v>45779</v>
      </c>
      <c r="I90" s="13">
        <v>45779.59811215278</v>
      </c>
      <c r="J90" t="s">
        <v>190</v>
      </c>
      <c r="K90">
        <v>350</v>
      </c>
      <c r="L90" t="s">
        <v>186</v>
      </c>
      <c r="M90" t="s">
        <v>53</v>
      </c>
      <c r="N90">
        <v>0</v>
      </c>
      <c r="O90">
        <v>0</v>
      </c>
      <c r="P90">
        <v>0</v>
      </c>
      <c r="Q90">
        <v>0</v>
      </c>
      <c r="R90" t="s">
        <v>227</v>
      </c>
      <c r="S90" t="s">
        <v>227</v>
      </c>
      <c r="T90">
        <v>0</v>
      </c>
      <c r="U90" t="s">
        <v>227</v>
      </c>
      <c r="V90" t="s">
        <v>227</v>
      </c>
      <c r="W90" t="s">
        <v>227</v>
      </c>
      <c r="X90" t="s">
        <v>227</v>
      </c>
      <c r="Y90" t="s">
        <v>227</v>
      </c>
      <c r="Z90" t="s">
        <v>227</v>
      </c>
      <c r="AA90" t="s">
        <v>64</v>
      </c>
      <c r="AB90">
        <v>69</v>
      </c>
      <c r="AC90">
        <v>69</v>
      </c>
      <c r="AD90" t="s">
        <v>67</v>
      </c>
      <c r="AE90" t="s">
        <v>91</v>
      </c>
      <c r="AF90" t="s">
        <v>92</v>
      </c>
      <c r="AG90" t="s">
        <v>88</v>
      </c>
      <c r="AH90" s="3">
        <v>45779</v>
      </c>
      <c r="AJ90" t="s">
        <v>56</v>
      </c>
      <c r="AK90" s="3"/>
      <c r="AM90" s="3"/>
      <c r="AN90" t="s">
        <v>57</v>
      </c>
      <c r="AO90" s="3"/>
      <c r="AR90"/>
      <c r="AS90">
        <v>202505</v>
      </c>
      <c r="AT90" s="3">
        <v>45779</v>
      </c>
      <c r="AU90">
        <v>2156719</v>
      </c>
      <c r="AV90">
        <v>45791</v>
      </c>
      <c r="AW90" s="3">
        <v>45807</v>
      </c>
      <c r="AY90" s="3"/>
      <c r="BA90" s="3"/>
      <c r="BC90" s="3"/>
      <c r="BD90">
        <v>202505</v>
      </c>
      <c r="BE90">
        <v>202505</v>
      </c>
      <c r="BF90" s="5">
        <f>IFERROR(VLOOKUP(Sheet1[[#This Row],[ASESOR]],Parámetros!A:B,2,0),Sheet1[[#This Row],[PERIODO_ALTA]])</f>
        <v>202505</v>
      </c>
      <c r="BG90" s="5" t="str">
        <f>_xlfn.CONCAT(TRIM(Sheet1[[#This Row],[ASESOR]])," ",TRIM(Sheet1[[#This Row],[DEPARTAMENTO]]))</f>
        <v>YBENS GROUP Lambayeque</v>
      </c>
      <c r="BH90" s="5" t="str">
        <f>Sheet1[[#This Row],[DNI_ASESOR]]</f>
        <v>20610803131</v>
      </c>
      <c r="BI90">
        <f>IF(Sheet1[[#This Row],[GRUPO]]="G1",IF(AND(Sheet1[[#This Row],[RECIBO1_PAGADO]]&lt;&gt;"",Sheet1[[#This Row],[RECIBO1_PAGADO]]&lt;=DATEVALUE("10/06/2025")),1,0),0)</f>
        <v>1</v>
      </c>
      <c r="BJ90" s="9">
        <f>Sheet1[[#This Row],[PRECIO CON IGV EXTERNO]]/1.18</f>
        <v>58.474576271186443</v>
      </c>
      <c r="BK90" s="5" t="str">
        <f>IF(MONTH(Sheet1[[#This Row],[WS_RECIBO1_EMISION]])=5,"G1",IF(MONTH(Sheet1[[#This Row],[WS_RECIBO1_EMISION]])-5=1,"G2","POR DEFINIR"))</f>
        <v>G1</v>
      </c>
      <c r="BL90" s="5" t="s">
        <v>1798</v>
      </c>
    </row>
    <row r="91" spans="1:64" x14ac:dyDescent="0.25">
      <c r="A91">
        <v>2156975</v>
      </c>
      <c r="B91" t="s">
        <v>359</v>
      </c>
      <c r="C91" t="s">
        <v>89</v>
      </c>
      <c r="D91" t="s">
        <v>89</v>
      </c>
      <c r="E91" t="s">
        <v>89</v>
      </c>
      <c r="H91" s="3">
        <v>45779</v>
      </c>
      <c r="I91" s="13">
        <v>45779.639700891203</v>
      </c>
      <c r="J91" t="s">
        <v>190</v>
      </c>
      <c r="K91">
        <v>350</v>
      </c>
      <c r="L91" t="s">
        <v>188</v>
      </c>
      <c r="M91" t="s">
        <v>58</v>
      </c>
      <c r="N91">
        <v>0</v>
      </c>
      <c r="O91">
        <v>0</v>
      </c>
      <c r="P91">
        <v>1</v>
      </c>
      <c r="Q91">
        <v>0</v>
      </c>
      <c r="R91" t="s">
        <v>227</v>
      </c>
      <c r="S91" t="s">
        <v>227</v>
      </c>
      <c r="T91">
        <v>0</v>
      </c>
      <c r="U91" t="s">
        <v>227</v>
      </c>
      <c r="V91" t="s">
        <v>227</v>
      </c>
      <c r="W91" t="s">
        <v>227</v>
      </c>
      <c r="X91" t="s">
        <v>227</v>
      </c>
      <c r="Y91" t="s">
        <v>227</v>
      </c>
      <c r="Z91" t="s">
        <v>227</v>
      </c>
      <c r="AA91" t="s">
        <v>54</v>
      </c>
      <c r="AB91">
        <v>84</v>
      </c>
      <c r="AC91">
        <v>84</v>
      </c>
      <c r="AD91" t="s">
        <v>232</v>
      </c>
      <c r="AE91" t="s">
        <v>233</v>
      </c>
      <c r="AF91" t="s">
        <v>234</v>
      </c>
      <c r="AG91" t="s">
        <v>88</v>
      </c>
      <c r="AH91" s="3">
        <v>45780</v>
      </c>
      <c r="AJ91" t="s">
        <v>56</v>
      </c>
      <c r="AK91" s="3"/>
      <c r="AM91" s="3"/>
      <c r="AN91" t="s">
        <v>57</v>
      </c>
      <c r="AO91" s="3"/>
      <c r="AR91"/>
      <c r="AS91">
        <v>202505</v>
      </c>
      <c r="AT91" s="3">
        <v>45780</v>
      </c>
      <c r="AU91">
        <v>2156975</v>
      </c>
      <c r="AV91">
        <v>45791</v>
      </c>
      <c r="AW91" s="3">
        <v>45810</v>
      </c>
      <c r="AY91" s="3"/>
      <c r="BA91" s="3"/>
      <c r="BC91" s="3"/>
      <c r="BD91">
        <v>202505</v>
      </c>
      <c r="BE91">
        <v>202505</v>
      </c>
      <c r="BF91" s="5">
        <f>IFERROR(VLOOKUP(Sheet1[[#This Row],[ASESOR]],Parámetros!A:B,2,0),Sheet1[[#This Row],[PERIODO_ALTA]])</f>
        <v>202505</v>
      </c>
      <c r="BG91" s="5" t="str">
        <f>_xlfn.CONCAT(TRIM(Sheet1[[#This Row],[ASESOR]])," ",TRIM(Sheet1[[#This Row],[DEPARTAMENTO]]))</f>
        <v>AZDAGROUP S.A.C. Piura</v>
      </c>
      <c r="BH91" s="5" t="str">
        <f>Sheet1[[#This Row],[DNI_ASESOR]]</f>
        <v>20613301144</v>
      </c>
      <c r="BI91">
        <f>IF(Sheet1[[#This Row],[GRUPO]]="G1",IF(AND(Sheet1[[#This Row],[RECIBO1_PAGADO]]&lt;&gt;"",Sheet1[[#This Row],[RECIBO1_PAGADO]]&lt;=DATEVALUE("10/06/2025")),1,0),0)</f>
        <v>1</v>
      </c>
      <c r="BJ91" s="9">
        <f>Sheet1[[#This Row],[PRECIO CON IGV EXTERNO]]/1.18</f>
        <v>71.186440677966104</v>
      </c>
      <c r="BK91" s="5" t="str">
        <f>IF(MONTH(Sheet1[[#This Row],[WS_RECIBO1_EMISION]])=5,"G1",IF(MONTH(Sheet1[[#This Row],[WS_RECIBO1_EMISION]])-5=1,"G2","POR DEFINIR"))</f>
        <v>G1</v>
      </c>
      <c r="BL91" s="5" t="s">
        <v>1798</v>
      </c>
    </row>
    <row r="92" spans="1:64" x14ac:dyDescent="0.25">
      <c r="A92">
        <v>2157235</v>
      </c>
      <c r="B92" t="s">
        <v>360</v>
      </c>
      <c r="C92" t="s">
        <v>94</v>
      </c>
      <c r="D92" t="s">
        <v>95</v>
      </c>
      <c r="E92" t="s">
        <v>96</v>
      </c>
      <c r="H92" s="3">
        <v>45779</v>
      </c>
      <c r="I92" s="13">
        <v>45779.685518981481</v>
      </c>
      <c r="J92" t="s">
        <v>195</v>
      </c>
      <c r="K92">
        <v>1000</v>
      </c>
      <c r="L92" t="s">
        <v>188</v>
      </c>
      <c r="M92" t="s">
        <v>58</v>
      </c>
      <c r="N92">
        <v>1</v>
      </c>
      <c r="O92">
        <v>0</v>
      </c>
      <c r="P92">
        <v>0</v>
      </c>
      <c r="Q92">
        <v>0</v>
      </c>
      <c r="R92" t="s">
        <v>227</v>
      </c>
      <c r="S92" t="s">
        <v>227</v>
      </c>
      <c r="T92">
        <v>0</v>
      </c>
      <c r="U92" t="s">
        <v>227</v>
      </c>
      <c r="V92" t="s">
        <v>227</v>
      </c>
      <c r="W92" t="s">
        <v>227</v>
      </c>
      <c r="X92" t="s">
        <v>227</v>
      </c>
      <c r="Y92" t="s">
        <v>227</v>
      </c>
      <c r="Z92" t="s">
        <v>228</v>
      </c>
      <c r="AA92" t="s">
        <v>54</v>
      </c>
      <c r="AB92">
        <v>144.9</v>
      </c>
      <c r="AC92">
        <v>126.563</v>
      </c>
      <c r="AD92" t="s">
        <v>55</v>
      </c>
      <c r="AE92" t="s">
        <v>141</v>
      </c>
      <c r="AF92" t="s">
        <v>187</v>
      </c>
      <c r="AG92" t="s">
        <v>88</v>
      </c>
      <c r="AH92" s="3">
        <v>45780</v>
      </c>
      <c r="AJ92" t="s">
        <v>56</v>
      </c>
      <c r="AK92" s="3"/>
      <c r="AM92" s="3"/>
      <c r="AN92" t="s">
        <v>57</v>
      </c>
      <c r="AO92" s="3"/>
      <c r="AR92"/>
      <c r="AS92">
        <v>202505</v>
      </c>
      <c r="AT92" s="3">
        <v>45780</v>
      </c>
      <c r="AU92">
        <v>2157235</v>
      </c>
      <c r="AV92">
        <v>45791</v>
      </c>
      <c r="AW92" s="3">
        <v>45803</v>
      </c>
      <c r="AY92" s="3"/>
      <c r="BA92" s="3"/>
      <c r="BC92" s="3"/>
      <c r="BD92">
        <v>202505</v>
      </c>
      <c r="BE92">
        <v>202505</v>
      </c>
      <c r="BF92" s="5">
        <f>IFERROR(VLOOKUP(Sheet1[[#This Row],[ASESOR]],Parámetros!A:B,2,0),Sheet1[[#This Row],[PERIODO_ALTA]])</f>
        <v>202505</v>
      </c>
      <c r="BG92" s="5" t="str">
        <f>_xlfn.CONCAT(TRIM(Sheet1[[#This Row],[ASESOR]])," ",TRIM(Sheet1[[#This Row],[DEPARTAMENTO]]))</f>
        <v>EXPORTEL PROVINCIA La Libertad</v>
      </c>
      <c r="BH92" s="5" t="str">
        <f>Sheet1[[#This Row],[DNI_ASESOR]]</f>
        <v>20610487672</v>
      </c>
      <c r="BI92">
        <f>IF(Sheet1[[#This Row],[GRUPO]]="G1",IF(AND(Sheet1[[#This Row],[RECIBO1_PAGADO]]&lt;&gt;"",Sheet1[[#This Row],[RECIBO1_PAGADO]]&lt;=DATEVALUE("10/06/2025")),1,0),0)</f>
        <v>1</v>
      </c>
      <c r="BJ92" s="9">
        <f>Sheet1[[#This Row],[PRECIO CON IGV EXTERNO]]/1.18</f>
        <v>107.25677966101696</v>
      </c>
      <c r="BK92" s="5" t="str">
        <f>IF(MONTH(Sheet1[[#This Row],[WS_RECIBO1_EMISION]])=5,"G1",IF(MONTH(Sheet1[[#This Row],[WS_RECIBO1_EMISION]])-5=1,"G2","POR DEFINIR"))</f>
        <v>G1</v>
      </c>
      <c r="BL92" s="5" t="s">
        <v>1798</v>
      </c>
    </row>
    <row r="93" spans="1:64" x14ac:dyDescent="0.25">
      <c r="A93">
        <v>2157300</v>
      </c>
      <c r="B93" t="s">
        <v>361</v>
      </c>
      <c r="C93" t="s">
        <v>94</v>
      </c>
      <c r="D93" t="s">
        <v>95</v>
      </c>
      <c r="E93" t="s">
        <v>102</v>
      </c>
      <c r="H93" s="3">
        <v>45779</v>
      </c>
      <c r="I93" s="13">
        <v>45779.710553784724</v>
      </c>
      <c r="J93" t="s">
        <v>191</v>
      </c>
      <c r="K93">
        <v>550</v>
      </c>
      <c r="L93" t="s">
        <v>188</v>
      </c>
      <c r="M93" t="s">
        <v>58</v>
      </c>
      <c r="N93">
        <v>2</v>
      </c>
      <c r="O93">
        <v>0</v>
      </c>
      <c r="P93">
        <v>1</v>
      </c>
      <c r="Q93">
        <v>0</v>
      </c>
      <c r="R93" t="s">
        <v>227</v>
      </c>
      <c r="S93" t="s">
        <v>227</v>
      </c>
      <c r="T93">
        <v>0</v>
      </c>
      <c r="U93" t="s">
        <v>227</v>
      </c>
      <c r="V93" t="s">
        <v>227</v>
      </c>
      <c r="W93" t="s">
        <v>227</v>
      </c>
      <c r="X93" t="s">
        <v>227</v>
      </c>
      <c r="Y93" t="s">
        <v>227</v>
      </c>
      <c r="Z93" t="s">
        <v>227</v>
      </c>
      <c r="AA93" t="s">
        <v>54</v>
      </c>
      <c r="AB93">
        <v>134</v>
      </c>
      <c r="AC93">
        <v>134</v>
      </c>
      <c r="AD93" t="s">
        <v>67</v>
      </c>
      <c r="AE93" t="s">
        <v>136</v>
      </c>
      <c r="AF93" t="s">
        <v>137</v>
      </c>
      <c r="AG93" t="s">
        <v>88</v>
      </c>
      <c r="AH93" s="3">
        <v>45781</v>
      </c>
      <c r="AJ93" t="s">
        <v>56</v>
      </c>
      <c r="AK93" s="3"/>
      <c r="AM93" s="3"/>
      <c r="AN93" t="s">
        <v>57</v>
      </c>
      <c r="AO93" s="3"/>
      <c r="AR93"/>
      <c r="AS93">
        <v>202505</v>
      </c>
      <c r="AT93" s="3">
        <v>45781</v>
      </c>
      <c r="AU93">
        <v>2157300</v>
      </c>
      <c r="AV93">
        <v>45791</v>
      </c>
      <c r="AW93" s="3">
        <v>45804</v>
      </c>
      <c r="AY93" s="3"/>
      <c r="BA93" s="3"/>
      <c r="BC93" s="3"/>
      <c r="BD93">
        <v>202505</v>
      </c>
      <c r="BE93">
        <v>202505</v>
      </c>
      <c r="BF93" s="5">
        <f>IFERROR(VLOOKUP(Sheet1[[#This Row],[ASESOR]],Parámetros!A:B,2,0),Sheet1[[#This Row],[PERIODO_ALTA]])</f>
        <v>202505</v>
      </c>
      <c r="BG93" s="5" t="str">
        <f>_xlfn.CONCAT(TRIM(Sheet1[[#This Row],[ASESOR]])," ",TRIM(Sheet1[[#This Row],[DEPARTAMENTO]]))</f>
        <v>GRUPO LUFAFCO S.A.C. La Libertad</v>
      </c>
      <c r="BH93" s="5" t="str">
        <f>Sheet1[[#This Row],[DNI_ASESOR]]</f>
        <v>20604430764</v>
      </c>
      <c r="BI93">
        <f>IF(Sheet1[[#This Row],[GRUPO]]="G1",IF(AND(Sheet1[[#This Row],[RECIBO1_PAGADO]]&lt;&gt;"",Sheet1[[#This Row],[RECIBO1_PAGADO]]&lt;=DATEVALUE("10/06/2025")),1,0),0)</f>
        <v>1</v>
      </c>
      <c r="BJ93" s="9">
        <f>Sheet1[[#This Row],[PRECIO CON IGV EXTERNO]]/1.18</f>
        <v>113.55932203389831</v>
      </c>
      <c r="BK93" s="5" t="str">
        <f>IF(MONTH(Sheet1[[#This Row],[WS_RECIBO1_EMISION]])=5,"G1",IF(MONTH(Sheet1[[#This Row],[WS_RECIBO1_EMISION]])-5=1,"G2","POR DEFINIR"))</f>
        <v>G1</v>
      </c>
      <c r="BL93" s="5" t="s">
        <v>1798</v>
      </c>
    </row>
    <row r="94" spans="1:64" x14ac:dyDescent="0.25">
      <c r="A94">
        <v>2157309</v>
      </c>
      <c r="B94" t="s">
        <v>362</v>
      </c>
      <c r="C94" t="s">
        <v>94</v>
      </c>
      <c r="D94" t="s">
        <v>95</v>
      </c>
      <c r="E94" t="s">
        <v>102</v>
      </c>
      <c r="G94" t="s">
        <v>363</v>
      </c>
      <c r="H94" s="3">
        <v>45779</v>
      </c>
      <c r="I94" s="13">
        <v>45779.716811805556</v>
      </c>
      <c r="J94" t="s">
        <v>195</v>
      </c>
      <c r="K94">
        <v>1000</v>
      </c>
      <c r="L94" t="s">
        <v>188</v>
      </c>
      <c r="M94" t="s">
        <v>58</v>
      </c>
      <c r="N94">
        <v>1</v>
      </c>
      <c r="O94">
        <v>0</v>
      </c>
      <c r="P94">
        <v>0</v>
      </c>
      <c r="Q94">
        <v>0</v>
      </c>
      <c r="R94" t="s">
        <v>227</v>
      </c>
      <c r="S94" t="s">
        <v>227</v>
      </c>
      <c r="T94">
        <v>0</v>
      </c>
      <c r="U94" t="s">
        <v>227</v>
      </c>
      <c r="V94" t="s">
        <v>227</v>
      </c>
      <c r="W94" t="s">
        <v>227</v>
      </c>
      <c r="X94" t="s">
        <v>227</v>
      </c>
      <c r="Y94" t="s">
        <v>227</v>
      </c>
      <c r="Z94" t="s">
        <v>228</v>
      </c>
      <c r="AA94" t="s">
        <v>59</v>
      </c>
      <c r="AB94">
        <v>129.9</v>
      </c>
      <c r="AC94">
        <v>111.563</v>
      </c>
      <c r="AD94" t="s">
        <v>67</v>
      </c>
      <c r="AE94" t="s">
        <v>4</v>
      </c>
      <c r="AF94" t="s">
        <v>8</v>
      </c>
      <c r="AG94" t="s">
        <v>88</v>
      </c>
      <c r="AH94" s="3">
        <v>45780</v>
      </c>
      <c r="AJ94" t="s">
        <v>56</v>
      </c>
      <c r="AK94" s="3"/>
      <c r="AM94" s="3"/>
      <c r="AN94" t="s">
        <v>57</v>
      </c>
      <c r="AO94" s="3"/>
      <c r="AR94"/>
      <c r="AS94">
        <v>202505</v>
      </c>
      <c r="AT94" s="3">
        <v>45780</v>
      </c>
      <c r="AU94">
        <v>2157309</v>
      </c>
      <c r="AV94">
        <v>45791</v>
      </c>
      <c r="AW94" s="3">
        <v>45804</v>
      </c>
      <c r="AY94" s="3"/>
      <c r="BA94" s="3"/>
      <c r="BC94" s="3"/>
      <c r="BD94">
        <v>202505</v>
      </c>
      <c r="BE94">
        <v>202505</v>
      </c>
      <c r="BF94" s="5">
        <f>IFERROR(VLOOKUP(Sheet1[[#This Row],[ASESOR]],Parámetros!A:B,2,0),Sheet1[[#This Row],[PERIODO_ALTA]])</f>
        <v>202505</v>
      </c>
      <c r="BG94" s="5" t="str">
        <f>_xlfn.CONCAT(TRIM(Sheet1[[#This Row],[ASESOR]])," ",TRIM(Sheet1[[#This Row],[DEPARTAMENTO]]))</f>
        <v>ALIV TELECOM S.A.C. La Libertad</v>
      </c>
      <c r="BH94" s="5" t="str">
        <f>Sheet1[[#This Row],[DNI_ASESOR]]</f>
        <v>20609316170</v>
      </c>
      <c r="BI94">
        <f>IF(Sheet1[[#This Row],[GRUPO]]="G1",IF(AND(Sheet1[[#This Row],[RECIBO1_PAGADO]]&lt;&gt;"",Sheet1[[#This Row],[RECIBO1_PAGADO]]&lt;=DATEVALUE("10/06/2025")),1,0),0)</f>
        <v>1</v>
      </c>
      <c r="BJ94" s="9">
        <f>Sheet1[[#This Row],[PRECIO CON IGV EXTERNO]]/1.18</f>
        <v>94.544915254237296</v>
      </c>
      <c r="BK94" s="5" t="str">
        <f>IF(MONTH(Sheet1[[#This Row],[WS_RECIBO1_EMISION]])=5,"G1",IF(MONTH(Sheet1[[#This Row],[WS_RECIBO1_EMISION]])-5=1,"G2","POR DEFINIR"))</f>
        <v>G1</v>
      </c>
      <c r="BL94" s="5" t="s">
        <v>1798</v>
      </c>
    </row>
    <row r="95" spans="1:64" x14ac:dyDescent="0.25">
      <c r="A95">
        <v>2157313</v>
      </c>
      <c r="B95" t="s">
        <v>364</v>
      </c>
      <c r="C95" t="s">
        <v>89</v>
      </c>
      <c r="D95" t="s">
        <v>89</v>
      </c>
      <c r="E95" t="s">
        <v>90</v>
      </c>
      <c r="H95" s="3">
        <v>45779</v>
      </c>
      <c r="I95" s="13">
        <v>45779.719091782405</v>
      </c>
      <c r="J95" t="s">
        <v>190</v>
      </c>
      <c r="K95">
        <v>350</v>
      </c>
      <c r="L95" t="s">
        <v>186</v>
      </c>
      <c r="M95" t="s">
        <v>53</v>
      </c>
      <c r="N95">
        <v>0</v>
      </c>
      <c r="O95">
        <v>0</v>
      </c>
      <c r="P95">
        <v>0</v>
      </c>
      <c r="Q95">
        <v>0</v>
      </c>
      <c r="R95" t="s">
        <v>227</v>
      </c>
      <c r="S95" t="s">
        <v>227</v>
      </c>
      <c r="T95">
        <v>0</v>
      </c>
      <c r="U95" t="s">
        <v>227</v>
      </c>
      <c r="V95" t="s">
        <v>227</v>
      </c>
      <c r="W95" t="s">
        <v>227</v>
      </c>
      <c r="X95" t="s">
        <v>227</v>
      </c>
      <c r="Y95" t="s">
        <v>227</v>
      </c>
      <c r="Z95" t="s">
        <v>227</v>
      </c>
      <c r="AA95" t="s">
        <v>54</v>
      </c>
      <c r="AB95">
        <v>69</v>
      </c>
      <c r="AC95">
        <v>69</v>
      </c>
      <c r="AD95" t="s">
        <v>67</v>
      </c>
      <c r="AE95" t="s">
        <v>4</v>
      </c>
      <c r="AF95" t="s">
        <v>8</v>
      </c>
      <c r="AG95" t="s">
        <v>88</v>
      </c>
      <c r="AH95" s="3">
        <v>45780</v>
      </c>
      <c r="AJ95" t="s">
        <v>56</v>
      </c>
      <c r="AK95" s="3"/>
      <c r="AM95" s="3"/>
      <c r="AN95" t="s">
        <v>57</v>
      </c>
      <c r="AO95" s="3"/>
      <c r="AR95"/>
      <c r="AS95">
        <v>202505</v>
      </c>
      <c r="AT95" s="3">
        <v>45780</v>
      </c>
      <c r="AU95">
        <v>2157313</v>
      </c>
      <c r="AV95">
        <v>45791</v>
      </c>
      <c r="AW95" s="3">
        <v>45807</v>
      </c>
      <c r="AY95" s="3"/>
      <c r="BA95" s="3"/>
      <c r="BC95" s="3"/>
      <c r="BD95">
        <v>202505</v>
      </c>
      <c r="BE95">
        <v>202505</v>
      </c>
      <c r="BF95" s="5">
        <f>IFERROR(VLOOKUP(Sheet1[[#This Row],[ASESOR]],Parámetros!A:B,2,0),Sheet1[[#This Row],[PERIODO_ALTA]])</f>
        <v>202505</v>
      </c>
      <c r="BG95" s="5" t="str">
        <f>_xlfn.CONCAT(TRIM(Sheet1[[#This Row],[ASESOR]])," ",TRIM(Sheet1[[#This Row],[DEPARTAMENTO]]))</f>
        <v>ALIV TELECOM S.A.C. Piura</v>
      </c>
      <c r="BH95" s="5" t="str">
        <f>Sheet1[[#This Row],[DNI_ASESOR]]</f>
        <v>20609316170</v>
      </c>
      <c r="BI95">
        <f>IF(Sheet1[[#This Row],[GRUPO]]="G1",IF(AND(Sheet1[[#This Row],[RECIBO1_PAGADO]]&lt;&gt;"",Sheet1[[#This Row],[RECIBO1_PAGADO]]&lt;=DATEVALUE("10/06/2025")),1,0),0)</f>
        <v>1</v>
      </c>
      <c r="BJ95" s="9">
        <f>Sheet1[[#This Row],[PRECIO CON IGV EXTERNO]]/1.18</f>
        <v>58.474576271186443</v>
      </c>
      <c r="BK95" s="5" t="str">
        <f>IF(MONTH(Sheet1[[#This Row],[WS_RECIBO1_EMISION]])=5,"G1",IF(MONTH(Sheet1[[#This Row],[WS_RECIBO1_EMISION]])-5=1,"G2","POR DEFINIR"))</f>
        <v>G1</v>
      </c>
      <c r="BL95" s="5" t="s">
        <v>1798</v>
      </c>
    </row>
    <row r="96" spans="1:64" x14ac:dyDescent="0.25">
      <c r="A96">
        <v>2157316</v>
      </c>
      <c r="B96" t="s">
        <v>365</v>
      </c>
      <c r="C96" t="s">
        <v>94</v>
      </c>
      <c r="D96" t="s">
        <v>95</v>
      </c>
      <c r="E96" t="s">
        <v>96</v>
      </c>
      <c r="H96" s="3">
        <v>45779</v>
      </c>
      <c r="I96" s="13">
        <v>45779.702259293983</v>
      </c>
      <c r="J96" t="s">
        <v>195</v>
      </c>
      <c r="K96">
        <v>1000</v>
      </c>
      <c r="L96" t="s">
        <v>188</v>
      </c>
      <c r="M96" t="s">
        <v>58</v>
      </c>
      <c r="N96">
        <v>1</v>
      </c>
      <c r="O96">
        <v>0</v>
      </c>
      <c r="P96">
        <v>0</v>
      </c>
      <c r="Q96">
        <v>0</v>
      </c>
      <c r="R96" t="s">
        <v>227</v>
      </c>
      <c r="S96" t="s">
        <v>227</v>
      </c>
      <c r="T96">
        <v>0</v>
      </c>
      <c r="U96" t="s">
        <v>227</v>
      </c>
      <c r="V96" t="s">
        <v>227</v>
      </c>
      <c r="W96" t="s">
        <v>227</v>
      </c>
      <c r="X96" t="s">
        <v>227</v>
      </c>
      <c r="Y96" t="s">
        <v>227</v>
      </c>
      <c r="Z96" t="s">
        <v>228</v>
      </c>
      <c r="AA96" t="s">
        <v>54</v>
      </c>
      <c r="AB96">
        <v>129.9</v>
      </c>
      <c r="AC96">
        <v>111.563</v>
      </c>
      <c r="AD96" t="s">
        <v>67</v>
      </c>
      <c r="AE96" t="s">
        <v>4</v>
      </c>
      <c r="AF96" t="s">
        <v>8</v>
      </c>
      <c r="AG96" t="s">
        <v>88</v>
      </c>
      <c r="AH96" s="3">
        <v>45780</v>
      </c>
      <c r="AJ96" t="s">
        <v>56</v>
      </c>
      <c r="AK96" s="3"/>
      <c r="AM96" s="3"/>
      <c r="AN96" t="s">
        <v>57</v>
      </c>
      <c r="AO96" s="3"/>
      <c r="AR96"/>
      <c r="AS96">
        <v>202505</v>
      </c>
      <c r="AT96" s="3">
        <v>45780</v>
      </c>
      <c r="AU96">
        <v>2157316</v>
      </c>
      <c r="AV96">
        <v>45791</v>
      </c>
      <c r="AW96" s="3">
        <v>45804</v>
      </c>
      <c r="AY96" s="3"/>
      <c r="BA96" s="3"/>
      <c r="BC96" s="3"/>
      <c r="BD96">
        <v>202505</v>
      </c>
      <c r="BE96">
        <v>202505</v>
      </c>
      <c r="BF96" s="5">
        <f>IFERROR(VLOOKUP(Sheet1[[#This Row],[ASESOR]],Parámetros!A:B,2,0),Sheet1[[#This Row],[PERIODO_ALTA]])</f>
        <v>202505</v>
      </c>
      <c r="BG96" s="5" t="str">
        <f>_xlfn.CONCAT(TRIM(Sheet1[[#This Row],[ASESOR]])," ",TRIM(Sheet1[[#This Row],[DEPARTAMENTO]]))</f>
        <v>ALIV TELECOM S.A.C. La Libertad</v>
      </c>
      <c r="BH96" s="5" t="str">
        <f>Sheet1[[#This Row],[DNI_ASESOR]]</f>
        <v>20609316170</v>
      </c>
      <c r="BI96">
        <f>IF(Sheet1[[#This Row],[GRUPO]]="G1",IF(AND(Sheet1[[#This Row],[RECIBO1_PAGADO]]&lt;&gt;"",Sheet1[[#This Row],[RECIBO1_PAGADO]]&lt;=DATEVALUE("10/06/2025")),1,0),0)</f>
        <v>1</v>
      </c>
      <c r="BJ96" s="9">
        <f>Sheet1[[#This Row],[PRECIO CON IGV EXTERNO]]/1.18</f>
        <v>94.544915254237296</v>
      </c>
      <c r="BK96" s="5" t="str">
        <f>IF(MONTH(Sheet1[[#This Row],[WS_RECIBO1_EMISION]])=5,"G1",IF(MONTH(Sheet1[[#This Row],[WS_RECIBO1_EMISION]])-5=1,"G2","POR DEFINIR"))</f>
        <v>G1</v>
      </c>
      <c r="BL96" s="5" t="s">
        <v>1798</v>
      </c>
    </row>
    <row r="97" spans="1:64" x14ac:dyDescent="0.25">
      <c r="A97">
        <v>2157334</v>
      </c>
      <c r="B97" t="s">
        <v>366</v>
      </c>
      <c r="C97" t="s">
        <v>89</v>
      </c>
      <c r="D97" t="s">
        <v>89</v>
      </c>
      <c r="E97" t="s">
        <v>93</v>
      </c>
      <c r="H97" s="3">
        <v>45779</v>
      </c>
      <c r="I97" s="13">
        <v>45779.714686226849</v>
      </c>
      <c r="J97" t="s">
        <v>195</v>
      </c>
      <c r="K97">
        <v>1000</v>
      </c>
      <c r="L97" t="s">
        <v>188</v>
      </c>
      <c r="M97" t="s">
        <v>58</v>
      </c>
      <c r="N97">
        <v>1</v>
      </c>
      <c r="O97">
        <v>0</v>
      </c>
      <c r="P97">
        <v>0</v>
      </c>
      <c r="Q97">
        <v>0</v>
      </c>
      <c r="R97" t="s">
        <v>227</v>
      </c>
      <c r="S97" t="s">
        <v>227</v>
      </c>
      <c r="T97">
        <v>0</v>
      </c>
      <c r="U97" t="s">
        <v>227</v>
      </c>
      <c r="V97" t="s">
        <v>227</v>
      </c>
      <c r="W97" t="s">
        <v>227</v>
      </c>
      <c r="X97" t="s">
        <v>227</v>
      </c>
      <c r="Y97" t="s">
        <v>227</v>
      </c>
      <c r="Z97" t="s">
        <v>228</v>
      </c>
      <c r="AA97" t="s">
        <v>54</v>
      </c>
      <c r="AB97">
        <v>129.9</v>
      </c>
      <c r="AC97">
        <v>111.563</v>
      </c>
      <c r="AD97" t="s">
        <v>67</v>
      </c>
      <c r="AE97" t="s">
        <v>4</v>
      </c>
      <c r="AF97" t="s">
        <v>8</v>
      </c>
      <c r="AG97" t="s">
        <v>88</v>
      </c>
      <c r="AH97" s="3">
        <v>45780</v>
      </c>
      <c r="AJ97" t="s">
        <v>56</v>
      </c>
      <c r="AK97" s="3"/>
      <c r="AM97" s="3"/>
      <c r="AN97" t="s">
        <v>57</v>
      </c>
      <c r="AO97" s="3"/>
      <c r="AR97"/>
      <c r="AS97">
        <v>202505</v>
      </c>
      <c r="AT97" s="3">
        <v>45780</v>
      </c>
      <c r="AU97">
        <v>2157334</v>
      </c>
      <c r="AV97">
        <v>45791</v>
      </c>
      <c r="AW97" s="3">
        <v>45817</v>
      </c>
      <c r="AY97" s="3"/>
      <c r="BA97" s="3"/>
      <c r="BC97" s="3"/>
      <c r="BD97">
        <v>202505</v>
      </c>
      <c r="BE97">
        <v>202505</v>
      </c>
      <c r="BF97" s="5">
        <f>IFERROR(VLOOKUP(Sheet1[[#This Row],[ASESOR]],Parámetros!A:B,2,0),Sheet1[[#This Row],[PERIODO_ALTA]])</f>
        <v>202505</v>
      </c>
      <c r="BG97" s="5" t="str">
        <f>_xlfn.CONCAT(TRIM(Sheet1[[#This Row],[ASESOR]])," ",TRIM(Sheet1[[#This Row],[DEPARTAMENTO]]))</f>
        <v>ALIV TELECOM S.A.C. Piura</v>
      </c>
      <c r="BH97" s="5" t="str">
        <f>Sheet1[[#This Row],[DNI_ASESOR]]</f>
        <v>20609316170</v>
      </c>
      <c r="BI97">
        <f>IF(Sheet1[[#This Row],[GRUPO]]="G1",IF(AND(Sheet1[[#This Row],[RECIBO1_PAGADO]]&lt;&gt;"",Sheet1[[#This Row],[RECIBO1_PAGADO]]&lt;=DATEVALUE("10/06/2025")),1,0),0)</f>
        <v>1</v>
      </c>
      <c r="BJ97" s="9">
        <f>Sheet1[[#This Row],[PRECIO CON IGV EXTERNO]]/1.18</f>
        <v>94.544915254237296</v>
      </c>
      <c r="BK97" s="5" t="str">
        <f>IF(MONTH(Sheet1[[#This Row],[WS_RECIBO1_EMISION]])=5,"G1",IF(MONTH(Sheet1[[#This Row],[WS_RECIBO1_EMISION]])-5=1,"G2","POR DEFINIR"))</f>
        <v>G1</v>
      </c>
      <c r="BL97" s="5" t="s">
        <v>1798</v>
      </c>
    </row>
    <row r="98" spans="1:64" x14ac:dyDescent="0.25">
      <c r="A98">
        <v>2157342</v>
      </c>
      <c r="B98" t="s">
        <v>367</v>
      </c>
      <c r="C98" t="s">
        <v>89</v>
      </c>
      <c r="D98" t="s">
        <v>89</v>
      </c>
      <c r="E98" t="s">
        <v>90</v>
      </c>
      <c r="H98" s="3">
        <v>45779</v>
      </c>
      <c r="I98" s="13">
        <v>45779.706487037038</v>
      </c>
      <c r="J98" t="s">
        <v>190</v>
      </c>
      <c r="K98">
        <v>350</v>
      </c>
      <c r="L98" t="s">
        <v>186</v>
      </c>
      <c r="M98" t="s">
        <v>53</v>
      </c>
      <c r="N98">
        <v>0</v>
      </c>
      <c r="O98">
        <v>0</v>
      </c>
      <c r="P98">
        <v>0</v>
      </c>
      <c r="Q98">
        <v>0</v>
      </c>
      <c r="R98" t="s">
        <v>227</v>
      </c>
      <c r="S98" t="s">
        <v>227</v>
      </c>
      <c r="T98">
        <v>0</v>
      </c>
      <c r="U98" t="s">
        <v>227</v>
      </c>
      <c r="V98" t="s">
        <v>227</v>
      </c>
      <c r="W98" t="s">
        <v>227</v>
      </c>
      <c r="X98" t="s">
        <v>227</v>
      </c>
      <c r="Y98" t="s">
        <v>227</v>
      </c>
      <c r="Z98" t="s">
        <v>227</v>
      </c>
      <c r="AA98" t="s">
        <v>54</v>
      </c>
      <c r="AB98">
        <v>69</v>
      </c>
      <c r="AC98">
        <v>69</v>
      </c>
      <c r="AD98" t="s">
        <v>67</v>
      </c>
      <c r="AE98" t="s">
        <v>4</v>
      </c>
      <c r="AF98" t="s">
        <v>8</v>
      </c>
      <c r="AG98" t="s">
        <v>88</v>
      </c>
      <c r="AH98" s="3">
        <v>45780</v>
      </c>
      <c r="AJ98" t="s">
        <v>56</v>
      </c>
      <c r="AK98" s="3"/>
      <c r="AM98" s="3"/>
      <c r="AN98" t="s">
        <v>57</v>
      </c>
      <c r="AO98" s="3"/>
      <c r="AR98"/>
      <c r="AS98">
        <v>202505</v>
      </c>
      <c r="AT98" s="3">
        <v>45780</v>
      </c>
      <c r="AU98">
        <v>2157342</v>
      </c>
      <c r="AV98">
        <v>45791</v>
      </c>
      <c r="AW98" s="3">
        <v>45807</v>
      </c>
      <c r="AY98" s="3"/>
      <c r="BA98" s="3"/>
      <c r="BC98" s="3"/>
      <c r="BD98">
        <v>202505</v>
      </c>
      <c r="BE98">
        <v>202505</v>
      </c>
      <c r="BF98" s="5">
        <f>IFERROR(VLOOKUP(Sheet1[[#This Row],[ASESOR]],Parámetros!A:B,2,0),Sheet1[[#This Row],[PERIODO_ALTA]])</f>
        <v>202505</v>
      </c>
      <c r="BG98" s="5" t="str">
        <f>_xlfn.CONCAT(TRIM(Sheet1[[#This Row],[ASESOR]])," ",TRIM(Sheet1[[#This Row],[DEPARTAMENTO]]))</f>
        <v>ALIV TELECOM S.A.C. Piura</v>
      </c>
      <c r="BH98" s="5" t="str">
        <f>Sheet1[[#This Row],[DNI_ASESOR]]</f>
        <v>20609316170</v>
      </c>
      <c r="BI98">
        <f>IF(Sheet1[[#This Row],[GRUPO]]="G1",IF(AND(Sheet1[[#This Row],[RECIBO1_PAGADO]]&lt;&gt;"",Sheet1[[#This Row],[RECIBO1_PAGADO]]&lt;=DATEVALUE("10/06/2025")),1,0),0)</f>
        <v>1</v>
      </c>
      <c r="BJ98" s="9">
        <f>Sheet1[[#This Row],[PRECIO CON IGV EXTERNO]]/1.18</f>
        <v>58.474576271186443</v>
      </c>
      <c r="BK98" s="5" t="str">
        <f>IF(MONTH(Sheet1[[#This Row],[WS_RECIBO1_EMISION]])=5,"G1",IF(MONTH(Sheet1[[#This Row],[WS_RECIBO1_EMISION]])-5=1,"G2","POR DEFINIR"))</f>
        <v>G1</v>
      </c>
      <c r="BL98" s="5" t="s">
        <v>1798</v>
      </c>
    </row>
    <row r="99" spans="1:64" x14ac:dyDescent="0.25">
      <c r="A99">
        <v>2157358</v>
      </c>
      <c r="B99" t="s">
        <v>368</v>
      </c>
      <c r="C99" t="s">
        <v>89</v>
      </c>
      <c r="D99" t="s">
        <v>89</v>
      </c>
      <c r="E99" t="s">
        <v>93</v>
      </c>
      <c r="H99" s="3">
        <v>45779</v>
      </c>
      <c r="I99" s="13">
        <v>45779.716774733795</v>
      </c>
      <c r="J99" t="s">
        <v>195</v>
      </c>
      <c r="K99">
        <v>1000</v>
      </c>
      <c r="L99" t="s">
        <v>188</v>
      </c>
      <c r="M99" t="s">
        <v>58</v>
      </c>
      <c r="N99">
        <v>1</v>
      </c>
      <c r="O99">
        <v>0</v>
      </c>
      <c r="P99">
        <v>0</v>
      </c>
      <c r="Q99">
        <v>0</v>
      </c>
      <c r="R99" t="s">
        <v>227</v>
      </c>
      <c r="S99" t="s">
        <v>227</v>
      </c>
      <c r="T99">
        <v>0</v>
      </c>
      <c r="U99" t="s">
        <v>227</v>
      </c>
      <c r="V99" t="s">
        <v>227</v>
      </c>
      <c r="W99" t="s">
        <v>227</v>
      </c>
      <c r="X99" t="s">
        <v>227</v>
      </c>
      <c r="Y99" t="s">
        <v>227</v>
      </c>
      <c r="Z99" t="s">
        <v>228</v>
      </c>
      <c r="AA99" t="s">
        <v>64</v>
      </c>
      <c r="AB99">
        <v>129.9</v>
      </c>
      <c r="AC99">
        <v>111.563</v>
      </c>
      <c r="AD99" t="s">
        <v>67</v>
      </c>
      <c r="AE99" t="s">
        <v>4</v>
      </c>
      <c r="AF99" t="s">
        <v>8</v>
      </c>
      <c r="AG99" t="s">
        <v>88</v>
      </c>
      <c r="AH99" s="3">
        <v>45780</v>
      </c>
      <c r="AJ99" t="s">
        <v>56</v>
      </c>
      <c r="AK99" s="3"/>
      <c r="AM99" s="3"/>
      <c r="AN99" t="s">
        <v>57</v>
      </c>
      <c r="AO99" s="3"/>
      <c r="AR99"/>
      <c r="AS99">
        <v>202505</v>
      </c>
      <c r="AT99" s="3">
        <v>45780</v>
      </c>
      <c r="AU99">
        <v>2157358</v>
      </c>
      <c r="AV99">
        <v>45791</v>
      </c>
      <c r="AW99" s="3">
        <v>45817</v>
      </c>
      <c r="AY99" s="3"/>
      <c r="BA99" s="3"/>
      <c r="BC99" s="3"/>
      <c r="BD99">
        <v>202505</v>
      </c>
      <c r="BE99">
        <v>202505</v>
      </c>
      <c r="BF99" s="5">
        <f>IFERROR(VLOOKUP(Sheet1[[#This Row],[ASESOR]],Parámetros!A:B,2,0),Sheet1[[#This Row],[PERIODO_ALTA]])</f>
        <v>202505</v>
      </c>
      <c r="BG99" s="5" t="str">
        <f>_xlfn.CONCAT(TRIM(Sheet1[[#This Row],[ASESOR]])," ",TRIM(Sheet1[[#This Row],[DEPARTAMENTO]]))</f>
        <v>ALIV TELECOM S.A.C. Piura</v>
      </c>
      <c r="BH99" s="5" t="str">
        <f>Sheet1[[#This Row],[DNI_ASESOR]]</f>
        <v>20609316170</v>
      </c>
      <c r="BI99">
        <f>IF(Sheet1[[#This Row],[GRUPO]]="G1",IF(AND(Sheet1[[#This Row],[RECIBO1_PAGADO]]&lt;&gt;"",Sheet1[[#This Row],[RECIBO1_PAGADO]]&lt;=DATEVALUE("10/06/2025")),1,0),0)</f>
        <v>1</v>
      </c>
      <c r="BJ99" s="9">
        <f>Sheet1[[#This Row],[PRECIO CON IGV EXTERNO]]/1.18</f>
        <v>94.544915254237296</v>
      </c>
      <c r="BK99" s="5" t="str">
        <f>IF(MONTH(Sheet1[[#This Row],[WS_RECIBO1_EMISION]])=5,"G1",IF(MONTH(Sheet1[[#This Row],[WS_RECIBO1_EMISION]])-5=1,"G2","POR DEFINIR"))</f>
        <v>G1</v>
      </c>
      <c r="BL99" s="5" t="s">
        <v>1798</v>
      </c>
    </row>
    <row r="100" spans="1:64" x14ac:dyDescent="0.25">
      <c r="A100">
        <v>2157417</v>
      </c>
      <c r="B100" t="s">
        <v>369</v>
      </c>
      <c r="C100" t="s">
        <v>89</v>
      </c>
      <c r="D100" t="s">
        <v>89</v>
      </c>
      <c r="E100" t="s">
        <v>93</v>
      </c>
      <c r="H100" s="3">
        <v>45779</v>
      </c>
      <c r="I100" s="13">
        <v>45779.719082025462</v>
      </c>
      <c r="J100" t="s">
        <v>195</v>
      </c>
      <c r="K100">
        <v>1000</v>
      </c>
      <c r="L100" t="s">
        <v>188</v>
      </c>
      <c r="M100" t="s">
        <v>58</v>
      </c>
      <c r="N100">
        <v>1</v>
      </c>
      <c r="O100">
        <v>0</v>
      </c>
      <c r="P100">
        <v>0</v>
      </c>
      <c r="Q100">
        <v>0</v>
      </c>
      <c r="R100" t="s">
        <v>227</v>
      </c>
      <c r="S100" t="s">
        <v>227</v>
      </c>
      <c r="T100">
        <v>0</v>
      </c>
      <c r="U100" t="s">
        <v>227</v>
      </c>
      <c r="V100" t="s">
        <v>227</v>
      </c>
      <c r="W100" t="s">
        <v>227</v>
      </c>
      <c r="X100" t="s">
        <v>227</v>
      </c>
      <c r="Y100" t="s">
        <v>227</v>
      </c>
      <c r="Z100" t="s">
        <v>228</v>
      </c>
      <c r="AA100" t="s">
        <v>54</v>
      </c>
      <c r="AB100">
        <v>129.9</v>
      </c>
      <c r="AC100">
        <v>111.563</v>
      </c>
      <c r="AD100" t="s">
        <v>67</v>
      </c>
      <c r="AE100" t="s">
        <v>70</v>
      </c>
      <c r="AF100" t="s">
        <v>131</v>
      </c>
      <c r="AG100" t="s">
        <v>88</v>
      </c>
      <c r="AH100" s="3">
        <v>45780</v>
      </c>
      <c r="AJ100" t="s">
        <v>56</v>
      </c>
      <c r="AK100" s="3"/>
      <c r="AM100" s="3"/>
      <c r="AN100" t="s">
        <v>57</v>
      </c>
      <c r="AO100" s="3"/>
      <c r="AR100"/>
      <c r="AS100">
        <v>202505</v>
      </c>
      <c r="AT100" s="3">
        <v>45780</v>
      </c>
      <c r="AU100">
        <v>2157417</v>
      </c>
      <c r="AV100">
        <v>45791</v>
      </c>
      <c r="AW100" s="3"/>
      <c r="AY100" s="3"/>
      <c r="BA100" s="3"/>
      <c r="BC100" s="3"/>
      <c r="BD100">
        <v>202505</v>
      </c>
      <c r="BE100">
        <v>202505</v>
      </c>
      <c r="BF100" s="5">
        <f>IFERROR(VLOOKUP(Sheet1[[#This Row],[ASESOR]],Parámetros!A:B,2,0),Sheet1[[#This Row],[PERIODO_ALTA]])</f>
        <v>202505</v>
      </c>
      <c r="BG100" s="5" t="str">
        <f>_xlfn.CONCAT(TRIM(Sheet1[[#This Row],[ASESOR]])," ",TRIM(Sheet1[[#This Row],[DEPARTAMENTO]]))</f>
        <v>SICOMNET SAC Piura</v>
      </c>
      <c r="BH100" s="5" t="str">
        <f>Sheet1[[#This Row],[DNI_ASESOR]]</f>
        <v>20610959564</v>
      </c>
      <c r="BI100">
        <f>IF(Sheet1[[#This Row],[GRUPO]]="G1",IF(AND(Sheet1[[#This Row],[RECIBO1_PAGADO]]&lt;&gt;"",Sheet1[[#This Row],[RECIBO1_PAGADO]]&lt;=DATEVALUE("10/06/2025")),1,0),0)</f>
        <v>0</v>
      </c>
      <c r="BJ100" s="9">
        <f>Sheet1[[#This Row],[PRECIO CON IGV EXTERNO]]/1.18</f>
        <v>94.544915254237296</v>
      </c>
      <c r="BK100" s="5" t="str">
        <f>IF(MONTH(Sheet1[[#This Row],[WS_RECIBO1_EMISION]])=5,"G1",IF(MONTH(Sheet1[[#This Row],[WS_RECIBO1_EMISION]])-5=1,"G2","POR DEFINIR"))</f>
        <v>G1</v>
      </c>
      <c r="BL100" s="5" t="s">
        <v>1798</v>
      </c>
    </row>
    <row r="101" spans="1:64" x14ac:dyDescent="0.25">
      <c r="A101">
        <v>2157426</v>
      </c>
      <c r="B101" t="s">
        <v>370</v>
      </c>
      <c r="C101" t="s">
        <v>89</v>
      </c>
      <c r="D101" t="s">
        <v>89</v>
      </c>
      <c r="E101" t="s">
        <v>90</v>
      </c>
      <c r="H101" s="3">
        <v>45779</v>
      </c>
      <c r="I101" s="13">
        <v>45779.723047800922</v>
      </c>
      <c r="J101" t="s">
        <v>190</v>
      </c>
      <c r="K101">
        <v>350</v>
      </c>
      <c r="L101" t="s">
        <v>186</v>
      </c>
      <c r="M101" t="s">
        <v>53</v>
      </c>
      <c r="N101">
        <v>0</v>
      </c>
      <c r="O101">
        <v>0</v>
      </c>
      <c r="P101">
        <v>0</v>
      </c>
      <c r="Q101">
        <v>0</v>
      </c>
      <c r="R101" t="s">
        <v>227</v>
      </c>
      <c r="S101" t="s">
        <v>227</v>
      </c>
      <c r="T101">
        <v>0</v>
      </c>
      <c r="U101" t="s">
        <v>227</v>
      </c>
      <c r="V101" t="s">
        <v>227</v>
      </c>
      <c r="W101" t="s">
        <v>227</v>
      </c>
      <c r="X101" t="s">
        <v>227</v>
      </c>
      <c r="Y101" t="s">
        <v>227</v>
      </c>
      <c r="Z101" t="s">
        <v>227</v>
      </c>
      <c r="AA101" t="s">
        <v>54</v>
      </c>
      <c r="AB101">
        <v>69</v>
      </c>
      <c r="AC101">
        <v>69</v>
      </c>
      <c r="AD101" t="s">
        <v>67</v>
      </c>
      <c r="AE101" t="s">
        <v>4</v>
      </c>
      <c r="AF101" t="s">
        <v>8</v>
      </c>
      <c r="AG101" t="s">
        <v>88</v>
      </c>
      <c r="AH101" s="3">
        <v>45780</v>
      </c>
      <c r="AJ101" t="s">
        <v>56</v>
      </c>
      <c r="AK101" s="3"/>
      <c r="AM101" s="3"/>
      <c r="AN101" t="s">
        <v>57</v>
      </c>
      <c r="AO101" s="3"/>
      <c r="AR101"/>
      <c r="AS101">
        <v>202505</v>
      </c>
      <c r="AT101" s="3">
        <v>45780</v>
      </c>
      <c r="AU101">
        <v>2157426</v>
      </c>
      <c r="AV101">
        <v>45791</v>
      </c>
      <c r="AW101" s="3">
        <v>45803</v>
      </c>
      <c r="AY101" s="3"/>
      <c r="BA101" s="3"/>
      <c r="BC101" s="3"/>
      <c r="BD101">
        <v>202505</v>
      </c>
      <c r="BE101">
        <v>202505</v>
      </c>
      <c r="BF101" s="5">
        <f>IFERROR(VLOOKUP(Sheet1[[#This Row],[ASESOR]],Parámetros!A:B,2,0),Sheet1[[#This Row],[PERIODO_ALTA]])</f>
        <v>202505</v>
      </c>
      <c r="BG101" s="5" t="str">
        <f>_xlfn.CONCAT(TRIM(Sheet1[[#This Row],[ASESOR]])," ",TRIM(Sheet1[[#This Row],[DEPARTAMENTO]]))</f>
        <v>ALIV TELECOM S.A.C. Piura</v>
      </c>
      <c r="BH101" s="5" t="str">
        <f>Sheet1[[#This Row],[DNI_ASESOR]]</f>
        <v>20609316170</v>
      </c>
      <c r="BI101">
        <f>IF(Sheet1[[#This Row],[GRUPO]]="G1",IF(AND(Sheet1[[#This Row],[RECIBO1_PAGADO]]&lt;&gt;"",Sheet1[[#This Row],[RECIBO1_PAGADO]]&lt;=DATEVALUE("10/06/2025")),1,0),0)</f>
        <v>1</v>
      </c>
      <c r="BJ101" s="9">
        <f>Sheet1[[#This Row],[PRECIO CON IGV EXTERNO]]/1.18</f>
        <v>58.474576271186443</v>
      </c>
      <c r="BK101" s="5" t="str">
        <f>IF(MONTH(Sheet1[[#This Row],[WS_RECIBO1_EMISION]])=5,"G1",IF(MONTH(Sheet1[[#This Row],[WS_RECIBO1_EMISION]])-5=1,"G2","POR DEFINIR"))</f>
        <v>G1</v>
      </c>
      <c r="BL101" s="5" t="s">
        <v>1798</v>
      </c>
    </row>
    <row r="102" spans="1:64" x14ac:dyDescent="0.25">
      <c r="A102">
        <v>2157490</v>
      </c>
      <c r="B102" t="s">
        <v>371</v>
      </c>
      <c r="C102" t="s">
        <v>85</v>
      </c>
      <c r="D102" t="s">
        <v>86</v>
      </c>
      <c r="E102" t="s">
        <v>87</v>
      </c>
      <c r="H102" s="3">
        <v>45779</v>
      </c>
      <c r="I102" s="13">
        <v>45779.743870833336</v>
      </c>
      <c r="J102" t="s">
        <v>195</v>
      </c>
      <c r="K102">
        <v>1000</v>
      </c>
      <c r="L102" t="s">
        <v>188</v>
      </c>
      <c r="M102" t="s">
        <v>58</v>
      </c>
      <c r="N102">
        <v>1</v>
      </c>
      <c r="O102">
        <v>0</v>
      </c>
      <c r="P102">
        <v>0</v>
      </c>
      <c r="Q102">
        <v>0</v>
      </c>
      <c r="R102" t="s">
        <v>227</v>
      </c>
      <c r="S102" t="s">
        <v>227</v>
      </c>
      <c r="T102">
        <v>0</v>
      </c>
      <c r="U102" t="s">
        <v>227</v>
      </c>
      <c r="V102" t="s">
        <v>227</v>
      </c>
      <c r="W102" t="s">
        <v>227</v>
      </c>
      <c r="X102" t="s">
        <v>227</v>
      </c>
      <c r="Y102" t="s">
        <v>227</v>
      </c>
      <c r="Z102" t="s">
        <v>228</v>
      </c>
      <c r="AA102" t="s">
        <v>54</v>
      </c>
      <c r="AB102">
        <v>129.9</v>
      </c>
      <c r="AC102">
        <v>111.563</v>
      </c>
      <c r="AD102" t="s">
        <v>55</v>
      </c>
      <c r="AE102" t="s">
        <v>199</v>
      </c>
      <c r="AF102" t="s">
        <v>200</v>
      </c>
      <c r="AG102" t="s">
        <v>88</v>
      </c>
      <c r="AH102" s="3">
        <v>45780</v>
      </c>
      <c r="AJ102" t="s">
        <v>56</v>
      </c>
      <c r="AK102" s="3"/>
      <c r="AM102" s="3"/>
      <c r="AN102" t="s">
        <v>57</v>
      </c>
      <c r="AO102" s="3"/>
      <c r="AR102"/>
      <c r="AS102">
        <v>202505</v>
      </c>
      <c r="AT102" s="3">
        <v>45780</v>
      </c>
      <c r="AU102">
        <v>2157490</v>
      </c>
      <c r="AV102">
        <v>45791</v>
      </c>
      <c r="AW102" s="3"/>
      <c r="AY102" s="3"/>
      <c r="BA102" s="3"/>
      <c r="BC102" s="3"/>
      <c r="BD102">
        <v>202505</v>
      </c>
      <c r="BE102">
        <v>202505</v>
      </c>
      <c r="BF102" s="5">
        <f>IFERROR(VLOOKUP(Sheet1[[#This Row],[ASESOR]],Parámetros!A:B,2,0),Sheet1[[#This Row],[PERIODO_ALTA]])</f>
        <v>202505</v>
      </c>
      <c r="BG102" s="5" t="str">
        <f>_xlfn.CONCAT(TRIM(Sheet1[[#This Row],[ASESOR]])," ",TRIM(Sheet1[[#This Row],[DEPARTAMENTO]]))</f>
        <v>TELCO CONTACT S.A.C Lambayeque</v>
      </c>
      <c r="BH102" s="5" t="str">
        <f>Sheet1[[#This Row],[DNI_ASESOR]]</f>
        <v>20613723219</v>
      </c>
      <c r="BI102">
        <f>IF(Sheet1[[#This Row],[GRUPO]]="G1",IF(AND(Sheet1[[#This Row],[RECIBO1_PAGADO]]&lt;&gt;"",Sheet1[[#This Row],[RECIBO1_PAGADO]]&lt;=DATEVALUE("10/06/2025")),1,0),0)</f>
        <v>0</v>
      </c>
      <c r="BJ102" s="9">
        <f>Sheet1[[#This Row],[PRECIO CON IGV EXTERNO]]/1.18</f>
        <v>94.544915254237296</v>
      </c>
      <c r="BK102" s="5" t="str">
        <f>IF(MONTH(Sheet1[[#This Row],[WS_RECIBO1_EMISION]])=5,"G1",IF(MONTH(Sheet1[[#This Row],[WS_RECIBO1_EMISION]])-5=1,"G2","POR DEFINIR"))</f>
        <v>G1</v>
      </c>
      <c r="BL102" s="5" t="s">
        <v>1798</v>
      </c>
    </row>
    <row r="103" spans="1:64" x14ac:dyDescent="0.25">
      <c r="A103">
        <v>2157535</v>
      </c>
      <c r="B103" t="s">
        <v>372</v>
      </c>
      <c r="C103" t="s">
        <v>89</v>
      </c>
      <c r="D103" t="s">
        <v>89</v>
      </c>
      <c r="E103" t="s">
        <v>89</v>
      </c>
      <c r="H103" s="3">
        <v>45779</v>
      </c>
      <c r="I103" s="13">
        <v>45779.739692361109</v>
      </c>
      <c r="J103" t="s">
        <v>191</v>
      </c>
      <c r="K103">
        <v>550</v>
      </c>
      <c r="L103" t="s">
        <v>186</v>
      </c>
      <c r="M103" t="s">
        <v>53</v>
      </c>
      <c r="N103">
        <v>0</v>
      </c>
      <c r="O103">
        <v>0</v>
      </c>
      <c r="P103">
        <v>0</v>
      </c>
      <c r="Q103">
        <v>0</v>
      </c>
      <c r="R103" t="s">
        <v>227</v>
      </c>
      <c r="S103" t="s">
        <v>227</v>
      </c>
      <c r="T103">
        <v>0</v>
      </c>
      <c r="U103" t="s">
        <v>227</v>
      </c>
      <c r="V103" t="s">
        <v>227</v>
      </c>
      <c r="W103" t="s">
        <v>227</v>
      </c>
      <c r="X103" t="s">
        <v>227</v>
      </c>
      <c r="Y103" t="s">
        <v>227</v>
      </c>
      <c r="Z103" t="s">
        <v>227</v>
      </c>
      <c r="AA103" t="s">
        <v>54</v>
      </c>
      <c r="AB103">
        <v>89</v>
      </c>
      <c r="AC103">
        <v>89</v>
      </c>
      <c r="AD103" t="s">
        <v>55</v>
      </c>
      <c r="AE103" t="s">
        <v>6</v>
      </c>
      <c r="AF103" t="s">
        <v>10</v>
      </c>
      <c r="AG103" t="s">
        <v>88</v>
      </c>
      <c r="AH103" s="3">
        <v>45780</v>
      </c>
      <c r="AJ103" t="s">
        <v>56</v>
      </c>
      <c r="AK103" s="3"/>
      <c r="AM103" s="3"/>
      <c r="AN103" t="s">
        <v>57</v>
      </c>
      <c r="AO103" s="3"/>
      <c r="AR103"/>
      <c r="AS103">
        <v>202505</v>
      </c>
      <c r="AT103" s="3">
        <v>45780</v>
      </c>
      <c r="AU103">
        <v>2157535</v>
      </c>
      <c r="AV103">
        <v>45791</v>
      </c>
      <c r="AW103" s="3">
        <v>45806</v>
      </c>
      <c r="AY103" s="3"/>
      <c r="BA103" s="3"/>
      <c r="BC103" s="3"/>
      <c r="BD103">
        <v>202505</v>
      </c>
      <c r="BE103">
        <v>202505</v>
      </c>
      <c r="BF103" s="5">
        <f>IFERROR(VLOOKUP(Sheet1[[#This Row],[ASESOR]],Parámetros!A:B,2,0),Sheet1[[#This Row],[PERIODO_ALTA]])</f>
        <v>202505</v>
      </c>
      <c r="BG103" s="5" t="str">
        <f>_xlfn.CONCAT(TRIM(Sheet1[[#This Row],[ASESOR]])," ",TRIM(Sheet1[[#This Row],[DEPARTAMENTO]]))</f>
        <v>DAS SOLUCIONES S.A.C. Piura</v>
      </c>
      <c r="BH103" s="5" t="str">
        <f>Sheet1[[#This Row],[DNI_ASESOR]]</f>
        <v>20607995258</v>
      </c>
      <c r="BI103">
        <f>IF(Sheet1[[#This Row],[GRUPO]]="G1",IF(AND(Sheet1[[#This Row],[RECIBO1_PAGADO]]&lt;&gt;"",Sheet1[[#This Row],[RECIBO1_PAGADO]]&lt;=DATEVALUE("10/06/2025")),1,0),0)</f>
        <v>1</v>
      </c>
      <c r="BJ103" s="9">
        <f>Sheet1[[#This Row],[PRECIO CON IGV EXTERNO]]/1.18</f>
        <v>75.423728813559322</v>
      </c>
      <c r="BK103" s="5" t="str">
        <f>IF(MONTH(Sheet1[[#This Row],[WS_RECIBO1_EMISION]])=5,"G1",IF(MONTH(Sheet1[[#This Row],[WS_RECIBO1_EMISION]])-5=1,"G2","POR DEFINIR"))</f>
        <v>G1</v>
      </c>
      <c r="BL103" s="5" t="s">
        <v>1798</v>
      </c>
    </row>
    <row r="104" spans="1:64" x14ac:dyDescent="0.25">
      <c r="A104">
        <v>2157643</v>
      </c>
      <c r="B104" t="s">
        <v>373</v>
      </c>
      <c r="C104" t="s">
        <v>89</v>
      </c>
      <c r="D104" t="s">
        <v>89</v>
      </c>
      <c r="E104" t="s">
        <v>93</v>
      </c>
      <c r="H104" s="3">
        <v>45779</v>
      </c>
      <c r="I104" s="13">
        <v>45779.79600451389</v>
      </c>
      <c r="J104" t="s">
        <v>195</v>
      </c>
      <c r="K104">
        <v>1000</v>
      </c>
      <c r="L104" t="s">
        <v>188</v>
      </c>
      <c r="M104" t="s">
        <v>58</v>
      </c>
      <c r="N104">
        <v>1</v>
      </c>
      <c r="O104">
        <v>0</v>
      </c>
      <c r="P104">
        <v>0</v>
      </c>
      <c r="Q104">
        <v>0</v>
      </c>
      <c r="R104" t="s">
        <v>227</v>
      </c>
      <c r="S104" t="s">
        <v>227</v>
      </c>
      <c r="T104">
        <v>0</v>
      </c>
      <c r="U104" t="s">
        <v>227</v>
      </c>
      <c r="V104" t="s">
        <v>227</v>
      </c>
      <c r="W104" t="s">
        <v>227</v>
      </c>
      <c r="X104" t="s">
        <v>227</v>
      </c>
      <c r="Y104" t="s">
        <v>227</v>
      </c>
      <c r="Z104" t="s">
        <v>228</v>
      </c>
      <c r="AA104" t="s">
        <v>54</v>
      </c>
      <c r="AB104">
        <v>129.9</v>
      </c>
      <c r="AC104">
        <v>111.563</v>
      </c>
      <c r="AD104" t="s">
        <v>67</v>
      </c>
      <c r="AE104" t="s">
        <v>4</v>
      </c>
      <c r="AF104" t="s">
        <v>8</v>
      </c>
      <c r="AG104" t="s">
        <v>88</v>
      </c>
      <c r="AH104" s="3">
        <v>45780</v>
      </c>
      <c r="AJ104" t="s">
        <v>56</v>
      </c>
      <c r="AK104" s="3"/>
      <c r="AM104" s="3"/>
      <c r="AN104" t="s">
        <v>57</v>
      </c>
      <c r="AO104" s="3"/>
      <c r="AR104"/>
      <c r="AS104">
        <v>202505</v>
      </c>
      <c r="AT104" s="3">
        <v>45780</v>
      </c>
      <c r="AU104">
        <v>2157643</v>
      </c>
      <c r="AV104">
        <v>45791</v>
      </c>
      <c r="AW104" s="3">
        <v>45817</v>
      </c>
      <c r="AY104" s="3"/>
      <c r="BA104" s="3"/>
      <c r="BC104" s="3"/>
      <c r="BD104">
        <v>202505</v>
      </c>
      <c r="BE104">
        <v>202505</v>
      </c>
      <c r="BF104" s="5">
        <f>IFERROR(VLOOKUP(Sheet1[[#This Row],[ASESOR]],Parámetros!A:B,2,0),Sheet1[[#This Row],[PERIODO_ALTA]])</f>
        <v>202505</v>
      </c>
      <c r="BG104" s="5" t="str">
        <f>_xlfn.CONCAT(TRIM(Sheet1[[#This Row],[ASESOR]])," ",TRIM(Sheet1[[#This Row],[DEPARTAMENTO]]))</f>
        <v>ALIV TELECOM S.A.C. Piura</v>
      </c>
      <c r="BH104" s="5" t="str">
        <f>Sheet1[[#This Row],[DNI_ASESOR]]</f>
        <v>20609316170</v>
      </c>
      <c r="BI104">
        <f>IF(Sheet1[[#This Row],[GRUPO]]="G1",IF(AND(Sheet1[[#This Row],[RECIBO1_PAGADO]]&lt;&gt;"",Sheet1[[#This Row],[RECIBO1_PAGADO]]&lt;=DATEVALUE("10/06/2025")),1,0),0)</f>
        <v>1</v>
      </c>
      <c r="BJ104" s="9">
        <f>Sheet1[[#This Row],[PRECIO CON IGV EXTERNO]]/1.18</f>
        <v>94.544915254237296</v>
      </c>
      <c r="BK104" s="5" t="str">
        <f>IF(MONTH(Sheet1[[#This Row],[WS_RECIBO1_EMISION]])=5,"G1",IF(MONTH(Sheet1[[#This Row],[WS_RECIBO1_EMISION]])-5=1,"G2","POR DEFINIR"))</f>
        <v>G1</v>
      </c>
      <c r="BL104" s="5" t="s">
        <v>1798</v>
      </c>
    </row>
    <row r="105" spans="1:64" x14ac:dyDescent="0.25">
      <c r="A105">
        <v>2157671</v>
      </c>
      <c r="B105" t="s">
        <v>374</v>
      </c>
      <c r="C105" t="s">
        <v>94</v>
      </c>
      <c r="D105" t="s">
        <v>95</v>
      </c>
      <c r="E105" t="s">
        <v>96</v>
      </c>
      <c r="H105" s="3">
        <v>45777</v>
      </c>
      <c r="I105" s="13">
        <v>45779.766787766202</v>
      </c>
      <c r="J105" t="s">
        <v>190</v>
      </c>
      <c r="K105">
        <v>350</v>
      </c>
      <c r="L105" t="s">
        <v>186</v>
      </c>
      <c r="M105" t="s">
        <v>53</v>
      </c>
      <c r="N105">
        <v>0</v>
      </c>
      <c r="O105">
        <v>0</v>
      </c>
      <c r="P105">
        <v>0</v>
      </c>
      <c r="Q105">
        <v>0</v>
      </c>
      <c r="R105" t="s">
        <v>227</v>
      </c>
      <c r="S105" t="s">
        <v>227</v>
      </c>
      <c r="T105">
        <v>0</v>
      </c>
      <c r="U105" t="s">
        <v>227</v>
      </c>
      <c r="V105" t="s">
        <v>227</v>
      </c>
      <c r="W105" t="s">
        <v>227</v>
      </c>
      <c r="X105" t="s">
        <v>227</v>
      </c>
      <c r="Y105" t="s">
        <v>227</v>
      </c>
      <c r="Z105" t="s">
        <v>227</v>
      </c>
      <c r="AA105" t="s">
        <v>54</v>
      </c>
      <c r="AB105">
        <v>69</v>
      </c>
      <c r="AC105">
        <v>69</v>
      </c>
      <c r="AD105" t="s">
        <v>67</v>
      </c>
      <c r="AE105" t="s">
        <v>151</v>
      </c>
      <c r="AF105" t="s">
        <v>152</v>
      </c>
      <c r="AG105" t="s">
        <v>88</v>
      </c>
      <c r="AH105" s="3">
        <v>45780</v>
      </c>
      <c r="AJ105" t="s">
        <v>56</v>
      </c>
      <c r="AK105" s="3"/>
      <c r="AM105" s="3"/>
      <c r="AN105" t="s">
        <v>57</v>
      </c>
      <c r="AO105" s="3"/>
      <c r="AP105">
        <v>202505</v>
      </c>
      <c r="AR105"/>
      <c r="AS105"/>
      <c r="AT105" s="3">
        <v>45780</v>
      </c>
      <c r="AU105">
        <v>2157671</v>
      </c>
      <c r="AV105">
        <v>45791</v>
      </c>
      <c r="AW105" s="3">
        <v>45805</v>
      </c>
      <c r="AY105" s="3"/>
      <c r="BA105" s="3"/>
      <c r="BC105" s="3"/>
      <c r="BD105">
        <v>202504</v>
      </c>
      <c r="BE105">
        <v>202505</v>
      </c>
      <c r="BF105" s="5">
        <f>IFERROR(VLOOKUP(Sheet1[[#This Row],[ASESOR]],Parámetros!A:B,2,0),Sheet1[[#This Row],[PERIODO_ALTA]])</f>
        <v>202505</v>
      </c>
      <c r="BG105" s="5" t="str">
        <f>_xlfn.CONCAT(TRIM(Sheet1[[#This Row],[ASESOR]])," ",TRIM(Sheet1[[#This Row],[DEPARTAMENTO]]))</f>
        <v>SAVY OUTSOURCING S.A.C. La Libertad</v>
      </c>
      <c r="BH105" s="5" t="str">
        <f>Sheet1[[#This Row],[DNI_ASESOR]]</f>
        <v>20611812893</v>
      </c>
      <c r="BI105">
        <f>IF(Sheet1[[#This Row],[GRUPO]]="G1",IF(AND(Sheet1[[#This Row],[RECIBO1_PAGADO]]&lt;&gt;"",Sheet1[[#This Row],[RECIBO1_PAGADO]]&lt;=DATEVALUE("10/06/2025")),1,0),0)</f>
        <v>1</v>
      </c>
      <c r="BJ105" s="9">
        <f>Sheet1[[#This Row],[PRECIO CON IGV EXTERNO]]/1.18</f>
        <v>58.474576271186443</v>
      </c>
      <c r="BK105" s="5" t="str">
        <f>IF(MONTH(Sheet1[[#This Row],[WS_RECIBO1_EMISION]])=5,"G1",IF(MONTH(Sheet1[[#This Row],[WS_RECIBO1_EMISION]])-5=1,"G2","POR DEFINIR"))</f>
        <v>G1</v>
      </c>
      <c r="BL105" s="5" t="s">
        <v>1798</v>
      </c>
    </row>
    <row r="106" spans="1:64" x14ac:dyDescent="0.25">
      <c r="A106">
        <v>2157674</v>
      </c>
      <c r="B106" t="s">
        <v>375</v>
      </c>
      <c r="C106" t="s">
        <v>89</v>
      </c>
      <c r="D106" t="s">
        <v>89</v>
      </c>
      <c r="E106" t="s">
        <v>90</v>
      </c>
      <c r="H106" s="3">
        <v>45779</v>
      </c>
      <c r="I106" s="13">
        <v>45779.800102581015</v>
      </c>
      <c r="J106" t="s">
        <v>195</v>
      </c>
      <c r="K106">
        <v>1000</v>
      </c>
      <c r="L106" t="s">
        <v>188</v>
      </c>
      <c r="M106" t="s">
        <v>58</v>
      </c>
      <c r="N106">
        <v>1</v>
      </c>
      <c r="O106">
        <v>0</v>
      </c>
      <c r="P106">
        <v>0</v>
      </c>
      <c r="Q106">
        <v>0</v>
      </c>
      <c r="R106" t="s">
        <v>227</v>
      </c>
      <c r="S106" t="s">
        <v>227</v>
      </c>
      <c r="T106">
        <v>0</v>
      </c>
      <c r="U106" t="s">
        <v>227</v>
      </c>
      <c r="V106" t="s">
        <v>227</v>
      </c>
      <c r="W106" t="s">
        <v>227</v>
      </c>
      <c r="X106" t="s">
        <v>227</v>
      </c>
      <c r="Y106" t="s">
        <v>227</v>
      </c>
      <c r="Z106" t="s">
        <v>228</v>
      </c>
      <c r="AA106" t="s">
        <v>54</v>
      </c>
      <c r="AB106">
        <v>129.9</v>
      </c>
      <c r="AC106">
        <v>111.563</v>
      </c>
      <c r="AD106" t="s">
        <v>67</v>
      </c>
      <c r="AE106" t="s">
        <v>70</v>
      </c>
      <c r="AF106" t="s">
        <v>131</v>
      </c>
      <c r="AG106" t="s">
        <v>88</v>
      </c>
      <c r="AH106" s="3">
        <v>45780</v>
      </c>
      <c r="AJ106" t="s">
        <v>56</v>
      </c>
      <c r="AK106" s="3"/>
      <c r="AM106" s="3"/>
      <c r="AN106" t="s">
        <v>57</v>
      </c>
      <c r="AO106" s="3"/>
      <c r="AR106"/>
      <c r="AS106">
        <v>202505</v>
      </c>
      <c r="AT106" s="3">
        <v>45780</v>
      </c>
      <c r="AU106">
        <v>2157674</v>
      </c>
      <c r="AV106">
        <v>45791</v>
      </c>
      <c r="AW106" s="3">
        <v>45806</v>
      </c>
      <c r="AY106" s="3"/>
      <c r="BA106" s="3"/>
      <c r="BC106" s="3"/>
      <c r="BD106">
        <v>202505</v>
      </c>
      <c r="BE106">
        <v>202505</v>
      </c>
      <c r="BF106" s="5">
        <f>IFERROR(VLOOKUP(Sheet1[[#This Row],[ASESOR]],Parámetros!A:B,2,0),Sheet1[[#This Row],[PERIODO_ALTA]])</f>
        <v>202505</v>
      </c>
      <c r="BG106" s="5" t="str">
        <f>_xlfn.CONCAT(TRIM(Sheet1[[#This Row],[ASESOR]])," ",TRIM(Sheet1[[#This Row],[DEPARTAMENTO]]))</f>
        <v>SICOMNET SAC Piura</v>
      </c>
      <c r="BH106" s="5" t="str">
        <f>Sheet1[[#This Row],[DNI_ASESOR]]</f>
        <v>20610959564</v>
      </c>
      <c r="BI106">
        <f>IF(Sheet1[[#This Row],[GRUPO]]="G1",IF(AND(Sheet1[[#This Row],[RECIBO1_PAGADO]]&lt;&gt;"",Sheet1[[#This Row],[RECIBO1_PAGADO]]&lt;=DATEVALUE("10/06/2025")),1,0),0)</f>
        <v>1</v>
      </c>
      <c r="BJ106" s="9">
        <f>Sheet1[[#This Row],[PRECIO CON IGV EXTERNO]]/1.18</f>
        <v>94.544915254237296</v>
      </c>
      <c r="BK106" s="5" t="str">
        <f>IF(MONTH(Sheet1[[#This Row],[WS_RECIBO1_EMISION]])=5,"G1",IF(MONTH(Sheet1[[#This Row],[WS_RECIBO1_EMISION]])-5=1,"G2","POR DEFINIR"))</f>
        <v>G1</v>
      </c>
      <c r="BL106" s="5" t="s">
        <v>1798</v>
      </c>
    </row>
    <row r="107" spans="1:64" x14ac:dyDescent="0.25">
      <c r="A107">
        <v>2157768</v>
      </c>
      <c r="B107" t="s">
        <v>376</v>
      </c>
      <c r="C107" t="s">
        <v>85</v>
      </c>
      <c r="D107" t="s">
        <v>86</v>
      </c>
      <c r="E107" t="s">
        <v>87</v>
      </c>
      <c r="H107" s="3">
        <v>45779</v>
      </c>
      <c r="I107" s="13">
        <v>45779.843850266203</v>
      </c>
      <c r="J107" t="s">
        <v>195</v>
      </c>
      <c r="K107">
        <v>1000</v>
      </c>
      <c r="L107" t="s">
        <v>188</v>
      </c>
      <c r="M107" t="s">
        <v>58</v>
      </c>
      <c r="N107">
        <v>1</v>
      </c>
      <c r="O107">
        <v>0</v>
      </c>
      <c r="P107">
        <v>0</v>
      </c>
      <c r="Q107">
        <v>0</v>
      </c>
      <c r="R107" t="s">
        <v>227</v>
      </c>
      <c r="S107" t="s">
        <v>227</v>
      </c>
      <c r="T107">
        <v>0</v>
      </c>
      <c r="U107" t="s">
        <v>227</v>
      </c>
      <c r="V107" t="s">
        <v>227</v>
      </c>
      <c r="W107" t="s">
        <v>227</v>
      </c>
      <c r="X107" t="s">
        <v>227</v>
      </c>
      <c r="Y107" t="s">
        <v>227</v>
      </c>
      <c r="Z107" t="s">
        <v>228</v>
      </c>
      <c r="AA107" t="s">
        <v>54</v>
      </c>
      <c r="AB107">
        <v>129.9</v>
      </c>
      <c r="AC107">
        <v>111.563</v>
      </c>
      <c r="AD107" t="s">
        <v>55</v>
      </c>
      <c r="AE107" t="s">
        <v>199</v>
      </c>
      <c r="AF107" t="s">
        <v>200</v>
      </c>
      <c r="AG107" t="s">
        <v>88</v>
      </c>
      <c r="AH107" s="3">
        <v>45780</v>
      </c>
      <c r="AJ107" t="s">
        <v>56</v>
      </c>
      <c r="AK107" s="3"/>
      <c r="AM107" s="3"/>
      <c r="AN107" t="s">
        <v>57</v>
      </c>
      <c r="AO107" s="3"/>
      <c r="AR107"/>
      <c r="AS107">
        <v>202505</v>
      </c>
      <c r="AT107" s="3">
        <v>45780</v>
      </c>
      <c r="AU107">
        <v>2157768</v>
      </c>
      <c r="AV107">
        <v>45791</v>
      </c>
      <c r="AW107" s="3">
        <v>45809</v>
      </c>
      <c r="AY107" s="3"/>
      <c r="BA107" s="3"/>
      <c r="BC107" s="3"/>
      <c r="BD107">
        <v>202505</v>
      </c>
      <c r="BE107">
        <v>202505</v>
      </c>
      <c r="BF107" s="5">
        <f>IFERROR(VLOOKUP(Sheet1[[#This Row],[ASESOR]],Parámetros!A:B,2,0),Sheet1[[#This Row],[PERIODO_ALTA]])</f>
        <v>202505</v>
      </c>
      <c r="BG107" s="5" t="str">
        <f>_xlfn.CONCAT(TRIM(Sheet1[[#This Row],[ASESOR]])," ",TRIM(Sheet1[[#This Row],[DEPARTAMENTO]]))</f>
        <v>TELCO CONTACT S.A.C Lambayeque</v>
      </c>
      <c r="BH107" s="5" t="str">
        <f>Sheet1[[#This Row],[DNI_ASESOR]]</f>
        <v>20613723219</v>
      </c>
      <c r="BI107">
        <f>IF(Sheet1[[#This Row],[GRUPO]]="G1",IF(AND(Sheet1[[#This Row],[RECIBO1_PAGADO]]&lt;&gt;"",Sheet1[[#This Row],[RECIBO1_PAGADO]]&lt;=DATEVALUE("10/06/2025")),1,0),0)</f>
        <v>1</v>
      </c>
      <c r="BJ107" s="9">
        <f>Sheet1[[#This Row],[PRECIO CON IGV EXTERNO]]/1.18</f>
        <v>94.544915254237296</v>
      </c>
      <c r="BK107" s="5" t="str">
        <f>IF(MONTH(Sheet1[[#This Row],[WS_RECIBO1_EMISION]])=5,"G1",IF(MONTH(Sheet1[[#This Row],[WS_RECIBO1_EMISION]])-5=1,"G2","POR DEFINIR"))</f>
        <v>G1</v>
      </c>
      <c r="BL107" s="5" t="s">
        <v>1798</v>
      </c>
    </row>
    <row r="108" spans="1:64" x14ac:dyDescent="0.25">
      <c r="A108">
        <v>2157786</v>
      </c>
      <c r="B108" t="s">
        <v>377</v>
      </c>
      <c r="C108" t="s">
        <v>89</v>
      </c>
      <c r="D108" t="s">
        <v>89</v>
      </c>
      <c r="E108" t="s">
        <v>93</v>
      </c>
      <c r="H108" s="3">
        <v>45779</v>
      </c>
      <c r="I108" s="13">
        <v>45779.848014039351</v>
      </c>
      <c r="J108" t="s">
        <v>195</v>
      </c>
      <c r="K108">
        <v>1000</v>
      </c>
      <c r="L108" t="s">
        <v>188</v>
      </c>
      <c r="M108" t="s">
        <v>58</v>
      </c>
      <c r="N108">
        <v>1</v>
      </c>
      <c r="O108">
        <v>0</v>
      </c>
      <c r="P108">
        <v>0</v>
      </c>
      <c r="Q108">
        <v>0</v>
      </c>
      <c r="R108" t="s">
        <v>227</v>
      </c>
      <c r="S108" t="s">
        <v>227</v>
      </c>
      <c r="T108">
        <v>0</v>
      </c>
      <c r="U108" t="s">
        <v>227</v>
      </c>
      <c r="V108" t="s">
        <v>227</v>
      </c>
      <c r="W108" t="s">
        <v>227</v>
      </c>
      <c r="X108" t="s">
        <v>227</v>
      </c>
      <c r="Y108" t="s">
        <v>227</v>
      </c>
      <c r="Z108" t="s">
        <v>228</v>
      </c>
      <c r="AA108" t="s">
        <v>54</v>
      </c>
      <c r="AB108">
        <v>129.9</v>
      </c>
      <c r="AC108">
        <v>111.563</v>
      </c>
      <c r="AD108" t="s">
        <v>67</v>
      </c>
      <c r="AE108" t="s">
        <v>4</v>
      </c>
      <c r="AF108" t="s">
        <v>8</v>
      </c>
      <c r="AG108" t="s">
        <v>88</v>
      </c>
      <c r="AH108" s="3">
        <v>45780</v>
      </c>
      <c r="AJ108" t="s">
        <v>56</v>
      </c>
      <c r="AK108" s="3"/>
      <c r="AM108" s="3"/>
      <c r="AN108" t="s">
        <v>57</v>
      </c>
      <c r="AO108" s="3"/>
      <c r="AR108"/>
      <c r="AS108">
        <v>202505</v>
      </c>
      <c r="AT108" s="3">
        <v>45780</v>
      </c>
      <c r="AU108">
        <v>2157786</v>
      </c>
      <c r="AV108">
        <v>45791</v>
      </c>
      <c r="AW108" s="3">
        <v>45817</v>
      </c>
      <c r="AY108" s="3"/>
      <c r="BA108" s="3"/>
      <c r="BC108" s="3"/>
      <c r="BD108">
        <v>202505</v>
      </c>
      <c r="BE108">
        <v>202505</v>
      </c>
      <c r="BF108" s="5">
        <f>IFERROR(VLOOKUP(Sheet1[[#This Row],[ASESOR]],Parámetros!A:B,2,0),Sheet1[[#This Row],[PERIODO_ALTA]])</f>
        <v>202505</v>
      </c>
      <c r="BG108" s="5" t="str">
        <f>_xlfn.CONCAT(TRIM(Sheet1[[#This Row],[ASESOR]])," ",TRIM(Sheet1[[#This Row],[DEPARTAMENTO]]))</f>
        <v>ALIV TELECOM S.A.C. Piura</v>
      </c>
      <c r="BH108" s="5" t="str">
        <f>Sheet1[[#This Row],[DNI_ASESOR]]</f>
        <v>20609316170</v>
      </c>
      <c r="BI108">
        <f>IF(Sheet1[[#This Row],[GRUPO]]="G1",IF(AND(Sheet1[[#This Row],[RECIBO1_PAGADO]]&lt;&gt;"",Sheet1[[#This Row],[RECIBO1_PAGADO]]&lt;=DATEVALUE("10/06/2025")),1,0),0)</f>
        <v>1</v>
      </c>
      <c r="BJ108" s="9">
        <f>Sheet1[[#This Row],[PRECIO CON IGV EXTERNO]]/1.18</f>
        <v>94.544915254237296</v>
      </c>
      <c r="BK108" s="5" t="str">
        <f>IF(MONTH(Sheet1[[#This Row],[WS_RECIBO1_EMISION]])=5,"G1",IF(MONTH(Sheet1[[#This Row],[WS_RECIBO1_EMISION]])-5=1,"G2","POR DEFINIR"))</f>
        <v>G1</v>
      </c>
      <c r="BL108" s="5" t="s">
        <v>1798</v>
      </c>
    </row>
    <row r="109" spans="1:64" x14ac:dyDescent="0.25">
      <c r="A109">
        <v>2157939</v>
      </c>
      <c r="B109" t="s">
        <v>378</v>
      </c>
      <c r="C109" t="s">
        <v>89</v>
      </c>
      <c r="D109" t="s">
        <v>89</v>
      </c>
      <c r="E109" t="s">
        <v>90</v>
      </c>
      <c r="H109" s="3">
        <v>45779</v>
      </c>
      <c r="I109" s="13">
        <v>45779.843844479168</v>
      </c>
      <c r="J109" t="s">
        <v>195</v>
      </c>
      <c r="K109">
        <v>1000</v>
      </c>
      <c r="L109" t="s">
        <v>188</v>
      </c>
      <c r="M109" t="s">
        <v>58</v>
      </c>
      <c r="N109">
        <v>1</v>
      </c>
      <c r="O109">
        <v>0</v>
      </c>
      <c r="P109">
        <v>0</v>
      </c>
      <c r="Q109">
        <v>0</v>
      </c>
      <c r="R109" t="s">
        <v>227</v>
      </c>
      <c r="S109" t="s">
        <v>227</v>
      </c>
      <c r="T109">
        <v>0</v>
      </c>
      <c r="U109" t="s">
        <v>227</v>
      </c>
      <c r="V109" t="s">
        <v>227</v>
      </c>
      <c r="W109" t="s">
        <v>227</v>
      </c>
      <c r="X109" t="s">
        <v>227</v>
      </c>
      <c r="Y109" t="s">
        <v>227</v>
      </c>
      <c r="Z109" t="s">
        <v>228</v>
      </c>
      <c r="AA109" t="s">
        <v>54</v>
      </c>
      <c r="AB109">
        <v>129.9</v>
      </c>
      <c r="AC109">
        <v>111.563</v>
      </c>
      <c r="AD109" t="s">
        <v>55</v>
      </c>
      <c r="AE109" t="s">
        <v>6</v>
      </c>
      <c r="AF109" t="s">
        <v>10</v>
      </c>
      <c r="AG109" t="s">
        <v>88</v>
      </c>
      <c r="AH109" s="3">
        <v>45780</v>
      </c>
      <c r="AJ109" t="s">
        <v>56</v>
      </c>
      <c r="AK109" s="3"/>
      <c r="AM109" s="3"/>
      <c r="AN109" t="s">
        <v>57</v>
      </c>
      <c r="AO109" s="3"/>
      <c r="AR109"/>
      <c r="AS109">
        <v>202505</v>
      </c>
      <c r="AT109" s="3">
        <v>45780</v>
      </c>
      <c r="AU109">
        <v>2157939</v>
      </c>
      <c r="AV109">
        <v>45791</v>
      </c>
      <c r="AW109" s="3">
        <v>45805</v>
      </c>
      <c r="AY109" s="3"/>
      <c r="BA109" s="3"/>
      <c r="BC109" s="3"/>
      <c r="BD109">
        <v>202505</v>
      </c>
      <c r="BE109">
        <v>202505</v>
      </c>
      <c r="BF109" s="5">
        <f>IFERROR(VLOOKUP(Sheet1[[#This Row],[ASESOR]],Parámetros!A:B,2,0),Sheet1[[#This Row],[PERIODO_ALTA]])</f>
        <v>202505</v>
      </c>
      <c r="BG109" s="5" t="str">
        <f>_xlfn.CONCAT(TRIM(Sheet1[[#This Row],[ASESOR]])," ",TRIM(Sheet1[[#This Row],[DEPARTAMENTO]]))</f>
        <v>DAS SOLUCIONES S.A.C. Piura</v>
      </c>
      <c r="BH109" s="5" t="str">
        <f>Sheet1[[#This Row],[DNI_ASESOR]]</f>
        <v>20607995258</v>
      </c>
      <c r="BI109">
        <f>IF(Sheet1[[#This Row],[GRUPO]]="G1",IF(AND(Sheet1[[#This Row],[RECIBO1_PAGADO]]&lt;&gt;"",Sheet1[[#This Row],[RECIBO1_PAGADO]]&lt;=DATEVALUE("10/06/2025")),1,0),0)</f>
        <v>1</v>
      </c>
      <c r="BJ109" s="9">
        <f>Sheet1[[#This Row],[PRECIO CON IGV EXTERNO]]/1.18</f>
        <v>94.544915254237296</v>
      </c>
      <c r="BK109" s="5" t="str">
        <f>IF(MONTH(Sheet1[[#This Row],[WS_RECIBO1_EMISION]])=5,"G1",IF(MONTH(Sheet1[[#This Row],[WS_RECIBO1_EMISION]])-5=1,"G2","POR DEFINIR"))</f>
        <v>G1</v>
      </c>
      <c r="BL109" s="5" t="s">
        <v>1798</v>
      </c>
    </row>
    <row r="110" spans="1:64" x14ac:dyDescent="0.25">
      <c r="A110">
        <v>2157992</v>
      </c>
      <c r="B110" t="s">
        <v>379</v>
      </c>
      <c r="C110" t="s">
        <v>94</v>
      </c>
      <c r="D110" t="s">
        <v>95</v>
      </c>
      <c r="E110" t="s">
        <v>96</v>
      </c>
      <c r="H110" s="3">
        <v>45779</v>
      </c>
      <c r="I110" s="13">
        <v>45779.906339930552</v>
      </c>
      <c r="J110" t="s">
        <v>190</v>
      </c>
      <c r="K110">
        <v>350</v>
      </c>
      <c r="L110" t="s">
        <v>186</v>
      </c>
      <c r="M110" t="s">
        <v>53</v>
      </c>
      <c r="N110">
        <v>0</v>
      </c>
      <c r="O110">
        <v>0</v>
      </c>
      <c r="P110">
        <v>0</v>
      </c>
      <c r="Q110">
        <v>0</v>
      </c>
      <c r="R110" t="s">
        <v>227</v>
      </c>
      <c r="S110" t="s">
        <v>227</v>
      </c>
      <c r="T110">
        <v>0</v>
      </c>
      <c r="U110" t="s">
        <v>227</v>
      </c>
      <c r="V110" t="s">
        <v>227</v>
      </c>
      <c r="W110" t="s">
        <v>227</v>
      </c>
      <c r="X110" t="s">
        <v>227</v>
      </c>
      <c r="Y110" t="s">
        <v>227</v>
      </c>
      <c r="Z110" t="s">
        <v>227</v>
      </c>
      <c r="AA110" t="s">
        <v>54</v>
      </c>
      <c r="AB110">
        <v>69</v>
      </c>
      <c r="AC110">
        <v>69</v>
      </c>
      <c r="AD110" t="s">
        <v>67</v>
      </c>
      <c r="AE110" t="s">
        <v>70</v>
      </c>
      <c r="AF110" t="s">
        <v>131</v>
      </c>
      <c r="AG110" t="s">
        <v>88</v>
      </c>
      <c r="AH110" s="3">
        <v>45780</v>
      </c>
      <c r="AJ110" t="s">
        <v>56</v>
      </c>
      <c r="AK110" s="3"/>
      <c r="AM110" s="3"/>
      <c r="AN110" t="s">
        <v>57</v>
      </c>
      <c r="AO110" s="3"/>
      <c r="AR110"/>
      <c r="AS110">
        <v>202505</v>
      </c>
      <c r="AT110" s="3">
        <v>45780</v>
      </c>
      <c r="AU110">
        <v>2157992</v>
      </c>
      <c r="AV110">
        <v>45791</v>
      </c>
      <c r="AW110" s="3">
        <v>45804</v>
      </c>
      <c r="AY110" s="3"/>
      <c r="BA110" s="3"/>
      <c r="BC110" s="3"/>
      <c r="BD110">
        <v>202505</v>
      </c>
      <c r="BE110">
        <v>202505</v>
      </c>
      <c r="BF110" s="5">
        <f>IFERROR(VLOOKUP(Sheet1[[#This Row],[ASESOR]],Parámetros!A:B,2,0),Sheet1[[#This Row],[PERIODO_ALTA]])</f>
        <v>202505</v>
      </c>
      <c r="BG110" s="5" t="str">
        <f>_xlfn.CONCAT(TRIM(Sheet1[[#This Row],[ASESOR]])," ",TRIM(Sheet1[[#This Row],[DEPARTAMENTO]]))</f>
        <v>SICOMNET SAC La Libertad</v>
      </c>
      <c r="BH110" s="5" t="str">
        <f>Sheet1[[#This Row],[DNI_ASESOR]]</f>
        <v>20610959564</v>
      </c>
      <c r="BI110">
        <f>IF(Sheet1[[#This Row],[GRUPO]]="G1",IF(AND(Sheet1[[#This Row],[RECIBO1_PAGADO]]&lt;&gt;"",Sheet1[[#This Row],[RECIBO1_PAGADO]]&lt;=DATEVALUE("10/06/2025")),1,0),0)</f>
        <v>1</v>
      </c>
      <c r="BJ110" s="9">
        <f>Sheet1[[#This Row],[PRECIO CON IGV EXTERNO]]/1.18</f>
        <v>58.474576271186443</v>
      </c>
      <c r="BK110" s="5" t="str">
        <f>IF(MONTH(Sheet1[[#This Row],[WS_RECIBO1_EMISION]])=5,"G1",IF(MONTH(Sheet1[[#This Row],[WS_RECIBO1_EMISION]])-5=1,"G2","POR DEFINIR"))</f>
        <v>G1</v>
      </c>
      <c r="BL110" s="5" t="s">
        <v>1798</v>
      </c>
    </row>
    <row r="111" spans="1:64" x14ac:dyDescent="0.25">
      <c r="A111">
        <v>2158076</v>
      </c>
      <c r="B111" t="s">
        <v>380</v>
      </c>
      <c r="C111" t="s">
        <v>89</v>
      </c>
      <c r="D111" t="s">
        <v>89</v>
      </c>
      <c r="E111" t="s">
        <v>93</v>
      </c>
      <c r="H111" s="3">
        <v>45779</v>
      </c>
      <c r="I111" s="13">
        <v>45780.106340127313</v>
      </c>
      <c r="J111" t="s">
        <v>190</v>
      </c>
      <c r="K111">
        <v>350</v>
      </c>
      <c r="L111" t="s">
        <v>186</v>
      </c>
      <c r="M111" t="s">
        <v>53</v>
      </c>
      <c r="N111">
        <v>0</v>
      </c>
      <c r="O111">
        <v>0</v>
      </c>
      <c r="P111">
        <v>0</v>
      </c>
      <c r="Q111">
        <v>0</v>
      </c>
      <c r="R111" t="s">
        <v>227</v>
      </c>
      <c r="S111" t="s">
        <v>227</v>
      </c>
      <c r="T111">
        <v>0</v>
      </c>
      <c r="U111" t="s">
        <v>227</v>
      </c>
      <c r="V111" t="s">
        <v>227</v>
      </c>
      <c r="W111" t="s">
        <v>227</v>
      </c>
      <c r="X111" t="s">
        <v>227</v>
      </c>
      <c r="Y111" t="s">
        <v>227</v>
      </c>
      <c r="Z111" t="s">
        <v>227</v>
      </c>
      <c r="AA111" t="s">
        <v>54</v>
      </c>
      <c r="AB111">
        <v>69</v>
      </c>
      <c r="AC111">
        <v>69</v>
      </c>
      <c r="AD111" t="s">
        <v>67</v>
      </c>
      <c r="AE111" t="s">
        <v>4</v>
      </c>
      <c r="AF111" t="s">
        <v>8</v>
      </c>
      <c r="AG111" t="s">
        <v>88</v>
      </c>
      <c r="AH111" s="3">
        <v>45780</v>
      </c>
      <c r="AJ111" t="s">
        <v>56</v>
      </c>
      <c r="AK111" s="3"/>
      <c r="AM111" s="3"/>
      <c r="AN111" t="s">
        <v>57</v>
      </c>
      <c r="AO111" s="3"/>
      <c r="AR111"/>
      <c r="AS111">
        <v>202505</v>
      </c>
      <c r="AT111" s="3">
        <v>45780</v>
      </c>
      <c r="AU111">
        <v>2158076</v>
      </c>
      <c r="AV111">
        <v>45791</v>
      </c>
      <c r="AW111" s="3">
        <v>45813</v>
      </c>
      <c r="AY111" s="3"/>
      <c r="BA111" s="3"/>
      <c r="BC111" s="3"/>
      <c r="BD111">
        <v>202505</v>
      </c>
      <c r="BE111">
        <v>202505</v>
      </c>
      <c r="BF111" s="5">
        <f>IFERROR(VLOOKUP(Sheet1[[#This Row],[ASESOR]],Parámetros!A:B,2,0),Sheet1[[#This Row],[PERIODO_ALTA]])</f>
        <v>202505</v>
      </c>
      <c r="BG111" s="5" t="str">
        <f>_xlfn.CONCAT(TRIM(Sheet1[[#This Row],[ASESOR]])," ",TRIM(Sheet1[[#This Row],[DEPARTAMENTO]]))</f>
        <v>ALIV TELECOM S.A.C. Piura</v>
      </c>
      <c r="BH111" s="5" t="str">
        <f>Sheet1[[#This Row],[DNI_ASESOR]]</f>
        <v>20609316170</v>
      </c>
      <c r="BI111">
        <f>IF(Sheet1[[#This Row],[GRUPO]]="G1",IF(AND(Sheet1[[#This Row],[RECIBO1_PAGADO]]&lt;&gt;"",Sheet1[[#This Row],[RECIBO1_PAGADO]]&lt;=DATEVALUE("10/06/2025")),1,0),0)</f>
        <v>1</v>
      </c>
      <c r="BJ111" s="9">
        <f>Sheet1[[#This Row],[PRECIO CON IGV EXTERNO]]/1.18</f>
        <v>58.474576271186443</v>
      </c>
      <c r="BK111" s="5" t="str">
        <f>IF(MONTH(Sheet1[[#This Row],[WS_RECIBO1_EMISION]])=5,"G1",IF(MONTH(Sheet1[[#This Row],[WS_RECIBO1_EMISION]])-5=1,"G2","POR DEFINIR"))</f>
        <v>G1</v>
      </c>
      <c r="BL111" s="5" t="s">
        <v>1798</v>
      </c>
    </row>
    <row r="112" spans="1:64" x14ac:dyDescent="0.25">
      <c r="A112">
        <v>2158136</v>
      </c>
      <c r="B112" t="s">
        <v>381</v>
      </c>
      <c r="C112" t="s">
        <v>94</v>
      </c>
      <c r="D112" t="s">
        <v>95</v>
      </c>
      <c r="E112" t="s">
        <v>96</v>
      </c>
      <c r="H112" s="3">
        <v>45779</v>
      </c>
      <c r="I112" s="13">
        <v>45780.316755092594</v>
      </c>
      <c r="J112" t="s">
        <v>382</v>
      </c>
      <c r="K112">
        <v>600</v>
      </c>
      <c r="L112" t="s">
        <v>186</v>
      </c>
      <c r="M112" t="s">
        <v>68</v>
      </c>
      <c r="N112">
        <v>0</v>
      </c>
      <c r="O112">
        <v>1</v>
      </c>
      <c r="P112">
        <v>0</v>
      </c>
      <c r="Q112">
        <v>0</v>
      </c>
      <c r="R112" t="s">
        <v>227</v>
      </c>
      <c r="S112" t="s">
        <v>227</v>
      </c>
      <c r="T112">
        <v>0</v>
      </c>
      <c r="U112" t="s">
        <v>227</v>
      </c>
      <c r="V112" t="s">
        <v>227</v>
      </c>
      <c r="W112" t="s">
        <v>227</v>
      </c>
      <c r="X112" t="s">
        <v>227</v>
      </c>
      <c r="Y112" t="s">
        <v>227</v>
      </c>
      <c r="Z112" t="s">
        <v>227</v>
      </c>
      <c r="AA112" t="s">
        <v>54</v>
      </c>
      <c r="AB112">
        <v>159</v>
      </c>
      <c r="AC112">
        <v>159</v>
      </c>
      <c r="AD112" t="s">
        <v>60</v>
      </c>
      <c r="AE112" t="s">
        <v>127</v>
      </c>
      <c r="AF112" t="s">
        <v>128</v>
      </c>
      <c r="AG112" t="s">
        <v>88</v>
      </c>
      <c r="AH112" s="3">
        <v>45794</v>
      </c>
      <c r="AJ112" t="s">
        <v>56</v>
      </c>
      <c r="AK112" s="3"/>
      <c r="AM112" s="3"/>
      <c r="AN112" t="s">
        <v>57</v>
      </c>
      <c r="AO112" s="3"/>
      <c r="AR112"/>
      <c r="AS112">
        <v>202505</v>
      </c>
      <c r="AT112" s="3">
        <v>45794</v>
      </c>
      <c r="AU112">
        <v>2158136</v>
      </c>
      <c r="AV112">
        <v>45796</v>
      </c>
      <c r="AW112" s="3">
        <v>45806</v>
      </c>
      <c r="AY112" s="3"/>
      <c r="BA112" s="3"/>
      <c r="BC112" s="3"/>
      <c r="BD112">
        <v>202505</v>
      </c>
      <c r="BE112">
        <v>202505</v>
      </c>
      <c r="BF112" s="5">
        <f>IFERROR(VLOOKUP(Sheet1[[#This Row],[ASESOR]],Parámetros!A:B,2,0),Sheet1[[#This Row],[PERIODO_ALTA]])</f>
        <v>202505</v>
      </c>
      <c r="BG112" s="5" t="str">
        <f>_xlfn.CONCAT(TRIM(Sheet1[[#This Row],[ASESOR]])," ",TRIM(Sheet1[[#This Row],[DEPARTAMENTO]]))</f>
        <v>DATANTENNA S.A.C. La Libertad</v>
      </c>
      <c r="BH112" s="5" t="str">
        <f>Sheet1[[#This Row],[DNI_ASESOR]]</f>
        <v>20557798723</v>
      </c>
      <c r="BI112">
        <f>IF(Sheet1[[#This Row],[GRUPO]]="G1",IF(AND(Sheet1[[#This Row],[RECIBO1_PAGADO]]&lt;&gt;"",Sheet1[[#This Row],[RECIBO1_PAGADO]]&lt;=DATEVALUE("10/06/2025")),1,0),0)</f>
        <v>1</v>
      </c>
      <c r="BJ112" s="9">
        <f>Sheet1[[#This Row],[PRECIO CON IGV EXTERNO]]/1.18</f>
        <v>134.74576271186442</v>
      </c>
      <c r="BK112" s="5" t="str">
        <f>IF(MONTH(Sheet1[[#This Row],[WS_RECIBO1_EMISION]])=5,"G1",IF(MONTH(Sheet1[[#This Row],[WS_RECIBO1_EMISION]])-5=1,"G2","POR DEFINIR"))</f>
        <v>G1</v>
      </c>
      <c r="BL112" s="5" t="s">
        <v>1798</v>
      </c>
    </row>
    <row r="113" spans="1:64" x14ac:dyDescent="0.25">
      <c r="A113">
        <v>2158187</v>
      </c>
      <c r="B113" t="s">
        <v>383</v>
      </c>
      <c r="C113" t="s">
        <v>85</v>
      </c>
      <c r="D113" t="s">
        <v>86</v>
      </c>
      <c r="E113" t="s">
        <v>66</v>
      </c>
      <c r="H113" s="3">
        <v>45780</v>
      </c>
      <c r="I113" s="13">
        <v>45780.38971369213</v>
      </c>
      <c r="J113" t="s">
        <v>195</v>
      </c>
      <c r="K113">
        <v>1000</v>
      </c>
      <c r="L113" t="s">
        <v>188</v>
      </c>
      <c r="M113" t="s">
        <v>58</v>
      </c>
      <c r="N113">
        <v>1</v>
      </c>
      <c r="O113">
        <v>0</v>
      </c>
      <c r="P113">
        <v>0</v>
      </c>
      <c r="Q113">
        <v>0</v>
      </c>
      <c r="R113" t="s">
        <v>227</v>
      </c>
      <c r="S113" t="s">
        <v>227</v>
      </c>
      <c r="T113">
        <v>0</v>
      </c>
      <c r="U113" t="s">
        <v>227</v>
      </c>
      <c r="V113" t="s">
        <v>227</v>
      </c>
      <c r="W113" t="s">
        <v>227</v>
      </c>
      <c r="X113" t="s">
        <v>227</v>
      </c>
      <c r="Y113" t="s">
        <v>227</v>
      </c>
      <c r="Z113" t="s">
        <v>228</v>
      </c>
      <c r="AA113" t="s">
        <v>54</v>
      </c>
      <c r="AB113">
        <v>129.9</v>
      </c>
      <c r="AC113">
        <v>111.563</v>
      </c>
      <c r="AD113" t="s">
        <v>55</v>
      </c>
      <c r="AE113" t="s">
        <v>6</v>
      </c>
      <c r="AF113" t="s">
        <v>10</v>
      </c>
      <c r="AG113" t="s">
        <v>88</v>
      </c>
      <c r="AH113" s="3">
        <v>45780</v>
      </c>
      <c r="AJ113" t="s">
        <v>56</v>
      </c>
      <c r="AK113" s="3"/>
      <c r="AM113" s="3"/>
      <c r="AN113" t="s">
        <v>57</v>
      </c>
      <c r="AO113" s="3"/>
      <c r="AR113"/>
      <c r="AS113">
        <v>202505</v>
      </c>
      <c r="AT113" s="3">
        <v>45780</v>
      </c>
      <c r="AU113">
        <v>2158187</v>
      </c>
      <c r="AV113">
        <v>45791</v>
      </c>
      <c r="AW113" s="3">
        <v>45818</v>
      </c>
      <c r="AY113" s="3"/>
      <c r="BA113" s="3"/>
      <c r="BC113" s="3"/>
      <c r="BD113">
        <v>202505</v>
      </c>
      <c r="BE113">
        <v>202505</v>
      </c>
      <c r="BF113" s="5">
        <f>IFERROR(VLOOKUP(Sheet1[[#This Row],[ASESOR]],Parámetros!A:B,2,0),Sheet1[[#This Row],[PERIODO_ALTA]])</f>
        <v>202505</v>
      </c>
      <c r="BG113" s="5" t="str">
        <f>_xlfn.CONCAT(TRIM(Sheet1[[#This Row],[ASESOR]])," ",TRIM(Sheet1[[#This Row],[DEPARTAMENTO]]))</f>
        <v>DAS SOLUCIONES S.A.C. Lambayeque</v>
      </c>
      <c r="BH113" s="5" t="str">
        <f>Sheet1[[#This Row],[DNI_ASESOR]]</f>
        <v>20607995258</v>
      </c>
      <c r="BI113">
        <f>IF(Sheet1[[#This Row],[GRUPO]]="G1",IF(AND(Sheet1[[#This Row],[RECIBO1_PAGADO]]&lt;&gt;"",Sheet1[[#This Row],[RECIBO1_PAGADO]]&lt;=DATEVALUE("10/06/2025")),1,0),0)</f>
        <v>1</v>
      </c>
      <c r="BJ113" s="9">
        <f>Sheet1[[#This Row],[PRECIO CON IGV EXTERNO]]/1.18</f>
        <v>94.544915254237296</v>
      </c>
      <c r="BK113" s="5" t="str">
        <f>IF(MONTH(Sheet1[[#This Row],[WS_RECIBO1_EMISION]])=5,"G1",IF(MONTH(Sheet1[[#This Row],[WS_RECIBO1_EMISION]])-5=1,"G2","POR DEFINIR"))</f>
        <v>G1</v>
      </c>
      <c r="BL113" s="5" t="s">
        <v>1798</v>
      </c>
    </row>
    <row r="114" spans="1:64" x14ac:dyDescent="0.25">
      <c r="A114">
        <v>2158374</v>
      </c>
      <c r="B114" t="s">
        <v>384</v>
      </c>
      <c r="C114" t="s">
        <v>98</v>
      </c>
      <c r="D114" t="s">
        <v>99</v>
      </c>
      <c r="E114" t="s">
        <v>101</v>
      </c>
      <c r="H114" s="3">
        <v>45780</v>
      </c>
      <c r="I114" s="13">
        <v>45780.439659872682</v>
      </c>
      <c r="J114" t="s">
        <v>195</v>
      </c>
      <c r="K114">
        <v>1000</v>
      </c>
      <c r="L114" t="s">
        <v>188</v>
      </c>
      <c r="M114" t="s">
        <v>58</v>
      </c>
      <c r="N114">
        <v>1</v>
      </c>
      <c r="O114">
        <v>0</v>
      </c>
      <c r="P114">
        <v>0</v>
      </c>
      <c r="Q114">
        <v>0</v>
      </c>
      <c r="R114" t="s">
        <v>227</v>
      </c>
      <c r="S114" t="s">
        <v>227</v>
      </c>
      <c r="T114">
        <v>0</v>
      </c>
      <c r="U114" t="s">
        <v>227</v>
      </c>
      <c r="V114" t="s">
        <v>227</v>
      </c>
      <c r="W114" t="s">
        <v>227</v>
      </c>
      <c r="X114" t="s">
        <v>227</v>
      </c>
      <c r="Y114" t="s">
        <v>227</v>
      </c>
      <c r="Z114" t="s">
        <v>228</v>
      </c>
      <c r="AA114" t="s">
        <v>54</v>
      </c>
      <c r="AB114">
        <v>144.9</v>
      </c>
      <c r="AC114">
        <v>126.563</v>
      </c>
      <c r="AD114" t="s">
        <v>67</v>
      </c>
      <c r="AE114" t="s">
        <v>4</v>
      </c>
      <c r="AF114" t="s">
        <v>8</v>
      </c>
      <c r="AG114" t="s">
        <v>88</v>
      </c>
      <c r="AH114" s="3">
        <v>45780</v>
      </c>
      <c r="AJ114" t="s">
        <v>56</v>
      </c>
      <c r="AK114" s="3"/>
      <c r="AM114" s="3"/>
      <c r="AN114" t="s">
        <v>57</v>
      </c>
      <c r="AO114" s="3"/>
      <c r="AR114"/>
      <c r="AS114">
        <v>202505</v>
      </c>
      <c r="AT114" s="3">
        <v>45780</v>
      </c>
      <c r="AU114">
        <v>2158374</v>
      </c>
      <c r="AV114">
        <v>45791</v>
      </c>
      <c r="AW114" s="3"/>
      <c r="AY114" s="3"/>
      <c r="BA114" s="3"/>
      <c r="BC114" s="3"/>
      <c r="BD114">
        <v>202505</v>
      </c>
      <c r="BE114">
        <v>202505</v>
      </c>
      <c r="BF114" s="5">
        <f>IFERROR(VLOOKUP(Sheet1[[#This Row],[ASESOR]],Parámetros!A:B,2,0),Sheet1[[#This Row],[PERIODO_ALTA]])</f>
        <v>202505</v>
      </c>
      <c r="BG114" s="5" t="str">
        <f>_xlfn.CONCAT(TRIM(Sheet1[[#This Row],[ASESOR]])," ",TRIM(Sheet1[[#This Row],[DEPARTAMENTO]]))</f>
        <v>ALIV TELECOM S.A.C. Áncash</v>
      </c>
      <c r="BH114" s="5" t="str">
        <f>Sheet1[[#This Row],[DNI_ASESOR]]</f>
        <v>20609316170</v>
      </c>
      <c r="BI114">
        <f>IF(Sheet1[[#This Row],[GRUPO]]="G1",IF(AND(Sheet1[[#This Row],[RECIBO1_PAGADO]]&lt;&gt;"",Sheet1[[#This Row],[RECIBO1_PAGADO]]&lt;=DATEVALUE("10/06/2025")),1,0),0)</f>
        <v>0</v>
      </c>
      <c r="BJ114" s="9">
        <f>Sheet1[[#This Row],[PRECIO CON IGV EXTERNO]]/1.18</f>
        <v>107.25677966101696</v>
      </c>
      <c r="BK114" s="5" t="str">
        <f>IF(MONTH(Sheet1[[#This Row],[WS_RECIBO1_EMISION]])=5,"G1",IF(MONTH(Sheet1[[#This Row],[WS_RECIBO1_EMISION]])-5=1,"G2","POR DEFINIR"))</f>
        <v>G1</v>
      </c>
      <c r="BL114" s="5" t="s">
        <v>1798</v>
      </c>
    </row>
    <row r="115" spans="1:64" x14ac:dyDescent="0.25">
      <c r="A115">
        <v>2158413</v>
      </c>
      <c r="B115" t="s">
        <v>385</v>
      </c>
      <c r="C115" t="s">
        <v>89</v>
      </c>
      <c r="D115" t="s">
        <v>89</v>
      </c>
      <c r="E115" t="s">
        <v>90</v>
      </c>
      <c r="H115" s="3">
        <v>45779</v>
      </c>
      <c r="I115" s="13">
        <v>45780.447995949071</v>
      </c>
      <c r="J115" t="s">
        <v>190</v>
      </c>
      <c r="K115">
        <v>350</v>
      </c>
      <c r="L115" t="s">
        <v>186</v>
      </c>
      <c r="M115" t="s">
        <v>53</v>
      </c>
      <c r="N115">
        <v>0</v>
      </c>
      <c r="O115">
        <v>0</v>
      </c>
      <c r="P115">
        <v>0</v>
      </c>
      <c r="Q115">
        <v>0</v>
      </c>
      <c r="R115" t="s">
        <v>227</v>
      </c>
      <c r="S115" t="s">
        <v>227</v>
      </c>
      <c r="T115">
        <v>0</v>
      </c>
      <c r="U115" t="s">
        <v>227</v>
      </c>
      <c r="V115" t="s">
        <v>227</v>
      </c>
      <c r="W115" t="s">
        <v>227</v>
      </c>
      <c r="X115" t="s">
        <v>227</v>
      </c>
      <c r="Y115" t="s">
        <v>227</v>
      </c>
      <c r="Z115" t="s">
        <v>227</v>
      </c>
      <c r="AA115" t="s">
        <v>54</v>
      </c>
      <c r="AB115">
        <v>69</v>
      </c>
      <c r="AC115">
        <v>69</v>
      </c>
      <c r="AD115" t="s">
        <v>55</v>
      </c>
      <c r="AE115" t="s">
        <v>6</v>
      </c>
      <c r="AF115" t="s">
        <v>10</v>
      </c>
      <c r="AG115" t="s">
        <v>88</v>
      </c>
      <c r="AH115" s="3">
        <v>45780</v>
      </c>
      <c r="AJ115" t="s">
        <v>56</v>
      </c>
      <c r="AK115" s="3"/>
      <c r="AM115" s="3"/>
      <c r="AN115" t="s">
        <v>57</v>
      </c>
      <c r="AO115" s="3"/>
      <c r="AR115"/>
      <c r="AS115">
        <v>202505</v>
      </c>
      <c r="AT115" s="3">
        <v>45780</v>
      </c>
      <c r="AU115">
        <v>2158413</v>
      </c>
      <c r="AV115">
        <v>45791</v>
      </c>
      <c r="AW115" s="3">
        <v>45807</v>
      </c>
      <c r="AY115" s="3"/>
      <c r="BA115" s="3"/>
      <c r="BC115" s="3"/>
      <c r="BD115">
        <v>202505</v>
      </c>
      <c r="BE115">
        <v>202505</v>
      </c>
      <c r="BF115" s="5">
        <f>IFERROR(VLOOKUP(Sheet1[[#This Row],[ASESOR]],Parámetros!A:B,2,0),Sheet1[[#This Row],[PERIODO_ALTA]])</f>
        <v>202505</v>
      </c>
      <c r="BG115" s="5" t="str">
        <f>_xlfn.CONCAT(TRIM(Sheet1[[#This Row],[ASESOR]])," ",TRIM(Sheet1[[#This Row],[DEPARTAMENTO]]))</f>
        <v>DAS SOLUCIONES S.A.C. Piura</v>
      </c>
      <c r="BH115" s="5" t="str">
        <f>Sheet1[[#This Row],[DNI_ASESOR]]</f>
        <v>20607995258</v>
      </c>
      <c r="BI115">
        <f>IF(Sheet1[[#This Row],[GRUPO]]="G1",IF(AND(Sheet1[[#This Row],[RECIBO1_PAGADO]]&lt;&gt;"",Sheet1[[#This Row],[RECIBO1_PAGADO]]&lt;=DATEVALUE("10/06/2025")),1,0),0)</f>
        <v>1</v>
      </c>
      <c r="BJ115" s="9">
        <f>Sheet1[[#This Row],[PRECIO CON IGV EXTERNO]]/1.18</f>
        <v>58.474576271186443</v>
      </c>
      <c r="BK115" s="5" t="str">
        <f>IF(MONTH(Sheet1[[#This Row],[WS_RECIBO1_EMISION]])=5,"G1",IF(MONTH(Sheet1[[#This Row],[WS_RECIBO1_EMISION]])-5=1,"G2","POR DEFINIR"))</f>
        <v>G1</v>
      </c>
      <c r="BL115" s="5" t="s">
        <v>1798</v>
      </c>
    </row>
    <row r="116" spans="1:64" x14ac:dyDescent="0.25">
      <c r="A116">
        <v>2158474</v>
      </c>
      <c r="B116" t="s">
        <v>386</v>
      </c>
      <c r="C116" t="s">
        <v>94</v>
      </c>
      <c r="D116" t="s">
        <v>95</v>
      </c>
      <c r="E116" t="s">
        <v>96</v>
      </c>
      <c r="H116" s="3">
        <v>45779</v>
      </c>
      <c r="I116" s="13">
        <v>45780.458547650465</v>
      </c>
      <c r="J116" t="s">
        <v>195</v>
      </c>
      <c r="K116">
        <v>1000</v>
      </c>
      <c r="L116" t="s">
        <v>188</v>
      </c>
      <c r="M116" t="s">
        <v>58</v>
      </c>
      <c r="N116">
        <v>1</v>
      </c>
      <c r="O116">
        <v>0</v>
      </c>
      <c r="P116">
        <v>0</v>
      </c>
      <c r="Q116">
        <v>0</v>
      </c>
      <c r="R116" t="s">
        <v>227</v>
      </c>
      <c r="S116" t="s">
        <v>227</v>
      </c>
      <c r="T116">
        <v>0</v>
      </c>
      <c r="U116" t="s">
        <v>227</v>
      </c>
      <c r="V116" t="s">
        <v>227</v>
      </c>
      <c r="W116" t="s">
        <v>227</v>
      </c>
      <c r="X116" t="s">
        <v>227</v>
      </c>
      <c r="Y116" t="s">
        <v>227</v>
      </c>
      <c r="Z116" t="s">
        <v>228</v>
      </c>
      <c r="AA116" t="s">
        <v>54</v>
      </c>
      <c r="AB116">
        <v>129.9</v>
      </c>
      <c r="AC116">
        <v>111.563</v>
      </c>
      <c r="AD116" t="s">
        <v>67</v>
      </c>
      <c r="AE116" t="s">
        <v>4</v>
      </c>
      <c r="AF116" t="s">
        <v>8</v>
      </c>
      <c r="AG116" t="s">
        <v>88</v>
      </c>
      <c r="AH116" s="3">
        <v>45780</v>
      </c>
      <c r="AJ116" t="s">
        <v>56</v>
      </c>
      <c r="AK116" s="3"/>
      <c r="AM116" s="3"/>
      <c r="AN116" t="s">
        <v>57</v>
      </c>
      <c r="AO116" s="3"/>
      <c r="AR116"/>
      <c r="AS116">
        <v>202505</v>
      </c>
      <c r="AT116" s="3">
        <v>45780</v>
      </c>
      <c r="AU116">
        <v>2158474</v>
      </c>
      <c r="AW116" s="3"/>
      <c r="AY116" s="3"/>
      <c r="BA116" s="3"/>
      <c r="BC116" s="3"/>
      <c r="BD116">
        <v>202505</v>
      </c>
      <c r="BE116">
        <v>202505</v>
      </c>
      <c r="BF116" s="5">
        <f>IFERROR(VLOOKUP(Sheet1[[#This Row],[ASESOR]],Parámetros!A:B,2,0),Sheet1[[#This Row],[PERIODO_ALTA]])</f>
        <v>202505</v>
      </c>
      <c r="BG116" s="5" t="str">
        <f>_xlfn.CONCAT(TRIM(Sheet1[[#This Row],[ASESOR]])," ",TRIM(Sheet1[[#This Row],[DEPARTAMENTO]]))</f>
        <v>ALIV TELECOM S.A.C. La Libertad</v>
      </c>
      <c r="BH116" s="5" t="str">
        <f>Sheet1[[#This Row],[DNI_ASESOR]]</f>
        <v>20609316170</v>
      </c>
      <c r="BI116">
        <f>IF(Sheet1[[#This Row],[GRUPO]]="G1",IF(AND(Sheet1[[#This Row],[RECIBO1_PAGADO]]&lt;&gt;"",Sheet1[[#This Row],[RECIBO1_PAGADO]]&lt;=DATEVALUE("10/06/2025")),1,0),0)</f>
        <v>0</v>
      </c>
      <c r="BJ116" s="9">
        <f>Sheet1[[#This Row],[PRECIO CON IGV EXTERNO]]/1.18</f>
        <v>94.544915254237296</v>
      </c>
      <c r="BK116" s="5" t="str">
        <f>IF(MONTH(Sheet1[[#This Row],[WS_RECIBO1_EMISION]])=5,"G1",IF(MONTH(Sheet1[[#This Row],[WS_RECIBO1_EMISION]])-5=1,"G2","POR DEFINIR"))</f>
        <v>POR DEFINIR</v>
      </c>
      <c r="BL116" s="5" t="s">
        <v>1798</v>
      </c>
    </row>
    <row r="117" spans="1:64" x14ac:dyDescent="0.25">
      <c r="A117">
        <v>2158482</v>
      </c>
      <c r="B117" t="s">
        <v>387</v>
      </c>
      <c r="C117" t="s">
        <v>89</v>
      </c>
      <c r="D117" t="s">
        <v>89</v>
      </c>
      <c r="E117" t="s">
        <v>97</v>
      </c>
      <c r="H117" s="3">
        <v>45780</v>
      </c>
      <c r="I117" s="13">
        <v>45780.475102627315</v>
      </c>
      <c r="J117" t="s">
        <v>190</v>
      </c>
      <c r="K117">
        <v>350</v>
      </c>
      <c r="L117" t="s">
        <v>186</v>
      </c>
      <c r="M117" t="s">
        <v>53</v>
      </c>
      <c r="N117">
        <v>0</v>
      </c>
      <c r="O117">
        <v>0</v>
      </c>
      <c r="P117">
        <v>0</v>
      </c>
      <c r="Q117">
        <v>0</v>
      </c>
      <c r="R117" t="s">
        <v>227</v>
      </c>
      <c r="S117" t="s">
        <v>227</v>
      </c>
      <c r="T117">
        <v>0</v>
      </c>
      <c r="U117" t="s">
        <v>227</v>
      </c>
      <c r="V117" t="s">
        <v>227</v>
      </c>
      <c r="W117" t="s">
        <v>227</v>
      </c>
      <c r="X117" t="s">
        <v>227</v>
      </c>
      <c r="Y117" t="s">
        <v>227</v>
      </c>
      <c r="Z117" t="s">
        <v>227</v>
      </c>
      <c r="AA117" t="s">
        <v>64</v>
      </c>
      <c r="AB117">
        <v>69</v>
      </c>
      <c r="AC117">
        <v>69</v>
      </c>
      <c r="AD117" t="s">
        <v>67</v>
      </c>
      <c r="AE117" t="s">
        <v>4</v>
      </c>
      <c r="AF117" t="s">
        <v>8</v>
      </c>
      <c r="AG117" t="s">
        <v>88</v>
      </c>
      <c r="AH117" s="3">
        <v>45780</v>
      </c>
      <c r="AJ117" t="s">
        <v>56</v>
      </c>
      <c r="AK117" s="3"/>
      <c r="AM117" s="3"/>
      <c r="AN117" t="s">
        <v>57</v>
      </c>
      <c r="AO117" s="3"/>
      <c r="AR117"/>
      <c r="AS117">
        <v>202505</v>
      </c>
      <c r="AT117" s="3">
        <v>45780</v>
      </c>
      <c r="AU117">
        <v>2158482</v>
      </c>
      <c r="AV117">
        <v>45791</v>
      </c>
      <c r="AW117" s="3">
        <v>45817</v>
      </c>
      <c r="AY117" s="3"/>
      <c r="BA117" s="3"/>
      <c r="BC117" s="3"/>
      <c r="BD117">
        <v>202505</v>
      </c>
      <c r="BE117">
        <v>202505</v>
      </c>
      <c r="BF117" s="5">
        <f>IFERROR(VLOOKUP(Sheet1[[#This Row],[ASESOR]],Parámetros!A:B,2,0),Sheet1[[#This Row],[PERIODO_ALTA]])</f>
        <v>202505</v>
      </c>
      <c r="BG117" s="5" t="str">
        <f>_xlfn.CONCAT(TRIM(Sheet1[[#This Row],[ASESOR]])," ",TRIM(Sheet1[[#This Row],[DEPARTAMENTO]]))</f>
        <v>ALIV TELECOM S.A.C. Piura</v>
      </c>
      <c r="BH117" s="5" t="str">
        <f>Sheet1[[#This Row],[DNI_ASESOR]]</f>
        <v>20609316170</v>
      </c>
      <c r="BI117">
        <f>IF(Sheet1[[#This Row],[GRUPO]]="G1",IF(AND(Sheet1[[#This Row],[RECIBO1_PAGADO]]&lt;&gt;"",Sheet1[[#This Row],[RECIBO1_PAGADO]]&lt;=DATEVALUE("10/06/2025")),1,0),0)</f>
        <v>1</v>
      </c>
      <c r="BJ117" s="9">
        <f>Sheet1[[#This Row],[PRECIO CON IGV EXTERNO]]/1.18</f>
        <v>58.474576271186443</v>
      </c>
      <c r="BK117" s="5" t="str">
        <f>IF(MONTH(Sheet1[[#This Row],[WS_RECIBO1_EMISION]])=5,"G1",IF(MONTH(Sheet1[[#This Row],[WS_RECIBO1_EMISION]])-5=1,"G2","POR DEFINIR"))</f>
        <v>G1</v>
      </c>
      <c r="BL117" s="5" t="s">
        <v>1798</v>
      </c>
    </row>
    <row r="118" spans="1:64" x14ac:dyDescent="0.25">
      <c r="A118">
        <v>2158550</v>
      </c>
      <c r="B118" t="s">
        <v>388</v>
      </c>
      <c r="C118" t="s">
        <v>89</v>
      </c>
      <c r="D118" t="s">
        <v>89</v>
      </c>
      <c r="E118" t="s">
        <v>97</v>
      </c>
      <c r="H118" s="3">
        <v>45777</v>
      </c>
      <c r="I118" s="13">
        <v>45780.629276701387</v>
      </c>
      <c r="J118" t="s">
        <v>190</v>
      </c>
      <c r="K118">
        <v>350</v>
      </c>
      <c r="L118" t="s">
        <v>186</v>
      </c>
      <c r="M118" t="s">
        <v>53</v>
      </c>
      <c r="N118">
        <v>0</v>
      </c>
      <c r="O118">
        <v>0</v>
      </c>
      <c r="P118">
        <v>0</v>
      </c>
      <c r="Q118">
        <v>0</v>
      </c>
      <c r="R118" t="s">
        <v>227</v>
      </c>
      <c r="S118" t="s">
        <v>227</v>
      </c>
      <c r="T118">
        <v>0</v>
      </c>
      <c r="U118" t="s">
        <v>227</v>
      </c>
      <c r="V118" t="s">
        <v>227</v>
      </c>
      <c r="W118" t="s">
        <v>227</v>
      </c>
      <c r="X118" t="s">
        <v>227</v>
      </c>
      <c r="Y118" t="s">
        <v>227</v>
      </c>
      <c r="Z118" t="s">
        <v>227</v>
      </c>
      <c r="AA118" t="s">
        <v>54</v>
      </c>
      <c r="AB118">
        <v>69</v>
      </c>
      <c r="AC118">
        <v>69</v>
      </c>
      <c r="AD118" t="s">
        <v>67</v>
      </c>
      <c r="AE118" t="s">
        <v>4</v>
      </c>
      <c r="AF118" t="s">
        <v>8</v>
      </c>
      <c r="AG118" t="s">
        <v>88</v>
      </c>
      <c r="AH118" s="3">
        <v>45782</v>
      </c>
      <c r="AJ118" t="s">
        <v>56</v>
      </c>
      <c r="AK118" s="3"/>
      <c r="AM118" s="3"/>
      <c r="AN118" t="s">
        <v>57</v>
      </c>
      <c r="AO118" s="3"/>
      <c r="AP118">
        <v>202505</v>
      </c>
      <c r="AR118"/>
      <c r="AS118"/>
      <c r="AT118" s="3">
        <v>45782</v>
      </c>
      <c r="AU118">
        <v>2158550</v>
      </c>
      <c r="AV118">
        <v>45791</v>
      </c>
      <c r="AW118" s="3">
        <v>45806</v>
      </c>
      <c r="AY118" s="3"/>
      <c r="BA118" s="3"/>
      <c r="BC118" s="3"/>
      <c r="BD118">
        <v>202504</v>
      </c>
      <c r="BE118">
        <v>202505</v>
      </c>
      <c r="BF118" s="5">
        <f>IFERROR(VLOOKUP(Sheet1[[#This Row],[ASESOR]],Parámetros!A:B,2,0),Sheet1[[#This Row],[PERIODO_ALTA]])</f>
        <v>202505</v>
      </c>
      <c r="BG118" s="5" t="str">
        <f>_xlfn.CONCAT(TRIM(Sheet1[[#This Row],[ASESOR]])," ",TRIM(Sheet1[[#This Row],[DEPARTAMENTO]]))</f>
        <v>ALIV TELECOM S.A.C. Piura</v>
      </c>
      <c r="BH118" s="5" t="str">
        <f>Sheet1[[#This Row],[DNI_ASESOR]]</f>
        <v>20609316170</v>
      </c>
      <c r="BI118">
        <f>IF(Sheet1[[#This Row],[GRUPO]]="G1",IF(AND(Sheet1[[#This Row],[RECIBO1_PAGADO]]&lt;&gt;"",Sheet1[[#This Row],[RECIBO1_PAGADO]]&lt;=DATEVALUE("10/06/2025")),1,0),0)</f>
        <v>1</v>
      </c>
      <c r="BJ118" s="9">
        <f>Sheet1[[#This Row],[PRECIO CON IGV EXTERNO]]/1.18</f>
        <v>58.474576271186443</v>
      </c>
      <c r="BK118" s="5" t="str">
        <f>IF(MONTH(Sheet1[[#This Row],[WS_RECIBO1_EMISION]])=5,"G1",IF(MONTH(Sheet1[[#This Row],[WS_RECIBO1_EMISION]])-5=1,"G2","POR DEFINIR"))</f>
        <v>G1</v>
      </c>
      <c r="BL118" s="5" t="s">
        <v>1798</v>
      </c>
    </row>
    <row r="119" spans="1:64" x14ac:dyDescent="0.25">
      <c r="A119">
        <v>2158677</v>
      </c>
      <c r="B119" t="s">
        <v>389</v>
      </c>
      <c r="C119" t="s">
        <v>89</v>
      </c>
      <c r="D119" t="s">
        <v>89</v>
      </c>
      <c r="E119" t="s">
        <v>90</v>
      </c>
      <c r="H119" s="3">
        <v>45780</v>
      </c>
      <c r="I119" s="13">
        <v>45780.502304664355</v>
      </c>
      <c r="J119" t="s">
        <v>195</v>
      </c>
      <c r="K119">
        <v>1000</v>
      </c>
      <c r="L119" t="s">
        <v>188</v>
      </c>
      <c r="M119" t="s">
        <v>58</v>
      </c>
      <c r="N119">
        <v>1</v>
      </c>
      <c r="O119">
        <v>0</v>
      </c>
      <c r="P119">
        <v>0</v>
      </c>
      <c r="Q119">
        <v>0</v>
      </c>
      <c r="R119" t="s">
        <v>227</v>
      </c>
      <c r="S119" t="s">
        <v>227</v>
      </c>
      <c r="T119">
        <v>0</v>
      </c>
      <c r="U119" t="s">
        <v>227</v>
      </c>
      <c r="V119" t="s">
        <v>227</v>
      </c>
      <c r="W119" t="s">
        <v>227</v>
      </c>
      <c r="X119" t="s">
        <v>227</v>
      </c>
      <c r="Y119" t="s">
        <v>227</v>
      </c>
      <c r="Z119" t="s">
        <v>228</v>
      </c>
      <c r="AA119" t="s">
        <v>54</v>
      </c>
      <c r="AB119">
        <v>129.9</v>
      </c>
      <c r="AC119">
        <v>111.563</v>
      </c>
      <c r="AD119" t="s">
        <v>67</v>
      </c>
      <c r="AE119" t="s">
        <v>4</v>
      </c>
      <c r="AF119" t="s">
        <v>8</v>
      </c>
      <c r="AG119" t="s">
        <v>88</v>
      </c>
      <c r="AH119" s="3">
        <v>45780</v>
      </c>
      <c r="AJ119" t="s">
        <v>56</v>
      </c>
      <c r="AK119" s="3"/>
      <c r="AM119" s="3"/>
      <c r="AN119" t="s">
        <v>57</v>
      </c>
      <c r="AO119" s="3"/>
      <c r="AR119"/>
      <c r="AS119">
        <v>202505</v>
      </c>
      <c r="AT119" s="3">
        <v>45780</v>
      </c>
      <c r="AU119">
        <v>2158677</v>
      </c>
      <c r="AV119">
        <v>45791</v>
      </c>
      <c r="AW119" s="3">
        <v>45817</v>
      </c>
      <c r="AY119" s="3"/>
      <c r="BA119" s="3"/>
      <c r="BC119" s="3"/>
      <c r="BD119">
        <v>202505</v>
      </c>
      <c r="BE119">
        <v>202505</v>
      </c>
      <c r="BF119" s="5">
        <f>IFERROR(VLOOKUP(Sheet1[[#This Row],[ASESOR]],Parámetros!A:B,2,0),Sheet1[[#This Row],[PERIODO_ALTA]])</f>
        <v>202505</v>
      </c>
      <c r="BG119" s="5" t="str">
        <f>_xlfn.CONCAT(TRIM(Sheet1[[#This Row],[ASESOR]])," ",TRIM(Sheet1[[#This Row],[DEPARTAMENTO]]))</f>
        <v>ALIV TELECOM S.A.C. Piura</v>
      </c>
      <c r="BH119" s="5" t="str">
        <f>Sheet1[[#This Row],[DNI_ASESOR]]</f>
        <v>20609316170</v>
      </c>
      <c r="BI119">
        <f>IF(Sheet1[[#This Row],[GRUPO]]="G1",IF(AND(Sheet1[[#This Row],[RECIBO1_PAGADO]]&lt;&gt;"",Sheet1[[#This Row],[RECIBO1_PAGADO]]&lt;=DATEVALUE("10/06/2025")),1,0),0)</f>
        <v>1</v>
      </c>
      <c r="BJ119" s="9">
        <f>Sheet1[[#This Row],[PRECIO CON IGV EXTERNO]]/1.18</f>
        <v>94.544915254237296</v>
      </c>
      <c r="BK119" s="5" t="str">
        <f>IF(MONTH(Sheet1[[#This Row],[WS_RECIBO1_EMISION]])=5,"G1",IF(MONTH(Sheet1[[#This Row],[WS_RECIBO1_EMISION]])-5=1,"G2","POR DEFINIR"))</f>
        <v>G1</v>
      </c>
      <c r="BL119" s="5" t="s">
        <v>1798</v>
      </c>
    </row>
    <row r="120" spans="1:64" x14ac:dyDescent="0.25">
      <c r="A120">
        <v>2158680</v>
      </c>
      <c r="B120" t="s">
        <v>390</v>
      </c>
      <c r="C120" t="s">
        <v>85</v>
      </c>
      <c r="D120" t="s">
        <v>86</v>
      </c>
      <c r="E120" t="s">
        <v>87</v>
      </c>
      <c r="H120" s="3">
        <v>45780</v>
      </c>
      <c r="I120" s="13">
        <v>45780.539674687498</v>
      </c>
      <c r="J120" t="s">
        <v>195</v>
      </c>
      <c r="K120">
        <v>1000</v>
      </c>
      <c r="L120" t="s">
        <v>188</v>
      </c>
      <c r="M120" t="s">
        <v>58</v>
      </c>
      <c r="N120">
        <v>1</v>
      </c>
      <c r="O120">
        <v>0</v>
      </c>
      <c r="P120">
        <v>0</v>
      </c>
      <c r="Q120">
        <v>0</v>
      </c>
      <c r="R120" t="s">
        <v>227</v>
      </c>
      <c r="S120" t="s">
        <v>227</v>
      </c>
      <c r="T120">
        <v>0</v>
      </c>
      <c r="U120" t="s">
        <v>227</v>
      </c>
      <c r="V120" t="s">
        <v>227</v>
      </c>
      <c r="W120" t="s">
        <v>227</v>
      </c>
      <c r="X120" t="s">
        <v>227</v>
      </c>
      <c r="Y120" t="s">
        <v>227</v>
      </c>
      <c r="Z120" t="s">
        <v>228</v>
      </c>
      <c r="AA120" t="s">
        <v>54</v>
      </c>
      <c r="AB120">
        <v>129.9</v>
      </c>
      <c r="AC120">
        <v>111.563</v>
      </c>
      <c r="AD120" t="s">
        <v>60</v>
      </c>
      <c r="AE120" t="s">
        <v>196</v>
      </c>
      <c r="AF120" t="s">
        <v>197</v>
      </c>
      <c r="AG120" t="s">
        <v>88</v>
      </c>
      <c r="AH120" s="3">
        <v>45781</v>
      </c>
      <c r="AJ120" t="s">
        <v>56</v>
      </c>
      <c r="AK120" s="3"/>
      <c r="AM120" s="3"/>
      <c r="AN120" t="s">
        <v>57</v>
      </c>
      <c r="AO120" s="3"/>
      <c r="AR120"/>
      <c r="AS120">
        <v>202505</v>
      </c>
      <c r="AT120" s="3">
        <v>45781</v>
      </c>
      <c r="AU120">
        <v>2158680</v>
      </c>
      <c r="AV120">
        <v>45791</v>
      </c>
      <c r="AW120" s="3"/>
      <c r="AY120" s="3"/>
      <c r="BA120" s="3"/>
      <c r="BC120" s="3"/>
      <c r="BD120">
        <v>202505</v>
      </c>
      <c r="BE120">
        <v>202505</v>
      </c>
      <c r="BF120" s="5">
        <f>IFERROR(VLOOKUP(Sheet1[[#This Row],[ASESOR]],Parámetros!A:B,2,0),Sheet1[[#This Row],[PERIODO_ALTA]])</f>
        <v>202505</v>
      </c>
      <c r="BG120" s="5" t="str">
        <f>_xlfn.CONCAT(TRIM(Sheet1[[#This Row],[ASESOR]])," ",TRIM(Sheet1[[#This Row],[DEPARTAMENTO]]))</f>
        <v>NOVO NETWORKS SAC Lambayeque</v>
      </c>
      <c r="BH120" s="5" t="str">
        <f>Sheet1[[#This Row],[DNI_ASESOR]]</f>
        <v>20607021555</v>
      </c>
      <c r="BI120">
        <f>IF(Sheet1[[#This Row],[GRUPO]]="G1",IF(AND(Sheet1[[#This Row],[RECIBO1_PAGADO]]&lt;&gt;"",Sheet1[[#This Row],[RECIBO1_PAGADO]]&lt;=DATEVALUE("10/06/2025")),1,0),0)</f>
        <v>0</v>
      </c>
      <c r="BJ120" s="9">
        <f>Sheet1[[#This Row],[PRECIO CON IGV EXTERNO]]/1.18</f>
        <v>94.544915254237296</v>
      </c>
      <c r="BK120" s="5" t="str">
        <f>IF(MONTH(Sheet1[[#This Row],[WS_RECIBO1_EMISION]])=5,"G1",IF(MONTH(Sheet1[[#This Row],[WS_RECIBO1_EMISION]])-5=1,"G2","POR DEFINIR"))</f>
        <v>G1</v>
      </c>
      <c r="BL120" s="5" t="s">
        <v>1798</v>
      </c>
    </row>
    <row r="121" spans="1:64" x14ac:dyDescent="0.25">
      <c r="A121">
        <v>2158740</v>
      </c>
      <c r="B121" t="s">
        <v>391</v>
      </c>
      <c r="C121" t="s">
        <v>89</v>
      </c>
      <c r="D121" t="s">
        <v>89</v>
      </c>
      <c r="E121" t="s">
        <v>93</v>
      </c>
      <c r="H121" s="3">
        <v>45780</v>
      </c>
      <c r="I121" s="13">
        <v>45780.589714780093</v>
      </c>
      <c r="J121" t="s">
        <v>195</v>
      </c>
      <c r="K121">
        <v>1000</v>
      </c>
      <c r="L121" t="s">
        <v>188</v>
      </c>
      <c r="M121" t="s">
        <v>58</v>
      </c>
      <c r="N121">
        <v>1</v>
      </c>
      <c r="O121">
        <v>0</v>
      </c>
      <c r="P121">
        <v>0</v>
      </c>
      <c r="Q121">
        <v>0</v>
      </c>
      <c r="R121" t="s">
        <v>227</v>
      </c>
      <c r="S121" t="s">
        <v>227</v>
      </c>
      <c r="T121">
        <v>0</v>
      </c>
      <c r="U121" t="s">
        <v>227</v>
      </c>
      <c r="V121" t="s">
        <v>227</v>
      </c>
      <c r="W121" t="s">
        <v>227</v>
      </c>
      <c r="X121" t="s">
        <v>227</v>
      </c>
      <c r="Y121" t="s">
        <v>227</v>
      </c>
      <c r="Z121" t="s">
        <v>228</v>
      </c>
      <c r="AA121" t="s">
        <v>54</v>
      </c>
      <c r="AB121">
        <v>129.9</v>
      </c>
      <c r="AC121">
        <v>111.563</v>
      </c>
      <c r="AD121" t="s">
        <v>67</v>
      </c>
      <c r="AE121" t="s">
        <v>4</v>
      </c>
      <c r="AF121" t="s">
        <v>8</v>
      </c>
      <c r="AG121" t="s">
        <v>88</v>
      </c>
      <c r="AH121" s="3">
        <v>45780</v>
      </c>
      <c r="AJ121" t="s">
        <v>56</v>
      </c>
      <c r="AK121" s="3"/>
      <c r="AM121" s="3"/>
      <c r="AN121" t="s">
        <v>57</v>
      </c>
      <c r="AO121" s="3"/>
      <c r="AR121"/>
      <c r="AS121">
        <v>202505</v>
      </c>
      <c r="AT121" s="3">
        <v>45780</v>
      </c>
      <c r="AU121">
        <v>2158740</v>
      </c>
      <c r="AV121">
        <v>45791</v>
      </c>
      <c r="AW121" s="3">
        <v>45817</v>
      </c>
      <c r="AY121" s="3"/>
      <c r="BA121" s="3"/>
      <c r="BC121" s="3"/>
      <c r="BD121">
        <v>202505</v>
      </c>
      <c r="BE121">
        <v>202505</v>
      </c>
      <c r="BF121" s="5">
        <f>IFERROR(VLOOKUP(Sheet1[[#This Row],[ASESOR]],Parámetros!A:B,2,0),Sheet1[[#This Row],[PERIODO_ALTA]])</f>
        <v>202505</v>
      </c>
      <c r="BG121" s="5" t="str">
        <f>_xlfn.CONCAT(TRIM(Sheet1[[#This Row],[ASESOR]])," ",TRIM(Sheet1[[#This Row],[DEPARTAMENTO]]))</f>
        <v>ALIV TELECOM S.A.C. Piura</v>
      </c>
      <c r="BH121" s="5" t="str">
        <f>Sheet1[[#This Row],[DNI_ASESOR]]</f>
        <v>20609316170</v>
      </c>
      <c r="BI121">
        <f>IF(Sheet1[[#This Row],[GRUPO]]="G1",IF(AND(Sheet1[[#This Row],[RECIBO1_PAGADO]]&lt;&gt;"",Sheet1[[#This Row],[RECIBO1_PAGADO]]&lt;=DATEVALUE("10/06/2025")),1,0),0)</f>
        <v>1</v>
      </c>
      <c r="BJ121" s="9">
        <f>Sheet1[[#This Row],[PRECIO CON IGV EXTERNO]]/1.18</f>
        <v>94.544915254237296</v>
      </c>
      <c r="BK121" s="5" t="str">
        <f>IF(MONTH(Sheet1[[#This Row],[WS_RECIBO1_EMISION]])=5,"G1",IF(MONTH(Sheet1[[#This Row],[WS_RECIBO1_EMISION]])-5=1,"G2","POR DEFINIR"))</f>
        <v>G1</v>
      </c>
      <c r="BL121" s="5" t="s">
        <v>1798</v>
      </c>
    </row>
    <row r="122" spans="1:64" x14ac:dyDescent="0.25">
      <c r="A122">
        <v>2158766</v>
      </c>
      <c r="B122" t="s">
        <v>392</v>
      </c>
      <c r="C122" t="s">
        <v>89</v>
      </c>
      <c r="D122" t="s">
        <v>89</v>
      </c>
      <c r="E122" t="s">
        <v>97</v>
      </c>
      <c r="H122" s="3">
        <v>45780</v>
      </c>
      <c r="I122" s="13">
        <v>45780.521063541666</v>
      </c>
      <c r="J122" t="s">
        <v>190</v>
      </c>
      <c r="K122">
        <v>350</v>
      </c>
      <c r="L122" t="s">
        <v>186</v>
      </c>
      <c r="M122" t="s">
        <v>53</v>
      </c>
      <c r="N122">
        <v>0</v>
      </c>
      <c r="O122">
        <v>0</v>
      </c>
      <c r="P122">
        <v>0</v>
      </c>
      <c r="Q122">
        <v>0</v>
      </c>
      <c r="R122" t="s">
        <v>227</v>
      </c>
      <c r="S122" t="s">
        <v>227</v>
      </c>
      <c r="T122">
        <v>0</v>
      </c>
      <c r="U122" t="s">
        <v>227</v>
      </c>
      <c r="V122" t="s">
        <v>227</v>
      </c>
      <c r="W122" t="s">
        <v>227</v>
      </c>
      <c r="X122" t="s">
        <v>227</v>
      </c>
      <c r="Y122" t="s">
        <v>227</v>
      </c>
      <c r="Z122" t="s">
        <v>227</v>
      </c>
      <c r="AA122" t="s">
        <v>64</v>
      </c>
      <c r="AB122">
        <v>69</v>
      </c>
      <c r="AC122">
        <v>69</v>
      </c>
      <c r="AD122" t="s">
        <v>67</v>
      </c>
      <c r="AE122" t="s">
        <v>4</v>
      </c>
      <c r="AF122" t="s">
        <v>8</v>
      </c>
      <c r="AG122" t="s">
        <v>88</v>
      </c>
      <c r="AH122" s="3">
        <v>45780</v>
      </c>
      <c r="AJ122" t="s">
        <v>56</v>
      </c>
      <c r="AK122" s="3"/>
      <c r="AM122" s="3"/>
      <c r="AN122" t="s">
        <v>57</v>
      </c>
      <c r="AO122" s="3"/>
      <c r="AR122"/>
      <c r="AS122">
        <v>202505</v>
      </c>
      <c r="AT122" s="3">
        <v>45780</v>
      </c>
      <c r="AU122">
        <v>2158766</v>
      </c>
      <c r="AV122">
        <v>45791</v>
      </c>
      <c r="AW122" s="3">
        <v>45806</v>
      </c>
      <c r="AY122" s="3"/>
      <c r="BA122" s="3"/>
      <c r="BC122" s="3"/>
      <c r="BD122">
        <v>202505</v>
      </c>
      <c r="BE122">
        <v>202505</v>
      </c>
      <c r="BF122" s="5">
        <f>IFERROR(VLOOKUP(Sheet1[[#This Row],[ASESOR]],Parámetros!A:B,2,0),Sheet1[[#This Row],[PERIODO_ALTA]])</f>
        <v>202505</v>
      </c>
      <c r="BG122" s="5" t="str">
        <f>_xlfn.CONCAT(TRIM(Sheet1[[#This Row],[ASESOR]])," ",TRIM(Sheet1[[#This Row],[DEPARTAMENTO]]))</f>
        <v>ALIV TELECOM S.A.C. Piura</v>
      </c>
      <c r="BH122" s="5" t="str">
        <f>Sheet1[[#This Row],[DNI_ASESOR]]</f>
        <v>20609316170</v>
      </c>
      <c r="BI122">
        <f>IF(Sheet1[[#This Row],[GRUPO]]="G1",IF(AND(Sheet1[[#This Row],[RECIBO1_PAGADO]]&lt;&gt;"",Sheet1[[#This Row],[RECIBO1_PAGADO]]&lt;=DATEVALUE("10/06/2025")),1,0),0)</f>
        <v>1</v>
      </c>
      <c r="BJ122" s="9">
        <f>Sheet1[[#This Row],[PRECIO CON IGV EXTERNO]]/1.18</f>
        <v>58.474576271186443</v>
      </c>
      <c r="BK122" s="5" t="str">
        <f>IF(MONTH(Sheet1[[#This Row],[WS_RECIBO1_EMISION]])=5,"G1",IF(MONTH(Sheet1[[#This Row],[WS_RECIBO1_EMISION]])-5=1,"G2","POR DEFINIR"))</f>
        <v>G1</v>
      </c>
      <c r="BL122" s="5" t="s">
        <v>1798</v>
      </c>
    </row>
    <row r="123" spans="1:64" x14ac:dyDescent="0.25">
      <c r="A123">
        <v>2158768</v>
      </c>
      <c r="B123" t="s">
        <v>393</v>
      </c>
      <c r="C123" t="s">
        <v>85</v>
      </c>
      <c r="D123" t="s">
        <v>86</v>
      </c>
      <c r="E123" t="s">
        <v>103</v>
      </c>
      <c r="H123" s="3">
        <v>45780</v>
      </c>
      <c r="I123" s="13">
        <v>45780.525184143517</v>
      </c>
      <c r="J123" t="s">
        <v>190</v>
      </c>
      <c r="K123">
        <v>350</v>
      </c>
      <c r="L123" t="s">
        <v>186</v>
      </c>
      <c r="M123" t="s">
        <v>53</v>
      </c>
      <c r="N123">
        <v>0</v>
      </c>
      <c r="O123">
        <v>0</v>
      </c>
      <c r="P123">
        <v>0</v>
      </c>
      <c r="Q123">
        <v>0</v>
      </c>
      <c r="R123" t="s">
        <v>227</v>
      </c>
      <c r="S123" t="s">
        <v>227</v>
      </c>
      <c r="T123">
        <v>0</v>
      </c>
      <c r="U123" t="s">
        <v>227</v>
      </c>
      <c r="V123" t="s">
        <v>227</v>
      </c>
      <c r="W123" t="s">
        <v>227</v>
      </c>
      <c r="X123" t="s">
        <v>227</v>
      </c>
      <c r="Y123" t="s">
        <v>227</v>
      </c>
      <c r="Z123" t="s">
        <v>227</v>
      </c>
      <c r="AA123" t="s">
        <v>54</v>
      </c>
      <c r="AB123">
        <v>69</v>
      </c>
      <c r="AC123">
        <v>69</v>
      </c>
      <c r="AD123" t="s">
        <v>55</v>
      </c>
      <c r="AE123" t="s">
        <v>199</v>
      </c>
      <c r="AF123" t="s">
        <v>200</v>
      </c>
      <c r="AG123" t="s">
        <v>88</v>
      </c>
      <c r="AH123" s="3">
        <v>45780</v>
      </c>
      <c r="AJ123" t="s">
        <v>56</v>
      </c>
      <c r="AK123" s="3"/>
      <c r="AM123" s="3"/>
      <c r="AN123" t="s">
        <v>57</v>
      </c>
      <c r="AO123" s="3"/>
      <c r="AR123"/>
      <c r="AS123">
        <v>202505</v>
      </c>
      <c r="AT123" s="3">
        <v>45780</v>
      </c>
      <c r="AU123">
        <v>2158768</v>
      </c>
      <c r="AV123">
        <v>45791</v>
      </c>
      <c r="AW123" s="3">
        <v>45806</v>
      </c>
      <c r="AY123" s="3"/>
      <c r="BA123" s="3"/>
      <c r="BC123" s="3"/>
      <c r="BD123">
        <v>202505</v>
      </c>
      <c r="BE123">
        <v>202505</v>
      </c>
      <c r="BF123" s="5">
        <f>IFERROR(VLOOKUP(Sheet1[[#This Row],[ASESOR]],Parámetros!A:B,2,0),Sheet1[[#This Row],[PERIODO_ALTA]])</f>
        <v>202505</v>
      </c>
      <c r="BG123" s="5" t="str">
        <f>_xlfn.CONCAT(TRIM(Sheet1[[#This Row],[ASESOR]])," ",TRIM(Sheet1[[#This Row],[DEPARTAMENTO]]))</f>
        <v>TELCO CONTACT S.A.C Lambayeque</v>
      </c>
      <c r="BH123" s="5" t="str">
        <f>Sheet1[[#This Row],[DNI_ASESOR]]</f>
        <v>20613723219</v>
      </c>
      <c r="BI123">
        <f>IF(Sheet1[[#This Row],[GRUPO]]="G1",IF(AND(Sheet1[[#This Row],[RECIBO1_PAGADO]]&lt;&gt;"",Sheet1[[#This Row],[RECIBO1_PAGADO]]&lt;=DATEVALUE("10/06/2025")),1,0),0)</f>
        <v>1</v>
      </c>
      <c r="BJ123" s="9">
        <f>Sheet1[[#This Row],[PRECIO CON IGV EXTERNO]]/1.18</f>
        <v>58.474576271186443</v>
      </c>
      <c r="BK123" s="5" t="str">
        <f>IF(MONTH(Sheet1[[#This Row],[WS_RECIBO1_EMISION]])=5,"G1",IF(MONTH(Sheet1[[#This Row],[WS_RECIBO1_EMISION]])-5=1,"G2","POR DEFINIR"))</f>
        <v>G1</v>
      </c>
      <c r="BL123" s="5" t="s">
        <v>1798</v>
      </c>
    </row>
    <row r="124" spans="1:64" x14ac:dyDescent="0.25">
      <c r="A124">
        <v>2158779</v>
      </c>
      <c r="B124" t="s">
        <v>394</v>
      </c>
      <c r="C124" t="s">
        <v>94</v>
      </c>
      <c r="D124" t="s">
        <v>95</v>
      </c>
      <c r="E124" t="s">
        <v>102</v>
      </c>
      <c r="H124" s="3">
        <v>45780</v>
      </c>
      <c r="I124" s="13">
        <v>45780.593844872688</v>
      </c>
      <c r="J124" t="s">
        <v>195</v>
      </c>
      <c r="K124">
        <v>1000</v>
      </c>
      <c r="L124" t="s">
        <v>188</v>
      </c>
      <c r="M124" t="s">
        <v>58</v>
      </c>
      <c r="N124">
        <v>1</v>
      </c>
      <c r="O124">
        <v>0</v>
      </c>
      <c r="P124">
        <v>0</v>
      </c>
      <c r="Q124">
        <v>0</v>
      </c>
      <c r="R124" t="s">
        <v>227</v>
      </c>
      <c r="S124" t="s">
        <v>227</v>
      </c>
      <c r="T124">
        <v>0</v>
      </c>
      <c r="U124" t="s">
        <v>227</v>
      </c>
      <c r="V124" t="s">
        <v>227</v>
      </c>
      <c r="W124" t="s">
        <v>227</v>
      </c>
      <c r="X124" t="s">
        <v>227</v>
      </c>
      <c r="Y124" t="s">
        <v>227</v>
      </c>
      <c r="Z124" t="s">
        <v>228</v>
      </c>
      <c r="AA124" t="s">
        <v>54</v>
      </c>
      <c r="AB124">
        <v>129.9</v>
      </c>
      <c r="AC124">
        <v>111.563</v>
      </c>
      <c r="AD124" t="s">
        <v>67</v>
      </c>
      <c r="AE124" t="s">
        <v>136</v>
      </c>
      <c r="AF124" t="s">
        <v>137</v>
      </c>
      <c r="AG124" t="s">
        <v>88</v>
      </c>
      <c r="AH124" s="3">
        <v>45780</v>
      </c>
      <c r="AJ124" t="s">
        <v>56</v>
      </c>
      <c r="AK124" s="3"/>
      <c r="AM124" s="3"/>
      <c r="AN124" t="s">
        <v>57</v>
      </c>
      <c r="AO124" s="3"/>
      <c r="AR124"/>
      <c r="AS124">
        <v>202505</v>
      </c>
      <c r="AT124" s="3">
        <v>45780</v>
      </c>
      <c r="AU124">
        <v>2158779</v>
      </c>
      <c r="AV124">
        <v>45791</v>
      </c>
      <c r="AW124" s="3">
        <v>45805</v>
      </c>
      <c r="AY124" s="3"/>
      <c r="BA124" s="3"/>
      <c r="BC124" s="3"/>
      <c r="BD124">
        <v>202505</v>
      </c>
      <c r="BE124">
        <v>202505</v>
      </c>
      <c r="BF124" s="5">
        <f>IFERROR(VLOOKUP(Sheet1[[#This Row],[ASESOR]],Parámetros!A:B,2,0),Sheet1[[#This Row],[PERIODO_ALTA]])</f>
        <v>202505</v>
      </c>
      <c r="BG124" s="5" t="str">
        <f>_xlfn.CONCAT(TRIM(Sheet1[[#This Row],[ASESOR]])," ",TRIM(Sheet1[[#This Row],[DEPARTAMENTO]]))</f>
        <v>GRUPO LUFAFCO S.A.C. La Libertad</v>
      </c>
      <c r="BH124" s="5" t="str">
        <f>Sheet1[[#This Row],[DNI_ASESOR]]</f>
        <v>20604430764</v>
      </c>
      <c r="BI124">
        <f>IF(Sheet1[[#This Row],[GRUPO]]="G1",IF(AND(Sheet1[[#This Row],[RECIBO1_PAGADO]]&lt;&gt;"",Sheet1[[#This Row],[RECIBO1_PAGADO]]&lt;=DATEVALUE("10/06/2025")),1,0),0)</f>
        <v>1</v>
      </c>
      <c r="BJ124" s="9">
        <f>Sheet1[[#This Row],[PRECIO CON IGV EXTERNO]]/1.18</f>
        <v>94.544915254237296</v>
      </c>
      <c r="BK124" s="5" t="str">
        <f>IF(MONTH(Sheet1[[#This Row],[WS_RECIBO1_EMISION]])=5,"G1",IF(MONTH(Sheet1[[#This Row],[WS_RECIBO1_EMISION]])-5=1,"G2","POR DEFINIR"))</f>
        <v>G1</v>
      </c>
      <c r="BL124" s="5" t="s">
        <v>1798</v>
      </c>
    </row>
    <row r="125" spans="1:64" x14ac:dyDescent="0.25">
      <c r="A125">
        <v>2158783</v>
      </c>
      <c r="B125" t="s">
        <v>395</v>
      </c>
      <c r="C125" t="s">
        <v>85</v>
      </c>
      <c r="D125" t="s">
        <v>86</v>
      </c>
      <c r="E125" t="s">
        <v>103</v>
      </c>
      <c r="H125" s="3">
        <v>45780</v>
      </c>
      <c r="I125" s="13">
        <v>45780.573042326389</v>
      </c>
      <c r="J125" t="s">
        <v>190</v>
      </c>
      <c r="K125">
        <v>350</v>
      </c>
      <c r="L125" t="s">
        <v>186</v>
      </c>
      <c r="M125" t="s">
        <v>53</v>
      </c>
      <c r="N125">
        <v>0</v>
      </c>
      <c r="O125">
        <v>0</v>
      </c>
      <c r="P125">
        <v>0</v>
      </c>
      <c r="Q125">
        <v>0</v>
      </c>
      <c r="R125" t="s">
        <v>227</v>
      </c>
      <c r="S125" t="s">
        <v>227</v>
      </c>
      <c r="T125">
        <v>0</v>
      </c>
      <c r="U125" t="s">
        <v>227</v>
      </c>
      <c r="V125" t="s">
        <v>227</v>
      </c>
      <c r="W125" t="s">
        <v>227</v>
      </c>
      <c r="X125" t="s">
        <v>227</v>
      </c>
      <c r="Y125" t="s">
        <v>227</v>
      </c>
      <c r="Z125" t="s">
        <v>227</v>
      </c>
      <c r="AA125" t="s">
        <v>54</v>
      </c>
      <c r="AB125">
        <v>69</v>
      </c>
      <c r="AC125">
        <v>69</v>
      </c>
      <c r="AD125" t="s">
        <v>67</v>
      </c>
      <c r="AE125" t="s">
        <v>4</v>
      </c>
      <c r="AF125" t="s">
        <v>8</v>
      </c>
      <c r="AG125" t="s">
        <v>88</v>
      </c>
      <c r="AH125" s="3">
        <v>45780</v>
      </c>
      <c r="AJ125" t="s">
        <v>56</v>
      </c>
      <c r="AK125" s="3"/>
      <c r="AM125" s="3"/>
      <c r="AN125" t="s">
        <v>57</v>
      </c>
      <c r="AO125" s="3"/>
      <c r="AR125"/>
      <c r="AS125">
        <v>202505</v>
      </c>
      <c r="AT125" s="3">
        <v>45780</v>
      </c>
      <c r="AU125">
        <v>2158783</v>
      </c>
      <c r="AV125">
        <v>45791</v>
      </c>
      <c r="AW125" s="3">
        <v>45805</v>
      </c>
      <c r="AY125" s="3"/>
      <c r="BA125" s="3"/>
      <c r="BC125" s="3"/>
      <c r="BD125">
        <v>202505</v>
      </c>
      <c r="BE125">
        <v>202505</v>
      </c>
      <c r="BF125" s="5">
        <f>IFERROR(VLOOKUP(Sheet1[[#This Row],[ASESOR]],Parámetros!A:B,2,0),Sheet1[[#This Row],[PERIODO_ALTA]])</f>
        <v>202505</v>
      </c>
      <c r="BG125" s="5" t="str">
        <f>_xlfn.CONCAT(TRIM(Sheet1[[#This Row],[ASESOR]])," ",TRIM(Sheet1[[#This Row],[DEPARTAMENTO]]))</f>
        <v>ALIV TELECOM S.A.C. Lambayeque</v>
      </c>
      <c r="BH125" s="5" t="str">
        <f>Sheet1[[#This Row],[DNI_ASESOR]]</f>
        <v>20609316170</v>
      </c>
      <c r="BI125">
        <f>IF(Sheet1[[#This Row],[GRUPO]]="G1",IF(AND(Sheet1[[#This Row],[RECIBO1_PAGADO]]&lt;&gt;"",Sheet1[[#This Row],[RECIBO1_PAGADO]]&lt;=DATEVALUE("10/06/2025")),1,0),0)</f>
        <v>1</v>
      </c>
      <c r="BJ125" s="9">
        <f>Sheet1[[#This Row],[PRECIO CON IGV EXTERNO]]/1.18</f>
        <v>58.474576271186443</v>
      </c>
      <c r="BK125" s="5" t="str">
        <f>IF(MONTH(Sheet1[[#This Row],[WS_RECIBO1_EMISION]])=5,"G1",IF(MONTH(Sheet1[[#This Row],[WS_RECIBO1_EMISION]])-5=1,"G2","POR DEFINIR"))</f>
        <v>G1</v>
      </c>
      <c r="BL125" s="5" t="s">
        <v>1798</v>
      </c>
    </row>
    <row r="126" spans="1:64" x14ac:dyDescent="0.25">
      <c r="A126">
        <v>2158806</v>
      </c>
      <c r="B126" t="s">
        <v>396</v>
      </c>
      <c r="C126" t="s">
        <v>94</v>
      </c>
      <c r="D126" t="s">
        <v>95</v>
      </c>
      <c r="E126" t="s">
        <v>96</v>
      </c>
      <c r="H126" s="3">
        <v>45780</v>
      </c>
      <c r="I126" s="13">
        <v>45780.527223032404</v>
      </c>
      <c r="J126" t="s">
        <v>190</v>
      </c>
      <c r="K126">
        <v>350</v>
      </c>
      <c r="L126" t="s">
        <v>186</v>
      </c>
      <c r="M126" t="s">
        <v>53</v>
      </c>
      <c r="N126">
        <v>0</v>
      </c>
      <c r="O126">
        <v>0</v>
      </c>
      <c r="P126">
        <v>0</v>
      </c>
      <c r="Q126">
        <v>0</v>
      </c>
      <c r="R126" t="s">
        <v>227</v>
      </c>
      <c r="S126" t="s">
        <v>227</v>
      </c>
      <c r="T126">
        <v>0</v>
      </c>
      <c r="U126" t="s">
        <v>227</v>
      </c>
      <c r="V126" t="s">
        <v>227</v>
      </c>
      <c r="W126" t="s">
        <v>227</v>
      </c>
      <c r="X126" t="s">
        <v>227</v>
      </c>
      <c r="Y126" t="s">
        <v>227</v>
      </c>
      <c r="Z126" t="s">
        <v>227</v>
      </c>
      <c r="AA126" t="s">
        <v>54</v>
      </c>
      <c r="AB126">
        <v>69</v>
      </c>
      <c r="AC126">
        <v>69</v>
      </c>
      <c r="AD126" t="s">
        <v>55</v>
      </c>
      <c r="AE126" t="s">
        <v>199</v>
      </c>
      <c r="AF126" t="s">
        <v>200</v>
      </c>
      <c r="AG126" t="s">
        <v>88</v>
      </c>
      <c r="AH126" s="3">
        <v>45780</v>
      </c>
      <c r="AJ126" t="s">
        <v>56</v>
      </c>
      <c r="AK126" s="3"/>
      <c r="AM126" s="3"/>
      <c r="AN126" t="s">
        <v>57</v>
      </c>
      <c r="AO126" s="3"/>
      <c r="AR126"/>
      <c r="AS126">
        <v>202505</v>
      </c>
      <c r="AT126" s="3">
        <v>45780</v>
      </c>
      <c r="AU126">
        <v>2158806</v>
      </c>
      <c r="AV126">
        <v>45791</v>
      </c>
      <c r="AW126" s="3">
        <v>45796</v>
      </c>
      <c r="AY126" s="3"/>
      <c r="BA126" s="3"/>
      <c r="BC126" s="3"/>
      <c r="BD126">
        <v>202505</v>
      </c>
      <c r="BE126">
        <v>202505</v>
      </c>
      <c r="BF126" s="5">
        <f>IFERROR(VLOOKUP(Sheet1[[#This Row],[ASESOR]],Parámetros!A:B,2,0),Sheet1[[#This Row],[PERIODO_ALTA]])</f>
        <v>202505</v>
      </c>
      <c r="BG126" s="5" t="str">
        <f>_xlfn.CONCAT(TRIM(Sheet1[[#This Row],[ASESOR]])," ",TRIM(Sheet1[[#This Row],[DEPARTAMENTO]]))</f>
        <v>TELCO CONTACT S.A.C La Libertad</v>
      </c>
      <c r="BH126" s="5" t="str">
        <f>Sheet1[[#This Row],[DNI_ASESOR]]</f>
        <v>20613723219</v>
      </c>
      <c r="BI126">
        <f>IF(Sheet1[[#This Row],[GRUPO]]="G1",IF(AND(Sheet1[[#This Row],[RECIBO1_PAGADO]]&lt;&gt;"",Sheet1[[#This Row],[RECIBO1_PAGADO]]&lt;=DATEVALUE("10/06/2025")),1,0),0)</f>
        <v>1</v>
      </c>
      <c r="BJ126" s="9">
        <f>Sheet1[[#This Row],[PRECIO CON IGV EXTERNO]]/1.18</f>
        <v>58.474576271186443</v>
      </c>
      <c r="BK126" s="5" t="str">
        <f>IF(MONTH(Sheet1[[#This Row],[WS_RECIBO1_EMISION]])=5,"G1",IF(MONTH(Sheet1[[#This Row],[WS_RECIBO1_EMISION]])-5=1,"G2","POR DEFINIR"))</f>
        <v>G1</v>
      </c>
      <c r="BL126" s="5" t="s">
        <v>1798</v>
      </c>
    </row>
    <row r="127" spans="1:64" x14ac:dyDescent="0.25">
      <c r="A127">
        <v>2158825</v>
      </c>
      <c r="B127" t="s">
        <v>397</v>
      </c>
      <c r="C127" t="s">
        <v>94</v>
      </c>
      <c r="D127" t="s">
        <v>95</v>
      </c>
      <c r="E127" t="s">
        <v>96</v>
      </c>
      <c r="H127" s="3">
        <v>45780</v>
      </c>
      <c r="I127" s="13">
        <v>45780.562606944448</v>
      </c>
      <c r="J127" t="s">
        <v>195</v>
      </c>
      <c r="K127">
        <v>1000</v>
      </c>
      <c r="L127" t="s">
        <v>188</v>
      </c>
      <c r="M127" t="s">
        <v>58</v>
      </c>
      <c r="N127">
        <v>1</v>
      </c>
      <c r="O127">
        <v>0</v>
      </c>
      <c r="P127">
        <v>0</v>
      </c>
      <c r="Q127">
        <v>0</v>
      </c>
      <c r="R127" t="s">
        <v>227</v>
      </c>
      <c r="S127" t="s">
        <v>227</v>
      </c>
      <c r="T127">
        <v>0</v>
      </c>
      <c r="U127" t="s">
        <v>227</v>
      </c>
      <c r="V127" t="s">
        <v>227</v>
      </c>
      <c r="W127" t="s">
        <v>227</v>
      </c>
      <c r="X127" t="s">
        <v>227</v>
      </c>
      <c r="Y127" t="s">
        <v>227</v>
      </c>
      <c r="Z127" t="s">
        <v>228</v>
      </c>
      <c r="AA127" t="s">
        <v>54</v>
      </c>
      <c r="AB127">
        <v>129.9</v>
      </c>
      <c r="AC127">
        <v>111.563</v>
      </c>
      <c r="AD127" t="s">
        <v>67</v>
      </c>
      <c r="AE127" t="s">
        <v>4</v>
      </c>
      <c r="AF127" t="s">
        <v>8</v>
      </c>
      <c r="AG127" t="s">
        <v>88</v>
      </c>
      <c r="AH127" s="3">
        <v>45780</v>
      </c>
      <c r="AJ127" t="s">
        <v>56</v>
      </c>
      <c r="AK127" s="3"/>
      <c r="AM127" s="3"/>
      <c r="AN127" t="s">
        <v>57</v>
      </c>
      <c r="AO127" s="3"/>
      <c r="AR127"/>
      <c r="AS127">
        <v>202505</v>
      </c>
      <c r="AT127" s="3">
        <v>45780</v>
      </c>
      <c r="AU127">
        <v>2158825</v>
      </c>
      <c r="AV127">
        <v>45791</v>
      </c>
      <c r="AW127" s="3">
        <v>45801</v>
      </c>
      <c r="AY127" s="3"/>
      <c r="BA127" s="3"/>
      <c r="BC127" s="3"/>
      <c r="BD127">
        <v>202505</v>
      </c>
      <c r="BE127">
        <v>202505</v>
      </c>
      <c r="BF127" s="5">
        <f>IFERROR(VLOOKUP(Sheet1[[#This Row],[ASESOR]],Parámetros!A:B,2,0),Sheet1[[#This Row],[PERIODO_ALTA]])</f>
        <v>202505</v>
      </c>
      <c r="BG127" s="5" t="str">
        <f>_xlfn.CONCAT(TRIM(Sheet1[[#This Row],[ASESOR]])," ",TRIM(Sheet1[[#This Row],[DEPARTAMENTO]]))</f>
        <v>ALIV TELECOM S.A.C. La Libertad</v>
      </c>
      <c r="BH127" s="5" t="str">
        <f>Sheet1[[#This Row],[DNI_ASESOR]]</f>
        <v>20609316170</v>
      </c>
      <c r="BI127">
        <f>IF(Sheet1[[#This Row],[GRUPO]]="G1",IF(AND(Sheet1[[#This Row],[RECIBO1_PAGADO]]&lt;&gt;"",Sheet1[[#This Row],[RECIBO1_PAGADO]]&lt;=DATEVALUE("10/06/2025")),1,0),0)</f>
        <v>1</v>
      </c>
      <c r="BJ127" s="9">
        <f>Sheet1[[#This Row],[PRECIO CON IGV EXTERNO]]/1.18</f>
        <v>94.544915254237296</v>
      </c>
      <c r="BK127" s="5" t="str">
        <f>IF(MONTH(Sheet1[[#This Row],[WS_RECIBO1_EMISION]])=5,"G1",IF(MONTH(Sheet1[[#This Row],[WS_RECIBO1_EMISION]])-5=1,"G2","POR DEFINIR"))</f>
        <v>G1</v>
      </c>
      <c r="BL127" s="5" t="s">
        <v>1798</v>
      </c>
    </row>
    <row r="128" spans="1:64" x14ac:dyDescent="0.25">
      <c r="A128">
        <v>2158838</v>
      </c>
      <c r="B128" t="s">
        <v>398</v>
      </c>
      <c r="C128" t="s">
        <v>89</v>
      </c>
      <c r="D128" t="s">
        <v>89</v>
      </c>
      <c r="E128" t="s">
        <v>97</v>
      </c>
      <c r="H128" s="3">
        <v>45780</v>
      </c>
      <c r="I128" s="13">
        <v>45780.581338923614</v>
      </c>
      <c r="J128" t="s">
        <v>190</v>
      </c>
      <c r="K128">
        <v>350</v>
      </c>
      <c r="L128" t="s">
        <v>186</v>
      </c>
      <c r="M128" t="s">
        <v>53</v>
      </c>
      <c r="N128">
        <v>0</v>
      </c>
      <c r="O128">
        <v>0</v>
      </c>
      <c r="P128">
        <v>0</v>
      </c>
      <c r="Q128">
        <v>0</v>
      </c>
      <c r="R128" t="s">
        <v>227</v>
      </c>
      <c r="S128" t="s">
        <v>227</v>
      </c>
      <c r="T128">
        <v>0</v>
      </c>
      <c r="U128" t="s">
        <v>227</v>
      </c>
      <c r="V128" t="s">
        <v>227</v>
      </c>
      <c r="W128" t="s">
        <v>227</v>
      </c>
      <c r="X128" t="s">
        <v>227</v>
      </c>
      <c r="Y128" t="s">
        <v>227</v>
      </c>
      <c r="Z128" t="s">
        <v>227</v>
      </c>
      <c r="AA128" t="s">
        <v>54</v>
      </c>
      <c r="AB128">
        <v>69</v>
      </c>
      <c r="AC128">
        <v>69</v>
      </c>
      <c r="AD128" t="s">
        <v>67</v>
      </c>
      <c r="AE128" t="s">
        <v>4</v>
      </c>
      <c r="AF128" t="s">
        <v>8</v>
      </c>
      <c r="AG128" t="s">
        <v>88</v>
      </c>
      <c r="AH128" s="3">
        <v>45780</v>
      </c>
      <c r="AJ128" t="s">
        <v>56</v>
      </c>
      <c r="AK128" s="3"/>
      <c r="AM128" s="3"/>
      <c r="AN128" t="s">
        <v>57</v>
      </c>
      <c r="AO128" s="3"/>
      <c r="AR128"/>
      <c r="AS128">
        <v>202505</v>
      </c>
      <c r="AT128" s="3">
        <v>45780</v>
      </c>
      <c r="AU128">
        <v>2158838</v>
      </c>
      <c r="AV128">
        <v>45791</v>
      </c>
      <c r="AW128" s="3">
        <v>45813</v>
      </c>
      <c r="AY128" s="3"/>
      <c r="BA128" s="3"/>
      <c r="BC128" s="3"/>
      <c r="BD128">
        <v>202505</v>
      </c>
      <c r="BE128">
        <v>202505</v>
      </c>
      <c r="BF128" s="5">
        <f>IFERROR(VLOOKUP(Sheet1[[#This Row],[ASESOR]],Parámetros!A:B,2,0),Sheet1[[#This Row],[PERIODO_ALTA]])</f>
        <v>202505</v>
      </c>
      <c r="BG128" s="5" t="str">
        <f>_xlfn.CONCAT(TRIM(Sheet1[[#This Row],[ASESOR]])," ",TRIM(Sheet1[[#This Row],[DEPARTAMENTO]]))</f>
        <v>ALIV TELECOM S.A.C. Piura</v>
      </c>
      <c r="BH128" s="5" t="str">
        <f>Sheet1[[#This Row],[DNI_ASESOR]]</f>
        <v>20609316170</v>
      </c>
      <c r="BI128">
        <f>IF(Sheet1[[#This Row],[GRUPO]]="G1",IF(AND(Sheet1[[#This Row],[RECIBO1_PAGADO]]&lt;&gt;"",Sheet1[[#This Row],[RECIBO1_PAGADO]]&lt;=DATEVALUE("10/06/2025")),1,0),0)</f>
        <v>1</v>
      </c>
      <c r="BJ128" s="9">
        <f>Sheet1[[#This Row],[PRECIO CON IGV EXTERNO]]/1.18</f>
        <v>58.474576271186443</v>
      </c>
      <c r="BK128" s="5" t="str">
        <f>IF(MONTH(Sheet1[[#This Row],[WS_RECIBO1_EMISION]])=5,"G1",IF(MONTH(Sheet1[[#This Row],[WS_RECIBO1_EMISION]])-5=1,"G2","POR DEFINIR"))</f>
        <v>G1</v>
      </c>
      <c r="BL128" s="5" t="s">
        <v>1798</v>
      </c>
    </row>
    <row r="129" spans="1:64" x14ac:dyDescent="0.25">
      <c r="A129">
        <v>2158840</v>
      </c>
      <c r="B129" t="s">
        <v>399</v>
      </c>
      <c r="C129" t="s">
        <v>85</v>
      </c>
      <c r="D129" t="s">
        <v>86</v>
      </c>
      <c r="E129" t="s">
        <v>103</v>
      </c>
      <c r="H129" s="3">
        <v>45780</v>
      </c>
      <c r="I129" s="13">
        <v>45780.606353206022</v>
      </c>
      <c r="J129" t="s">
        <v>195</v>
      </c>
      <c r="K129">
        <v>1000</v>
      </c>
      <c r="L129" t="s">
        <v>188</v>
      </c>
      <c r="M129" t="s">
        <v>58</v>
      </c>
      <c r="N129">
        <v>1</v>
      </c>
      <c r="O129">
        <v>0</v>
      </c>
      <c r="P129">
        <v>0</v>
      </c>
      <c r="Q129">
        <v>0</v>
      </c>
      <c r="R129" t="s">
        <v>227</v>
      </c>
      <c r="S129" t="s">
        <v>227</v>
      </c>
      <c r="T129">
        <v>0</v>
      </c>
      <c r="U129" t="s">
        <v>227</v>
      </c>
      <c r="V129" t="s">
        <v>227</v>
      </c>
      <c r="W129" t="s">
        <v>227</v>
      </c>
      <c r="X129" t="s">
        <v>227</v>
      </c>
      <c r="Y129" t="s">
        <v>227</v>
      </c>
      <c r="Z129" t="s">
        <v>228</v>
      </c>
      <c r="AA129" t="s">
        <v>54</v>
      </c>
      <c r="AB129">
        <v>129.9</v>
      </c>
      <c r="AC129">
        <v>111.563</v>
      </c>
      <c r="AD129" t="s">
        <v>55</v>
      </c>
      <c r="AE129" t="s">
        <v>199</v>
      </c>
      <c r="AF129" t="s">
        <v>200</v>
      </c>
      <c r="AG129" t="s">
        <v>88</v>
      </c>
      <c r="AH129" s="3">
        <v>45781</v>
      </c>
      <c r="AJ129" t="s">
        <v>56</v>
      </c>
      <c r="AK129" s="3"/>
      <c r="AM129" s="3"/>
      <c r="AN129" t="s">
        <v>57</v>
      </c>
      <c r="AO129" s="3"/>
      <c r="AR129"/>
      <c r="AS129">
        <v>202505</v>
      </c>
      <c r="AT129" s="3">
        <v>45781</v>
      </c>
      <c r="AU129">
        <v>2158840</v>
      </c>
      <c r="AV129">
        <v>45791</v>
      </c>
      <c r="AW129" s="3"/>
      <c r="AY129" s="3"/>
      <c r="BA129" s="3"/>
      <c r="BC129" s="3"/>
      <c r="BD129">
        <v>202505</v>
      </c>
      <c r="BE129">
        <v>202505</v>
      </c>
      <c r="BF129" s="5">
        <f>IFERROR(VLOOKUP(Sheet1[[#This Row],[ASESOR]],Parámetros!A:B,2,0),Sheet1[[#This Row],[PERIODO_ALTA]])</f>
        <v>202505</v>
      </c>
      <c r="BG129" s="5" t="str">
        <f>_xlfn.CONCAT(TRIM(Sheet1[[#This Row],[ASESOR]])," ",TRIM(Sheet1[[#This Row],[DEPARTAMENTO]]))</f>
        <v>TELCO CONTACT S.A.C Lambayeque</v>
      </c>
      <c r="BH129" s="5" t="str">
        <f>Sheet1[[#This Row],[DNI_ASESOR]]</f>
        <v>20613723219</v>
      </c>
      <c r="BI129">
        <f>IF(Sheet1[[#This Row],[GRUPO]]="G1",IF(AND(Sheet1[[#This Row],[RECIBO1_PAGADO]]&lt;&gt;"",Sheet1[[#This Row],[RECIBO1_PAGADO]]&lt;=DATEVALUE("10/06/2025")),1,0),0)</f>
        <v>0</v>
      </c>
      <c r="BJ129" s="9">
        <f>Sheet1[[#This Row],[PRECIO CON IGV EXTERNO]]/1.18</f>
        <v>94.544915254237296</v>
      </c>
      <c r="BK129" s="5" t="str">
        <f>IF(MONTH(Sheet1[[#This Row],[WS_RECIBO1_EMISION]])=5,"G1",IF(MONTH(Sheet1[[#This Row],[WS_RECIBO1_EMISION]])-5=1,"G2","POR DEFINIR"))</f>
        <v>G1</v>
      </c>
      <c r="BL129" s="5" t="s">
        <v>1798</v>
      </c>
    </row>
    <row r="130" spans="1:64" x14ac:dyDescent="0.25">
      <c r="A130">
        <v>2158896</v>
      </c>
      <c r="B130" t="s">
        <v>400</v>
      </c>
      <c r="C130" t="s">
        <v>94</v>
      </c>
      <c r="D130" t="s">
        <v>95</v>
      </c>
      <c r="E130" t="s">
        <v>102</v>
      </c>
      <c r="H130" s="3">
        <v>45780</v>
      </c>
      <c r="I130" s="13">
        <v>45780.618938159721</v>
      </c>
      <c r="J130" t="s">
        <v>195</v>
      </c>
      <c r="K130">
        <v>1000</v>
      </c>
      <c r="L130" t="s">
        <v>188</v>
      </c>
      <c r="M130" t="s">
        <v>58</v>
      </c>
      <c r="N130">
        <v>1</v>
      </c>
      <c r="O130">
        <v>0</v>
      </c>
      <c r="P130">
        <v>0</v>
      </c>
      <c r="Q130">
        <v>0</v>
      </c>
      <c r="R130" t="s">
        <v>227</v>
      </c>
      <c r="S130" t="s">
        <v>227</v>
      </c>
      <c r="T130">
        <v>0</v>
      </c>
      <c r="U130" t="s">
        <v>227</v>
      </c>
      <c r="V130" t="s">
        <v>227</v>
      </c>
      <c r="W130" t="s">
        <v>227</v>
      </c>
      <c r="X130" t="s">
        <v>227</v>
      </c>
      <c r="Y130" t="s">
        <v>227</v>
      </c>
      <c r="Z130" t="s">
        <v>228</v>
      </c>
      <c r="AA130" t="s">
        <v>54</v>
      </c>
      <c r="AB130">
        <v>129.9</v>
      </c>
      <c r="AC130">
        <v>111.563</v>
      </c>
      <c r="AD130" t="s">
        <v>67</v>
      </c>
      <c r="AE130" t="s">
        <v>136</v>
      </c>
      <c r="AF130" t="s">
        <v>137</v>
      </c>
      <c r="AG130" t="s">
        <v>88</v>
      </c>
      <c r="AH130" s="3">
        <v>45784</v>
      </c>
      <c r="AJ130" t="s">
        <v>56</v>
      </c>
      <c r="AK130" s="3"/>
      <c r="AM130" s="3"/>
      <c r="AN130" t="s">
        <v>57</v>
      </c>
      <c r="AO130" s="3"/>
      <c r="AR130"/>
      <c r="AS130">
        <v>202505</v>
      </c>
      <c r="AT130" s="3">
        <v>45784</v>
      </c>
      <c r="AU130">
        <v>2158896</v>
      </c>
      <c r="AV130">
        <v>45791</v>
      </c>
      <c r="AW130" s="3">
        <v>45813</v>
      </c>
      <c r="AY130" s="3"/>
      <c r="BA130" s="3"/>
      <c r="BC130" s="3"/>
      <c r="BD130">
        <v>202505</v>
      </c>
      <c r="BE130">
        <v>202505</v>
      </c>
      <c r="BF130" s="5">
        <f>IFERROR(VLOOKUP(Sheet1[[#This Row],[ASESOR]],Parámetros!A:B,2,0),Sheet1[[#This Row],[PERIODO_ALTA]])</f>
        <v>202505</v>
      </c>
      <c r="BG130" s="5" t="str">
        <f>_xlfn.CONCAT(TRIM(Sheet1[[#This Row],[ASESOR]])," ",TRIM(Sheet1[[#This Row],[DEPARTAMENTO]]))</f>
        <v>GRUPO LUFAFCO S.A.C. La Libertad</v>
      </c>
      <c r="BH130" s="5" t="str">
        <f>Sheet1[[#This Row],[DNI_ASESOR]]</f>
        <v>20604430764</v>
      </c>
      <c r="BI130">
        <f>IF(Sheet1[[#This Row],[GRUPO]]="G1",IF(AND(Sheet1[[#This Row],[RECIBO1_PAGADO]]&lt;&gt;"",Sheet1[[#This Row],[RECIBO1_PAGADO]]&lt;=DATEVALUE("10/06/2025")),1,0),0)</f>
        <v>1</v>
      </c>
      <c r="BJ130" s="9">
        <f>Sheet1[[#This Row],[PRECIO CON IGV EXTERNO]]/1.18</f>
        <v>94.544915254237296</v>
      </c>
      <c r="BK130" s="5" t="str">
        <f>IF(MONTH(Sheet1[[#This Row],[WS_RECIBO1_EMISION]])=5,"G1",IF(MONTH(Sheet1[[#This Row],[WS_RECIBO1_EMISION]])-5=1,"G2","POR DEFINIR"))</f>
        <v>G1</v>
      </c>
      <c r="BL130" s="5" t="s">
        <v>1798</v>
      </c>
    </row>
    <row r="131" spans="1:64" x14ac:dyDescent="0.25">
      <c r="A131">
        <v>2158994</v>
      </c>
      <c r="B131" t="s">
        <v>401</v>
      </c>
      <c r="C131" t="s">
        <v>94</v>
      </c>
      <c r="D131" t="s">
        <v>95</v>
      </c>
      <c r="E131" t="s">
        <v>96</v>
      </c>
      <c r="H131" s="3">
        <v>45780</v>
      </c>
      <c r="I131" s="13">
        <v>45780.577172453704</v>
      </c>
      <c r="J131" t="s">
        <v>195</v>
      </c>
      <c r="K131">
        <v>1000</v>
      </c>
      <c r="L131" t="s">
        <v>188</v>
      </c>
      <c r="M131" t="s">
        <v>58</v>
      </c>
      <c r="N131">
        <v>1</v>
      </c>
      <c r="O131">
        <v>0</v>
      </c>
      <c r="P131">
        <v>0</v>
      </c>
      <c r="Q131">
        <v>0</v>
      </c>
      <c r="R131" t="s">
        <v>227</v>
      </c>
      <c r="S131" t="s">
        <v>227</v>
      </c>
      <c r="T131">
        <v>0</v>
      </c>
      <c r="U131" t="s">
        <v>227</v>
      </c>
      <c r="V131" t="s">
        <v>227</v>
      </c>
      <c r="W131" t="s">
        <v>227</v>
      </c>
      <c r="X131" t="s">
        <v>227</v>
      </c>
      <c r="Y131" t="s">
        <v>227</v>
      </c>
      <c r="Z131" t="s">
        <v>228</v>
      </c>
      <c r="AA131" t="s">
        <v>54</v>
      </c>
      <c r="AB131">
        <v>129.9</v>
      </c>
      <c r="AC131">
        <v>111.563</v>
      </c>
      <c r="AD131" t="s">
        <v>67</v>
      </c>
      <c r="AE131" t="s">
        <v>4</v>
      </c>
      <c r="AF131" t="s">
        <v>8</v>
      </c>
      <c r="AG131" t="s">
        <v>88</v>
      </c>
      <c r="AH131" s="3">
        <v>45782</v>
      </c>
      <c r="AJ131" t="s">
        <v>56</v>
      </c>
      <c r="AK131" s="3"/>
      <c r="AM131" s="3"/>
      <c r="AN131" t="s">
        <v>57</v>
      </c>
      <c r="AO131" s="3"/>
      <c r="AR131"/>
      <c r="AS131">
        <v>202505</v>
      </c>
      <c r="AT131" s="3">
        <v>45782</v>
      </c>
      <c r="AU131">
        <v>2158994</v>
      </c>
      <c r="AV131">
        <v>45791</v>
      </c>
      <c r="AW131" s="3">
        <v>45808</v>
      </c>
      <c r="AY131" s="3"/>
      <c r="BA131" s="3"/>
      <c r="BC131" s="3"/>
      <c r="BD131">
        <v>202505</v>
      </c>
      <c r="BE131">
        <v>202505</v>
      </c>
      <c r="BF131" s="5">
        <f>IFERROR(VLOOKUP(Sheet1[[#This Row],[ASESOR]],Parámetros!A:B,2,0),Sheet1[[#This Row],[PERIODO_ALTA]])</f>
        <v>202505</v>
      </c>
      <c r="BG131" s="5" t="str">
        <f>_xlfn.CONCAT(TRIM(Sheet1[[#This Row],[ASESOR]])," ",TRIM(Sheet1[[#This Row],[DEPARTAMENTO]]))</f>
        <v>ALIV TELECOM S.A.C. La Libertad</v>
      </c>
      <c r="BH131" s="5" t="str">
        <f>Sheet1[[#This Row],[DNI_ASESOR]]</f>
        <v>20609316170</v>
      </c>
      <c r="BI131">
        <f>IF(Sheet1[[#This Row],[GRUPO]]="G1",IF(AND(Sheet1[[#This Row],[RECIBO1_PAGADO]]&lt;&gt;"",Sheet1[[#This Row],[RECIBO1_PAGADO]]&lt;=DATEVALUE("10/06/2025")),1,0),0)</f>
        <v>1</v>
      </c>
      <c r="BJ131" s="9">
        <f>Sheet1[[#This Row],[PRECIO CON IGV EXTERNO]]/1.18</f>
        <v>94.544915254237296</v>
      </c>
      <c r="BK131" s="5" t="str">
        <f>IF(MONTH(Sheet1[[#This Row],[WS_RECIBO1_EMISION]])=5,"G1",IF(MONTH(Sheet1[[#This Row],[WS_RECIBO1_EMISION]])-5=1,"G2","POR DEFINIR"))</f>
        <v>G1</v>
      </c>
      <c r="BL131" s="5" t="s">
        <v>1798</v>
      </c>
    </row>
    <row r="132" spans="1:64" x14ac:dyDescent="0.25">
      <c r="A132">
        <v>2159057</v>
      </c>
      <c r="B132" t="s">
        <v>402</v>
      </c>
      <c r="C132" t="s">
        <v>89</v>
      </c>
      <c r="D132" t="s">
        <v>89</v>
      </c>
      <c r="E132" t="s">
        <v>93</v>
      </c>
      <c r="H132" s="3">
        <v>45780</v>
      </c>
      <c r="I132" s="13">
        <v>45780.610647569447</v>
      </c>
      <c r="J132" t="s">
        <v>190</v>
      </c>
      <c r="K132">
        <v>350</v>
      </c>
      <c r="L132" t="s">
        <v>186</v>
      </c>
      <c r="M132" t="s">
        <v>53</v>
      </c>
      <c r="N132">
        <v>0</v>
      </c>
      <c r="O132">
        <v>0</v>
      </c>
      <c r="P132">
        <v>0</v>
      </c>
      <c r="Q132">
        <v>0</v>
      </c>
      <c r="R132" t="s">
        <v>227</v>
      </c>
      <c r="S132" t="s">
        <v>227</v>
      </c>
      <c r="T132">
        <v>0</v>
      </c>
      <c r="U132" t="s">
        <v>227</v>
      </c>
      <c r="V132" t="s">
        <v>227</v>
      </c>
      <c r="W132" t="s">
        <v>227</v>
      </c>
      <c r="X132" t="s">
        <v>227</v>
      </c>
      <c r="Y132" t="s">
        <v>227</v>
      </c>
      <c r="Z132" t="s">
        <v>227</v>
      </c>
      <c r="AA132" t="s">
        <v>54</v>
      </c>
      <c r="AB132">
        <v>69</v>
      </c>
      <c r="AC132">
        <v>69</v>
      </c>
      <c r="AD132" t="s">
        <v>67</v>
      </c>
      <c r="AE132" t="s">
        <v>4</v>
      </c>
      <c r="AF132" t="s">
        <v>8</v>
      </c>
      <c r="AG132" t="s">
        <v>88</v>
      </c>
      <c r="AH132" s="3">
        <v>45780</v>
      </c>
      <c r="AJ132" t="s">
        <v>56</v>
      </c>
      <c r="AK132" s="3"/>
      <c r="AM132" s="3"/>
      <c r="AN132" t="s">
        <v>57</v>
      </c>
      <c r="AO132" s="3"/>
      <c r="AR132"/>
      <c r="AS132">
        <v>202505</v>
      </c>
      <c r="AT132" s="3">
        <v>45780</v>
      </c>
      <c r="AU132">
        <v>2159057</v>
      </c>
      <c r="AW132" s="3"/>
      <c r="AY132" s="3"/>
      <c r="BA132" s="3"/>
      <c r="BC132" s="3"/>
      <c r="BD132">
        <v>202505</v>
      </c>
      <c r="BE132">
        <v>202505</v>
      </c>
      <c r="BF132" s="5">
        <f>IFERROR(VLOOKUP(Sheet1[[#This Row],[ASESOR]],Parámetros!A:B,2,0),Sheet1[[#This Row],[PERIODO_ALTA]])</f>
        <v>202505</v>
      </c>
      <c r="BG132" s="5" t="str">
        <f>_xlfn.CONCAT(TRIM(Sheet1[[#This Row],[ASESOR]])," ",TRIM(Sheet1[[#This Row],[DEPARTAMENTO]]))</f>
        <v>ALIV TELECOM S.A.C. Piura</v>
      </c>
      <c r="BH132" s="5" t="str">
        <f>Sheet1[[#This Row],[DNI_ASESOR]]</f>
        <v>20609316170</v>
      </c>
      <c r="BI132">
        <f>IF(Sheet1[[#This Row],[GRUPO]]="G1",IF(AND(Sheet1[[#This Row],[RECIBO1_PAGADO]]&lt;&gt;"",Sheet1[[#This Row],[RECIBO1_PAGADO]]&lt;=DATEVALUE("10/06/2025")),1,0),0)</f>
        <v>0</v>
      </c>
      <c r="BJ132" s="9">
        <f>Sheet1[[#This Row],[PRECIO CON IGV EXTERNO]]/1.18</f>
        <v>58.474576271186443</v>
      </c>
      <c r="BK132" s="5" t="str">
        <f>IF(MONTH(Sheet1[[#This Row],[WS_RECIBO1_EMISION]])=5,"G1",IF(MONTH(Sheet1[[#This Row],[WS_RECIBO1_EMISION]])-5=1,"G2","POR DEFINIR"))</f>
        <v>POR DEFINIR</v>
      </c>
      <c r="BL132" s="5" t="s">
        <v>1798</v>
      </c>
    </row>
    <row r="133" spans="1:64" x14ac:dyDescent="0.25">
      <c r="A133">
        <v>2159093</v>
      </c>
      <c r="B133" t="s">
        <v>403</v>
      </c>
      <c r="C133" t="s">
        <v>85</v>
      </c>
      <c r="D133" t="s">
        <v>86</v>
      </c>
      <c r="E133" t="s">
        <v>66</v>
      </c>
      <c r="G133" t="s">
        <v>404</v>
      </c>
      <c r="H133" s="3">
        <v>45780</v>
      </c>
      <c r="I133" s="13">
        <v>45780.589687465275</v>
      </c>
      <c r="J133" t="s">
        <v>190</v>
      </c>
      <c r="K133">
        <v>350</v>
      </c>
      <c r="L133" t="s">
        <v>186</v>
      </c>
      <c r="M133" t="s">
        <v>53</v>
      </c>
      <c r="N133">
        <v>0</v>
      </c>
      <c r="O133">
        <v>0</v>
      </c>
      <c r="P133">
        <v>0</v>
      </c>
      <c r="Q133">
        <v>0</v>
      </c>
      <c r="R133" t="s">
        <v>227</v>
      </c>
      <c r="S133" t="s">
        <v>227</v>
      </c>
      <c r="T133">
        <v>0</v>
      </c>
      <c r="U133" t="s">
        <v>227</v>
      </c>
      <c r="V133" t="s">
        <v>227</v>
      </c>
      <c r="W133" t="s">
        <v>227</v>
      </c>
      <c r="X133" t="s">
        <v>227</v>
      </c>
      <c r="Y133" t="s">
        <v>227</v>
      </c>
      <c r="Z133" t="s">
        <v>227</v>
      </c>
      <c r="AA133" t="s">
        <v>59</v>
      </c>
      <c r="AB133">
        <v>69</v>
      </c>
      <c r="AC133">
        <v>69</v>
      </c>
      <c r="AD133" t="s">
        <v>67</v>
      </c>
      <c r="AE133" t="s">
        <v>91</v>
      </c>
      <c r="AF133" t="s">
        <v>92</v>
      </c>
      <c r="AG133" t="s">
        <v>88</v>
      </c>
      <c r="AH133" s="3">
        <v>45781</v>
      </c>
      <c r="AJ133" t="s">
        <v>56</v>
      </c>
      <c r="AK133" s="3"/>
      <c r="AM133" s="3"/>
      <c r="AN133" t="s">
        <v>57</v>
      </c>
      <c r="AO133" s="3"/>
      <c r="AR133"/>
      <c r="AS133">
        <v>202505</v>
      </c>
      <c r="AT133" s="3">
        <v>45781</v>
      </c>
      <c r="AU133">
        <v>2159093</v>
      </c>
      <c r="AV133">
        <v>45791</v>
      </c>
      <c r="AW133" s="3">
        <v>45801</v>
      </c>
      <c r="AY133" s="3"/>
      <c r="BA133" s="3"/>
      <c r="BC133" s="3"/>
      <c r="BD133">
        <v>202505</v>
      </c>
      <c r="BE133">
        <v>202505</v>
      </c>
      <c r="BF133" s="5">
        <f>IFERROR(VLOOKUP(Sheet1[[#This Row],[ASESOR]],Parámetros!A:B,2,0),Sheet1[[#This Row],[PERIODO_ALTA]])</f>
        <v>202505</v>
      </c>
      <c r="BG133" s="5" t="str">
        <f>_xlfn.CONCAT(TRIM(Sheet1[[#This Row],[ASESOR]])," ",TRIM(Sheet1[[#This Row],[DEPARTAMENTO]]))</f>
        <v>YBENS GROUP Lambayeque</v>
      </c>
      <c r="BH133" s="5" t="str">
        <f>Sheet1[[#This Row],[DNI_ASESOR]]</f>
        <v>20610803131</v>
      </c>
      <c r="BI133">
        <f>IF(Sheet1[[#This Row],[GRUPO]]="G1",IF(AND(Sheet1[[#This Row],[RECIBO1_PAGADO]]&lt;&gt;"",Sheet1[[#This Row],[RECIBO1_PAGADO]]&lt;=DATEVALUE("10/06/2025")),1,0),0)</f>
        <v>1</v>
      </c>
      <c r="BJ133" s="9">
        <f>Sheet1[[#This Row],[PRECIO CON IGV EXTERNO]]/1.18</f>
        <v>58.474576271186443</v>
      </c>
      <c r="BK133" s="5" t="str">
        <f>IF(MONTH(Sheet1[[#This Row],[WS_RECIBO1_EMISION]])=5,"G1",IF(MONTH(Sheet1[[#This Row],[WS_RECIBO1_EMISION]])-5=1,"G2","POR DEFINIR"))</f>
        <v>G1</v>
      </c>
      <c r="BL133" s="5" t="s">
        <v>1798</v>
      </c>
    </row>
    <row r="134" spans="1:64" x14ac:dyDescent="0.25">
      <c r="A134">
        <v>2159234</v>
      </c>
      <c r="B134" t="s">
        <v>405</v>
      </c>
      <c r="C134" t="s">
        <v>89</v>
      </c>
      <c r="D134" t="s">
        <v>89</v>
      </c>
      <c r="E134" t="s">
        <v>93</v>
      </c>
      <c r="H134" s="3">
        <v>45780</v>
      </c>
      <c r="I134" s="13">
        <v>45780.645952465275</v>
      </c>
      <c r="J134" t="s">
        <v>190</v>
      </c>
      <c r="K134">
        <v>350</v>
      </c>
      <c r="L134" t="s">
        <v>186</v>
      </c>
      <c r="M134" t="s">
        <v>53</v>
      </c>
      <c r="N134">
        <v>0</v>
      </c>
      <c r="O134">
        <v>0</v>
      </c>
      <c r="P134">
        <v>0</v>
      </c>
      <c r="Q134">
        <v>0</v>
      </c>
      <c r="R134" t="s">
        <v>227</v>
      </c>
      <c r="S134" t="s">
        <v>227</v>
      </c>
      <c r="T134">
        <v>0</v>
      </c>
      <c r="U134" t="s">
        <v>227</v>
      </c>
      <c r="V134" t="s">
        <v>227</v>
      </c>
      <c r="W134" t="s">
        <v>227</v>
      </c>
      <c r="X134" t="s">
        <v>227</v>
      </c>
      <c r="Y134" t="s">
        <v>227</v>
      </c>
      <c r="Z134" t="s">
        <v>227</v>
      </c>
      <c r="AA134" t="s">
        <v>54</v>
      </c>
      <c r="AB134">
        <v>69</v>
      </c>
      <c r="AC134">
        <v>69</v>
      </c>
      <c r="AD134" t="s">
        <v>60</v>
      </c>
      <c r="AE134" t="s">
        <v>6</v>
      </c>
      <c r="AF134" t="s">
        <v>10</v>
      </c>
      <c r="AG134" t="s">
        <v>88</v>
      </c>
      <c r="AH134" s="3">
        <v>45781</v>
      </c>
      <c r="AJ134" t="s">
        <v>56</v>
      </c>
      <c r="AK134" s="3"/>
      <c r="AM134" s="3"/>
      <c r="AN134" t="s">
        <v>57</v>
      </c>
      <c r="AO134" s="3"/>
      <c r="AR134"/>
      <c r="AS134">
        <v>202505</v>
      </c>
      <c r="AT134" s="3">
        <v>45781</v>
      </c>
      <c r="AU134">
        <v>2159234</v>
      </c>
      <c r="AV134" s="3">
        <v>45791</v>
      </c>
      <c r="AW134" s="3">
        <v>45803</v>
      </c>
      <c r="AY134" s="3"/>
      <c r="BA134" s="3"/>
      <c r="BC134" s="3"/>
      <c r="BD134">
        <v>202505</v>
      </c>
      <c r="BE134">
        <v>202505</v>
      </c>
      <c r="BF134" s="5">
        <f>IFERROR(VLOOKUP(Sheet1[[#This Row],[ASESOR]],Parámetros!A:B,2,0),Sheet1[[#This Row],[PERIODO_ALTA]])</f>
        <v>202505</v>
      </c>
      <c r="BG134" s="5" t="str">
        <f>_xlfn.CONCAT(TRIM(Sheet1[[#This Row],[ASESOR]])," ",TRIM(Sheet1[[#This Row],[DEPARTAMENTO]]))</f>
        <v>DAS SOLUCIONES S.A.C. Piura</v>
      </c>
      <c r="BH134" s="5" t="str">
        <f>Sheet1[[#This Row],[DNI_ASESOR]]</f>
        <v>20607995258</v>
      </c>
      <c r="BI134">
        <f>IF(Sheet1[[#This Row],[GRUPO]]="G1",IF(AND(Sheet1[[#This Row],[RECIBO1_PAGADO]]&lt;&gt;"",Sheet1[[#This Row],[RECIBO1_PAGADO]]&lt;=DATEVALUE("10/06/2025")),1,0),0)</f>
        <v>1</v>
      </c>
      <c r="BJ134" s="9">
        <f>Sheet1[[#This Row],[PRECIO CON IGV EXTERNO]]/1.18</f>
        <v>58.474576271186443</v>
      </c>
      <c r="BK134" s="5" t="str">
        <f>IF(MONTH(Sheet1[[#This Row],[WS_RECIBO1_EMISION]])=5,"G1",IF(MONTH(Sheet1[[#This Row],[WS_RECIBO1_EMISION]])-5=1,"G2","POR DEFINIR"))</f>
        <v>G1</v>
      </c>
      <c r="BL134" s="5" t="s">
        <v>1798</v>
      </c>
    </row>
    <row r="135" spans="1:64" x14ac:dyDescent="0.25">
      <c r="A135">
        <v>2159253</v>
      </c>
      <c r="B135" t="s">
        <v>406</v>
      </c>
      <c r="C135" t="s">
        <v>89</v>
      </c>
      <c r="D135" t="s">
        <v>89</v>
      </c>
      <c r="E135" t="s">
        <v>90</v>
      </c>
      <c r="H135" s="3">
        <v>45780</v>
      </c>
      <c r="I135" s="13">
        <v>45780.645974386571</v>
      </c>
      <c r="J135" t="s">
        <v>195</v>
      </c>
      <c r="K135">
        <v>1000</v>
      </c>
      <c r="L135" t="s">
        <v>188</v>
      </c>
      <c r="M135" t="s">
        <v>58</v>
      </c>
      <c r="N135">
        <v>1</v>
      </c>
      <c r="O135">
        <v>0</v>
      </c>
      <c r="P135">
        <v>0</v>
      </c>
      <c r="Q135">
        <v>0</v>
      </c>
      <c r="R135" t="s">
        <v>227</v>
      </c>
      <c r="S135" t="s">
        <v>227</v>
      </c>
      <c r="T135">
        <v>0</v>
      </c>
      <c r="U135" t="s">
        <v>227</v>
      </c>
      <c r="V135" t="s">
        <v>227</v>
      </c>
      <c r="W135" t="s">
        <v>227</v>
      </c>
      <c r="X135" t="s">
        <v>227</v>
      </c>
      <c r="Y135" t="s">
        <v>227</v>
      </c>
      <c r="Z135" t="s">
        <v>228</v>
      </c>
      <c r="AA135" t="s">
        <v>64</v>
      </c>
      <c r="AB135">
        <v>129.9</v>
      </c>
      <c r="AC135">
        <v>111.563</v>
      </c>
      <c r="AD135" t="s">
        <v>67</v>
      </c>
      <c r="AE135" t="s">
        <v>4</v>
      </c>
      <c r="AF135" t="s">
        <v>8</v>
      </c>
      <c r="AG135" t="s">
        <v>88</v>
      </c>
      <c r="AH135" s="3">
        <v>45782</v>
      </c>
      <c r="AJ135" t="s">
        <v>56</v>
      </c>
      <c r="AK135" s="3"/>
      <c r="AM135" s="3"/>
      <c r="AN135" t="s">
        <v>57</v>
      </c>
      <c r="AO135" s="3"/>
      <c r="AR135"/>
      <c r="AS135">
        <v>202505</v>
      </c>
      <c r="AT135" s="3">
        <v>45782</v>
      </c>
      <c r="AU135">
        <v>2159253</v>
      </c>
      <c r="AV135">
        <v>45791</v>
      </c>
      <c r="AW135" s="3">
        <v>45806</v>
      </c>
      <c r="AY135" s="3"/>
      <c r="BA135" s="3"/>
      <c r="BC135" s="3"/>
      <c r="BD135">
        <v>202505</v>
      </c>
      <c r="BE135">
        <v>202505</v>
      </c>
      <c r="BF135" s="5">
        <f>IFERROR(VLOOKUP(Sheet1[[#This Row],[ASESOR]],Parámetros!A:B,2,0),Sheet1[[#This Row],[PERIODO_ALTA]])</f>
        <v>202505</v>
      </c>
      <c r="BG135" s="5" t="str">
        <f>_xlfn.CONCAT(TRIM(Sheet1[[#This Row],[ASESOR]])," ",TRIM(Sheet1[[#This Row],[DEPARTAMENTO]]))</f>
        <v>ALIV TELECOM S.A.C. Piura</v>
      </c>
      <c r="BH135" s="5" t="str">
        <f>Sheet1[[#This Row],[DNI_ASESOR]]</f>
        <v>20609316170</v>
      </c>
      <c r="BI135">
        <f>IF(Sheet1[[#This Row],[GRUPO]]="G1",IF(AND(Sheet1[[#This Row],[RECIBO1_PAGADO]]&lt;&gt;"",Sheet1[[#This Row],[RECIBO1_PAGADO]]&lt;=DATEVALUE("10/06/2025")),1,0),0)</f>
        <v>1</v>
      </c>
      <c r="BJ135" s="9">
        <f>Sheet1[[#This Row],[PRECIO CON IGV EXTERNO]]/1.18</f>
        <v>94.544915254237296</v>
      </c>
      <c r="BK135" s="5" t="str">
        <f>IF(MONTH(Sheet1[[#This Row],[WS_RECIBO1_EMISION]])=5,"G1",IF(MONTH(Sheet1[[#This Row],[WS_RECIBO1_EMISION]])-5=1,"G2","POR DEFINIR"))</f>
        <v>G1</v>
      </c>
      <c r="BL135" s="5" t="s">
        <v>1798</v>
      </c>
    </row>
    <row r="136" spans="1:64" x14ac:dyDescent="0.25">
      <c r="A136">
        <v>2159316</v>
      </c>
      <c r="B136" t="s">
        <v>407</v>
      </c>
      <c r="C136" t="s">
        <v>85</v>
      </c>
      <c r="D136" t="s">
        <v>86</v>
      </c>
      <c r="E136" t="s">
        <v>87</v>
      </c>
      <c r="H136" s="3">
        <v>45780</v>
      </c>
      <c r="I136" s="13">
        <v>45780.652194212962</v>
      </c>
      <c r="J136" t="s">
        <v>195</v>
      </c>
      <c r="K136">
        <v>1000</v>
      </c>
      <c r="L136" t="s">
        <v>188</v>
      </c>
      <c r="M136" t="s">
        <v>58</v>
      </c>
      <c r="N136">
        <v>1</v>
      </c>
      <c r="O136">
        <v>0</v>
      </c>
      <c r="P136">
        <v>0</v>
      </c>
      <c r="Q136">
        <v>0</v>
      </c>
      <c r="R136" t="s">
        <v>227</v>
      </c>
      <c r="S136" t="s">
        <v>227</v>
      </c>
      <c r="T136">
        <v>0</v>
      </c>
      <c r="U136" t="s">
        <v>227</v>
      </c>
      <c r="V136" t="s">
        <v>227</v>
      </c>
      <c r="W136" t="s">
        <v>227</v>
      </c>
      <c r="X136" t="s">
        <v>227</v>
      </c>
      <c r="Y136" t="s">
        <v>227</v>
      </c>
      <c r="Z136" t="s">
        <v>228</v>
      </c>
      <c r="AA136" t="s">
        <v>54</v>
      </c>
      <c r="AB136">
        <v>129.9</v>
      </c>
      <c r="AC136">
        <v>111.563</v>
      </c>
      <c r="AD136" t="s">
        <v>67</v>
      </c>
      <c r="AE136" t="s">
        <v>4</v>
      </c>
      <c r="AF136" t="s">
        <v>8</v>
      </c>
      <c r="AG136" t="s">
        <v>88</v>
      </c>
      <c r="AH136" s="3">
        <v>45781</v>
      </c>
      <c r="AJ136" t="s">
        <v>56</v>
      </c>
      <c r="AK136" s="3"/>
      <c r="AM136" s="3"/>
      <c r="AN136" t="s">
        <v>57</v>
      </c>
      <c r="AO136" s="3"/>
      <c r="AR136"/>
      <c r="AS136">
        <v>202505</v>
      </c>
      <c r="AT136" s="3">
        <v>45781</v>
      </c>
      <c r="AU136">
        <v>2159316</v>
      </c>
      <c r="AV136">
        <v>45791</v>
      </c>
      <c r="AW136" s="3">
        <v>45811</v>
      </c>
      <c r="AY136" s="3"/>
      <c r="BA136" s="3"/>
      <c r="BC136" s="3"/>
      <c r="BD136">
        <v>202505</v>
      </c>
      <c r="BE136">
        <v>202505</v>
      </c>
      <c r="BF136" s="5">
        <f>IFERROR(VLOOKUP(Sheet1[[#This Row],[ASESOR]],Parámetros!A:B,2,0),Sheet1[[#This Row],[PERIODO_ALTA]])</f>
        <v>202505</v>
      </c>
      <c r="BG136" s="5" t="str">
        <f>_xlfn.CONCAT(TRIM(Sheet1[[#This Row],[ASESOR]])," ",TRIM(Sheet1[[#This Row],[DEPARTAMENTO]]))</f>
        <v>ALIV TELECOM S.A.C. Lambayeque</v>
      </c>
      <c r="BH136" s="5" t="str">
        <f>Sheet1[[#This Row],[DNI_ASESOR]]</f>
        <v>20609316170</v>
      </c>
      <c r="BI136">
        <f>IF(Sheet1[[#This Row],[GRUPO]]="G1",IF(AND(Sheet1[[#This Row],[RECIBO1_PAGADO]]&lt;&gt;"",Sheet1[[#This Row],[RECIBO1_PAGADO]]&lt;=DATEVALUE("10/06/2025")),1,0),0)</f>
        <v>1</v>
      </c>
      <c r="BJ136" s="9">
        <f>Sheet1[[#This Row],[PRECIO CON IGV EXTERNO]]/1.18</f>
        <v>94.544915254237296</v>
      </c>
      <c r="BK136" s="5" t="str">
        <f>IF(MONTH(Sheet1[[#This Row],[WS_RECIBO1_EMISION]])=5,"G1",IF(MONTH(Sheet1[[#This Row],[WS_RECIBO1_EMISION]])-5=1,"G2","POR DEFINIR"))</f>
        <v>G1</v>
      </c>
      <c r="BL136" s="5" t="s">
        <v>1798</v>
      </c>
    </row>
    <row r="137" spans="1:64" x14ac:dyDescent="0.25">
      <c r="A137">
        <v>2159362</v>
      </c>
      <c r="B137" t="s">
        <v>408</v>
      </c>
      <c r="C137" t="s">
        <v>89</v>
      </c>
      <c r="D137" t="s">
        <v>89</v>
      </c>
      <c r="E137" t="s">
        <v>93</v>
      </c>
      <c r="H137" s="3">
        <v>45780</v>
      </c>
      <c r="I137" s="13">
        <v>45780.681396990738</v>
      </c>
      <c r="J137" t="s">
        <v>190</v>
      </c>
      <c r="K137">
        <v>350</v>
      </c>
      <c r="L137" t="s">
        <v>186</v>
      </c>
      <c r="M137" t="s">
        <v>53</v>
      </c>
      <c r="N137">
        <v>0</v>
      </c>
      <c r="O137">
        <v>0</v>
      </c>
      <c r="P137">
        <v>0</v>
      </c>
      <c r="Q137">
        <v>0</v>
      </c>
      <c r="R137" t="s">
        <v>227</v>
      </c>
      <c r="S137" t="s">
        <v>227</v>
      </c>
      <c r="T137">
        <v>0</v>
      </c>
      <c r="U137" t="s">
        <v>227</v>
      </c>
      <c r="V137" t="s">
        <v>227</v>
      </c>
      <c r="W137" t="s">
        <v>227</v>
      </c>
      <c r="X137" t="s">
        <v>227</v>
      </c>
      <c r="Y137" t="s">
        <v>227</v>
      </c>
      <c r="Z137" t="s">
        <v>227</v>
      </c>
      <c r="AA137" t="s">
        <v>54</v>
      </c>
      <c r="AB137">
        <v>69</v>
      </c>
      <c r="AC137">
        <v>69</v>
      </c>
      <c r="AD137" t="s">
        <v>67</v>
      </c>
      <c r="AE137" t="s">
        <v>4</v>
      </c>
      <c r="AF137" t="s">
        <v>8</v>
      </c>
      <c r="AG137" t="s">
        <v>88</v>
      </c>
      <c r="AH137" s="3">
        <v>45781</v>
      </c>
      <c r="AJ137" t="s">
        <v>56</v>
      </c>
      <c r="AK137" s="3"/>
      <c r="AM137" s="3"/>
      <c r="AN137" t="s">
        <v>57</v>
      </c>
      <c r="AO137" s="3"/>
      <c r="AR137"/>
      <c r="AS137">
        <v>202505</v>
      </c>
      <c r="AT137" s="3">
        <v>45781</v>
      </c>
      <c r="AU137">
        <v>2159362</v>
      </c>
      <c r="AV137">
        <v>45791</v>
      </c>
      <c r="AW137" s="3">
        <v>45810</v>
      </c>
      <c r="AY137" s="3"/>
      <c r="BA137" s="3"/>
      <c r="BC137" s="3"/>
      <c r="BD137">
        <v>202505</v>
      </c>
      <c r="BE137">
        <v>202505</v>
      </c>
      <c r="BF137" s="5">
        <f>IFERROR(VLOOKUP(Sheet1[[#This Row],[ASESOR]],Parámetros!A:B,2,0),Sheet1[[#This Row],[PERIODO_ALTA]])</f>
        <v>202505</v>
      </c>
      <c r="BG137" s="5" t="str">
        <f>_xlfn.CONCAT(TRIM(Sheet1[[#This Row],[ASESOR]])," ",TRIM(Sheet1[[#This Row],[DEPARTAMENTO]]))</f>
        <v>ALIV TELECOM S.A.C. Piura</v>
      </c>
      <c r="BH137" s="5" t="str">
        <f>Sheet1[[#This Row],[DNI_ASESOR]]</f>
        <v>20609316170</v>
      </c>
      <c r="BI137">
        <f>IF(Sheet1[[#This Row],[GRUPO]]="G1",IF(AND(Sheet1[[#This Row],[RECIBO1_PAGADO]]&lt;&gt;"",Sheet1[[#This Row],[RECIBO1_PAGADO]]&lt;=DATEVALUE("10/06/2025")),1,0),0)</f>
        <v>1</v>
      </c>
      <c r="BJ137" s="9">
        <f>Sheet1[[#This Row],[PRECIO CON IGV EXTERNO]]/1.18</f>
        <v>58.474576271186443</v>
      </c>
      <c r="BK137" s="5" t="str">
        <f>IF(MONTH(Sheet1[[#This Row],[WS_RECIBO1_EMISION]])=5,"G1",IF(MONTH(Sheet1[[#This Row],[WS_RECIBO1_EMISION]])-5=1,"G2","POR DEFINIR"))</f>
        <v>G1</v>
      </c>
      <c r="BL137" s="5" t="s">
        <v>1798</v>
      </c>
    </row>
    <row r="138" spans="1:64" x14ac:dyDescent="0.25">
      <c r="A138">
        <v>2159363</v>
      </c>
      <c r="B138" t="s">
        <v>409</v>
      </c>
      <c r="C138" t="s">
        <v>94</v>
      </c>
      <c r="D138" t="s">
        <v>95</v>
      </c>
      <c r="E138" t="s">
        <v>102</v>
      </c>
      <c r="H138" s="3">
        <v>45780</v>
      </c>
      <c r="I138" s="13">
        <v>45780.660531018519</v>
      </c>
      <c r="J138" t="s">
        <v>191</v>
      </c>
      <c r="K138">
        <v>550</v>
      </c>
      <c r="L138" t="s">
        <v>186</v>
      </c>
      <c r="M138" t="s">
        <v>53</v>
      </c>
      <c r="N138">
        <v>0</v>
      </c>
      <c r="O138">
        <v>0</v>
      </c>
      <c r="P138">
        <v>0</v>
      </c>
      <c r="Q138">
        <v>0</v>
      </c>
      <c r="R138" t="s">
        <v>227</v>
      </c>
      <c r="S138" t="s">
        <v>227</v>
      </c>
      <c r="T138">
        <v>0</v>
      </c>
      <c r="U138" t="s">
        <v>227</v>
      </c>
      <c r="V138" t="s">
        <v>227</v>
      </c>
      <c r="W138" t="s">
        <v>227</v>
      </c>
      <c r="X138" t="s">
        <v>227</v>
      </c>
      <c r="Y138" t="s">
        <v>227</v>
      </c>
      <c r="Z138" t="s">
        <v>227</v>
      </c>
      <c r="AA138" t="s">
        <v>54</v>
      </c>
      <c r="AB138">
        <v>89</v>
      </c>
      <c r="AC138">
        <v>89</v>
      </c>
      <c r="AD138" t="s">
        <v>55</v>
      </c>
      <c r="AE138" t="s">
        <v>6</v>
      </c>
      <c r="AF138" t="s">
        <v>10</v>
      </c>
      <c r="AG138" t="s">
        <v>88</v>
      </c>
      <c r="AH138" s="3">
        <v>45781</v>
      </c>
      <c r="AJ138" t="s">
        <v>56</v>
      </c>
      <c r="AK138" s="3"/>
      <c r="AM138" s="3"/>
      <c r="AN138" t="s">
        <v>57</v>
      </c>
      <c r="AO138" s="3"/>
      <c r="AR138"/>
      <c r="AS138">
        <v>202505</v>
      </c>
      <c r="AT138" s="3">
        <v>45781</v>
      </c>
      <c r="AU138">
        <v>2159363</v>
      </c>
      <c r="AV138">
        <v>45791</v>
      </c>
      <c r="AW138" s="3">
        <v>45806</v>
      </c>
      <c r="AY138" s="3"/>
      <c r="BA138" s="3"/>
      <c r="BC138" s="3"/>
      <c r="BD138">
        <v>202505</v>
      </c>
      <c r="BE138">
        <v>202505</v>
      </c>
      <c r="BF138" s="5">
        <f>IFERROR(VLOOKUP(Sheet1[[#This Row],[ASESOR]],Parámetros!A:B,2,0),Sheet1[[#This Row],[PERIODO_ALTA]])</f>
        <v>202505</v>
      </c>
      <c r="BG138" s="5" t="str">
        <f>_xlfn.CONCAT(TRIM(Sheet1[[#This Row],[ASESOR]])," ",TRIM(Sheet1[[#This Row],[DEPARTAMENTO]]))</f>
        <v>DAS SOLUCIONES S.A.C. La Libertad</v>
      </c>
      <c r="BH138" s="5" t="str">
        <f>Sheet1[[#This Row],[DNI_ASESOR]]</f>
        <v>20607995258</v>
      </c>
      <c r="BI138">
        <f>IF(Sheet1[[#This Row],[GRUPO]]="G1",IF(AND(Sheet1[[#This Row],[RECIBO1_PAGADO]]&lt;&gt;"",Sheet1[[#This Row],[RECIBO1_PAGADO]]&lt;=DATEVALUE("10/06/2025")),1,0),0)</f>
        <v>1</v>
      </c>
      <c r="BJ138" s="9">
        <f>Sheet1[[#This Row],[PRECIO CON IGV EXTERNO]]/1.18</f>
        <v>75.423728813559322</v>
      </c>
      <c r="BK138" s="5" t="str">
        <f>IF(MONTH(Sheet1[[#This Row],[WS_RECIBO1_EMISION]])=5,"G1",IF(MONTH(Sheet1[[#This Row],[WS_RECIBO1_EMISION]])-5=1,"G2","POR DEFINIR"))</f>
        <v>G1</v>
      </c>
      <c r="BL138" s="5" t="s">
        <v>1798</v>
      </c>
    </row>
    <row r="139" spans="1:64" x14ac:dyDescent="0.25">
      <c r="A139">
        <v>2159410</v>
      </c>
      <c r="B139" t="s">
        <v>410</v>
      </c>
      <c r="C139" t="s">
        <v>85</v>
      </c>
      <c r="D139" t="s">
        <v>86</v>
      </c>
      <c r="E139" t="s">
        <v>87</v>
      </c>
      <c r="H139" s="3">
        <v>45780</v>
      </c>
      <c r="I139" s="13">
        <v>45780.673003391203</v>
      </c>
      <c r="J139" t="s">
        <v>190</v>
      </c>
      <c r="K139">
        <v>350</v>
      </c>
      <c r="L139" t="s">
        <v>188</v>
      </c>
      <c r="M139" t="s">
        <v>58</v>
      </c>
      <c r="N139">
        <v>0</v>
      </c>
      <c r="O139">
        <v>0</v>
      </c>
      <c r="P139">
        <v>1</v>
      </c>
      <c r="Q139">
        <v>0</v>
      </c>
      <c r="R139" t="s">
        <v>227</v>
      </c>
      <c r="S139" t="s">
        <v>227</v>
      </c>
      <c r="T139">
        <v>0</v>
      </c>
      <c r="U139" t="s">
        <v>227</v>
      </c>
      <c r="V139" t="s">
        <v>227</v>
      </c>
      <c r="W139" t="s">
        <v>227</v>
      </c>
      <c r="X139" t="s">
        <v>227</v>
      </c>
      <c r="Y139" t="s">
        <v>227</v>
      </c>
      <c r="Z139" t="s">
        <v>227</v>
      </c>
      <c r="AA139" t="s">
        <v>54</v>
      </c>
      <c r="AB139">
        <v>84</v>
      </c>
      <c r="AC139">
        <v>84</v>
      </c>
      <c r="AD139" t="s">
        <v>67</v>
      </c>
      <c r="AE139" t="s">
        <v>70</v>
      </c>
      <c r="AF139" t="s">
        <v>131</v>
      </c>
      <c r="AG139" t="s">
        <v>88</v>
      </c>
      <c r="AH139" s="3">
        <v>45782</v>
      </c>
      <c r="AJ139" t="s">
        <v>56</v>
      </c>
      <c r="AK139" s="3"/>
      <c r="AM139" s="3"/>
      <c r="AN139" t="s">
        <v>57</v>
      </c>
      <c r="AO139" s="3"/>
      <c r="AR139"/>
      <c r="AS139">
        <v>202505</v>
      </c>
      <c r="AT139" s="3">
        <v>45782</v>
      </c>
      <c r="AU139">
        <v>2159410</v>
      </c>
      <c r="AV139">
        <v>45791</v>
      </c>
      <c r="AW139" s="3">
        <v>45812</v>
      </c>
      <c r="AY139" s="3"/>
      <c r="BA139" s="3"/>
      <c r="BC139" s="3"/>
      <c r="BD139">
        <v>202505</v>
      </c>
      <c r="BE139">
        <v>202505</v>
      </c>
      <c r="BF139" s="5">
        <f>IFERROR(VLOOKUP(Sheet1[[#This Row],[ASESOR]],Parámetros!A:B,2,0),Sheet1[[#This Row],[PERIODO_ALTA]])</f>
        <v>202505</v>
      </c>
      <c r="BG139" s="5" t="str">
        <f>_xlfn.CONCAT(TRIM(Sheet1[[#This Row],[ASESOR]])," ",TRIM(Sheet1[[#This Row],[DEPARTAMENTO]]))</f>
        <v>SICOMNET SAC Lambayeque</v>
      </c>
      <c r="BH139" s="5" t="str">
        <f>Sheet1[[#This Row],[DNI_ASESOR]]</f>
        <v>20610959564</v>
      </c>
      <c r="BI139">
        <f>IF(Sheet1[[#This Row],[GRUPO]]="G1",IF(AND(Sheet1[[#This Row],[RECIBO1_PAGADO]]&lt;&gt;"",Sheet1[[#This Row],[RECIBO1_PAGADO]]&lt;=DATEVALUE("10/06/2025")),1,0),0)</f>
        <v>1</v>
      </c>
      <c r="BJ139" s="9">
        <f>Sheet1[[#This Row],[PRECIO CON IGV EXTERNO]]/1.18</f>
        <v>71.186440677966104</v>
      </c>
      <c r="BK139" s="5" t="str">
        <f>IF(MONTH(Sheet1[[#This Row],[WS_RECIBO1_EMISION]])=5,"G1",IF(MONTH(Sheet1[[#This Row],[WS_RECIBO1_EMISION]])-5=1,"G2","POR DEFINIR"))</f>
        <v>G1</v>
      </c>
      <c r="BL139" s="5" t="s">
        <v>1798</v>
      </c>
    </row>
    <row r="140" spans="1:64" x14ac:dyDescent="0.25">
      <c r="A140">
        <v>2159454</v>
      </c>
      <c r="B140" t="s">
        <v>411</v>
      </c>
      <c r="C140" t="s">
        <v>98</v>
      </c>
      <c r="D140" t="s">
        <v>99</v>
      </c>
      <c r="E140" t="s">
        <v>101</v>
      </c>
      <c r="H140" s="3">
        <v>45780</v>
      </c>
      <c r="I140" s="13">
        <v>45780.698028125</v>
      </c>
      <c r="J140" t="s">
        <v>194</v>
      </c>
      <c r="K140">
        <v>1000</v>
      </c>
      <c r="L140" t="s">
        <v>186</v>
      </c>
      <c r="M140" t="s">
        <v>53</v>
      </c>
      <c r="N140">
        <v>0</v>
      </c>
      <c r="O140">
        <v>0</v>
      </c>
      <c r="P140">
        <v>0</v>
      </c>
      <c r="Q140">
        <v>0</v>
      </c>
      <c r="R140" t="s">
        <v>227</v>
      </c>
      <c r="S140" t="s">
        <v>227</v>
      </c>
      <c r="T140">
        <v>0</v>
      </c>
      <c r="U140" t="s">
        <v>227</v>
      </c>
      <c r="V140" t="s">
        <v>227</v>
      </c>
      <c r="W140" t="s">
        <v>227</v>
      </c>
      <c r="X140" t="s">
        <v>227</v>
      </c>
      <c r="Y140" t="s">
        <v>227</v>
      </c>
      <c r="Z140" t="s">
        <v>227</v>
      </c>
      <c r="AA140" t="s">
        <v>64</v>
      </c>
      <c r="AB140">
        <v>159</v>
      </c>
      <c r="AC140">
        <v>159</v>
      </c>
      <c r="AD140" t="s">
        <v>67</v>
      </c>
      <c r="AE140" t="s">
        <v>4</v>
      </c>
      <c r="AF140" t="s">
        <v>8</v>
      </c>
      <c r="AG140" t="s">
        <v>88</v>
      </c>
      <c r="AH140" s="3">
        <v>45782</v>
      </c>
      <c r="AJ140" t="s">
        <v>56</v>
      </c>
      <c r="AK140" s="3"/>
      <c r="AM140" s="3"/>
      <c r="AN140" t="s">
        <v>57</v>
      </c>
      <c r="AO140" s="3"/>
      <c r="AR140"/>
      <c r="AS140">
        <v>202505</v>
      </c>
      <c r="AT140" s="3">
        <v>45782</v>
      </c>
      <c r="AU140">
        <v>2159454</v>
      </c>
      <c r="AV140">
        <v>45791</v>
      </c>
      <c r="AW140" s="3">
        <v>45806</v>
      </c>
      <c r="AY140" s="3"/>
      <c r="BA140" s="3"/>
      <c r="BC140" s="3"/>
      <c r="BD140">
        <v>202505</v>
      </c>
      <c r="BE140">
        <v>202505</v>
      </c>
      <c r="BF140" s="5">
        <f>IFERROR(VLOOKUP(Sheet1[[#This Row],[ASESOR]],Parámetros!A:B,2,0),Sheet1[[#This Row],[PERIODO_ALTA]])</f>
        <v>202505</v>
      </c>
      <c r="BG140" s="5" t="str">
        <f>_xlfn.CONCAT(TRIM(Sheet1[[#This Row],[ASESOR]])," ",TRIM(Sheet1[[#This Row],[DEPARTAMENTO]]))</f>
        <v>ALIV TELECOM S.A.C. Áncash</v>
      </c>
      <c r="BH140" s="5" t="str">
        <f>Sheet1[[#This Row],[DNI_ASESOR]]</f>
        <v>20609316170</v>
      </c>
      <c r="BI140">
        <f>IF(Sheet1[[#This Row],[GRUPO]]="G1",IF(AND(Sheet1[[#This Row],[RECIBO1_PAGADO]]&lt;&gt;"",Sheet1[[#This Row],[RECIBO1_PAGADO]]&lt;=DATEVALUE("10/06/2025")),1,0),0)</f>
        <v>1</v>
      </c>
      <c r="BJ140" s="9">
        <f>Sheet1[[#This Row],[PRECIO CON IGV EXTERNO]]/1.18</f>
        <v>134.74576271186442</v>
      </c>
      <c r="BK140" s="5" t="str">
        <f>IF(MONTH(Sheet1[[#This Row],[WS_RECIBO1_EMISION]])=5,"G1",IF(MONTH(Sheet1[[#This Row],[WS_RECIBO1_EMISION]])-5=1,"G2","POR DEFINIR"))</f>
        <v>G1</v>
      </c>
      <c r="BL140" s="5" t="s">
        <v>1798</v>
      </c>
    </row>
    <row r="141" spans="1:64" x14ac:dyDescent="0.25">
      <c r="A141">
        <v>2159522</v>
      </c>
      <c r="B141" t="s">
        <v>412</v>
      </c>
      <c r="C141" t="s">
        <v>85</v>
      </c>
      <c r="D141" t="s">
        <v>86</v>
      </c>
      <c r="E141" t="s">
        <v>87</v>
      </c>
      <c r="H141" s="3">
        <v>45780</v>
      </c>
      <c r="I141" s="13">
        <v>45780.704257060184</v>
      </c>
      <c r="J141" t="s">
        <v>190</v>
      </c>
      <c r="K141">
        <v>350</v>
      </c>
      <c r="L141" t="s">
        <v>186</v>
      </c>
      <c r="M141" t="s">
        <v>53</v>
      </c>
      <c r="N141">
        <v>0</v>
      </c>
      <c r="O141">
        <v>0</v>
      </c>
      <c r="P141">
        <v>0</v>
      </c>
      <c r="Q141">
        <v>0</v>
      </c>
      <c r="R141" t="s">
        <v>227</v>
      </c>
      <c r="S141" t="s">
        <v>227</v>
      </c>
      <c r="T141">
        <v>0</v>
      </c>
      <c r="U141" t="s">
        <v>227</v>
      </c>
      <c r="V141" t="s">
        <v>227</v>
      </c>
      <c r="W141" t="s">
        <v>227</v>
      </c>
      <c r="X141" t="s">
        <v>227</v>
      </c>
      <c r="Y141" t="s">
        <v>227</v>
      </c>
      <c r="Z141" t="s">
        <v>227</v>
      </c>
      <c r="AA141" t="s">
        <v>54</v>
      </c>
      <c r="AB141">
        <v>69</v>
      </c>
      <c r="AC141">
        <v>69</v>
      </c>
      <c r="AD141" t="s">
        <v>55</v>
      </c>
      <c r="AE141" t="s">
        <v>199</v>
      </c>
      <c r="AF141" t="s">
        <v>200</v>
      </c>
      <c r="AG141" t="s">
        <v>88</v>
      </c>
      <c r="AH141" s="3">
        <v>45783</v>
      </c>
      <c r="AJ141" t="s">
        <v>56</v>
      </c>
      <c r="AK141" s="3"/>
      <c r="AM141" s="3"/>
      <c r="AN141" t="s">
        <v>57</v>
      </c>
      <c r="AO141" s="3"/>
      <c r="AR141"/>
      <c r="AS141">
        <v>202505</v>
      </c>
      <c r="AT141" s="3">
        <v>45783</v>
      </c>
      <c r="AU141">
        <v>2159522</v>
      </c>
      <c r="AV141">
        <v>45791</v>
      </c>
      <c r="AW141" s="3">
        <v>45809</v>
      </c>
      <c r="AY141" s="3"/>
      <c r="BA141" s="3"/>
      <c r="BC141" s="3"/>
      <c r="BD141">
        <v>202505</v>
      </c>
      <c r="BE141">
        <v>202505</v>
      </c>
      <c r="BF141" s="5">
        <f>IFERROR(VLOOKUP(Sheet1[[#This Row],[ASESOR]],Parámetros!A:B,2,0),Sheet1[[#This Row],[PERIODO_ALTA]])</f>
        <v>202505</v>
      </c>
      <c r="BG141" s="5" t="str">
        <f>_xlfn.CONCAT(TRIM(Sheet1[[#This Row],[ASESOR]])," ",TRIM(Sheet1[[#This Row],[DEPARTAMENTO]]))</f>
        <v>TELCO CONTACT S.A.C Lambayeque</v>
      </c>
      <c r="BH141" s="5" t="str">
        <f>Sheet1[[#This Row],[DNI_ASESOR]]</f>
        <v>20613723219</v>
      </c>
      <c r="BI141">
        <f>IF(Sheet1[[#This Row],[GRUPO]]="G1",IF(AND(Sheet1[[#This Row],[RECIBO1_PAGADO]]&lt;&gt;"",Sheet1[[#This Row],[RECIBO1_PAGADO]]&lt;=DATEVALUE("10/06/2025")),1,0),0)</f>
        <v>1</v>
      </c>
      <c r="BJ141" s="9">
        <f>Sheet1[[#This Row],[PRECIO CON IGV EXTERNO]]/1.18</f>
        <v>58.474576271186443</v>
      </c>
      <c r="BK141" s="5" t="str">
        <f>IF(MONTH(Sheet1[[#This Row],[WS_RECIBO1_EMISION]])=5,"G1",IF(MONTH(Sheet1[[#This Row],[WS_RECIBO1_EMISION]])-5=1,"G2","POR DEFINIR"))</f>
        <v>G1</v>
      </c>
      <c r="BL141" s="5" t="s">
        <v>1798</v>
      </c>
    </row>
    <row r="142" spans="1:64" x14ac:dyDescent="0.25">
      <c r="A142">
        <v>2159586</v>
      </c>
      <c r="B142" t="s">
        <v>413</v>
      </c>
      <c r="C142" t="s">
        <v>85</v>
      </c>
      <c r="D142" t="s">
        <v>86</v>
      </c>
      <c r="E142" t="s">
        <v>87</v>
      </c>
      <c r="H142" s="3">
        <v>45780</v>
      </c>
      <c r="I142" s="13">
        <v>45780.710489733799</v>
      </c>
      <c r="J142" t="s">
        <v>195</v>
      </c>
      <c r="K142">
        <v>1000</v>
      </c>
      <c r="L142" t="s">
        <v>188</v>
      </c>
      <c r="M142" t="s">
        <v>58</v>
      </c>
      <c r="N142">
        <v>1</v>
      </c>
      <c r="O142">
        <v>0</v>
      </c>
      <c r="P142">
        <v>0</v>
      </c>
      <c r="Q142">
        <v>0</v>
      </c>
      <c r="R142" t="s">
        <v>227</v>
      </c>
      <c r="S142" t="s">
        <v>227</v>
      </c>
      <c r="T142">
        <v>0</v>
      </c>
      <c r="U142" t="s">
        <v>227</v>
      </c>
      <c r="V142" t="s">
        <v>227</v>
      </c>
      <c r="W142" t="s">
        <v>227</v>
      </c>
      <c r="X142" t="s">
        <v>227</v>
      </c>
      <c r="Y142" t="s">
        <v>227</v>
      </c>
      <c r="Z142" t="s">
        <v>228</v>
      </c>
      <c r="AA142" t="s">
        <v>54</v>
      </c>
      <c r="AB142">
        <v>129.9</v>
      </c>
      <c r="AC142">
        <v>111.563</v>
      </c>
      <c r="AD142" t="s">
        <v>67</v>
      </c>
      <c r="AE142" t="s">
        <v>70</v>
      </c>
      <c r="AF142" t="s">
        <v>131</v>
      </c>
      <c r="AG142" t="s">
        <v>88</v>
      </c>
      <c r="AH142" s="3">
        <v>45781</v>
      </c>
      <c r="AJ142" t="s">
        <v>56</v>
      </c>
      <c r="AK142" s="3"/>
      <c r="AM142" s="3"/>
      <c r="AN142" t="s">
        <v>57</v>
      </c>
      <c r="AO142" s="3"/>
      <c r="AR142"/>
      <c r="AS142">
        <v>202505</v>
      </c>
      <c r="AT142" s="3">
        <v>45781</v>
      </c>
      <c r="AU142">
        <v>2159586</v>
      </c>
      <c r="AV142">
        <v>45791</v>
      </c>
      <c r="AW142" s="3">
        <v>45807</v>
      </c>
      <c r="AY142" s="3"/>
      <c r="BA142" s="3"/>
      <c r="BC142" s="3"/>
      <c r="BD142">
        <v>202505</v>
      </c>
      <c r="BE142">
        <v>202505</v>
      </c>
      <c r="BF142" s="5">
        <f>IFERROR(VLOOKUP(Sheet1[[#This Row],[ASESOR]],Parámetros!A:B,2,0),Sheet1[[#This Row],[PERIODO_ALTA]])</f>
        <v>202505</v>
      </c>
      <c r="BG142" s="5" t="str">
        <f>_xlfn.CONCAT(TRIM(Sheet1[[#This Row],[ASESOR]])," ",TRIM(Sheet1[[#This Row],[DEPARTAMENTO]]))</f>
        <v>SICOMNET SAC Lambayeque</v>
      </c>
      <c r="BH142" s="5" t="str">
        <f>Sheet1[[#This Row],[DNI_ASESOR]]</f>
        <v>20610959564</v>
      </c>
      <c r="BI142">
        <f>IF(Sheet1[[#This Row],[GRUPO]]="G1",IF(AND(Sheet1[[#This Row],[RECIBO1_PAGADO]]&lt;&gt;"",Sheet1[[#This Row],[RECIBO1_PAGADO]]&lt;=DATEVALUE("10/06/2025")),1,0),0)</f>
        <v>1</v>
      </c>
      <c r="BJ142" s="9">
        <f>Sheet1[[#This Row],[PRECIO CON IGV EXTERNO]]/1.18</f>
        <v>94.544915254237296</v>
      </c>
      <c r="BK142" s="5" t="str">
        <f>IF(MONTH(Sheet1[[#This Row],[WS_RECIBO1_EMISION]])=5,"G1",IF(MONTH(Sheet1[[#This Row],[WS_RECIBO1_EMISION]])-5=1,"G2","POR DEFINIR"))</f>
        <v>G1</v>
      </c>
      <c r="BL142" s="5" t="s">
        <v>1798</v>
      </c>
    </row>
    <row r="143" spans="1:64" x14ac:dyDescent="0.25">
      <c r="A143">
        <v>2159648</v>
      </c>
      <c r="B143" t="s">
        <v>414</v>
      </c>
      <c r="C143" t="s">
        <v>85</v>
      </c>
      <c r="D143" t="s">
        <v>86</v>
      </c>
      <c r="E143" t="s">
        <v>66</v>
      </c>
      <c r="H143" s="3">
        <v>45780</v>
      </c>
      <c r="I143" s="13">
        <v>45780.741748460649</v>
      </c>
      <c r="J143" t="s">
        <v>190</v>
      </c>
      <c r="K143">
        <v>350</v>
      </c>
      <c r="L143" t="s">
        <v>186</v>
      </c>
      <c r="M143" t="s">
        <v>53</v>
      </c>
      <c r="N143">
        <v>0</v>
      </c>
      <c r="O143">
        <v>0</v>
      </c>
      <c r="P143">
        <v>0</v>
      </c>
      <c r="Q143">
        <v>0</v>
      </c>
      <c r="R143" t="s">
        <v>227</v>
      </c>
      <c r="S143" t="s">
        <v>227</v>
      </c>
      <c r="T143">
        <v>0</v>
      </c>
      <c r="U143" t="s">
        <v>227</v>
      </c>
      <c r="V143" t="s">
        <v>227</v>
      </c>
      <c r="W143" t="s">
        <v>227</v>
      </c>
      <c r="X143" t="s">
        <v>227</v>
      </c>
      <c r="Y143" t="s">
        <v>227</v>
      </c>
      <c r="Z143" t="s">
        <v>227</v>
      </c>
      <c r="AA143" t="s">
        <v>54</v>
      </c>
      <c r="AB143">
        <v>69</v>
      </c>
      <c r="AC143">
        <v>69</v>
      </c>
      <c r="AD143" t="s">
        <v>67</v>
      </c>
      <c r="AE143" t="s">
        <v>4</v>
      </c>
      <c r="AF143" t="s">
        <v>8</v>
      </c>
      <c r="AG143" t="s">
        <v>88</v>
      </c>
      <c r="AH143" s="3">
        <v>45782</v>
      </c>
      <c r="AJ143" t="s">
        <v>56</v>
      </c>
      <c r="AK143" s="3"/>
      <c r="AM143" s="3"/>
      <c r="AN143" t="s">
        <v>57</v>
      </c>
      <c r="AO143" s="3"/>
      <c r="AR143"/>
      <c r="AS143">
        <v>202505</v>
      </c>
      <c r="AT143" s="3">
        <v>45782</v>
      </c>
      <c r="AU143">
        <v>2159648</v>
      </c>
      <c r="AV143">
        <v>45791</v>
      </c>
      <c r="AW143" s="3">
        <v>45805</v>
      </c>
      <c r="AY143" s="3"/>
      <c r="BA143" s="3"/>
      <c r="BC143" s="3"/>
      <c r="BD143">
        <v>202505</v>
      </c>
      <c r="BE143">
        <v>202505</v>
      </c>
      <c r="BF143" s="5">
        <f>IFERROR(VLOOKUP(Sheet1[[#This Row],[ASESOR]],Parámetros!A:B,2,0),Sheet1[[#This Row],[PERIODO_ALTA]])</f>
        <v>202505</v>
      </c>
      <c r="BG143" s="5" t="str">
        <f>_xlfn.CONCAT(TRIM(Sheet1[[#This Row],[ASESOR]])," ",TRIM(Sheet1[[#This Row],[DEPARTAMENTO]]))</f>
        <v>ALIV TELECOM S.A.C. Lambayeque</v>
      </c>
      <c r="BH143" s="5" t="str">
        <f>Sheet1[[#This Row],[DNI_ASESOR]]</f>
        <v>20609316170</v>
      </c>
      <c r="BI143">
        <f>IF(Sheet1[[#This Row],[GRUPO]]="G1",IF(AND(Sheet1[[#This Row],[RECIBO1_PAGADO]]&lt;&gt;"",Sheet1[[#This Row],[RECIBO1_PAGADO]]&lt;=DATEVALUE("10/06/2025")),1,0),0)</f>
        <v>1</v>
      </c>
      <c r="BJ143" s="9">
        <f>Sheet1[[#This Row],[PRECIO CON IGV EXTERNO]]/1.18</f>
        <v>58.474576271186443</v>
      </c>
      <c r="BK143" s="5" t="str">
        <f>IF(MONTH(Sheet1[[#This Row],[WS_RECIBO1_EMISION]])=5,"G1",IF(MONTH(Sheet1[[#This Row],[WS_RECIBO1_EMISION]])-5=1,"G2","POR DEFINIR"))</f>
        <v>G1</v>
      </c>
      <c r="BL143" s="5" t="s">
        <v>1798</v>
      </c>
    </row>
    <row r="144" spans="1:64" x14ac:dyDescent="0.25">
      <c r="A144">
        <v>2159652</v>
      </c>
      <c r="B144" t="s">
        <v>415</v>
      </c>
      <c r="C144" t="s">
        <v>89</v>
      </c>
      <c r="D144" t="s">
        <v>89</v>
      </c>
      <c r="E144" t="s">
        <v>90</v>
      </c>
      <c r="H144" s="3">
        <v>45780</v>
      </c>
      <c r="I144" s="13">
        <v>45780.729318287034</v>
      </c>
      <c r="J144" t="s">
        <v>190</v>
      </c>
      <c r="K144">
        <v>350</v>
      </c>
      <c r="L144" t="s">
        <v>188</v>
      </c>
      <c r="M144" t="s">
        <v>58</v>
      </c>
      <c r="N144">
        <v>0</v>
      </c>
      <c r="O144">
        <v>0</v>
      </c>
      <c r="P144">
        <v>0</v>
      </c>
      <c r="Q144">
        <v>0</v>
      </c>
      <c r="R144" t="s">
        <v>227</v>
      </c>
      <c r="S144" t="s">
        <v>227</v>
      </c>
      <c r="T144">
        <v>0</v>
      </c>
      <c r="U144" t="s">
        <v>227</v>
      </c>
      <c r="V144" t="s">
        <v>227</v>
      </c>
      <c r="W144" t="s">
        <v>228</v>
      </c>
      <c r="X144" t="s">
        <v>227</v>
      </c>
      <c r="Y144" t="s">
        <v>227</v>
      </c>
      <c r="Z144" t="s">
        <v>227</v>
      </c>
      <c r="AA144" t="s">
        <v>54</v>
      </c>
      <c r="AB144">
        <v>94</v>
      </c>
      <c r="AC144">
        <v>94</v>
      </c>
      <c r="AD144" t="s">
        <v>60</v>
      </c>
      <c r="AE144" t="s">
        <v>6</v>
      </c>
      <c r="AF144" t="s">
        <v>10</v>
      </c>
      <c r="AG144" t="s">
        <v>88</v>
      </c>
      <c r="AH144" s="3">
        <v>45782</v>
      </c>
      <c r="AJ144" t="s">
        <v>56</v>
      </c>
      <c r="AK144" s="3"/>
      <c r="AM144" s="3"/>
      <c r="AN144" t="s">
        <v>57</v>
      </c>
      <c r="AO144" s="3"/>
      <c r="AR144"/>
      <c r="AS144">
        <v>202505</v>
      </c>
      <c r="AT144" s="3">
        <v>45782</v>
      </c>
      <c r="AU144">
        <v>2159652</v>
      </c>
      <c r="AV144">
        <v>45791</v>
      </c>
      <c r="AW144" s="3">
        <v>45805</v>
      </c>
      <c r="AY144" s="3"/>
      <c r="BA144" s="3"/>
      <c r="BC144" s="3"/>
      <c r="BD144">
        <v>202505</v>
      </c>
      <c r="BE144">
        <v>202505</v>
      </c>
      <c r="BF144" s="5">
        <f>IFERROR(VLOOKUP(Sheet1[[#This Row],[ASESOR]],Parámetros!A:B,2,0),Sheet1[[#This Row],[PERIODO_ALTA]])</f>
        <v>202505</v>
      </c>
      <c r="BG144" s="5" t="str">
        <f>_xlfn.CONCAT(TRIM(Sheet1[[#This Row],[ASESOR]])," ",TRIM(Sheet1[[#This Row],[DEPARTAMENTO]]))</f>
        <v>DAS SOLUCIONES S.A.C. Piura</v>
      </c>
      <c r="BH144" s="5" t="str">
        <f>Sheet1[[#This Row],[DNI_ASESOR]]</f>
        <v>20607995258</v>
      </c>
      <c r="BI144">
        <f>IF(Sheet1[[#This Row],[GRUPO]]="G1",IF(AND(Sheet1[[#This Row],[RECIBO1_PAGADO]]&lt;&gt;"",Sheet1[[#This Row],[RECIBO1_PAGADO]]&lt;=DATEVALUE("10/06/2025")),1,0),0)</f>
        <v>1</v>
      </c>
      <c r="BJ144" s="9">
        <f>Sheet1[[#This Row],[PRECIO CON IGV EXTERNO]]/1.18</f>
        <v>79.66101694915254</v>
      </c>
      <c r="BK144" s="5" t="str">
        <f>IF(MONTH(Sheet1[[#This Row],[WS_RECIBO1_EMISION]])=5,"G1",IF(MONTH(Sheet1[[#This Row],[WS_RECIBO1_EMISION]])-5=1,"G2","POR DEFINIR"))</f>
        <v>G1</v>
      </c>
      <c r="BL144" s="5" t="s">
        <v>1798</v>
      </c>
    </row>
    <row r="145" spans="1:64" x14ac:dyDescent="0.25">
      <c r="A145">
        <v>2159684</v>
      </c>
      <c r="B145" t="s">
        <v>416</v>
      </c>
      <c r="C145" t="s">
        <v>94</v>
      </c>
      <c r="D145" t="s">
        <v>95</v>
      </c>
      <c r="E145" t="s">
        <v>102</v>
      </c>
      <c r="H145" s="3">
        <v>45780</v>
      </c>
      <c r="I145" s="13">
        <v>45780.739719907404</v>
      </c>
      <c r="J145" t="s">
        <v>192</v>
      </c>
      <c r="K145">
        <v>400</v>
      </c>
      <c r="L145" t="s">
        <v>188</v>
      </c>
      <c r="M145" t="s">
        <v>58</v>
      </c>
      <c r="N145">
        <v>2</v>
      </c>
      <c r="O145">
        <v>0</v>
      </c>
      <c r="P145">
        <v>1</v>
      </c>
      <c r="Q145">
        <v>0</v>
      </c>
      <c r="R145" t="s">
        <v>227</v>
      </c>
      <c r="S145" t="s">
        <v>227</v>
      </c>
      <c r="T145">
        <v>0</v>
      </c>
      <c r="U145" t="s">
        <v>227</v>
      </c>
      <c r="V145" t="s">
        <v>227</v>
      </c>
      <c r="W145" t="s">
        <v>227</v>
      </c>
      <c r="X145" t="s">
        <v>227</v>
      </c>
      <c r="Y145" t="s">
        <v>227</v>
      </c>
      <c r="Z145" t="s">
        <v>227</v>
      </c>
      <c r="AA145" t="s">
        <v>54</v>
      </c>
      <c r="AB145">
        <v>174</v>
      </c>
      <c r="AC145">
        <v>174</v>
      </c>
      <c r="AD145" t="s">
        <v>67</v>
      </c>
      <c r="AE145" t="s">
        <v>4</v>
      </c>
      <c r="AF145" t="s">
        <v>8</v>
      </c>
      <c r="AG145" t="s">
        <v>88</v>
      </c>
      <c r="AH145" s="3">
        <v>45782</v>
      </c>
      <c r="AJ145" t="s">
        <v>56</v>
      </c>
      <c r="AK145" s="3"/>
      <c r="AM145" s="3"/>
      <c r="AN145" t="s">
        <v>57</v>
      </c>
      <c r="AO145" s="3"/>
      <c r="AR145"/>
      <c r="AS145">
        <v>202505</v>
      </c>
      <c r="AT145" s="3">
        <v>45782</v>
      </c>
      <c r="AU145">
        <v>2159684</v>
      </c>
      <c r="AV145">
        <v>45791</v>
      </c>
      <c r="AW145" s="3"/>
      <c r="AY145" s="3"/>
      <c r="BA145" s="3"/>
      <c r="BC145" s="3"/>
      <c r="BD145">
        <v>202505</v>
      </c>
      <c r="BE145">
        <v>202505</v>
      </c>
      <c r="BF145" s="5">
        <f>IFERROR(VLOOKUP(Sheet1[[#This Row],[ASESOR]],Parámetros!A:B,2,0),Sheet1[[#This Row],[PERIODO_ALTA]])</f>
        <v>202505</v>
      </c>
      <c r="BG145" s="5" t="str">
        <f>_xlfn.CONCAT(TRIM(Sheet1[[#This Row],[ASESOR]])," ",TRIM(Sheet1[[#This Row],[DEPARTAMENTO]]))</f>
        <v>ALIV TELECOM S.A.C. La Libertad</v>
      </c>
      <c r="BH145" s="5" t="str">
        <f>Sheet1[[#This Row],[DNI_ASESOR]]</f>
        <v>20609316170</v>
      </c>
      <c r="BI145">
        <f>IF(Sheet1[[#This Row],[GRUPO]]="G1",IF(AND(Sheet1[[#This Row],[RECIBO1_PAGADO]]&lt;&gt;"",Sheet1[[#This Row],[RECIBO1_PAGADO]]&lt;=DATEVALUE("10/06/2025")),1,0),0)</f>
        <v>0</v>
      </c>
      <c r="BJ145" s="9">
        <f>Sheet1[[#This Row],[PRECIO CON IGV EXTERNO]]/1.18</f>
        <v>147.45762711864407</v>
      </c>
      <c r="BK145" s="5" t="str">
        <f>IF(MONTH(Sheet1[[#This Row],[WS_RECIBO1_EMISION]])=5,"G1",IF(MONTH(Sheet1[[#This Row],[WS_RECIBO1_EMISION]])-5=1,"G2","POR DEFINIR"))</f>
        <v>G1</v>
      </c>
      <c r="BL145" s="5" t="s">
        <v>1798</v>
      </c>
    </row>
    <row r="146" spans="1:64" x14ac:dyDescent="0.25">
      <c r="A146">
        <v>2159691</v>
      </c>
      <c r="B146" t="s">
        <v>417</v>
      </c>
      <c r="C146" t="s">
        <v>85</v>
      </c>
      <c r="D146" t="s">
        <v>86</v>
      </c>
      <c r="E146" t="s">
        <v>66</v>
      </c>
      <c r="G146" t="s">
        <v>279</v>
      </c>
      <c r="H146" s="3">
        <v>45780</v>
      </c>
      <c r="I146" s="13">
        <v>45780.741743749997</v>
      </c>
      <c r="J146" t="s">
        <v>190</v>
      </c>
      <c r="K146">
        <v>350</v>
      </c>
      <c r="L146" t="s">
        <v>186</v>
      </c>
      <c r="M146" t="s">
        <v>53</v>
      </c>
      <c r="N146">
        <v>0</v>
      </c>
      <c r="O146">
        <v>0</v>
      </c>
      <c r="P146">
        <v>0</v>
      </c>
      <c r="Q146">
        <v>0</v>
      </c>
      <c r="R146" t="s">
        <v>227</v>
      </c>
      <c r="S146" t="s">
        <v>227</v>
      </c>
      <c r="T146">
        <v>0</v>
      </c>
      <c r="U146" t="s">
        <v>227</v>
      </c>
      <c r="V146" t="s">
        <v>227</v>
      </c>
      <c r="W146" t="s">
        <v>227</v>
      </c>
      <c r="X146" t="s">
        <v>227</v>
      </c>
      <c r="Y146" t="s">
        <v>227</v>
      </c>
      <c r="Z146" t="s">
        <v>227</v>
      </c>
      <c r="AA146" t="s">
        <v>59</v>
      </c>
      <c r="AB146">
        <v>69</v>
      </c>
      <c r="AC146">
        <v>69</v>
      </c>
      <c r="AD146" t="s">
        <v>67</v>
      </c>
      <c r="AE146" t="s">
        <v>91</v>
      </c>
      <c r="AF146" t="s">
        <v>92</v>
      </c>
      <c r="AG146" t="s">
        <v>88</v>
      </c>
      <c r="AH146" s="3">
        <v>45781</v>
      </c>
      <c r="AJ146" t="s">
        <v>56</v>
      </c>
      <c r="AK146" s="3"/>
      <c r="AM146" s="3"/>
      <c r="AN146" t="s">
        <v>57</v>
      </c>
      <c r="AO146" s="3"/>
      <c r="AR146"/>
      <c r="AS146">
        <v>202505</v>
      </c>
      <c r="AT146" s="3">
        <v>45781</v>
      </c>
      <c r="AU146">
        <v>2159691</v>
      </c>
      <c r="AV146">
        <v>45791</v>
      </c>
      <c r="AW146" s="3">
        <v>45810</v>
      </c>
      <c r="AY146" s="3"/>
      <c r="BA146" s="3"/>
      <c r="BC146" s="3"/>
      <c r="BD146">
        <v>202505</v>
      </c>
      <c r="BE146">
        <v>202505</v>
      </c>
      <c r="BF146" s="5">
        <f>IFERROR(VLOOKUP(Sheet1[[#This Row],[ASESOR]],Parámetros!A:B,2,0),Sheet1[[#This Row],[PERIODO_ALTA]])</f>
        <v>202505</v>
      </c>
      <c r="BG146" s="5" t="str">
        <f>_xlfn.CONCAT(TRIM(Sheet1[[#This Row],[ASESOR]])," ",TRIM(Sheet1[[#This Row],[DEPARTAMENTO]]))</f>
        <v>YBENS GROUP Lambayeque</v>
      </c>
      <c r="BH146" s="5" t="str">
        <f>Sheet1[[#This Row],[DNI_ASESOR]]</f>
        <v>20610803131</v>
      </c>
      <c r="BI146">
        <f>IF(Sheet1[[#This Row],[GRUPO]]="G1",IF(AND(Sheet1[[#This Row],[RECIBO1_PAGADO]]&lt;&gt;"",Sheet1[[#This Row],[RECIBO1_PAGADO]]&lt;=DATEVALUE("10/06/2025")),1,0),0)</f>
        <v>1</v>
      </c>
      <c r="BJ146" s="9">
        <f>Sheet1[[#This Row],[PRECIO CON IGV EXTERNO]]/1.18</f>
        <v>58.474576271186443</v>
      </c>
      <c r="BK146" s="5" t="str">
        <f>IF(MONTH(Sheet1[[#This Row],[WS_RECIBO1_EMISION]])=5,"G1",IF(MONTH(Sheet1[[#This Row],[WS_RECIBO1_EMISION]])-5=1,"G2","POR DEFINIR"))</f>
        <v>G1</v>
      </c>
      <c r="BL146" s="5" t="s">
        <v>1798</v>
      </c>
    </row>
    <row r="147" spans="1:64" x14ac:dyDescent="0.25">
      <c r="A147">
        <v>2159700</v>
      </c>
      <c r="B147" t="s">
        <v>418</v>
      </c>
      <c r="C147" t="s">
        <v>94</v>
      </c>
      <c r="D147" t="s">
        <v>95</v>
      </c>
      <c r="E147" t="s">
        <v>96</v>
      </c>
      <c r="H147" s="3">
        <v>45780</v>
      </c>
      <c r="I147" s="13">
        <v>45780.745913923609</v>
      </c>
      <c r="J147" t="s">
        <v>191</v>
      </c>
      <c r="K147">
        <v>550</v>
      </c>
      <c r="L147" t="s">
        <v>186</v>
      </c>
      <c r="M147" t="s">
        <v>53</v>
      </c>
      <c r="N147">
        <v>0</v>
      </c>
      <c r="O147">
        <v>0</v>
      </c>
      <c r="P147">
        <v>0</v>
      </c>
      <c r="Q147">
        <v>0</v>
      </c>
      <c r="R147" t="s">
        <v>227</v>
      </c>
      <c r="S147" t="s">
        <v>227</v>
      </c>
      <c r="T147">
        <v>0</v>
      </c>
      <c r="U147" t="s">
        <v>227</v>
      </c>
      <c r="V147" t="s">
        <v>227</v>
      </c>
      <c r="W147" t="s">
        <v>227</v>
      </c>
      <c r="X147" t="s">
        <v>227</v>
      </c>
      <c r="Y147" t="s">
        <v>227</v>
      </c>
      <c r="Z147" t="s">
        <v>227</v>
      </c>
      <c r="AA147" t="s">
        <v>54</v>
      </c>
      <c r="AB147">
        <v>89</v>
      </c>
      <c r="AC147">
        <v>89</v>
      </c>
      <c r="AD147" t="s">
        <v>55</v>
      </c>
      <c r="AE147" t="s">
        <v>141</v>
      </c>
      <c r="AF147" t="s">
        <v>187</v>
      </c>
      <c r="AG147" t="s">
        <v>88</v>
      </c>
      <c r="AH147" s="3">
        <v>45785</v>
      </c>
      <c r="AJ147" t="s">
        <v>56</v>
      </c>
      <c r="AK147" s="3"/>
      <c r="AM147" s="3"/>
      <c r="AN147" t="s">
        <v>57</v>
      </c>
      <c r="AO147" s="3"/>
      <c r="AR147"/>
      <c r="AS147">
        <v>202505</v>
      </c>
      <c r="AT147" s="3">
        <v>45785</v>
      </c>
      <c r="AU147">
        <v>2159700</v>
      </c>
      <c r="AV147">
        <v>45791</v>
      </c>
      <c r="AW147" s="3">
        <v>45805</v>
      </c>
      <c r="AY147" s="3"/>
      <c r="BA147" s="3"/>
      <c r="BC147" s="3"/>
      <c r="BD147">
        <v>202505</v>
      </c>
      <c r="BE147">
        <v>202505</v>
      </c>
      <c r="BF147" s="5">
        <f>IFERROR(VLOOKUP(Sheet1[[#This Row],[ASESOR]],Parámetros!A:B,2,0),Sheet1[[#This Row],[PERIODO_ALTA]])</f>
        <v>202505</v>
      </c>
      <c r="BG147" s="5" t="str">
        <f>_xlfn.CONCAT(TRIM(Sheet1[[#This Row],[ASESOR]])," ",TRIM(Sheet1[[#This Row],[DEPARTAMENTO]]))</f>
        <v>EXPORTEL PROVINCIA La Libertad</v>
      </c>
      <c r="BH147" s="5" t="str">
        <f>Sheet1[[#This Row],[DNI_ASESOR]]</f>
        <v>20610487672</v>
      </c>
      <c r="BI147">
        <f>IF(Sheet1[[#This Row],[GRUPO]]="G1",IF(AND(Sheet1[[#This Row],[RECIBO1_PAGADO]]&lt;&gt;"",Sheet1[[#This Row],[RECIBO1_PAGADO]]&lt;=DATEVALUE("10/06/2025")),1,0),0)</f>
        <v>1</v>
      </c>
      <c r="BJ147" s="9">
        <f>Sheet1[[#This Row],[PRECIO CON IGV EXTERNO]]/1.18</f>
        <v>75.423728813559322</v>
      </c>
      <c r="BK147" s="5" t="str">
        <f>IF(MONTH(Sheet1[[#This Row],[WS_RECIBO1_EMISION]])=5,"G1",IF(MONTH(Sheet1[[#This Row],[WS_RECIBO1_EMISION]])-5=1,"G2","POR DEFINIR"))</f>
        <v>G1</v>
      </c>
      <c r="BL147" s="5" t="s">
        <v>1798</v>
      </c>
    </row>
    <row r="148" spans="1:64" x14ac:dyDescent="0.25">
      <c r="A148">
        <v>2159709</v>
      </c>
      <c r="B148" t="s">
        <v>419</v>
      </c>
      <c r="C148" t="s">
        <v>98</v>
      </c>
      <c r="D148" t="s">
        <v>99</v>
      </c>
      <c r="E148" t="s">
        <v>101</v>
      </c>
      <c r="H148" s="3">
        <v>45780</v>
      </c>
      <c r="I148" s="13">
        <v>45780.750358564816</v>
      </c>
      <c r="J148" t="s">
        <v>190</v>
      </c>
      <c r="K148">
        <v>350</v>
      </c>
      <c r="L148" t="s">
        <v>186</v>
      </c>
      <c r="M148" t="s">
        <v>53</v>
      </c>
      <c r="N148">
        <v>0</v>
      </c>
      <c r="O148">
        <v>0</v>
      </c>
      <c r="P148">
        <v>0</v>
      </c>
      <c r="Q148">
        <v>0</v>
      </c>
      <c r="R148" t="s">
        <v>227</v>
      </c>
      <c r="S148" t="s">
        <v>227</v>
      </c>
      <c r="T148">
        <v>0</v>
      </c>
      <c r="U148" t="s">
        <v>227</v>
      </c>
      <c r="V148" t="s">
        <v>227</v>
      </c>
      <c r="W148" t="s">
        <v>227</v>
      </c>
      <c r="X148" t="s">
        <v>227</v>
      </c>
      <c r="Y148" t="s">
        <v>227</v>
      </c>
      <c r="Z148" t="s">
        <v>227</v>
      </c>
      <c r="AA148" t="s">
        <v>64</v>
      </c>
      <c r="AB148">
        <v>69</v>
      </c>
      <c r="AC148">
        <v>69</v>
      </c>
      <c r="AD148" t="s">
        <v>67</v>
      </c>
      <c r="AE148" t="s">
        <v>4</v>
      </c>
      <c r="AF148" t="s">
        <v>8</v>
      </c>
      <c r="AG148" t="s">
        <v>88</v>
      </c>
      <c r="AH148" s="3">
        <v>45781</v>
      </c>
      <c r="AJ148" t="s">
        <v>56</v>
      </c>
      <c r="AK148" s="3"/>
      <c r="AM148" s="3"/>
      <c r="AN148" t="s">
        <v>57</v>
      </c>
      <c r="AO148" s="3"/>
      <c r="AR148"/>
      <c r="AS148">
        <v>202505</v>
      </c>
      <c r="AT148" s="3">
        <v>45781</v>
      </c>
      <c r="AU148">
        <v>2159709</v>
      </c>
      <c r="AV148" s="3">
        <v>45791</v>
      </c>
      <c r="AW148" s="3">
        <v>45805</v>
      </c>
      <c r="AY148" s="3"/>
      <c r="BA148" s="3"/>
      <c r="BC148" s="3"/>
      <c r="BD148">
        <v>202505</v>
      </c>
      <c r="BE148">
        <v>202505</v>
      </c>
      <c r="BF148" s="5">
        <f>IFERROR(VLOOKUP(Sheet1[[#This Row],[ASESOR]],Parámetros!A:B,2,0),Sheet1[[#This Row],[PERIODO_ALTA]])</f>
        <v>202505</v>
      </c>
      <c r="BG148" s="5" t="str">
        <f>_xlfn.CONCAT(TRIM(Sheet1[[#This Row],[ASESOR]])," ",TRIM(Sheet1[[#This Row],[DEPARTAMENTO]]))</f>
        <v>ALIV TELECOM S.A.C. Áncash</v>
      </c>
      <c r="BH148" s="5" t="str">
        <f>Sheet1[[#This Row],[DNI_ASESOR]]</f>
        <v>20609316170</v>
      </c>
      <c r="BI148">
        <f>IF(Sheet1[[#This Row],[GRUPO]]="G1",IF(AND(Sheet1[[#This Row],[RECIBO1_PAGADO]]&lt;&gt;"",Sheet1[[#This Row],[RECIBO1_PAGADO]]&lt;=DATEVALUE("10/06/2025")),1,0),0)</f>
        <v>1</v>
      </c>
      <c r="BJ148" s="9">
        <f>Sheet1[[#This Row],[PRECIO CON IGV EXTERNO]]/1.18</f>
        <v>58.474576271186443</v>
      </c>
      <c r="BK148" s="5" t="str">
        <f>IF(MONTH(Sheet1[[#This Row],[WS_RECIBO1_EMISION]])=5,"G1",IF(MONTH(Sheet1[[#This Row],[WS_RECIBO1_EMISION]])-5=1,"G2","POR DEFINIR"))</f>
        <v>G1</v>
      </c>
      <c r="BL148" s="5" t="s">
        <v>1798</v>
      </c>
    </row>
    <row r="149" spans="1:64" x14ac:dyDescent="0.25">
      <c r="A149">
        <v>2159710</v>
      </c>
      <c r="B149" t="s">
        <v>420</v>
      </c>
      <c r="C149" t="s">
        <v>85</v>
      </c>
      <c r="D149" t="s">
        <v>86</v>
      </c>
      <c r="E149" t="s">
        <v>87</v>
      </c>
      <c r="H149" s="3">
        <v>45780</v>
      </c>
      <c r="I149" s="13">
        <v>45780.764710613425</v>
      </c>
      <c r="J149" t="s">
        <v>190</v>
      </c>
      <c r="K149">
        <v>350</v>
      </c>
      <c r="L149" t="s">
        <v>188</v>
      </c>
      <c r="M149" t="s">
        <v>61</v>
      </c>
      <c r="N149">
        <v>0</v>
      </c>
      <c r="O149">
        <v>0</v>
      </c>
      <c r="P149">
        <v>0</v>
      </c>
      <c r="Q149">
        <v>0</v>
      </c>
      <c r="R149" t="s">
        <v>227</v>
      </c>
      <c r="S149" t="s">
        <v>227</v>
      </c>
      <c r="T149">
        <v>1</v>
      </c>
      <c r="U149" t="s">
        <v>227</v>
      </c>
      <c r="V149" t="s">
        <v>227</v>
      </c>
      <c r="W149" t="s">
        <v>227</v>
      </c>
      <c r="X149" t="s">
        <v>227</v>
      </c>
      <c r="Y149" t="s">
        <v>227</v>
      </c>
      <c r="Z149" t="s">
        <v>227</v>
      </c>
      <c r="AA149" t="s">
        <v>54</v>
      </c>
      <c r="AB149">
        <v>79</v>
      </c>
      <c r="AC149">
        <v>79</v>
      </c>
      <c r="AD149" t="s">
        <v>67</v>
      </c>
      <c r="AE149" t="s">
        <v>70</v>
      </c>
      <c r="AF149" t="s">
        <v>131</v>
      </c>
      <c r="AG149" t="s">
        <v>88</v>
      </c>
      <c r="AH149" s="3">
        <v>45781</v>
      </c>
      <c r="AJ149" t="s">
        <v>56</v>
      </c>
      <c r="AK149" s="3"/>
      <c r="AM149" s="3"/>
      <c r="AN149" t="s">
        <v>57</v>
      </c>
      <c r="AO149" s="3"/>
      <c r="AR149"/>
      <c r="AS149">
        <v>202505</v>
      </c>
      <c r="AT149" s="3">
        <v>45781</v>
      </c>
      <c r="AU149">
        <v>2159710</v>
      </c>
      <c r="AV149">
        <v>45791</v>
      </c>
      <c r="AW149" s="3">
        <v>45807</v>
      </c>
      <c r="AY149" s="3"/>
      <c r="BA149" s="3"/>
      <c r="BC149" s="3"/>
      <c r="BD149">
        <v>202505</v>
      </c>
      <c r="BE149">
        <v>202505</v>
      </c>
      <c r="BF149" s="5">
        <f>IFERROR(VLOOKUP(Sheet1[[#This Row],[ASESOR]],Parámetros!A:B,2,0),Sheet1[[#This Row],[PERIODO_ALTA]])</f>
        <v>202505</v>
      </c>
      <c r="BG149" s="5" t="str">
        <f>_xlfn.CONCAT(TRIM(Sheet1[[#This Row],[ASESOR]])," ",TRIM(Sheet1[[#This Row],[DEPARTAMENTO]]))</f>
        <v>SICOMNET SAC Lambayeque</v>
      </c>
      <c r="BH149" s="5" t="str">
        <f>Sheet1[[#This Row],[DNI_ASESOR]]</f>
        <v>20610959564</v>
      </c>
      <c r="BI149">
        <f>IF(Sheet1[[#This Row],[GRUPO]]="G1",IF(AND(Sheet1[[#This Row],[RECIBO1_PAGADO]]&lt;&gt;"",Sheet1[[#This Row],[RECIBO1_PAGADO]]&lt;=DATEVALUE("10/06/2025")),1,0),0)</f>
        <v>1</v>
      </c>
      <c r="BJ149" s="9">
        <f>Sheet1[[#This Row],[PRECIO CON IGV EXTERNO]]/1.18</f>
        <v>66.949152542372886</v>
      </c>
      <c r="BK149" s="5" t="str">
        <f>IF(MONTH(Sheet1[[#This Row],[WS_RECIBO1_EMISION]])=5,"G1",IF(MONTH(Sheet1[[#This Row],[WS_RECIBO1_EMISION]])-5=1,"G2","POR DEFINIR"))</f>
        <v>G1</v>
      </c>
      <c r="BL149" s="5" t="s">
        <v>1798</v>
      </c>
    </row>
    <row r="150" spans="1:64" x14ac:dyDescent="0.25">
      <c r="A150">
        <v>2159717</v>
      </c>
      <c r="B150" t="s">
        <v>421</v>
      </c>
      <c r="C150" t="s">
        <v>89</v>
      </c>
      <c r="D150" t="s">
        <v>89</v>
      </c>
      <c r="E150" t="s">
        <v>90</v>
      </c>
      <c r="H150" s="3">
        <v>45780</v>
      </c>
      <c r="I150" s="13">
        <v>45780.747997766201</v>
      </c>
      <c r="J150" t="s">
        <v>195</v>
      </c>
      <c r="K150">
        <v>1000</v>
      </c>
      <c r="L150" t="s">
        <v>188</v>
      </c>
      <c r="M150" t="s">
        <v>58</v>
      </c>
      <c r="N150">
        <v>1</v>
      </c>
      <c r="O150">
        <v>0</v>
      </c>
      <c r="P150">
        <v>0</v>
      </c>
      <c r="Q150">
        <v>0</v>
      </c>
      <c r="R150" t="s">
        <v>227</v>
      </c>
      <c r="S150" t="s">
        <v>227</v>
      </c>
      <c r="T150">
        <v>0</v>
      </c>
      <c r="U150" t="s">
        <v>227</v>
      </c>
      <c r="V150" t="s">
        <v>227</v>
      </c>
      <c r="W150" t="s">
        <v>227</v>
      </c>
      <c r="X150" t="s">
        <v>227</v>
      </c>
      <c r="Y150" t="s">
        <v>227</v>
      </c>
      <c r="Z150" t="s">
        <v>228</v>
      </c>
      <c r="AA150" t="s">
        <v>54</v>
      </c>
      <c r="AB150">
        <v>129.9</v>
      </c>
      <c r="AC150">
        <v>111.563</v>
      </c>
      <c r="AD150" t="s">
        <v>67</v>
      </c>
      <c r="AE150" t="s">
        <v>127</v>
      </c>
      <c r="AF150" t="s">
        <v>128</v>
      </c>
      <c r="AG150" t="s">
        <v>88</v>
      </c>
      <c r="AH150" s="3">
        <v>45781</v>
      </c>
      <c r="AJ150" t="s">
        <v>56</v>
      </c>
      <c r="AK150" s="3"/>
      <c r="AM150" s="3"/>
      <c r="AN150" t="s">
        <v>57</v>
      </c>
      <c r="AO150" s="3"/>
      <c r="AR150"/>
      <c r="AS150">
        <v>202505</v>
      </c>
      <c r="AT150" s="3">
        <v>45781</v>
      </c>
      <c r="AU150">
        <v>2159717</v>
      </c>
      <c r="AV150">
        <v>45791</v>
      </c>
      <c r="AW150" s="3">
        <v>45805</v>
      </c>
      <c r="AY150" s="3"/>
      <c r="BA150" s="3"/>
      <c r="BC150" s="3"/>
      <c r="BD150">
        <v>202505</v>
      </c>
      <c r="BE150">
        <v>202505</v>
      </c>
      <c r="BF150" s="5">
        <f>IFERROR(VLOOKUP(Sheet1[[#This Row],[ASESOR]],Parámetros!A:B,2,0),Sheet1[[#This Row],[PERIODO_ALTA]])</f>
        <v>202505</v>
      </c>
      <c r="BG150" s="5" t="str">
        <f>_xlfn.CONCAT(TRIM(Sheet1[[#This Row],[ASESOR]])," ",TRIM(Sheet1[[#This Row],[DEPARTAMENTO]]))</f>
        <v>DATANTENNA S.A.C. Piura</v>
      </c>
      <c r="BH150" s="5" t="str">
        <f>Sheet1[[#This Row],[DNI_ASESOR]]</f>
        <v>20557798723</v>
      </c>
      <c r="BI150">
        <f>IF(Sheet1[[#This Row],[GRUPO]]="G1",IF(AND(Sheet1[[#This Row],[RECIBO1_PAGADO]]&lt;&gt;"",Sheet1[[#This Row],[RECIBO1_PAGADO]]&lt;=DATEVALUE("10/06/2025")),1,0),0)</f>
        <v>1</v>
      </c>
      <c r="BJ150" s="9">
        <f>Sheet1[[#This Row],[PRECIO CON IGV EXTERNO]]/1.18</f>
        <v>94.544915254237296</v>
      </c>
      <c r="BK150" s="5" t="str">
        <f>IF(MONTH(Sheet1[[#This Row],[WS_RECIBO1_EMISION]])=5,"G1",IF(MONTH(Sheet1[[#This Row],[WS_RECIBO1_EMISION]])-5=1,"G2","POR DEFINIR"))</f>
        <v>G1</v>
      </c>
      <c r="BL150" s="5" t="s">
        <v>1798</v>
      </c>
    </row>
    <row r="151" spans="1:64" x14ac:dyDescent="0.25">
      <c r="A151">
        <v>2159754</v>
      </c>
      <c r="B151" t="s">
        <v>422</v>
      </c>
      <c r="C151" t="s">
        <v>89</v>
      </c>
      <c r="D151" t="s">
        <v>89</v>
      </c>
      <c r="E151" t="s">
        <v>93</v>
      </c>
      <c r="H151" s="3">
        <v>45780</v>
      </c>
      <c r="I151" s="13">
        <v>45780.781351469908</v>
      </c>
      <c r="J151" t="s">
        <v>190</v>
      </c>
      <c r="K151">
        <v>350</v>
      </c>
      <c r="L151" t="s">
        <v>186</v>
      </c>
      <c r="M151" t="s">
        <v>53</v>
      </c>
      <c r="N151">
        <v>0</v>
      </c>
      <c r="O151">
        <v>0</v>
      </c>
      <c r="P151">
        <v>0</v>
      </c>
      <c r="Q151">
        <v>0</v>
      </c>
      <c r="R151" t="s">
        <v>227</v>
      </c>
      <c r="S151" t="s">
        <v>227</v>
      </c>
      <c r="T151">
        <v>0</v>
      </c>
      <c r="U151" t="s">
        <v>227</v>
      </c>
      <c r="V151" t="s">
        <v>227</v>
      </c>
      <c r="W151" t="s">
        <v>227</v>
      </c>
      <c r="X151" t="s">
        <v>227</v>
      </c>
      <c r="Y151" t="s">
        <v>227</v>
      </c>
      <c r="Z151" t="s">
        <v>227</v>
      </c>
      <c r="AA151" t="s">
        <v>54</v>
      </c>
      <c r="AB151">
        <v>69</v>
      </c>
      <c r="AC151">
        <v>69</v>
      </c>
      <c r="AD151" t="s">
        <v>67</v>
      </c>
      <c r="AE151" t="s">
        <v>4</v>
      </c>
      <c r="AF151" t="s">
        <v>8</v>
      </c>
      <c r="AG151" t="s">
        <v>88</v>
      </c>
      <c r="AH151" s="3">
        <v>45781</v>
      </c>
      <c r="AJ151" t="s">
        <v>56</v>
      </c>
      <c r="AK151" s="3"/>
      <c r="AM151" s="3"/>
      <c r="AN151" t="s">
        <v>57</v>
      </c>
      <c r="AO151" s="3"/>
      <c r="AR151"/>
      <c r="AS151">
        <v>202505</v>
      </c>
      <c r="AT151" s="3">
        <v>45781</v>
      </c>
      <c r="AU151">
        <v>2159754</v>
      </c>
      <c r="AV151">
        <v>45791</v>
      </c>
      <c r="AW151" s="3">
        <v>45818</v>
      </c>
      <c r="AY151" s="3"/>
      <c r="BA151" s="3"/>
      <c r="BC151" s="3"/>
      <c r="BD151">
        <v>202505</v>
      </c>
      <c r="BE151">
        <v>202505</v>
      </c>
      <c r="BF151" s="5">
        <f>IFERROR(VLOOKUP(Sheet1[[#This Row],[ASESOR]],Parámetros!A:B,2,0),Sheet1[[#This Row],[PERIODO_ALTA]])</f>
        <v>202505</v>
      </c>
      <c r="BG151" s="5" t="str">
        <f>_xlfn.CONCAT(TRIM(Sheet1[[#This Row],[ASESOR]])," ",TRIM(Sheet1[[#This Row],[DEPARTAMENTO]]))</f>
        <v>ALIV TELECOM S.A.C. Piura</v>
      </c>
      <c r="BH151" s="5" t="str">
        <f>Sheet1[[#This Row],[DNI_ASESOR]]</f>
        <v>20609316170</v>
      </c>
      <c r="BI151">
        <f>IF(Sheet1[[#This Row],[GRUPO]]="G1",IF(AND(Sheet1[[#This Row],[RECIBO1_PAGADO]]&lt;&gt;"",Sheet1[[#This Row],[RECIBO1_PAGADO]]&lt;=DATEVALUE("10/06/2025")),1,0),0)</f>
        <v>1</v>
      </c>
      <c r="BJ151" s="9">
        <f>Sheet1[[#This Row],[PRECIO CON IGV EXTERNO]]/1.18</f>
        <v>58.474576271186443</v>
      </c>
      <c r="BK151" s="5" t="str">
        <f>IF(MONTH(Sheet1[[#This Row],[WS_RECIBO1_EMISION]])=5,"G1",IF(MONTH(Sheet1[[#This Row],[WS_RECIBO1_EMISION]])-5=1,"G2","POR DEFINIR"))</f>
        <v>G1</v>
      </c>
      <c r="BL151" s="5" t="s">
        <v>1798</v>
      </c>
    </row>
    <row r="152" spans="1:64" x14ac:dyDescent="0.25">
      <c r="A152">
        <v>2159755</v>
      </c>
      <c r="B152" t="s">
        <v>423</v>
      </c>
      <c r="C152" t="s">
        <v>94</v>
      </c>
      <c r="D152" t="s">
        <v>95</v>
      </c>
      <c r="E152" t="s">
        <v>96</v>
      </c>
      <c r="H152" s="3">
        <v>45780</v>
      </c>
      <c r="I152" s="13">
        <v>45781.314679513889</v>
      </c>
      <c r="J152" t="s">
        <v>195</v>
      </c>
      <c r="K152">
        <v>1000</v>
      </c>
      <c r="L152" t="s">
        <v>189</v>
      </c>
      <c r="M152" t="s">
        <v>65</v>
      </c>
      <c r="N152">
        <v>1</v>
      </c>
      <c r="O152">
        <v>0</v>
      </c>
      <c r="P152">
        <v>0</v>
      </c>
      <c r="Q152">
        <v>0</v>
      </c>
      <c r="R152" t="s">
        <v>227</v>
      </c>
      <c r="S152" t="s">
        <v>227</v>
      </c>
      <c r="T152">
        <v>1</v>
      </c>
      <c r="U152" t="s">
        <v>227</v>
      </c>
      <c r="V152" t="s">
        <v>227</v>
      </c>
      <c r="W152" t="s">
        <v>227</v>
      </c>
      <c r="X152" t="s">
        <v>227</v>
      </c>
      <c r="Y152" t="s">
        <v>227</v>
      </c>
      <c r="Z152" t="s">
        <v>228</v>
      </c>
      <c r="AA152" t="s">
        <v>54</v>
      </c>
      <c r="AB152">
        <v>154.9</v>
      </c>
      <c r="AC152">
        <v>136.56299999999999</v>
      </c>
      <c r="AD152" t="s">
        <v>67</v>
      </c>
      <c r="AE152" t="s">
        <v>6</v>
      </c>
      <c r="AF152" t="s">
        <v>10</v>
      </c>
      <c r="AG152" t="s">
        <v>88</v>
      </c>
      <c r="AH152" s="3">
        <v>45782</v>
      </c>
      <c r="AJ152" t="s">
        <v>56</v>
      </c>
      <c r="AK152" s="3"/>
      <c r="AM152" s="3"/>
      <c r="AN152" t="s">
        <v>57</v>
      </c>
      <c r="AO152" s="3"/>
      <c r="AR152"/>
      <c r="AS152">
        <v>202505</v>
      </c>
      <c r="AT152" s="3">
        <v>45782</v>
      </c>
      <c r="AU152">
        <v>2159755</v>
      </c>
      <c r="AV152">
        <v>45791</v>
      </c>
      <c r="AW152" s="3">
        <v>45818</v>
      </c>
      <c r="AY152" s="3"/>
      <c r="BA152" s="3"/>
      <c r="BC152" s="3"/>
      <c r="BD152">
        <v>202505</v>
      </c>
      <c r="BE152">
        <v>202505</v>
      </c>
      <c r="BF152" s="5">
        <f>IFERROR(VLOOKUP(Sheet1[[#This Row],[ASESOR]],Parámetros!A:B,2,0),Sheet1[[#This Row],[PERIODO_ALTA]])</f>
        <v>202505</v>
      </c>
      <c r="BG152" s="5" t="str">
        <f>_xlfn.CONCAT(TRIM(Sheet1[[#This Row],[ASESOR]])," ",TRIM(Sheet1[[#This Row],[DEPARTAMENTO]]))</f>
        <v>DAS SOLUCIONES S.A.C. La Libertad</v>
      </c>
      <c r="BH152" s="5" t="str">
        <f>Sheet1[[#This Row],[DNI_ASESOR]]</f>
        <v>20607995258</v>
      </c>
      <c r="BI152">
        <f>IF(Sheet1[[#This Row],[GRUPO]]="G1",IF(AND(Sheet1[[#This Row],[RECIBO1_PAGADO]]&lt;&gt;"",Sheet1[[#This Row],[RECIBO1_PAGADO]]&lt;=DATEVALUE("10/06/2025")),1,0),0)</f>
        <v>1</v>
      </c>
      <c r="BJ152" s="9">
        <f>Sheet1[[#This Row],[PRECIO CON IGV EXTERNO]]/1.18</f>
        <v>115.73135593220339</v>
      </c>
      <c r="BK152" s="5" t="str">
        <f>IF(MONTH(Sheet1[[#This Row],[WS_RECIBO1_EMISION]])=5,"G1",IF(MONTH(Sheet1[[#This Row],[WS_RECIBO1_EMISION]])-5=1,"G2","POR DEFINIR"))</f>
        <v>G1</v>
      </c>
      <c r="BL152" s="5" t="s">
        <v>1798</v>
      </c>
    </row>
    <row r="153" spans="1:64" x14ac:dyDescent="0.25">
      <c r="A153">
        <v>2159769</v>
      </c>
      <c r="B153" t="s">
        <v>424</v>
      </c>
      <c r="C153" t="s">
        <v>89</v>
      </c>
      <c r="D153" t="s">
        <v>89</v>
      </c>
      <c r="E153" t="s">
        <v>93</v>
      </c>
      <c r="H153" s="3">
        <v>45780</v>
      </c>
      <c r="I153" s="13">
        <v>45780.812657604169</v>
      </c>
      <c r="J153" t="s">
        <v>195</v>
      </c>
      <c r="K153">
        <v>1000</v>
      </c>
      <c r="L153" t="s">
        <v>188</v>
      </c>
      <c r="M153" t="s">
        <v>58</v>
      </c>
      <c r="N153">
        <v>1</v>
      </c>
      <c r="O153">
        <v>0</v>
      </c>
      <c r="P153">
        <v>0</v>
      </c>
      <c r="Q153">
        <v>0</v>
      </c>
      <c r="R153" t="s">
        <v>227</v>
      </c>
      <c r="S153" t="s">
        <v>227</v>
      </c>
      <c r="T153">
        <v>0</v>
      </c>
      <c r="U153" t="s">
        <v>227</v>
      </c>
      <c r="V153" t="s">
        <v>227</v>
      </c>
      <c r="W153" t="s">
        <v>227</v>
      </c>
      <c r="X153" t="s">
        <v>227</v>
      </c>
      <c r="Y153" t="s">
        <v>227</v>
      </c>
      <c r="Z153" t="s">
        <v>228</v>
      </c>
      <c r="AA153" t="s">
        <v>54</v>
      </c>
      <c r="AB153">
        <v>129.9</v>
      </c>
      <c r="AC153">
        <v>111.563</v>
      </c>
      <c r="AD153" t="s">
        <v>67</v>
      </c>
      <c r="AE153" t="s">
        <v>4</v>
      </c>
      <c r="AF153" t="s">
        <v>8</v>
      </c>
      <c r="AG153" t="s">
        <v>88</v>
      </c>
      <c r="AH153" s="3">
        <v>45781</v>
      </c>
      <c r="AJ153" t="s">
        <v>56</v>
      </c>
      <c r="AK153" s="3"/>
      <c r="AM153" s="3"/>
      <c r="AN153" t="s">
        <v>57</v>
      </c>
      <c r="AO153" s="3"/>
      <c r="AR153"/>
      <c r="AS153">
        <v>202505</v>
      </c>
      <c r="AT153" s="3">
        <v>45781</v>
      </c>
      <c r="AU153">
        <v>2159769</v>
      </c>
      <c r="AV153">
        <v>45791</v>
      </c>
      <c r="AW153" s="3">
        <v>45817</v>
      </c>
      <c r="AY153" s="3"/>
      <c r="BA153" s="3"/>
      <c r="BC153" s="3"/>
      <c r="BD153">
        <v>202505</v>
      </c>
      <c r="BE153">
        <v>202505</v>
      </c>
      <c r="BF153" s="5">
        <f>IFERROR(VLOOKUP(Sheet1[[#This Row],[ASESOR]],Parámetros!A:B,2,0),Sheet1[[#This Row],[PERIODO_ALTA]])</f>
        <v>202505</v>
      </c>
      <c r="BG153" s="5" t="str">
        <f>_xlfn.CONCAT(TRIM(Sheet1[[#This Row],[ASESOR]])," ",TRIM(Sheet1[[#This Row],[DEPARTAMENTO]]))</f>
        <v>ALIV TELECOM S.A.C. Piura</v>
      </c>
      <c r="BH153" s="5" t="str">
        <f>Sheet1[[#This Row],[DNI_ASESOR]]</f>
        <v>20609316170</v>
      </c>
      <c r="BI153">
        <f>IF(Sheet1[[#This Row],[GRUPO]]="G1",IF(AND(Sheet1[[#This Row],[RECIBO1_PAGADO]]&lt;&gt;"",Sheet1[[#This Row],[RECIBO1_PAGADO]]&lt;=DATEVALUE("10/06/2025")),1,0),0)</f>
        <v>1</v>
      </c>
      <c r="BJ153" s="9">
        <f>Sheet1[[#This Row],[PRECIO CON IGV EXTERNO]]/1.18</f>
        <v>94.544915254237296</v>
      </c>
      <c r="BK153" s="5" t="str">
        <f>IF(MONTH(Sheet1[[#This Row],[WS_RECIBO1_EMISION]])=5,"G1",IF(MONTH(Sheet1[[#This Row],[WS_RECIBO1_EMISION]])-5=1,"G2","POR DEFINIR"))</f>
        <v>G1</v>
      </c>
      <c r="BL153" s="5" t="s">
        <v>1798</v>
      </c>
    </row>
    <row r="154" spans="1:64" x14ac:dyDescent="0.25">
      <c r="A154">
        <v>2159774</v>
      </c>
      <c r="B154" t="s">
        <v>425</v>
      </c>
      <c r="C154" t="s">
        <v>85</v>
      </c>
      <c r="D154" t="s">
        <v>86</v>
      </c>
      <c r="E154" t="s">
        <v>66</v>
      </c>
      <c r="H154" s="3">
        <v>45780</v>
      </c>
      <c r="I154" s="13">
        <v>45780.79594074074</v>
      </c>
      <c r="J154" t="s">
        <v>190</v>
      </c>
      <c r="K154">
        <v>350</v>
      </c>
      <c r="L154" t="s">
        <v>186</v>
      </c>
      <c r="M154" t="s">
        <v>53</v>
      </c>
      <c r="N154">
        <v>0</v>
      </c>
      <c r="O154">
        <v>0</v>
      </c>
      <c r="P154">
        <v>0</v>
      </c>
      <c r="Q154">
        <v>0</v>
      </c>
      <c r="R154" t="s">
        <v>227</v>
      </c>
      <c r="S154" t="s">
        <v>227</v>
      </c>
      <c r="T154">
        <v>0</v>
      </c>
      <c r="U154" t="s">
        <v>227</v>
      </c>
      <c r="V154" t="s">
        <v>227</v>
      </c>
      <c r="W154" t="s">
        <v>227</v>
      </c>
      <c r="X154" t="s">
        <v>227</v>
      </c>
      <c r="Y154" t="s">
        <v>227</v>
      </c>
      <c r="Z154" t="s">
        <v>227</v>
      </c>
      <c r="AA154" t="s">
        <v>54</v>
      </c>
      <c r="AB154">
        <v>69</v>
      </c>
      <c r="AC154">
        <v>69</v>
      </c>
      <c r="AD154" t="s">
        <v>67</v>
      </c>
      <c r="AE154" t="s">
        <v>4</v>
      </c>
      <c r="AF154" t="s">
        <v>8</v>
      </c>
      <c r="AG154" t="s">
        <v>88</v>
      </c>
      <c r="AH154" s="3">
        <v>45781</v>
      </c>
      <c r="AJ154" t="s">
        <v>56</v>
      </c>
      <c r="AK154" s="3"/>
      <c r="AM154" s="3"/>
      <c r="AN154" t="s">
        <v>57</v>
      </c>
      <c r="AO154" s="3"/>
      <c r="AR154"/>
      <c r="AS154">
        <v>202505</v>
      </c>
      <c r="AT154" s="3">
        <v>45781</v>
      </c>
      <c r="AU154">
        <v>2159774</v>
      </c>
      <c r="AV154">
        <v>45791</v>
      </c>
      <c r="AW154" s="3">
        <v>45805</v>
      </c>
      <c r="AY154" s="3"/>
      <c r="BA154" s="3"/>
      <c r="BC154" s="3"/>
      <c r="BD154">
        <v>202505</v>
      </c>
      <c r="BE154">
        <v>202505</v>
      </c>
      <c r="BF154" s="5">
        <f>IFERROR(VLOOKUP(Sheet1[[#This Row],[ASESOR]],Parámetros!A:B,2,0),Sheet1[[#This Row],[PERIODO_ALTA]])</f>
        <v>202505</v>
      </c>
      <c r="BG154" s="5" t="str">
        <f>_xlfn.CONCAT(TRIM(Sheet1[[#This Row],[ASESOR]])," ",TRIM(Sheet1[[#This Row],[DEPARTAMENTO]]))</f>
        <v>ALIV TELECOM S.A.C. Lambayeque</v>
      </c>
      <c r="BH154" s="5" t="str">
        <f>Sheet1[[#This Row],[DNI_ASESOR]]</f>
        <v>20609316170</v>
      </c>
      <c r="BI154">
        <f>IF(Sheet1[[#This Row],[GRUPO]]="G1",IF(AND(Sheet1[[#This Row],[RECIBO1_PAGADO]]&lt;&gt;"",Sheet1[[#This Row],[RECIBO1_PAGADO]]&lt;=DATEVALUE("10/06/2025")),1,0),0)</f>
        <v>1</v>
      </c>
      <c r="BJ154" s="9">
        <f>Sheet1[[#This Row],[PRECIO CON IGV EXTERNO]]/1.18</f>
        <v>58.474576271186443</v>
      </c>
      <c r="BK154" s="5" t="str">
        <f>IF(MONTH(Sheet1[[#This Row],[WS_RECIBO1_EMISION]])=5,"G1",IF(MONTH(Sheet1[[#This Row],[WS_RECIBO1_EMISION]])-5=1,"G2","POR DEFINIR"))</f>
        <v>G1</v>
      </c>
      <c r="BL154" s="5" t="s">
        <v>1798</v>
      </c>
    </row>
    <row r="155" spans="1:64" x14ac:dyDescent="0.25">
      <c r="A155">
        <v>2159791</v>
      </c>
      <c r="B155" t="s">
        <v>426</v>
      </c>
      <c r="C155" t="s">
        <v>94</v>
      </c>
      <c r="D155" t="s">
        <v>95</v>
      </c>
      <c r="E155" t="s">
        <v>96</v>
      </c>
      <c r="G155" t="s">
        <v>427</v>
      </c>
      <c r="H155" s="3">
        <v>45780</v>
      </c>
      <c r="I155" s="13">
        <v>45780.768841400466</v>
      </c>
      <c r="J155" t="s">
        <v>190</v>
      </c>
      <c r="K155">
        <v>350</v>
      </c>
      <c r="L155" t="s">
        <v>186</v>
      </c>
      <c r="M155" t="s">
        <v>53</v>
      </c>
      <c r="N155">
        <v>0</v>
      </c>
      <c r="O155">
        <v>0</v>
      </c>
      <c r="P155">
        <v>0</v>
      </c>
      <c r="Q155">
        <v>0</v>
      </c>
      <c r="R155" t="s">
        <v>227</v>
      </c>
      <c r="S155" t="s">
        <v>227</v>
      </c>
      <c r="T155">
        <v>0</v>
      </c>
      <c r="U155" t="s">
        <v>227</v>
      </c>
      <c r="V155" t="s">
        <v>227</v>
      </c>
      <c r="W155" t="s">
        <v>227</v>
      </c>
      <c r="X155" t="s">
        <v>227</v>
      </c>
      <c r="Y155" t="s">
        <v>227</v>
      </c>
      <c r="Z155" t="s">
        <v>227</v>
      </c>
      <c r="AA155" t="s">
        <v>59</v>
      </c>
      <c r="AB155">
        <v>69</v>
      </c>
      <c r="AC155">
        <v>69</v>
      </c>
      <c r="AD155" t="s">
        <v>67</v>
      </c>
      <c r="AE155" t="s">
        <v>151</v>
      </c>
      <c r="AF155" t="s">
        <v>152</v>
      </c>
      <c r="AG155" t="s">
        <v>88</v>
      </c>
      <c r="AH155" s="3">
        <v>45781</v>
      </c>
      <c r="AJ155" t="s">
        <v>56</v>
      </c>
      <c r="AK155" s="3"/>
      <c r="AM155" s="3"/>
      <c r="AN155" t="s">
        <v>57</v>
      </c>
      <c r="AO155" s="3"/>
      <c r="AR155"/>
      <c r="AS155">
        <v>202505</v>
      </c>
      <c r="AT155" s="3">
        <v>45781</v>
      </c>
      <c r="AU155">
        <v>2159791</v>
      </c>
      <c r="AV155">
        <v>45791</v>
      </c>
      <c r="AW155" s="3">
        <v>45808</v>
      </c>
      <c r="AY155" s="3"/>
      <c r="BA155" s="3"/>
      <c r="BC155" s="3"/>
      <c r="BD155">
        <v>202505</v>
      </c>
      <c r="BE155">
        <v>202505</v>
      </c>
      <c r="BF155" s="5">
        <f>IFERROR(VLOOKUP(Sheet1[[#This Row],[ASESOR]],Parámetros!A:B,2,0),Sheet1[[#This Row],[PERIODO_ALTA]])</f>
        <v>202505</v>
      </c>
      <c r="BG155" s="5" t="str">
        <f>_xlfn.CONCAT(TRIM(Sheet1[[#This Row],[ASESOR]])," ",TRIM(Sheet1[[#This Row],[DEPARTAMENTO]]))</f>
        <v>SAVY OUTSOURCING S.A.C. La Libertad</v>
      </c>
      <c r="BH155" s="5" t="str">
        <f>Sheet1[[#This Row],[DNI_ASESOR]]</f>
        <v>20611812893</v>
      </c>
      <c r="BI155">
        <f>IF(Sheet1[[#This Row],[GRUPO]]="G1",IF(AND(Sheet1[[#This Row],[RECIBO1_PAGADO]]&lt;&gt;"",Sheet1[[#This Row],[RECIBO1_PAGADO]]&lt;=DATEVALUE("10/06/2025")),1,0),0)</f>
        <v>1</v>
      </c>
      <c r="BJ155" s="9">
        <f>Sheet1[[#This Row],[PRECIO CON IGV EXTERNO]]/1.18</f>
        <v>58.474576271186443</v>
      </c>
      <c r="BK155" s="5" t="str">
        <f>IF(MONTH(Sheet1[[#This Row],[WS_RECIBO1_EMISION]])=5,"G1",IF(MONTH(Sheet1[[#This Row],[WS_RECIBO1_EMISION]])-5=1,"G2","POR DEFINIR"))</f>
        <v>G1</v>
      </c>
      <c r="BL155" s="5" t="s">
        <v>1798</v>
      </c>
    </row>
    <row r="156" spans="1:64" x14ac:dyDescent="0.25">
      <c r="A156">
        <v>2159794</v>
      </c>
      <c r="B156" t="s">
        <v>428</v>
      </c>
      <c r="C156" t="s">
        <v>85</v>
      </c>
      <c r="D156" t="s">
        <v>86</v>
      </c>
      <c r="E156" t="s">
        <v>104</v>
      </c>
      <c r="H156" s="3">
        <v>45780</v>
      </c>
      <c r="I156" s="13">
        <v>45780.80845679398</v>
      </c>
      <c r="J156" t="s">
        <v>190</v>
      </c>
      <c r="K156">
        <v>350</v>
      </c>
      <c r="L156" t="s">
        <v>186</v>
      </c>
      <c r="M156" t="s">
        <v>53</v>
      </c>
      <c r="N156">
        <v>0</v>
      </c>
      <c r="O156">
        <v>0</v>
      </c>
      <c r="P156">
        <v>0</v>
      </c>
      <c r="Q156">
        <v>0</v>
      </c>
      <c r="R156" t="s">
        <v>227</v>
      </c>
      <c r="S156" t="s">
        <v>227</v>
      </c>
      <c r="T156">
        <v>0</v>
      </c>
      <c r="U156" t="s">
        <v>227</v>
      </c>
      <c r="V156" t="s">
        <v>227</v>
      </c>
      <c r="W156" t="s">
        <v>227</v>
      </c>
      <c r="X156" t="s">
        <v>227</v>
      </c>
      <c r="Y156" t="s">
        <v>227</v>
      </c>
      <c r="Z156" t="s">
        <v>227</v>
      </c>
      <c r="AA156" t="s">
        <v>54</v>
      </c>
      <c r="AB156">
        <v>69</v>
      </c>
      <c r="AC156">
        <v>69</v>
      </c>
      <c r="AD156" t="s">
        <v>67</v>
      </c>
      <c r="AE156" t="s">
        <v>70</v>
      </c>
      <c r="AF156" t="s">
        <v>131</v>
      </c>
      <c r="AG156" t="s">
        <v>88</v>
      </c>
      <c r="AH156" s="3">
        <v>45781</v>
      </c>
      <c r="AJ156" t="s">
        <v>56</v>
      </c>
      <c r="AK156" s="3"/>
      <c r="AM156" s="3"/>
      <c r="AN156" t="s">
        <v>57</v>
      </c>
      <c r="AO156" s="3"/>
      <c r="AR156"/>
      <c r="AS156">
        <v>202505</v>
      </c>
      <c r="AT156" s="3">
        <v>45781</v>
      </c>
      <c r="AU156">
        <v>2159794</v>
      </c>
      <c r="AV156">
        <v>45791</v>
      </c>
      <c r="AW156" s="3">
        <v>45808</v>
      </c>
      <c r="AY156" s="3"/>
      <c r="BA156" s="3"/>
      <c r="BC156" s="3"/>
      <c r="BD156">
        <v>202505</v>
      </c>
      <c r="BE156">
        <v>202505</v>
      </c>
      <c r="BF156" s="5">
        <f>IFERROR(VLOOKUP(Sheet1[[#This Row],[ASESOR]],Parámetros!A:B,2,0),Sheet1[[#This Row],[PERIODO_ALTA]])</f>
        <v>202505</v>
      </c>
      <c r="BG156" s="5" t="str">
        <f>_xlfn.CONCAT(TRIM(Sheet1[[#This Row],[ASESOR]])," ",TRIM(Sheet1[[#This Row],[DEPARTAMENTO]]))</f>
        <v>SICOMNET SAC Lambayeque</v>
      </c>
      <c r="BH156" s="5" t="str">
        <f>Sheet1[[#This Row],[DNI_ASESOR]]</f>
        <v>20610959564</v>
      </c>
      <c r="BI156">
        <f>IF(Sheet1[[#This Row],[GRUPO]]="G1",IF(AND(Sheet1[[#This Row],[RECIBO1_PAGADO]]&lt;&gt;"",Sheet1[[#This Row],[RECIBO1_PAGADO]]&lt;=DATEVALUE("10/06/2025")),1,0),0)</f>
        <v>1</v>
      </c>
      <c r="BJ156" s="9">
        <f>Sheet1[[#This Row],[PRECIO CON IGV EXTERNO]]/1.18</f>
        <v>58.474576271186443</v>
      </c>
      <c r="BK156" s="5" t="str">
        <f>IF(MONTH(Sheet1[[#This Row],[WS_RECIBO1_EMISION]])=5,"G1",IF(MONTH(Sheet1[[#This Row],[WS_RECIBO1_EMISION]])-5=1,"G2","POR DEFINIR"))</f>
        <v>G1</v>
      </c>
      <c r="BL156" s="5" t="s">
        <v>1798</v>
      </c>
    </row>
    <row r="157" spans="1:64" x14ac:dyDescent="0.25">
      <c r="A157">
        <v>2159853</v>
      </c>
      <c r="B157" t="s">
        <v>429</v>
      </c>
      <c r="C157" t="s">
        <v>85</v>
      </c>
      <c r="D157" t="s">
        <v>86</v>
      </c>
      <c r="E157" t="s">
        <v>87</v>
      </c>
      <c r="H157" s="3">
        <v>45780</v>
      </c>
      <c r="I157" s="13">
        <v>45780.81259991898</v>
      </c>
      <c r="J157" t="s">
        <v>195</v>
      </c>
      <c r="K157">
        <v>1000</v>
      </c>
      <c r="L157" t="s">
        <v>188</v>
      </c>
      <c r="M157" t="s">
        <v>58</v>
      </c>
      <c r="N157">
        <v>1</v>
      </c>
      <c r="O157">
        <v>0</v>
      </c>
      <c r="P157">
        <v>0</v>
      </c>
      <c r="Q157">
        <v>0</v>
      </c>
      <c r="R157" t="s">
        <v>227</v>
      </c>
      <c r="S157" t="s">
        <v>227</v>
      </c>
      <c r="T157">
        <v>0</v>
      </c>
      <c r="U157" t="s">
        <v>227</v>
      </c>
      <c r="V157" t="s">
        <v>227</v>
      </c>
      <c r="W157" t="s">
        <v>227</v>
      </c>
      <c r="X157" t="s">
        <v>227</v>
      </c>
      <c r="Y157" t="s">
        <v>227</v>
      </c>
      <c r="Z157" t="s">
        <v>228</v>
      </c>
      <c r="AA157" t="s">
        <v>54</v>
      </c>
      <c r="AB157">
        <v>129.9</v>
      </c>
      <c r="AC157">
        <v>111.563</v>
      </c>
      <c r="AD157" t="s">
        <v>67</v>
      </c>
      <c r="AE157" t="s">
        <v>4</v>
      </c>
      <c r="AF157" t="s">
        <v>8</v>
      </c>
      <c r="AG157" t="s">
        <v>88</v>
      </c>
      <c r="AH157" s="3">
        <v>45782</v>
      </c>
      <c r="AJ157" t="s">
        <v>56</v>
      </c>
      <c r="AK157" s="3"/>
      <c r="AM157" s="3"/>
      <c r="AN157" t="s">
        <v>57</v>
      </c>
      <c r="AO157" s="3"/>
      <c r="AR157"/>
      <c r="AS157">
        <v>202505</v>
      </c>
      <c r="AT157" s="3">
        <v>45782</v>
      </c>
      <c r="AU157">
        <v>2159853</v>
      </c>
      <c r="AV157">
        <v>45791</v>
      </c>
      <c r="AW157" s="3">
        <v>45803</v>
      </c>
      <c r="AY157" s="3"/>
      <c r="BA157" s="3"/>
      <c r="BC157" s="3"/>
      <c r="BD157">
        <v>202505</v>
      </c>
      <c r="BE157">
        <v>202505</v>
      </c>
      <c r="BF157" s="5">
        <f>IFERROR(VLOOKUP(Sheet1[[#This Row],[ASESOR]],Parámetros!A:B,2,0),Sheet1[[#This Row],[PERIODO_ALTA]])</f>
        <v>202505</v>
      </c>
      <c r="BG157" s="5" t="str">
        <f>_xlfn.CONCAT(TRIM(Sheet1[[#This Row],[ASESOR]])," ",TRIM(Sheet1[[#This Row],[DEPARTAMENTO]]))</f>
        <v>ALIV TELECOM S.A.C. Lambayeque</v>
      </c>
      <c r="BH157" s="5" t="str">
        <f>Sheet1[[#This Row],[DNI_ASESOR]]</f>
        <v>20609316170</v>
      </c>
      <c r="BI157">
        <f>IF(Sheet1[[#This Row],[GRUPO]]="G1",IF(AND(Sheet1[[#This Row],[RECIBO1_PAGADO]]&lt;&gt;"",Sheet1[[#This Row],[RECIBO1_PAGADO]]&lt;=DATEVALUE("10/06/2025")),1,0),0)</f>
        <v>1</v>
      </c>
      <c r="BJ157" s="9">
        <f>Sheet1[[#This Row],[PRECIO CON IGV EXTERNO]]/1.18</f>
        <v>94.544915254237296</v>
      </c>
      <c r="BK157" s="5" t="str">
        <f>IF(MONTH(Sheet1[[#This Row],[WS_RECIBO1_EMISION]])=5,"G1",IF(MONTH(Sheet1[[#This Row],[WS_RECIBO1_EMISION]])-5=1,"G2","POR DEFINIR"))</f>
        <v>G1</v>
      </c>
      <c r="BL157" s="5" t="s">
        <v>1798</v>
      </c>
    </row>
    <row r="158" spans="1:64" x14ac:dyDescent="0.25">
      <c r="A158">
        <v>2159887</v>
      </c>
      <c r="B158" t="s">
        <v>430</v>
      </c>
      <c r="C158" t="s">
        <v>89</v>
      </c>
      <c r="D158" t="s">
        <v>89</v>
      </c>
      <c r="E158" t="s">
        <v>89</v>
      </c>
      <c r="H158" s="3">
        <v>45780</v>
      </c>
      <c r="I158" s="13">
        <v>45780.810483796296</v>
      </c>
      <c r="J158" t="s">
        <v>195</v>
      </c>
      <c r="K158">
        <v>1000</v>
      </c>
      <c r="L158" t="s">
        <v>188</v>
      </c>
      <c r="M158" t="s">
        <v>58</v>
      </c>
      <c r="N158">
        <v>1</v>
      </c>
      <c r="O158">
        <v>0</v>
      </c>
      <c r="P158">
        <v>0</v>
      </c>
      <c r="Q158">
        <v>0</v>
      </c>
      <c r="R158" t="s">
        <v>227</v>
      </c>
      <c r="S158" t="s">
        <v>227</v>
      </c>
      <c r="T158">
        <v>0</v>
      </c>
      <c r="U158" t="s">
        <v>227</v>
      </c>
      <c r="V158" t="s">
        <v>227</v>
      </c>
      <c r="W158" t="s">
        <v>227</v>
      </c>
      <c r="X158" t="s">
        <v>227</v>
      </c>
      <c r="Y158" t="s">
        <v>227</v>
      </c>
      <c r="Z158" t="s">
        <v>228</v>
      </c>
      <c r="AA158" t="s">
        <v>54</v>
      </c>
      <c r="AB158">
        <v>129.9</v>
      </c>
      <c r="AC158">
        <v>111.563</v>
      </c>
      <c r="AD158" t="s">
        <v>67</v>
      </c>
      <c r="AE158" t="s">
        <v>4</v>
      </c>
      <c r="AF158" t="s">
        <v>8</v>
      </c>
      <c r="AG158" t="s">
        <v>88</v>
      </c>
      <c r="AH158" s="3">
        <v>45781</v>
      </c>
      <c r="AJ158" t="s">
        <v>56</v>
      </c>
      <c r="AK158" s="3"/>
      <c r="AM158" s="3"/>
      <c r="AN158" t="s">
        <v>57</v>
      </c>
      <c r="AO158" s="3"/>
      <c r="AR158"/>
      <c r="AS158">
        <v>202505</v>
      </c>
      <c r="AT158" s="3">
        <v>45781</v>
      </c>
      <c r="AU158">
        <v>2159887</v>
      </c>
      <c r="AV158">
        <v>45791</v>
      </c>
      <c r="AW158" s="3">
        <v>45813</v>
      </c>
      <c r="AY158" s="3"/>
      <c r="BA158" s="3"/>
      <c r="BC158" s="3"/>
      <c r="BD158">
        <v>202505</v>
      </c>
      <c r="BE158">
        <v>202505</v>
      </c>
      <c r="BF158" s="5">
        <f>IFERROR(VLOOKUP(Sheet1[[#This Row],[ASESOR]],Parámetros!A:B,2,0),Sheet1[[#This Row],[PERIODO_ALTA]])</f>
        <v>202505</v>
      </c>
      <c r="BG158" s="5" t="str">
        <f>_xlfn.CONCAT(TRIM(Sheet1[[#This Row],[ASESOR]])," ",TRIM(Sheet1[[#This Row],[DEPARTAMENTO]]))</f>
        <v>ALIV TELECOM S.A.C. Piura</v>
      </c>
      <c r="BH158" s="5" t="str">
        <f>Sheet1[[#This Row],[DNI_ASESOR]]</f>
        <v>20609316170</v>
      </c>
      <c r="BI158">
        <f>IF(Sheet1[[#This Row],[GRUPO]]="G1",IF(AND(Sheet1[[#This Row],[RECIBO1_PAGADO]]&lt;&gt;"",Sheet1[[#This Row],[RECIBO1_PAGADO]]&lt;=DATEVALUE("10/06/2025")),1,0),0)</f>
        <v>1</v>
      </c>
      <c r="BJ158" s="9">
        <f>Sheet1[[#This Row],[PRECIO CON IGV EXTERNO]]/1.18</f>
        <v>94.544915254237296</v>
      </c>
      <c r="BK158" s="5" t="str">
        <f>IF(MONTH(Sheet1[[#This Row],[WS_RECIBO1_EMISION]])=5,"G1",IF(MONTH(Sheet1[[#This Row],[WS_RECIBO1_EMISION]])-5=1,"G2","POR DEFINIR"))</f>
        <v>G1</v>
      </c>
      <c r="BL158" s="5" t="s">
        <v>1798</v>
      </c>
    </row>
    <row r="159" spans="1:64" x14ac:dyDescent="0.25">
      <c r="A159">
        <v>2159908</v>
      </c>
      <c r="B159" t="s">
        <v>431</v>
      </c>
      <c r="C159" t="s">
        <v>89</v>
      </c>
      <c r="D159" t="s">
        <v>89</v>
      </c>
      <c r="E159" t="s">
        <v>93</v>
      </c>
      <c r="H159" s="3">
        <v>45780</v>
      </c>
      <c r="I159" s="13">
        <v>45780.833413113425</v>
      </c>
      <c r="J159" t="s">
        <v>195</v>
      </c>
      <c r="K159">
        <v>1000</v>
      </c>
      <c r="L159" t="s">
        <v>188</v>
      </c>
      <c r="M159" t="s">
        <v>58</v>
      </c>
      <c r="N159">
        <v>1</v>
      </c>
      <c r="O159">
        <v>0</v>
      </c>
      <c r="P159">
        <v>0</v>
      </c>
      <c r="Q159">
        <v>0</v>
      </c>
      <c r="R159" t="s">
        <v>227</v>
      </c>
      <c r="S159" t="s">
        <v>227</v>
      </c>
      <c r="T159">
        <v>0</v>
      </c>
      <c r="U159" t="s">
        <v>227</v>
      </c>
      <c r="V159" t="s">
        <v>227</v>
      </c>
      <c r="W159" t="s">
        <v>227</v>
      </c>
      <c r="X159" t="s">
        <v>227</v>
      </c>
      <c r="Y159" t="s">
        <v>227</v>
      </c>
      <c r="Z159" t="s">
        <v>228</v>
      </c>
      <c r="AA159" t="s">
        <v>54</v>
      </c>
      <c r="AB159">
        <v>129.9</v>
      </c>
      <c r="AC159">
        <v>111.563</v>
      </c>
      <c r="AD159" t="s">
        <v>67</v>
      </c>
      <c r="AE159" t="s">
        <v>4</v>
      </c>
      <c r="AF159" t="s">
        <v>8</v>
      </c>
      <c r="AG159" t="s">
        <v>88</v>
      </c>
      <c r="AH159" s="3">
        <v>45781</v>
      </c>
      <c r="AJ159" t="s">
        <v>56</v>
      </c>
      <c r="AK159" s="3"/>
      <c r="AM159" s="3"/>
      <c r="AN159" t="s">
        <v>57</v>
      </c>
      <c r="AO159" s="3"/>
      <c r="AR159"/>
      <c r="AS159">
        <v>202505</v>
      </c>
      <c r="AT159" s="3">
        <v>45781</v>
      </c>
      <c r="AU159">
        <v>2159908</v>
      </c>
      <c r="AV159">
        <v>45791</v>
      </c>
      <c r="AW159" s="3">
        <v>45807</v>
      </c>
      <c r="AY159" s="3"/>
      <c r="BA159" s="3"/>
      <c r="BC159" s="3"/>
      <c r="BD159">
        <v>202505</v>
      </c>
      <c r="BE159">
        <v>202505</v>
      </c>
      <c r="BF159" s="5">
        <f>IFERROR(VLOOKUP(Sheet1[[#This Row],[ASESOR]],Parámetros!A:B,2,0),Sheet1[[#This Row],[PERIODO_ALTA]])</f>
        <v>202505</v>
      </c>
      <c r="BG159" s="5" t="str">
        <f>_xlfn.CONCAT(TRIM(Sheet1[[#This Row],[ASESOR]])," ",TRIM(Sheet1[[#This Row],[DEPARTAMENTO]]))</f>
        <v>ALIV TELECOM S.A.C. Piura</v>
      </c>
      <c r="BH159" s="5" t="str">
        <f>Sheet1[[#This Row],[DNI_ASESOR]]</f>
        <v>20609316170</v>
      </c>
      <c r="BI159">
        <f>IF(Sheet1[[#This Row],[GRUPO]]="G1",IF(AND(Sheet1[[#This Row],[RECIBO1_PAGADO]]&lt;&gt;"",Sheet1[[#This Row],[RECIBO1_PAGADO]]&lt;=DATEVALUE("10/06/2025")),1,0),0)</f>
        <v>1</v>
      </c>
      <c r="BJ159" s="9">
        <f>Sheet1[[#This Row],[PRECIO CON IGV EXTERNO]]/1.18</f>
        <v>94.544915254237296</v>
      </c>
      <c r="BK159" s="5" t="str">
        <f>IF(MONTH(Sheet1[[#This Row],[WS_RECIBO1_EMISION]])=5,"G1",IF(MONTH(Sheet1[[#This Row],[WS_RECIBO1_EMISION]])-5=1,"G2","POR DEFINIR"))</f>
        <v>G1</v>
      </c>
      <c r="BL159" s="5" t="s">
        <v>1798</v>
      </c>
    </row>
    <row r="160" spans="1:64" x14ac:dyDescent="0.25">
      <c r="A160">
        <v>2159927</v>
      </c>
      <c r="B160" t="s">
        <v>432</v>
      </c>
      <c r="C160" t="s">
        <v>89</v>
      </c>
      <c r="D160" t="s">
        <v>89</v>
      </c>
      <c r="E160" t="s">
        <v>90</v>
      </c>
      <c r="H160" s="3">
        <v>45780</v>
      </c>
      <c r="I160" s="13">
        <v>45780.852163657408</v>
      </c>
      <c r="J160" t="s">
        <v>195</v>
      </c>
      <c r="K160">
        <v>1000</v>
      </c>
      <c r="L160" t="s">
        <v>188</v>
      </c>
      <c r="M160" t="s">
        <v>58</v>
      </c>
      <c r="N160">
        <v>1</v>
      </c>
      <c r="O160">
        <v>0</v>
      </c>
      <c r="P160">
        <v>0</v>
      </c>
      <c r="Q160">
        <v>0</v>
      </c>
      <c r="R160" t="s">
        <v>227</v>
      </c>
      <c r="S160" t="s">
        <v>227</v>
      </c>
      <c r="T160">
        <v>0</v>
      </c>
      <c r="U160" t="s">
        <v>227</v>
      </c>
      <c r="V160" t="s">
        <v>227</v>
      </c>
      <c r="W160" t="s">
        <v>227</v>
      </c>
      <c r="X160" t="s">
        <v>227</v>
      </c>
      <c r="Y160" t="s">
        <v>227</v>
      </c>
      <c r="Z160" t="s">
        <v>228</v>
      </c>
      <c r="AA160" t="s">
        <v>54</v>
      </c>
      <c r="AB160">
        <v>129.9</v>
      </c>
      <c r="AC160">
        <v>111.563</v>
      </c>
      <c r="AD160" t="s">
        <v>55</v>
      </c>
      <c r="AE160" t="s">
        <v>199</v>
      </c>
      <c r="AF160" t="s">
        <v>200</v>
      </c>
      <c r="AG160" t="s">
        <v>88</v>
      </c>
      <c r="AH160" s="3">
        <v>45781</v>
      </c>
      <c r="AJ160" t="s">
        <v>56</v>
      </c>
      <c r="AK160" s="3"/>
      <c r="AM160" s="3"/>
      <c r="AN160" t="s">
        <v>57</v>
      </c>
      <c r="AO160" s="3"/>
      <c r="AR160"/>
      <c r="AS160">
        <v>202505</v>
      </c>
      <c r="AT160" s="3">
        <v>45781</v>
      </c>
      <c r="AU160">
        <v>2159927</v>
      </c>
      <c r="AV160">
        <v>45791</v>
      </c>
      <c r="AW160" s="3">
        <v>45813</v>
      </c>
      <c r="AY160" s="3"/>
      <c r="BA160" s="3"/>
      <c r="BC160" s="3"/>
      <c r="BD160">
        <v>202505</v>
      </c>
      <c r="BE160">
        <v>202505</v>
      </c>
      <c r="BF160" s="5">
        <f>IFERROR(VLOOKUP(Sheet1[[#This Row],[ASESOR]],Parámetros!A:B,2,0),Sheet1[[#This Row],[PERIODO_ALTA]])</f>
        <v>202505</v>
      </c>
      <c r="BG160" s="5" t="str">
        <f>_xlfn.CONCAT(TRIM(Sheet1[[#This Row],[ASESOR]])," ",TRIM(Sheet1[[#This Row],[DEPARTAMENTO]]))</f>
        <v>TELCO CONTACT S.A.C Piura</v>
      </c>
      <c r="BH160" s="5" t="str">
        <f>Sheet1[[#This Row],[DNI_ASESOR]]</f>
        <v>20613723219</v>
      </c>
      <c r="BI160">
        <f>IF(Sheet1[[#This Row],[GRUPO]]="G1",IF(AND(Sheet1[[#This Row],[RECIBO1_PAGADO]]&lt;&gt;"",Sheet1[[#This Row],[RECIBO1_PAGADO]]&lt;=DATEVALUE("10/06/2025")),1,0),0)</f>
        <v>1</v>
      </c>
      <c r="BJ160" s="9">
        <f>Sheet1[[#This Row],[PRECIO CON IGV EXTERNO]]/1.18</f>
        <v>94.544915254237296</v>
      </c>
      <c r="BK160" s="5" t="str">
        <f>IF(MONTH(Sheet1[[#This Row],[WS_RECIBO1_EMISION]])=5,"G1",IF(MONTH(Sheet1[[#This Row],[WS_RECIBO1_EMISION]])-5=1,"G2","POR DEFINIR"))</f>
        <v>G1</v>
      </c>
      <c r="BL160" s="5" t="s">
        <v>1798</v>
      </c>
    </row>
    <row r="161" spans="1:64" x14ac:dyDescent="0.25">
      <c r="A161">
        <v>2159997</v>
      </c>
      <c r="B161" t="s">
        <v>433</v>
      </c>
      <c r="C161" t="s">
        <v>94</v>
      </c>
      <c r="D161" t="s">
        <v>95</v>
      </c>
      <c r="E161" t="s">
        <v>96</v>
      </c>
      <c r="H161" s="3">
        <v>45780</v>
      </c>
      <c r="I161" s="13">
        <v>45780.88131646991</v>
      </c>
      <c r="J161" t="s">
        <v>195</v>
      </c>
      <c r="K161">
        <v>1000</v>
      </c>
      <c r="L161" t="s">
        <v>188</v>
      </c>
      <c r="M161" t="s">
        <v>58</v>
      </c>
      <c r="N161">
        <v>1</v>
      </c>
      <c r="O161">
        <v>0</v>
      </c>
      <c r="P161">
        <v>0</v>
      </c>
      <c r="Q161">
        <v>0</v>
      </c>
      <c r="R161" t="s">
        <v>227</v>
      </c>
      <c r="S161" t="s">
        <v>227</v>
      </c>
      <c r="T161">
        <v>0</v>
      </c>
      <c r="U161" t="s">
        <v>227</v>
      </c>
      <c r="V161" t="s">
        <v>227</v>
      </c>
      <c r="W161" t="s">
        <v>227</v>
      </c>
      <c r="X161" t="s">
        <v>227</v>
      </c>
      <c r="Y161" t="s">
        <v>227</v>
      </c>
      <c r="Z161" t="s">
        <v>228</v>
      </c>
      <c r="AA161" t="s">
        <v>54</v>
      </c>
      <c r="AB161">
        <v>129.9</v>
      </c>
      <c r="AC161">
        <v>111.563</v>
      </c>
      <c r="AD161" t="s">
        <v>67</v>
      </c>
      <c r="AE161" t="s">
        <v>4</v>
      </c>
      <c r="AF161" t="s">
        <v>8</v>
      </c>
      <c r="AG161" t="s">
        <v>88</v>
      </c>
      <c r="AH161" s="3">
        <v>45782</v>
      </c>
      <c r="AJ161" t="s">
        <v>56</v>
      </c>
      <c r="AK161" s="3"/>
      <c r="AM161" s="3"/>
      <c r="AN161" t="s">
        <v>57</v>
      </c>
      <c r="AO161" s="3"/>
      <c r="AR161"/>
      <c r="AS161">
        <v>202505</v>
      </c>
      <c r="AT161" s="3">
        <v>45782</v>
      </c>
      <c r="AU161">
        <v>2159997</v>
      </c>
      <c r="AV161">
        <v>45791</v>
      </c>
      <c r="AW161" s="3">
        <v>45804</v>
      </c>
      <c r="AY161" s="3"/>
      <c r="BA161" s="3"/>
      <c r="BC161" s="3"/>
      <c r="BD161">
        <v>202505</v>
      </c>
      <c r="BE161">
        <v>202505</v>
      </c>
      <c r="BF161" s="5">
        <f>IFERROR(VLOOKUP(Sheet1[[#This Row],[ASESOR]],Parámetros!A:B,2,0),Sheet1[[#This Row],[PERIODO_ALTA]])</f>
        <v>202505</v>
      </c>
      <c r="BG161" s="5" t="str">
        <f>_xlfn.CONCAT(TRIM(Sheet1[[#This Row],[ASESOR]])," ",TRIM(Sheet1[[#This Row],[DEPARTAMENTO]]))</f>
        <v>ALIV TELECOM S.A.C. La Libertad</v>
      </c>
      <c r="BH161" s="5" t="str">
        <f>Sheet1[[#This Row],[DNI_ASESOR]]</f>
        <v>20609316170</v>
      </c>
      <c r="BI161">
        <f>IF(Sheet1[[#This Row],[GRUPO]]="G1",IF(AND(Sheet1[[#This Row],[RECIBO1_PAGADO]]&lt;&gt;"",Sheet1[[#This Row],[RECIBO1_PAGADO]]&lt;=DATEVALUE("10/06/2025")),1,0),0)</f>
        <v>1</v>
      </c>
      <c r="BJ161" s="9">
        <f>Sheet1[[#This Row],[PRECIO CON IGV EXTERNO]]/1.18</f>
        <v>94.544915254237296</v>
      </c>
      <c r="BK161" s="5" t="str">
        <f>IF(MONTH(Sheet1[[#This Row],[WS_RECIBO1_EMISION]])=5,"G1",IF(MONTH(Sheet1[[#This Row],[WS_RECIBO1_EMISION]])-5=1,"G2","POR DEFINIR"))</f>
        <v>G1</v>
      </c>
      <c r="BL161" s="5" t="s">
        <v>1798</v>
      </c>
    </row>
    <row r="162" spans="1:64" x14ac:dyDescent="0.25">
      <c r="A162">
        <v>2160015</v>
      </c>
      <c r="B162" t="s">
        <v>434</v>
      </c>
      <c r="C162" t="s">
        <v>94</v>
      </c>
      <c r="D162" t="s">
        <v>95</v>
      </c>
      <c r="E162" t="s">
        <v>96</v>
      </c>
      <c r="H162" s="3">
        <v>45780</v>
      </c>
      <c r="I162" s="13">
        <v>45780.893824803243</v>
      </c>
      <c r="J162" t="s">
        <v>195</v>
      </c>
      <c r="K162">
        <v>1000</v>
      </c>
      <c r="L162" t="s">
        <v>188</v>
      </c>
      <c r="M162" t="s">
        <v>58</v>
      </c>
      <c r="N162">
        <v>1</v>
      </c>
      <c r="O162">
        <v>0</v>
      </c>
      <c r="P162">
        <v>0</v>
      </c>
      <c r="Q162">
        <v>0</v>
      </c>
      <c r="R162" t="s">
        <v>227</v>
      </c>
      <c r="S162" t="s">
        <v>227</v>
      </c>
      <c r="T162">
        <v>0</v>
      </c>
      <c r="U162" t="s">
        <v>227</v>
      </c>
      <c r="V162" t="s">
        <v>227</v>
      </c>
      <c r="W162" t="s">
        <v>227</v>
      </c>
      <c r="X162" t="s">
        <v>227</v>
      </c>
      <c r="Y162" t="s">
        <v>227</v>
      </c>
      <c r="Z162" t="s">
        <v>228</v>
      </c>
      <c r="AA162" t="s">
        <v>54</v>
      </c>
      <c r="AB162">
        <v>129.9</v>
      </c>
      <c r="AC162">
        <v>111.563</v>
      </c>
      <c r="AD162" t="s">
        <v>67</v>
      </c>
      <c r="AE162" t="s">
        <v>4</v>
      </c>
      <c r="AF162" t="s">
        <v>8</v>
      </c>
      <c r="AG162" t="s">
        <v>88</v>
      </c>
      <c r="AH162" s="3">
        <v>45782</v>
      </c>
      <c r="AJ162" t="s">
        <v>56</v>
      </c>
      <c r="AK162" s="3"/>
      <c r="AM162" s="3"/>
      <c r="AN162" t="s">
        <v>57</v>
      </c>
      <c r="AO162" s="3"/>
      <c r="AR162"/>
      <c r="AS162">
        <v>202505</v>
      </c>
      <c r="AT162" s="3">
        <v>45782</v>
      </c>
      <c r="AU162">
        <v>2160015</v>
      </c>
      <c r="AV162">
        <v>45791</v>
      </c>
      <c r="AW162" s="3">
        <v>45805</v>
      </c>
      <c r="AY162" s="3"/>
      <c r="BA162" s="3"/>
      <c r="BC162" s="3"/>
      <c r="BD162">
        <v>202505</v>
      </c>
      <c r="BE162">
        <v>202505</v>
      </c>
      <c r="BF162" s="5">
        <f>IFERROR(VLOOKUP(Sheet1[[#This Row],[ASESOR]],Parámetros!A:B,2,0),Sheet1[[#This Row],[PERIODO_ALTA]])</f>
        <v>202505</v>
      </c>
      <c r="BG162" s="5" t="str">
        <f>_xlfn.CONCAT(TRIM(Sheet1[[#This Row],[ASESOR]])," ",TRIM(Sheet1[[#This Row],[DEPARTAMENTO]]))</f>
        <v>ALIV TELECOM S.A.C. La Libertad</v>
      </c>
      <c r="BH162" s="5" t="str">
        <f>Sheet1[[#This Row],[DNI_ASESOR]]</f>
        <v>20609316170</v>
      </c>
      <c r="BI162">
        <f>IF(Sheet1[[#This Row],[GRUPO]]="G1",IF(AND(Sheet1[[#This Row],[RECIBO1_PAGADO]]&lt;&gt;"",Sheet1[[#This Row],[RECIBO1_PAGADO]]&lt;=DATEVALUE("10/06/2025")),1,0),0)</f>
        <v>1</v>
      </c>
      <c r="BJ162" s="9">
        <f>Sheet1[[#This Row],[PRECIO CON IGV EXTERNO]]/1.18</f>
        <v>94.544915254237296</v>
      </c>
      <c r="BK162" s="5" t="str">
        <f>IF(MONTH(Sheet1[[#This Row],[WS_RECIBO1_EMISION]])=5,"G1",IF(MONTH(Sheet1[[#This Row],[WS_RECIBO1_EMISION]])-5=1,"G2","POR DEFINIR"))</f>
        <v>G1</v>
      </c>
      <c r="BL162" s="5" t="s">
        <v>1798</v>
      </c>
    </row>
    <row r="163" spans="1:64" x14ac:dyDescent="0.25">
      <c r="A163">
        <v>2160029</v>
      </c>
      <c r="B163" t="s">
        <v>435</v>
      </c>
      <c r="C163" t="s">
        <v>94</v>
      </c>
      <c r="D163" t="s">
        <v>95</v>
      </c>
      <c r="E163" t="s">
        <v>96</v>
      </c>
      <c r="H163" s="3">
        <v>45779</v>
      </c>
      <c r="I163" s="13">
        <v>45780.927201006947</v>
      </c>
      <c r="J163" t="s">
        <v>192</v>
      </c>
      <c r="K163">
        <v>400</v>
      </c>
      <c r="L163" t="s">
        <v>188</v>
      </c>
      <c r="M163" t="s">
        <v>58</v>
      </c>
      <c r="N163">
        <v>2</v>
      </c>
      <c r="O163">
        <v>0</v>
      </c>
      <c r="P163">
        <v>1</v>
      </c>
      <c r="Q163">
        <v>0</v>
      </c>
      <c r="R163" t="s">
        <v>227</v>
      </c>
      <c r="S163" t="s">
        <v>227</v>
      </c>
      <c r="T163">
        <v>0</v>
      </c>
      <c r="U163" t="s">
        <v>227</v>
      </c>
      <c r="V163" t="s">
        <v>227</v>
      </c>
      <c r="W163" t="s">
        <v>227</v>
      </c>
      <c r="X163" t="s">
        <v>227</v>
      </c>
      <c r="Y163" t="s">
        <v>227</v>
      </c>
      <c r="Z163" t="s">
        <v>227</v>
      </c>
      <c r="AA163" t="s">
        <v>54</v>
      </c>
      <c r="AB163">
        <v>174</v>
      </c>
      <c r="AC163">
        <v>174</v>
      </c>
      <c r="AD163" t="s">
        <v>67</v>
      </c>
      <c r="AE163" t="s">
        <v>4</v>
      </c>
      <c r="AF163" t="s">
        <v>8</v>
      </c>
      <c r="AG163" t="s">
        <v>88</v>
      </c>
      <c r="AH163" s="3">
        <v>45782</v>
      </c>
      <c r="AJ163" t="s">
        <v>56</v>
      </c>
      <c r="AK163" s="3"/>
      <c r="AM163" s="3"/>
      <c r="AN163" t="s">
        <v>57</v>
      </c>
      <c r="AO163" s="3"/>
      <c r="AR163"/>
      <c r="AS163">
        <v>202505</v>
      </c>
      <c r="AT163" s="3">
        <v>45782</v>
      </c>
      <c r="AU163">
        <v>2160029</v>
      </c>
      <c r="AV163">
        <v>45791</v>
      </c>
      <c r="AW163" s="3"/>
      <c r="AY163" s="3"/>
      <c r="BA163" s="3"/>
      <c r="BC163" s="3"/>
      <c r="BD163">
        <v>202505</v>
      </c>
      <c r="BE163">
        <v>202505</v>
      </c>
      <c r="BF163" s="5">
        <f>IFERROR(VLOOKUP(Sheet1[[#This Row],[ASESOR]],Parámetros!A:B,2,0),Sheet1[[#This Row],[PERIODO_ALTA]])</f>
        <v>202505</v>
      </c>
      <c r="BG163" s="5" t="str">
        <f>_xlfn.CONCAT(TRIM(Sheet1[[#This Row],[ASESOR]])," ",TRIM(Sheet1[[#This Row],[DEPARTAMENTO]]))</f>
        <v>ALIV TELECOM S.A.C. La Libertad</v>
      </c>
      <c r="BH163" s="5" t="str">
        <f>Sheet1[[#This Row],[DNI_ASESOR]]</f>
        <v>20609316170</v>
      </c>
      <c r="BI163">
        <f>IF(Sheet1[[#This Row],[GRUPO]]="G1",IF(AND(Sheet1[[#This Row],[RECIBO1_PAGADO]]&lt;&gt;"",Sheet1[[#This Row],[RECIBO1_PAGADO]]&lt;=DATEVALUE("10/06/2025")),1,0),0)</f>
        <v>0</v>
      </c>
      <c r="BJ163" s="9">
        <f>Sheet1[[#This Row],[PRECIO CON IGV EXTERNO]]/1.18</f>
        <v>147.45762711864407</v>
      </c>
      <c r="BK163" s="5" t="str">
        <f>IF(MONTH(Sheet1[[#This Row],[WS_RECIBO1_EMISION]])=5,"G1",IF(MONTH(Sheet1[[#This Row],[WS_RECIBO1_EMISION]])-5=1,"G2","POR DEFINIR"))</f>
        <v>G1</v>
      </c>
      <c r="BL163" s="5" t="s">
        <v>1798</v>
      </c>
    </row>
    <row r="164" spans="1:64" x14ac:dyDescent="0.25">
      <c r="A164">
        <v>2160031</v>
      </c>
      <c r="B164" t="s">
        <v>436</v>
      </c>
      <c r="C164" t="s">
        <v>89</v>
      </c>
      <c r="D164" t="s">
        <v>89</v>
      </c>
      <c r="E164" t="s">
        <v>93</v>
      </c>
      <c r="H164" s="3">
        <v>45780</v>
      </c>
      <c r="I164" s="13">
        <v>45780.916747453703</v>
      </c>
      <c r="J164" t="s">
        <v>195</v>
      </c>
      <c r="K164">
        <v>1000</v>
      </c>
      <c r="L164" t="s">
        <v>188</v>
      </c>
      <c r="M164" t="s">
        <v>58</v>
      </c>
      <c r="N164">
        <v>1</v>
      </c>
      <c r="O164">
        <v>0</v>
      </c>
      <c r="P164">
        <v>0</v>
      </c>
      <c r="Q164">
        <v>0</v>
      </c>
      <c r="R164" t="s">
        <v>227</v>
      </c>
      <c r="S164" t="s">
        <v>227</v>
      </c>
      <c r="T164">
        <v>0</v>
      </c>
      <c r="U164" t="s">
        <v>227</v>
      </c>
      <c r="V164" t="s">
        <v>227</v>
      </c>
      <c r="W164" t="s">
        <v>227</v>
      </c>
      <c r="X164" t="s">
        <v>227</v>
      </c>
      <c r="Y164" t="s">
        <v>227</v>
      </c>
      <c r="Z164" t="s">
        <v>228</v>
      </c>
      <c r="AA164" t="s">
        <v>54</v>
      </c>
      <c r="AB164">
        <v>129.9</v>
      </c>
      <c r="AC164">
        <v>111.563</v>
      </c>
      <c r="AD164" t="s">
        <v>67</v>
      </c>
      <c r="AE164" t="s">
        <v>4</v>
      </c>
      <c r="AF164" t="s">
        <v>8</v>
      </c>
      <c r="AG164" t="s">
        <v>88</v>
      </c>
      <c r="AH164" s="3">
        <v>45781</v>
      </c>
      <c r="AJ164" t="s">
        <v>56</v>
      </c>
      <c r="AK164" s="3"/>
      <c r="AM164" s="3"/>
      <c r="AN164" t="s">
        <v>57</v>
      </c>
      <c r="AO164" s="3"/>
      <c r="AR164"/>
      <c r="AS164">
        <v>202505</v>
      </c>
      <c r="AT164" s="3">
        <v>45781</v>
      </c>
      <c r="AU164">
        <v>2160031</v>
      </c>
      <c r="AV164">
        <v>45791</v>
      </c>
      <c r="AW164" s="3">
        <v>45817</v>
      </c>
      <c r="AY164" s="3"/>
      <c r="BA164" s="3"/>
      <c r="BC164" s="3"/>
      <c r="BD164">
        <v>202505</v>
      </c>
      <c r="BE164">
        <v>202505</v>
      </c>
      <c r="BF164" s="5">
        <f>IFERROR(VLOOKUP(Sheet1[[#This Row],[ASESOR]],Parámetros!A:B,2,0),Sheet1[[#This Row],[PERIODO_ALTA]])</f>
        <v>202505</v>
      </c>
      <c r="BG164" s="5" t="str">
        <f>_xlfn.CONCAT(TRIM(Sheet1[[#This Row],[ASESOR]])," ",TRIM(Sheet1[[#This Row],[DEPARTAMENTO]]))</f>
        <v>ALIV TELECOM S.A.C. Piura</v>
      </c>
      <c r="BH164" s="5" t="str">
        <f>Sheet1[[#This Row],[DNI_ASESOR]]</f>
        <v>20609316170</v>
      </c>
      <c r="BI164">
        <f>IF(Sheet1[[#This Row],[GRUPO]]="G1",IF(AND(Sheet1[[#This Row],[RECIBO1_PAGADO]]&lt;&gt;"",Sheet1[[#This Row],[RECIBO1_PAGADO]]&lt;=DATEVALUE("10/06/2025")),1,0),0)</f>
        <v>1</v>
      </c>
      <c r="BJ164" s="9">
        <f>Sheet1[[#This Row],[PRECIO CON IGV EXTERNO]]/1.18</f>
        <v>94.544915254237296</v>
      </c>
      <c r="BK164" s="5" t="str">
        <f>IF(MONTH(Sheet1[[#This Row],[WS_RECIBO1_EMISION]])=5,"G1",IF(MONTH(Sheet1[[#This Row],[WS_RECIBO1_EMISION]])-5=1,"G2","POR DEFINIR"))</f>
        <v>G1</v>
      </c>
      <c r="BL164" s="5" t="s">
        <v>1798</v>
      </c>
    </row>
    <row r="165" spans="1:64" x14ac:dyDescent="0.25">
      <c r="A165">
        <v>2160099</v>
      </c>
      <c r="B165" t="s">
        <v>437</v>
      </c>
      <c r="C165" t="s">
        <v>89</v>
      </c>
      <c r="D165" t="s">
        <v>89</v>
      </c>
      <c r="E165" t="s">
        <v>89</v>
      </c>
      <c r="H165" s="3">
        <v>45780</v>
      </c>
      <c r="I165" s="13">
        <v>45781.391745682871</v>
      </c>
      <c r="J165" t="s">
        <v>190</v>
      </c>
      <c r="K165">
        <v>350</v>
      </c>
      <c r="L165" t="s">
        <v>186</v>
      </c>
      <c r="M165" t="s">
        <v>53</v>
      </c>
      <c r="N165">
        <v>0</v>
      </c>
      <c r="O165">
        <v>0</v>
      </c>
      <c r="P165">
        <v>0</v>
      </c>
      <c r="Q165">
        <v>0</v>
      </c>
      <c r="R165" t="s">
        <v>227</v>
      </c>
      <c r="S165" t="s">
        <v>227</v>
      </c>
      <c r="T165">
        <v>0</v>
      </c>
      <c r="U165" t="s">
        <v>227</v>
      </c>
      <c r="V165" t="s">
        <v>227</v>
      </c>
      <c r="W165" t="s">
        <v>227</v>
      </c>
      <c r="X165" t="s">
        <v>227</v>
      </c>
      <c r="Y165" t="s">
        <v>227</v>
      </c>
      <c r="Z165" t="s">
        <v>227</v>
      </c>
      <c r="AA165" t="s">
        <v>54</v>
      </c>
      <c r="AB165">
        <v>69</v>
      </c>
      <c r="AC165">
        <v>69</v>
      </c>
      <c r="AD165" t="s">
        <v>67</v>
      </c>
      <c r="AE165" t="s">
        <v>70</v>
      </c>
      <c r="AF165" t="s">
        <v>131</v>
      </c>
      <c r="AG165" t="s">
        <v>88</v>
      </c>
      <c r="AH165" s="3">
        <v>45784</v>
      </c>
      <c r="AJ165" t="s">
        <v>56</v>
      </c>
      <c r="AK165" s="3"/>
      <c r="AM165" s="3"/>
      <c r="AN165" t="s">
        <v>57</v>
      </c>
      <c r="AO165" s="3"/>
      <c r="AR165"/>
      <c r="AS165">
        <v>202505</v>
      </c>
      <c r="AT165" s="3">
        <v>45784</v>
      </c>
      <c r="AU165">
        <v>2160099</v>
      </c>
      <c r="AV165">
        <v>45791</v>
      </c>
      <c r="AW165" s="3">
        <v>45807</v>
      </c>
      <c r="AY165" s="3"/>
      <c r="BA165" s="3"/>
      <c r="BC165" s="3"/>
      <c r="BD165">
        <v>202505</v>
      </c>
      <c r="BE165">
        <v>202505</v>
      </c>
      <c r="BF165" s="5">
        <f>IFERROR(VLOOKUP(Sheet1[[#This Row],[ASESOR]],Parámetros!A:B,2,0),Sheet1[[#This Row],[PERIODO_ALTA]])</f>
        <v>202505</v>
      </c>
      <c r="BG165" s="5" t="str">
        <f>_xlfn.CONCAT(TRIM(Sheet1[[#This Row],[ASESOR]])," ",TRIM(Sheet1[[#This Row],[DEPARTAMENTO]]))</f>
        <v>SICOMNET SAC Piura</v>
      </c>
      <c r="BH165" s="5" t="str">
        <f>Sheet1[[#This Row],[DNI_ASESOR]]</f>
        <v>20610959564</v>
      </c>
      <c r="BI165">
        <f>IF(Sheet1[[#This Row],[GRUPO]]="G1",IF(AND(Sheet1[[#This Row],[RECIBO1_PAGADO]]&lt;&gt;"",Sheet1[[#This Row],[RECIBO1_PAGADO]]&lt;=DATEVALUE("10/06/2025")),1,0),0)</f>
        <v>1</v>
      </c>
      <c r="BJ165" s="9">
        <f>Sheet1[[#This Row],[PRECIO CON IGV EXTERNO]]/1.18</f>
        <v>58.474576271186443</v>
      </c>
      <c r="BK165" s="5" t="str">
        <f>IF(MONTH(Sheet1[[#This Row],[WS_RECIBO1_EMISION]])=5,"G1",IF(MONTH(Sheet1[[#This Row],[WS_RECIBO1_EMISION]])-5=1,"G2","POR DEFINIR"))</f>
        <v>G1</v>
      </c>
      <c r="BL165" s="5" t="s">
        <v>1798</v>
      </c>
    </row>
    <row r="166" spans="1:64" x14ac:dyDescent="0.25">
      <c r="A166">
        <v>2160203</v>
      </c>
      <c r="B166" t="s">
        <v>438</v>
      </c>
      <c r="C166" t="s">
        <v>85</v>
      </c>
      <c r="D166" t="s">
        <v>105</v>
      </c>
      <c r="E166" t="s">
        <v>85</v>
      </c>
      <c r="H166" s="3">
        <v>45781</v>
      </c>
      <c r="I166" s="13">
        <v>45781.470909525466</v>
      </c>
      <c r="J166" t="s">
        <v>190</v>
      </c>
      <c r="K166">
        <v>350</v>
      </c>
      <c r="L166" t="s">
        <v>186</v>
      </c>
      <c r="M166" t="s">
        <v>53</v>
      </c>
      <c r="N166">
        <v>0</v>
      </c>
      <c r="O166">
        <v>0</v>
      </c>
      <c r="P166">
        <v>0</v>
      </c>
      <c r="Q166">
        <v>0</v>
      </c>
      <c r="R166" t="s">
        <v>227</v>
      </c>
      <c r="S166" t="s">
        <v>227</v>
      </c>
      <c r="T166">
        <v>0</v>
      </c>
      <c r="U166" t="s">
        <v>227</v>
      </c>
      <c r="V166" t="s">
        <v>227</v>
      </c>
      <c r="W166" t="s">
        <v>227</v>
      </c>
      <c r="X166" t="s">
        <v>227</v>
      </c>
      <c r="Y166" t="s">
        <v>227</v>
      </c>
      <c r="Z166" t="s">
        <v>227</v>
      </c>
      <c r="AA166" t="s">
        <v>54</v>
      </c>
      <c r="AB166">
        <v>69</v>
      </c>
      <c r="AC166">
        <v>69</v>
      </c>
      <c r="AD166" t="s">
        <v>67</v>
      </c>
      <c r="AE166" t="s">
        <v>70</v>
      </c>
      <c r="AF166" t="s">
        <v>131</v>
      </c>
      <c r="AG166" t="s">
        <v>88</v>
      </c>
      <c r="AH166" s="3">
        <v>45782</v>
      </c>
      <c r="AJ166" t="s">
        <v>56</v>
      </c>
      <c r="AK166" s="3"/>
      <c r="AM166" s="3"/>
      <c r="AN166" t="s">
        <v>57</v>
      </c>
      <c r="AO166" s="3"/>
      <c r="AR166"/>
      <c r="AS166">
        <v>202505</v>
      </c>
      <c r="AT166" s="3">
        <v>45782</v>
      </c>
      <c r="AU166">
        <v>2160203</v>
      </c>
      <c r="AV166">
        <v>45791</v>
      </c>
      <c r="AW166" s="3">
        <v>45805</v>
      </c>
      <c r="AY166" s="3"/>
      <c r="BA166" s="3"/>
      <c r="BC166" s="3"/>
      <c r="BD166">
        <v>202505</v>
      </c>
      <c r="BE166">
        <v>202505</v>
      </c>
      <c r="BF166" s="5">
        <f>IFERROR(VLOOKUP(Sheet1[[#This Row],[ASESOR]],Parámetros!A:B,2,0),Sheet1[[#This Row],[PERIODO_ALTA]])</f>
        <v>202505</v>
      </c>
      <c r="BG166" s="5" t="str">
        <f>_xlfn.CONCAT(TRIM(Sheet1[[#This Row],[ASESOR]])," ",TRIM(Sheet1[[#This Row],[DEPARTAMENTO]]))</f>
        <v>SICOMNET SAC Lambayeque</v>
      </c>
      <c r="BH166" s="5" t="str">
        <f>Sheet1[[#This Row],[DNI_ASESOR]]</f>
        <v>20610959564</v>
      </c>
      <c r="BI166">
        <f>IF(Sheet1[[#This Row],[GRUPO]]="G1",IF(AND(Sheet1[[#This Row],[RECIBO1_PAGADO]]&lt;&gt;"",Sheet1[[#This Row],[RECIBO1_PAGADO]]&lt;=DATEVALUE("10/06/2025")),1,0),0)</f>
        <v>1</v>
      </c>
      <c r="BJ166" s="9">
        <f>Sheet1[[#This Row],[PRECIO CON IGV EXTERNO]]/1.18</f>
        <v>58.474576271186443</v>
      </c>
      <c r="BK166" s="5" t="str">
        <f>IF(MONTH(Sheet1[[#This Row],[WS_RECIBO1_EMISION]])=5,"G1",IF(MONTH(Sheet1[[#This Row],[WS_RECIBO1_EMISION]])-5=1,"G2","POR DEFINIR"))</f>
        <v>G1</v>
      </c>
      <c r="BL166" s="5" t="s">
        <v>1798</v>
      </c>
    </row>
    <row r="167" spans="1:64" x14ac:dyDescent="0.25">
      <c r="A167">
        <v>2160243</v>
      </c>
      <c r="B167" t="s">
        <v>439</v>
      </c>
      <c r="C167" t="s">
        <v>85</v>
      </c>
      <c r="D167" t="s">
        <v>86</v>
      </c>
      <c r="E167" t="s">
        <v>87</v>
      </c>
      <c r="H167" s="3">
        <v>45781</v>
      </c>
      <c r="I167" s="13">
        <v>45781.48964753472</v>
      </c>
      <c r="J167" t="s">
        <v>195</v>
      </c>
      <c r="K167">
        <v>1000</v>
      </c>
      <c r="L167" t="s">
        <v>188</v>
      </c>
      <c r="M167" t="s">
        <v>58</v>
      </c>
      <c r="N167">
        <v>1</v>
      </c>
      <c r="O167">
        <v>0</v>
      </c>
      <c r="P167">
        <v>0</v>
      </c>
      <c r="Q167">
        <v>0</v>
      </c>
      <c r="R167" t="s">
        <v>227</v>
      </c>
      <c r="S167" t="s">
        <v>227</v>
      </c>
      <c r="T167">
        <v>0</v>
      </c>
      <c r="U167" t="s">
        <v>227</v>
      </c>
      <c r="V167" t="s">
        <v>227</v>
      </c>
      <c r="W167" t="s">
        <v>227</v>
      </c>
      <c r="X167" t="s">
        <v>227</v>
      </c>
      <c r="Y167" t="s">
        <v>227</v>
      </c>
      <c r="Z167" t="s">
        <v>228</v>
      </c>
      <c r="AA167" t="s">
        <v>54</v>
      </c>
      <c r="AB167">
        <v>129.9</v>
      </c>
      <c r="AC167">
        <v>111.563</v>
      </c>
      <c r="AD167" t="s">
        <v>67</v>
      </c>
      <c r="AE167" t="s">
        <v>4</v>
      </c>
      <c r="AF167" t="s">
        <v>8</v>
      </c>
      <c r="AG167" t="s">
        <v>88</v>
      </c>
      <c r="AH167" s="3">
        <v>45782</v>
      </c>
      <c r="AJ167" t="s">
        <v>56</v>
      </c>
      <c r="AK167" s="3"/>
      <c r="AM167" s="3"/>
      <c r="AN167" t="s">
        <v>57</v>
      </c>
      <c r="AO167" s="3"/>
      <c r="AR167"/>
      <c r="AS167">
        <v>202505</v>
      </c>
      <c r="AT167" s="3">
        <v>45782</v>
      </c>
      <c r="AU167">
        <v>2160243</v>
      </c>
      <c r="AV167">
        <v>45791</v>
      </c>
      <c r="AW167" s="3">
        <v>45814</v>
      </c>
      <c r="AY167" s="3"/>
      <c r="BA167" s="3"/>
      <c r="BC167" s="3"/>
      <c r="BD167">
        <v>202505</v>
      </c>
      <c r="BE167">
        <v>202505</v>
      </c>
      <c r="BF167" s="5">
        <f>IFERROR(VLOOKUP(Sheet1[[#This Row],[ASESOR]],Parámetros!A:B,2,0),Sheet1[[#This Row],[PERIODO_ALTA]])</f>
        <v>202505</v>
      </c>
      <c r="BG167" s="5" t="str">
        <f>_xlfn.CONCAT(TRIM(Sheet1[[#This Row],[ASESOR]])," ",TRIM(Sheet1[[#This Row],[DEPARTAMENTO]]))</f>
        <v>ALIV TELECOM S.A.C. Lambayeque</v>
      </c>
      <c r="BH167" s="5" t="str">
        <f>Sheet1[[#This Row],[DNI_ASESOR]]</f>
        <v>20609316170</v>
      </c>
      <c r="BI167">
        <f>IF(Sheet1[[#This Row],[GRUPO]]="G1",IF(AND(Sheet1[[#This Row],[RECIBO1_PAGADO]]&lt;&gt;"",Sheet1[[#This Row],[RECIBO1_PAGADO]]&lt;=DATEVALUE("10/06/2025")),1,0),0)</f>
        <v>1</v>
      </c>
      <c r="BJ167" s="9">
        <f>Sheet1[[#This Row],[PRECIO CON IGV EXTERNO]]/1.18</f>
        <v>94.544915254237296</v>
      </c>
      <c r="BK167" s="5" t="str">
        <f>IF(MONTH(Sheet1[[#This Row],[WS_RECIBO1_EMISION]])=5,"G1",IF(MONTH(Sheet1[[#This Row],[WS_RECIBO1_EMISION]])-5=1,"G2","POR DEFINIR"))</f>
        <v>G1</v>
      </c>
      <c r="BL167" s="5" t="s">
        <v>1798</v>
      </c>
    </row>
    <row r="168" spans="1:64" x14ac:dyDescent="0.25">
      <c r="A168">
        <v>2160256</v>
      </c>
      <c r="B168" t="s">
        <v>440</v>
      </c>
      <c r="C168" t="s">
        <v>89</v>
      </c>
      <c r="D168" t="s">
        <v>89</v>
      </c>
      <c r="E168" t="s">
        <v>90</v>
      </c>
      <c r="H168" s="3">
        <v>45781</v>
      </c>
      <c r="I168" s="13">
        <v>45781.522998263892</v>
      </c>
      <c r="J168" t="s">
        <v>195</v>
      </c>
      <c r="K168">
        <v>1000</v>
      </c>
      <c r="L168" t="s">
        <v>188</v>
      </c>
      <c r="M168" t="s">
        <v>58</v>
      </c>
      <c r="N168">
        <v>1</v>
      </c>
      <c r="O168">
        <v>0</v>
      </c>
      <c r="P168">
        <v>0</v>
      </c>
      <c r="Q168">
        <v>0</v>
      </c>
      <c r="R168" t="s">
        <v>227</v>
      </c>
      <c r="S168" t="s">
        <v>227</v>
      </c>
      <c r="T168">
        <v>0</v>
      </c>
      <c r="U168" t="s">
        <v>227</v>
      </c>
      <c r="V168" t="s">
        <v>227</v>
      </c>
      <c r="W168" t="s">
        <v>227</v>
      </c>
      <c r="X168" t="s">
        <v>227</v>
      </c>
      <c r="Y168" t="s">
        <v>227</v>
      </c>
      <c r="Z168" t="s">
        <v>228</v>
      </c>
      <c r="AA168" t="s">
        <v>54</v>
      </c>
      <c r="AB168">
        <v>129.9</v>
      </c>
      <c r="AC168">
        <v>111.563</v>
      </c>
      <c r="AD168" t="s">
        <v>67</v>
      </c>
      <c r="AE168" t="s">
        <v>4</v>
      </c>
      <c r="AF168" t="s">
        <v>8</v>
      </c>
      <c r="AG168" t="s">
        <v>88</v>
      </c>
      <c r="AH168" s="3">
        <v>45781</v>
      </c>
      <c r="AJ168" t="s">
        <v>56</v>
      </c>
      <c r="AK168" s="3"/>
      <c r="AM168" s="3"/>
      <c r="AN168" t="s">
        <v>57</v>
      </c>
      <c r="AO168" s="3"/>
      <c r="AR168"/>
      <c r="AS168">
        <v>202505</v>
      </c>
      <c r="AT168" s="3">
        <v>45781</v>
      </c>
      <c r="AU168">
        <v>2160256</v>
      </c>
      <c r="AV168">
        <v>45791</v>
      </c>
      <c r="AW168" s="3">
        <v>45810</v>
      </c>
      <c r="AY168" s="3"/>
      <c r="BA168" s="3"/>
      <c r="BC168" s="3"/>
      <c r="BD168">
        <v>202505</v>
      </c>
      <c r="BE168">
        <v>202505</v>
      </c>
      <c r="BF168" s="5">
        <f>IFERROR(VLOOKUP(Sheet1[[#This Row],[ASESOR]],Parámetros!A:B,2,0),Sheet1[[#This Row],[PERIODO_ALTA]])</f>
        <v>202505</v>
      </c>
      <c r="BG168" s="5" t="str">
        <f>_xlfn.CONCAT(TRIM(Sheet1[[#This Row],[ASESOR]])," ",TRIM(Sheet1[[#This Row],[DEPARTAMENTO]]))</f>
        <v>ALIV TELECOM S.A.C. Piura</v>
      </c>
      <c r="BH168" s="5" t="str">
        <f>Sheet1[[#This Row],[DNI_ASESOR]]</f>
        <v>20609316170</v>
      </c>
      <c r="BI168">
        <f>IF(Sheet1[[#This Row],[GRUPO]]="G1",IF(AND(Sheet1[[#This Row],[RECIBO1_PAGADO]]&lt;&gt;"",Sheet1[[#This Row],[RECIBO1_PAGADO]]&lt;=DATEVALUE("10/06/2025")),1,0),0)</f>
        <v>1</v>
      </c>
      <c r="BJ168" s="9">
        <f>Sheet1[[#This Row],[PRECIO CON IGV EXTERNO]]/1.18</f>
        <v>94.544915254237296</v>
      </c>
      <c r="BK168" s="5" t="str">
        <f>IF(MONTH(Sheet1[[#This Row],[WS_RECIBO1_EMISION]])=5,"G1",IF(MONTH(Sheet1[[#This Row],[WS_RECIBO1_EMISION]])-5=1,"G2","POR DEFINIR"))</f>
        <v>G1</v>
      </c>
      <c r="BL168" s="5" t="s">
        <v>1798</v>
      </c>
    </row>
    <row r="169" spans="1:64" x14ac:dyDescent="0.25">
      <c r="A169">
        <v>2160308</v>
      </c>
      <c r="B169" t="s">
        <v>441</v>
      </c>
      <c r="C169" t="s">
        <v>89</v>
      </c>
      <c r="D169" t="s">
        <v>89</v>
      </c>
      <c r="E169" t="s">
        <v>93</v>
      </c>
      <c r="H169" s="3">
        <v>45781</v>
      </c>
      <c r="I169" s="13">
        <v>45781.525196215276</v>
      </c>
      <c r="J169" t="s">
        <v>195</v>
      </c>
      <c r="K169">
        <v>1000</v>
      </c>
      <c r="L169" t="s">
        <v>188</v>
      </c>
      <c r="M169" t="s">
        <v>58</v>
      </c>
      <c r="N169">
        <v>1</v>
      </c>
      <c r="O169">
        <v>0</v>
      </c>
      <c r="P169">
        <v>0</v>
      </c>
      <c r="Q169">
        <v>0</v>
      </c>
      <c r="R169" t="s">
        <v>227</v>
      </c>
      <c r="S169" t="s">
        <v>227</v>
      </c>
      <c r="T169">
        <v>0</v>
      </c>
      <c r="U169" t="s">
        <v>227</v>
      </c>
      <c r="V169" t="s">
        <v>227</v>
      </c>
      <c r="W169" t="s">
        <v>227</v>
      </c>
      <c r="X169" t="s">
        <v>227</v>
      </c>
      <c r="Y169" t="s">
        <v>227</v>
      </c>
      <c r="Z169" t="s">
        <v>228</v>
      </c>
      <c r="AA169" t="s">
        <v>54</v>
      </c>
      <c r="AB169">
        <v>129.9</v>
      </c>
      <c r="AC169">
        <v>111.563</v>
      </c>
      <c r="AD169" t="s">
        <v>55</v>
      </c>
      <c r="AE169" t="s">
        <v>4</v>
      </c>
      <c r="AF169" t="s">
        <v>8</v>
      </c>
      <c r="AG169" t="s">
        <v>88</v>
      </c>
      <c r="AH169" s="3">
        <v>45781</v>
      </c>
      <c r="AJ169" t="s">
        <v>56</v>
      </c>
      <c r="AK169" s="3"/>
      <c r="AM169" s="3"/>
      <c r="AN169" t="s">
        <v>57</v>
      </c>
      <c r="AO169" s="3"/>
      <c r="AR169"/>
      <c r="AS169">
        <v>202505</v>
      </c>
      <c r="AT169" s="3">
        <v>45781</v>
      </c>
      <c r="AU169">
        <v>2160308</v>
      </c>
      <c r="AV169">
        <v>45791</v>
      </c>
      <c r="AW169" s="3">
        <v>45817</v>
      </c>
      <c r="AY169" s="3"/>
      <c r="BA169" s="3"/>
      <c r="BC169" s="3"/>
      <c r="BD169">
        <v>202505</v>
      </c>
      <c r="BE169">
        <v>202505</v>
      </c>
      <c r="BF169" s="5">
        <f>IFERROR(VLOOKUP(Sheet1[[#This Row],[ASESOR]],Parámetros!A:B,2,0),Sheet1[[#This Row],[PERIODO_ALTA]])</f>
        <v>202505</v>
      </c>
      <c r="BG169" s="5" t="str">
        <f>_xlfn.CONCAT(TRIM(Sheet1[[#This Row],[ASESOR]])," ",TRIM(Sheet1[[#This Row],[DEPARTAMENTO]]))</f>
        <v>ALIV TELECOM S.A.C. Piura</v>
      </c>
      <c r="BH169" s="5" t="str">
        <f>Sheet1[[#This Row],[DNI_ASESOR]]</f>
        <v>20609316170</v>
      </c>
      <c r="BI169">
        <f>IF(Sheet1[[#This Row],[GRUPO]]="G1",IF(AND(Sheet1[[#This Row],[RECIBO1_PAGADO]]&lt;&gt;"",Sheet1[[#This Row],[RECIBO1_PAGADO]]&lt;=DATEVALUE("10/06/2025")),1,0),0)</f>
        <v>1</v>
      </c>
      <c r="BJ169" s="9">
        <f>Sheet1[[#This Row],[PRECIO CON IGV EXTERNO]]/1.18</f>
        <v>94.544915254237296</v>
      </c>
      <c r="BK169" s="5" t="str">
        <f>IF(MONTH(Sheet1[[#This Row],[WS_RECIBO1_EMISION]])=5,"G1",IF(MONTH(Sheet1[[#This Row],[WS_RECIBO1_EMISION]])-5=1,"G2","POR DEFINIR"))</f>
        <v>G1</v>
      </c>
      <c r="BL169" s="5" t="s">
        <v>1798</v>
      </c>
    </row>
    <row r="170" spans="1:64" x14ac:dyDescent="0.25">
      <c r="A170">
        <v>2160313</v>
      </c>
      <c r="B170" t="s">
        <v>442</v>
      </c>
      <c r="C170" t="s">
        <v>85</v>
      </c>
      <c r="D170" t="s">
        <v>86</v>
      </c>
      <c r="E170" t="s">
        <v>87</v>
      </c>
      <c r="H170" s="3">
        <v>45781</v>
      </c>
      <c r="I170" s="13">
        <v>45781.520969247686</v>
      </c>
      <c r="J170" t="s">
        <v>190</v>
      </c>
      <c r="K170">
        <v>350</v>
      </c>
      <c r="L170" t="s">
        <v>186</v>
      </c>
      <c r="M170" t="s">
        <v>53</v>
      </c>
      <c r="N170">
        <v>0</v>
      </c>
      <c r="O170">
        <v>0</v>
      </c>
      <c r="P170">
        <v>0</v>
      </c>
      <c r="Q170">
        <v>0</v>
      </c>
      <c r="R170" t="s">
        <v>227</v>
      </c>
      <c r="S170" t="s">
        <v>227</v>
      </c>
      <c r="T170">
        <v>0</v>
      </c>
      <c r="U170" t="s">
        <v>227</v>
      </c>
      <c r="V170" t="s">
        <v>227</v>
      </c>
      <c r="W170" t="s">
        <v>227</v>
      </c>
      <c r="X170" t="s">
        <v>227</v>
      </c>
      <c r="Y170" t="s">
        <v>227</v>
      </c>
      <c r="Z170" t="s">
        <v>227</v>
      </c>
      <c r="AA170" t="s">
        <v>54</v>
      </c>
      <c r="AB170">
        <v>69</v>
      </c>
      <c r="AC170">
        <v>69</v>
      </c>
      <c r="AD170" t="s">
        <v>60</v>
      </c>
      <c r="AE170" t="s">
        <v>127</v>
      </c>
      <c r="AF170" t="s">
        <v>128</v>
      </c>
      <c r="AG170" t="s">
        <v>88</v>
      </c>
      <c r="AH170" s="3">
        <v>45781</v>
      </c>
      <c r="AJ170" t="s">
        <v>56</v>
      </c>
      <c r="AK170" s="3"/>
      <c r="AM170" s="3"/>
      <c r="AN170" t="s">
        <v>57</v>
      </c>
      <c r="AO170" s="3"/>
      <c r="AR170"/>
      <c r="AS170">
        <v>202505</v>
      </c>
      <c r="AT170" s="3">
        <v>45781</v>
      </c>
      <c r="AU170">
        <v>2160313</v>
      </c>
      <c r="AV170">
        <v>45791</v>
      </c>
      <c r="AW170" s="3">
        <v>45805</v>
      </c>
      <c r="AY170" s="3"/>
      <c r="BA170" s="3"/>
      <c r="BC170" s="3"/>
      <c r="BD170">
        <v>202505</v>
      </c>
      <c r="BE170">
        <v>202505</v>
      </c>
      <c r="BF170" s="5">
        <f>IFERROR(VLOOKUP(Sheet1[[#This Row],[ASESOR]],Parámetros!A:B,2,0),Sheet1[[#This Row],[PERIODO_ALTA]])</f>
        <v>202505</v>
      </c>
      <c r="BG170" s="5" t="str">
        <f>_xlfn.CONCAT(TRIM(Sheet1[[#This Row],[ASESOR]])," ",TRIM(Sheet1[[#This Row],[DEPARTAMENTO]]))</f>
        <v>DATANTENNA S.A.C. Lambayeque</v>
      </c>
      <c r="BH170" s="5" t="str">
        <f>Sheet1[[#This Row],[DNI_ASESOR]]</f>
        <v>20557798723</v>
      </c>
      <c r="BI170">
        <f>IF(Sheet1[[#This Row],[GRUPO]]="G1",IF(AND(Sheet1[[#This Row],[RECIBO1_PAGADO]]&lt;&gt;"",Sheet1[[#This Row],[RECIBO1_PAGADO]]&lt;=DATEVALUE("10/06/2025")),1,0),0)</f>
        <v>1</v>
      </c>
      <c r="BJ170" s="9">
        <f>Sheet1[[#This Row],[PRECIO CON IGV EXTERNO]]/1.18</f>
        <v>58.474576271186443</v>
      </c>
      <c r="BK170" s="5" t="str">
        <f>IF(MONTH(Sheet1[[#This Row],[WS_RECIBO1_EMISION]])=5,"G1",IF(MONTH(Sheet1[[#This Row],[WS_RECIBO1_EMISION]])-5=1,"G2","POR DEFINIR"))</f>
        <v>G1</v>
      </c>
      <c r="BL170" s="5" t="s">
        <v>1798</v>
      </c>
    </row>
    <row r="171" spans="1:64" x14ac:dyDescent="0.25">
      <c r="A171">
        <v>2160331</v>
      </c>
      <c r="B171" t="s">
        <v>443</v>
      </c>
      <c r="C171" t="s">
        <v>89</v>
      </c>
      <c r="D171" t="s">
        <v>89</v>
      </c>
      <c r="E171" t="s">
        <v>97</v>
      </c>
      <c r="H171" s="3">
        <v>45781</v>
      </c>
      <c r="I171" s="13">
        <v>45781.525170914349</v>
      </c>
      <c r="J171" t="s">
        <v>195</v>
      </c>
      <c r="K171">
        <v>1000</v>
      </c>
      <c r="L171" t="s">
        <v>188</v>
      </c>
      <c r="M171" t="s">
        <v>58</v>
      </c>
      <c r="N171">
        <v>1</v>
      </c>
      <c r="O171">
        <v>0</v>
      </c>
      <c r="P171">
        <v>0</v>
      </c>
      <c r="Q171">
        <v>0</v>
      </c>
      <c r="R171" t="s">
        <v>227</v>
      </c>
      <c r="S171" t="s">
        <v>227</v>
      </c>
      <c r="T171">
        <v>0</v>
      </c>
      <c r="U171" t="s">
        <v>227</v>
      </c>
      <c r="V171" t="s">
        <v>227</v>
      </c>
      <c r="W171" t="s">
        <v>227</v>
      </c>
      <c r="X171" t="s">
        <v>227</v>
      </c>
      <c r="Y171" t="s">
        <v>227</v>
      </c>
      <c r="Z171" t="s">
        <v>228</v>
      </c>
      <c r="AA171" t="s">
        <v>64</v>
      </c>
      <c r="AB171">
        <v>129.9</v>
      </c>
      <c r="AC171">
        <v>111.563</v>
      </c>
      <c r="AD171" t="s">
        <v>67</v>
      </c>
      <c r="AE171" t="s">
        <v>4</v>
      </c>
      <c r="AF171" t="s">
        <v>8</v>
      </c>
      <c r="AG171" t="s">
        <v>88</v>
      </c>
      <c r="AH171" s="3">
        <v>45783</v>
      </c>
      <c r="AJ171" t="s">
        <v>56</v>
      </c>
      <c r="AK171" s="3"/>
      <c r="AM171" s="3"/>
      <c r="AN171" t="s">
        <v>57</v>
      </c>
      <c r="AO171" s="3"/>
      <c r="AR171"/>
      <c r="AS171">
        <v>202505</v>
      </c>
      <c r="AT171" s="3">
        <v>45783</v>
      </c>
      <c r="AU171">
        <v>2160331</v>
      </c>
      <c r="AV171">
        <v>45791</v>
      </c>
      <c r="AW171" s="3">
        <v>45805</v>
      </c>
      <c r="AY171" s="3"/>
      <c r="BA171" s="3"/>
      <c r="BC171" s="3"/>
      <c r="BD171">
        <v>202505</v>
      </c>
      <c r="BE171">
        <v>202505</v>
      </c>
      <c r="BF171" s="5">
        <f>IFERROR(VLOOKUP(Sheet1[[#This Row],[ASESOR]],Parámetros!A:B,2,0),Sheet1[[#This Row],[PERIODO_ALTA]])</f>
        <v>202505</v>
      </c>
      <c r="BG171" s="5" t="str">
        <f>_xlfn.CONCAT(TRIM(Sheet1[[#This Row],[ASESOR]])," ",TRIM(Sheet1[[#This Row],[DEPARTAMENTO]]))</f>
        <v>ALIV TELECOM S.A.C. Piura</v>
      </c>
      <c r="BH171" s="5" t="str">
        <f>Sheet1[[#This Row],[DNI_ASESOR]]</f>
        <v>20609316170</v>
      </c>
      <c r="BI171">
        <f>IF(Sheet1[[#This Row],[GRUPO]]="G1",IF(AND(Sheet1[[#This Row],[RECIBO1_PAGADO]]&lt;&gt;"",Sheet1[[#This Row],[RECIBO1_PAGADO]]&lt;=DATEVALUE("10/06/2025")),1,0),0)</f>
        <v>1</v>
      </c>
      <c r="BJ171" s="9">
        <f>Sheet1[[#This Row],[PRECIO CON IGV EXTERNO]]/1.18</f>
        <v>94.544915254237296</v>
      </c>
      <c r="BK171" s="5" t="str">
        <f>IF(MONTH(Sheet1[[#This Row],[WS_RECIBO1_EMISION]])=5,"G1",IF(MONTH(Sheet1[[#This Row],[WS_RECIBO1_EMISION]])-5=1,"G2","POR DEFINIR"))</f>
        <v>G1</v>
      </c>
      <c r="BL171" s="5" t="s">
        <v>1798</v>
      </c>
    </row>
    <row r="172" spans="1:64" x14ac:dyDescent="0.25">
      <c r="A172">
        <v>2160382</v>
      </c>
      <c r="B172" t="s">
        <v>444</v>
      </c>
      <c r="C172" t="s">
        <v>89</v>
      </c>
      <c r="D172" t="s">
        <v>89</v>
      </c>
      <c r="E172" t="s">
        <v>93</v>
      </c>
      <c r="H172" s="3">
        <v>45781</v>
      </c>
      <c r="I172" s="13">
        <v>45781.545925844905</v>
      </c>
      <c r="J172" t="s">
        <v>195</v>
      </c>
      <c r="K172">
        <v>1000</v>
      </c>
      <c r="L172" t="s">
        <v>188</v>
      </c>
      <c r="M172" t="s">
        <v>58</v>
      </c>
      <c r="N172">
        <v>1</v>
      </c>
      <c r="O172">
        <v>0</v>
      </c>
      <c r="P172">
        <v>0</v>
      </c>
      <c r="Q172">
        <v>0</v>
      </c>
      <c r="R172" t="s">
        <v>227</v>
      </c>
      <c r="S172" t="s">
        <v>227</v>
      </c>
      <c r="T172">
        <v>0</v>
      </c>
      <c r="U172" t="s">
        <v>227</v>
      </c>
      <c r="V172" t="s">
        <v>227</v>
      </c>
      <c r="W172" t="s">
        <v>227</v>
      </c>
      <c r="X172" t="s">
        <v>227</v>
      </c>
      <c r="Y172" t="s">
        <v>227</v>
      </c>
      <c r="Z172" t="s">
        <v>228</v>
      </c>
      <c r="AA172" t="s">
        <v>54</v>
      </c>
      <c r="AB172">
        <v>129.9</v>
      </c>
      <c r="AC172">
        <v>111.563</v>
      </c>
      <c r="AD172" t="s">
        <v>67</v>
      </c>
      <c r="AE172" t="s">
        <v>4</v>
      </c>
      <c r="AF172" t="s">
        <v>8</v>
      </c>
      <c r="AG172" t="s">
        <v>88</v>
      </c>
      <c r="AH172" s="3">
        <v>45781</v>
      </c>
      <c r="AJ172" t="s">
        <v>56</v>
      </c>
      <c r="AK172" s="3"/>
      <c r="AM172" s="3"/>
      <c r="AN172" t="s">
        <v>57</v>
      </c>
      <c r="AO172" s="3"/>
      <c r="AR172"/>
      <c r="AS172">
        <v>202505</v>
      </c>
      <c r="AT172" s="3">
        <v>45781</v>
      </c>
      <c r="AU172">
        <v>2160382</v>
      </c>
      <c r="AV172">
        <v>45791</v>
      </c>
      <c r="AW172" s="3">
        <v>45817</v>
      </c>
      <c r="AY172" s="3"/>
      <c r="BA172" s="3"/>
      <c r="BC172" s="3"/>
      <c r="BD172">
        <v>202505</v>
      </c>
      <c r="BE172">
        <v>202505</v>
      </c>
      <c r="BF172" s="5">
        <f>IFERROR(VLOOKUP(Sheet1[[#This Row],[ASESOR]],Parámetros!A:B,2,0),Sheet1[[#This Row],[PERIODO_ALTA]])</f>
        <v>202505</v>
      </c>
      <c r="BG172" s="5" t="str">
        <f>_xlfn.CONCAT(TRIM(Sheet1[[#This Row],[ASESOR]])," ",TRIM(Sheet1[[#This Row],[DEPARTAMENTO]]))</f>
        <v>ALIV TELECOM S.A.C. Piura</v>
      </c>
      <c r="BH172" s="5" t="str">
        <f>Sheet1[[#This Row],[DNI_ASESOR]]</f>
        <v>20609316170</v>
      </c>
      <c r="BI172">
        <f>IF(Sheet1[[#This Row],[GRUPO]]="G1",IF(AND(Sheet1[[#This Row],[RECIBO1_PAGADO]]&lt;&gt;"",Sheet1[[#This Row],[RECIBO1_PAGADO]]&lt;=DATEVALUE("10/06/2025")),1,0),0)</f>
        <v>1</v>
      </c>
      <c r="BJ172" s="9">
        <f>Sheet1[[#This Row],[PRECIO CON IGV EXTERNO]]/1.18</f>
        <v>94.544915254237296</v>
      </c>
      <c r="BK172" s="5" t="str">
        <f>IF(MONTH(Sheet1[[#This Row],[WS_RECIBO1_EMISION]])=5,"G1",IF(MONTH(Sheet1[[#This Row],[WS_RECIBO1_EMISION]])-5=1,"G2","POR DEFINIR"))</f>
        <v>G1</v>
      </c>
      <c r="BL172" s="5" t="s">
        <v>1798</v>
      </c>
    </row>
    <row r="173" spans="1:64" x14ac:dyDescent="0.25">
      <c r="A173">
        <v>2160387</v>
      </c>
      <c r="B173" t="s">
        <v>445</v>
      </c>
      <c r="C173" t="s">
        <v>89</v>
      </c>
      <c r="D173" t="s">
        <v>89</v>
      </c>
      <c r="E173" t="s">
        <v>89</v>
      </c>
      <c r="G173" t="s">
        <v>446</v>
      </c>
      <c r="H173" s="3">
        <v>45781</v>
      </c>
      <c r="I173" s="13">
        <v>45781.541808333335</v>
      </c>
      <c r="J173" t="s">
        <v>190</v>
      </c>
      <c r="K173">
        <v>350</v>
      </c>
      <c r="L173" t="s">
        <v>186</v>
      </c>
      <c r="M173" t="s">
        <v>53</v>
      </c>
      <c r="N173">
        <v>0</v>
      </c>
      <c r="O173">
        <v>0</v>
      </c>
      <c r="P173">
        <v>0</v>
      </c>
      <c r="Q173">
        <v>0</v>
      </c>
      <c r="R173" t="s">
        <v>227</v>
      </c>
      <c r="S173" t="s">
        <v>227</v>
      </c>
      <c r="T173">
        <v>0</v>
      </c>
      <c r="U173" t="s">
        <v>227</v>
      </c>
      <c r="V173" t="s">
        <v>227</v>
      </c>
      <c r="W173" t="s">
        <v>227</v>
      </c>
      <c r="X173" t="s">
        <v>227</v>
      </c>
      <c r="Y173" t="s">
        <v>227</v>
      </c>
      <c r="Z173" t="s">
        <v>227</v>
      </c>
      <c r="AA173" t="s">
        <v>59</v>
      </c>
      <c r="AB173">
        <v>69</v>
      </c>
      <c r="AC173">
        <v>69</v>
      </c>
      <c r="AD173" t="s">
        <v>67</v>
      </c>
      <c r="AE173" t="s">
        <v>70</v>
      </c>
      <c r="AF173" t="s">
        <v>131</v>
      </c>
      <c r="AG173" t="s">
        <v>88</v>
      </c>
      <c r="AH173" s="3">
        <v>45782</v>
      </c>
      <c r="AJ173" t="s">
        <v>56</v>
      </c>
      <c r="AK173" s="3"/>
      <c r="AM173" s="3"/>
      <c r="AN173" t="s">
        <v>57</v>
      </c>
      <c r="AO173" s="3"/>
      <c r="AR173"/>
      <c r="AS173">
        <v>202505</v>
      </c>
      <c r="AT173" s="3">
        <v>45782</v>
      </c>
      <c r="AU173">
        <v>2160387</v>
      </c>
      <c r="AV173">
        <v>45791</v>
      </c>
      <c r="AW173" s="3">
        <v>45803</v>
      </c>
      <c r="AY173" s="3"/>
      <c r="BA173" s="3"/>
      <c r="BC173" s="3"/>
      <c r="BD173">
        <v>202505</v>
      </c>
      <c r="BE173">
        <v>202505</v>
      </c>
      <c r="BF173" s="5">
        <f>IFERROR(VLOOKUP(Sheet1[[#This Row],[ASESOR]],Parámetros!A:B,2,0),Sheet1[[#This Row],[PERIODO_ALTA]])</f>
        <v>202505</v>
      </c>
      <c r="BG173" s="5" t="str">
        <f>_xlfn.CONCAT(TRIM(Sheet1[[#This Row],[ASESOR]])," ",TRIM(Sheet1[[#This Row],[DEPARTAMENTO]]))</f>
        <v>SICOMNET SAC Piura</v>
      </c>
      <c r="BH173" s="5" t="str">
        <f>Sheet1[[#This Row],[DNI_ASESOR]]</f>
        <v>20610959564</v>
      </c>
      <c r="BI173">
        <f>IF(Sheet1[[#This Row],[GRUPO]]="G1",IF(AND(Sheet1[[#This Row],[RECIBO1_PAGADO]]&lt;&gt;"",Sheet1[[#This Row],[RECIBO1_PAGADO]]&lt;=DATEVALUE("10/06/2025")),1,0),0)</f>
        <v>1</v>
      </c>
      <c r="BJ173" s="9">
        <f>Sheet1[[#This Row],[PRECIO CON IGV EXTERNO]]/1.18</f>
        <v>58.474576271186443</v>
      </c>
      <c r="BK173" s="5" t="str">
        <f>IF(MONTH(Sheet1[[#This Row],[WS_RECIBO1_EMISION]])=5,"G1",IF(MONTH(Sheet1[[#This Row],[WS_RECIBO1_EMISION]])-5=1,"G2","POR DEFINIR"))</f>
        <v>G1</v>
      </c>
      <c r="BL173" s="5" t="s">
        <v>1798</v>
      </c>
    </row>
    <row r="174" spans="1:64" x14ac:dyDescent="0.25">
      <c r="A174">
        <v>2160416</v>
      </c>
      <c r="B174" t="s">
        <v>447</v>
      </c>
      <c r="C174" t="s">
        <v>89</v>
      </c>
      <c r="D174" t="s">
        <v>89</v>
      </c>
      <c r="E174" t="s">
        <v>90</v>
      </c>
      <c r="H174" s="3">
        <v>45781</v>
      </c>
      <c r="I174" s="13">
        <v>45781.575085914352</v>
      </c>
      <c r="J174" t="s">
        <v>190</v>
      </c>
      <c r="K174">
        <v>350</v>
      </c>
      <c r="L174" t="s">
        <v>186</v>
      </c>
      <c r="M174" t="s">
        <v>53</v>
      </c>
      <c r="N174">
        <v>0</v>
      </c>
      <c r="O174">
        <v>0</v>
      </c>
      <c r="P174">
        <v>0</v>
      </c>
      <c r="Q174">
        <v>0</v>
      </c>
      <c r="R174" t="s">
        <v>227</v>
      </c>
      <c r="S174" t="s">
        <v>227</v>
      </c>
      <c r="T174">
        <v>0</v>
      </c>
      <c r="U174" t="s">
        <v>227</v>
      </c>
      <c r="V174" t="s">
        <v>227</v>
      </c>
      <c r="W174" t="s">
        <v>227</v>
      </c>
      <c r="X174" t="s">
        <v>227</v>
      </c>
      <c r="Y174" t="s">
        <v>227</v>
      </c>
      <c r="Z174" t="s">
        <v>227</v>
      </c>
      <c r="AA174" t="s">
        <v>54</v>
      </c>
      <c r="AB174">
        <v>69</v>
      </c>
      <c r="AC174">
        <v>69</v>
      </c>
      <c r="AD174" t="s">
        <v>67</v>
      </c>
      <c r="AE174" t="s">
        <v>70</v>
      </c>
      <c r="AF174" t="s">
        <v>131</v>
      </c>
      <c r="AG174" t="s">
        <v>88</v>
      </c>
      <c r="AH174" s="3">
        <v>45781</v>
      </c>
      <c r="AJ174" t="s">
        <v>56</v>
      </c>
      <c r="AK174" s="3"/>
      <c r="AM174" s="3"/>
      <c r="AN174" t="s">
        <v>57</v>
      </c>
      <c r="AO174" s="3"/>
      <c r="AR174"/>
      <c r="AS174">
        <v>202505</v>
      </c>
      <c r="AT174" s="3">
        <v>45781</v>
      </c>
      <c r="AU174">
        <v>2160416</v>
      </c>
      <c r="AV174">
        <v>45791</v>
      </c>
      <c r="AW174" s="3">
        <v>45809</v>
      </c>
      <c r="AY174" s="3"/>
      <c r="BA174" s="3"/>
      <c r="BC174" s="3"/>
      <c r="BD174">
        <v>202505</v>
      </c>
      <c r="BE174">
        <v>202505</v>
      </c>
      <c r="BF174" s="5">
        <f>IFERROR(VLOOKUP(Sheet1[[#This Row],[ASESOR]],Parámetros!A:B,2,0),Sheet1[[#This Row],[PERIODO_ALTA]])</f>
        <v>202505</v>
      </c>
      <c r="BG174" s="5" t="str">
        <f>_xlfn.CONCAT(TRIM(Sheet1[[#This Row],[ASESOR]])," ",TRIM(Sheet1[[#This Row],[DEPARTAMENTO]]))</f>
        <v>SICOMNET SAC Piura</v>
      </c>
      <c r="BH174" s="5" t="str">
        <f>Sheet1[[#This Row],[DNI_ASESOR]]</f>
        <v>20610959564</v>
      </c>
      <c r="BI174">
        <f>IF(Sheet1[[#This Row],[GRUPO]]="G1",IF(AND(Sheet1[[#This Row],[RECIBO1_PAGADO]]&lt;&gt;"",Sheet1[[#This Row],[RECIBO1_PAGADO]]&lt;=DATEVALUE("10/06/2025")),1,0),0)</f>
        <v>1</v>
      </c>
      <c r="BJ174" s="9">
        <f>Sheet1[[#This Row],[PRECIO CON IGV EXTERNO]]/1.18</f>
        <v>58.474576271186443</v>
      </c>
      <c r="BK174" s="5" t="str">
        <f>IF(MONTH(Sheet1[[#This Row],[WS_RECIBO1_EMISION]])=5,"G1",IF(MONTH(Sheet1[[#This Row],[WS_RECIBO1_EMISION]])-5=1,"G2","POR DEFINIR"))</f>
        <v>G1</v>
      </c>
      <c r="BL174" s="5" t="s">
        <v>1798</v>
      </c>
    </row>
    <row r="175" spans="1:64" x14ac:dyDescent="0.25">
      <c r="A175">
        <v>2160531</v>
      </c>
      <c r="B175" t="s">
        <v>448</v>
      </c>
      <c r="C175" t="s">
        <v>85</v>
      </c>
      <c r="D175" t="s">
        <v>86</v>
      </c>
      <c r="E175" t="s">
        <v>103</v>
      </c>
      <c r="H175" s="3">
        <v>45781</v>
      </c>
      <c r="I175" s="13">
        <v>45781.610487152779</v>
      </c>
      <c r="J175" t="s">
        <v>190</v>
      </c>
      <c r="K175">
        <v>350</v>
      </c>
      <c r="L175" t="s">
        <v>186</v>
      </c>
      <c r="M175" t="s">
        <v>53</v>
      </c>
      <c r="N175">
        <v>0</v>
      </c>
      <c r="O175">
        <v>0</v>
      </c>
      <c r="P175">
        <v>0</v>
      </c>
      <c r="Q175">
        <v>0</v>
      </c>
      <c r="R175" t="s">
        <v>227</v>
      </c>
      <c r="S175" t="s">
        <v>227</v>
      </c>
      <c r="T175">
        <v>0</v>
      </c>
      <c r="U175" t="s">
        <v>227</v>
      </c>
      <c r="V175" t="s">
        <v>227</v>
      </c>
      <c r="W175" t="s">
        <v>227</v>
      </c>
      <c r="X175" t="s">
        <v>227</v>
      </c>
      <c r="Y175" t="s">
        <v>227</v>
      </c>
      <c r="Z175" t="s">
        <v>227</v>
      </c>
      <c r="AA175" t="s">
        <v>54</v>
      </c>
      <c r="AB175">
        <v>69</v>
      </c>
      <c r="AC175">
        <v>69</v>
      </c>
      <c r="AD175" t="s">
        <v>67</v>
      </c>
      <c r="AE175" t="s">
        <v>70</v>
      </c>
      <c r="AF175" t="s">
        <v>131</v>
      </c>
      <c r="AG175" t="s">
        <v>88</v>
      </c>
      <c r="AH175" s="3">
        <v>45782</v>
      </c>
      <c r="AJ175" t="s">
        <v>56</v>
      </c>
      <c r="AK175" s="3"/>
      <c r="AM175" s="3"/>
      <c r="AN175" t="s">
        <v>57</v>
      </c>
      <c r="AO175" s="3"/>
      <c r="AR175"/>
      <c r="AS175">
        <v>202505</v>
      </c>
      <c r="AT175" s="3">
        <v>45782</v>
      </c>
      <c r="AU175">
        <v>2160531</v>
      </c>
      <c r="AV175">
        <v>45791</v>
      </c>
      <c r="AW175" s="3"/>
      <c r="AY175" s="3"/>
      <c r="BA175" s="3"/>
      <c r="BC175" s="3"/>
      <c r="BD175">
        <v>202505</v>
      </c>
      <c r="BE175">
        <v>202505</v>
      </c>
      <c r="BF175" s="5">
        <f>IFERROR(VLOOKUP(Sheet1[[#This Row],[ASESOR]],Parámetros!A:B,2,0),Sheet1[[#This Row],[PERIODO_ALTA]])</f>
        <v>202505</v>
      </c>
      <c r="BG175" s="5" t="str">
        <f>_xlfn.CONCAT(TRIM(Sheet1[[#This Row],[ASESOR]])," ",TRIM(Sheet1[[#This Row],[DEPARTAMENTO]]))</f>
        <v>SICOMNET SAC Lambayeque</v>
      </c>
      <c r="BH175" s="5" t="str">
        <f>Sheet1[[#This Row],[DNI_ASESOR]]</f>
        <v>20610959564</v>
      </c>
      <c r="BI175">
        <f>IF(Sheet1[[#This Row],[GRUPO]]="G1",IF(AND(Sheet1[[#This Row],[RECIBO1_PAGADO]]&lt;&gt;"",Sheet1[[#This Row],[RECIBO1_PAGADO]]&lt;=DATEVALUE("10/06/2025")),1,0),0)</f>
        <v>0</v>
      </c>
      <c r="BJ175" s="9">
        <f>Sheet1[[#This Row],[PRECIO CON IGV EXTERNO]]/1.18</f>
        <v>58.474576271186443</v>
      </c>
      <c r="BK175" s="5" t="str">
        <f>IF(MONTH(Sheet1[[#This Row],[WS_RECIBO1_EMISION]])=5,"G1",IF(MONTH(Sheet1[[#This Row],[WS_RECIBO1_EMISION]])-5=1,"G2","POR DEFINIR"))</f>
        <v>G1</v>
      </c>
      <c r="BL175" s="5" t="s">
        <v>1798</v>
      </c>
    </row>
    <row r="176" spans="1:64" x14ac:dyDescent="0.25">
      <c r="A176">
        <v>2160567</v>
      </c>
      <c r="B176" t="s">
        <v>449</v>
      </c>
      <c r="C176" t="s">
        <v>85</v>
      </c>
      <c r="D176" t="s">
        <v>86</v>
      </c>
      <c r="E176" t="s">
        <v>104</v>
      </c>
      <c r="H176" s="3">
        <v>45781</v>
      </c>
      <c r="I176" s="13">
        <v>45781.633410069444</v>
      </c>
      <c r="J176" t="s">
        <v>191</v>
      </c>
      <c r="K176">
        <v>550</v>
      </c>
      <c r="L176" t="s">
        <v>186</v>
      </c>
      <c r="M176" t="s">
        <v>53</v>
      </c>
      <c r="N176">
        <v>0</v>
      </c>
      <c r="O176">
        <v>0</v>
      </c>
      <c r="P176">
        <v>0</v>
      </c>
      <c r="Q176">
        <v>0</v>
      </c>
      <c r="R176" t="s">
        <v>227</v>
      </c>
      <c r="S176" t="s">
        <v>227</v>
      </c>
      <c r="T176">
        <v>0</v>
      </c>
      <c r="U176" t="s">
        <v>227</v>
      </c>
      <c r="V176" t="s">
        <v>227</v>
      </c>
      <c r="W176" t="s">
        <v>227</v>
      </c>
      <c r="X176" t="s">
        <v>227</v>
      </c>
      <c r="Y176" t="s">
        <v>227</v>
      </c>
      <c r="Z176" t="s">
        <v>227</v>
      </c>
      <c r="AA176" t="s">
        <v>62</v>
      </c>
      <c r="AB176">
        <v>89</v>
      </c>
      <c r="AC176">
        <v>89</v>
      </c>
      <c r="AD176" t="s">
        <v>67</v>
      </c>
      <c r="AE176" t="s">
        <v>146</v>
      </c>
      <c r="AF176" t="s">
        <v>147</v>
      </c>
      <c r="AG176" t="s">
        <v>88</v>
      </c>
      <c r="AH176" s="3">
        <v>45782</v>
      </c>
      <c r="AJ176" t="s">
        <v>56</v>
      </c>
      <c r="AK176" s="3"/>
      <c r="AM176" s="3"/>
      <c r="AN176" t="s">
        <v>57</v>
      </c>
      <c r="AO176" s="3"/>
      <c r="AR176"/>
      <c r="AS176">
        <v>202505</v>
      </c>
      <c r="AT176" s="3">
        <v>45782</v>
      </c>
      <c r="AU176">
        <v>2160567</v>
      </c>
      <c r="AV176">
        <v>45791</v>
      </c>
      <c r="AW176" s="3">
        <v>45806</v>
      </c>
      <c r="AY176" s="3"/>
      <c r="BA176" s="3"/>
      <c r="BC176" s="3"/>
      <c r="BD176">
        <v>202505</v>
      </c>
      <c r="BE176">
        <v>202505</v>
      </c>
      <c r="BF176" s="5">
        <f>IFERROR(VLOOKUP(Sheet1[[#This Row],[ASESOR]],Parámetros!A:B,2,0),Sheet1[[#This Row],[PERIODO_ALTA]])</f>
        <v>202505</v>
      </c>
      <c r="BG176" s="5" t="str">
        <f>_xlfn.CONCAT(TRIM(Sheet1[[#This Row],[ASESOR]])," ",TRIM(Sheet1[[#This Row],[DEPARTAMENTO]]))</f>
        <v>SERVICIOS GENERALES F Y G DIST Lambayeque</v>
      </c>
      <c r="BH176" s="5" t="str">
        <f>Sheet1[[#This Row],[DNI_ASESOR]]</f>
        <v>20538983609</v>
      </c>
      <c r="BI176">
        <f>IF(Sheet1[[#This Row],[GRUPO]]="G1",IF(AND(Sheet1[[#This Row],[RECIBO1_PAGADO]]&lt;&gt;"",Sheet1[[#This Row],[RECIBO1_PAGADO]]&lt;=DATEVALUE("10/06/2025")),1,0),0)</f>
        <v>1</v>
      </c>
      <c r="BJ176" s="9">
        <f>Sheet1[[#This Row],[PRECIO CON IGV EXTERNO]]/1.18</f>
        <v>75.423728813559322</v>
      </c>
      <c r="BK176" s="5" t="str">
        <f>IF(MONTH(Sheet1[[#This Row],[WS_RECIBO1_EMISION]])=5,"G1",IF(MONTH(Sheet1[[#This Row],[WS_RECIBO1_EMISION]])-5=1,"G2","POR DEFINIR"))</f>
        <v>G1</v>
      </c>
      <c r="BL176" s="5" t="s">
        <v>1798</v>
      </c>
    </row>
    <row r="177" spans="1:64" x14ac:dyDescent="0.25">
      <c r="A177">
        <v>2160576</v>
      </c>
      <c r="B177" t="s">
        <v>450</v>
      </c>
      <c r="C177" t="s">
        <v>89</v>
      </c>
      <c r="D177" t="s">
        <v>89</v>
      </c>
      <c r="E177" t="s">
        <v>89</v>
      </c>
      <c r="H177" s="3">
        <v>45781</v>
      </c>
      <c r="I177" s="13">
        <v>45781.641737465281</v>
      </c>
      <c r="J177" t="s">
        <v>190</v>
      </c>
      <c r="K177">
        <v>350</v>
      </c>
      <c r="L177" t="s">
        <v>186</v>
      </c>
      <c r="M177" t="s">
        <v>53</v>
      </c>
      <c r="N177">
        <v>0</v>
      </c>
      <c r="O177">
        <v>0</v>
      </c>
      <c r="P177">
        <v>0</v>
      </c>
      <c r="Q177">
        <v>0</v>
      </c>
      <c r="R177" t="s">
        <v>227</v>
      </c>
      <c r="S177" t="s">
        <v>227</v>
      </c>
      <c r="T177">
        <v>0</v>
      </c>
      <c r="U177" t="s">
        <v>227</v>
      </c>
      <c r="V177" t="s">
        <v>227</v>
      </c>
      <c r="W177" t="s">
        <v>227</v>
      </c>
      <c r="X177" t="s">
        <v>227</v>
      </c>
      <c r="Y177" t="s">
        <v>227</v>
      </c>
      <c r="Z177" t="s">
        <v>227</v>
      </c>
      <c r="AA177" t="s">
        <v>54</v>
      </c>
      <c r="AB177">
        <v>69</v>
      </c>
      <c r="AC177">
        <v>69</v>
      </c>
      <c r="AD177" t="s">
        <v>67</v>
      </c>
      <c r="AE177" t="s">
        <v>4</v>
      </c>
      <c r="AF177" t="s">
        <v>8</v>
      </c>
      <c r="AG177" t="s">
        <v>88</v>
      </c>
      <c r="AH177" s="3">
        <v>45782</v>
      </c>
      <c r="AJ177" t="s">
        <v>56</v>
      </c>
      <c r="AK177" s="3"/>
      <c r="AM177" s="3"/>
      <c r="AN177" t="s">
        <v>57</v>
      </c>
      <c r="AO177" s="3"/>
      <c r="AR177"/>
      <c r="AS177">
        <v>202505</v>
      </c>
      <c r="AT177" s="3">
        <v>45782</v>
      </c>
      <c r="AU177">
        <v>2160576</v>
      </c>
      <c r="AV177">
        <v>45791</v>
      </c>
      <c r="AW177" s="3">
        <v>45803</v>
      </c>
      <c r="AY177" s="3"/>
      <c r="BA177" s="3"/>
      <c r="BC177" s="3"/>
      <c r="BD177">
        <v>202505</v>
      </c>
      <c r="BE177">
        <v>202505</v>
      </c>
      <c r="BF177" s="5">
        <f>IFERROR(VLOOKUP(Sheet1[[#This Row],[ASESOR]],Parámetros!A:B,2,0),Sheet1[[#This Row],[PERIODO_ALTA]])</f>
        <v>202505</v>
      </c>
      <c r="BG177" s="5" t="str">
        <f>_xlfn.CONCAT(TRIM(Sheet1[[#This Row],[ASESOR]])," ",TRIM(Sheet1[[#This Row],[DEPARTAMENTO]]))</f>
        <v>ALIV TELECOM S.A.C. Piura</v>
      </c>
      <c r="BH177" s="5" t="str">
        <f>Sheet1[[#This Row],[DNI_ASESOR]]</f>
        <v>20609316170</v>
      </c>
      <c r="BI177">
        <f>IF(Sheet1[[#This Row],[GRUPO]]="G1",IF(AND(Sheet1[[#This Row],[RECIBO1_PAGADO]]&lt;&gt;"",Sheet1[[#This Row],[RECIBO1_PAGADO]]&lt;=DATEVALUE("10/06/2025")),1,0),0)</f>
        <v>1</v>
      </c>
      <c r="BJ177" s="9">
        <f>Sheet1[[#This Row],[PRECIO CON IGV EXTERNO]]/1.18</f>
        <v>58.474576271186443</v>
      </c>
      <c r="BK177" s="5" t="str">
        <f>IF(MONTH(Sheet1[[#This Row],[WS_RECIBO1_EMISION]])=5,"G1",IF(MONTH(Sheet1[[#This Row],[WS_RECIBO1_EMISION]])-5=1,"G2","POR DEFINIR"))</f>
        <v>G1</v>
      </c>
      <c r="BL177" s="5" t="s">
        <v>1798</v>
      </c>
    </row>
    <row r="178" spans="1:64" x14ac:dyDescent="0.25">
      <c r="A178">
        <v>2160641</v>
      </c>
      <c r="B178" t="s">
        <v>451</v>
      </c>
      <c r="C178" t="s">
        <v>94</v>
      </c>
      <c r="D178" t="s">
        <v>95</v>
      </c>
      <c r="E178" t="s">
        <v>96</v>
      </c>
      <c r="H178" s="3">
        <v>45781</v>
      </c>
      <c r="I178" s="13">
        <v>45781.666736608793</v>
      </c>
      <c r="J178" t="s">
        <v>195</v>
      </c>
      <c r="K178">
        <v>1000</v>
      </c>
      <c r="L178" t="s">
        <v>188</v>
      </c>
      <c r="M178" t="s">
        <v>58</v>
      </c>
      <c r="N178">
        <v>1</v>
      </c>
      <c r="O178">
        <v>0</v>
      </c>
      <c r="P178">
        <v>0</v>
      </c>
      <c r="Q178">
        <v>0</v>
      </c>
      <c r="R178" t="s">
        <v>227</v>
      </c>
      <c r="S178" t="s">
        <v>227</v>
      </c>
      <c r="T178">
        <v>0</v>
      </c>
      <c r="U178" t="s">
        <v>227</v>
      </c>
      <c r="V178" t="s">
        <v>227</v>
      </c>
      <c r="W178" t="s">
        <v>227</v>
      </c>
      <c r="X178" t="s">
        <v>227</v>
      </c>
      <c r="Y178" t="s">
        <v>227</v>
      </c>
      <c r="Z178" t="s">
        <v>228</v>
      </c>
      <c r="AA178" t="s">
        <v>54</v>
      </c>
      <c r="AB178">
        <v>129.9</v>
      </c>
      <c r="AC178">
        <v>111.563</v>
      </c>
      <c r="AD178" t="s">
        <v>67</v>
      </c>
      <c r="AE178" t="s">
        <v>70</v>
      </c>
      <c r="AF178" t="s">
        <v>131</v>
      </c>
      <c r="AG178" t="s">
        <v>88</v>
      </c>
      <c r="AH178" s="3">
        <v>45782</v>
      </c>
      <c r="AJ178" t="s">
        <v>56</v>
      </c>
      <c r="AK178" s="3"/>
      <c r="AM178" s="3"/>
      <c r="AN178" t="s">
        <v>57</v>
      </c>
      <c r="AO178" s="3"/>
      <c r="AR178"/>
      <c r="AS178">
        <v>202505</v>
      </c>
      <c r="AT178" s="3">
        <v>45782</v>
      </c>
      <c r="AU178">
        <v>2160641</v>
      </c>
      <c r="AV178">
        <v>45791</v>
      </c>
      <c r="AW178" s="3">
        <v>45815</v>
      </c>
      <c r="AY178" s="3"/>
      <c r="BA178" s="3"/>
      <c r="BC178" s="3"/>
      <c r="BD178">
        <v>202505</v>
      </c>
      <c r="BE178">
        <v>202505</v>
      </c>
      <c r="BF178" s="5">
        <f>IFERROR(VLOOKUP(Sheet1[[#This Row],[ASESOR]],Parámetros!A:B,2,0),Sheet1[[#This Row],[PERIODO_ALTA]])</f>
        <v>202505</v>
      </c>
      <c r="BG178" s="5" t="str">
        <f>_xlfn.CONCAT(TRIM(Sheet1[[#This Row],[ASESOR]])," ",TRIM(Sheet1[[#This Row],[DEPARTAMENTO]]))</f>
        <v>SICOMNET SAC La Libertad</v>
      </c>
      <c r="BH178" s="5" t="str">
        <f>Sheet1[[#This Row],[DNI_ASESOR]]</f>
        <v>20610959564</v>
      </c>
      <c r="BI178">
        <f>IF(Sheet1[[#This Row],[GRUPO]]="G1",IF(AND(Sheet1[[#This Row],[RECIBO1_PAGADO]]&lt;&gt;"",Sheet1[[#This Row],[RECIBO1_PAGADO]]&lt;=DATEVALUE("10/06/2025")),1,0),0)</f>
        <v>1</v>
      </c>
      <c r="BJ178" s="9">
        <f>Sheet1[[#This Row],[PRECIO CON IGV EXTERNO]]/1.18</f>
        <v>94.544915254237296</v>
      </c>
      <c r="BK178" s="5" t="str">
        <f>IF(MONTH(Sheet1[[#This Row],[WS_RECIBO1_EMISION]])=5,"G1",IF(MONTH(Sheet1[[#This Row],[WS_RECIBO1_EMISION]])-5=1,"G2","POR DEFINIR"))</f>
        <v>G1</v>
      </c>
      <c r="BL178" s="5" t="s">
        <v>1798</v>
      </c>
    </row>
    <row r="179" spans="1:64" x14ac:dyDescent="0.25">
      <c r="A179">
        <v>2160689</v>
      </c>
      <c r="B179" t="s">
        <v>452</v>
      </c>
      <c r="C179" t="s">
        <v>89</v>
      </c>
      <c r="D179" t="s">
        <v>89</v>
      </c>
      <c r="E179" t="s">
        <v>90</v>
      </c>
      <c r="H179" s="3">
        <v>45781</v>
      </c>
      <c r="I179" s="13">
        <v>45781.697985798608</v>
      </c>
      <c r="J179" t="s">
        <v>195</v>
      </c>
      <c r="K179">
        <v>1000</v>
      </c>
      <c r="L179" t="s">
        <v>188</v>
      </c>
      <c r="M179" t="s">
        <v>58</v>
      </c>
      <c r="N179">
        <v>1</v>
      </c>
      <c r="O179">
        <v>0</v>
      </c>
      <c r="P179">
        <v>0</v>
      </c>
      <c r="Q179">
        <v>0</v>
      </c>
      <c r="R179" t="s">
        <v>227</v>
      </c>
      <c r="S179" t="s">
        <v>227</v>
      </c>
      <c r="T179">
        <v>0</v>
      </c>
      <c r="U179" t="s">
        <v>227</v>
      </c>
      <c r="V179" t="s">
        <v>227</v>
      </c>
      <c r="W179" t="s">
        <v>227</v>
      </c>
      <c r="X179" t="s">
        <v>227</v>
      </c>
      <c r="Y179" t="s">
        <v>227</v>
      </c>
      <c r="Z179" t="s">
        <v>228</v>
      </c>
      <c r="AA179" t="s">
        <v>54</v>
      </c>
      <c r="AB179">
        <v>129.9</v>
      </c>
      <c r="AC179">
        <v>111.563</v>
      </c>
      <c r="AD179" t="s">
        <v>67</v>
      </c>
      <c r="AE179" t="s">
        <v>4</v>
      </c>
      <c r="AF179" t="s">
        <v>8</v>
      </c>
      <c r="AG179" t="s">
        <v>88</v>
      </c>
      <c r="AH179" s="3">
        <v>45782</v>
      </c>
      <c r="AJ179" t="s">
        <v>56</v>
      </c>
      <c r="AK179" s="3"/>
      <c r="AM179" s="3"/>
      <c r="AN179" t="s">
        <v>57</v>
      </c>
      <c r="AO179" s="3"/>
      <c r="AR179"/>
      <c r="AS179">
        <v>202505</v>
      </c>
      <c r="AT179" s="3">
        <v>45782</v>
      </c>
      <c r="AU179">
        <v>2160689</v>
      </c>
      <c r="AV179">
        <v>45791</v>
      </c>
      <c r="AW179" s="3">
        <v>45817</v>
      </c>
      <c r="AY179" s="3"/>
      <c r="BA179" s="3"/>
      <c r="BC179" s="3"/>
      <c r="BD179">
        <v>202505</v>
      </c>
      <c r="BE179">
        <v>202505</v>
      </c>
      <c r="BF179" s="5">
        <f>IFERROR(VLOOKUP(Sheet1[[#This Row],[ASESOR]],Parámetros!A:B,2,0),Sheet1[[#This Row],[PERIODO_ALTA]])</f>
        <v>202505</v>
      </c>
      <c r="BG179" s="5" t="str">
        <f>_xlfn.CONCAT(TRIM(Sheet1[[#This Row],[ASESOR]])," ",TRIM(Sheet1[[#This Row],[DEPARTAMENTO]]))</f>
        <v>ALIV TELECOM S.A.C. Piura</v>
      </c>
      <c r="BH179" s="5" t="str">
        <f>Sheet1[[#This Row],[DNI_ASESOR]]</f>
        <v>20609316170</v>
      </c>
      <c r="BI179">
        <f>IF(Sheet1[[#This Row],[GRUPO]]="G1",IF(AND(Sheet1[[#This Row],[RECIBO1_PAGADO]]&lt;&gt;"",Sheet1[[#This Row],[RECIBO1_PAGADO]]&lt;=DATEVALUE("10/06/2025")),1,0),0)</f>
        <v>1</v>
      </c>
      <c r="BJ179" s="9">
        <f>Sheet1[[#This Row],[PRECIO CON IGV EXTERNO]]/1.18</f>
        <v>94.544915254237296</v>
      </c>
      <c r="BK179" s="5" t="str">
        <f>IF(MONTH(Sheet1[[#This Row],[WS_RECIBO1_EMISION]])=5,"G1",IF(MONTH(Sheet1[[#This Row],[WS_RECIBO1_EMISION]])-5=1,"G2","POR DEFINIR"))</f>
        <v>G1</v>
      </c>
      <c r="BL179" s="5" t="s">
        <v>1798</v>
      </c>
    </row>
    <row r="180" spans="1:64" x14ac:dyDescent="0.25">
      <c r="A180">
        <v>2160721</v>
      </c>
      <c r="B180" t="s">
        <v>453</v>
      </c>
      <c r="C180" t="s">
        <v>89</v>
      </c>
      <c r="D180" t="s">
        <v>89</v>
      </c>
      <c r="E180" t="s">
        <v>93</v>
      </c>
      <c r="H180" s="3">
        <v>45781</v>
      </c>
      <c r="I180" s="13">
        <v>45781.716737766204</v>
      </c>
      <c r="J180" t="s">
        <v>190</v>
      </c>
      <c r="K180">
        <v>350</v>
      </c>
      <c r="L180" t="s">
        <v>186</v>
      </c>
      <c r="M180" t="s">
        <v>53</v>
      </c>
      <c r="N180">
        <v>0</v>
      </c>
      <c r="O180">
        <v>0</v>
      </c>
      <c r="P180">
        <v>0</v>
      </c>
      <c r="Q180">
        <v>0</v>
      </c>
      <c r="R180" t="s">
        <v>227</v>
      </c>
      <c r="S180" t="s">
        <v>227</v>
      </c>
      <c r="T180">
        <v>0</v>
      </c>
      <c r="U180" t="s">
        <v>227</v>
      </c>
      <c r="V180" t="s">
        <v>227</v>
      </c>
      <c r="W180" t="s">
        <v>227</v>
      </c>
      <c r="X180" t="s">
        <v>227</v>
      </c>
      <c r="Y180" t="s">
        <v>227</v>
      </c>
      <c r="Z180" t="s">
        <v>227</v>
      </c>
      <c r="AA180" t="s">
        <v>54</v>
      </c>
      <c r="AB180">
        <v>69</v>
      </c>
      <c r="AC180">
        <v>69</v>
      </c>
      <c r="AD180" t="s">
        <v>67</v>
      </c>
      <c r="AE180" t="s">
        <v>70</v>
      </c>
      <c r="AF180" t="s">
        <v>131</v>
      </c>
      <c r="AG180" t="s">
        <v>88</v>
      </c>
      <c r="AH180" s="3">
        <v>45782</v>
      </c>
      <c r="AJ180" t="s">
        <v>56</v>
      </c>
      <c r="AK180" s="3"/>
      <c r="AM180" s="3"/>
      <c r="AN180" t="s">
        <v>57</v>
      </c>
      <c r="AO180" s="3"/>
      <c r="AR180"/>
      <c r="AS180">
        <v>202505</v>
      </c>
      <c r="AT180" s="3">
        <v>45782</v>
      </c>
      <c r="AU180">
        <v>2160721</v>
      </c>
      <c r="AV180">
        <v>45791</v>
      </c>
      <c r="AW180" s="3">
        <v>45808</v>
      </c>
      <c r="AY180" s="3"/>
      <c r="BA180" s="3"/>
      <c r="BC180" s="3"/>
      <c r="BD180">
        <v>202505</v>
      </c>
      <c r="BE180">
        <v>202505</v>
      </c>
      <c r="BF180" s="5">
        <f>IFERROR(VLOOKUP(Sheet1[[#This Row],[ASESOR]],Parámetros!A:B,2,0),Sheet1[[#This Row],[PERIODO_ALTA]])</f>
        <v>202505</v>
      </c>
      <c r="BG180" s="5" t="str">
        <f>_xlfn.CONCAT(TRIM(Sheet1[[#This Row],[ASESOR]])," ",TRIM(Sheet1[[#This Row],[DEPARTAMENTO]]))</f>
        <v>SICOMNET SAC Piura</v>
      </c>
      <c r="BH180" s="5" t="str">
        <f>Sheet1[[#This Row],[DNI_ASESOR]]</f>
        <v>20610959564</v>
      </c>
      <c r="BI180">
        <f>IF(Sheet1[[#This Row],[GRUPO]]="G1",IF(AND(Sheet1[[#This Row],[RECIBO1_PAGADO]]&lt;&gt;"",Sheet1[[#This Row],[RECIBO1_PAGADO]]&lt;=DATEVALUE("10/06/2025")),1,0),0)</f>
        <v>1</v>
      </c>
      <c r="BJ180" s="9">
        <f>Sheet1[[#This Row],[PRECIO CON IGV EXTERNO]]/1.18</f>
        <v>58.474576271186443</v>
      </c>
      <c r="BK180" s="5" t="str">
        <f>IF(MONTH(Sheet1[[#This Row],[WS_RECIBO1_EMISION]])=5,"G1",IF(MONTH(Sheet1[[#This Row],[WS_RECIBO1_EMISION]])-5=1,"G2","POR DEFINIR"))</f>
        <v>G1</v>
      </c>
      <c r="BL180" s="5" t="s">
        <v>1798</v>
      </c>
    </row>
    <row r="181" spans="1:64" x14ac:dyDescent="0.25">
      <c r="A181">
        <v>2160752</v>
      </c>
      <c r="B181" t="s">
        <v>454</v>
      </c>
      <c r="C181" t="s">
        <v>89</v>
      </c>
      <c r="D181" t="s">
        <v>89</v>
      </c>
      <c r="E181" t="s">
        <v>97</v>
      </c>
      <c r="H181" s="3">
        <v>45781</v>
      </c>
      <c r="I181" s="13">
        <v>45781.735489780091</v>
      </c>
      <c r="J181" t="s">
        <v>190</v>
      </c>
      <c r="K181">
        <v>350</v>
      </c>
      <c r="L181" t="s">
        <v>186</v>
      </c>
      <c r="M181" t="s">
        <v>53</v>
      </c>
      <c r="N181">
        <v>0</v>
      </c>
      <c r="O181">
        <v>0</v>
      </c>
      <c r="P181">
        <v>0</v>
      </c>
      <c r="Q181">
        <v>0</v>
      </c>
      <c r="R181" t="s">
        <v>227</v>
      </c>
      <c r="S181" t="s">
        <v>227</v>
      </c>
      <c r="T181">
        <v>0</v>
      </c>
      <c r="U181" t="s">
        <v>227</v>
      </c>
      <c r="V181" t="s">
        <v>227</v>
      </c>
      <c r="W181" t="s">
        <v>227</v>
      </c>
      <c r="X181" t="s">
        <v>227</v>
      </c>
      <c r="Y181" t="s">
        <v>227</v>
      </c>
      <c r="Z181" t="s">
        <v>227</v>
      </c>
      <c r="AA181" t="s">
        <v>64</v>
      </c>
      <c r="AB181">
        <v>69</v>
      </c>
      <c r="AC181">
        <v>69</v>
      </c>
      <c r="AD181" t="s">
        <v>67</v>
      </c>
      <c r="AE181" t="s">
        <v>4</v>
      </c>
      <c r="AF181" t="s">
        <v>8</v>
      </c>
      <c r="AG181" t="s">
        <v>88</v>
      </c>
      <c r="AH181" s="3">
        <v>45782</v>
      </c>
      <c r="AJ181" t="s">
        <v>56</v>
      </c>
      <c r="AK181" s="3"/>
      <c r="AM181" s="3"/>
      <c r="AN181" t="s">
        <v>57</v>
      </c>
      <c r="AO181" s="3"/>
      <c r="AR181"/>
      <c r="AS181">
        <v>202505</v>
      </c>
      <c r="AT181" s="3">
        <v>45782</v>
      </c>
      <c r="AU181">
        <v>2160752</v>
      </c>
      <c r="AV181">
        <v>45791</v>
      </c>
      <c r="AW181" s="3">
        <v>45807</v>
      </c>
      <c r="AY181" s="3"/>
      <c r="BA181" s="3"/>
      <c r="BC181" s="3"/>
      <c r="BD181">
        <v>202505</v>
      </c>
      <c r="BE181">
        <v>202505</v>
      </c>
      <c r="BF181" s="5">
        <f>IFERROR(VLOOKUP(Sheet1[[#This Row],[ASESOR]],Parámetros!A:B,2,0),Sheet1[[#This Row],[PERIODO_ALTA]])</f>
        <v>202505</v>
      </c>
      <c r="BG181" s="5" t="str">
        <f>_xlfn.CONCAT(TRIM(Sheet1[[#This Row],[ASESOR]])," ",TRIM(Sheet1[[#This Row],[DEPARTAMENTO]]))</f>
        <v>ALIV TELECOM S.A.C. Piura</v>
      </c>
      <c r="BH181" s="5" t="str">
        <f>Sheet1[[#This Row],[DNI_ASESOR]]</f>
        <v>20609316170</v>
      </c>
      <c r="BI181">
        <f>IF(Sheet1[[#This Row],[GRUPO]]="G1",IF(AND(Sheet1[[#This Row],[RECIBO1_PAGADO]]&lt;&gt;"",Sheet1[[#This Row],[RECIBO1_PAGADO]]&lt;=DATEVALUE("10/06/2025")),1,0),0)</f>
        <v>1</v>
      </c>
      <c r="BJ181" s="9">
        <f>Sheet1[[#This Row],[PRECIO CON IGV EXTERNO]]/1.18</f>
        <v>58.474576271186443</v>
      </c>
      <c r="BK181" s="5" t="str">
        <f>IF(MONTH(Sheet1[[#This Row],[WS_RECIBO1_EMISION]])=5,"G1",IF(MONTH(Sheet1[[#This Row],[WS_RECIBO1_EMISION]])-5=1,"G2","POR DEFINIR"))</f>
        <v>G1</v>
      </c>
      <c r="BL181" s="5" t="s">
        <v>1798</v>
      </c>
    </row>
    <row r="182" spans="1:64" x14ac:dyDescent="0.25">
      <c r="A182">
        <v>2160826</v>
      </c>
      <c r="B182" t="s">
        <v>455</v>
      </c>
      <c r="C182" t="s">
        <v>94</v>
      </c>
      <c r="D182" t="s">
        <v>95</v>
      </c>
      <c r="E182" t="s">
        <v>96</v>
      </c>
      <c r="H182" s="3">
        <v>45781</v>
      </c>
      <c r="I182" s="13">
        <v>45781.795937581017</v>
      </c>
      <c r="J182" t="s">
        <v>190</v>
      </c>
      <c r="K182">
        <v>350</v>
      </c>
      <c r="L182" t="s">
        <v>186</v>
      </c>
      <c r="M182" t="s">
        <v>53</v>
      </c>
      <c r="N182">
        <v>0</v>
      </c>
      <c r="O182">
        <v>0</v>
      </c>
      <c r="P182">
        <v>0</v>
      </c>
      <c r="Q182">
        <v>0</v>
      </c>
      <c r="R182" t="s">
        <v>227</v>
      </c>
      <c r="S182" t="s">
        <v>227</v>
      </c>
      <c r="T182">
        <v>0</v>
      </c>
      <c r="U182" t="s">
        <v>227</v>
      </c>
      <c r="V182" t="s">
        <v>227</v>
      </c>
      <c r="W182" t="s">
        <v>227</v>
      </c>
      <c r="X182" t="s">
        <v>227</v>
      </c>
      <c r="Y182" t="s">
        <v>227</v>
      </c>
      <c r="Z182" t="s">
        <v>227</v>
      </c>
      <c r="AA182" t="s">
        <v>54</v>
      </c>
      <c r="AB182">
        <v>69</v>
      </c>
      <c r="AC182">
        <v>69</v>
      </c>
      <c r="AD182" t="s">
        <v>67</v>
      </c>
      <c r="AE182" t="s">
        <v>4</v>
      </c>
      <c r="AF182" t="s">
        <v>8</v>
      </c>
      <c r="AG182" t="s">
        <v>88</v>
      </c>
      <c r="AH182" s="3">
        <v>45782</v>
      </c>
      <c r="AJ182" t="s">
        <v>56</v>
      </c>
      <c r="AK182" s="3"/>
      <c r="AM182" s="3"/>
      <c r="AN182" t="s">
        <v>57</v>
      </c>
      <c r="AO182" s="3"/>
      <c r="AR182"/>
      <c r="AS182">
        <v>202505</v>
      </c>
      <c r="AT182" s="3">
        <v>45782</v>
      </c>
      <c r="AU182">
        <v>2160826</v>
      </c>
      <c r="AV182">
        <v>45791</v>
      </c>
      <c r="AW182" s="3">
        <v>45805</v>
      </c>
      <c r="AY182" s="3"/>
      <c r="BA182" s="3"/>
      <c r="BC182" s="3"/>
      <c r="BD182">
        <v>202505</v>
      </c>
      <c r="BE182">
        <v>202505</v>
      </c>
      <c r="BF182" s="5">
        <f>IFERROR(VLOOKUP(Sheet1[[#This Row],[ASESOR]],Parámetros!A:B,2,0),Sheet1[[#This Row],[PERIODO_ALTA]])</f>
        <v>202505</v>
      </c>
      <c r="BG182" s="5" t="str">
        <f>_xlfn.CONCAT(TRIM(Sheet1[[#This Row],[ASESOR]])," ",TRIM(Sheet1[[#This Row],[DEPARTAMENTO]]))</f>
        <v>ALIV TELECOM S.A.C. La Libertad</v>
      </c>
      <c r="BH182" s="5" t="str">
        <f>Sheet1[[#This Row],[DNI_ASESOR]]</f>
        <v>20609316170</v>
      </c>
      <c r="BI182">
        <f>IF(Sheet1[[#This Row],[GRUPO]]="G1",IF(AND(Sheet1[[#This Row],[RECIBO1_PAGADO]]&lt;&gt;"",Sheet1[[#This Row],[RECIBO1_PAGADO]]&lt;=DATEVALUE("10/06/2025")),1,0),0)</f>
        <v>1</v>
      </c>
      <c r="BJ182" s="9">
        <f>Sheet1[[#This Row],[PRECIO CON IGV EXTERNO]]/1.18</f>
        <v>58.474576271186443</v>
      </c>
      <c r="BK182" s="5" t="str">
        <f>IF(MONTH(Sheet1[[#This Row],[WS_RECIBO1_EMISION]])=5,"G1",IF(MONTH(Sheet1[[#This Row],[WS_RECIBO1_EMISION]])-5=1,"G2","POR DEFINIR"))</f>
        <v>G1</v>
      </c>
      <c r="BL182" s="5" t="s">
        <v>1798</v>
      </c>
    </row>
    <row r="183" spans="1:64" x14ac:dyDescent="0.25">
      <c r="A183">
        <v>2160876</v>
      </c>
      <c r="B183" t="s">
        <v>456</v>
      </c>
      <c r="C183" t="s">
        <v>89</v>
      </c>
      <c r="D183" t="s">
        <v>89</v>
      </c>
      <c r="E183" t="s">
        <v>93</v>
      </c>
      <c r="H183" s="3">
        <v>45781</v>
      </c>
      <c r="I183" s="13">
        <v>45781.84173521991</v>
      </c>
      <c r="J183" t="s">
        <v>192</v>
      </c>
      <c r="K183">
        <v>400</v>
      </c>
      <c r="L183" t="s">
        <v>186</v>
      </c>
      <c r="M183" t="s">
        <v>53</v>
      </c>
      <c r="N183">
        <v>0</v>
      </c>
      <c r="O183">
        <v>0</v>
      </c>
      <c r="P183">
        <v>0</v>
      </c>
      <c r="Q183">
        <v>0</v>
      </c>
      <c r="R183" t="s">
        <v>227</v>
      </c>
      <c r="S183" t="s">
        <v>227</v>
      </c>
      <c r="T183">
        <v>0</v>
      </c>
      <c r="U183" t="s">
        <v>227</v>
      </c>
      <c r="V183" t="s">
        <v>227</v>
      </c>
      <c r="W183" t="s">
        <v>227</v>
      </c>
      <c r="X183" t="s">
        <v>227</v>
      </c>
      <c r="Y183" t="s">
        <v>227</v>
      </c>
      <c r="Z183" t="s">
        <v>227</v>
      </c>
      <c r="AA183" t="s">
        <v>54</v>
      </c>
      <c r="AB183">
        <v>129</v>
      </c>
      <c r="AC183">
        <v>129</v>
      </c>
      <c r="AD183" t="s">
        <v>67</v>
      </c>
      <c r="AE183" t="s">
        <v>4</v>
      </c>
      <c r="AF183" t="s">
        <v>8</v>
      </c>
      <c r="AG183" t="s">
        <v>88</v>
      </c>
      <c r="AH183" s="3">
        <v>45782</v>
      </c>
      <c r="AJ183" t="s">
        <v>56</v>
      </c>
      <c r="AK183" s="3"/>
      <c r="AM183" s="3"/>
      <c r="AN183" t="s">
        <v>57</v>
      </c>
      <c r="AO183" s="3"/>
      <c r="AR183"/>
      <c r="AS183">
        <v>202505</v>
      </c>
      <c r="AT183" s="3">
        <v>45782</v>
      </c>
      <c r="AU183">
        <v>2160876</v>
      </c>
      <c r="AV183">
        <v>45791</v>
      </c>
      <c r="AW183" s="3">
        <v>45817</v>
      </c>
      <c r="AY183" s="3"/>
      <c r="BA183" s="3"/>
      <c r="BC183" s="3"/>
      <c r="BD183">
        <v>202505</v>
      </c>
      <c r="BE183">
        <v>202505</v>
      </c>
      <c r="BF183" s="5">
        <f>IFERROR(VLOOKUP(Sheet1[[#This Row],[ASESOR]],Parámetros!A:B,2,0),Sheet1[[#This Row],[PERIODO_ALTA]])</f>
        <v>202505</v>
      </c>
      <c r="BG183" s="5" t="str">
        <f>_xlfn.CONCAT(TRIM(Sheet1[[#This Row],[ASESOR]])," ",TRIM(Sheet1[[#This Row],[DEPARTAMENTO]]))</f>
        <v>ALIV TELECOM S.A.C. Piura</v>
      </c>
      <c r="BH183" s="5" t="str">
        <f>Sheet1[[#This Row],[DNI_ASESOR]]</f>
        <v>20609316170</v>
      </c>
      <c r="BI183">
        <f>IF(Sheet1[[#This Row],[GRUPO]]="G1",IF(AND(Sheet1[[#This Row],[RECIBO1_PAGADO]]&lt;&gt;"",Sheet1[[#This Row],[RECIBO1_PAGADO]]&lt;=DATEVALUE("10/06/2025")),1,0),0)</f>
        <v>1</v>
      </c>
      <c r="BJ183" s="9">
        <f>Sheet1[[#This Row],[PRECIO CON IGV EXTERNO]]/1.18</f>
        <v>109.32203389830509</v>
      </c>
      <c r="BK183" s="5" t="str">
        <f>IF(MONTH(Sheet1[[#This Row],[WS_RECIBO1_EMISION]])=5,"G1",IF(MONTH(Sheet1[[#This Row],[WS_RECIBO1_EMISION]])-5=1,"G2","POR DEFINIR"))</f>
        <v>G1</v>
      </c>
      <c r="BL183" s="5" t="s">
        <v>1798</v>
      </c>
    </row>
    <row r="184" spans="1:64" x14ac:dyDescent="0.25">
      <c r="A184">
        <v>2160919</v>
      </c>
      <c r="B184" t="s">
        <v>457</v>
      </c>
      <c r="C184" t="s">
        <v>85</v>
      </c>
      <c r="D184" t="s">
        <v>86</v>
      </c>
      <c r="E184" t="s">
        <v>87</v>
      </c>
      <c r="H184" s="3">
        <v>45781</v>
      </c>
      <c r="I184" s="13">
        <v>45781.902161840277</v>
      </c>
      <c r="J184" t="s">
        <v>190</v>
      </c>
      <c r="K184">
        <v>350</v>
      </c>
      <c r="L184" t="s">
        <v>186</v>
      </c>
      <c r="M184" t="s">
        <v>53</v>
      </c>
      <c r="N184">
        <v>0</v>
      </c>
      <c r="O184">
        <v>0</v>
      </c>
      <c r="P184">
        <v>0</v>
      </c>
      <c r="Q184">
        <v>0</v>
      </c>
      <c r="R184" t="s">
        <v>227</v>
      </c>
      <c r="S184" t="s">
        <v>227</v>
      </c>
      <c r="T184">
        <v>0</v>
      </c>
      <c r="U184" t="s">
        <v>227</v>
      </c>
      <c r="V184" t="s">
        <v>227</v>
      </c>
      <c r="W184" t="s">
        <v>227</v>
      </c>
      <c r="X184" t="s">
        <v>227</v>
      </c>
      <c r="Y184" t="s">
        <v>227</v>
      </c>
      <c r="Z184" t="s">
        <v>227</v>
      </c>
      <c r="AA184" t="s">
        <v>54</v>
      </c>
      <c r="AB184">
        <v>69</v>
      </c>
      <c r="AC184">
        <v>69</v>
      </c>
      <c r="AD184" t="s">
        <v>67</v>
      </c>
      <c r="AE184" t="s">
        <v>6</v>
      </c>
      <c r="AF184" t="s">
        <v>10</v>
      </c>
      <c r="AG184" t="s">
        <v>88</v>
      </c>
      <c r="AH184" s="3">
        <v>45782</v>
      </c>
      <c r="AJ184" t="s">
        <v>56</v>
      </c>
      <c r="AK184" s="3"/>
      <c r="AM184" s="3"/>
      <c r="AN184" t="s">
        <v>57</v>
      </c>
      <c r="AO184" s="3"/>
      <c r="AR184"/>
      <c r="AS184">
        <v>202505</v>
      </c>
      <c r="AT184" s="3">
        <v>45782</v>
      </c>
      <c r="AU184">
        <v>2160919</v>
      </c>
      <c r="AV184">
        <v>45791</v>
      </c>
      <c r="AW184" s="3">
        <v>45818</v>
      </c>
      <c r="AY184" s="3"/>
      <c r="BA184" s="3"/>
      <c r="BC184" s="3"/>
      <c r="BD184">
        <v>202505</v>
      </c>
      <c r="BE184">
        <v>202505</v>
      </c>
      <c r="BF184" s="5">
        <f>IFERROR(VLOOKUP(Sheet1[[#This Row],[ASESOR]],Parámetros!A:B,2,0),Sheet1[[#This Row],[PERIODO_ALTA]])</f>
        <v>202505</v>
      </c>
      <c r="BG184" s="5" t="str">
        <f>_xlfn.CONCAT(TRIM(Sheet1[[#This Row],[ASESOR]])," ",TRIM(Sheet1[[#This Row],[DEPARTAMENTO]]))</f>
        <v>DAS SOLUCIONES S.A.C. Lambayeque</v>
      </c>
      <c r="BH184" s="5" t="str">
        <f>Sheet1[[#This Row],[DNI_ASESOR]]</f>
        <v>20607995258</v>
      </c>
      <c r="BI184">
        <f>IF(Sheet1[[#This Row],[GRUPO]]="G1",IF(AND(Sheet1[[#This Row],[RECIBO1_PAGADO]]&lt;&gt;"",Sheet1[[#This Row],[RECIBO1_PAGADO]]&lt;=DATEVALUE("10/06/2025")),1,0),0)</f>
        <v>1</v>
      </c>
      <c r="BJ184" s="9">
        <f>Sheet1[[#This Row],[PRECIO CON IGV EXTERNO]]/1.18</f>
        <v>58.474576271186443</v>
      </c>
      <c r="BK184" s="5" t="str">
        <f>IF(MONTH(Sheet1[[#This Row],[WS_RECIBO1_EMISION]])=5,"G1",IF(MONTH(Sheet1[[#This Row],[WS_RECIBO1_EMISION]])-5=1,"G2","POR DEFINIR"))</f>
        <v>G1</v>
      </c>
      <c r="BL184" s="5" t="s">
        <v>1798</v>
      </c>
    </row>
    <row r="185" spans="1:64" x14ac:dyDescent="0.25">
      <c r="A185">
        <v>2161068</v>
      </c>
      <c r="B185" t="s">
        <v>458</v>
      </c>
      <c r="C185" t="s">
        <v>89</v>
      </c>
      <c r="D185" t="s">
        <v>89</v>
      </c>
      <c r="E185" t="s">
        <v>93</v>
      </c>
      <c r="H185" s="3">
        <v>45782</v>
      </c>
      <c r="I185" s="13">
        <v>45782.408423958332</v>
      </c>
      <c r="J185" t="s">
        <v>195</v>
      </c>
      <c r="K185">
        <v>1000</v>
      </c>
      <c r="L185" t="s">
        <v>188</v>
      </c>
      <c r="M185" t="s">
        <v>58</v>
      </c>
      <c r="N185">
        <v>1</v>
      </c>
      <c r="O185">
        <v>0</v>
      </c>
      <c r="P185">
        <v>0</v>
      </c>
      <c r="Q185">
        <v>0</v>
      </c>
      <c r="R185" t="s">
        <v>227</v>
      </c>
      <c r="S185" t="s">
        <v>227</v>
      </c>
      <c r="T185">
        <v>0</v>
      </c>
      <c r="U185" t="s">
        <v>227</v>
      </c>
      <c r="V185" t="s">
        <v>227</v>
      </c>
      <c r="W185" t="s">
        <v>227</v>
      </c>
      <c r="X185" t="s">
        <v>227</v>
      </c>
      <c r="Y185" t="s">
        <v>227</v>
      </c>
      <c r="Z185" t="s">
        <v>228</v>
      </c>
      <c r="AA185" t="s">
        <v>54</v>
      </c>
      <c r="AB185">
        <v>129.9</v>
      </c>
      <c r="AC185">
        <v>111.563</v>
      </c>
      <c r="AD185" t="s">
        <v>67</v>
      </c>
      <c r="AE185" t="s">
        <v>4</v>
      </c>
      <c r="AF185" t="s">
        <v>8</v>
      </c>
      <c r="AG185" t="s">
        <v>88</v>
      </c>
      <c r="AH185" s="3">
        <v>45787</v>
      </c>
      <c r="AJ185" t="s">
        <v>56</v>
      </c>
      <c r="AK185" s="3"/>
      <c r="AM185" s="3"/>
      <c r="AN185" t="s">
        <v>57</v>
      </c>
      <c r="AO185" s="3"/>
      <c r="AR185"/>
      <c r="AS185">
        <v>202505</v>
      </c>
      <c r="AT185" s="3">
        <v>45787</v>
      </c>
      <c r="AU185">
        <v>2161068</v>
      </c>
      <c r="AV185">
        <v>45791</v>
      </c>
      <c r="AW185" s="3">
        <v>45816</v>
      </c>
      <c r="AY185" s="3"/>
      <c r="BA185" s="3"/>
      <c r="BC185" s="3"/>
      <c r="BD185">
        <v>202505</v>
      </c>
      <c r="BE185">
        <v>202505</v>
      </c>
      <c r="BF185" s="5">
        <f>IFERROR(VLOOKUP(Sheet1[[#This Row],[ASESOR]],Parámetros!A:B,2,0),Sheet1[[#This Row],[PERIODO_ALTA]])</f>
        <v>202505</v>
      </c>
      <c r="BG185" s="5" t="str">
        <f>_xlfn.CONCAT(TRIM(Sheet1[[#This Row],[ASESOR]])," ",TRIM(Sheet1[[#This Row],[DEPARTAMENTO]]))</f>
        <v>ALIV TELECOM S.A.C. Piura</v>
      </c>
      <c r="BH185" s="5" t="str">
        <f>Sheet1[[#This Row],[DNI_ASESOR]]</f>
        <v>20609316170</v>
      </c>
      <c r="BI185">
        <f>IF(Sheet1[[#This Row],[GRUPO]]="G1",IF(AND(Sheet1[[#This Row],[RECIBO1_PAGADO]]&lt;&gt;"",Sheet1[[#This Row],[RECIBO1_PAGADO]]&lt;=DATEVALUE("10/06/2025")),1,0),0)</f>
        <v>1</v>
      </c>
      <c r="BJ185" s="9">
        <f>Sheet1[[#This Row],[PRECIO CON IGV EXTERNO]]/1.18</f>
        <v>94.544915254237296</v>
      </c>
      <c r="BK185" s="5" t="str">
        <f>IF(MONTH(Sheet1[[#This Row],[WS_RECIBO1_EMISION]])=5,"G1",IF(MONTH(Sheet1[[#This Row],[WS_RECIBO1_EMISION]])-5=1,"G2","POR DEFINIR"))</f>
        <v>G1</v>
      </c>
      <c r="BL185" s="5" t="s">
        <v>1798</v>
      </c>
    </row>
    <row r="186" spans="1:64" x14ac:dyDescent="0.25">
      <c r="A186">
        <v>2161106</v>
      </c>
      <c r="B186" t="s">
        <v>459</v>
      </c>
      <c r="C186" t="s">
        <v>89</v>
      </c>
      <c r="D186" t="s">
        <v>89</v>
      </c>
      <c r="E186" t="s">
        <v>89</v>
      </c>
      <c r="H186" s="3">
        <v>45779</v>
      </c>
      <c r="I186" s="13">
        <v>45782.422960185184</v>
      </c>
      <c r="J186" t="s">
        <v>195</v>
      </c>
      <c r="K186">
        <v>1000</v>
      </c>
      <c r="L186" t="s">
        <v>188</v>
      </c>
      <c r="M186" t="s">
        <v>58</v>
      </c>
      <c r="N186">
        <v>1</v>
      </c>
      <c r="O186">
        <v>0</v>
      </c>
      <c r="P186">
        <v>0</v>
      </c>
      <c r="Q186">
        <v>0</v>
      </c>
      <c r="R186" t="s">
        <v>227</v>
      </c>
      <c r="S186" t="s">
        <v>227</v>
      </c>
      <c r="T186">
        <v>0</v>
      </c>
      <c r="U186" t="s">
        <v>227</v>
      </c>
      <c r="V186" t="s">
        <v>227</v>
      </c>
      <c r="W186" t="s">
        <v>227</v>
      </c>
      <c r="X186" t="s">
        <v>227</v>
      </c>
      <c r="Y186" t="s">
        <v>227</v>
      </c>
      <c r="Z186" t="s">
        <v>228</v>
      </c>
      <c r="AA186" t="s">
        <v>54</v>
      </c>
      <c r="AB186">
        <v>129.9</v>
      </c>
      <c r="AC186">
        <v>111.563</v>
      </c>
      <c r="AD186" t="s">
        <v>67</v>
      </c>
      <c r="AE186" t="s">
        <v>4</v>
      </c>
      <c r="AF186" t="s">
        <v>8</v>
      </c>
      <c r="AG186" t="s">
        <v>88</v>
      </c>
      <c r="AH186" s="3">
        <v>45782</v>
      </c>
      <c r="AJ186" t="s">
        <v>56</v>
      </c>
      <c r="AK186" s="3"/>
      <c r="AM186" s="3"/>
      <c r="AN186" t="s">
        <v>57</v>
      </c>
      <c r="AO186" s="3"/>
      <c r="AR186"/>
      <c r="AS186">
        <v>202505</v>
      </c>
      <c r="AT186" s="3">
        <v>45782</v>
      </c>
      <c r="AU186">
        <v>2161106</v>
      </c>
      <c r="AV186">
        <v>45791</v>
      </c>
      <c r="AW186" s="3">
        <v>45805</v>
      </c>
      <c r="AY186" s="3"/>
      <c r="BA186" s="3"/>
      <c r="BC186" s="3"/>
      <c r="BD186">
        <v>202505</v>
      </c>
      <c r="BE186">
        <v>202505</v>
      </c>
      <c r="BF186" s="5">
        <f>IFERROR(VLOOKUP(Sheet1[[#This Row],[ASESOR]],Parámetros!A:B,2,0),Sheet1[[#This Row],[PERIODO_ALTA]])</f>
        <v>202505</v>
      </c>
      <c r="BG186" s="5" t="str">
        <f>_xlfn.CONCAT(TRIM(Sheet1[[#This Row],[ASESOR]])," ",TRIM(Sheet1[[#This Row],[DEPARTAMENTO]]))</f>
        <v>ALIV TELECOM S.A.C. Piura</v>
      </c>
      <c r="BH186" s="5" t="str">
        <f>Sheet1[[#This Row],[DNI_ASESOR]]</f>
        <v>20609316170</v>
      </c>
      <c r="BI186">
        <f>IF(Sheet1[[#This Row],[GRUPO]]="G1",IF(AND(Sheet1[[#This Row],[RECIBO1_PAGADO]]&lt;&gt;"",Sheet1[[#This Row],[RECIBO1_PAGADO]]&lt;=DATEVALUE("10/06/2025")),1,0),0)</f>
        <v>1</v>
      </c>
      <c r="BJ186" s="9">
        <f>Sheet1[[#This Row],[PRECIO CON IGV EXTERNO]]/1.18</f>
        <v>94.544915254237296</v>
      </c>
      <c r="BK186" s="5" t="str">
        <f>IF(MONTH(Sheet1[[#This Row],[WS_RECIBO1_EMISION]])=5,"G1",IF(MONTH(Sheet1[[#This Row],[WS_RECIBO1_EMISION]])-5=1,"G2","POR DEFINIR"))</f>
        <v>G1</v>
      </c>
      <c r="BL186" s="5" t="s">
        <v>1798</v>
      </c>
    </row>
    <row r="187" spans="1:64" x14ac:dyDescent="0.25">
      <c r="A187">
        <v>2161109</v>
      </c>
      <c r="B187" t="s">
        <v>460</v>
      </c>
      <c r="C187" t="s">
        <v>85</v>
      </c>
      <c r="D187" t="s">
        <v>86</v>
      </c>
      <c r="E187" t="s">
        <v>66</v>
      </c>
      <c r="G187" t="s">
        <v>404</v>
      </c>
      <c r="H187" s="3">
        <v>45782</v>
      </c>
      <c r="I187" s="13">
        <v>45782.431341585645</v>
      </c>
      <c r="J187" t="s">
        <v>190</v>
      </c>
      <c r="K187">
        <v>350</v>
      </c>
      <c r="L187" t="s">
        <v>186</v>
      </c>
      <c r="M187" t="s">
        <v>53</v>
      </c>
      <c r="N187">
        <v>0</v>
      </c>
      <c r="O187">
        <v>0</v>
      </c>
      <c r="P187">
        <v>0</v>
      </c>
      <c r="Q187">
        <v>0</v>
      </c>
      <c r="R187" t="s">
        <v>227</v>
      </c>
      <c r="S187" t="s">
        <v>227</v>
      </c>
      <c r="T187">
        <v>0</v>
      </c>
      <c r="U187" t="s">
        <v>227</v>
      </c>
      <c r="V187" t="s">
        <v>227</v>
      </c>
      <c r="W187" t="s">
        <v>227</v>
      </c>
      <c r="X187" t="s">
        <v>227</v>
      </c>
      <c r="Y187" t="s">
        <v>227</v>
      </c>
      <c r="Z187" t="s">
        <v>227</v>
      </c>
      <c r="AA187" t="s">
        <v>59</v>
      </c>
      <c r="AB187">
        <v>69</v>
      </c>
      <c r="AC187">
        <v>69</v>
      </c>
      <c r="AD187" t="s">
        <v>67</v>
      </c>
      <c r="AE187" t="s">
        <v>91</v>
      </c>
      <c r="AF187" t="s">
        <v>92</v>
      </c>
      <c r="AG187" t="s">
        <v>88</v>
      </c>
      <c r="AH187" s="3">
        <v>45782</v>
      </c>
      <c r="AJ187" t="s">
        <v>56</v>
      </c>
      <c r="AK187" s="3"/>
      <c r="AM187" s="3"/>
      <c r="AN187" t="s">
        <v>57</v>
      </c>
      <c r="AO187" s="3"/>
      <c r="AR187"/>
      <c r="AS187">
        <v>202505</v>
      </c>
      <c r="AT187" s="3">
        <v>45782</v>
      </c>
      <c r="AU187">
        <v>2161109</v>
      </c>
      <c r="AV187">
        <v>45791</v>
      </c>
      <c r="AW187" s="3">
        <v>45811</v>
      </c>
      <c r="AY187" s="3"/>
      <c r="BA187" s="3"/>
      <c r="BC187" s="3"/>
      <c r="BD187">
        <v>202505</v>
      </c>
      <c r="BE187">
        <v>202505</v>
      </c>
      <c r="BF187" s="5">
        <f>IFERROR(VLOOKUP(Sheet1[[#This Row],[ASESOR]],Parámetros!A:B,2,0),Sheet1[[#This Row],[PERIODO_ALTA]])</f>
        <v>202505</v>
      </c>
      <c r="BG187" s="5" t="str">
        <f>_xlfn.CONCAT(TRIM(Sheet1[[#This Row],[ASESOR]])," ",TRIM(Sheet1[[#This Row],[DEPARTAMENTO]]))</f>
        <v>YBENS GROUP Lambayeque</v>
      </c>
      <c r="BH187" s="5" t="str">
        <f>Sheet1[[#This Row],[DNI_ASESOR]]</f>
        <v>20610803131</v>
      </c>
      <c r="BI187">
        <f>IF(Sheet1[[#This Row],[GRUPO]]="G1",IF(AND(Sheet1[[#This Row],[RECIBO1_PAGADO]]&lt;&gt;"",Sheet1[[#This Row],[RECIBO1_PAGADO]]&lt;=DATEVALUE("10/06/2025")),1,0),0)</f>
        <v>1</v>
      </c>
      <c r="BJ187" s="9">
        <f>Sheet1[[#This Row],[PRECIO CON IGV EXTERNO]]/1.18</f>
        <v>58.474576271186443</v>
      </c>
      <c r="BK187" s="5" t="str">
        <f>IF(MONTH(Sheet1[[#This Row],[WS_RECIBO1_EMISION]])=5,"G1",IF(MONTH(Sheet1[[#This Row],[WS_RECIBO1_EMISION]])-5=1,"G2","POR DEFINIR"))</f>
        <v>G1</v>
      </c>
      <c r="BL187" s="5" t="s">
        <v>1798</v>
      </c>
    </row>
    <row r="188" spans="1:64" x14ac:dyDescent="0.25">
      <c r="A188">
        <v>2161147</v>
      </c>
      <c r="B188" t="s">
        <v>461</v>
      </c>
      <c r="C188" t="s">
        <v>85</v>
      </c>
      <c r="D188" t="s">
        <v>86</v>
      </c>
      <c r="E188" t="s">
        <v>104</v>
      </c>
      <c r="G188" t="s">
        <v>462</v>
      </c>
      <c r="H188" s="3">
        <v>45782</v>
      </c>
      <c r="I188" s="13">
        <v>45782.429269641201</v>
      </c>
      <c r="J188" t="s">
        <v>190</v>
      </c>
      <c r="K188">
        <v>350</v>
      </c>
      <c r="L188" t="s">
        <v>186</v>
      </c>
      <c r="M188" t="s">
        <v>53</v>
      </c>
      <c r="N188">
        <v>0</v>
      </c>
      <c r="O188">
        <v>0</v>
      </c>
      <c r="P188">
        <v>0</v>
      </c>
      <c r="Q188">
        <v>0</v>
      </c>
      <c r="R188" t="s">
        <v>227</v>
      </c>
      <c r="S188" t="s">
        <v>227</v>
      </c>
      <c r="T188">
        <v>0</v>
      </c>
      <c r="U188" t="s">
        <v>227</v>
      </c>
      <c r="V188" t="s">
        <v>227</v>
      </c>
      <c r="W188" t="s">
        <v>227</v>
      </c>
      <c r="X188" t="s">
        <v>227</v>
      </c>
      <c r="Y188" t="s">
        <v>227</v>
      </c>
      <c r="Z188" t="s">
        <v>227</v>
      </c>
      <c r="AA188" t="s">
        <v>59</v>
      </c>
      <c r="AB188">
        <v>69</v>
      </c>
      <c r="AC188">
        <v>69</v>
      </c>
      <c r="AD188" t="s">
        <v>67</v>
      </c>
      <c r="AE188" t="s">
        <v>91</v>
      </c>
      <c r="AF188" t="s">
        <v>92</v>
      </c>
      <c r="AG188" t="s">
        <v>88</v>
      </c>
      <c r="AH188" s="3">
        <v>45782</v>
      </c>
      <c r="AJ188" t="s">
        <v>56</v>
      </c>
      <c r="AK188" s="3"/>
      <c r="AM188" s="3"/>
      <c r="AN188" t="s">
        <v>57</v>
      </c>
      <c r="AO188" s="3"/>
      <c r="AR188"/>
      <c r="AS188">
        <v>202505</v>
      </c>
      <c r="AT188" s="3">
        <v>45782</v>
      </c>
      <c r="AU188">
        <v>2161147</v>
      </c>
      <c r="AV188">
        <v>45791</v>
      </c>
      <c r="AW188" s="3">
        <v>45799</v>
      </c>
      <c r="AY188" s="3"/>
      <c r="BA188" s="3"/>
      <c r="BC188" s="3"/>
      <c r="BD188">
        <v>202505</v>
      </c>
      <c r="BE188">
        <v>202505</v>
      </c>
      <c r="BF188" s="5">
        <f>IFERROR(VLOOKUP(Sheet1[[#This Row],[ASESOR]],Parámetros!A:B,2,0),Sheet1[[#This Row],[PERIODO_ALTA]])</f>
        <v>202505</v>
      </c>
      <c r="BG188" s="5" t="str">
        <f>_xlfn.CONCAT(TRIM(Sheet1[[#This Row],[ASESOR]])," ",TRIM(Sheet1[[#This Row],[DEPARTAMENTO]]))</f>
        <v>YBENS GROUP Lambayeque</v>
      </c>
      <c r="BH188" s="5" t="str">
        <f>Sheet1[[#This Row],[DNI_ASESOR]]</f>
        <v>20610803131</v>
      </c>
      <c r="BI188">
        <f>IF(Sheet1[[#This Row],[GRUPO]]="G1",IF(AND(Sheet1[[#This Row],[RECIBO1_PAGADO]]&lt;&gt;"",Sheet1[[#This Row],[RECIBO1_PAGADO]]&lt;=DATEVALUE("10/06/2025")),1,0),0)</f>
        <v>1</v>
      </c>
      <c r="BJ188" s="9">
        <f>Sheet1[[#This Row],[PRECIO CON IGV EXTERNO]]/1.18</f>
        <v>58.474576271186443</v>
      </c>
      <c r="BK188" s="5" t="str">
        <f>IF(MONTH(Sheet1[[#This Row],[WS_RECIBO1_EMISION]])=5,"G1",IF(MONTH(Sheet1[[#This Row],[WS_RECIBO1_EMISION]])-5=1,"G2","POR DEFINIR"))</f>
        <v>G1</v>
      </c>
      <c r="BL188" s="5" t="s">
        <v>1798</v>
      </c>
    </row>
    <row r="189" spans="1:64" x14ac:dyDescent="0.25">
      <c r="A189">
        <v>2161298</v>
      </c>
      <c r="B189" t="s">
        <v>463</v>
      </c>
      <c r="C189" t="s">
        <v>89</v>
      </c>
      <c r="D189" t="s">
        <v>89</v>
      </c>
      <c r="E189" t="s">
        <v>93</v>
      </c>
      <c r="H189" s="3">
        <v>45782</v>
      </c>
      <c r="I189" s="13">
        <v>45782.48547994213</v>
      </c>
      <c r="J189" t="s">
        <v>190</v>
      </c>
      <c r="K189">
        <v>350</v>
      </c>
      <c r="L189" t="s">
        <v>186</v>
      </c>
      <c r="M189" t="s">
        <v>53</v>
      </c>
      <c r="N189">
        <v>0</v>
      </c>
      <c r="O189">
        <v>0</v>
      </c>
      <c r="P189">
        <v>0</v>
      </c>
      <c r="Q189">
        <v>0</v>
      </c>
      <c r="R189" t="s">
        <v>227</v>
      </c>
      <c r="S189" t="s">
        <v>227</v>
      </c>
      <c r="T189">
        <v>0</v>
      </c>
      <c r="U189" t="s">
        <v>227</v>
      </c>
      <c r="V189" t="s">
        <v>227</v>
      </c>
      <c r="W189" t="s">
        <v>227</v>
      </c>
      <c r="X189" t="s">
        <v>227</v>
      </c>
      <c r="Y189" t="s">
        <v>227</v>
      </c>
      <c r="Z189" t="s">
        <v>227</v>
      </c>
      <c r="AA189" t="s">
        <v>54</v>
      </c>
      <c r="AB189">
        <v>69</v>
      </c>
      <c r="AC189">
        <v>69</v>
      </c>
      <c r="AD189" t="s">
        <v>67</v>
      </c>
      <c r="AE189" t="s">
        <v>4</v>
      </c>
      <c r="AF189" t="s">
        <v>8</v>
      </c>
      <c r="AG189" t="s">
        <v>88</v>
      </c>
      <c r="AH189" s="3">
        <v>45782</v>
      </c>
      <c r="AJ189" t="s">
        <v>56</v>
      </c>
      <c r="AK189" s="3"/>
      <c r="AM189" s="3"/>
      <c r="AN189" t="s">
        <v>57</v>
      </c>
      <c r="AO189" s="3"/>
      <c r="AR189"/>
      <c r="AS189">
        <v>202505</v>
      </c>
      <c r="AT189" s="3">
        <v>45782</v>
      </c>
      <c r="AU189">
        <v>2161298</v>
      </c>
      <c r="AV189">
        <v>45791</v>
      </c>
      <c r="AW189" s="3">
        <v>45802</v>
      </c>
      <c r="AY189" s="3"/>
      <c r="BA189" s="3"/>
      <c r="BC189" s="3"/>
      <c r="BD189">
        <v>202505</v>
      </c>
      <c r="BE189">
        <v>202505</v>
      </c>
      <c r="BF189" s="5">
        <f>IFERROR(VLOOKUP(Sheet1[[#This Row],[ASESOR]],Parámetros!A:B,2,0),Sheet1[[#This Row],[PERIODO_ALTA]])</f>
        <v>202505</v>
      </c>
      <c r="BG189" s="5" t="str">
        <f>_xlfn.CONCAT(TRIM(Sheet1[[#This Row],[ASESOR]])," ",TRIM(Sheet1[[#This Row],[DEPARTAMENTO]]))</f>
        <v>ALIV TELECOM S.A.C. Piura</v>
      </c>
      <c r="BH189" s="5" t="str">
        <f>Sheet1[[#This Row],[DNI_ASESOR]]</f>
        <v>20609316170</v>
      </c>
      <c r="BI189">
        <f>IF(Sheet1[[#This Row],[GRUPO]]="G1",IF(AND(Sheet1[[#This Row],[RECIBO1_PAGADO]]&lt;&gt;"",Sheet1[[#This Row],[RECIBO1_PAGADO]]&lt;=DATEVALUE("10/06/2025")),1,0),0)</f>
        <v>1</v>
      </c>
      <c r="BJ189" s="9">
        <f>Sheet1[[#This Row],[PRECIO CON IGV EXTERNO]]/1.18</f>
        <v>58.474576271186443</v>
      </c>
      <c r="BK189" s="5" t="str">
        <f>IF(MONTH(Sheet1[[#This Row],[WS_RECIBO1_EMISION]])=5,"G1",IF(MONTH(Sheet1[[#This Row],[WS_RECIBO1_EMISION]])-5=1,"G2","POR DEFINIR"))</f>
        <v>G1</v>
      </c>
      <c r="BL189" s="5" t="s">
        <v>1798</v>
      </c>
    </row>
    <row r="190" spans="1:64" x14ac:dyDescent="0.25">
      <c r="A190">
        <v>2161411</v>
      </c>
      <c r="B190" t="s">
        <v>464</v>
      </c>
      <c r="C190" t="s">
        <v>94</v>
      </c>
      <c r="D190" t="s">
        <v>95</v>
      </c>
      <c r="E190" t="s">
        <v>96</v>
      </c>
      <c r="H190" s="3">
        <v>45782</v>
      </c>
      <c r="I190" s="13">
        <v>45782.487609490738</v>
      </c>
      <c r="J190" t="s">
        <v>190</v>
      </c>
      <c r="K190">
        <v>350</v>
      </c>
      <c r="L190" t="s">
        <v>186</v>
      </c>
      <c r="M190" t="s">
        <v>53</v>
      </c>
      <c r="N190">
        <v>0</v>
      </c>
      <c r="O190">
        <v>0</v>
      </c>
      <c r="P190">
        <v>0</v>
      </c>
      <c r="Q190">
        <v>0</v>
      </c>
      <c r="R190" t="s">
        <v>227</v>
      </c>
      <c r="S190" t="s">
        <v>227</v>
      </c>
      <c r="T190">
        <v>0</v>
      </c>
      <c r="U190" t="s">
        <v>227</v>
      </c>
      <c r="V190" t="s">
        <v>227</v>
      </c>
      <c r="W190" t="s">
        <v>227</v>
      </c>
      <c r="X190" t="s">
        <v>227</v>
      </c>
      <c r="Y190" t="s">
        <v>227</v>
      </c>
      <c r="Z190" t="s">
        <v>227</v>
      </c>
      <c r="AA190" t="s">
        <v>54</v>
      </c>
      <c r="AB190">
        <v>69</v>
      </c>
      <c r="AC190">
        <v>69</v>
      </c>
      <c r="AD190" t="s">
        <v>60</v>
      </c>
      <c r="AE190" t="s">
        <v>141</v>
      </c>
      <c r="AF190" t="s">
        <v>187</v>
      </c>
      <c r="AG190" t="s">
        <v>88</v>
      </c>
      <c r="AH190" s="3">
        <v>45783</v>
      </c>
      <c r="AJ190" t="s">
        <v>56</v>
      </c>
      <c r="AK190" s="3"/>
      <c r="AM190" s="3"/>
      <c r="AN190" t="s">
        <v>57</v>
      </c>
      <c r="AO190" s="3"/>
      <c r="AR190"/>
      <c r="AS190">
        <v>202505</v>
      </c>
      <c r="AT190" s="3">
        <v>45783</v>
      </c>
      <c r="AU190">
        <v>2161411</v>
      </c>
      <c r="AV190">
        <v>45791</v>
      </c>
      <c r="AW190" s="3">
        <v>45807</v>
      </c>
      <c r="AY190" s="3"/>
      <c r="BA190" s="3"/>
      <c r="BC190" s="3"/>
      <c r="BD190">
        <v>202505</v>
      </c>
      <c r="BE190">
        <v>202505</v>
      </c>
      <c r="BF190" s="5">
        <f>IFERROR(VLOOKUP(Sheet1[[#This Row],[ASESOR]],Parámetros!A:B,2,0),Sheet1[[#This Row],[PERIODO_ALTA]])</f>
        <v>202505</v>
      </c>
      <c r="BG190" s="5" t="str">
        <f>_xlfn.CONCAT(TRIM(Sheet1[[#This Row],[ASESOR]])," ",TRIM(Sheet1[[#This Row],[DEPARTAMENTO]]))</f>
        <v>EXPORTEL PROVINCIA La Libertad</v>
      </c>
      <c r="BH190" s="5" t="str">
        <f>Sheet1[[#This Row],[DNI_ASESOR]]</f>
        <v>20610487672</v>
      </c>
      <c r="BI190">
        <f>IF(Sheet1[[#This Row],[GRUPO]]="G1",IF(AND(Sheet1[[#This Row],[RECIBO1_PAGADO]]&lt;&gt;"",Sheet1[[#This Row],[RECIBO1_PAGADO]]&lt;=DATEVALUE("10/06/2025")),1,0),0)</f>
        <v>1</v>
      </c>
      <c r="BJ190" s="9">
        <f>Sheet1[[#This Row],[PRECIO CON IGV EXTERNO]]/1.18</f>
        <v>58.474576271186443</v>
      </c>
      <c r="BK190" s="5" t="str">
        <f>IF(MONTH(Sheet1[[#This Row],[WS_RECIBO1_EMISION]])=5,"G1",IF(MONTH(Sheet1[[#This Row],[WS_RECIBO1_EMISION]])-5=1,"G2","POR DEFINIR"))</f>
        <v>G1</v>
      </c>
      <c r="BL190" s="5" t="s">
        <v>1798</v>
      </c>
    </row>
    <row r="191" spans="1:64" x14ac:dyDescent="0.25">
      <c r="A191">
        <v>2161415</v>
      </c>
      <c r="B191" t="s">
        <v>465</v>
      </c>
      <c r="C191" t="s">
        <v>94</v>
      </c>
      <c r="D191" t="s">
        <v>95</v>
      </c>
      <c r="E191" t="s">
        <v>102</v>
      </c>
      <c r="H191" s="3">
        <v>45782</v>
      </c>
      <c r="I191" s="13">
        <v>45782.495924305556</v>
      </c>
      <c r="J191" t="s">
        <v>195</v>
      </c>
      <c r="K191">
        <v>1000</v>
      </c>
      <c r="L191" t="s">
        <v>188</v>
      </c>
      <c r="M191" t="s">
        <v>58</v>
      </c>
      <c r="N191">
        <v>1</v>
      </c>
      <c r="O191">
        <v>0</v>
      </c>
      <c r="P191">
        <v>0</v>
      </c>
      <c r="Q191">
        <v>0</v>
      </c>
      <c r="R191" t="s">
        <v>227</v>
      </c>
      <c r="S191" t="s">
        <v>227</v>
      </c>
      <c r="T191">
        <v>0</v>
      </c>
      <c r="U191" t="s">
        <v>227</v>
      </c>
      <c r="V191" t="s">
        <v>227</v>
      </c>
      <c r="W191" t="s">
        <v>227</v>
      </c>
      <c r="X191" t="s">
        <v>227</v>
      </c>
      <c r="Y191" t="s">
        <v>227</v>
      </c>
      <c r="Z191" t="s">
        <v>228</v>
      </c>
      <c r="AA191" t="s">
        <v>54</v>
      </c>
      <c r="AB191">
        <v>129.9</v>
      </c>
      <c r="AC191">
        <v>111.563</v>
      </c>
      <c r="AD191" t="s">
        <v>67</v>
      </c>
      <c r="AE191" t="s">
        <v>4</v>
      </c>
      <c r="AF191" t="s">
        <v>8</v>
      </c>
      <c r="AG191" t="s">
        <v>88</v>
      </c>
      <c r="AH191" s="3">
        <v>45792</v>
      </c>
      <c r="AJ191" t="s">
        <v>56</v>
      </c>
      <c r="AK191" s="3"/>
      <c r="AM191" s="3"/>
      <c r="AN191" t="s">
        <v>57</v>
      </c>
      <c r="AO191" s="3"/>
      <c r="AR191"/>
      <c r="AS191">
        <v>202505</v>
      </c>
      <c r="AT191" s="3">
        <v>45792</v>
      </c>
      <c r="AU191">
        <v>2161415</v>
      </c>
      <c r="AV191">
        <v>45796</v>
      </c>
      <c r="AW191" s="3">
        <v>45805</v>
      </c>
      <c r="AY191" s="3"/>
      <c r="BA191" s="3"/>
      <c r="BC191" s="3"/>
      <c r="BD191">
        <v>202505</v>
      </c>
      <c r="BE191">
        <v>202505</v>
      </c>
      <c r="BF191" s="5">
        <f>IFERROR(VLOOKUP(Sheet1[[#This Row],[ASESOR]],Parámetros!A:B,2,0),Sheet1[[#This Row],[PERIODO_ALTA]])</f>
        <v>202505</v>
      </c>
      <c r="BG191" s="5" t="str">
        <f>_xlfn.CONCAT(TRIM(Sheet1[[#This Row],[ASESOR]])," ",TRIM(Sheet1[[#This Row],[DEPARTAMENTO]]))</f>
        <v>ALIV TELECOM S.A.C. La Libertad</v>
      </c>
      <c r="BH191" s="5" t="str">
        <f>Sheet1[[#This Row],[DNI_ASESOR]]</f>
        <v>20609316170</v>
      </c>
      <c r="BI191">
        <f>IF(Sheet1[[#This Row],[GRUPO]]="G1",IF(AND(Sheet1[[#This Row],[RECIBO1_PAGADO]]&lt;&gt;"",Sheet1[[#This Row],[RECIBO1_PAGADO]]&lt;=DATEVALUE("10/06/2025")),1,0),0)</f>
        <v>1</v>
      </c>
      <c r="BJ191" s="9">
        <f>Sheet1[[#This Row],[PRECIO CON IGV EXTERNO]]/1.18</f>
        <v>94.544915254237296</v>
      </c>
      <c r="BK191" s="5" t="str">
        <f>IF(MONTH(Sheet1[[#This Row],[WS_RECIBO1_EMISION]])=5,"G1",IF(MONTH(Sheet1[[#This Row],[WS_RECIBO1_EMISION]])-5=1,"G2","POR DEFINIR"))</f>
        <v>G1</v>
      </c>
      <c r="BL191" s="5" t="s">
        <v>1798</v>
      </c>
    </row>
    <row r="192" spans="1:64" x14ac:dyDescent="0.25">
      <c r="A192">
        <v>2161429</v>
      </c>
      <c r="B192" t="s">
        <v>466</v>
      </c>
      <c r="C192" t="s">
        <v>85</v>
      </c>
      <c r="D192" t="s">
        <v>86</v>
      </c>
      <c r="E192" t="s">
        <v>87</v>
      </c>
      <c r="H192" s="3">
        <v>45779</v>
      </c>
      <c r="I192" s="13">
        <v>45782.547976076392</v>
      </c>
      <c r="J192" t="s">
        <v>195</v>
      </c>
      <c r="K192">
        <v>1000</v>
      </c>
      <c r="L192" t="s">
        <v>188</v>
      </c>
      <c r="M192" t="s">
        <v>58</v>
      </c>
      <c r="N192">
        <v>1</v>
      </c>
      <c r="O192">
        <v>0</v>
      </c>
      <c r="P192">
        <v>0</v>
      </c>
      <c r="Q192">
        <v>0</v>
      </c>
      <c r="R192" t="s">
        <v>227</v>
      </c>
      <c r="S192" t="s">
        <v>227</v>
      </c>
      <c r="T192">
        <v>0</v>
      </c>
      <c r="U192" t="s">
        <v>227</v>
      </c>
      <c r="V192" t="s">
        <v>227</v>
      </c>
      <c r="W192" t="s">
        <v>227</v>
      </c>
      <c r="X192" t="s">
        <v>227</v>
      </c>
      <c r="Y192" t="s">
        <v>227</v>
      </c>
      <c r="Z192" t="s">
        <v>228</v>
      </c>
      <c r="AA192" t="s">
        <v>54</v>
      </c>
      <c r="AB192">
        <v>129.9</v>
      </c>
      <c r="AC192">
        <v>111.563</v>
      </c>
      <c r="AD192" t="s">
        <v>67</v>
      </c>
      <c r="AE192" t="s">
        <v>4</v>
      </c>
      <c r="AF192" t="s">
        <v>8</v>
      </c>
      <c r="AG192" t="s">
        <v>88</v>
      </c>
      <c r="AH192" s="3">
        <v>45784</v>
      </c>
      <c r="AJ192" t="s">
        <v>56</v>
      </c>
      <c r="AK192" s="3"/>
      <c r="AM192" s="3"/>
      <c r="AN192" t="s">
        <v>57</v>
      </c>
      <c r="AO192" s="3"/>
      <c r="AR192"/>
      <c r="AS192">
        <v>202505</v>
      </c>
      <c r="AT192" s="3">
        <v>45784</v>
      </c>
      <c r="AU192">
        <v>2161429</v>
      </c>
      <c r="AV192">
        <v>45791</v>
      </c>
      <c r="AW192" s="3">
        <v>45808</v>
      </c>
      <c r="AY192" s="3"/>
      <c r="BA192" s="3"/>
      <c r="BC192" s="3"/>
      <c r="BD192">
        <v>202505</v>
      </c>
      <c r="BE192">
        <v>202505</v>
      </c>
      <c r="BF192" s="5">
        <f>IFERROR(VLOOKUP(Sheet1[[#This Row],[ASESOR]],Parámetros!A:B,2,0),Sheet1[[#This Row],[PERIODO_ALTA]])</f>
        <v>202505</v>
      </c>
      <c r="BG192" s="5" t="str">
        <f>_xlfn.CONCAT(TRIM(Sheet1[[#This Row],[ASESOR]])," ",TRIM(Sheet1[[#This Row],[DEPARTAMENTO]]))</f>
        <v>ALIV TELECOM S.A.C. Lambayeque</v>
      </c>
      <c r="BH192" s="5" t="str">
        <f>Sheet1[[#This Row],[DNI_ASESOR]]</f>
        <v>20609316170</v>
      </c>
      <c r="BI192">
        <f>IF(Sheet1[[#This Row],[GRUPO]]="G1",IF(AND(Sheet1[[#This Row],[RECIBO1_PAGADO]]&lt;&gt;"",Sheet1[[#This Row],[RECIBO1_PAGADO]]&lt;=DATEVALUE("10/06/2025")),1,0),0)</f>
        <v>1</v>
      </c>
      <c r="BJ192" s="9">
        <f>Sheet1[[#This Row],[PRECIO CON IGV EXTERNO]]/1.18</f>
        <v>94.544915254237296</v>
      </c>
      <c r="BK192" s="5" t="str">
        <f>IF(MONTH(Sheet1[[#This Row],[WS_RECIBO1_EMISION]])=5,"G1",IF(MONTH(Sheet1[[#This Row],[WS_RECIBO1_EMISION]])-5=1,"G2","POR DEFINIR"))</f>
        <v>G1</v>
      </c>
      <c r="BL192" s="5" t="s">
        <v>1798</v>
      </c>
    </row>
    <row r="193" spans="1:64" x14ac:dyDescent="0.25">
      <c r="A193">
        <v>2161456</v>
      </c>
      <c r="B193" t="s">
        <v>467</v>
      </c>
      <c r="C193" t="s">
        <v>89</v>
      </c>
      <c r="D193" t="s">
        <v>89</v>
      </c>
      <c r="E193" t="s">
        <v>90</v>
      </c>
      <c r="H193" s="3">
        <v>45781</v>
      </c>
      <c r="I193" s="13">
        <v>45782.4896912037</v>
      </c>
      <c r="J193" t="s">
        <v>195</v>
      </c>
      <c r="K193">
        <v>1000</v>
      </c>
      <c r="L193" t="s">
        <v>188</v>
      </c>
      <c r="M193" t="s">
        <v>58</v>
      </c>
      <c r="N193">
        <v>1</v>
      </c>
      <c r="O193">
        <v>0</v>
      </c>
      <c r="P193">
        <v>0</v>
      </c>
      <c r="Q193">
        <v>0</v>
      </c>
      <c r="R193" t="s">
        <v>227</v>
      </c>
      <c r="S193" t="s">
        <v>227</v>
      </c>
      <c r="T193">
        <v>0</v>
      </c>
      <c r="U193" t="s">
        <v>227</v>
      </c>
      <c r="V193" t="s">
        <v>227</v>
      </c>
      <c r="W193" t="s">
        <v>227</v>
      </c>
      <c r="X193" t="s">
        <v>227</v>
      </c>
      <c r="Y193" t="s">
        <v>227</v>
      </c>
      <c r="Z193" t="s">
        <v>228</v>
      </c>
      <c r="AA193" t="s">
        <v>54</v>
      </c>
      <c r="AB193">
        <v>129.9</v>
      </c>
      <c r="AC193">
        <v>111.563</v>
      </c>
      <c r="AD193" t="s">
        <v>67</v>
      </c>
      <c r="AE193" t="s">
        <v>4</v>
      </c>
      <c r="AF193" t="s">
        <v>8</v>
      </c>
      <c r="AG193" t="s">
        <v>88</v>
      </c>
      <c r="AH193" s="3">
        <v>45782</v>
      </c>
      <c r="AJ193" t="s">
        <v>56</v>
      </c>
      <c r="AK193" s="3"/>
      <c r="AM193" s="3"/>
      <c r="AN193" t="s">
        <v>57</v>
      </c>
      <c r="AO193" s="3"/>
      <c r="AR193"/>
      <c r="AS193">
        <v>202505</v>
      </c>
      <c r="AT193" s="3">
        <v>45782</v>
      </c>
      <c r="AU193">
        <v>2161456</v>
      </c>
      <c r="AV193">
        <v>45791</v>
      </c>
      <c r="AW193" s="3">
        <v>45817</v>
      </c>
      <c r="AY193" s="3"/>
      <c r="BA193" s="3"/>
      <c r="BC193" s="3"/>
      <c r="BD193">
        <v>202505</v>
      </c>
      <c r="BE193">
        <v>202505</v>
      </c>
      <c r="BF193" s="5">
        <f>IFERROR(VLOOKUP(Sheet1[[#This Row],[ASESOR]],Parámetros!A:B,2,0),Sheet1[[#This Row],[PERIODO_ALTA]])</f>
        <v>202505</v>
      </c>
      <c r="BG193" s="5" t="str">
        <f>_xlfn.CONCAT(TRIM(Sheet1[[#This Row],[ASESOR]])," ",TRIM(Sheet1[[#This Row],[DEPARTAMENTO]]))</f>
        <v>ALIV TELECOM S.A.C. Piura</v>
      </c>
      <c r="BH193" s="5" t="str">
        <f>Sheet1[[#This Row],[DNI_ASESOR]]</f>
        <v>20609316170</v>
      </c>
      <c r="BI193">
        <f>IF(Sheet1[[#This Row],[GRUPO]]="G1",IF(AND(Sheet1[[#This Row],[RECIBO1_PAGADO]]&lt;&gt;"",Sheet1[[#This Row],[RECIBO1_PAGADO]]&lt;=DATEVALUE("10/06/2025")),1,0),0)</f>
        <v>1</v>
      </c>
      <c r="BJ193" s="9">
        <f>Sheet1[[#This Row],[PRECIO CON IGV EXTERNO]]/1.18</f>
        <v>94.544915254237296</v>
      </c>
      <c r="BK193" s="5" t="str">
        <f>IF(MONTH(Sheet1[[#This Row],[WS_RECIBO1_EMISION]])=5,"G1",IF(MONTH(Sheet1[[#This Row],[WS_RECIBO1_EMISION]])-5=1,"G2","POR DEFINIR"))</f>
        <v>G1</v>
      </c>
      <c r="BL193" s="5" t="s">
        <v>1798</v>
      </c>
    </row>
    <row r="194" spans="1:64" x14ac:dyDescent="0.25">
      <c r="A194">
        <v>2161516</v>
      </c>
      <c r="B194" t="s">
        <v>468</v>
      </c>
      <c r="C194" t="s">
        <v>89</v>
      </c>
      <c r="D194" t="s">
        <v>89</v>
      </c>
      <c r="E194" t="s">
        <v>93</v>
      </c>
      <c r="H194" s="3">
        <v>45782</v>
      </c>
      <c r="I194" s="13">
        <v>45782.512572372689</v>
      </c>
      <c r="J194" t="s">
        <v>190</v>
      </c>
      <c r="K194">
        <v>350</v>
      </c>
      <c r="L194" t="s">
        <v>186</v>
      </c>
      <c r="M194" t="s">
        <v>53</v>
      </c>
      <c r="N194">
        <v>0</v>
      </c>
      <c r="O194">
        <v>0</v>
      </c>
      <c r="P194">
        <v>0</v>
      </c>
      <c r="Q194">
        <v>0</v>
      </c>
      <c r="R194" t="s">
        <v>227</v>
      </c>
      <c r="S194" t="s">
        <v>227</v>
      </c>
      <c r="T194">
        <v>0</v>
      </c>
      <c r="U194" t="s">
        <v>227</v>
      </c>
      <c r="V194" t="s">
        <v>227</v>
      </c>
      <c r="W194" t="s">
        <v>227</v>
      </c>
      <c r="X194" t="s">
        <v>227</v>
      </c>
      <c r="Y194" t="s">
        <v>227</v>
      </c>
      <c r="Z194" t="s">
        <v>227</v>
      </c>
      <c r="AA194" t="s">
        <v>54</v>
      </c>
      <c r="AB194">
        <v>69</v>
      </c>
      <c r="AC194">
        <v>69</v>
      </c>
      <c r="AD194" t="s">
        <v>67</v>
      </c>
      <c r="AE194" t="s">
        <v>70</v>
      </c>
      <c r="AF194" t="s">
        <v>131</v>
      </c>
      <c r="AG194" t="s">
        <v>88</v>
      </c>
      <c r="AH194" s="3">
        <v>45782</v>
      </c>
      <c r="AJ194" t="s">
        <v>56</v>
      </c>
      <c r="AK194" s="3"/>
      <c r="AM194" s="3"/>
      <c r="AN194" t="s">
        <v>57</v>
      </c>
      <c r="AO194" s="3"/>
      <c r="AR194"/>
      <c r="AS194">
        <v>202505</v>
      </c>
      <c r="AT194" s="3">
        <v>45782</v>
      </c>
      <c r="AU194">
        <v>2161516</v>
      </c>
      <c r="AV194">
        <v>45791</v>
      </c>
      <c r="AW194" s="3">
        <v>45805</v>
      </c>
      <c r="AY194" s="3"/>
      <c r="BA194" s="3"/>
      <c r="BC194" s="3"/>
      <c r="BD194">
        <v>202505</v>
      </c>
      <c r="BE194">
        <v>202505</v>
      </c>
      <c r="BF194" s="5">
        <f>IFERROR(VLOOKUP(Sheet1[[#This Row],[ASESOR]],Parámetros!A:B,2,0),Sheet1[[#This Row],[PERIODO_ALTA]])</f>
        <v>202505</v>
      </c>
      <c r="BG194" s="5" t="str">
        <f>_xlfn.CONCAT(TRIM(Sheet1[[#This Row],[ASESOR]])," ",TRIM(Sheet1[[#This Row],[DEPARTAMENTO]]))</f>
        <v>SICOMNET SAC Piura</v>
      </c>
      <c r="BH194" s="5" t="str">
        <f>Sheet1[[#This Row],[DNI_ASESOR]]</f>
        <v>20610959564</v>
      </c>
      <c r="BI194">
        <f>IF(Sheet1[[#This Row],[GRUPO]]="G1",IF(AND(Sheet1[[#This Row],[RECIBO1_PAGADO]]&lt;&gt;"",Sheet1[[#This Row],[RECIBO1_PAGADO]]&lt;=DATEVALUE("10/06/2025")),1,0),0)</f>
        <v>1</v>
      </c>
      <c r="BJ194" s="9">
        <f>Sheet1[[#This Row],[PRECIO CON IGV EXTERNO]]/1.18</f>
        <v>58.474576271186443</v>
      </c>
      <c r="BK194" s="5" t="str">
        <f>IF(MONTH(Sheet1[[#This Row],[WS_RECIBO1_EMISION]])=5,"G1",IF(MONTH(Sheet1[[#This Row],[WS_RECIBO1_EMISION]])-5=1,"G2","POR DEFINIR"))</f>
        <v>G1</v>
      </c>
      <c r="BL194" s="5" t="s">
        <v>1798</v>
      </c>
    </row>
    <row r="195" spans="1:64" x14ac:dyDescent="0.25">
      <c r="A195">
        <v>2161522</v>
      </c>
      <c r="B195" t="s">
        <v>469</v>
      </c>
      <c r="C195" t="s">
        <v>89</v>
      </c>
      <c r="D195" t="s">
        <v>89</v>
      </c>
      <c r="E195" t="s">
        <v>93</v>
      </c>
      <c r="H195" s="3">
        <v>45782</v>
      </c>
      <c r="I195" s="13">
        <v>45782.506414386575</v>
      </c>
      <c r="J195" t="s">
        <v>195</v>
      </c>
      <c r="K195">
        <v>1000</v>
      </c>
      <c r="L195" t="s">
        <v>188</v>
      </c>
      <c r="M195" t="s">
        <v>58</v>
      </c>
      <c r="N195">
        <v>1</v>
      </c>
      <c r="O195">
        <v>0</v>
      </c>
      <c r="P195">
        <v>0</v>
      </c>
      <c r="Q195">
        <v>0</v>
      </c>
      <c r="R195" t="s">
        <v>227</v>
      </c>
      <c r="S195" t="s">
        <v>227</v>
      </c>
      <c r="T195">
        <v>0</v>
      </c>
      <c r="U195" t="s">
        <v>227</v>
      </c>
      <c r="V195" t="s">
        <v>227</v>
      </c>
      <c r="W195" t="s">
        <v>227</v>
      </c>
      <c r="X195" t="s">
        <v>227</v>
      </c>
      <c r="Y195" t="s">
        <v>227</v>
      </c>
      <c r="Z195" t="s">
        <v>228</v>
      </c>
      <c r="AA195" t="s">
        <v>54</v>
      </c>
      <c r="AB195">
        <v>129.9</v>
      </c>
      <c r="AC195">
        <v>111.563</v>
      </c>
      <c r="AD195" t="s">
        <v>67</v>
      </c>
      <c r="AE195" t="s">
        <v>4</v>
      </c>
      <c r="AF195" t="s">
        <v>8</v>
      </c>
      <c r="AG195" t="s">
        <v>88</v>
      </c>
      <c r="AH195" s="3">
        <v>45782</v>
      </c>
      <c r="AJ195" t="s">
        <v>56</v>
      </c>
      <c r="AK195" s="3"/>
      <c r="AM195" s="3"/>
      <c r="AN195" t="s">
        <v>57</v>
      </c>
      <c r="AO195" s="3"/>
      <c r="AR195"/>
      <c r="AS195">
        <v>202505</v>
      </c>
      <c r="AT195" s="3">
        <v>45782</v>
      </c>
      <c r="AU195">
        <v>2161522</v>
      </c>
      <c r="AV195">
        <v>45791</v>
      </c>
      <c r="AW195" s="3">
        <v>45817</v>
      </c>
      <c r="AY195" s="3"/>
      <c r="BA195" s="3"/>
      <c r="BC195" s="3"/>
      <c r="BD195">
        <v>202505</v>
      </c>
      <c r="BE195">
        <v>202505</v>
      </c>
      <c r="BF195" s="5">
        <f>IFERROR(VLOOKUP(Sheet1[[#This Row],[ASESOR]],Parámetros!A:B,2,0),Sheet1[[#This Row],[PERIODO_ALTA]])</f>
        <v>202505</v>
      </c>
      <c r="BG195" s="5" t="str">
        <f>_xlfn.CONCAT(TRIM(Sheet1[[#This Row],[ASESOR]])," ",TRIM(Sheet1[[#This Row],[DEPARTAMENTO]]))</f>
        <v>ALIV TELECOM S.A.C. Piura</v>
      </c>
      <c r="BH195" s="5" t="str">
        <f>Sheet1[[#This Row],[DNI_ASESOR]]</f>
        <v>20609316170</v>
      </c>
      <c r="BI195">
        <f>IF(Sheet1[[#This Row],[GRUPO]]="G1",IF(AND(Sheet1[[#This Row],[RECIBO1_PAGADO]]&lt;&gt;"",Sheet1[[#This Row],[RECIBO1_PAGADO]]&lt;=DATEVALUE("10/06/2025")),1,0),0)</f>
        <v>1</v>
      </c>
      <c r="BJ195" s="9">
        <f>Sheet1[[#This Row],[PRECIO CON IGV EXTERNO]]/1.18</f>
        <v>94.544915254237296</v>
      </c>
      <c r="BK195" s="5" t="str">
        <f>IF(MONTH(Sheet1[[#This Row],[WS_RECIBO1_EMISION]])=5,"G1",IF(MONTH(Sheet1[[#This Row],[WS_RECIBO1_EMISION]])-5=1,"G2","POR DEFINIR"))</f>
        <v>G1</v>
      </c>
      <c r="BL195" s="5" t="s">
        <v>1798</v>
      </c>
    </row>
    <row r="196" spans="1:64" x14ac:dyDescent="0.25">
      <c r="A196">
        <v>2161526</v>
      </c>
      <c r="B196" t="s">
        <v>470</v>
      </c>
      <c r="C196" t="s">
        <v>89</v>
      </c>
      <c r="D196" t="s">
        <v>89</v>
      </c>
      <c r="E196" t="s">
        <v>93</v>
      </c>
      <c r="H196" s="3">
        <v>45781</v>
      </c>
      <c r="I196" s="13">
        <v>45782.518810300928</v>
      </c>
      <c r="J196" t="s">
        <v>195</v>
      </c>
      <c r="K196">
        <v>1000</v>
      </c>
      <c r="L196" t="s">
        <v>188</v>
      </c>
      <c r="M196" t="s">
        <v>58</v>
      </c>
      <c r="N196">
        <v>1</v>
      </c>
      <c r="O196">
        <v>0</v>
      </c>
      <c r="P196">
        <v>0</v>
      </c>
      <c r="Q196">
        <v>0</v>
      </c>
      <c r="R196" t="s">
        <v>227</v>
      </c>
      <c r="S196" t="s">
        <v>227</v>
      </c>
      <c r="T196">
        <v>0</v>
      </c>
      <c r="U196" t="s">
        <v>227</v>
      </c>
      <c r="V196" t="s">
        <v>227</v>
      </c>
      <c r="W196" t="s">
        <v>227</v>
      </c>
      <c r="X196" t="s">
        <v>227</v>
      </c>
      <c r="Y196" t="s">
        <v>227</v>
      </c>
      <c r="Z196" t="s">
        <v>228</v>
      </c>
      <c r="AA196" t="s">
        <v>54</v>
      </c>
      <c r="AB196">
        <v>129.9</v>
      </c>
      <c r="AC196">
        <v>111.563</v>
      </c>
      <c r="AD196" t="s">
        <v>55</v>
      </c>
      <c r="AE196" t="s">
        <v>4</v>
      </c>
      <c r="AF196" t="s">
        <v>8</v>
      </c>
      <c r="AG196" t="s">
        <v>88</v>
      </c>
      <c r="AH196" s="3">
        <v>45782</v>
      </c>
      <c r="AJ196" t="s">
        <v>56</v>
      </c>
      <c r="AK196" s="3"/>
      <c r="AM196" s="3"/>
      <c r="AN196" t="s">
        <v>57</v>
      </c>
      <c r="AO196" s="3"/>
      <c r="AR196"/>
      <c r="AS196">
        <v>202505</v>
      </c>
      <c r="AT196" s="3">
        <v>45782</v>
      </c>
      <c r="AU196">
        <v>2161526</v>
      </c>
      <c r="AV196">
        <v>45791</v>
      </c>
      <c r="AW196" s="3">
        <v>45817</v>
      </c>
      <c r="AY196" s="3"/>
      <c r="BA196" s="3"/>
      <c r="BC196" s="3"/>
      <c r="BD196">
        <v>202505</v>
      </c>
      <c r="BE196">
        <v>202505</v>
      </c>
      <c r="BF196" s="5">
        <f>IFERROR(VLOOKUP(Sheet1[[#This Row],[ASESOR]],Parámetros!A:B,2,0),Sheet1[[#This Row],[PERIODO_ALTA]])</f>
        <v>202505</v>
      </c>
      <c r="BG196" s="5" t="str">
        <f>_xlfn.CONCAT(TRIM(Sheet1[[#This Row],[ASESOR]])," ",TRIM(Sheet1[[#This Row],[DEPARTAMENTO]]))</f>
        <v>ALIV TELECOM S.A.C. Piura</v>
      </c>
      <c r="BH196" s="5" t="str">
        <f>Sheet1[[#This Row],[DNI_ASESOR]]</f>
        <v>20609316170</v>
      </c>
      <c r="BI196">
        <f>IF(Sheet1[[#This Row],[GRUPO]]="G1",IF(AND(Sheet1[[#This Row],[RECIBO1_PAGADO]]&lt;&gt;"",Sheet1[[#This Row],[RECIBO1_PAGADO]]&lt;=DATEVALUE("10/06/2025")),1,0),0)</f>
        <v>1</v>
      </c>
      <c r="BJ196" s="9">
        <f>Sheet1[[#This Row],[PRECIO CON IGV EXTERNO]]/1.18</f>
        <v>94.544915254237296</v>
      </c>
      <c r="BK196" s="5" t="str">
        <f>IF(MONTH(Sheet1[[#This Row],[WS_RECIBO1_EMISION]])=5,"G1",IF(MONTH(Sheet1[[#This Row],[WS_RECIBO1_EMISION]])-5=1,"G2","POR DEFINIR"))</f>
        <v>G1</v>
      </c>
      <c r="BL196" s="5" t="s">
        <v>1798</v>
      </c>
    </row>
    <row r="197" spans="1:64" x14ac:dyDescent="0.25">
      <c r="A197">
        <v>2161579</v>
      </c>
      <c r="B197" t="s">
        <v>471</v>
      </c>
      <c r="C197" t="s">
        <v>85</v>
      </c>
      <c r="D197" t="s">
        <v>86</v>
      </c>
      <c r="E197" t="s">
        <v>104</v>
      </c>
      <c r="H197" s="3">
        <v>45782</v>
      </c>
      <c r="I197" s="13">
        <v>45782.525262002317</v>
      </c>
      <c r="J197" t="s">
        <v>190</v>
      </c>
      <c r="K197">
        <v>350</v>
      </c>
      <c r="L197" t="s">
        <v>186</v>
      </c>
      <c r="M197" t="s">
        <v>53</v>
      </c>
      <c r="N197">
        <v>0</v>
      </c>
      <c r="O197">
        <v>0</v>
      </c>
      <c r="P197">
        <v>0</v>
      </c>
      <c r="Q197">
        <v>0</v>
      </c>
      <c r="R197" t="s">
        <v>227</v>
      </c>
      <c r="S197" t="s">
        <v>227</v>
      </c>
      <c r="T197">
        <v>0</v>
      </c>
      <c r="U197" t="s">
        <v>227</v>
      </c>
      <c r="V197" t="s">
        <v>227</v>
      </c>
      <c r="W197" t="s">
        <v>227</v>
      </c>
      <c r="X197" t="s">
        <v>227</v>
      </c>
      <c r="Y197" t="s">
        <v>227</v>
      </c>
      <c r="Z197" t="s">
        <v>227</v>
      </c>
      <c r="AA197" t="s">
        <v>54</v>
      </c>
      <c r="AB197">
        <v>69</v>
      </c>
      <c r="AC197">
        <v>69</v>
      </c>
      <c r="AD197" t="s">
        <v>67</v>
      </c>
      <c r="AE197" t="s">
        <v>70</v>
      </c>
      <c r="AF197" t="s">
        <v>131</v>
      </c>
      <c r="AG197" t="s">
        <v>88</v>
      </c>
      <c r="AH197" s="3">
        <v>45782</v>
      </c>
      <c r="AJ197" t="s">
        <v>56</v>
      </c>
      <c r="AK197" s="3"/>
      <c r="AM197" s="3"/>
      <c r="AN197" t="s">
        <v>57</v>
      </c>
      <c r="AO197" s="3"/>
      <c r="AR197"/>
      <c r="AS197">
        <v>202505</v>
      </c>
      <c r="AT197" s="3">
        <v>45782</v>
      </c>
      <c r="AU197">
        <v>2161579</v>
      </c>
      <c r="AV197">
        <v>45791</v>
      </c>
      <c r="AW197" s="3">
        <v>45803</v>
      </c>
      <c r="AY197" s="3"/>
      <c r="BA197" s="3"/>
      <c r="BC197" s="3"/>
      <c r="BD197">
        <v>202505</v>
      </c>
      <c r="BE197">
        <v>202505</v>
      </c>
      <c r="BF197" s="5">
        <f>IFERROR(VLOOKUP(Sheet1[[#This Row],[ASESOR]],Parámetros!A:B,2,0),Sheet1[[#This Row],[PERIODO_ALTA]])</f>
        <v>202505</v>
      </c>
      <c r="BG197" s="5" t="str">
        <f>_xlfn.CONCAT(TRIM(Sheet1[[#This Row],[ASESOR]])," ",TRIM(Sheet1[[#This Row],[DEPARTAMENTO]]))</f>
        <v>SICOMNET SAC Lambayeque</v>
      </c>
      <c r="BH197" s="5" t="str">
        <f>Sheet1[[#This Row],[DNI_ASESOR]]</f>
        <v>20610959564</v>
      </c>
      <c r="BI197">
        <f>IF(Sheet1[[#This Row],[GRUPO]]="G1",IF(AND(Sheet1[[#This Row],[RECIBO1_PAGADO]]&lt;&gt;"",Sheet1[[#This Row],[RECIBO1_PAGADO]]&lt;=DATEVALUE("10/06/2025")),1,0),0)</f>
        <v>1</v>
      </c>
      <c r="BJ197" s="9">
        <f>Sheet1[[#This Row],[PRECIO CON IGV EXTERNO]]/1.18</f>
        <v>58.474576271186443</v>
      </c>
      <c r="BK197" s="5" t="str">
        <f>IF(MONTH(Sheet1[[#This Row],[WS_RECIBO1_EMISION]])=5,"G1",IF(MONTH(Sheet1[[#This Row],[WS_RECIBO1_EMISION]])-5=1,"G2","POR DEFINIR"))</f>
        <v>G1</v>
      </c>
      <c r="BL197" s="5" t="s">
        <v>1798</v>
      </c>
    </row>
    <row r="198" spans="1:64" x14ac:dyDescent="0.25">
      <c r="A198">
        <v>2161604</v>
      </c>
      <c r="B198" t="s">
        <v>472</v>
      </c>
      <c r="C198" t="s">
        <v>89</v>
      </c>
      <c r="D198" t="s">
        <v>89</v>
      </c>
      <c r="E198" t="s">
        <v>97</v>
      </c>
      <c r="H198" s="3">
        <v>45772</v>
      </c>
      <c r="I198" s="13">
        <v>45782.525246643519</v>
      </c>
      <c r="J198" t="s">
        <v>190</v>
      </c>
      <c r="K198">
        <v>350</v>
      </c>
      <c r="L198" t="s">
        <v>186</v>
      </c>
      <c r="M198" t="s">
        <v>53</v>
      </c>
      <c r="N198">
        <v>0</v>
      </c>
      <c r="O198">
        <v>0</v>
      </c>
      <c r="P198">
        <v>0</v>
      </c>
      <c r="Q198">
        <v>0</v>
      </c>
      <c r="R198" t="s">
        <v>227</v>
      </c>
      <c r="S198" t="s">
        <v>227</v>
      </c>
      <c r="T198">
        <v>0</v>
      </c>
      <c r="U198" t="s">
        <v>227</v>
      </c>
      <c r="V198" t="s">
        <v>227</v>
      </c>
      <c r="W198" t="s">
        <v>227</v>
      </c>
      <c r="X198" t="s">
        <v>227</v>
      </c>
      <c r="Y198" t="s">
        <v>227</v>
      </c>
      <c r="Z198" t="s">
        <v>227</v>
      </c>
      <c r="AA198" t="s">
        <v>54</v>
      </c>
      <c r="AB198">
        <v>69</v>
      </c>
      <c r="AC198">
        <v>69</v>
      </c>
      <c r="AD198" t="s">
        <v>67</v>
      </c>
      <c r="AE198" t="s">
        <v>4</v>
      </c>
      <c r="AF198" t="s">
        <v>8</v>
      </c>
      <c r="AG198" t="s">
        <v>88</v>
      </c>
      <c r="AH198" s="3">
        <v>45782</v>
      </c>
      <c r="AJ198" t="s">
        <v>56</v>
      </c>
      <c r="AK198" s="3"/>
      <c r="AM198" s="3"/>
      <c r="AN198" t="s">
        <v>57</v>
      </c>
      <c r="AO198" s="3"/>
      <c r="AP198">
        <v>202505</v>
      </c>
      <c r="AR198"/>
      <c r="AS198"/>
      <c r="AT198" s="3">
        <v>45782</v>
      </c>
      <c r="AU198">
        <v>2161604</v>
      </c>
      <c r="AV198">
        <v>45791</v>
      </c>
      <c r="AW198" s="3">
        <v>45806</v>
      </c>
      <c r="AY198" s="3"/>
      <c r="BA198" s="3"/>
      <c r="BC198" s="3"/>
      <c r="BD198">
        <v>202504</v>
      </c>
      <c r="BE198">
        <v>202505</v>
      </c>
      <c r="BF198" s="5">
        <f>IFERROR(VLOOKUP(Sheet1[[#This Row],[ASESOR]],Parámetros!A:B,2,0),Sheet1[[#This Row],[PERIODO_ALTA]])</f>
        <v>202505</v>
      </c>
      <c r="BG198" s="5" t="str">
        <f>_xlfn.CONCAT(TRIM(Sheet1[[#This Row],[ASESOR]])," ",TRIM(Sheet1[[#This Row],[DEPARTAMENTO]]))</f>
        <v>ALIV TELECOM S.A.C. Piura</v>
      </c>
      <c r="BH198" s="5" t="str">
        <f>Sheet1[[#This Row],[DNI_ASESOR]]</f>
        <v>20609316170</v>
      </c>
      <c r="BI198">
        <f>IF(Sheet1[[#This Row],[GRUPO]]="G1",IF(AND(Sheet1[[#This Row],[RECIBO1_PAGADO]]&lt;&gt;"",Sheet1[[#This Row],[RECIBO1_PAGADO]]&lt;=DATEVALUE("10/06/2025")),1,0),0)</f>
        <v>1</v>
      </c>
      <c r="BJ198" s="9">
        <f>Sheet1[[#This Row],[PRECIO CON IGV EXTERNO]]/1.18</f>
        <v>58.474576271186443</v>
      </c>
      <c r="BK198" s="5" t="str">
        <f>IF(MONTH(Sheet1[[#This Row],[WS_RECIBO1_EMISION]])=5,"G1",IF(MONTH(Sheet1[[#This Row],[WS_RECIBO1_EMISION]])-5=1,"G2","POR DEFINIR"))</f>
        <v>G1</v>
      </c>
      <c r="BL198" s="5" t="s">
        <v>1798</v>
      </c>
    </row>
    <row r="199" spans="1:64" x14ac:dyDescent="0.25">
      <c r="A199">
        <v>2161636</v>
      </c>
      <c r="B199" t="s">
        <v>473</v>
      </c>
      <c r="C199" t="s">
        <v>89</v>
      </c>
      <c r="D199" t="s">
        <v>89</v>
      </c>
      <c r="E199" t="s">
        <v>93</v>
      </c>
      <c r="H199" s="3">
        <v>45777</v>
      </c>
      <c r="I199" s="13">
        <v>45782.527319062501</v>
      </c>
      <c r="J199" t="s">
        <v>195</v>
      </c>
      <c r="K199">
        <v>1000</v>
      </c>
      <c r="L199" t="s">
        <v>188</v>
      </c>
      <c r="M199" t="s">
        <v>58</v>
      </c>
      <c r="N199">
        <v>1</v>
      </c>
      <c r="O199">
        <v>0</v>
      </c>
      <c r="P199">
        <v>0</v>
      </c>
      <c r="Q199">
        <v>0</v>
      </c>
      <c r="R199" t="s">
        <v>227</v>
      </c>
      <c r="S199" t="s">
        <v>227</v>
      </c>
      <c r="T199">
        <v>0</v>
      </c>
      <c r="U199" t="s">
        <v>227</v>
      </c>
      <c r="V199" t="s">
        <v>227</v>
      </c>
      <c r="W199" t="s">
        <v>227</v>
      </c>
      <c r="X199" t="s">
        <v>227</v>
      </c>
      <c r="Y199" t="s">
        <v>227</v>
      </c>
      <c r="Z199" t="s">
        <v>228</v>
      </c>
      <c r="AA199" t="s">
        <v>54</v>
      </c>
      <c r="AB199">
        <v>129.9</v>
      </c>
      <c r="AC199">
        <v>111.563</v>
      </c>
      <c r="AD199" t="s">
        <v>67</v>
      </c>
      <c r="AE199" t="s">
        <v>4</v>
      </c>
      <c r="AF199" t="s">
        <v>8</v>
      </c>
      <c r="AG199" t="s">
        <v>88</v>
      </c>
      <c r="AH199" s="3">
        <v>45782</v>
      </c>
      <c r="AJ199" t="s">
        <v>56</v>
      </c>
      <c r="AK199" s="3"/>
      <c r="AM199" s="3"/>
      <c r="AN199" t="s">
        <v>57</v>
      </c>
      <c r="AO199" s="3"/>
      <c r="AP199">
        <v>202505</v>
      </c>
      <c r="AR199"/>
      <c r="AS199"/>
      <c r="AT199" s="3">
        <v>45782</v>
      </c>
      <c r="AU199">
        <v>2161636</v>
      </c>
      <c r="AV199">
        <v>45791</v>
      </c>
      <c r="AW199" s="3">
        <v>45817</v>
      </c>
      <c r="AY199" s="3"/>
      <c r="BA199" s="3"/>
      <c r="BC199" s="3"/>
      <c r="BD199">
        <v>202504</v>
      </c>
      <c r="BE199">
        <v>202505</v>
      </c>
      <c r="BF199" s="5">
        <f>IFERROR(VLOOKUP(Sheet1[[#This Row],[ASESOR]],Parámetros!A:B,2,0),Sheet1[[#This Row],[PERIODO_ALTA]])</f>
        <v>202505</v>
      </c>
      <c r="BG199" s="5" t="str">
        <f>_xlfn.CONCAT(TRIM(Sheet1[[#This Row],[ASESOR]])," ",TRIM(Sheet1[[#This Row],[DEPARTAMENTO]]))</f>
        <v>ALIV TELECOM S.A.C. Piura</v>
      </c>
      <c r="BH199" s="5" t="str">
        <f>Sheet1[[#This Row],[DNI_ASESOR]]</f>
        <v>20609316170</v>
      </c>
      <c r="BI199">
        <f>IF(Sheet1[[#This Row],[GRUPO]]="G1",IF(AND(Sheet1[[#This Row],[RECIBO1_PAGADO]]&lt;&gt;"",Sheet1[[#This Row],[RECIBO1_PAGADO]]&lt;=DATEVALUE("10/06/2025")),1,0),0)</f>
        <v>1</v>
      </c>
      <c r="BJ199" s="9">
        <f>Sheet1[[#This Row],[PRECIO CON IGV EXTERNO]]/1.18</f>
        <v>94.544915254237296</v>
      </c>
      <c r="BK199" s="5" t="str">
        <f>IF(MONTH(Sheet1[[#This Row],[WS_RECIBO1_EMISION]])=5,"G1",IF(MONTH(Sheet1[[#This Row],[WS_RECIBO1_EMISION]])-5=1,"G2","POR DEFINIR"))</f>
        <v>G1</v>
      </c>
      <c r="BL199" s="5" t="s">
        <v>1798</v>
      </c>
    </row>
    <row r="200" spans="1:64" x14ac:dyDescent="0.25">
      <c r="A200">
        <v>2161649</v>
      </c>
      <c r="B200" t="s">
        <v>474</v>
      </c>
      <c r="C200" t="s">
        <v>89</v>
      </c>
      <c r="D200" t="s">
        <v>89</v>
      </c>
      <c r="E200" t="s">
        <v>97</v>
      </c>
      <c r="H200" s="3">
        <v>45782</v>
      </c>
      <c r="I200" s="13">
        <v>45782.535524687497</v>
      </c>
      <c r="J200" t="s">
        <v>190</v>
      </c>
      <c r="K200">
        <v>350</v>
      </c>
      <c r="L200" t="s">
        <v>186</v>
      </c>
      <c r="M200" t="s">
        <v>53</v>
      </c>
      <c r="N200">
        <v>0</v>
      </c>
      <c r="O200">
        <v>0</v>
      </c>
      <c r="P200">
        <v>0</v>
      </c>
      <c r="Q200">
        <v>0</v>
      </c>
      <c r="R200" t="s">
        <v>227</v>
      </c>
      <c r="S200" t="s">
        <v>227</v>
      </c>
      <c r="T200">
        <v>0</v>
      </c>
      <c r="U200" t="s">
        <v>227</v>
      </c>
      <c r="V200" t="s">
        <v>227</v>
      </c>
      <c r="W200" t="s">
        <v>227</v>
      </c>
      <c r="X200" t="s">
        <v>227</v>
      </c>
      <c r="Y200" t="s">
        <v>227</v>
      </c>
      <c r="Z200" t="s">
        <v>227</v>
      </c>
      <c r="AA200" t="s">
        <v>54</v>
      </c>
      <c r="AB200">
        <v>69</v>
      </c>
      <c r="AC200">
        <v>69</v>
      </c>
      <c r="AD200" t="s">
        <v>67</v>
      </c>
      <c r="AE200" t="s">
        <v>70</v>
      </c>
      <c r="AF200" t="s">
        <v>131</v>
      </c>
      <c r="AG200" t="s">
        <v>88</v>
      </c>
      <c r="AH200" s="3">
        <v>45782</v>
      </c>
      <c r="AJ200" t="s">
        <v>56</v>
      </c>
      <c r="AK200" s="3"/>
      <c r="AM200" s="3"/>
      <c r="AN200" t="s">
        <v>57</v>
      </c>
      <c r="AO200" s="3"/>
      <c r="AR200"/>
      <c r="AS200">
        <v>202505</v>
      </c>
      <c r="AT200" s="3">
        <v>45782</v>
      </c>
      <c r="AU200">
        <v>2161649</v>
      </c>
      <c r="AV200">
        <v>45791</v>
      </c>
      <c r="AW200" s="3">
        <v>45807</v>
      </c>
      <c r="AY200" s="3"/>
      <c r="BA200" s="3"/>
      <c r="BC200" s="3"/>
      <c r="BD200">
        <v>202505</v>
      </c>
      <c r="BE200">
        <v>202505</v>
      </c>
      <c r="BF200" s="5">
        <f>IFERROR(VLOOKUP(Sheet1[[#This Row],[ASESOR]],Parámetros!A:B,2,0),Sheet1[[#This Row],[PERIODO_ALTA]])</f>
        <v>202505</v>
      </c>
      <c r="BG200" s="5" t="str">
        <f>_xlfn.CONCAT(TRIM(Sheet1[[#This Row],[ASESOR]])," ",TRIM(Sheet1[[#This Row],[DEPARTAMENTO]]))</f>
        <v>SICOMNET SAC Piura</v>
      </c>
      <c r="BH200" s="5" t="str">
        <f>Sheet1[[#This Row],[DNI_ASESOR]]</f>
        <v>20610959564</v>
      </c>
      <c r="BI200">
        <f>IF(Sheet1[[#This Row],[GRUPO]]="G1",IF(AND(Sheet1[[#This Row],[RECIBO1_PAGADO]]&lt;&gt;"",Sheet1[[#This Row],[RECIBO1_PAGADO]]&lt;=DATEVALUE("10/06/2025")),1,0),0)</f>
        <v>1</v>
      </c>
      <c r="BJ200" s="9">
        <f>Sheet1[[#This Row],[PRECIO CON IGV EXTERNO]]/1.18</f>
        <v>58.474576271186443</v>
      </c>
      <c r="BK200" s="5" t="str">
        <f>IF(MONTH(Sheet1[[#This Row],[WS_RECIBO1_EMISION]])=5,"G1",IF(MONTH(Sheet1[[#This Row],[WS_RECIBO1_EMISION]])-5=1,"G2","POR DEFINIR"))</f>
        <v>G1</v>
      </c>
      <c r="BL200" s="5" t="s">
        <v>1798</v>
      </c>
    </row>
    <row r="201" spans="1:64" x14ac:dyDescent="0.25">
      <c r="A201">
        <v>2161703</v>
      </c>
      <c r="B201" t="s">
        <v>475</v>
      </c>
      <c r="C201" t="s">
        <v>94</v>
      </c>
      <c r="D201" t="s">
        <v>95</v>
      </c>
      <c r="E201" t="s">
        <v>102</v>
      </c>
      <c r="H201" s="3">
        <v>45782</v>
      </c>
      <c r="I201" s="13">
        <v>45782.539673761574</v>
      </c>
      <c r="J201" t="s">
        <v>195</v>
      </c>
      <c r="K201">
        <v>1000</v>
      </c>
      <c r="L201" t="s">
        <v>188</v>
      </c>
      <c r="M201" t="s">
        <v>58</v>
      </c>
      <c r="N201">
        <v>1</v>
      </c>
      <c r="O201">
        <v>0</v>
      </c>
      <c r="P201">
        <v>0</v>
      </c>
      <c r="Q201">
        <v>0</v>
      </c>
      <c r="R201" t="s">
        <v>227</v>
      </c>
      <c r="S201" t="s">
        <v>227</v>
      </c>
      <c r="T201">
        <v>0</v>
      </c>
      <c r="U201" t="s">
        <v>227</v>
      </c>
      <c r="V201" t="s">
        <v>227</v>
      </c>
      <c r="W201" t="s">
        <v>227</v>
      </c>
      <c r="X201" t="s">
        <v>227</v>
      </c>
      <c r="Y201" t="s">
        <v>227</v>
      </c>
      <c r="Z201" t="s">
        <v>228</v>
      </c>
      <c r="AA201" t="s">
        <v>54</v>
      </c>
      <c r="AB201">
        <v>129.9</v>
      </c>
      <c r="AC201">
        <v>111.563</v>
      </c>
      <c r="AD201" t="s">
        <v>67</v>
      </c>
      <c r="AE201" t="s">
        <v>70</v>
      </c>
      <c r="AF201" t="s">
        <v>131</v>
      </c>
      <c r="AG201" t="s">
        <v>88</v>
      </c>
      <c r="AH201" s="3">
        <v>45784</v>
      </c>
      <c r="AJ201" t="s">
        <v>56</v>
      </c>
      <c r="AK201" s="3"/>
      <c r="AM201" s="3"/>
      <c r="AN201" t="s">
        <v>57</v>
      </c>
      <c r="AO201" s="3"/>
      <c r="AR201"/>
      <c r="AS201">
        <v>202505</v>
      </c>
      <c r="AT201" s="3">
        <v>45784</v>
      </c>
      <c r="AU201">
        <v>2161703</v>
      </c>
      <c r="AV201">
        <v>45791</v>
      </c>
      <c r="AW201" s="3">
        <v>45803</v>
      </c>
      <c r="AY201" s="3"/>
      <c r="BA201" s="3"/>
      <c r="BC201" s="3"/>
      <c r="BD201">
        <v>202505</v>
      </c>
      <c r="BE201">
        <v>202505</v>
      </c>
      <c r="BF201" s="5">
        <f>IFERROR(VLOOKUP(Sheet1[[#This Row],[ASESOR]],Parámetros!A:B,2,0),Sheet1[[#This Row],[PERIODO_ALTA]])</f>
        <v>202505</v>
      </c>
      <c r="BG201" s="5" t="str">
        <f>_xlfn.CONCAT(TRIM(Sheet1[[#This Row],[ASESOR]])," ",TRIM(Sheet1[[#This Row],[DEPARTAMENTO]]))</f>
        <v>SICOMNET SAC La Libertad</v>
      </c>
      <c r="BH201" s="5" t="str">
        <f>Sheet1[[#This Row],[DNI_ASESOR]]</f>
        <v>20610959564</v>
      </c>
      <c r="BI201">
        <f>IF(Sheet1[[#This Row],[GRUPO]]="G1",IF(AND(Sheet1[[#This Row],[RECIBO1_PAGADO]]&lt;&gt;"",Sheet1[[#This Row],[RECIBO1_PAGADO]]&lt;=DATEVALUE("10/06/2025")),1,0),0)</f>
        <v>1</v>
      </c>
      <c r="BJ201" s="9">
        <f>Sheet1[[#This Row],[PRECIO CON IGV EXTERNO]]/1.18</f>
        <v>94.544915254237296</v>
      </c>
      <c r="BK201" s="5" t="str">
        <f>IF(MONTH(Sheet1[[#This Row],[WS_RECIBO1_EMISION]])=5,"G1",IF(MONTH(Sheet1[[#This Row],[WS_RECIBO1_EMISION]])-5=1,"G2","POR DEFINIR"))</f>
        <v>G1</v>
      </c>
      <c r="BL201" s="5" t="s">
        <v>1798</v>
      </c>
    </row>
    <row r="202" spans="1:64" x14ac:dyDescent="0.25">
      <c r="A202">
        <v>2161721</v>
      </c>
      <c r="B202" t="s">
        <v>476</v>
      </c>
      <c r="C202" t="s">
        <v>94</v>
      </c>
      <c r="D202" t="s">
        <v>95</v>
      </c>
      <c r="E202" t="s">
        <v>96</v>
      </c>
      <c r="H202" s="3">
        <v>45780</v>
      </c>
      <c r="I202" s="13">
        <v>45782.54597334491</v>
      </c>
      <c r="J202" t="s">
        <v>195</v>
      </c>
      <c r="K202">
        <v>1000</v>
      </c>
      <c r="L202" t="s">
        <v>188</v>
      </c>
      <c r="M202" t="s">
        <v>58</v>
      </c>
      <c r="N202">
        <v>1</v>
      </c>
      <c r="O202">
        <v>0</v>
      </c>
      <c r="P202">
        <v>0</v>
      </c>
      <c r="Q202">
        <v>0</v>
      </c>
      <c r="R202" t="s">
        <v>227</v>
      </c>
      <c r="S202" t="s">
        <v>227</v>
      </c>
      <c r="T202">
        <v>0</v>
      </c>
      <c r="U202" t="s">
        <v>227</v>
      </c>
      <c r="V202" t="s">
        <v>227</v>
      </c>
      <c r="W202" t="s">
        <v>227</v>
      </c>
      <c r="X202" t="s">
        <v>227</v>
      </c>
      <c r="Y202" t="s">
        <v>227</v>
      </c>
      <c r="Z202" t="s">
        <v>228</v>
      </c>
      <c r="AA202" t="s">
        <v>54</v>
      </c>
      <c r="AB202">
        <v>129.9</v>
      </c>
      <c r="AC202">
        <v>111.563</v>
      </c>
      <c r="AD202" t="s">
        <v>67</v>
      </c>
      <c r="AE202" t="s">
        <v>4</v>
      </c>
      <c r="AF202" t="s">
        <v>8</v>
      </c>
      <c r="AG202" t="s">
        <v>88</v>
      </c>
      <c r="AH202" s="3">
        <v>45782</v>
      </c>
      <c r="AJ202" t="s">
        <v>56</v>
      </c>
      <c r="AK202" s="3"/>
      <c r="AM202" s="3"/>
      <c r="AN202" t="s">
        <v>57</v>
      </c>
      <c r="AO202" s="3"/>
      <c r="AR202"/>
      <c r="AS202">
        <v>202505</v>
      </c>
      <c r="AT202" s="3">
        <v>45782</v>
      </c>
      <c r="AU202">
        <v>2161721</v>
      </c>
      <c r="AV202">
        <v>45791</v>
      </c>
      <c r="AW202" s="3">
        <v>45818</v>
      </c>
      <c r="AY202" s="3"/>
      <c r="BA202" s="3"/>
      <c r="BC202" s="3"/>
      <c r="BD202">
        <v>202505</v>
      </c>
      <c r="BE202">
        <v>202505</v>
      </c>
      <c r="BF202" s="5">
        <f>IFERROR(VLOOKUP(Sheet1[[#This Row],[ASESOR]],Parámetros!A:B,2,0),Sheet1[[#This Row],[PERIODO_ALTA]])</f>
        <v>202505</v>
      </c>
      <c r="BG202" s="5" t="str">
        <f>_xlfn.CONCAT(TRIM(Sheet1[[#This Row],[ASESOR]])," ",TRIM(Sheet1[[#This Row],[DEPARTAMENTO]]))</f>
        <v>ALIV TELECOM S.A.C. La Libertad</v>
      </c>
      <c r="BH202" s="5" t="str">
        <f>Sheet1[[#This Row],[DNI_ASESOR]]</f>
        <v>20609316170</v>
      </c>
      <c r="BI202">
        <f>IF(Sheet1[[#This Row],[GRUPO]]="G1",IF(AND(Sheet1[[#This Row],[RECIBO1_PAGADO]]&lt;&gt;"",Sheet1[[#This Row],[RECIBO1_PAGADO]]&lt;=DATEVALUE("10/06/2025")),1,0),0)</f>
        <v>1</v>
      </c>
      <c r="BJ202" s="9">
        <f>Sheet1[[#This Row],[PRECIO CON IGV EXTERNO]]/1.18</f>
        <v>94.544915254237296</v>
      </c>
      <c r="BK202" s="5" t="str">
        <f>IF(MONTH(Sheet1[[#This Row],[WS_RECIBO1_EMISION]])=5,"G1",IF(MONTH(Sheet1[[#This Row],[WS_RECIBO1_EMISION]])-5=1,"G2","POR DEFINIR"))</f>
        <v>G1</v>
      </c>
      <c r="BL202" s="5" t="s">
        <v>1798</v>
      </c>
    </row>
    <row r="203" spans="1:64" x14ac:dyDescent="0.25">
      <c r="A203">
        <v>2161772</v>
      </c>
      <c r="B203" t="s">
        <v>477</v>
      </c>
      <c r="C203" t="s">
        <v>89</v>
      </c>
      <c r="D203" t="s">
        <v>89</v>
      </c>
      <c r="E203" t="s">
        <v>93</v>
      </c>
      <c r="H203" s="3">
        <v>45782</v>
      </c>
      <c r="I203" s="13">
        <v>45782.566775659725</v>
      </c>
      <c r="J203" t="s">
        <v>195</v>
      </c>
      <c r="K203">
        <v>1000</v>
      </c>
      <c r="L203" t="s">
        <v>188</v>
      </c>
      <c r="M203" t="s">
        <v>58</v>
      </c>
      <c r="N203">
        <v>1</v>
      </c>
      <c r="O203">
        <v>0</v>
      </c>
      <c r="P203">
        <v>0</v>
      </c>
      <c r="Q203">
        <v>0</v>
      </c>
      <c r="R203" t="s">
        <v>227</v>
      </c>
      <c r="S203" t="s">
        <v>227</v>
      </c>
      <c r="T203">
        <v>0</v>
      </c>
      <c r="U203" t="s">
        <v>227</v>
      </c>
      <c r="V203" t="s">
        <v>227</v>
      </c>
      <c r="W203" t="s">
        <v>227</v>
      </c>
      <c r="X203" t="s">
        <v>227</v>
      </c>
      <c r="Y203" t="s">
        <v>227</v>
      </c>
      <c r="Z203" t="s">
        <v>228</v>
      </c>
      <c r="AA203" t="s">
        <v>54</v>
      </c>
      <c r="AB203">
        <v>129.9</v>
      </c>
      <c r="AC203">
        <v>111.563</v>
      </c>
      <c r="AD203" t="s">
        <v>67</v>
      </c>
      <c r="AE203" t="s">
        <v>4</v>
      </c>
      <c r="AF203" t="s">
        <v>8</v>
      </c>
      <c r="AG203" t="s">
        <v>88</v>
      </c>
      <c r="AH203" s="3">
        <v>45782</v>
      </c>
      <c r="AJ203" t="s">
        <v>56</v>
      </c>
      <c r="AK203" s="3"/>
      <c r="AM203" s="3"/>
      <c r="AN203" t="s">
        <v>57</v>
      </c>
      <c r="AO203" s="3"/>
      <c r="AR203"/>
      <c r="AS203">
        <v>202505</v>
      </c>
      <c r="AT203" s="3">
        <v>45782</v>
      </c>
      <c r="AU203">
        <v>2161772</v>
      </c>
      <c r="AV203">
        <v>45791</v>
      </c>
      <c r="AW203" s="3">
        <v>45817</v>
      </c>
      <c r="AY203" s="3"/>
      <c r="BA203" s="3"/>
      <c r="BC203" s="3"/>
      <c r="BD203">
        <v>202505</v>
      </c>
      <c r="BE203">
        <v>202505</v>
      </c>
      <c r="BF203" s="5">
        <f>IFERROR(VLOOKUP(Sheet1[[#This Row],[ASESOR]],Parámetros!A:B,2,0),Sheet1[[#This Row],[PERIODO_ALTA]])</f>
        <v>202505</v>
      </c>
      <c r="BG203" s="5" t="str">
        <f>_xlfn.CONCAT(TRIM(Sheet1[[#This Row],[ASESOR]])," ",TRIM(Sheet1[[#This Row],[DEPARTAMENTO]]))</f>
        <v>ALIV TELECOM S.A.C. Piura</v>
      </c>
      <c r="BH203" s="5" t="str">
        <f>Sheet1[[#This Row],[DNI_ASESOR]]</f>
        <v>20609316170</v>
      </c>
      <c r="BI203">
        <f>IF(Sheet1[[#This Row],[GRUPO]]="G1",IF(AND(Sheet1[[#This Row],[RECIBO1_PAGADO]]&lt;&gt;"",Sheet1[[#This Row],[RECIBO1_PAGADO]]&lt;=DATEVALUE("10/06/2025")),1,0),0)</f>
        <v>1</v>
      </c>
      <c r="BJ203" s="9">
        <f>Sheet1[[#This Row],[PRECIO CON IGV EXTERNO]]/1.18</f>
        <v>94.544915254237296</v>
      </c>
      <c r="BK203" s="5" t="str">
        <f>IF(MONTH(Sheet1[[#This Row],[WS_RECIBO1_EMISION]])=5,"G1",IF(MONTH(Sheet1[[#This Row],[WS_RECIBO1_EMISION]])-5=1,"G2","POR DEFINIR"))</f>
        <v>G1</v>
      </c>
      <c r="BL203" s="5" t="s">
        <v>1798</v>
      </c>
    </row>
    <row r="204" spans="1:64" x14ac:dyDescent="0.25">
      <c r="A204">
        <v>2161783</v>
      </c>
      <c r="B204" t="s">
        <v>478</v>
      </c>
      <c r="C204" t="s">
        <v>89</v>
      </c>
      <c r="D204" t="s">
        <v>89</v>
      </c>
      <c r="E204" t="s">
        <v>90</v>
      </c>
      <c r="H204" s="3">
        <v>45782</v>
      </c>
      <c r="I204" s="13">
        <v>45782.562589085646</v>
      </c>
      <c r="J204" t="s">
        <v>190</v>
      </c>
      <c r="K204">
        <v>350</v>
      </c>
      <c r="L204" t="s">
        <v>186</v>
      </c>
      <c r="M204" t="s">
        <v>53</v>
      </c>
      <c r="N204">
        <v>0</v>
      </c>
      <c r="O204">
        <v>0</v>
      </c>
      <c r="P204">
        <v>0</v>
      </c>
      <c r="Q204">
        <v>0</v>
      </c>
      <c r="R204" t="s">
        <v>227</v>
      </c>
      <c r="S204" t="s">
        <v>227</v>
      </c>
      <c r="T204">
        <v>0</v>
      </c>
      <c r="U204" t="s">
        <v>227</v>
      </c>
      <c r="V204" t="s">
        <v>227</v>
      </c>
      <c r="W204" t="s">
        <v>227</v>
      </c>
      <c r="X204" t="s">
        <v>227</v>
      </c>
      <c r="Y204" t="s">
        <v>227</v>
      </c>
      <c r="Z204" t="s">
        <v>227</v>
      </c>
      <c r="AA204" t="s">
        <v>54</v>
      </c>
      <c r="AB204">
        <v>69</v>
      </c>
      <c r="AC204">
        <v>69</v>
      </c>
      <c r="AD204" t="s">
        <v>55</v>
      </c>
      <c r="AE204" t="s">
        <v>141</v>
      </c>
      <c r="AF204" t="s">
        <v>187</v>
      </c>
      <c r="AG204" t="s">
        <v>88</v>
      </c>
      <c r="AH204" s="3">
        <v>45782</v>
      </c>
      <c r="AJ204" t="s">
        <v>56</v>
      </c>
      <c r="AK204" s="3"/>
      <c r="AM204" s="3"/>
      <c r="AN204" t="s">
        <v>57</v>
      </c>
      <c r="AO204" s="3"/>
      <c r="AR204"/>
      <c r="AS204">
        <v>202505</v>
      </c>
      <c r="AT204" s="3">
        <v>45782</v>
      </c>
      <c r="AU204">
        <v>2161783</v>
      </c>
      <c r="AV204">
        <v>45791</v>
      </c>
      <c r="AW204" s="3">
        <v>45803</v>
      </c>
      <c r="AY204" s="3"/>
      <c r="BA204" s="3"/>
      <c r="BC204" s="3"/>
      <c r="BD204">
        <v>202505</v>
      </c>
      <c r="BE204">
        <v>202505</v>
      </c>
      <c r="BF204" s="5">
        <f>IFERROR(VLOOKUP(Sheet1[[#This Row],[ASESOR]],Parámetros!A:B,2,0),Sheet1[[#This Row],[PERIODO_ALTA]])</f>
        <v>202505</v>
      </c>
      <c r="BG204" s="5" t="str">
        <f>_xlfn.CONCAT(TRIM(Sheet1[[#This Row],[ASESOR]])," ",TRIM(Sheet1[[#This Row],[DEPARTAMENTO]]))</f>
        <v>EXPORTEL PROVINCIA Piura</v>
      </c>
      <c r="BH204" s="5" t="str">
        <f>Sheet1[[#This Row],[DNI_ASESOR]]</f>
        <v>20610487672</v>
      </c>
      <c r="BI204">
        <f>IF(Sheet1[[#This Row],[GRUPO]]="G1",IF(AND(Sheet1[[#This Row],[RECIBO1_PAGADO]]&lt;&gt;"",Sheet1[[#This Row],[RECIBO1_PAGADO]]&lt;=DATEVALUE("10/06/2025")),1,0),0)</f>
        <v>1</v>
      </c>
      <c r="BJ204" s="9">
        <f>Sheet1[[#This Row],[PRECIO CON IGV EXTERNO]]/1.18</f>
        <v>58.474576271186443</v>
      </c>
      <c r="BK204" s="5" t="str">
        <f>IF(MONTH(Sheet1[[#This Row],[WS_RECIBO1_EMISION]])=5,"G1",IF(MONTH(Sheet1[[#This Row],[WS_RECIBO1_EMISION]])-5=1,"G2","POR DEFINIR"))</f>
        <v>G1</v>
      </c>
      <c r="BL204" s="5" t="s">
        <v>1798</v>
      </c>
    </row>
    <row r="205" spans="1:64" x14ac:dyDescent="0.25">
      <c r="A205">
        <v>2161817</v>
      </c>
      <c r="B205" t="s">
        <v>479</v>
      </c>
      <c r="C205" t="s">
        <v>85</v>
      </c>
      <c r="D205" t="s">
        <v>86</v>
      </c>
      <c r="E205" t="s">
        <v>103</v>
      </c>
      <c r="G205" t="s">
        <v>480</v>
      </c>
      <c r="H205" s="3">
        <v>45782</v>
      </c>
      <c r="I205" s="13">
        <v>45782.564650231485</v>
      </c>
      <c r="J205" t="s">
        <v>190</v>
      </c>
      <c r="K205">
        <v>350</v>
      </c>
      <c r="L205" t="s">
        <v>186</v>
      </c>
      <c r="M205" t="s">
        <v>53</v>
      </c>
      <c r="N205">
        <v>0</v>
      </c>
      <c r="O205">
        <v>0</v>
      </c>
      <c r="P205">
        <v>0</v>
      </c>
      <c r="Q205">
        <v>0</v>
      </c>
      <c r="R205" t="s">
        <v>227</v>
      </c>
      <c r="S205" t="s">
        <v>227</v>
      </c>
      <c r="T205">
        <v>0</v>
      </c>
      <c r="U205" t="s">
        <v>227</v>
      </c>
      <c r="V205" t="s">
        <v>227</v>
      </c>
      <c r="W205" t="s">
        <v>227</v>
      </c>
      <c r="X205" t="s">
        <v>227</v>
      </c>
      <c r="Y205" t="s">
        <v>227</v>
      </c>
      <c r="Z205" t="s">
        <v>227</v>
      </c>
      <c r="AA205" t="s">
        <v>59</v>
      </c>
      <c r="AB205">
        <v>69</v>
      </c>
      <c r="AC205">
        <v>69</v>
      </c>
      <c r="AD205" t="s">
        <v>67</v>
      </c>
      <c r="AE205" t="s">
        <v>91</v>
      </c>
      <c r="AF205" t="s">
        <v>92</v>
      </c>
      <c r="AG205" t="s">
        <v>88</v>
      </c>
      <c r="AH205" s="3">
        <v>45782</v>
      </c>
      <c r="AJ205" t="s">
        <v>56</v>
      </c>
      <c r="AK205" s="3"/>
      <c r="AM205" s="3"/>
      <c r="AN205" t="s">
        <v>57</v>
      </c>
      <c r="AO205" s="3"/>
      <c r="AR205"/>
      <c r="AS205">
        <v>202505</v>
      </c>
      <c r="AT205" s="3">
        <v>45782</v>
      </c>
      <c r="AU205">
        <v>2161817</v>
      </c>
      <c r="AV205">
        <v>45791</v>
      </c>
      <c r="AW205" s="3">
        <v>45813</v>
      </c>
      <c r="AY205" s="3"/>
      <c r="BA205" s="3"/>
      <c r="BC205" s="3"/>
      <c r="BD205">
        <v>202505</v>
      </c>
      <c r="BE205">
        <v>202505</v>
      </c>
      <c r="BF205" s="5">
        <f>IFERROR(VLOOKUP(Sheet1[[#This Row],[ASESOR]],Parámetros!A:B,2,0),Sheet1[[#This Row],[PERIODO_ALTA]])</f>
        <v>202505</v>
      </c>
      <c r="BG205" s="5" t="str">
        <f>_xlfn.CONCAT(TRIM(Sheet1[[#This Row],[ASESOR]])," ",TRIM(Sheet1[[#This Row],[DEPARTAMENTO]]))</f>
        <v>YBENS GROUP Lambayeque</v>
      </c>
      <c r="BH205" s="5" t="str">
        <f>Sheet1[[#This Row],[DNI_ASESOR]]</f>
        <v>20610803131</v>
      </c>
      <c r="BI205">
        <f>IF(Sheet1[[#This Row],[GRUPO]]="G1",IF(AND(Sheet1[[#This Row],[RECIBO1_PAGADO]]&lt;&gt;"",Sheet1[[#This Row],[RECIBO1_PAGADO]]&lt;=DATEVALUE("10/06/2025")),1,0),0)</f>
        <v>1</v>
      </c>
      <c r="BJ205" s="9">
        <f>Sheet1[[#This Row],[PRECIO CON IGV EXTERNO]]/1.18</f>
        <v>58.474576271186443</v>
      </c>
      <c r="BK205" s="5" t="str">
        <f>IF(MONTH(Sheet1[[#This Row],[WS_RECIBO1_EMISION]])=5,"G1",IF(MONTH(Sheet1[[#This Row],[WS_RECIBO1_EMISION]])-5=1,"G2","POR DEFINIR"))</f>
        <v>G1</v>
      </c>
      <c r="BL205" s="5" t="s">
        <v>1798</v>
      </c>
    </row>
    <row r="206" spans="1:64" x14ac:dyDescent="0.25">
      <c r="A206">
        <v>2161850</v>
      </c>
      <c r="B206" t="s">
        <v>481</v>
      </c>
      <c r="C206" t="s">
        <v>85</v>
      </c>
      <c r="D206" t="s">
        <v>86</v>
      </c>
      <c r="E206" t="s">
        <v>103</v>
      </c>
      <c r="H206" s="3">
        <v>45782</v>
      </c>
      <c r="I206" s="13">
        <v>45782.570888923612</v>
      </c>
      <c r="J206" t="s">
        <v>190</v>
      </c>
      <c r="K206">
        <v>350</v>
      </c>
      <c r="L206" t="s">
        <v>186</v>
      </c>
      <c r="M206" t="s">
        <v>53</v>
      </c>
      <c r="N206">
        <v>0</v>
      </c>
      <c r="O206">
        <v>0</v>
      </c>
      <c r="P206">
        <v>0</v>
      </c>
      <c r="Q206">
        <v>0</v>
      </c>
      <c r="R206" t="s">
        <v>227</v>
      </c>
      <c r="S206" t="s">
        <v>227</v>
      </c>
      <c r="T206">
        <v>0</v>
      </c>
      <c r="U206" t="s">
        <v>227</v>
      </c>
      <c r="V206" t="s">
        <v>227</v>
      </c>
      <c r="W206" t="s">
        <v>227</v>
      </c>
      <c r="X206" t="s">
        <v>227</v>
      </c>
      <c r="Y206" t="s">
        <v>227</v>
      </c>
      <c r="Z206" t="s">
        <v>227</v>
      </c>
      <c r="AA206" t="s">
        <v>54</v>
      </c>
      <c r="AB206">
        <v>69</v>
      </c>
      <c r="AC206">
        <v>69</v>
      </c>
      <c r="AD206" t="s">
        <v>55</v>
      </c>
      <c r="AE206" t="s">
        <v>199</v>
      </c>
      <c r="AF206" t="s">
        <v>200</v>
      </c>
      <c r="AG206" t="s">
        <v>88</v>
      </c>
      <c r="AH206" s="3">
        <v>45782</v>
      </c>
      <c r="AJ206" t="s">
        <v>56</v>
      </c>
      <c r="AK206" s="3"/>
      <c r="AM206" s="3"/>
      <c r="AN206" t="s">
        <v>57</v>
      </c>
      <c r="AO206" s="3"/>
      <c r="AR206"/>
      <c r="AS206">
        <v>202505</v>
      </c>
      <c r="AT206" s="3">
        <v>45782</v>
      </c>
      <c r="AU206">
        <v>2161850</v>
      </c>
      <c r="AV206">
        <v>45791</v>
      </c>
      <c r="AW206" s="3">
        <v>45807</v>
      </c>
      <c r="AY206" s="3"/>
      <c r="BA206" s="3"/>
      <c r="BC206" s="3"/>
      <c r="BD206">
        <v>202505</v>
      </c>
      <c r="BE206">
        <v>202505</v>
      </c>
      <c r="BF206" s="5">
        <f>IFERROR(VLOOKUP(Sheet1[[#This Row],[ASESOR]],Parámetros!A:B,2,0),Sheet1[[#This Row],[PERIODO_ALTA]])</f>
        <v>202505</v>
      </c>
      <c r="BG206" s="5" t="str">
        <f>_xlfn.CONCAT(TRIM(Sheet1[[#This Row],[ASESOR]])," ",TRIM(Sheet1[[#This Row],[DEPARTAMENTO]]))</f>
        <v>TELCO CONTACT S.A.C Lambayeque</v>
      </c>
      <c r="BH206" s="5" t="str">
        <f>Sheet1[[#This Row],[DNI_ASESOR]]</f>
        <v>20613723219</v>
      </c>
      <c r="BI206">
        <f>IF(Sheet1[[#This Row],[GRUPO]]="G1",IF(AND(Sheet1[[#This Row],[RECIBO1_PAGADO]]&lt;&gt;"",Sheet1[[#This Row],[RECIBO1_PAGADO]]&lt;=DATEVALUE("10/06/2025")),1,0),0)</f>
        <v>1</v>
      </c>
      <c r="BJ206" s="9">
        <f>Sheet1[[#This Row],[PRECIO CON IGV EXTERNO]]/1.18</f>
        <v>58.474576271186443</v>
      </c>
      <c r="BK206" s="5" t="str">
        <f>IF(MONTH(Sheet1[[#This Row],[WS_RECIBO1_EMISION]])=5,"G1",IF(MONTH(Sheet1[[#This Row],[WS_RECIBO1_EMISION]])-5=1,"G2","POR DEFINIR"))</f>
        <v>G1</v>
      </c>
      <c r="BL206" s="5" t="s">
        <v>1798</v>
      </c>
    </row>
    <row r="207" spans="1:64" x14ac:dyDescent="0.25">
      <c r="A207">
        <v>2161854</v>
      </c>
      <c r="B207" t="s">
        <v>482</v>
      </c>
      <c r="C207" t="s">
        <v>89</v>
      </c>
      <c r="D207" t="s">
        <v>89</v>
      </c>
      <c r="E207" t="s">
        <v>90</v>
      </c>
      <c r="H207" s="3">
        <v>45780</v>
      </c>
      <c r="I207" s="13">
        <v>45782.583594016207</v>
      </c>
      <c r="J207" t="s">
        <v>190</v>
      </c>
      <c r="K207">
        <v>350</v>
      </c>
      <c r="L207" t="s">
        <v>186</v>
      </c>
      <c r="M207" t="s">
        <v>53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227</v>
      </c>
      <c r="T207">
        <v>0</v>
      </c>
      <c r="U207" t="s">
        <v>227</v>
      </c>
      <c r="V207" t="s">
        <v>227</v>
      </c>
      <c r="W207" t="s">
        <v>227</v>
      </c>
      <c r="X207" t="s">
        <v>227</v>
      </c>
      <c r="Y207" t="s">
        <v>227</v>
      </c>
      <c r="Z207" t="s">
        <v>227</v>
      </c>
      <c r="AA207" t="s">
        <v>54</v>
      </c>
      <c r="AB207">
        <v>69</v>
      </c>
      <c r="AC207">
        <v>69</v>
      </c>
      <c r="AD207" t="s">
        <v>67</v>
      </c>
      <c r="AE207" t="s">
        <v>70</v>
      </c>
      <c r="AF207" t="s">
        <v>131</v>
      </c>
      <c r="AG207" t="s">
        <v>88</v>
      </c>
      <c r="AH207" s="3">
        <v>45782</v>
      </c>
      <c r="AJ207" t="s">
        <v>56</v>
      </c>
      <c r="AK207" s="3"/>
      <c r="AM207" s="3"/>
      <c r="AN207" t="s">
        <v>57</v>
      </c>
      <c r="AO207" s="3"/>
      <c r="AR207"/>
      <c r="AS207">
        <v>202505</v>
      </c>
      <c r="AT207" s="3">
        <v>45782</v>
      </c>
      <c r="AU207">
        <v>2161854</v>
      </c>
      <c r="AV207">
        <v>45791</v>
      </c>
      <c r="AW207" s="3">
        <v>45810</v>
      </c>
      <c r="AY207" s="3"/>
      <c r="BA207" s="3"/>
      <c r="BC207" s="3"/>
      <c r="BD207">
        <v>202505</v>
      </c>
      <c r="BE207">
        <v>202505</v>
      </c>
      <c r="BF207" s="5">
        <f>IFERROR(VLOOKUP(Sheet1[[#This Row],[ASESOR]],Parámetros!A:B,2,0),Sheet1[[#This Row],[PERIODO_ALTA]])</f>
        <v>202505</v>
      </c>
      <c r="BG207" s="5" t="str">
        <f>_xlfn.CONCAT(TRIM(Sheet1[[#This Row],[ASESOR]])," ",TRIM(Sheet1[[#This Row],[DEPARTAMENTO]]))</f>
        <v>SICOMNET SAC Piura</v>
      </c>
      <c r="BH207" s="5" t="str">
        <f>Sheet1[[#This Row],[DNI_ASESOR]]</f>
        <v>20610959564</v>
      </c>
      <c r="BI207">
        <f>IF(Sheet1[[#This Row],[GRUPO]]="G1",IF(AND(Sheet1[[#This Row],[RECIBO1_PAGADO]]&lt;&gt;"",Sheet1[[#This Row],[RECIBO1_PAGADO]]&lt;=DATEVALUE("10/06/2025")),1,0),0)</f>
        <v>1</v>
      </c>
      <c r="BJ207" s="9">
        <f>Sheet1[[#This Row],[PRECIO CON IGV EXTERNO]]/1.18</f>
        <v>58.474576271186443</v>
      </c>
      <c r="BK207" s="5" t="str">
        <f>IF(MONTH(Sheet1[[#This Row],[WS_RECIBO1_EMISION]])=5,"G1",IF(MONTH(Sheet1[[#This Row],[WS_RECIBO1_EMISION]])-5=1,"G2","POR DEFINIR"))</f>
        <v>G1</v>
      </c>
      <c r="BL207" s="5" t="s">
        <v>1798</v>
      </c>
    </row>
    <row r="208" spans="1:64" x14ac:dyDescent="0.25">
      <c r="A208">
        <v>2161887</v>
      </c>
      <c r="B208" t="s">
        <v>483</v>
      </c>
      <c r="C208" t="s">
        <v>89</v>
      </c>
      <c r="D208" t="s">
        <v>89</v>
      </c>
      <c r="E208" t="s">
        <v>93</v>
      </c>
      <c r="H208" s="3">
        <v>45782</v>
      </c>
      <c r="I208" s="13">
        <v>45782.577218553241</v>
      </c>
      <c r="J208" t="s">
        <v>192</v>
      </c>
      <c r="K208">
        <v>400</v>
      </c>
      <c r="L208" t="s">
        <v>186</v>
      </c>
      <c r="M208" t="s">
        <v>53</v>
      </c>
      <c r="N208">
        <v>0</v>
      </c>
      <c r="O208">
        <v>0</v>
      </c>
      <c r="P208">
        <v>0</v>
      </c>
      <c r="Q208">
        <v>0</v>
      </c>
      <c r="R208" t="s">
        <v>227</v>
      </c>
      <c r="S208" t="s">
        <v>227</v>
      </c>
      <c r="T208">
        <v>0</v>
      </c>
      <c r="U208" t="s">
        <v>227</v>
      </c>
      <c r="V208" t="s">
        <v>227</v>
      </c>
      <c r="W208" t="s">
        <v>227</v>
      </c>
      <c r="X208" t="s">
        <v>227</v>
      </c>
      <c r="Y208" t="s">
        <v>227</v>
      </c>
      <c r="Z208" t="s">
        <v>227</v>
      </c>
      <c r="AA208" t="s">
        <v>54</v>
      </c>
      <c r="AB208">
        <v>129</v>
      </c>
      <c r="AC208">
        <v>129</v>
      </c>
      <c r="AD208" t="s">
        <v>67</v>
      </c>
      <c r="AE208" t="s">
        <v>4</v>
      </c>
      <c r="AF208" t="s">
        <v>8</v>
      </c>
      <c r="AG208" t="s">
        <v>88</v>
      </c>
      <c r="AH208" s="3">
        <v>45782</v>
      </c>
      <c r="AJ208" t="s">
        <v>56</v>
      </c>
      <c r="AK208" s="3"/>
      <c r="AM208" s="3"/>
      <c r="AN208" t="s">
        <v>57</v>
      </c>
      <c r="AO208" s="3"/>
      <c r="AR208"/>
      <c r="AS208">
        <v>202505</v>
      </c>
      <c r="AT208" s="3">
        <v>45782</v>
      </c>
      <c r="AU208">
        <v>2161887</v>
      </c>
      <c r="AV208">
        <v>45791</v>
      </c>
      <c r="AW208" s="3">
        <v>45817</v>
      </c>
      <c r="AY208" s="3"/>
      <c r="BA208" s="3"/>
      <c r="BC208" s="3"/>
      <c r="BD208">
        <v>202505</v>
      </c>
      <c r="BE208">
        <v>202505</v>
      </c>
      <c r="BF208" s="5">
        <f>IFERROR(VLOOKUP(Sheet1[[#This Row],[ASESOR]],Parámetros!A:B,2,0),Sheet1[[#This Row],[PERIODO_ALTA]])</f>
        <v>202505</v>
      </c>
      <c r="BG208" s="5" t="str">
        <f>_xlfn.CONCAT(TRIM(Sheet1[[#This Row],[ASESOR]])," ",TRIM(Sheet1[[#This Row],[DEPARTAMENTO]]))</f>
        <v>ALIV TELECOM S.A.C. Piura</v>
      </c>
      <c r="BH208" s="5" t="str">
        <f>Sheet1[[#This Row],[DNI_ASESOR]]</f>
        <v>20609316170</v>
      </c>
      <c r="BI208">
        <f>IF(Sheet1[[#This Row],[GRUPO]]="G1",IF(AND(Sheet1[[#This Row],[RECIBO1_PAGADO]]&lt;&gt;"",Sheet1[[#This Row],[RECIBO1_PAGADO]]&lt;=DATEVALUE("10/06/2025")),1,0),0)</f>
        <v>1</v>
      </c>
      <c r="BJ208" s="9">
        <f>Sheet1[[#This Row],[PRECIO CON IGV EXTERNO]]/1.18</f>
        <v>109.32203389830509</v>
      </c>
      <c r="BK208" s="5" t="str">
        <f>IF(MONTH(Sheet1[[#This Row],[WS_RECIBO1_EMISION]])=5,"G1",IF(MONTH(Sheet1[[#This Row],[WS_RECIBO1_EMISION]])-5=1,"G2","POR DEFINIR"))</f>
        <v>G1</v>
      </c>
      <c r="BL208" s="5" t="s">
        <v>1798</v>
      </c>
    </row>
    <row r="209" spans="1:64" x14ac:dyDescent="0.25">
      <c r="A209">
        <v>2161908</v>
      </c>
      <c r="B209" t="s">
        <v>484</v>
      </c>
      <c r="C209" t="s">
        <v>89</v>
      </c>
      <c r="D209" t="s">
        <v>89</v>
      </c>
      <c r="E209" t="s">
        <v>97</v>
      </c>
      <c r="H209" s="3">
        <v>45782</v>
      </c>
      <c r="I209" s="13">
        <v>45782.581296909724</v>
      </c>
      <c r="J209" t="s">
        <v>192</v>
      </c>
      <c r="K209">
        <v>400</v>
      </c>
      <c r="L209" t="s">
        <v>186</v>
      </c>
      <c r="M209" t="s">
        <v>53</v>
      </c>
      <c r="N209">
        <v>0</v>
      </c>
      <c r="O209">
        <v>0</v>
      </c>
      <c r="P209">
        <v>0</v>
      </c>
      <c r="Q209">
        <v>0</v>
      </c>
      <c r="R209" t="s">
        <v>227</v>
      </c>
      <c r="S209" t="s">
        <v>227</v>
      </c>
      <c r="T209">
        <v>0</v>
      </c>
      <c r="U209" t="s">
        <v>227</v>
      </c>
      <c r="V209" t="s">
        <v>227</v>
      </c>
      <c r="W209" t="s">
        <v>227</v>
      </c>
      <c r="X209" t="s">
        <v>227</v>
      </c>
      <c r="Y209" t="s">
        <v>227</v>
      </c>
      <c r="Z209" t="s">
        <v>227</v>
      </c>
      <c r="AA209" t="s">
        <v>54</v>
      </c>
      <c r="AB209">
        <v>129</v>
      </c>
      <c r="AC209">
        <v>129</v>
      </c>
      <c r="AD209" t="s">
        <v>67</v>
      </c>
      <c r="AE209" t="s">
        <v>4</v>
      </c>
      <c r="AF209" t="s">
        <v>8</v>
      </c>
      <c r="AG209" t="s">
        <v>88</v>
      </c>
      <c r="AH209" s="3">
        <v>45782</v>
      </c>
      <c r="AJ209" t="s">
        <v>56</v>
      </c>
      <c r="AK209" s="3"/>
      <c r="AM209" s="3"/>
      <c r="AN209" t="s">
        <v>57</v>
      </c>
      <c r="AO209" s="3"/>
      <c r="AR209"/>
      <c r="AS209">
        <v>202505</v>
      </c>
      <c r="AT209" s="3">
        <v>45782</v>
      </c>
      <c r="AU209">
        <v>2161908</v>
      </c>
      <c r="AV209">
        <v>45791</v>
      </c>
      <c r="AW209" s="3">
        <v>45817</v>
      </c>
      <c r="AY209" s="3"/>
      <c r="BA209" s="3"/>
      <c r="BC209" s="3"/>
      <c r="BD209">
        <v>202505</v>
      </c>
      <c r="BE209">
        <v>202505</v>
      </c>
      <c r="BF209" s="5">
        <f>IFERROR(VLOOKUP(Sheet1[[#This Row],[ASESOR]],Parámetros!A:B,2,0),Sheet1[[#This Row],[PERIODO_ALTA]])</f>
        <v>202505</v>
      </c>
      <c r="BG209" s="5" t="str">
        <f>_xlfn.CONCAT(TRIM(Sheet1[[#This Row],[ASESOR]])," ",TRIM(Sheet1[[#This Row],[DEPARTAMENTO]]))</f>
        <v>ALIV TELECOM S.A.C. Piura</v>
      </c>
      <c r="BH209" s="5" t="str">
        <f>Sheet1[[#This Row],[DNI_ASESOR]]</f>
        <v>20609316170</v>
      </c>
      <c r="BI209">
        <f>IF(Sheet1[[#This Row],[GRUPO]]="G1",IF(AND(Sheet1[[#This Row],[RECIBO1_PAGADO]]&lt;&gt;"",Sheet1[[#This Row],[RECIBO1_PAGADO]]&lt;=DATEVALUE("10/06/2025")),1,0),0)</f>
        <v>1</v>
      </c>
      <c r="BJ209" s="9">
        <f>Sheet1[[#This Row],[PRECIO CON IGV EXTERNO]]/1.18</f>
        <v>109.32203389830509</v>
      </c>
      <c r="BK209" s="5" t="str">
        <f>IF(MONTH(Sheet1[[#This Row],[WS_RECIBO1_EMISION]])=5,"G1",IF(MONTH(Sheet1[[#This Row],[WS_RECIBO1_EMISION]])-5=1,"G2","POR DEFINIR"))</f>
        <v>G1</v>
      </c>
      <c r="BL209" s="5" t="s">
        <v>1798</v>
      </c>
    </row>
    <row r="210" spans="1:64" x14ac:dyDescent="0.25">
      <c r="A210">
        <v>2161913</v>
      </c>
      <c r="B210" t="s">
        <v>485</v>
      </c>
      <c r="C210" t="s">
        <v>89</v>
      </c>
      <c r="D210" t="s">
        <v>89</v>
      </c>
      <c r="E210" t="s">
        <v>93</v>
      </c>
      <c r="H210" s="3">
        <v>45782</v>
      </c>
      <c r="I210" s="13">
        <v>45782.602138807873</v>
      </c>
      <c r="J210" t="s">
        <v>190</v>
      </c>
      <c r="K210">
        <v>350</v>
      </c>
      <c r="L210" t="s">
        <v>186</v>
      </c>
      <c r="M210" t="s">
        <v>53</v>
      </c>
      <c r="N210">
        <v>0</v>
      </c>
      <c r="O210">
        <v>0</v>
      </c>
      <c r="P210">
        <v>0</v>
      </c>
      <c r="Q210">
        <v>0</v>
      </c>
      <c r="R210" t="s">
        <v>227</v>
      </c>
      <c r="S210" t="s">
        <v>227</v>
      </c>
      <c r="T210">
        <v>0</v>
      </c>
      <c r="U210" t="s">
        <v>227</v>
      </c>
      <c r="V210" t="s">
        <v>227</v>
      </c>
      <c r="W210" t="s">
        <v>227</v>
      </c>
      <c r="X210" t="s">
        <v>227</v>
      </c>
      <c r="Y210" t="s">
        <v>227</v>
      </c>
      <c r="Z210" t="s">
        <v>227</v>
      </c>
      <c r="AA210" t="s">
        <v>54</v>
      </c>
      <c r="AB210">
        <v>69</v>
      </c>
      <c r="AC210">
        <v>69</v>
      </c>
      <c r="AD210" t="s">
        <v>67</v>
      </c>
      <c r="AE210" t="s">
        <v>4</v>
      </c>
      <c r="AF210" t="s">
        <v>8</v>
      </c>
      <c r="AG210" t="s">
        <v>88</v>
      </c>
      <c r="AH210" s="3">
        <v>45782</v>
      </c>
      <c r="AJ210" t="s">
        <v>56</v>
      </c>
      <c r="AK210" s="3"/>
      <c r="AM210" s="3"/>
      <c r="AN210" t="s">
        <v>57</v>
      </c>
      <c r="AO210" s="3"/>
      <c r="AR210"/>
      <c r="AS210">
        <v>202505</v>
      </c>
      <c r="AT210" s="3">
        <v>45782</v>
      </c>
      <c r="AU210">
        <v>2161913</v>
      </c>
      <c r="AV210" s="3">
        <v>45791</v>
      </c>
      <c r="AW210" s="3">
        <v>45816</v>
      </c>
      <c r="AY210" s="3"/>
      <c r="BA210" s="3"/>
      <c r="BC210" s="3"/>
      <c r="BD210">
        <v>202505</v>
      </c>
      <c r="BE210">
        <v>202505</v>
      </c>
      <c r="BF210" s="5">
        <f>IFERROR(VLOOKUP(Sheet1[[#This Row],[ASESOR]],Parámetros!A:B,2,0),Sheet1[[#This Row],[PERIODO_ALTA]])</f>
        <v>202505</v>
      </c>
      <c r="BG210" s="5" t="str">
        <f>_xlfn.CONCAT(TRIM(Sheet1[[#This Row],[ASESOR]])," ",TRIM(Sheet1[[#This Row],[DEPARTAMENTO]]))</f>
        <v>ALIV TELECOM S.A.C. Piura</v>
      </c>
      <c r="BH210" s="5" t="str">
        <f>Sheet1[[#This Row],[DNI_ASESOR]]</f>
        <v>20609316170</v>
      </c>
      <c r="BI210">
        <f>IF(Sheet1[[#This Row],[GRUPO]]="G1",IF(AND(Sheet1[[#This Row],[RECIBO1_PAGADO]]&lt;&gt;"",Sheet1[[#This Row],[RECIBO1_PAGADO]]&lt;=DATEVALUE("10/06/2025")),1,0),0)</f>
        <v>1</v>
      </c>
      <c r="BJ210" s="9">
        <f>Sheet1[[#This Row],[PRECIO CON IGV EXTERNO]]/1.18</f>
        <v>58.474576271186443</v>
      </c>
      <c r="BK210" s="5" t="str">
        <f>IF(MONTH(Sheet1[[#This Row],[WS_RECIBO1_EMISION]])=5,"G1",IF(MONTH(Sheet1[[#This Row],[WS_RECIBO1_EMISION]])-5=1,"G2","POR DEFINIR"))</f>
        <v>G1</v>
      </c>
      <c r="BL210" s="5" t="s">
        <v>1798</v>
      </c>
    </row>
    <row r="211" spans="1:64" x14ac:dyDescent="0.25">
      <c r="A211">
        <v>2161922</v>
      </c>
      <c r="B211" t="s">
        <v>486</v>
      </c>
      <c r="C211" t="s">
        <v>94</v>
      </c>
      <c r="D211" t="s">
        <v>95</v>
      </c>
      <c r="E211" t="s">
        <v>96</v>
      </c>
      <c r="H211" s="3">
        <v>45782</v>
      </c>
      <c r="I211" s="13">
        <v>45782.61467584491</v>
      </c>
      <c r="J211" t="s">
        <v>190</v>
      </c>
      <c r="K211">
        <v>350</v>
      </c>
      <c r="L211" t="s">
        <v>186</v>
      </c>
      <c r="M211" t="s">
        <v>53</v>
      </c>
      <c r="N211">
        <v>0</v>
      </c>
      <c r="O211">
        <v>0</v>
      </c>
      <c r="P211">
        <v>0</v>
      </c>
      <c r="Q211">
        <v>0</v>
      </c>
      <c r="R211" t="s">
        <v>227</v>
      </c>
      <c r="S211" t="s">
        <v>227</v>
      </c>
      <c r="T211">
        <v>0</v>
      </c>
      <c r="U211" t="s">
        <v>227</v>
      </c>
      <c r="V211" t="s">
        <v>227</v>
      </c>
      <c r="W211" t="s">
        <v>227</v>
      </c>
      <c r="X211" t="s">
        <v>227</v>
      </c>
      <c r="Y211" t="s">
        <v>227</v>
      </c>
      <c r="Z211" t="s">
        <v>227</v>
      </c>
      <c r="AA211" t="s">
        <v>54</v>
      </c>
      <c r="AB211">
        <v>69</v>
      </c>
      <c r="AC211">
        <v>69</v>
      </c>
      <c r="AD211" t="s">
        <v>67</v>
      </c>
      <c r="AE211" t="s">
        <v>70</v>
      </c>
      <c r="AF211" t="s">
        <v>131</v>
      </c>
      <c r="AG211" t="s">
        <v>88</v>
      </c>
      <c r="AH211" s="3">
        <v>45782</v>
      </c>
      <c r="AJ211" t="s">
        <v>56</v>
      </c>
      <c r="AK211" s="3"/>
      <c r="AM211" s="3"/>
      <c r="AN211" t="s">
        <v>57</v>
      </c>
      <c r="AO211" s="3"/>
      <c r="AR211"/>
      <c r="AS211">
        <v>202505</v>
      </c>
      <c r="AT211" s="3">
        <v>45782</v>
      </c>
      <c r="AU211">
        <v>2161922</v>
      </c>
      <c r="AV211">
        <v>45791</v>
      </c>
      <c r="AW211" s="3">
        <v>45804</v>
      </c>
      <c r="AY211" s="3"/>
      <c r="BA211" s="3"/>
      <c r="BC211" s="3"/>
      <c r="BD211">
        <v>202505</v>
      </c>
      <c r="BE211">
        <v>202505</v>
      </c>
      <c r="BF211" s="5">
        <f>IFERROR(VLOOKUP(Sheet1[[#This Row],[ASESOR]],Parámetros!A:B,2,0),Sheet1[[#This Row],[PERIODO_ALTA]])</f>
        <v>202505</v>
      </c>
      <c r="BG211" s="5" t="str">
        <f>_xlfn.CONCAT(TRIM(Sheet1[[#This Row],[ASESOR]])," ",TRIM(Sheet1[[#This Row],[DEPARTAMENTO]]))</f>
        <v>SICOMNET SAC La Libertad</v>
      </c>
      <c r="BH211" s="5" t="str">
        <f>Sheet1[[#This Row],[DNI_ASESOR]]</f>
        <v>20610959564</v>
      </c>
      <c r="BI211">
        <f>IF(Sheet1[[#This Row],[GRUPO]]="G1",IF(AND(Sheet1[[#This Row],[RECIBO1_PAGADO]]&lt;&gt;"",Sheet1[[#This Row],[RECIBO1_PAGADO]]&lt;=DATEVALUE("10/06/2025")),1,0),0)</f>
        <v>1</v>
      </c>
      <c r="BJ211" s="9">
        <f>Sheet1[[#This Row],[PRECIO CON IGV EXTERNO]]/1.18</f>
        <v>58.474576271186443</v>
      </c>
      <c r="BK211" s="5" t="str">
        <f>IF(MONTH(Sheet1[[#This Row],[WS_RECIBO1_EMISION]])=5,"G1",IF(MONTH(Sheet1[[#This Row],[WS_RECIBO1_EMISION]])-5=1,"G2","POR DEFINIR"))</f>
        <v>G1</v>
      </c>
      <c r="BL211" s="5" t="s">
        <v>1798</v>
      </c>
    </row>
    <row r="212" spans="1:64" x14ac:dyDescent="0.25">
      <c r="A212">
        <v>2161956</v>
      </c>
      <c r="B212" t="s">
        <v>487</v>
      </c>
      <c r="C212" t="s">
        <v>94</v>
      </c>
      <c r="D212" t="s">
        <v>95</v>
      </c>
      <c r="E212" t="s">
        <v>96</v>
      </c>
      <c r="H212" s="3">
        <v>45782</v>
      </c>
      <c r="I212" s="13">
        <v>45782.616745798608</v>
      </c>
      <c r="J212" t="s">
        <v>192</v>
      </c>
      <c r="K212">
        <v>400</v>
      </c>
      <c r="L212" t="s">
        <v>186</v>
      </c>
      <c r="M212" t="s">
        <v>53</v>
      </c>
      <c r="N212">
        <v>0</v>
      </c>
      <c r="O212">
        <v>0</v>
      </c>
      <c r="P212">
        <v>0</v>
      </c>
      <c r="Q212">
        <v>0</v>
      </c>
      <c r="R212" t="s">
        <v>227</v>
      </c>
      <c r="S212" t="s">
        <v>227</v>
      </c>
      <c r="T212">
        <v>0</v>
      </c>
      <c r="U212" t="s">
        <v>227</v>
      </c>
      <c r="V212" t="s">
        <v>227</v>
      </c>
      <c r="W212" t="s">
        <v>227</v>
      </c>
      <c r="X212" t="s">
        <v>227</v>
      </c>
      <c r="Y212" t="s">
        <v>227</v>
      </c>
      <c r="Z212" t="s">
        <v>227</v>
      </c>
      <c r="AA212" t="s">
        <v>54</v>
      </c>
      <c r="AB212">
        <v>129</v>
      </c>
      <c r="AC212">
        <v>129</v>
      </c>
      <c r="AD212" t="s">
        <v>67</v>
      </c>
      <c r="AE212" t="s">
        <v>4</v>
      </c>
      <c r="AF212" t="s">
        <v>8</v>
      </c>
      <c r="AG212" t="s">
        <v>88</v>
      </c>
      <c r="AH212" s="3">
        <v>45782</v>
      </c>
      <c r="AJ212" t="s">
        <v>56</v>
      </c>
      <c r="AK212" s="3"/>
      <c r="AM212" s="3"/>
      <c r="AN212" t="s">
        <v>57</v>
      </c>
      <c r="AO212" s="3"/>
      <c r="AR212"/>
      <c r="AS212">
        <v>202505</v>
      </c>
      <c r="AT212" s="3">
        <v>45782</v>
      </c>
      <c r="AU212">
        <v>2161956</v>
      </c>
      <c r="AV212">
        <v>45791</v>
      </c>
      <c r="AW212" s="3">
        <v>45805</v>
      </c>
      <c r="AY212" s="3"/>
      <c r="BA212" s="3"/>
      <c r="BC212" s="3"/>
      <c r="BD212">
        <v>202505</v>
      </c>
      <c r="BE212">
        <v>202505</v>
      </c>
      <c r="BF212" s="5">
        <f>IFERROR(VLOOKUP(Sheet1[[#This Row],[ASESOR]],Parámetros!A:B,2,0),Sheet1[[#This Row],[PERIODO_ALTA]])</f>
        <v>202505</v>
      </c>
      <c r="BG212" s="5" t="str">
        <f>_xlfn.CONCAT(TRIM(Sheet1[[#This Row],[ASESOR]])," ",TRIM(Sheet1[[#This Row],[DEPARTAMENTO]]))</f>
        <v>ALIV TELECOM S.A.C. La Libertad</v>
      </c>
      <c r="BH212" s="5" t="str">
        <f>Sheet1[[#This Row],[DNI_ASESOR]]</f>
        <v>20609316170</v>
      </c>
      <c r="BI212">
        <f>IF(Sheet1[[#This Row],[GRUPO]]="G1",IF(AND(Sheet1[[#This Row],[RECIBO1_PAGADO]]&lt;&gt;"",Sheet1[[#This Row],[RECIBO1_PAGADO]]&lt;=DATEVALUE("10/06/2025")),1,0),0)</f>
        <v>1</v>
      </c>
      <c r="BJ212" s="9">
        <f>Sheet1[[#This Row],[PRECIO CON IGV EXTERNO]]/1.18</f>
        <v>109.32203389830509</v>
      </c>
      <c r="BK212" s="5" t="str">
        <f>IF(MONTH(Sheet1[[#This Row],[WS_RECIBO1_EMISION]])=5,"G1",IF(MONTH(Sheet1[[#This Row],[WS_RECIBO1_EMISION]])-5=1,"G2","POR DEFINIR"))</f>
        <v>G1</v>
      </c>
      <c r="BL212" s="5" t="s">
        <v>1798</v>
      </c>
    </row>
    <row r="213" spans="1:64" x14ac:dyDescent="0.25">
      <c r="A213">
        <v>2162017</v>
      </c>
      <c r="B213" t="s">
        <v>488</v>
      </c>
      <c r="C213" t="s">
        <v>89</v>
      </c>
      <c r="D213" t="s">
        <v>89</v>
      </c>
      <c r="E213" t="s">
        <v>89</v>
      </c>
      <c r="H213" s="3">
        <v>45782</v>
      </c>
      <c r="I213" s="13">
        <v>45782.618916435182</v>
      </c>
      <c r="J213" t="s">
        <v>190</v>
      </c>
      <c r="K213">
        <v>350</v>
      </c>
      <c r="L213" t="s">
        <v>188</v>
      </c>
      <c r="M213" t="s">
        <v>58</v>
      </c>
      <c r="N213">
        <v>0</v>
      </c>
      <c r="O213">
        <v>0</v>
      </c>
      <c r="P213">
        <v>1</v>
      </c>
      <c r="Q213">
        <v>0</v>
      </c>
      <c r="R213" t="s">
        <v>227</v>
      </c>
      <c r="S213" t="s">
        <v>227</v>
      </c>
      <c r="T213">
        <v>0</v>
      </c>
      <c r="U213" t="s">
        <v>227</v>
      </c>
      <c r="V213" t="s">
        <v>227</v>
      </c>
      <c r="W213" t="s">
        <v>227</v>
      </c>
      <c r="X213" t="s">
        <v>227</v>
      </c>
      <c r="Y213" t="s">
        <v>227</v>
      </c>
      <c r="Z213" t="s">
        <v>227</v>
      </c>
      <c r="AA213" t="s">
        <v>64</v>
      </c>
      <c r="AB213">
        <v>84</v>
      </c>
      <c r="AC213">
        <v>84</v>
      </c>
      <c r="AD213" t="s">
        <v>67</v>
      </c>
      <c r="AE213" t="s">
        <v>4</v>
      </c>
      <c r="AF213" t="s">
        <v>8</v>
      </c>
      <c r="AG213" t="s">
        <v>88</v>
      </c>
      <c r="AH213" s="3">
        <v>45782</v>
      </c>
      <c r="AJ213" t="s">
        <v>56</v>
      </c>
      <c r="AK213" s="3"/>
      <c r="AM213" s="3"/>
      <c r="AN213" t="s">
        <v>57</v>
      </c>
      <c r="AO213" s="3"/>
      <c r="AR213"/>
      <c r="AS213">
        <v>202505</v>
      </c>
      <c r="AT213" s="3">
        <v>45782</v>
      </c>
      <c r="AU213">
        <v>2162017</v>
      </c>
      <c r="AV213">
        <v>45791</v>
      </c>
      <c r="AW213" s="3">
        <v>45812</v>
      </c>
      <c r="AY213" s="3"/>
      <c r="BA213" s="3"/>
      <c r="BC213" s="3"/>
      <c r="BD213">
        <v>202505</v>
      </c>
      <c r="BE213">
        <v>202505</v>
      </c>
      <c r="BF213" s="5">
        <f>IFERROR(VLOOKUP(Sheet1[[#This Row],[ASESOR]],Parámetros!A:B,2,0),Sheet1[[#This Row],[PERIODO_ALTA]])</f>
        <v>202505</v>
      </c>
      <c r="BG213" s="5" t="str">
        <f>_xlfn.CONCAT(TRIM(Sheet1[[#This Row],[ASESOR]])," ",TRIM(Sheet1[[#This Row],[DEPARTAMENTO]]))</f>
        <v>ALIV TELECOM S.A.C. Piura</v>
      </c>
      <c r="BH213" s="5" t="str">
        <f>Sheet1[[#This Row],[DNI_ASESOR]]</f>
        <v>20609316170</v>
      </c>
      <c r="BI213">
        <f>IF(Sheet1[[#This Row],[GRUPO]]="G1",IF(AND(Sheet1[[#This Row],[RECIBO1_PAGADO]]&lt;&gt;"",Sheet1[[#This Row],[RECIBO1_PAGADO]]&lt;=DATEVALUE("10/06/2025")),1,0),0)</f>
        <v>1</v>
      </c>
      <c r="BJ213" s="9">
        <f>Sheet1[[#This Row],[PRECIO CON IGV EXTERNO]]/1.18</f>
        <v>71.186440677966104</v>
      </c>
      <c r="BK213" s="5" t="str">
        <f>IF(MONTH(Sheet1[[#This Row],[WS_RECIBO1_EMISION]])=5,"G1",IF(MONTH(Sheet1[[#This Row],[WS_RECIBO1_EMISION]])-5=1,"G2","POR DEFINIR"))</f>
        <v>G1</v>
      </c>
      <c r="BL213" s="5" t="s">
        <v>1798</v>
      </c>
    </row>
    <row r="214" spans="1:64" x14ac:dyDescent="0.25">
      <c r="A214">
        <v>2162214</v>
      </c>
      <c r="B214" t="s">
        <v>489</v>
      </c>
      <c r="C214" t="s">
        <v>85</v>
      </c>
      <c r="D214" t="s">
        <v>86</v>
      </c>
      <c r="E214" t="s">
        <v>87</v>
      </c>
      <c r="H214" s="3">
        <v>45782</v>
      </c>
      <c r="I214" s="13">
        <v>45782.650124224536</v>
      </c>
      <c r="J214" t="s">
        <v>191</v>
      </c>
      <c r="K214">
        <v>550</v>
      </c>
      <c r="L214" t="s">
        <v>186</v>
      </c>
      <c r="M214" t="s">
        <v>53</v>
      </c>
      <c r="N214">
        <v>0</v>
      </c>
      <c r="O214">
        <v>0</v>
      </c>
      <c r="P214">
        <v>0</v>
      </c>
      <c r="Q214">
        <v>0</v>
      </c>
      <c r="R214" t="s">
        <v>227</v>
      </c>
      <c r="S214" t="s">
        <v>227</v>
      </c>
      <c r="T214">
        <v>0</v>
      </c>
      <c r="U214" t="s">
        <v>227</v>
      </c>
      <c r="V214" t="s">
        <v>227</v>
      </c>
      <c r="W214" t="s">
        <v>227</v>
      </c>
      <c r="X214" t="s">
        <v>227</v>
      </c>
      <c r="Y214" t="s">
        <v>227</v>
      </c>
      <c r="Z214" t="s">
        <v>227</v>
      </c>
      <c r="AA214" t="s">
        <v>54</v>
      </c>
      <c r="AB214">
        <v>89</v>
      </c>
      <c r="AC214">
        <v>89</v>
      </c>
      <c r="AD214" t="s">
        <v>67</v>
      </c>
      <c r="AE214" t="s">
        <v>146</v>
      </c>
      <c r="AF214" t="s">
        <v>147</v>
      </c>
      <c r="AG214" t="s">
        <v>88</v>
      </c>
      <c r="AH214" s="3">
        <v>45783</v>
      </c>
      <c r="AJ214" t="s">
        <v>56</v>
      </c>
      <c r="AK214" s="3"/>
      <c r="AM214" s="3"/>
      <c r="AN214" t="s">
        <v>57</v>
      </c>
      <c r="AO214" s="3"/>
      <c r="AR214"/>
      <c r="AS214">
        <v>202505</v>
      </c>
      <c r="AT214" s="3">
        <v>45783</v>
      </c>
      <c r="AU214">
        <v>2162214</v>
      </c>
      <c r="AV214">
        <v>45791</v>
      </c>
      <c r="AW214" s="3">
        <v>45804</v>
      </c>
      <c r="AY214" s="3"/>
      <c r="BA214" s="3"/>
      <c r="BC214" s="3"/>
      <c r="BD214">
        <v>202505</v>
      </c>
      <c r="BE214">
        <v>202505</v>
      </c>
      <c r="BF214" s="5">
        <f>IFERROR(VLOOKUP(Sheet1[[#This Row],[ASESOR]],Parámetros!A:B,2,0),Sheet1[[#This Row],[PERIODO_ALTA]])</f>
        <v>202505</v>
      </c>
      <c r="BG214" s="5" t="str">
        <f>_xlfn.CONCAT(TRIM(Sheet1[[#This Row],[ASESOR]])," ",TRIM(Sheet1[[#This Row],[DEPARTAMENTO]]))</f>
        <v>SERVICIOS GENERALES F Y G DIST Lambayeque</v>
      </c>
      <c r="BH214" s="5" t="str">
        <f>Sheet1[[#This Row],[DNI_ASESOR]]</f>
        <v>20538983609</v>
      </c>
      <c r="BI214">
        <f>IF(Sheet1[[#This Row],[GRUPO]]="G1",IF(AND(Sheet1[[#This Row],[RECIBO1_PAGADO]]&lt;&gt;"",Sheet1[[#This Row],[RECIBO1_PAGADO]]&lt;=DATEVALUE("10/06/2025")),1,0),0)</f>
        <v>1</v>
      </c>
      <c r="BJ214" s="9">
        <f>Sheet1[[#This Row],[PRECIO CON IGV EXTERNO]]/1.18</f>
        <v>75.423728813559322</v>
      </c>
      <c r="BK214" s="5" t="str">
        <f>IF(MONTH(Sheet1[[#This Row],[WS_RECIBO1_EMISION]])=5,"G1",IF(MONTH(Sheet1[[#This Row],[WS_RECIBO1_EMISION]])-5=1,"G2","POR DEFINIR"))</f>
        <v>G1</v>
      </c>
      <c r="BL214" s="5" t="s">
        <v>1798</v>
      </c>
    </row>
    <row r="215" spans="1:64" x14ac:dyDescent="0.25">
      <c r="A215">
        <v>2162282</v>
      </c>
      <c r="B215" t="s">
        <v>490</v>
      </c>
      <c r="C215" t="s">
        <v>89</v>
      </c>
      <c r="D215" t="s">
        <v>89</v>
      </c>
      <c r="E215" t="s">
        <v>97</v>
      </c>
      <c r="H215" s="3">
        <v>45782</v>
      </c>
      <c r="I215" s="13">
        <v>45782.658444212961</v>
      </c>
      <c r="J215" t="s">
        <v>190</v>
      </c>
      <c r="K215">
        <v>350</v>
      </c>
      <c r="L215" t="s">
        <v>186</v>
      </c>
      <c r="M215" t="s">
        <v>53</v>
      </c>
      <c r="N215">
        <v>0</v>
      </c>
      <c r="O215">
        <v>0</v>
      </c>
      <c r="P215">
        <v>0</v>
      </c>
      <c r="Q215">
        <v>0</v>
      </c>
      <c r="R215" t="s">
        <v>227</v>
      </c>
      <c r="S215" t="s">
        <v>227</v>
      </c>
      <c r="T215">
        <v>0</v>
      </c>
      <c r="U215" t="s">
        <v>227</v>
      </c>
      <c r="V215" t="s">
        <v>227</v>
      </c>
      <c r="W215" t="s">
        <v>227</v>
      </c>
      <c r="X215" t="s">
        <v>227</v>
      </c>
      <c r="Y215" t="s">
        <v>227</v>
      </c>
      <c r="Z215" t="s">
        <v>227</v>
      </c>
      <c r="AA215" t="s">
        <v>54</v>
      </c>
      <c r="AB215">
        <v>69</v>
      </c>
      <c r="AC215">
        <v>69</v>
      </c>
      <c r="AD215" t="s">
        <v>60</v>
      </c>
      <c r="AE215" t="s">
        <v>4</v>
      </c>
      <c r="AF215" t="s">
        <v>8</v>
      </c>
      <c r="AG215" t="s">
        <v>88</v>
      </c>
      <c r="AH215" s="3">
        <v>45782</v>
      </c>
      <c r="AJ215" t="s">
        <v>56</v>
      </c>
      <c r="AK215" s="3"/>
      <c r="AM215" s="3"/>
      <c r="AN215" t="s">
        <v>57</v>
      </c>
      <c r="AO215" s="3"/>
      <c r="AR215"/>
      <c r="AS215">
        <v>202505</v>
      </c>
      <c r="AT215" s="3">
        <v>45782</v>
      </c>
      <c r="AU215">
        <v>2162282</v>
      </c>
      <c r="AV215">
        <v>45791</v>
      </c>
      <c r="AW215" s="3">
        <v>45816</v>
      </c>
      <c r="AY215" s="3"/>
      <c r="BA215" s="3"/>
      <c r="BC215" s="3"/>
      <c r="BD215">
        <v>202505</v>
      </c>
      <c r="BE215">
        <v>202505</v>
      </c>
      <c r="BF215" s="5">
        <f>IFERROR(VLOOKUP(Sheet1[[#This Row],[ASESOR]],Parámetros!A:B,2,0),Sheet1[[#This Row],[PERIODO_ALTA]])</f>
        <v>202505</v>
      </c>
      <c r="BG215" s="5" t="str">
        <f>_xlfn.CONCAT(TRIM(Sheet1[[#This Row],[ASESOR]])," ",TRIM(Sheet1[[#This Row],[DEPARTAMENTO]]))</f>
        <v>ALIV TELECOM S.A.C. Piura</v>
      </c>
      <c r="BH215" s="5" t="str">
        <f>Sheet1[[#This Row],[DNI_ASESOR]]</f>
        <v>20609316170</v>
      </c>
      <c r="BI215">
        <f>IF(Sheet1[[#This Row],[GRUPO]]="G1",IF(AND(Sheet1[[#This Row],[RECIBO1_PAGADO]]&lt;&gt;"",Sheet1[[#This Row],[RECIBO1_PAGADO]]&lt;=DATEVALUE("10/06/2025")),1,0),0)</f>
        <v>1</v>
      </c>
      <c r="BJ215" s="9">
        <f>Sheet1[[#This Row],[PRECIO CON IGV EXTERNO]]/1.18</f>
        <v>58.474576271186443</v>
      </c>
      <c r="BK215" s="5" t="str">
        <f>IF(MONTH(Sheet1[[#This Row],[WS_RECIBO1_EMISION]])=5,"G1",IF(MONTH(Sheet1[[#This Row],[WS_RECIBO1_EMISION]])-5=1,"G2","POR DEFINIR"))</f>
        <v>G1</v>
      </c>
      <c r="BL215" s="5" t="s">
        <v>1798</v>
      </c>
    </row>
    <row r="216" spans="1:64" x14ac:dyDescent="0.25">
      <c r="A216">
        <v>2162293</v>
      </c>
      <c r="B216" t="s">
        <v>491</v>
      </c>
      <c r="C216" t="s">
        <v>85</v>
      </c>
      <c r="D216" t="s">
        <v>86</v>
      </c>
      <c r="E216" t="s">
        <v>103</v>
      </c>
      <c r="H216" s="3">
        <v>45782</v>
      </c>
      <c r="I216" s="13">
        <v>45782.725090428241</v>
      </c>
      <c r="J216" t="s">
        <v>195</v>
      </c>
      <c r="K216">
        <v>1000</v>
      </c>
      <c r="L216" t="s">
        <v>188</v>
      </c>
      <c r="M216" t="s">
        <v>58</v>
      </c>
      <c r="N216">
        <v>1</v>
      </c>
      <c r="O216">
        <v>0</v>
      </c>
      <c r="P216">
        <v>0</v>
      </c>
      <c r="Q216">
        <v>0</v>
      </c>
      <c r="R216" t="s">
        <v>227</v>
      </c>
      <c r="S216" t="s">
        <v>227</v>
      </c>
      <c r="T216">
        <v>0</v>
      </c>
      <c r="U216" t="s">
        <v>227</v>
      </c>
      <c r="V216" t="s">
        <v>227</v>
      </c>
      <c r="W216" t="s">
        <v>227</v>
      </c>
      <c r="X216" t="s">
        <v>227</v>
      </c>
      <c r="Y216" t="s">
        <v>227</v>
      </c>
      <c r="Z216" t="s">
        <v>228</v>
      </c>
      <c r="AA216" t="s">
        <v>54</v>
      </c>
      <c r="AB216">
        <v>129.9</v>
      </c>
      <c r="AC216">
        <v>111.563</v>
      </c>
      <c r="AD216" t="s">
        <v>67</v>
      </c>
      <c r="AE216" t="s">
        <v>4</v>
      </c>
      <c r="AF216" t="s">
        <v>8</v>
      </c>
      <c r="AG216" t="s">
        <v>88</v>
      </c>
      <c r="AH216" s="3">
        <v>45783</v>
      </c>
      <c r="AJ216" t="s">
        <v>56</v>
      </c>
      <c r="AK216" s="3"/>
      <c r="AM216" s="3"/>
      <c r="AN216" t="s">
        <v>57</v>
      </c>
      <c r="AO216" s="3"/>
      <c r="AR216"/>
      <c r="AS216">
        <v>202505</v>
      </c>
      <c r="AT216" s="3">
        <v>45783</v>
      </c>
      <c r="AU216">
        <v>2162293</v>
      </c>
      <c r="AV216">
        <v>45791</v>
      </c>
      <c r="AW216" s="3">
        <v>45805</v>
      </c>
      <c r="AY216" s="3"/>
      <c r="BA216" s="3"/>
      <c r="BC216" s="3"/>
      <c r="BD216">
        <v>202505</v>
      </c>
      <c r="BE216">
        <v>202505</v>
      </c>
      <c r="BF216" s="5">
        <f>IFERROR(VLOOKUP(Sheet1[[#This Row],[ASESOR]],Parámetros!A:B,2,0),Sheet1[[#This Row],[PERIODO_ALTA]])</f>
        <v>202505</v>
      </c>
      <c r="BG216" s="5" t="str">
        <f>_xlfn.CONCAT(TRIM(Sheet1[[#This Row],[ASESOR]])," ",TRIM(Sheet1[[#This Row],[DEPARTAMENTO]]))</f>
        <v>ALIV TELECOM S.A.C. Lambayeque</v>
      </c>
      <c r="BH216" s="5" t="str">
        <f>Sheet1[[#This Row],[DNI_ASESOR]]</f>
        <v>20609316170</v>
      </c>
      <c r="BI216">
        <f>IF(Sheet1[[#This Row],[GRUPO]]="G1",IF(AND(Sheet1[[#This Row],[RECIBO1_PAGADO]]&lt;&gt;"",Sheet1[[#This Row],[RECIBO1_PAGADO]]&lt;=DATEVALUE("10/06/2025")),1,0),0)</f>
        <v>1</v>
      </c>
      <c r="BJ216" s="9">
        <f>Sheet1[[#This Row],[PRECIO CON IGV EXTERNO]]/1.18</f>
        <v>94.544915254237296</v>
      </c>
      <c r="BK216" s="5" t="str">
        <f>IF(MONTH(Sheet1[[#This Row],[WS_RECIBO1_EMISION]])=5,"G1",IF(MONTH(Sheet1[[#This Row],[WS_RECIBO1_EMISION]])-5=1,"G2","POR DEFINIR"))</f>
        <v>G1</v>
      </c>
      <c r="BL216" s="5" t="s">
        <v>1798</v>
      </c>
    </row>
    <row r="217" spans="1:64" x14ac:dyDescent="0.25">
      <c r="A217">
        <v>2162325</v>
      </c>
      <c r="B217" t="s">
        <v>492</v>
      </c>
      <c r="C217" t="s">
        <v>89</v>
      </c>
      <c r="D217" t="s">
        <v>89</v>
      </c>
      <c r="E217" t="s">
        <v>93</v>
      </c>
      <c r="H217" s="3">
        <v>45782</v>
      </c>
      <c r="I217" s="13">
        <v>45782.664928935184</v>
      </c>
      <c r="J217" t="s">
        <v>190</v>
      </c>
      <c r="K217">
        <v>350</v>
      </c>
      <c r="L217" t="s">
        <v>186</v>
      </c>
      <c r="M217" t="s">
        <v>53</v>
      </c>
      <c r="N217">
        <v>0</v>
      </c>
      <c r="O217">
        <v>0</v>
      </c>
      <c r="P217">
        <v>0</v>
      </c>
      <c r="Q217">
        <v>0</v>
      </c>
      <c r="R217" t="s">
        <v>227</v>
      </c>
      <c r="S217" t="s">
        <v>227</v>
      </c>
      <c r="T217">
        <v>0</v>
      </c>
      <c r="U217" t="s">
        <v>227</v>
      </c>
      <c r="V217" t="s">
        <v>227</v>
      </c>
      <c r="W217" t="s">
        <v>227</v>
      </c>
      <c r="X217" t="s">
        <v>227</v>
      </c>
      <c r="Y217" t="s">
        <v>227</v>
      </c>
      <c r="Z217" t="s">
        <v>227</v>
      </c>
      <c r="AA217" t="s">
        <v>54</v>
      </c>
      <c r="AB217">
        <v>69</v>
      </c>
      <c r="AC217">
        <v>69</v>
      </c>
      <c r="AD217" t="s">
        <v>67</v>
      </c>
      <c r="AE217" t="s">
        <v>4</v>
      </c>
      <c r="AF217" t="s">
        <v>8</v>
      </c>
      <c r="AG217" t="s">
        <v>88</v>
      </c>
      <c r="AH217" s="3">
        <v>45783</v>
      </c>
      <c r="AJ217" t="s">
        <v>56</v>
      </c>
      <c r="AK217" s="3"/>
      <c r="AM217" s="3"/>
      <c r="AN217" t="s">
        <v>57</v>
      </c>
      <c r="AO217" s="3"/>
      <c r="AR217"/>
      <c r="AS217">
        <v>202505</v>
      </c>
      <c r="AT217" s="3">
        <v>45783</v>
      </c>
      <c r="AU217">
        <v>2162325</v>
      </c>
      <c r="AV217">
        <v>45791</v>
      </c>
      <c r="AW217" s="3">
        <v>45813</v>
      </c>
      <c r="AY217" s="3"/>
      <c r="BA217" s="3"/>
      <c r="BC217" s="3"/>
      <c r="BD217">
        <v>202505</v>
      </c>
      <c r="BE217">
        <v>202505</v>
      </c>
      <c r="BF217" s="5">
        <f>IFERROR(VLOOKUP(Sheet1[[#This Row],[ASESOR]],Parámetros!A:B,2,0),Sheet1[[#This Row],[PERIODO_ALTA]])</f>
        <v>202505</v>
      </c>
      <c r="BG217" s="5" t="str">
        <f>_xlfn.CONCAT(TRIM(Sheet1[[#This Row],[ASESOR]])," ",TRIM(Sheet1[[#This Row],[DEPARTAMENTO]]))</f>
        <v>ALIV TELECOM S.A.C. Piura</v>
      </c>
      <c r="BH217" s="5" t="str">
        <f>Sheet1[[#This Row],[DNI_ASESOR]]</f>
        <v>20609316170</v>
      </c>
      <c r="BI217">
        <f>IF(Sheet1[[#This Row],[GRUPO]]="G1",IF(AND(Sheet1[[#This Row],[RECIBO1_PAGADO]]&lt;&gt;"",Sheet1[[#This Row],[RECIBO1_PAGADO]]&lt;=DATEVALUE("10/06/2025")),1,0),0)</f>
        <v>1</v>
      </c>
      <c r="BJ217" s="9">
        <f>Sheet1[[#This Row],[PRECIO CON IGV EXTERNO]]/1.18</f>
        <v>58.474576271186443</v>
      </c>
      <c r="BK217" s="5" t="str">
        <f>IF(MONTH(Sheet1[[#This Row],[WS_RECIBO1_EMISION]])=5,"G1",IF(MONTH(Sheet1[[#This Row],[WS_RECIBO1_EMISION]])-5=1,"G2","POR DEFINIR"))</f>
        <v>G1</v>
      </c>
      <c r="BL217" s="5" t="s">
        <v>1798</v>
      </c>
    </row>
    <row r="218" spans="1:64" x14ac:dyDescent="0.25">
      <c r="A218">
        <v>2162390</v>
      </c>
      <c r="B218" t="s">
        <v>493</v>
      </c>
      <c r="C218" t="s">
        <v>89</v>
      </c>
      <c r="D218" t="s">
        <v>89</v>
      </c>
      <c r="E218" t="s">
        <v>93</v>
      </c>
      <c r="H218" s="3">
        <v>45782</v>
      </c>
      <c r="I218" s="13">
        <v>45782.683375231485</v>
      </c>
      <c r="J218" t="s">
        <v>190</v>
      </c>
      <c r="K218">
        <v>350</v>
      </c>
      <c r="L218" t="s">
        <v>188</v>
      </c>
      <c r="M218" t="s">
        <v>61</v>
      </c>
      <c r="N218">
        <v>0</v>
      </c>
      <c r="O218">
        <v>0</v>
      </c>
      <c r="P218">
        <v>0</v>
      </c>
      <c r="Q218">
        <v>0</v>
      </c>
      <c r="R218" t="s">
        <v>227</v>
      </c>
      <c r="S218" t="s">
        <v>227</v>
      </c>
      <c r="T218">
        <v>1</v>
      </c>
      <c r="U218" t="s">
        <v>227</v>
      </c>
      <c r="V218" t="s">
        <v>227</v>
      </c>
      <c r="W218" t="s">
        <v>227</v>
      </c>
      <c r="X218" t="s">
        <v>227</v>
      </c>
      <c r="Y218" t="s">
        <v>227</v>
      </c>
      <c r="Z218" t="s">
        <v>227</v>
      </c>
      <c r="AA218" t="s">
        <v>54</v>
      </c>
      <c r="AB218">
        <v>79</v>
      </c>
      <c r="AC218">
        <v>79</v>
      </c>
      <c r="AD218" t="s">
        <v>67</v>
      </c>
      <c r="AE218" t="s">
        <v>4</v>
      </c>
      <c r="AF218" t="s">
        <v>8</v>
      </c>
      <c r="AG218" t="s">
        <v>88</v>
      </c>
      <c r="AH218" s="3">
        <v>45783</v>
      </c>
      <c r="AJ218" t="s">
        <v>56</v>
      </c>
      <c r="AK218" s="3"/>
      <c r="AM218" s="3"/>
      <c r="AN218" t="s">
        <v>57</v>
      </c>
      <c r="AO218" s="3"/>
      <c r="AR218"/>
      <c r="AS218">
        <v>202505</v>
      </c>
      <c r="AT218" s="3">
        <v>45783</v>
      </c>
      <c r="AU218">
        <v>2162390</v>
      </c>
      <c r="AV218">
        <v>45791</v>
      </c>
      <c r="AW218" s="3">
        <v>45817</v>
      </c>
      <c r="AY218" s="3"/>
      <c r="BA218" s="3"/>
      <c r="BC218" s="3"/>
      <c r="BD218">
        <v>202505</v>
      </c>
      <c r="BE218">
        <v>202505</v>
      </c>
      <c r="BF218" s="5">
        <f>IFERROR(VLOOKUP(Sheet1[[#This Row],[ASESOR]],Parámetros!A:B,2,0),Sheet1[[#This Row],[PERIODO_ALTA]])</f>
        <v>202505</v>
      </c>
      <c r="BG218" s="5" t="str">
        <f>_xlfn.CONCAT(TRIM(Sheet1[[#This Row],[ASESOR]])," ",TRIM(Sheet1[[#This Row],[DEPARTAMENTO]]))</f>
        <v>ALIV TELECOM S.A.C. Piura</v>
      </c>
      <c r="BH218" s="5" t="str">
        <f>Sheet1[[#This Row],[DNI_ASESOR]]</f>
        <v>20609316170</v>
      </c>
      <c r="BI218">
        <f>IF(Sheet1[[#This Row],[GRUPO]]="G1",IF(AND(Sheet1[[#This Row],[RECIBO1_PAGADO]]&lt;&gt;"",Sheet1[[#This Row],[RECIBO1_PAGADO]]&lt;=DATEVALUE("10/06/2025")),1,0),0)</f>
        <v>1</v>
      </c>
      <c r="BJ218" s="9">
        <f>Sheet1[[#This Row],[PRECIO CON IGV EXTERNO]]/1.18</f>
        <v>66.949152542372886</v>
      </c>
      <c r="BK218" s="5" t="str">
        <f>IF(MONTH(Sheet1[[#This Row],[WS_RECIBO1_EMISION]])=5,"G1",IF(MONTH(Sheet1[[#This Row],[WS_RECIBO1_EMISION]])-5=1,"G2","POR DEFINIR"))</f>
        <v>G1</v>
      </c>
      <c r="BL218" s="5" t="s">
        <v>1798</v>
      </c>
    </row>
    <row r="219" spans="1:64" x14ac:dyDescent="0.25">
      <c r="A219">
        <v>2162442</v>
      </c>
      <c r="B219" t="s">
        <v>494</v>
      </c>
      <c r="C219" t="s">
        <v>94</v>
      </c>
      <c r="D219" t="s">
        <v>95</v>
      </c>
      <c r="E219" t="s">
        <v>96</v>
      </c>
      <c r="H219" s="3">
        <v>45782</v>
      </c>
      <c r="I219" s="13">
        <v>45782.700090891201</v>
      </c>
      <c r="J219" t="s">
        <v>190</v>
      </c>
      <c r="K219">
        <v>350</v>
      </c>
      <c r="L219" t="s">
        <v>186</v>
      </c>
      <c r="M219" t="s">
        <v>53</v>
      </c>
      <c r="N219">
        <v>0</v>
      </c>
      <c r="O219">
        <v>0</v>
      </c>
      <c r="P219">
        <v>0</v>
      </c>
      <c r="Q219">
        <v>0</v>
      </c>
      <c r="R219" t="s">
        <v>227</v>
      </c>
      <c r="S219" t="s">
        <v>227</v>
      </c>
      <c r="T219">
        <v>0</v>
      </c>
      <c r="U219" t="s">
        <v>227</v>
      </c>
      <c r="V219" t="s">
        <v>227</v>
      </c>
      <c r="W219" t="s">
        <v>227</v>
      </c>
      <c r="X219" t="s">
        <v>227</v>
      </c>
      <c r="Y219" t="s">
        <v>227</v>
      </c>
      <c r="Z219" t="s">
        <v>227</v>
      </c>
      <c r="AA219" t="s">
        <v>54</v>
      </c>
      <c r="AB219">
        <v>69</v>
      </c>
      <c r="AC219">
        <v>69</v>
      </c>
      <c r="AD219" t="s">
        <v>67</v>
      </c>
      <c r="AE219" t="s">
        <v>4</v>
      </c>
      <c r="AF219" t="s">
        <v>8</v>
      </c>
      <c r="AG219" t="s">
        <v>88</v>
      </c>
      <c r="AH219" s="3">
        <v>45783</v>
      </c>
      <c r="AJ219" t="s">
        <v>56</v>
      </c>
      <c r="AK219" s="3"/>
      <c r="AM219" s="3"/>
      <c r="AN219" t="s">
        <v>57</v>
      </c>
      <c r="AO219" s="3"/>
      <c r="AR219"/>
      <c r="AS219">
        <v>202505</v>
      </c>
      <c r="AT219" s="3">
        <v>45783</v>
      </c>
      <c r="AU219">
        <v>2162442</v>
      </c>
      <c r="AV219">
        <v>45791</v>
      </c>
      <c r="AW219" s="3">
        <v>45818</v>
      </c>
      <c r="AY219" s="3"/>
      <c r="BA219" s="3"/>
      <c r="BC219" s="3"/>
      <c r="BD219">
        <v>202505</v>
      </c>
      <c r="BE219">
        <v>202505</v>
      </c>
      <c r="BF219" s="5">
        <f>IFERROR(VLOOKUP(Sheet1[[#This Row],[ASESOR]],Parámetros!A:B,2,0),Sheet1[[#This Row],[PERIODO_ALTA]])</f>
        <v>202505</v>
      </c>
      <c r="BG219" s="5" t="str">
        <f>_xlfn.CONCAT(TRIM(Sheet1[[#This Row],[ASESOR]])," ",TRIM(Sheet1[[#This Row],[DEPARTAMENTO]]))</f>
        <v>ALIV TELECOM S.A.C. La Libertad</v>
      </c>
      <c r="BH219" s="5" t="str">
        <f>Sheet1[[#This Row],[DNI_ASESOR]]</f>
        <v>20609316170</v>
      </c>
      <c r="BI219">
        <f>IF(Sheet1[[#This Row],[GRUPO]]="G1",IF(AND(Sheet1[[#This Row],[RECIBO1_PAGADO]]&lt;&gt;"",Sheet1[[#This Row],[RECIBO1_PAGADO]]&lt;=DATEVALUE("10/06/2025")),1,0),0)</f>
        <v>1</v>
      </c>
      <c r="BJ219" s="9">
        <f>Sheet1[[#This Row],[PRECIO CON IGV EXTERNO]]/1.18</f>
        <v>58.474576271186443</v>
      </c>
      <c r="BK219" s="5" t="str">
        <f>IF(MONTH(Sheet1[[#This Row],[WS_RECIBO1_EMISION]])=5,"G1",IF(MONTH(Sheet1[[#This Row],[WS_RECIBO1_EMISION]])-5=1,"G2","POR DEFINIR"))</f>
        <v>G1</v>
      </c>
      <c r="BL219" s="5" t="s">
        <v>1798</v>
      </c>
    </row>
    <row r="220" spans="1:64" x14ac:dyDescent="0.25">
      <c r="A220">
        <v>2162501</v>
      </c>
      <c r="B220" t="s">
        <v>495</v>
      </c>
      <c r="C220" t="s">
        <v>85</v>
      </c>
      <c r="D220" t="s">
        <v>105</v>
      </c>
      <c r="E220" t="s">
        <v>85</v>
      </c>
      <c r="H220" s="3">
        <v>45782</v>
      </c>
      <c r="I220" s="13">
        <v>45782.706362534722</v>
      </c>
      <c r="J220" t="s">
        <v>190</v>
      </c>
      <c r="K220">
        <v>350</v>
      </c>
      <c r="L220" t="s">
        <v>186</v>
      </c>
      <c r="M220" t="s">
        <v>53</v>
      </c>
      <c r="N220">
        <v>0</v>
      </c>
      <c r="O220">
        <v>0</v>
      </c>
      <c r="P220">
        <v>0</v>
      </c>
      <c r="Q220">
        <v>0</v>
      </c>
      <c r="R220" t="s">
        <v>227</v>
      </c>
      <c r="S220" t="s">
        <v>227</v>
      </c>
      <c r="T220">
        <v>0</v>
      </c>
      <c r="U220" t="s">
        <v>227</v>
      </c>
      <c r="V220" t="s">
        <v>227</v>
      </c>
      <c r="W220" t="s">
        <v>227</v>
      </c>
      <c r="X220" t="s">
        <v>227</v>
      </c>
      <c r="Y220" t="s">
        <v>227</v>
      </c>
      <c r="Z220" t="s">
        <v>227</v>
      </c>
      <c r="AA220" t="s">
        <v>54</v>
      </c>
      <c r="AB220">
        <v>69</v>
      </c>
      <c r="AC220">
        <v>69</v>
      </c>
      <c r="AD220" t="s">
        <v>67</v>
      </c>
      <c r="AE220" t="s">
        <v>4</v>
      </c>
      <c r="AF220" t="s">
        <v>8</v>
      </c>
      <c r="AG220" t="s">
        <v>88</v>
      </c>
      <c r="AH220" s="3">
        <v>45783</v>
      </c>
      <c r="AJ220" t="s">
        <v>56</v>
      </c>
      <c r="AK220" s="3"/>
      <c r="AM220" s="3"/>
      <c r="AN220" t="s">
        <v>57</v>
      </c>
      <c r="AO220" s="3"/>
      <c r="AR220"/>
      <c r="AS220">
        <v>202505</v>
      </c>
      <c r="AT220" s="3">
        <v>45783</v>
      </c>
      <c r="AU220">
        <v>2162501</v>
      </c>
      <c r="AV220">
        <v>45791</v>
      </c>
      <c r="AW220" s="3">
        <v>45812</v>
      </c>
      <c r="AY220" s="3"/>
      <c r="BA220" s="3"/>
      <c r="BC220" s="3"/>
      <c r="BD220">
        <v>202505</v>
      </c>
      <c r="BE220">
        <v>202505</v>
      </c>
      <c r="BF220" s="5">
        <f>IFERROR(VLOOKUP(Sheet1[[#This Row],[ASESOR]],Parámetros!A:B,2,0),Sheet1[[#This Row],[PERIODO_ALTA]])</f>
        <v>202505</v>
      </c>
      <c r="BG220" s="5" t="str">
        <f>_xlfn.CONCAT(TRIM(Sheet1[[#This Row],[ASESOR]])," ",TRIM(Sheet1[[#This Row],[DEPARTAMENTO]]))</f>
        <v>ALIV TELECOM S.A.C. Lambayeque</v>
      </c>
      <c r="BH220" s="5" t="str">
        <f>Sheet1[[#This Row],[DNI_ASESOR]]</f>
        <v>20609316170</v>
      </c>
      <c r="BI220">
        <f>IF(Sheet1[[#This Row],[GRUPO]]="G1",IF(AND(Sheet1[[#This Row],[RECIBO1_PAGADO]]&lt;&gt;"",Sheet1[[#This Row],[RECIBO1_PAGADO]]&lt;=DATEVALUE("10/06/2025")),1,0),0)</f>
        <v>1</v>
      </c>
      <c r="BJ220" s="9">
        <f>Sheet1[[#This Row],[PRECIO CON IGV EXTERNO]]/1.18</f>
        <v>58.474576271186443</v>
      </c>
      <c r="BK220" s="5" t="str">
        <f>IF(MONTH(Sheet1[[#This Row],[WS_RECIBO1_EMISION]])=5,"G1",IF(MONTH(Sheet1[[#This Row],[WS_RECIBO1_EMISION]])-5=1,"G2","POR DEFINIR"))</f>
        <v>G1</v>
      </c>
      <c r="BL220" s="5" t="s">
        <v>1798</v>
      </c>
    </row>
    <row r="221" spans="1:64" x14ac:dyDescent="0.25">
      <c r="A221">
        <v>2162544</v>
      </c>
      <c r="B221" t="s">
        <v>496</v>
      </c>
      <c r="C221" t="s">
        <v>94</v>
      </c>
      <c r="D221" t="s">
        <v>95</v>
      </c>
      <c r="E221" t="s">
        <v>96</v>
      </c>
      <c r="H221" s="3">
        <v>45782</v>
      </c>
      <c r="I221" s="13">
        <v>45782.720925150461</v>
      </c>
      <c r="J221" t="s">
        <v>195</v>
      </c>
      <c r="K221">
        <v>1000</v>
      </c>
      <c r="L221" t="s">
        <v>188</v>
      </c>
      <c r="M221" t="s">
        <v>58</v>
      </c>
      <c r="N221">
        <v>1</v>
      </c>
      <c r="O221">
        <v>0</v>
      </c>
      <c r="P221">
        <v>0</v>
      </c>
      <c r="Q221">
        <v>0</v>
      </c>
      <c r="R221" t="s">
        <v>227</v>
      </c>
      <c r="S221" t="s">
        <v>227</v>
      </c>
      <c r="T221">
        <v>0</v>
      </c>
      <c r="U221" t="s">
        <v>227</v>
      </c>
      <c r="V221" t="s">
        <v>227</v>
      </c>
      <c r="W221" t="s">
        <v>227</v>
      </c>
      <c r="X221" t="s">
        <v>227</v>
      </c>
      <c r="Y221" t="s">
        <v>227</v>
      </c>
      <c r="Z221" t="s">
        <v>228</v>
      </c>
      <c r="AA221" t="s">
        <v>54</v>
      </c>
      <c r="AB221">
        <v>129.9</v>
      </c>
      <c r="AC221">
        <v>111.563</v>
      </c>
      <c r="AD221" t="s">
        <v>67</v>
      </c>
      <c r="AE221" t="s">
        <v>151</v>
      </c>
      <c r="AF221" t="s">
        <v>152</v>
      </c>
      <c r="AG221" t="s">
        <v>88</v>
      </c>
      <c r="AH221" s="3">
        <v>45789</v>
      </c>
      <c r="AJ221" t="s">
        <v>56</v>
      </c>
      <c r="AK221" s="3"/>
      <c r="AM221" s="3"/>
      <c r="AN221" t="s">
        <v>57</v>
      </c>
      <c r="AO221" s="3"/>
      <c r="AR221"/>
      <c r="AS221">
        <v>202505</v>
      </c>
      <c r="AT221" s="3">
        <v>45789</v>
      </c>
      <c r="AU221">
        <v>2162544</v>
      </c>
      <c r="AV221">
        <v>45791</v>
      </c>
      <c r="AW221" s="3">
        <v>45808</v>
      </c>
      <c r="AY221" s="3"/>
      <c r="BA221" s="3"/>
      <c r="BC221" s="3"/>
      <c r="BD221">
        <v>202505</v>
      </c>
      <c r="BE221">
        <v>202505</v>
      </c>
      <c r="BF221" s="5">
        <f>IFERROR(VLOOKUP(Sheet1[[#This Row],[ASESOR]],Parámetros!A:B,2,0),Sheet1[[#This Row],[PERIODO_ALTA]])</f>
        <v>202505</v>
      </c>
      <c r="BG221" s="5" t="str">
        <f>_xlfn.CONCAT(TRIM(Sheet1[[#This Row],[ASESOR]])," ",TRIM(Sheet1[[#This Row],[DEPARTAMENTO]]))</f>
        <v>SAVY OUTSOURCING S.A.C. La Libertad</v>
      </c>
      <c r="BH221" s="5" t="str">
        <f>Sheet1[[#This Row],[DNI_ASESOR]]</f>
        <v>20611812893</v>
      </c>
      <c r="BI221">
        <f>IF(Sheet1[[#This Row],[GRUPO]]="G1",IF(AND(Sheet1[[#This Row],[RECIBO1_PAGADO]]&lt;&gt;"",Sheet1[[#This Row],[RECIBO1_PAGADO]]&lt;=DATEVALUE("10/06/2025")),1,0),0)</f>
        <v>1</v>
      </c>
      <c r="BJ221" s="9">
        <f>Sheet1[[#This Row],[PRECIO CON IGV EXTERNO]]/1.18</f>
        <v>94.544915254237296</v>
      </c>
      <c r="BK221" s="5" t="str">
        <f>IF(MONTH(Sheet1[[#This Row],[WS_RECIBO1_EMISION]])=5,"G1",IF(MONTH(Sheet1[[#This Row],[WS_RECIBO1_EMISION]])-5=1,"G2","POR DEFINIR"))</f>
        <v>G1</v>
      </c>
      <c r="BL221" s="5" t="s">
        <v>1798</v>
      </c>
    </row>
    <row r="222" spans="1:64" x14ac:dyDescent="0.25">
      <c r="A222">
        <v>2162547</v>
      </c>
      <c r="B222" t="s">
        <v>497</v>
      </c>
      <c r="C222" t="s">
        <v>94</v>
      </c>
      <c r="D222" t="s">
        <v>95</v>
      </c>
      <c r="E222" t="s">
        <v>96</v>
      </c>
      <c r="H222" s="3">
        <v>45782</v>
      </c>
      <c r="I222" s="13">
        <v>45782.72093599537</v>
      </c>
      <c r="J222" t="s">
        <v>190</v>
      </c>
      <c r="K222">
        <v>350</v>
      </c>
      <c r="L222" t="s">
        <v>186</v>
      </c>
      <c r="M222" t="s">
        <v>53</v>
      </c>
      <c r="N222">
        <v>0</v>
      </c>
      <c r="O222">
        <v>0</v>
      </c>
      <c r="P222">
        <v>0</v>
      </c>
      <c r="Q222">
        <v>0</v>
      </c>
      <c r="R222" t="s">
        <v>227</v>
      </c>
      <c r="S222" t="s">
        <v>227</v>
      </c>
      <c r="T222">
        <v>0</v>
      </c>
      <c r="U222" t="s">
        <v>227</v>
      </c>
      <c r="V222" t="s">
        <v>227</v>
      </c>
      <c r="W222" t="s">
        <v>227</v>
      </c>
      <c r="X222" t="s">
        <v>227</v>
      </c>
      <c r="Y222" t="s">
        <v>227</v>
      </c>
      <c r="Z222" t="s">
        <v>227</v>
      </c>
      <c r="AA222" t="s">
        <v>54</v>
      </c>
      <c r="AB222">
        <v>69</v>
      </c>
      <c r="AC222">
        <v>69</v>
      </c>
      <c r="AD222" t="s">
        <v>67</v>
      </c>
      <c r="AE222" t="s">
        <v>4</v>
      </c>
      <c r="AF222" t="s">
        <v>8</v>
      </c>
      <c r="AG222" t="s">
        <v>88</v>
      </c>
      <c r="AH222" s="3">
        <v>45784</v>
      </c>
      <c r="AJ222" t="s">
        <v>56</v>
      </c>
      <c r="AK222" s="3"/>
      <c r="AM222" s="3"/>
      <c r="AN222" t="s">
        <v>57</v>
      </c>
      <c r="AO222" s="3"/>
      <c r="AR222"/>
      <c r="AS222">
        <v>202505</v>
      </c>
      <c r="AT222" s="3">
        <v>45784</v>
      </c>
      <c r="AU222">
        <v>2162547</v>
      </c>
      <c r="AV222">
        <v>45791</v>
      </c>
      <c r="AW222" s="3">
        <v>45803</v>
      </c>
      <c r="AY222" s="3"/>
      <c r="BA222" s="3"/>
      <c r="BC222" s="3"/>
      <c r="BD222">
        <v>202505</v>
      </c>
      <c r="BE222">
        <v>202505</v>
      </c>
      <c r="BF222" s="5">
        <f>IFERROR(VLOOKUP(Sheet1[[#This Row],[ASESOR]],Parámetros!A:B,2,0),Sheet1[[#This Row],[PERIODO_ALTA]])</f>
        <v>202505</v>
      </c>
      <c r="BG222" s="5" t="str">
        <f>_xlfn.CONCAT(TRIM(Sheet1[[#This Row],[ASESOR]])," ",TRIM(Sheet1[[#This Row],[DEPARTAMENTO]]))</f>
        <v>ALIV TELECOM S.A.C. La Libertad</v>
      </c>
      <c r="BH222" s="5" t="str">
        <f>Sheet1[[#This Row],[DNI_ASESOR]]</f>
        <v>20609316170</v>
      </c>
      <c r="BI222">
        <f>IF(Sheet1[[#This Row],[GRUPO]]="G1",IF(AND(Sheet1[[#This Row],[RECIBO1_PAGADO]]&lt;&gt;"",Sheet1[[#This Row],[RECIBO1_PAGADO]]&lt;=DATEVALUE("10/06/2025")),1,0),0)</f>
        <v>1</v>
      </c>
      <c r="BJ222" s="9">
        <f>Sheet1[[#This Row],[PRECIO CON IGV EXTERNO]]/1.18</f>
        <v>58.474576271186443</v>
      </c>
      <c r="BK222" s="5" t="str">
        <f>IF(MONTH(Sheet1[[#This Row],[WS_RECIBO1_EMISION]])=5,"G1",IF(MONTH(Sheet1[[#This Row],[WS_RECIBO1_EMISION]])-5=1,"G2","POR DEFINIR"))</f>
        <v>G1</v>
      </c>
      <c r="BL222" s="5" t="s">
        <v>1798</v>
      </c>
    </row>
    <row r="223" spans="1:64" x14ac:dyDescent="0.25">
      <c r="A223">
        <v>2162553</v>
      </c>
      <c r="B223" t="s">
        <v>498</v>
      </c>
      <c r="C223" t="s">
        <v>94</v>
      </c>
      <c r="D223" t="s">
        <v>95</v>
      </c>
      <c r="E223" t="s">
        <v>96</v>
      </c>
      <c r="H223" s="3">
        <v>45782</v>
      </c>
      <c r="I223" s="13">
        <v>45782.716741585646</v>
      </c>
      <c r="J223" t="s">
        <v>192</v>
      </c>
      <c r="K223">
        <v>400</v>
      </c>
      <c r="L223" t="s">
        <v>186</v>
      </c>
      <c r="M223" t="s">
        <v>53</v>
      </c>
      <c r="N223">
        <v>0</v>
      </c>
      <c r="O223">
        <v>0</v>
      </c>
      <c r="P223">
        <v>0</v>
      </c>
      <c r="Q223">
        <v>0</v>
      </c>
      <c r="R223" t="s">
        <v>227</v>
      </c>
      <c r="S223" t="s">
        <v>227</v>
      </c>
      <c r="T223">
        <v>0</v>
      </c>
      <c r="U223" t="s">
        <v>227</v>
      </c>
      <c r="V223" t="s">
        <v>227</v>
      </c>
      <c r="W223" t="s">
        <v>227</v>
      </c>
      <c r="X223" t="s">
        <v>227</v>
      </c>
      <c r="Y223" t="s">
        <v>227</v>
      </c>
      <c r="Z223" t="s">
        <v>227</v>
      </c>
      <c r="AA223" t="s">
        <v>54</v>
      </c>
      <c r="AB223">
        <v>129</v>
      </c>
      <c r="AC223">
        <v>129</v>
      </c>
      <c r="AD223" t="s">
        <v>67</v>
      </c>
      <c r="AE223" t="s">
        <v>4</v>
      </c>
      <c r="AF223" t="s">
        <v>8</v>
      </c>
      <c r="AG223" t="s">
        <v>88</v>
      </c>
      <c r="AH223" s="3">
        <v>45783</v>
      </c>
      <c r="AJ223" t="s">
        <v>56</v>
      </c>
      <c r="AK223" s="3"/>
      <c r="AM223" s="3"/>
      <c r="AN223" t="s">
        <v>57</v>
      </c>
      <c r="AO223" s="3"/>
      <c r="AR223"/>
      <c r="AS223">
        <v>202505</v>
      </c>
      <c r="AT223" s="3">
        <v>45783</v>
      </c>
      <c r="AU223">
        <v>2162553</v>
      </c>
      <c r="AV223">
        <v>45791</v>
      </c>
      <c r="AW223" s="3">
        <v>45815</v>
      </c>
      <c r="AY223" s="3"/>
      <c r="BA223" s="3"/>
      <c r="BC223" s="3"/>
      <c r="BD223">
        <v>202505</v>
      </c>
      <c r="BE223">
        <v>202505</v>
      </c>
      <c r="BF223" s="5">
        <f>IFERROR(VLOOKUP(Sheet1[[#This Row],[ASESOR]],Parámetros!A:B,2,0),Sheet1[[#This Row],[PERIODO_ALTA]])</f>
        <v>202505</v>
      </c>
      <c r="BG223" s="5" t="str">
        <f>_xlfn.CONCAT(TRIM(Sheet1[[#This Row],[ASESOR]])," ",TRIM(Sheet1[[#This Row],[DEPARTAMENTO]]))</f>
        <v>ALIV TELECOM S.A.C. La Libertad</v>
      </c>
      <c r="BH223" s="5" t="str">
        <f>Sheet1[[#This Row],[DNI_ASESOR]]</f>
        <v>20609316170</v>
      </c>
      <c r="BI223">
        <f>IF(Sheet1[[#This Row],[GRUPO]]="G1",IF(AND(Sheet1[[#This Row],[RECIBO1_PAGADO]]&lt;&gt;"",Sheet1[[#This Row],[RECIBO1_PAGADO]]&lt;=DATEVALUE("10/06/2025")),1,0),0)</f>
        <v>1</v>
      </c>
      <c r="BJ223" s="9">
        <f>Sheet1[[#This Row],[PRECIO CON IGV EXTERNO]]/1.18</f>
        <v>109.32203389830509</v>
      </c>
      <c r="BK223" s="5" t="str">
        <f>IF(MONTH(Sheet1[[#This Row],[WS_RECIBO1_EMISION]])=5,"G1",IF(MONTH(Sheet1[[#This Row],[WS_RECIBO1_EMISION]])-5=1,"G2","POR DEFINIR"))</f>
        <v>G1</v>
      </c>
      <c r="BL223" s="5" t="s">
        <v>1798</v>
      </c>
    </row>
    <row r="224" spans="1:64" x14ac:dyDescent="0.25">
      <c r="A224">
        <v>2162654</v>
      </c>
      <c r="B224" t="s">
        <v>499</v>
      </c>
      <c r="C224" t="s">
        <v>94</v>
      </c>
      <c r="D224" t="s">
        <v>95</v>
      </c>
      <c r="E224" t="s">
        <v>96</v>
      </c>
      <c r="H224" s="3">
        <v>45782</v>
      </c>
      <c r="I224" s="13">
        <v>45782.743835416666</v>
      </c>
      <c r="J224" t="s">
        <v>190</v>
      </c>
      <c r="K224">
        <v>350</v>
      </c>
      <c r="L224" t="s">
        <v>186</v>
      </c>
      <c r="M224" t="s">
        <v>53</v>
      </c>
      <c r="N224">
        <v>0</v>
      </c>
      <c r="O224">
        <v>0</v>
      </c>
      <c r="P224">
        <v>0</v>
      </c>
      <c r="Q224">
        <v>0</v>
      </c>
      <c r="R224" t="s">
        <v>227</v>
      </c>
      <c r="S224" t="s">
        <v>227</v>
      </c>
      <c r="T224">
        <v>0</v>
      </c>
      <c r="U224" t="s">
        <v>227</v>
      </c>
      <c r="V224" t="s">
        <v>227</v>
      </c>
      <c r="W224" t="s">
        <v>227</v>
      </c>
      <c r="X224" t="s">
        <v>227</v>
      </c>
      <c r="Y224" t="s">
        <v>227</v>
      </c>
      <c r="Z224" t="s">
        <v>227</v>
      </c>
      <c r="AA224" t="s">
        <v>54</v>
      </c>
      <c r="AB224">
        <v>69</v>
      </c>
      <c r="AC224">
        <v>69</v>
      </c>
      <c r="AD224" t="s">
        <v>55</v>
      </c>
      <c r="AE224" t="s">
        <v>5</v>
      </c>
      <c r="AF224" t="s">
        <v>9</v>
      </c>
      <c r="AG224" t="s">
        <v>88</v>
      </c>
      <c r="AH224" s="3">
        <v>45783</v>
      </c>
      <c r="AJ224" t="s">
        <v>56</v>
      </c>
      <c r="AK224" s="3"/>
      <c r="AM224" s="3"/>
      <c r="AN224" t="s">
        <v>57</v>
      </c>
      <c r="AO224" s="3"/>
      <c r="AR224"/>
      <c r="AS224">
        <v>202505</v>
      </c>
      <c r="AT224" s="3">
        <v>45783</v>
      </c>
      <c r="AU224">
        <v>2162654</v>
      </c>
      <c r="AV224">
        <v>45791</v>
      </c>
      <c r="AW224" s="3">
        <v>45799</v>
      </c>
      <c r="AY224" s="3"/>
      <c r="BA224" s="3"/>
      <c r="BC224" s="3"/>
      <c r="BD224">
        <v>202505</v>
      </c>
      <c r="BE224">
        <v>202505</v>
      </c>
      <c r="BF224" s="5">
        <f>IFERROR(VLOOKUP(Sheet1[[#This Row],[ASESOR]],Parámetros!A:B,2,0),Sheet1[[#This Row],[PERIODO_ALTA]])</f>
        <v>202505</v>
      </c>
      <c r="BG224" s="5" t="str">
        <f>_xlfn.CONCAT(TRIM(Sheet1[[#This Row],[ASESOR]])," ",TRIM(Sheet1[[#This Row],[DEPARTAMENTO]]))</f>
        <v>S L SELECTRA La Libertad</v>
      </c>
      <c r="BH224" s="5" t="str">
        <f>Sheet1[[#This Row],[DNI_ASESOR]]</f>
        <v>28.646.378-Q</v>
      </c>
      <c r="BI224">
        <f>IF(Sheet1[[#This Row],[GRUPO]]="G1",IF(AND(Sheet1[[#This Row],[RECIBO1_PAGADO]]&lt;&gt;"",Sheet1[[#This Row],[RECIBO1_PAGADO]]&lt;=DATEVALUE("10/06/2025")),1,0),0)</f>
        <v>1</v>
      </c>
      <c r="BJ224" s="9">
        <f>Sheet1[[#This Row],[PRECIO CON IGV EXTERNO]]/1.18</f>
        <v>58.474576271186443</v>
      </c>
      <c r="BK224" s="5" t="str">
        <f>IF(MONTH(Sheet1[[#This Row],[WS_RECIBO1_EMISION]])=5,"G1",IF(MONTH(Sheet1[[#This Row],[WS_RECIBO1_EMISION]])-5=1,"G2","POR DEFINIR"))</f>
        <v>G1</v>
      </c>
      <c r="BL224" s="5" t="s">
        <v>1798</v>
      </c>
    </row>
    <row r="225" spans="1:64" x14ac:dyDescent="0.25">
      <c r="A225">
        <v>2162720</v>
      </c>
      <c r="B225" t="s">
        <v>500</v>
      </c>
      <c r="C225" t="s">
        <v>94</v>
      </c>
      <c r="D225" t="s">
        <v>95</v>
      </c>
      <c r="E225" t="s">
        <v>96</v>
      </c>
      <c r="H225" s="3">
        <v>45782</v>
      </c>
      <c r="I225" s="13">
        <v>45782.783411539349</v>
      </c>
      <c r="J225" t="s">
        <v>190</v>
      </c>
      <c r="K225">
        <v>350</v>
      </c>
      <c r="L225" t="s">
        <v>186</v>
      </c>
      <c r="M225" t="s">
        <v>53</v>
      </c>
      <c r="N225">
        <v>0</v>
      </c>
      <c r="O225">
        <v>0</v>
      </c>
      <c r="P225">
        <v>0</v>
      </c>
      <c r="Q225">
        <v>0</v>
      </c>
      <c r="R225" t="s">
        <v>227</v>
      </c>
      <c r="S225" t="s">
        <v>227</v>
      </c>
      <c r="T225">
        <v>0</v>
      </c>
      <c r="U225" t="s">
        <v>227</v>
      </c>
      <c r="V225" t="s">
        <v>227</v>
      </c>
      <c r="W225" t="s">
        <v>227</v>
      </c>
      <c r="X225" t="s">
        <v>227</v>
      </c>
      <c r="Y225" t="s">
        <v>227</v>
      </c>
      <c r="Z225" t="s">
        <v>227</v>
      </c>
      <c r="AA225" t="s">
        <v>64</v>
      </c>
      <c r="AB225">
        <v>69</v>
      </c>
      <c r="AC225">
        <v>69</v>
      </c>
      <c r="AD225" t="s">
        <v>67</v>
      </c>
      <c r="AE225" t="s">
        <v>136</v>
      </c>
      <c r="AF225" t="s">
        <v>137</v>
      </c>
      <c r="AG225" t="s">
        <v>88</v>
      </c>
      <c r="AH225" s="3">
        <v>45783</v>
      </c>
      <c r="AJ225" t="s">
        <v>56</v>
      </c>
      <c r="AK225" s="3"/>
      <c r="AM225" s="3"/>
      <c r="AN225" t="s">
        <v>57</v>
      </c>
      <c r="AO225" s="3"/>
      <c r="AR225"/>
      <c r="AS225">
        <v>202505</v>
      </c>
      <c r="AT225" s="3">
        <v>45783</v>
      </c>
      <c r="AU225">
        <v>2162720</v>
      </c>
      <c r="AV225" s="3">
        <v>45791</v>
      </c>
      <c r="AW225" s="3">
        <v>45803</v>
      </c>
      <c r="AY225" s="3"/>
      <c r="BA225" s="3"/>
      <c r="BC225" s="3"/>
      <c r="BD225">
        <v>202505</v>
      </c>
      <c r="BE225">
        <v>202505</v>
      </c>
      <c r="BF225" s="5">
        <f>IFERROR(VLOOKUP(Sheet1[[#This Row],[ASESOR]],Parámetros!A:B,2,0),Sheet1[[#This Row],[PERIODO_ALTA]])</f>
        <v>202505</v>
      </c>
      <c r="BG225" s="5" t="str">
        <f>_xlfn.CONCAT(TRIM(Sheet1[[#This Row],[ASESOR]])," ",TRIM(Sheet1[[#This Row],[DEPARTAMENTO]]))</f>
        <v>GRUPO LUFAFCO S.A.C. La Libertad</v>
      </c>
      <c r="BH225" s="5" t="str">
        <f>Sheet1[[#This Row],[DNI_ASESOR]]</f>
        <v>20604430764</v>
      </c>
      <c r="BI225">
        <f>IF(Sheet1[[#This Row],[GRUPO]]="G1",IF(AND(Sheet1[[#This Row],[RECIBO1_PAGADO]]&lt;&gt;"",Sheet1[[#This Row],[RECIBO1_PAGADO]]&lt;=DATEVALUE("10/06/2025")),1,0),0)</f>
        <v>1</v>
      </c>
      <c r="BJ225" s="9">
        <f>Sheet1[[#This Row],[PRECIO CON IGV EXTERNO]]/1.18</f>
        <v>58.474576271186443</v>
      </c>
      <c r="BK225" s="5" t="str">
        <f>IF(MONTH(Sheet1[[#This Row],[WS_RECIBO1_EMISION]])=5,"G1",IF(MONTH(Sheet1[[#This Row],[WS_RECIBO1_EMISION]])-5=1,"G2","POR DEFINIR"))</f>
        <v>G1</v>
      </c>
      <c r="BL225" s="5" t="s">
        <v>1798</v>
      </c>
    </row>
    <row r="226" spans="1:64" x14ac:dyDescent="0.25">
      <c r="A226">
        <v>2162734</v>
      </c>
      <c r="B226" t="s">
        <v>501</v>
      </c>
      <c r="C226" t="s">
        <v>89</v>
      </c>
      <c r="D226" t="s">
        <v>89</v>
      </c>
      <c r="E226" t="s">
        <v>93</v>
      </c>
      <c r="H226" s="3">
        <v>45782</v>
      </c>
      <c r="I226" s="13">
        <v>45782.756306979165</v>
      </c>
      <c r="J226" t="s">
        <v>195</v>
      </c>
      <c r="K226">
        <v>1000</v>
      </c>
      <c r="L226" t="s">
        <v>188</v>
      </c>
      <c r="M226" t="s">
        <v>58</v>
      </c>
      <c r="N226">
        <v>1</v>
      </c>
      <c r="O226">
        <v>0</v>
      </c>
      <c r="P226">
        <v>0</v>
      </c>
      <c r="Q226">
        <v>0</v>
      </c>
      <c r="R226" t="s">
        <v>227</v>
      </c>
      <c r="S226" t="s">
        <v>227</v>
      </c>
      <c r="T226">
        <v>0</v>
      </c>
      <c r="U226" t="s">
        <v>227</v>
      </c>
      <c r="V226" t="s">
        <v>227</v>
      </c>
      <c r="W226" t="s">
        <v>227</v>
      </c>
      <c r="X226" t="s">
        <v>227</v>
      </c>
      <c r="Y226" t="s">
        <v>227</v>
      </c>
      <c r="Z226" t="s">
        <v>228</v>
      </c>
      <c r="AA226" t="s">
        <v>54</v>
      </c>
      <c r="AB226">
        <v>144.9</v>
      </c>
      <c r="AC226">
        <v>126.563</v>
      </c>
      <c r="AD226" t="s">
        <v>67</v>
      </c>
      <c r="AE226" t="s">
        <v>70</v>
      </c>
      <c r="AF226" t="s">
        <v>131</v>
      </c>
      <c r="AG226" t="s">
        <v>88</v>
      </c>
      <c r="AH226" s="3">
        <v>45783</v>
      </c>
      <c r="AJ226" t="s">
        <v>56</v>
      </c>
      <c r="AK226" s="3"/>
      <c r="AM226" s="3"/>
      <c r="AN226" t="s">
        <v>57</v>
      </c>
      <c r="AO226" s="3"/>
      <c r="AR226"/>
      <c r="AS226">
        <v>202505</v>
      </c>
      <c r="AT226" s="3">
        <v>45783</v>
      </c>
      <c r="AU226">
        <v>2162734</v>
      </c>
      <c r="AV226">
        <v>45791</v>
      </c>
      <c r="AW226" s="3"/>
      <c r="AY226" s="3"/>
      <c r="BA226" s="3"/>
      <c r="BC226" s="3"/>
      <c r="BD226">
        <v>202505</v>
      </c>
      <c r="BE226">
        <v>202505</v>
      </c>
      <c r="BF226" s="5">
        <f>IFERROR(VLOOKUP(Sheet1[[#This Row],[ASESOR]],Parámetros!A:B,2,0),Sheet1[[#This Row],[PERIODO_ALTA]])</f>
        <v>202505</v>
      </c>
      <c r="BG226" s="5" t="str">
        <f>_xlfn.CONCAT(TRIM(Sheet1[[#This Row],[ASESOR]])," ",TRIM(Sheet1[[#This Row],[DEPARTAMENTO]]))</f>
        <v>SICOMNET SAC Piura</v>
      </c>
      <c r="BH226" s="5" t="str">
        <f>Sheet1[[#This Row],[DNI_ASESOR]]</f>
        <v>20610959564</v>
      </c>
      <c r="BI226">
        <f>IF(Sheet1[[#This Row],[GRUPO]]="G1",IF(AND(Sheet1[[#This Row],[RECIBO1_PAGADO]]&lt;&gt;"",Sheet1[[#This Row],[RECIBO1_PAGADO]]&lt;=DATEVALUE("10/06/2025")),1,0),0)</f>
        <v>0</v>
      </c>
      <c r="BJ226" s="9">
        <f>Sheet1[[#This Row],[PRECIO CON IGV EXTERNO]]/1.18</f>
        <v>107.25677966101696</v>
      </c>
      <c r="BK226" s="5" t="str">
        <f>IF(MONTH(Sheet1[[#This Row],[WS_RECIBO1_EMISION]])=5,"G1",IF(MONTH(Sheet1[[#This Row],[WS_RECIBO1_EMISION]])-5=1,"G2","POR DEFINIR"))</f>
        <v>G1</v>
      </c>
      <c r="BL226" s="5" t="s">
        <v>1798</v>
      </c>
    </row>
    <row r="227" spans="1:64" x14ac:dyDescent="0.25">
      <c r="A227">
        <v>2162739</v>
      </c>
      <c r="B227" t="s">
        <v>502</v>
      </c>
      <c r="C227" t="s">
        <v>94</v>
      </c>
      <c r="D227" t="s">
        <v>95</v>
      </c>
      <c r="E227" t="s">
        <v>96</v>
      </c>
      <c r="H227" s="3">
        <v>45782</v>
      </c>
      <c r="I227" s="13">
        <v>45782.785471331015</v>
      </c>
      <c r="J227" t="s">
        <v>195</v>
      </c>
      <c r="K227">
        <v>1000</v>
      </c>
      <c r="L227" t="s">
        <v>188</v>
      </c>
      <c r="M227" t="s">
        <v>58</v>
      </c>
      <c r="N227">
        <v>1</v>
      </c>
      <c r="O227">
        <v>0</v>
      </c>
      <c r="P227">
        <v>0</v>
      </c>
      <c r="Q227">
        <v>0</v>
      </c>
      <c r="R227" t="s">
        <v>227</v>
      </c>
      <c r="S227" t="s">
        <v>227</v>
      </c>
      <c r="T227">
        <v>0</v>
      </c>
      <c r="U227" t="s">
        <v>227</v>
      </c>
      <c r="V227" t="s">
        <v>227</v>
      </c>
      <c r="W227" t="s">
        <v>227</v>
      </c>
      <c r="X227" t="s">
        <v>227</v>
      </c>
      <c r="Y227" t="s">
        <v>227</v>
      </c>
      <c r="Z227" t="s">
        <v>228</v>
      </c>
      <c r="AA227" t="s">
        <v>54</v>
      </c>
      <c r="AB227">
        <v>129.9</v>
      </c>
      <c r="AC227">
        <v>111.563</v>
      </c>
      <c r="AD227" t="s">
        <v>67</v>
      </c>
      <c r="AE227" t="s">
        <v>4</v>
      </c>
      <c r="AF227" t="s">
        <v>8</v>
      </c>
      <c r="AG227" t="s">
        <v>88</v>
      </c>
      <c r="AH227" s="3">
        <v>45783</v>
      </c>
      <c r="AJ227" t="s">
        <v>56</v>
      </c>
      <c r="AK227" s="3"/>
      <c r="AM227" s="3"/>
      <c r="AN227" t="s">
        <v>57</v>
      </c>
      <c r="AO227" s="3"/>
      <c r="AR227"/>
      <c r="AS227">
        <v>202505</v>
      </c>
      <c r="AT227" s="3">
        <v>45783</v>
      </c>
      <c r="AU227">
        <v>2162739</v>
      </c>
      <c r="AV227">
        <v>45791</v>
      </c>
      <c r="AW227" s="3">
        <v>45817</v>
      </c>
      <c r="AY227" s="3"/>
      <c r="BA227" s="3"/>
      <c r="BC227" s="3"/>
      <c r="BD227">
        <v>202505</v>
      </c>
      <c r="BE227">
        <v>202505</v>
      </c>
      <c r="BF227" s="5">
        <f>IFERROR(VLOOKUP(Sheet1[[#This Row],[ASESOR]],Parámetros!A:B,2,0),Sheet1[[#This Row],[PERIODO_ALTA]])</f>
        <v>202505</v>
      </c>
      <c r="BG227" s="5" t="str">
        <f>_xlfn.CONCAT(TRIM(Sheet1[[#This Row],[ASESOR]])," ",TRIM(Sheet1[[#This Row],[DEPARTAMENTO]]))</f>
        <v>ALIV TELECOM S.A.C. La Libertad</v>
      </c>
      <c r="BH227" s="5" t="str">
        <f>Sheet1[[#This Row],[DNI_ASESOR]]</f>
        <v>20609316170</v>
      </c>
      <c r="BI227">
        <f>IF(Sheet1[[#This Row],[GRUPO]]="G1",IF(AND(Sheet1[[#This Row],[RECIBO1_PAGADO]]&lt;&gt;"",Sheet1[[#This Row],[RECIBO1_PAGADO]]&lt;=DATEVALUE("10/06/2025")),1,0),0)</f>
        <v>1</v>
      </c>
      <c r="BJ227" s="9">
        <f>Sheet1[[#This Row],[PRECIO CON IGV EXTERNO]]/1.18</f>
        <v>94.544915254237296</v>
      </c>
      <c r="BK227" s="5" t="str">
        <f>IF(MONTH(Sheet1[[#This Row],[WS_RECIBO1_EMISION]])=5,"G1",IF(MONTH(Sheet1[[#This Row],[WS_RECIBO1_EMISION]])-5=1,"G2","POR DEFINIR"))</f>
        <v>G1</v>
      </c>
      <c r="BL227" s="5" t="s">
        <v>1798</v>
      </c>
    </row>
    <row r="228" spans="1:64" x14ac:dyDescent="0.25">
      <c r="A228">
        <v>2162753</v>
      </c>
      <c r="B228" t="s">
        <v>503</v>
      </c>
      <c r="C228" t="s">
        <v>89</v>
      </c>
      <c r="D228" t="s">
        <v>89</v>
      </c>
      <c r="E228" t="s">
        <v>89</v>
      </c>
      <c r="H228" s="3">
        <v>45782</v>
      </c>
      <c r="I228" s="13">
        <v>45782.777119560182</v>
      </c>
      <c r="J228" t="s">
        <v>190</v>
      </c>
      <c r="K228">
        <v>350</v>
      </c>
      <c r="L228" t="s">
        <v>186</v>
      </c>
      <c r="M228" t="s">
        <v>53</v>
      </c>
      <c r="N228">
        <v>0</v>
      </c>
      <c r="O228">
        <v>0</v>
      </c>
      <c r="P228">
        <v>0</v>
      </c>
      <c r="Q228">
        <v>0</v>
      </c>
      <c r="R228" t="s">
        <v>227</v>
      </c>
      <c r="S228" t="s">
        <v>227</v>
      </c>
      <c r="T228">
        <v>0</v>
      </c>
      <c r="U228" t="s">
        <v>227</v>
      </c>
      <c r="V228" t="s">
        <v>227</v>
      </c>
      <c r="W228" t="s">
        <v>227</v>
      </c>
      <c r="X228" t="s">
        <v>227</v>
      </c>
      <c r="Y228" t="s">
        <v>227</v>
      </c>
      <c r="Z228" t="s">
        <v>227</v>
      </c>
      <c r="AA228" t="s">
        <v>54</v>
      </c>
      <c r="AB228">
        <v>69</v>
      </c>
      <c r="AC228">
        <v>69</v>
      </c>
      <c r="AD228" t="s">
        <v>67</v>
      </c>
      <c r="AE228" t="s">
        <v>70</v>
      </c>
      <c r="AF228" t="s">
        <v>131</v>
      </c>
      <c r="AG228" t="s">
        <v>88</v>
      </c>
      <c r="AH228" s="3">
        <v>45784</v>
      </c>
      <c r="AJ228" t="s">
        <v>56</v>
      </c>
      <c r="AK228" s="3"/>
      <c r="AM228" s="3"/>
      <c r="AN228" t="s">
        <v>57</v>
      </c>
      <c r="AO228" s="3"/>
      <c r="AR228"/>
      <c r="AS228">
        <v>202505</v>
      </c>
      <c r="AT228" s="3">
        <v>45784</v>
      </c>
      <c r="AU228">
        <v>2162753</v>
      </c>
      <c r="AV228">
        <v>45791</v>
      </c>
      <c r="AW228" s="3">
        <v>45800</v>
      </c>
      <c r="AY228" s="3"/>
      <c r="BA228" s="3"/>
      <c r="BC228" s="3"/>
      <c r="BD228">
        <v>202505</v>
      </c>
      <c r="BE228">
        <v>202505</v>
      </c>
      <c r="BF228" s="5">
        <f>IFERROR(VLOOKUP(Sheet1[[#This Row],[ASESOR]],Parámetros!A:B,2,0),Sheet1[[#This Row],[PERIODO_ALTA]])</f>
        <v>202505</v>
      </c>
      <c r="BG228" s="5" t="str">
        <f>_xlfn.CONCAT(TRIM(Sheet1[[#This Row],[ASESOR]])," ",TRIM(Sheet1[[#This Row],[DEPARTAMENTO]]))</f>
        <v>SICOMNET SAC Piura</v>
      </c>
      <c r="BH228" s="5" t="str">
        <f>Sheet1[[#This Row],[DNI_ASESOR]]</f>
        <v>20610959564</v>
      </c>
      <c r="BI228">
        <f>IF(Sheet1[[#This Row],[GRUPO]]="G1",IF(AND(Sheet1[[#This Row],[RECIBO1_PAGADO]]&lt;&gt;"",Sheet1[[#This Row],[RECIBO1_PAGADO]]&lt;=DATEVALUE("10/06/2025")),1,0),0)</f>
        <v>1</v>
      </c>
      <c r="BJ228" s="9">
        <f>Sheet1[[#This Row],[PRECIO CON IGV EXTERNO]]/1.18</f>
        <v>58.474576271186443</v>
      </c>
      <c r="BK228" s="5" t="str">
        <f>IF(MONTH(Sheet1[[#This Row],[WS_RECIBO1_EMISION]])=5,"G1",IF(MONTH(Sheet1[[#This Row],[WS_RECIBO1_EMISION]])-5=1,"G2","POR DEFINIR"))</f>
        <v>G1</v>
      </c>
      <c r="BL228" s="5" t="s">
        <v>1798</v>
      </c>
    </row>
    <row r="229" spans="1:64" x14ac:dyDescent="0.25">
      <c r="A229">
        <v>2162888</v>
      </c>
      <c r="B229" t="s">
        <v>504</v>
      </c>
      <c r="C229" t="s">
        <v>85</v>
      </c>
      <c r="D229" t="s">
        <v>86</v>
      </c>
      <c r="E229" t="s">
        <v>87</v>
      </c>
      <c r="H229" s="3">
        <v>45782</v>
      </c>
      <c r="I229" s="13">
        <v>45782.810462534719</v>
      </c>
      <c r="J229" t="s">
        <v>190</v>
      </c>
      <c r="K229">
        <v>350</v>
      </c>
      <c r="L229" t="s">
        <v>186</v>
      </c>
      <c r="M229" t="s">
        <v>53</v>
      </c>
      <c r="N229">
        <v>0</v>
      </c>
      <c r="O229">
        <v>0</v>
      </c>
      <c r="P229">
        <v>0</v>
      </c>
      <c r="Q229">
        <v>0</v>
      </c>
      <c r="R229" t="s">
        <v>227</v>
      </c>
      <c r="S229" t="s">
        <v>227</v>
      </c>
      <c r="T229">
        <v>0</v>
      </c>
      <c r="U229" t="s">
        <v>227</v>
      </c>
      <c r="V229" t="s">
        <v>227</v>
      </c>
      <c r="W229" t="s">
        <v>227</v>
      </c>
      <c r="X229" t="s">
        <v>227</v>
      </c>
      <c r="Y229" t="s">
        <v>227</v>
      </c>
      <c r="Z229" t="s">
        <v>227</v>
      </c>
      <c r="AA229" t="s">
        <v>54</v>
      </c>
      <c r="AB229">
        <v>69</v>
      </c>
      <c r="AC229">
        <v>69</v>
      </c>
      <c r="AD229" t="s">
        <v>67</v>
      </c>
      <c r="AE229" t="s">
        <v>4</v>
      </c>
      <c r="AF229" t="s">
        <v>8</v>
      </c>
      <c r="AG229" t="s">
        <v>88</v>
      </c>
      <c r="AH229" s="3">
        <v>45783</v>
      </c>
      <c r="AJ229" t="s">
        <v>56</v>
      </c>
      <c r="AK229" s="3"/>
      <c r="AM229" s="3"/>
      <c r="AN229" t="s">
        <v>57</v>
      </c>
      <c r="AO229" s="3"/>
      <c r="AR229"/>
      <c r="AS229">
        <v>202505</v>
      </c>
      <c r="AT229" s="3">
        <v>45783</v>
      </c>
      <c r="AU229">
        <v>2162888</v>
      </c>
      <c r="AV229">
        <v>45791</v>
      </c>
      <c r="AW229" s="3">
        <v>45816</v>
      </c>
      <c r="AY229" s="3"/>
      <c r="BA229" s="3"/>
      <c r="BC229" s="3"/>
      <c r="BD229">
        <v>202505</v>
      </c>
      <c r="BE229">
        <v>202505</v>
      </c>
      <c r="BF229" s="5">
        <f>IFERROR(VLOOKUP(Sheet1[[#This Row],[ASESOR]],Parámetros!A:B,2,0),Sheet1[[#This Row],[PERIODO_ALTA]])</f>
        <v>202505</v>
      </c>
      <c r="BG229" s="5" t="str">
        <f>_xlfn.CONCAT(TRIM(Sheet1[[#This Row],[ASESOR]])," ",TRIM(Sheet1[[#This Row],[DEPARTAMENTO]]))</f>
        <v>ALIV TELECOM S.A.C. Lambayeque</v>
      </c>
      <c r="BH229" s="5" t="str">
        <f>Sheet1[[#This Row],[DNI_ASESOR]]</f>
        <v>20609316170</v>
      </c>
      <c r="BI229">
        <f>IF(Sheet1[[#This Row],[GRUPO]]="G1",IF(AND(Sheet1[[#This Row],[RECIBO1_PAGADO]]&lt;&gt;"",Sheet1[[#This Row],[RECIBO1_PAGADO]]&lt;=DATEVALUE("10/06/2025")),1,0),0)</f>
        <v>1</v>
      </c>
      <c r="BJ229" s="9">
        <f>Sheet1[[#This Row],[PRECIO CON IGV EXTERNO]]/1.18</f>
        <v>58.474576271186443</v>
      </c>
      <c r="BK229" s="5" t="str">
        <f>IF(MONTH(Sheet1[[#This Row],[WS_RECIBO1_EMISION]])=5,"G1",IF(MONTH(Sheet1[[#This Row],[WS_RECIBO1_EMISION]])-5=1,"G2","POR DEFINIR"))</f>
        <v>G1</v>
      </c>
      <c r="BL229" s="5" t="s">
        <v>1798</v>
      </c>
    </row>
    <row r="230" spans="1:64" x14ac:dyDescent="0.25">
      <c r="A230">
        <v>2162916</v>
      </c>
      <c r="B230" t="s">
        <v>505</v>
      </c>
      <c r="C230" t="s">
        <v>89</v>
      </c>
      <c r="D230" t="s">
        <v>89</v>
      </c>
      <c r="E230" t="s">
        <v>93</v>
      </c>
      <c r="H230" s="3">
        <v>45782</v>
      </c>
      <c r="I230" s="13">
        <v>45782.814760844907</v>
      </c>
      <c r="J230" t="s">
        <v>195</v>
      </c>
      <c r="K230">
        <v>1000</v>
      </c>
      <c r="L230" t="s">
        <v>188</v>
      </c>
      <c r="M230" t="s">
        <v>58</v>
      </c>
      <c r="N230">
        <v>1</v>
      </c>
      <c r="O230">
        <v>0</v>
      </c>
      <c r="P230">
        <v>0</v>
      </c>
      <c r="Q230">
        <v>0</v>
      </c>
      <c r="R230" t="s">
        <v>227</v>
      </c>
      <c r="S230" t="s">
        <v>227</v>
      </c>
      <c r="T230">
        <v>0</v>
      </c>
      <c r="U230" t="s">
        <v>227</v>
      </c>
      <c r="V230" t="s">
        <v>227</v>
      </c>
      <c r="W230" t="s">
        <v>227</v>
      </c>
      <c r="X230" t="s">
        <v>227</v>
      </c>
      <c r="Y230" t="s">
        <v>227</v>
      </c>
      <c r="Z230" t="s">
        <v>228</v>
      </c>
      <c r="AA230" t="s">
        <v>54</v>
      </c>
      <c r="AB230">
        <v>129.9</v>
      </c>
      <c r="AC230">
        <v>111.563</v>
      </c>
      <c r="AD230" t="s">
        <v>67</v>
      </c>
      <c r="AE230" t="s">
        <v>4</v>
      </c>
      <c r="AF230" t="s">
        <v>8</v>
      </c>
      <c r="AG230" t="s">
        <v>88</v>
      </c>
      <c r="AH230" s="3">
        <v>45783</v>
      </c>
      <c r="AJ230" t="s">
        <v>56</v>
      </c>
      <c r="AK230" s="3"/>
      <c r="AM230" s="3"/>
      <c r="AN230" t="s">
        <v>57</v>
      </c>
      <c r="AO230" s="3"/>
      <c r="AR230"/>
      <c r="AS230">
        <v>202505</v>
      </c>
      <c r="AT230" s="3">
        <v>45783</v>
      </c>
      <c r="AU230">
        <v>2162916</v>
      </c>
      <c r="AV230">
        <v>45791</v>
      </c>
      <c r="AW230" s="3">
        <v>45817</v>
      </c>
      <c r="AY230" s="3"/>
      <c r="BA230" s="3"/>
      <c r="BC230" s="3"/>
      <c r="BD230">
        <v>202505</v>
      </c>
      <c r="BE230">
        <v>202505</v>
      </c>
      <c r="BF230" s="5">
        <f>IFERROR(VLOOKUP(Sheet1[[#This Row],[ASESOR]],Parámetros!A:B,2,0),Sheet1[[#This Row],[PERIODO_ALTA]])</f>
        <v>202505</v>
      </c>
      <c r="BG230" s="5" t="str">
        <f>_xlfn.CONCAT(TRIM(Sheet1[[#This Row],[ASESOR]])," ",TRIM(Sheet1[[#This Row],[DEPARTAMENTO]]))</f>
        <v>ALIV TELECOM S.A.C. Piura</v>
      </c>
      <c r="BH230" s="5" t="str">
        <f>Sheet1[[#This Row],[DNI_ASESOR]]</f>
        <v>20609316170</v>
      </c>
      <c r="BI230">
        <f>IF(Sheet1[[#This Row],[GRUPO]]="G1",IF(AND(Sheet1[[#This Row],[RECIBO1_PAGADO]]&lt;&gt;"",Sheet1[[#This Row],[RECIBO1_PAGADO]]&lt;=DATEVALUE("10/06/2025")),1,0),0)</f>
        <v>1</v>
      </c>
      <c r="BJ230" s="9">
        <f>Sheet1[[#This Row],[PRECIO CON IGV EXTERNO]]/1.18</f>
        <v>94.544915254237296</v>
      </c>
      <c r="BK230" s="5" t="str">
        <f>IF(MONTH(Sheet1[[#This Row],[WS_RECIBO1_EMISION]])=5,"G1",IF(MONTH(Sheet1[[#This Row],[WS_RECIBO1_EMISION]])-5=1,"G2","POR DEFINIR"))</f>
        <v>G1</v>
      </c>
      <c r="BL230" s="5" t="s">
        <v>1798</v>
      </c>
    </row>
    <row r="231" spans="1:64" x14ac:dyDescent="0.25">
      <c r="A231">
        <v>2162921</v>
      </c>
      <c r="B231" t="s">
        <v>506</v>
      </c>
      <c r="C231" t="s">
        <v>85</v>
      </c>
      <c r="D231" t="s">
        <v>86</v>
      </c>
      <c r="E231" t="s">
        <v>87</v>
      </c>
      <c r="H231" s="3">
        <v>45782</v>
      </c>
      <c r="I231" s="13">
        <v>45783.500189270831</v>
      </c>
      <c r="J231" t="s">
        <v>195</v>
      </c>
      <c r="K231">
        <v>1000</v>
      </c>
      <c r="L231" t="s">
        <v>188</v>
      </c>
      <c r="M231" t="s">
        <v>58</v>
      </c>
      <c r="N231">
        <v>1</v>
      </c>
      <c r="O231">
        <v>0</v>
      </c>
      <c r="P231">
        <v>0</v>
      </c>
      <c r="Q231">
        <v>0</v>
      </c>
      <c r="R231" t="s">
        <v>227</v>
      </c>
      <c r="S231" t="s">
        <v>227</v>
      </c>
      <c r="T231">
        <v>0</v>
      </c>
      <c r="U231" t="s">
        <v>227</v>
      </c>
      <c r="V231" t="s">
        <v>227</v>
      </c>
      <c r="W231" t="s">
        <v>227</v>
      </c>
      <c r="X231" t="s">
        <v>227</v>
      </c>
      <c r="Y231" t="s">
        <v>227</v>
      </c>
      <c r="Z231" t="s">
        <v>228</v>
      </c>
      <c r="AA231" t="s">
        <v>54</v>
      </c>
      <c r="AB231">
        <v>129.9</v>
      </c>
      <c r="AC231">
        <v>111.563</v>
      </c>
      <c r="AD231" t="s">
        <v>67</v>
      </c>
      <c r="AE231" t="s">
        <v>196</v>
      </c>
      <c r="AF231" t="s">
        <v>197</v>
      </c>
      <c r="AG231" t="s">
        <v>88</v>
      </c>
      <c r="AH231" s="3">
        <v>45783</v>
      </c>
      <c r="AJ231" t="s">
        <v>56</v>
      </c>
      <c r="AK231" s="3"/>
      <c r="AM231" s="3"/>
      <c r="AN231" t="s">
        <v>57</v>
      </c>
      <c r="AO231" s="3"/>
      <c r="AR231"/>
      <c r="AS231">
        <v>202505</v>
      </c>
      <c r="AT231" s="3">
        <v>45783</v>
      </c>
      <c r="AU231">
        <v>2162921</v>
      </c>
      <c r="AV231">
        <v>45791</v>
      </c>
      <c r="AW231" s="3"/>
      <c r="AY231" s="3"/>
      <c r="BA231" s="3"/>
      <c r="BC231" s="3"/>
      <c r="BD231">
        <v>202505</v>
      </c>
      <c r="BE231">
        <v>202505</v>
      </c>
      <c r="BF231" s="5">
        <f>IFERROR(VLOOKUP(Sheet1[[#This Row],[ASESOR]],Parámetros!A:B,2,0),Sheet1[[#This Row],[PERIODO_ALTA]])</f>
        <v>202505</v>
      </c>
      <c r="BG231" s="5" t="str">
        <f>_xlfn.CONCAT(TRIM(Sheet1[[#This Row],[ASESOR]])," ",TRIM(Sheet1[[#This Row],[DEPARTAMENTO]]))</f>
        <v>NOVO NETWORKS SAC Lambayeque</v>
      </c>
      <c r="BH231" s="5" t="str">
        <f>Sheet1[[#This Row],[DNI_ASESOR]]</f>
        <v>20607021555</v>
      </c>
      <c r="BI231">
        <f>IF(Sheet1[[#This Row],[GRUPO]]="G1",IF(AND(Sheet1[[#This Row],[RECIBO1_PAGADO]]&lt;&gt;"",Sheet1[[#This Row],[RECIBO1_PAGADO]]&lt;=DATEVALUE("10/06/2025")),1,0),0)</f>
        <v>0</v>
      </c>
      <c r="BJ231" s="9">
        <f>Sheet1[[#This Row],[PRECIO CON IGV EXTERNO]]/1.18</f>
        <v>94.544915254237296</v>
      </c>
      <c r="BK231" s="5" t="str">
        <f>IF(MONTH(Sheet1[[#This Row],[WS_RECIBO1_EMISION]])=5,"G1",IF(MONTH(Sheet1[[#This Row],[WS_RECIBO1_EMISION]])-5=1,"G2","POR DEFINIR"))</f>
        <v>G1</v>
      </c>
      <c r="BL231" s="5" t="s">
        <v>1798</v>
      </c>
    </row>
    <row r="232" spans="1:64" x14ac:dyDescent="0.25">
      <c r="A232">
        <v>2162969</v>
      </c>
      <c r="B232" t="s">
        <v>507</v>
      </c>
      <c r="C232" t="s">
        <v>89</v>
      </c>
      <c r="D232" t="s">
        <v>89</v>
      </c>
      <c r="E232" t="s">
        <v>93</v>
      </c>
      <c r="H232" s="3">
        <v>45782</v>
      </c>
      <c r="I232" s="13">
        <v>45782.870928506942</v>
      </c>
      <c r="J232" t="s">
        <v>190</v>
      </c>
      <c r="K232">
        <v>350</v>
      </c>
      <c r="L232" t="s">
        <v>188</v>
      </c>
      <c r="M232" t="s">
        <v>61</v>
      </c>
      <c r="N232">
        <v>0</v>
      </c>
      <c r="O232">
        <v>0</v>
      </c>
      <c r="P232">
        <v>0</v>
      </c>
      <c r="Q232">
        <v>0</v>
      </c>
      <c r="R232" t="s">
        <v>227</v>
      </c>
      <c r="S232" t="s">
        <v>227</v>
      </c>
      <c r="T232">
        <v>1</v>
      </c>
      <c r="U232" t="s">
        <v>227</v>
      </c>
      <c r="V232" t="s">
        <v>227</v>
      </c>
      <c r="W232" t="s">
        <v>227</v>
      </c>
      <c r="X232" t="s">
        <v>227</v>
      </c>
      <c r="Y232" t="s">
        <v>227</v>
      </c>
      <c r="Z232" t="s">
        <v>227</v>
      </c>
      <c r="AA232" t="s">
        <v>54</v>
      </c>
      <c r="AB232">
        <v>79</v>
      </c>
      <c r="AC232">
        <v>79</v>
      </c>
      <c r="AD232" t="s">
        <v>67</v>
      </c>
      <c r="AE232" t="s">
        <v>4</v>
      </c>
      <c r="AF232" t="s">
        <v>8</v>
      </c>
      <c r="AG232" t="s">
        <v>88</v>
      </c>
      <c r="AH232" s="3">
        <v>45783</v>
      </c>
      <c r="AJ232" t="s">
        <v>56</v>
      </c>
      <c r="AK232" s="3"/>
      <c r="AM232" s="3"/>
      <c r="AN232" t="s">
        <v>57</v>
      </c>
      <c r="AO232" s="3"/>
      <c r="AR232"/>
      <c r="AS232">
        <v>202505</v>
      </c>
      <c r="AT232" s="3">
        <v>45783</v>
      </c>
      <c r="AU232">
        <v>2162969</v>
      </c>
      <c r="AV232">
        <v>45791</v>
      </c>
      <c r="AW232" s="3">
        <v>45810</v>
      </c>
      <c r="AY232" s="3"/>
      <c r="BA232" s="3"/>
      <c r="BC232" s="3"/>
      <c r="BD232">
        <v>202505</v>
      </c>
      <c r="BE232">
        <v>202505</v>
      </c>
      <c r="BF232" s="5">
        <f>IFERROR(VLOOKUP(Sheet1[[#This Row],[ASESOR]],Parámetros!A:B,2,0),Sheet1[[#This Row],[PERIODO_ALTA]])</f>
        <v>202505</v>
      </c>
      <c r="BG232" s="5" t="str">
        <f>_xlfn.CONCAT(TRIM(Sheet1[[#This Row],[ASESOR]])," ",TRIM(Sheet1[[#This Row],[DEPARTAMENTO]]))</f>
        <v>ALIV TELECOM S.A.C. Piura</v>
      </c>
      <c r="BH232" s="5" t="str">
        <f>Sheet1[[#This Row],[DNI_ASESOR]]</f>
        <v>20609316170</v>
      </c>
      <c r="BI232">
        <f>IF(Sheet1[[#This Row],[GRUPO]]="G1",IF(AND(Sheet1[[#This Row],[RECIBO1_PAGADO]]&lt;&gt;"",Sheet1[[#This Row],[RECIBO1_PAGADO]]&lt;=DATEVALUE("10/06/2025")),1,0),0)</f>
        <v>1</v>
      </c>
      <c r="BJ232" s="9">
        <f>Sheet1[[#This Row],[PRECIO CON IGV EXTERNO]]/1.18</f>
        <v>66.949152542372886</v>
      </c>
      <c r="BK232" s="5" t="str">
        <f>IF(MONTH(Sheet1[[#This Row],[WS_RECIBO1_EMISION]])=5,"G1",IF(MONTH(Sheet1[[#This Row],[WS_RECIBO1_EMISION]])-5=1,"G2","POR DEFINIR"))</f>
        <v>G1</v>
      </c>
      <c r="BL232" s="5" t="s">
        <v>1798</v>
      </c>
    </row>
    <row r="233" spans="1:64" x14ac:dyDescent="0.25">
      <c r="A233">
        <v>2162975</v>
      </c>
      <c r="B233" t="s">
        <v>508</v>
      </c>
      <c r="C233" t="s">
        <v>89</v>
      </c>
      <c r="D233" t="s">
        <v>89</v>
      </c>
      <c r="E233" t="s">
        <v>90</v>
      </c>
      <c r="H233" s="3">
        <v>45782</v>
      </c>
      <c r="I233" s="13">
        <v>45782.84380023148</v>
      </c>
      <c r="J233" t="s">
        <v>190</v>
      </c>
      <c r="K233">
        <v>350</v>
      </c>
      <c r="L233" t="s">
        <v>186</v>
      </c>
      <c r="M233" t="s">
        <v>53</v>
      </c>
      <c r="N233">
        <v>0</v>
      </c>
      <c r="O233">
        <v>0</v>
      </c>
      <c r="P233">
        <v>0</v>
      </c>
      <c r="Q233">
        <v>0</v>
      </c>
      <c r="R233" t="s">
        <v>227</v>
      </c>
      <c r="S233" t="s">
        <v>227</v>
      </c>
      <c r="T233">
        <v>0</v>
      </c>
      <c r="U233" t="s">
        <v>227</v>
      </c>
      <c r="V233" t="s">
        <v>227</v>
      </c>
      <c r="W233" t="s">
        <v>227</v>
      </c>
      <c r="X233" t="s">
        <v>227</v>
      </c>
      <c r="Y233" t="s">
        <v>227</v>
      </c>
      <c r="Z233" t="s">
        <v>227</v>
      </c>
      <c r="AA233" t="s">
        <v>54</v>
      </c>
      <c r="AB233">
        <v>69</v>
      </c>
      <c r="AC233">
        <v>69</v>
      </c>
      <c r="AD233" t="s">
        <v>67</v>
      </c>
      <c r="AE233" t="s">
        <v>127</v>
      </c>
      <c r="AF233" t="s">
        <v>128</v>
      </c>
      <c r="AG233" t="s">
        <v>88</v>
      </c>
      <c r="AH233" s="3">
        <v>45783</v>
      </c>
      <c r="AJ233" t="s">
        <v>56</v>
      </c>
      <c r="AK233" s="3"/>
      <c r="AM233" s="3"/>
      <c r="AN233" t="s">
        <v>57</v>
      </c>
      <c r="AO233" s="3"/>
      <c r="AR233"/>
      <c r="AS233">
        <v>202505</v>
      </c>
      <c r="AT233" s="3">
        <v>45783</v>
      </c>
      <c r="AU233">
        <v>2162975</v>
      </c>
      <c r="AV233">
        <v>45791</v>
      </c>
      <c r="AW233" s="3">
        <v>45793</v>
      </c>
      <c r="AY233" s="3"/>
      <c r="BA233" s="3"/>
      <c r="BC233" s="3"/>
      <c r="BD233">
        <v>202505</v>
      </c>
      <c r="BE233">
        <v>202505</v>
      </c>
      <c r="BF233" s="5">
        <f>IFERROR(VLOOKUP(Sheet1[[#This Row],[ASESOR]],Parámetros!A:B,2,0),Sheet1[[#This Row],[PERIODO_ALTA]])</f>
        <v>202505</v>
      </c>
      <c r="BG233" s="5" t="str">
        <f>_xlfn.CONCAT(TRIM(Sheet1[[#This Row],[ASESOR]])," ",TRIM(Sheet1[[#This Row],[DEPARTAMENTO]]))</f>
        <v>DATANTENNA S.A.C. Piura</v>
      </c>
      <c r="BH233" s="5" t="str">
        <f>Sheet1[[#This Row],[DNI_ASESOR]]</f>
        <v>20557798723</v>
      </c>
      <c r="BI233">
        <f>IF(Sheet1[[#This Row],[GRUPO]]="G1",IF(AND(Sheet1[[#This Row],[RECIBO1_PAGADO]]&lt;&gt;"",Sheet1[[#This Row],[RECIBO1_PAGADO]]&lt;=DATEVALUE("10/06/2025")),1,0),0)</f>
        <v>1</v>
      </c>
      <c r="BJ233" s="9">
        <f>Sheet1[[#This Row],[PRECIO CON IGV EXTERNO]]/1.18</f>
        <v>58.474576271186443</v>
      </c>
      <c r="BK233" s="5" t="str">
        <f>IF(MONTH(Sheet1[[#This Row],[WS_RECIBO1_EMISION]])=5,"G1",IF(MONTH(Sheet1[[#This Row],[WS_RECIBO1_EMISION]])-5=1,"G2","POR DEFINIR"))</f>
        <v>G1</v>
      </c>
      <c r="BL233" s="5" t="s">
        <v>1798</v>
      </c>
    </row>
    <row r="234" spans="1:64" x14ac:dyDescent="0.25">
      <c r="A234">
        <v>2162978</v>
      </c>
      <c r="B234" t="s">
        <v>509</v>
      </c>
      <c r="C234" t="s">
        <v>94</v>
      </c>
      <c r="D234" t="s">
        <v>95</v>
      </c>
      <c r="E234" t="s">
        <v>96</v>
      </c>
      <c r="H234" s="3">
        <v>45782</v>
      </c>
      <c r="I234" s="13">
        <v>45782.825082719908</v>
      </c>
      <c r="J234" t="s">
        <v>190</v>
      </c>
      <c r="K234">
        <v>350</v>
      </c>
      <c r="L234" t="s">
        <v>186</v>
      </c>
      <c r="M234" t="s">
        <v>53</v>
      </c>
      <c r="N234">
        <v>0</v>
      </c>
      <c r="O234">
        <v>0</v>
      </c>
      <c r="P234">
        <v>0</v>
      </c>
      <c r="Q234">
        <v>0</v>
      </c>
      <c r="R234" t="s">
        <v>227</v>
      </c>
      <c r="S234" t="s">
        <v>227</v>
      </c>
      <c r="T234">
        <v>0</v>
      </c>
      <c r="U234" t="s">
        <v>227</v>
      </c>
      <c r="V234" t="s">
        <v>227</v>
      </c>
      <c r="W234" t="s">
        <v>227</v>
      </c>
      <c r="X234" t="s">
        <v>227</v>
      </c>
      <c r="Y234" t="s">
        <v>227</v>
      </c>
      <c r="Z234" t="s">
        <v>227</v>
      </c>
      <c r="AA234" t="s">
        <v>54</v>
      </c>
      <c r="AB234">
        <v>69</v>
      </c>
      <c r="AC234">
        <v>69</v>
      </c>
      <c r="AD234" t="s">
        <v>67</v>
      </c>
      <c r="AE234" t="s">
        <v>4</v>
      </c>
      <c r="AF234" t="s">
        <v>8</v>
      </c>
      <c r="AG234" t="s">
        <v>88</v>
      </c>
      <c r="AH234" s="3">
        <v>45783</v>
      </c>
      <c r="AJ234" t="s">
        <v>56</v>
      </c>
      <c r="AK234" s="3"/>
      <c r="AM234" s="3"/>
      <c r="AN234" t="s">
        <v>57</v>
      </c>
      <c r="AO234" s="3"/>
      <c r="AR234"/>
      <c r="AS234">
        <v>202505</v>
      </c>
      <c r="AT234" s="3">
        <v>45783</v>
      </c>
      <c r="AU234">
        <v>2162978</v>
      </c>
      <c r="AV234">
        <v>45791</v>
      </c>
      <c r="AW234" s="3">
        <v>45812</v>
      </c>
      <c r="AY234" s="3"/>
      <c r="BA234" s="3"/>
      <c r="BC234" s="3"/>
      <c r="BD234">
        <v>202505</v>
      </c>
      <c r="BE234">
        <v>202505</v>
      </c>
      <c r="BF234" s="5">
        <f>IFERROR(VLOOKUP(Sheet1[[#This Row],[ASESOR]],Parámetros!A:B,2,0),Sheet1[[#This Row],[PERIODO_ALTA]])</f>
        <v>202505</v>
      </c>
      <c r="BG234" s="5" t="str">
        <f>_xlfn.CONCAT(TRIM(Sheet1[[#This Row],[ASESOR]])," ",TRIM(Sheet1[[#This Row],[DEPARTAMENTO]]))</f>
        <v>ALIV TELECOM S.A.C. La Libertad</v>
      </c>
      <c r="BH234" s="5" t="str">
        <f>Sheet1[[#This Row],[DNI_ASESOR]]</f>
        <v>20609316170</v>
      </c>
      <c r="BI234">
        <f>IF(Sheet1[[#This Row],[GRUPO]]="G1",IF(AND(Sheet1[[#This Row],[RECIBO1_PAGADO]]&lt;&gt;"",Sheet1[[#This Row],[RECIBO1_PAGADO]]&lt;=DATEVALUE("10/06/2025")),1,0),0)</f>
        <v>1</v>
      </c>
      <c r="BJ234" s="9">
        <f>Sheet1[[#This Row],[PRECIO CON IGV EXTERNO]]/1.18</f>
        <v>58.474576271186443</v>
      </c>
      <c r="BK234" s="5" t="str">
        <f>IF(MONTH(Sheet1[[#This Row],[WS_RECIBO1_EMISION]])=5,"G1",IF(MONTH(Sheet1[[#This Row],[WS_RECIBO1_EMISION]])-5=1,"G2","POR DEFINIR"))</f>
        <v>G1</v>
      </c>
      <c r="BL234" s="5" t="s">
        <v>1798</v>
      </c>
    </row>
    <row r="235" spans="1:64" x14ac:dyDescent="0.25">
      <c r="A235">
        <v>2163005</v>
      </c>
      <c r="B235" t="s">
        <v>510</v>
      </c>
      <c r="C235" t="s">
        <v>85</v>
      </c>
      <c r="D235" t="s">
        <v>86</v>
      </c>
      <c r="E235" t="s">
        <v>87</v>
      </c>
      <c r="H235" s="3">
        <v>45782</v>
      </c>
      <c r="I235" s="13">
        <v>45782.843792442131</v>
      </c>
      <c r="J235" t="s">
        <v>190</v>
      </c>
      <c r="K235">
        <v>350</v>
      </c>
      <c r="L235" t="s">
        <v>186</v>
      </c>
      <c r="M235" t="s">
        <v>53</v>
      </c>
      <c r="N235">
        <v>0</v>
      </c>
      <c r="O235">
        <v>0</v>
      </c>
      <c r="P235">
        <v>0</v>
      </c>
      <c r="Q235">
        <v>0</v>
      </c>
      <c r="R235" t="s">
        <v>227</v>
      </c>
      <c r="S235" t="s">
        <v>227</v>
      </c>
      <c r="T235">
        <v>0</v>
      </c>
      <c r="U235" t="s">
        <v>227</v>
      </c>
      <c r="V235" t="s">
        <v>227</v>
      </c>
      <c r="W235" t="s">
        <v>227</v>
      </c>
      <c r="X235" t="s">
        <v>227</v>
      </c>
      <c r="Y235" t="s">
        <v>227</v>
      </c>
      <c r="Z235" t="s">
        <v>227</v>
      </c>
      <c r="AA235" t="s">
        <v>54</v>
      </c>
      <c r="AB235">
        <v>69</v>
      </c>
      <c r="AC235">
        <v>69</v>
      </c>
      <c r="AD235" t="s">
        <v>55</v>
      </c>
      <c r="AE235" t="s">
        <v>199</v>
      </c>
      <c r="AF235" t="s">
        <v>200</v>
      </c>
      <c r="AG235" t="s">
        <v>88</v>
      </c>
      <c r="AH235" s="3">
        <v>45783</v>
      </c>
      <c r="AJ235" t="s">
        <v>56</v>
      </c>
      <c r="AK235" s="3"/>
      <c r="AM235" s="3"/>
      <c r="AN235" t="s">
        <v>57</v>
      </c>
      <c r="AO235" s="3"/>
      <c r="AR235"/>
      <c r="AS235">
        <v>202505</v>
      </c>
      <c r="AT235" s="3">
        <v>45783</v>
      </c>
      <c r="AU235">
        <v>2163005</v>
      </c>
      <c r="AV235">
        <v>45791</v>
      </c>
      <c r="AW235" s="3">
        <v>45807</v>
      </c>
      <c r="AY235" s="3"/>
      <c r="BA235" s="3"/>
      <c r="BC235" s="3"/>
      <c r="BD235">
        <v>202505</v>
      </c>
      <c r="BE235">
        <v>202505</v>
      </c>
      <c r="BF235" s="5">
        <f>IFERROR(VLOOKUP(Sheet1[[#This Row],[ASESOR]],Parámetros!A:B,2,0),Sheet1[[#This Row],[PERIODO_ALTA]])</f>
        <v>202505</v>
      </c>
      <c r="BG235" s="5" t="str">
        <f>_xlfn.CONCAT(TRIM(Sheet1[[#This Row],[ASESOR]])," ",TRIM(Sheet1[[#This Row],[DEPARTAMENTO]]))</f>
        <v>TELCO CONTACT S.A.C Lambayeque</v>
      </c>
      <c r="BH235" s="5" t="str">
        <f>Sheet1[[#This Row],[DNI_ASESOR]]</f>
        <v>20613723219</v>
      </c>
      <c r="BI235">
        <f>IF(Sheet1[[#This Row],[GRUPO]]="G1",IF(AND(Sheet1[[#This Row],[RECIBO1_PAGADO]]&lt;&gt;"",Sheet1[[#This Row],[RECIBO1_PAGADO]]&lt;=DATEVALUE("10/06/2025")),1,0),0)</f>
        <v>1</v>
      </c>
      <c r="BJ235" s="9">
        <f>Sheet1[[#This Row],[PRECIO CON IGV EXTERNO]]/1.18</f>
        <v>58.474576271186443</v>
      </c>
      <c r="BK235" s="5" t="str">
        <f>IF(MONTH(Sheet1[[#This Row],[WS_RECIBO1_EMISION]])=5,"G1",IF(MONTH(Sheet1[[#This Row],[WS_RECIBO1_EMISION]])-5=1,"G2","POR DEFINIR"))</f>
        <v>G1</v>
      </c>
      <c r="BL235" s="5" t="s">
        <v>1798</v>
      </c>
    </row>
    <row r="236" spans="1:64" x14ac:dyDescent="0.25">
      <c r="A236">
        <v>2163020</v>
      </c>
      <c r="B236" t="s">
        <v>511</v>
      </c>
      <c r="C236" t="s">
        <v>94</v>
      </c>
      <c r="D236" t="s">
        <v>95</v>
      </c>
      <c r="E236" t="s">
        <v>96</v>
      </c>
      <c r="H236" s="3">
        <v>45779</v>
      </c>
      <c r="I236" s="13">
        <v>45782.839680937497</v>
      </c>
      <c r="J236" t="s">
        <v>190</v>
      </c>
      <c r="K236">
        <v>350</v>
      </c>
      <c r="L236" t="s">
        <v>186</v>
      </c>
      <c r="M236" t="s">
        <v>53</v>
      </c>
      <c r="N236">
        <v>0</v>
      </c>
      <c r="O236">
        <v>0</v>
      </c>
      <c r="P236">
        <v>0</v>
      </c>
      <c r="Q236">
        <v>0</v>
      </c>
      <c r="R236" t="s">
        <v>227</v>
      </c>
      <c r="S236" t="s">
        <v>227</v>
      </c>
      <c r="T236">
        <v>0</v>
      </c>
      <c r="U236" t="s">
        <v>227</v>
      </c>
      <c r="V236" t="s">
        <v>227</v>
      </c>
      <c r="W236" t="s">
        <v>227</v>
      </c>
      <c r="X236" t="s">
        <v>227</v>
      </c>
      <c r="Y236" t="s">
        <v>227</v>
      </c>
      <c r="Z236" t="s">
        <v>227</v>
      </c>
      <c r="AA236" t="s">
        <v>54</v>
      </c>
      <c r="AB236">
        <v>69</v>
      </c>
      <c r="AC236">
        <v>69</v>
      </c>
      <c r="AD236" t="s">
        <v>67</v>
      </c>
      <c r="AE236" t="s">
        <v>4</v>
      </c>
      <c r="AF236" t="s">
        <v>8</v>
      </c>
      <c r="AG236" t="s">
        <v>88</v>
      </c>
      <c r="AH236" s="3">
        <v>45783</v>
      </c>
      <c r="AJ236" t="s">
        <v>56</v>
      </c>
      <c r="AK236" s="3"/>
      <c r="AM236" s="3"/>
      <c r="AN236" t="s">
        <v>57</v>
      </c>
      <c r="AO236" s="3"/>
      <c r="AR236"/>
      <c r="AS236">
        <v>202505</v>
      </c>
      <c r="AT236" s="3">
        <v>45783</v>
      </c>
      <c r="AU236">
        <v>2163020</v>
      </c>
      <c r="AV236">
        <v>45791</v>
      </c>
      <c r="AW236" s="3">
        <v>45798</v>
      </c>
      <c r="AY236" s="3"/>
      <c r="BA236" s="3"/>
      <c r="BC236" s="3"/>
      <c r="BD236">
        <v>202505</v>
      </c>
      <c r="BE236">
        <v>202505</v>
      </c>
      <c r="BF236" s="5">
        <f>IFERROR(VLOOKUP(Sheet1[[#This Row],[ASESOR]],Parámetros!A:B,2,0),Sheet1[[#This Row],[PERIODO_ALTA]])</f>
        <v>202505</v>
      </c>
      <c r="BG236" s="5" t="str">
        <f>_xlfn.CONCAT(TRIM(Sheet1[[#This Row],[ASESOR]])," ",TRIM(Sheet1[[#This Row],[DEPARTAMENTO]]))</f>
        <v>ALIV TELECOM S.A.C. La Libertad</v>
      </c>
      <c r="BH236" s="5" t="str">
        <f>Sheet1[[#This Row],[DNI_ASESOR]]</f>
        <v>20609316170</v>
      </c>
      <c r="BI236">
        <f>IF(Sheet1[[#This Row],[GRUPO]]="G1",IF(AND(Sheet1[[#This Row],[RECIBO1_PAGADO]]&lt;&gt;"",Sheet1[[#This Row],[RECIBO1_PAGADO]]&lt;=DATEVALUE("10/06/2025")),1,0),0)</f>
        <v>1</v>
      </c>
      <c r="BJ236" s="9">
        <f>Sheet1[[#This Row],[PRECIO CON IGV EXTERNO]]/1.18</f>
        <v>58.474576271186443</v>
      </c>
      <c r="BK236" s="5" t="str">
        <f>IF(MONTH(Sheet1[[#This Row],[WS_RECIBO1_EMISION]])=5,"G1",IF(MONTH(Sheet1[[#This Row],[WS_RECIBO1_EMISION]])-5=1,"G2","POR DEFINIR"))</f>
        <v>G1</v>
      </c>
      <c r="BL236" s="5" t="s">
        <v>1798</v>
      </c>
    </row>
    <row r="237" spans="1:64" x14ac:dyDescent="0.25">
      <c r="A237">
        <v>2163037</v>
      </c>
      <c r="B237" t="s">
        <v>512</v>
      </c>
      <c r="C237" t="s">
        <v>85</v>
      </c>
      <c r="D237" t="s">
        <v>86</v>
      </c>
      <c r="E237" t="s">
        <v>66</v>
      </c>
      <c r="H237" s="3">
        <v>45782</v>
      </c>
      <c r="I237" s="13">
        <v>45782.864649918978</v>
      </c>
      <c r="J237" t="s">
        <v>195</v>
      </c>
      <c r="K237">
        <v>1000</v>
      </c>
      <c r="L237" t="s">
        <v>188</v>
      </c>
      <c r="M237" t="s">
        <v>58</v>
      </c>
      <c r="N237">
        <v>1</v>
      </c>
      <c r="O237">
        <v>0</v>
      </c>
      <c r="P237">
        <v>0</v>
      </c>
      <c r="Q237">
        <v>0</v>
      </c>
      <c r="R237" t="s">
        <v>227</v>
      </c>
      <c r="S237" t="s">
        <v>227</v>
      </c>
      <c r="T237">
        <v>0</v>
      </c>
      <c r="U237" t="s">
        <v>227</v>
      </c>
      <c r="V237" t="s">
        <v>227</v>
      </c>
      <c r="W237" t="s">
        <v>227</v>
      </c>
      <c r="X237" t="s">
        <v>227</v>
      </c>
      <c r="Y237" t="s">
        <v>227</v>
      </c>
      <c r="Z237" t="s">
        <v>228</v>
      </c>
      <c r="AA237" t="s">
        <v>54</v>
      </c>
      <c r="AB237">
        <v>129.9</v>
      </c>
      <c r="AC237">
        <v>111.563</v>
      </c>
      <c r="AD237" t="s">
        <v>67</v>
      </c>
      <c r="AE237" t="s">
        <v>70</v>
      </c>
      <c r="AF237" t="s">
        <v>131</v>
      </c>
      <c r="AG237" t="s">
        <v>88</v>
      </c>
      <c r="AH237" s="3">
        <v>45783</v>
      </c>
      <c r="AJ237" t="s">
        <v>56</v>
      </c>
      <c r="AK237" s="3"/>
      <c r="AM237" s="3"/>
      <c r="AN237" t="s">
        <v>57</v>
      </c>
      <c r="AO237" s="3"/>
      <c r="AR237"/>
      <c r="AS237">
        <v>202505</v>
      </c>
      <c r="AT237" s="3">
        <v>45783</v>
      </c>
      <c r="AU237">
        <v>2163037</v>
      </c>
      <c r="AV237">
        <v>45791</v>
      </c>
      <c r="AW237" s="3">
        <v>45799</v>
      </c>
      <c r="AY237" s="3"/>
      <c r="BA237" s="3"/>
      <c r="BC237" s="3"/>
      <c r="BD237">
        <v>202505</v>
      </c>
      <c r="BE237">
        <v>202505</v>
      </c>
      <c r="BF237" s="5">
        <f>IFERROR(VLOOKUP(Sheet1[[#This Row],[ASESOR]],Parámetros!A:B,2,0),Sheet1[[#This Row],[PERIODO_ALTA]])</f>
        <v>202505</v>
      </c>
      <c r="BG237" s="5" t="str">
        <f>_xlfn.CONCAT(TRIM(Sheet1[[#This Row],[ASESOR]])," ",TRIM(Sheet1[[#This Row],[DEPARTAMENTO]]))</f>
        <v>SICOMNET SAC Lambayeque</v>
      </c>
      <c r="BH237" s="5" t="str">
        <f>Sheet1[[#This Row],[DNI_ASESOR]]</f>
        <v>20610959564</v>
      </c>
      <c r="BI237">
        <f>IF(Sheet1[[#This Row],[GRUPO]]="G1",IF(AND(Sheet1[[#This Row],[RECIBO1_PAGADO]]&lt;&gt;"",Sheet1[[#This Row],[RECIBO1_PAGADO]]&lt;=DATEVALUE("10/06/2025")),1,0),0)</f>
        <v>1</v>
      </c>
      <c r="BJ237" s="9">
        <f>Sheet1[[#This Row],[PRECIO CON IGV EXTERNO]]/1.18</f>
        <v>94.544915254237296</v>
      </c>
      <c r="BK237" s="5" t="str">
        <f>IF(MONTH(Sheet1[[#This Row],[WS_RECIBO1_EMISION]])=5,"G1",IF(MONTH(Sheet1[[#This Row],[WS_RECIBO1_EMISION]])-5=1,"G2","POR DEFINIR"))</f>
        <v>G1</v>
      </c>
      <c r="BL237" s="5" t="s">
        <v>1798</v>
      </c>
    </row>
    <row r="238" spans="1:64" x14ac:dyDescent="0.25">
      <c r="A238">
        <v>2163069</v>
      </c>
      <c r="B238" t="s">
        <v>513</v>
      </c>
      <c r="C238" t="s">
        <v>89</v>
      </c>
      <c r="D238" t="s">
        <v>89</v>
      </c>
      <c r="E238" t="s">
        <v>89</v>
      </c>
      <c r="H238" s="3">
        <v>45782</v>
      </c>
      <c r="I238" s="13">
        <v>45782.877141631943</v>
      </c>
      <c r="J238" t="s">
        <v>190</v>
      </c>
      <c r="K238">
        <v>350</v>
      </c>
      <c r="L238" t="s">
        <v>186</v>
      </c>
      <c r="M238" t="s">
        <v>53</v>
      </c>
      <c r="N238">
        <v>0</v>
      </c>
      <c r="O238">
        <v>0</v>
      </c>
      <c r="P238">
        <v>0</v>
      </c>
      <c r="Q238">
        <v>0</v>
      </c>
      <c r="R238" t="s">
        <v>227</v>
      </c>
      <c r="S238" t="s">
        <v>227</v>
      </c>
      <c r="T238">
        <v>0</v>
      </c>
      <c r="U238" t="s">
        <v>227</v>
      </c>
      <c r="V238" t="s">
        <v>227</v>
      </c>
      <c r="W238" t="s">
        <v>227</v>
      </c>
      <c r="X238" t="s">
        <v>227</v>
      </c>
      <c r="Y238" t="s">
        <v>227</v>
      </c>
      <c r="Z238" t="s">
        <v>227</v>
      </c>
      <c r="AA238" t="s">
        <v>54</v>
      </c>
      <c r="AB238">
        <v>69</v>
      </c>
      <c r="AC238">
        <v>69</v>
      </c>
      <c r="AD238" t="s">
        <v>67</v>
      </c>
      <c r="AE238" t="s">
        <v>4</v>
      </c>
      <c r="AF238" t="s">
        <v>8</v>
      </c>
      <c r="AG238" t="s">
        <v>88</v>
      </c>
      <c r="AH238" s="3">
        <v>45783</v>
      </c>
      <c r="AJ238" t="s">
        <v>56</v>
      </c>
      <c r="AK238" s="3"/>
      <c r="AM238" s="3"/>
      <c r="AN238" t="s">
        <v>57</v>
      </c>
      <c r="AO238" s="3"/>
      <c r="AR238"/>
      <c r="AS238">
        <v>202505</v>
      </c>
      <c r="AT238" s="3">
        <v>45783</v>
      </c>
      <c r="AU238">
        <v>2163069</v>
      </c>
      <c r="AV238">
        <v>45791</v>
      </c>
      <c r="AW238" s="3">
        <v>45807</v>
      </c>
      <c r="AY238" s="3"/>
      <c r="BA238" s="3"/>
      <c r="BC238" s="3"/>
      <c r="BD238">
        <v>202505</v>
      </c>
      <c r="BE238">
        <v>202505</v>
      </c>
      <c r="BF238" s="5">
        <f>IFERROR(VLOOKUP(Sheet1[[#This Row],[ASESOR]],Parámetros!A:B,2,0),Sheet1[[#This Row],[PERIODO_ALTA]])</f>
        <v>202505</v>
      </c>
      <c r="BG238" s="5" t="str">
        <f>_xlfn.CONCAT(TRIM(Sheet1[[#This Row],[ASESOR]])," ",TRIM(Sheet1[[#This Row],[DEPARTAMENTO]]))</f>
        <v>ALIV TELECOM S.A.C. Piura</v>
      </c>
      <c r="BH238" s="5" t="str">
        <f>Sheet1[[#This Row],[DNI_ASESOR]]</f>
        <v>20609316170</v>
      </c>
      <c r="BI238">
        <f>IF(Sheet1[[#This Row],[GRUPO]]="G1",IF(AND(Sheet1[[#This Row],[RECIBO1_PAGADO]]&lt;&gt;"",Sheet1[[#This Row],[RECIBO1_PAGADO]]&lt;=DATEVALUE("10/06/2025")),1,0),0)</f>
        <v>1</v>
      </c>
      <c r="BJ238" s="9">
        <f>Sheet1[[#This Row],[PRECIO CON IGV EXTERNO]]/1.18</f>
        <v>58.474576271186443</v>
      </c>
      <c r="BK238" s="5" t="str">
        <f>IF(MONTH(Sheet1[[#This Row],[WS_RECIBO1_EMISION]])=5,"G1",IF(MONTH(Sheet1[[#This Row],[WS_RECIBO1_EMISION]])-5=1,"G2","POR DEFINIR"))</f>
        <v>G1</v>
      </c>
      <c r="BL238" s="5" t="s">
        <v>1798</v>
      </c>
    </row>
    <row r="239" spans="1:64" x14ac:dyDescent="0.25">
      <c r="A239">
        <v>2163085</v>
      </c>
      <c r="B239" t="s">
        <v>514</v>
      </c>
      <c r="C239" t="s">
        <v>98</v>
      </c>
      <c r="D239" t="s">
        <v>99</v>
      </c>
      <c r="E239" t="s">
        <v>101</v>
      </c>
      <c r="H239" s="3">
        <v>45782</v>
      </c>
      <c r="I239" s="13">
        <v>45782.877123182872</v>
      </c>
      <c r="J239" t="s">
        <v>229</v>
      </c>
      <c r="K239">
        <v>350</v>
      </c>
      <c r="L239" t="s">
        <v>186</v>
      </c>
      <c r="M239" t="s">
        <v>68</v>
      </c>
      <c r="N239">
        <v>0</v>
      </c>
      <c r="O239">
        <v>1</v>
      </c>
      <c r="P239">
        <v>0</v>
      </c>
      <c r="Q239">
        <v>0</v>
      </c>
      <c r="R239" t="s">
        <v>227</v>
      </c>
      <c r="S239" t="s">
        <v>227</v>
      </c>
      <c r="T239">
        <v>0</v>
      </c>
      <c r="U239" t="s">
        <v>227</v>
      </c>
      <c r="V239" t="s">
        <v>227</v>
      </c>
      <c r="W239" t="s">
        <v>227</v>
      </c>
      <c r="X239" t="s">
        <v>227</v>
      </c>
      <c r="Y239" t="s">
        <v>227</v>
      </c>
      <c r="Z239" t="s">
        <v>227</v>
      </c>
      <c r="AA239" t="s">
        <v>54</v>
      </c>
      <c r="AB239">
        <v>129</v>
      </c>
      <c r="AC239">
        <v>129</v>
      </c>
      <c r="AD239" t="s">
        <v>67</v>
      </c>
      <c r="AE239" t="s">
        <v>4</v>
      </c>
      <c r="AF239" t="s">
        <v>8</v>
      </c>
      <c r="AG239" t="s">
        <v>88</v>
      </c>
      <c r="AH239" s="3">
        <v>45783</v>
      </c>
      <c r="AJ239" t="s">
        <v>56</v>
      </c>
      <c r="AK239" s="3"/>
      <c r="AM239" s="3"/>
      <c r="AN239" t="s">
        <v>57</v>
      </c>
      <c r="AO239" s="3"/>
      <c r="AR239"/>
      <c r="AS239">
        <v>202505</v>
      </c>
      <c r="AT239" s="3">
        <v>45783</v>
      </c>
      <c r="AU239">
        <v>2163085</v>
      </c>
      <c r="AV239">
        <v>45791</v>
      </c>
      <c r="AW239" s="3">
        <v>45803</v>
      </c>
      <c r="AY239" s="3"/>
      <c r="BA239" s="3"/>
      <c r="BC239" s="3"/>
      <c r="BD239">
        <v>202505</v>
      </c>
      <c r="BE239">
        <v>202505</v>
      </c>
      <c r="BF239" s="5">
        <f>IFERROR(VLOOKUP(Sheet1[[#This Row],[ASESOR]],Parámetros!A:B,2,0),Sheet1[[#This Row],[PERIODO_ALTA]])</f>
        <v>202505</v>
      </c>
      <c r="BG239" s="5" t="str">
        <f>_xlfn.CONCAT(TRIM(Sheet1[[#This Row],[ASESOR]])," ",TRIM(Sheet1[[#This Row],[DEPARTAMENTO]]))</f>
        <v>ALIV TELECOM S.A.C. Áncash</v>
      </c>
      <c r="BH239" s="5" t="str">
        <f>Sheet1[[#This Row],[DNI_ASESOR]]</f>
        <v>20609316170</v>
      </c>
      <c r="BI239">
        <f>IF(Sheet1[[#This Row],[GRUPO]]="G1",IF(AND(Sheet1[[#This Row],[RECIBO1_PAGADO]]&lt;&gt;"",Sheet1[[#This Row],[RECIBO1_PAGADO]]&lt;=DATEVALUE("10/06/2025")),1,0),0)</f>
        <v>1</v>
      </c>
      <c r="BJ239" s="9">
        <f>Sheet1[[#This Row],[PRECIO CON IGV EXTERNO]]/1.18</f>
        <v>109.32203389830509</v>
      </c>
      <c r="BK239" s="5" t="str">
        <f>IF(MONTH(Sheet1[[#This Row],[WS_RECIBO1_EMISION]])=5,"G1",IF(MONTH(Sheet1[[#This Row],[WS_RECIBO1_EMISION]])-5=1,"G2","POR DEFINIR"))</f>
        <v>G1</v>
      </c>
      <c r="BL239" s="5" t="s">
        <v>1798</v>
      </c>
    </row>
    <row r="240" spans="1:64" x14ac:dyDescent="0.25">
      <c r="A240">
        <v>2163086</v>
      </c>
      <c r="B240" t="s">
        <v>515</v>
      </c>
      <c r="C240" t="s">
        <v>94</v>
      </c>
      <c r="D240" t="s">
        <v>95</v>
      </c>
      <c r="E240" t="s">
        <v>96</v>
      </c>
      <c r="H240" s="3">
        <v>45782</v>
      </c>
      <c r="I240" s="13">
        <v>45782.881291898149</v>
      </c>
      <c r="J240" t="s">
        <v>195</v>
      </c>
      <c r="K240">
        <v>1000</v>
      </c>
      <c r="L240" t="s">
        <v>188</v>
      </c>
      <c r="M240" t="s">
        <v>58</v>
      </c>
      <c r="N240">
        <v>1</v>
      </c>
      <c r="O240">
        <v>0</v>
      </c>
      <c r="P240">
        <v>0</v>
      </c>
      <c r="Q240">
        <v>0</v>
      </c>
      <c r="R240" t="s">
        <v>227</v>
      </c>
      <c r="S240" t="s">
        <v>227</v>
      </c>
      <c r="T240">
        <v>0</v>
      </c>
      <c r="U240" t="s">
        <v>227</v>
      </c>
      <c r="V240" t="s">
        <v>227</v>
      </c>
      <c r="W240" t="s">
        <v>227</v>
      </c>
      <c r="X240" t="s">
        <v>227</v>
      </c>
      <c r="Y240" t="s">
        <v>227</v>
      </c>
      <c r="Z240" t="s">
        <v>228</v>
      </c>
      <c r="AA240" t="s">
        <v>54</v>
      </c>
      <c r="AB240">
        <v>129.9</v>
      </c>
      <c r="AC240">
        <v>111.563</v>
      </c>
      <c r="AD240" t="s">
        <v>67</v>
      </c>
      <c r="AE240" t="s">
        <v>4</v>
      </c>
      <c r="AF240" t="s">
        <v>8</v>
      </c>
      <c r="AG240" t="s">
        <v>88</v>
      </c>
      <c r="AH240" s="3">
        <v>45783</v>
      </c>
      <c r="AJ240" t="s">
        <v>56</v>
      </c>
      <c r="AK240" s="3"/>
      <c r="AM240" s="3"/>
      <c r="AN240" t="s">
        <v>57</v>
      </c>
      <c r="AO240" s="3"/>
      <c r="AR240"/>
      <c r="AS240">
        <v>202505</v>
      </c>
      <c r="AT240" s="3">
        <v>45783</v>
      </c>
      <c r="AU240">
        <v>2163086</v>
      </c>
      <c r="AV240">
        <v>45791</v>
      </c>
      <c r="AW240" s="3">
        <v>45805</v>
      </c>
      <c r="AY240" s="3"/>
      <c r="BA240" s="3"/>
      <c r="BC240" s="3"/>
      <c r="BD240">
        <v>202505</v>
      </c>
      <c r="BE240">
        <v>202505</v>
      </c>
      <c r="BF240" s="5">
        <f>IFERROR(VLOOKUP(Sheet1[[#This Row],[ASESOR]],Parámetros!A:B,2,0),Sheet1[[#This Row],[PERIODO_ALTA]])</f>
        <v>202505</v>
      </c>
      <c r="BG240" s="5" t="str">
        <f>_xlfn.CONCAT(TRIM(Sheet1[[#This Row],[ASESOR]])," ",TRIM(Sheet1[[#This Row],[DEPARTAMENTO]]))</f>
        <v>ALIV TELECOM S.A.C. La Libertad</v>
      </c>
      <c r="BH240" s="5" t="str">
        <f>Sheet1[[#This Row],[DNI_ASESOR]]</f>
        <v>20609316170</v>
      </c>
      <c r="BI240">
        <f>IF(Sheet1[[#This Row],[GRUPO]]="G1",IF(AND(Sheet1[[#This Row],[RECIBO1_PAGADO]]&lt;&gt;"",Sheet1[[#This Row],[RECIBO1_PAGADO]]&lt;=DATEVALUE("10/06/2025")),1,0),0)</f>
        <v>1</v>
      </c>
      <c r="BJ240" s="9">
        <f>Sheet1[[#This Row],[PRECIO CON IGV EXTERNO]]/1.18</f>
        <v>94.544915254237296</v>
      </c>
      <c r="BK240" s="5" t="str">
        <f>IF(MONTH(Sheet1[[#This Row],[WS_RECIBO1_EMISION]])=5,"G1",IF(MONTH(Sheet1[[#This Row],[WS_RECIBO1_EMISION]])-5=1,"G2","POR DEFINIR"))</f>
        <v>G1</v>
      </c>
      <c r="BL240" s="5" t="s">
        <v>1798</v>
      </c>
    </row>
    <row r="241" spans="1:64" x14ac:dyDescent="0.25">
      <c r="A241">
        <v>2163101</v>
      </c>
      <c r="B241" t="s">
        <v>516</v>
      </c>
      <c r="C241" t="s">
        <v>85</v>
      </c>
      <c r="D241" t="s">
        <v>86</v>
      </c>
      <c r="E241" t="s">
        <v>87</v>
      </c>
      <c r="H241" s="3">
        <v>45782</v>
      </c>
      <c r="I241" s="13">
        <v>45782.887572766202</v>
      </c>
      <c r="J241" t="s">
        <v>195</v>
      </c>
      <c r="K241">
        <v>1000</v>
      </c>
      <c r="L241" t="s">
        <v>188</v>
      </c>
      <c r="M241" t="s">
        <v>58</v>
      </c>
      <c r="N241">
        <v>1</v>
      </c>
      <c r="O241">
        <v>0</v>
      </c>
      <c r="P241">
        <v>0</v>
      </c>
      <c r="Q241">
        <v>0</v>
      </c>
      <c r="R241" t="s">
        <v>227</v>
      </c>
      <c r="S241" t="s">
        <v>227</v>
      </c>
      <c r="T241">
        <v>0</v>
      </c>
      <c r="U241" t="s">
        <v>227</v>
      </c>
      <c r="V241" t="s">
        <v>227</v>
      </c>
      <c r="W241" t="s">
        <v>227</v>
      </c>
      <c r="X241" t="s">
        <v>227</v>
      </c>
      <c r="Y241" t="s">
        <v>227</v>
      </c>
      <c r="Z241" t="s">
        <v>228</v>
      </c>
      <c r="AA241" t="s">
        <v>54</v>
      </c>
      <c r="AB241">
        <v>144.9</v>
      </c>
      <c r="AC241">
        <v>126.563</v>
      </c>
      <c r="AD241" t="s">
        <v>67</v>
      </c>
      <c r="AE241" t="s">
        <v>70</v>
      </c>
      <c r="AF241" t="s">
        <v>131</v>
      </c>
      <c r="AG241" t="s">
        <v>88</v>
      </c>
      <c r="AH241" s="3">
        <v>45783</v>
      </c>
      <c r="AJ241" t="s">
        <v>56</v>
      </c>
      <c r="AK241" s="3"/>
      <c r="AM241" s="3"/>
      <c r="AN241" t="s">
        <v>57</v>
      </c>
      <c r="AO241" s="3"/>
      <c r="AR241"/>
      <c r="AS241">
        <v>202505</v>
      </c>
      <c r="AT241" s="3">
        <v>45783</v>
      </c>
      <c r="AU241">
        <v>2163101</v>
      </c>
      <c r="AV241" s="3">
        <v>45791</v>
      </c>
      <c r="AW241" s="3"/>
      <c r="AY241" s="3"/>
      <c r="BA241" s="3"/>
      <c r="BC241" s="3"/>
      <c r="BD241">
        <v>202505</v>
      </c>
      <c r="BE241">
        <v>202505</v>
      </c>
      <c r="BF241" s="5">
        <f>IFERROR(VLOOKUP(Sheet1[[#This Row],[ASESOR]],Parámetros!A:B,2,0),Sheet1[[#This Row],[PERIODO_ALTA]])</f>
        <v>202505</v>
      </c>
      <c r="BG241" s="5" t="str">
        <f>_xlfn.CONCAT(TRIM(Sheet1[[#This Row],[ASESOR]])," ",TRIM(Sheet1[[#This Row],[DEPARTAMENTO]]))</f>
        <v>SICOMNET SAC Lambayeque</v>
      </c>
      <c r="BH241" s="5" t="str">
        <f>Sheet1[[#This Row],[DNI_ASESOR]]</f>
        <v>20610959564</v>
      </c>
      <c r="BI241">
        <f>IF(Sheet1[[#This Row],[GRUPO]]="G1",IF(AND(Sheet1[[#This Row],[RECIBO1_PAGADO]]&lt;&gt;"",Sheet1[[#This Row],[RECIBO1_PAGADO]]&lt;=DATEVALUE("10/06/2025")),1,0),0)</f>
        <v>0</v>
      </c>
      <c r="BJ241" s="9">
        <f>Sheet1[[#This Row],[PRECIO CON IGV EXTERNO]]/1.18</f>
        <v>107.25677966101696</v>
      </c>
      <c r="BK241" s="5" t="str">
        <f>IF(MONTH(Sheet1[[#This Row],[WS_RECIBO1_EMISION]])=5,"G1",IF(MONTH(Sheet1[[#This Row],[WS_RECIBO1_EMISION]])-5=1,"G2","POR DEFINIR"))</f>
        <v>G1</v>
      </c>
      <c r="BL241" s="5" t="s">
        <v>1798</v>
      </c>
    </row>
    <row r="242" spans="1:64" x14ac:dyDescent="0.25">
      <c r="A242">
        <v>2163130</v>
      </c>
      <c r="B242" t="s">
        <v>517</v>
      </c>
      <c r="C242" t="s">
        <v>89</v>
      </c>
      <c r="D242" t="s">
        <v>89</v>
      </c>
      <c r="E242" t="s">
        <v>90</v>
      </c>
      <c r="H242" s="3">
        <v>45782</v>
      </c>
      <c r="I242" s="13">
        <v>45782.906342476854</v>
      </c>
      <c r="J242" t="s">
        <v>191</v>
      </c>
      <c r="K242">
        <v>550</v>
      </c>
      <c r="L242" t="s">
        <v>186</v>
      </c>
      <c r="M242" t="s">
        <v>53</v>
      </c>
      <c r="N242">
        <v>0</v>
      </c>
      <c r="O242">
        <v>0</v>
      </c>
      <c r="P242">
        <v>0</v>
      </c>
      <c r="Q242">
        <v>0</v>
      </c>
      <c r="R242" t="s">
        <v>227</v>
      </c>
      <c r="S242" t="s">
        <v>227</v>
      </c>
      <c r="T242">
        <v>0</v>
      </c>
      <c r="U242" t="s">
        <v>227</v>
      </c>
      <c r="V242" t="s">
        <v>227</v>
      </c>
      <c r="W242" t="s">
        <v>227</v>
      </c>
      <c r="X242" t="s">
        <v>227</v>
      </c>
      <c r="Y242" t="s">
        <v>227</v>
      </c>
      <c r="Z242" t="s">
        <v>227</v>
      </c>
      <c r="AA242" t="s">
        <v>64</v>
      </c>
      <c r="AB242">
        <v>89</v>
      </c>
      <c r="AC242">
        <v>89</v>
      </c>
      <c r="AD242" t="s">
        <v>67</v>
      </c>
      <c r="AE242" t="s">
        <v>4</v>
      </c>
      <c r="AF242" t="s">
        <v>8</v>
      </c>
      <c r="AG242" t="s">
        <v>88</v>
      </c>
      <c r="AH242" s="3">
        <v>45783</v>
      </c>
      <c r="AJ242" t="s">
        <v>56</v>
      </c>
      <c r="AK242" s="3"/>
      <c r="AM242" s="3"/>
      <c r="AN242" t="s">
        <v>57</v>
      </c>
      <c r="AO242" s="3"/>
      <c r="AR242"/>
      <c r="AS242">
        <v>202505</v>
      </c>
      <c r="AT242" s="3">
        <v>45783</v>
      </c>
      <c r="AU242">
        <v>2163130</v>
      </c>
      <c r="AV242">
        <v>45791</v>
      </c>
      <c r="AW242" s="3">
        <v>45815</v>
      </c>
      <c r="AY242" s="3"/>
      <c r="BA242" s="3"/>
      <c r="BC242" s="3"/>
      <c r="BD242">
        <v>202505</v>
      </c>
      <c r="BE242">
        <v>202505</v>
      </c>
      <c r="BF242" s="5">
        <f>IFERROR(VLOOKUP(Sheet1[[#This Row],[ASESOR]],Parámetros!A:B,2,0),Sheet1[[#This Row],[PERIODO_ALTA]])</f>
        <v>202505</v>
      </c>
      <c r="BG242" s="5" t="str">
        <f>_xlfn.CONCAT(TRIM(Sheet1[[#This Row],[ASESOR]])," ",TRIM(Sheet1[[#This Row],[DEPARTAMENTO]]))</f>
        <v>ALIV TELECOM S.A.C. Piura</v>
      </c>
      <c r="BH242" s="5" t="str">
        <f>Sheet1[[#This Row],[DNI_ASESOR]]</f>
        <v>20609316170</v>
      </c>
      <c r="BI242">
        <f>IF(Sheet1[[#This Row],[GRUPO]]="G1",IF(AND(Sheet1[[#This Row],[RECIBO1_PAGADO]]&lt;&gt;"",Sheet1[[#This Row],[RECIBO1_PAGADO]]&lt;=DATEVALUE("10/06/2025")),1,0),0)</f>
        <v>1</v>
      </c>
      <c r="BJ242" s="9">
        <f>Sheet1[[#This Row],[PRECIO CON IGV EXTERNO]]/1.18</f>
        <v>75.423728813559322</v>
      </c>
      <c r="BK242" s="5" t="str">
        <f>IF(MONTH(Sheet1[[#This Row],[WS_RECIBO1_EMISION]])=5,"G1",IF(MONTH(Sheet1[[#This Row],[WS_RECIBO1_EMISION]])-5=1,"G2","POR DEFINIR"))</f>
        <v>G1</v>
      </c>
      <c r="BL242" s="5" t="s">
        <v>1798</v>
      </c>
    </row>
    <row r="243" spans="1:64" x14ac:dyDescent="0.25">
      <c r="A243">
        <v>2163139</v>
      </c>
      <c r="B243" t="s">
        <v>518</v>
      </c>
      <c r="C243" t="s">
        <v>98</v>
      </c>
      <c r="D243" t="s">
        <v>99</v>
      </c>
      <c r="E243" t="s">
        <v>101</v>
      </c>
      <c r="H243" s="3">
        <v>45782</v>
      </c>
      <c r="I243" s="13">
        <v>45782.908394444443</v>
      </c>
      <c r="J243" t="s">
        <v>190</v>
      </c>
      <c r="K243">
        <v>350</v>
      </c>
      <c r="L243" t="s">
        <v>186</v>
      </c>
      <c r="M243" t="s">
        <v>53</v>
      </c>
      <c r="N243">
        <v>0</v>
      </c>
      <c r="O243">
        <v>0</v>
      </c>
      <c r="P243">
        <v>0</v>
      </c>
      <c r="Q243">
        <v>0</v>
      </c>
      <c r="R243" t="s">
        <v>227</v>
      </c>
      <c r="S243" t="s">
        <v>227</v>
      </c>
      <c r="T243">
        <v>0</v>
      </c>
      <c r="U243" t="s">
        <v>227</v>
      </c>
      <c r="V243" t="s">
        <v>227</v>
      </c>
      <c r="W243" t="s">
        <v>227</v>
      </c>
      <c r="X243" t="s">
        <v>227</v>
      </c>
      <c r="Y243" t="s">
        <v>227</v>
      </c>
      <c r="Z243" t="s">
        <v>227</v>
      </c>
      <c r="AA243" t="s">
        <v>54</v>
      </c>
      <c r="AB243">
        <v>69</v>
      </c>
      <c r="AC243">
        <v>69</v>
      </c>
      <c r="AD243" t="s">
        <v>67</v>
      </c>
      <c r="AE243" t="s">
        <v>4</v>
      </c>
      <c r="AF243" t="s">
        <v>8</v>
      </c>
      <c r="AG243" t="s">
        <v>88</v>
      </c>
      <c r="AH243" s="3">
        <v>45785</v>
      </c>
      <c r="AJ243" t="s">
        <v>56</v>
      </c>
      <c r="AK243" s="3"/>
      <c r="AM243" s="3"/>
      <c r="AN243" t="s">
        <v>57</v>
      </c>
      <c r="AO243" s="3"/>
      <c r="AR243"/>
      <c r="AS243">
        <v>202505</v>
      </c>
      <c r="AT243" s="3">
        <v>45785</v>
      </c>
      <c r="AU243">
        <v>2163139</v>
      </c>
      <c r="AV243">
        <v>45791</v>
      </c>
      <c r="AW243" s="3">
        <v>45799</v>
      </c>
      <c r="AY243" s="3"/>
      <c r="BA243" s="3"/>
      <c r="BC243" s="3"/>
      <c r="BD243">
        <v>202505</v>
      </c>
      <c r="BE243">
        <v>202505</v>
      </c>
      <c r="BF243" s="5">
        <f>IFERROR(VLOOKUP(Sheet1[[#This Row],[ASESOR]],Parámetros!A:B,2,0),Sheet1[[#This Row],[PERIODO_ALTA]])</f>
        <v>202505</v>
      </c>
      <c r="BG243" s="5" t="str">
        <f>_xlfn.CONCAT(TRIM(Sheet1[[#This Row],[ASESOR]])," ",TRIM(Sheet1[[#This Row],[DEPARTAMENTO]]))</f>
        <v>ALIV TELECOM S.A.C. Áncash</v>
      </c>
      <c r="BH243" s="5" t="str">
        <f>Sheet1[[#This Row],[DNI_ASESOR]]</f>
        <v>20609316170</v>
      </c>
      <c r="BI243">
        <f>IF(Sheet1[[#This Row],[GRUPO]]="G1",IF(AND(Sheet1[[#This Row],[RECIBO1_PAGADO]]&lt;&gt;"",Sheet1[[#This Row],[RECIBO1_PAGADO]]&lt;=DATEVALUE("10/06/2025")),1,0),0)</f>
        <v>1</v>
      </c>
      <c r="BJ243" s="9">
        <f>Sheet1[[#This Row],[PRECIO CON IGV EXTERNO]]/1.18</f>
        <v>58.474576271186443</v>
      </c>
      <c r="BK243" s="5" t="str">
        <f>IF(MONTH(Sheet1[[#This Row],[WS_RECIBO1_EMISION]])=5,"G1",IF(MONTH(Sheet1[[#This Row],[WS_RECIBO1_EMISION]])-5=1,"G2","POR DEFINIR"))</f>
        <v>G1</v>
      </c>
      <c r="BL243" s="5" t="s">
        <v>1798</v>
      </c>
    </row>
    <row r="244" spans="1:64" x14ac:dyDescent="0.25">
      <c r="A244">
        <v>2163160</v>
      </c>
      <c r="B244" t="s">
        <v>519</v>
      </c>
      <c r="C244" t="s">
        <v>89</v>
      </c>
      <c r="D244" t="s">
        <v>89</v>
      </c>
      <c r="E244" t="s">
        <v>93</v>
      </c>
      <c r="H244" s="3">
        <v>45782</v>
      </c>
      <c r="I244" s="13">
        <v>45782.92295162037</v>
      </c>
      <c r="J244" t="s">
        <v>195</v>
      </c>
      <c r="K244">
        <v>1000</v>
      </c>
      <c r="L244" t="s">
        <v>188</v>
      </c>
      <c r="M244" t="s">
        <v>58</v>
      </c>
      <c r="N244">
        <v>1</v>
      </c>
      <c r="O244">
        <v>0</v>
      </c>
      <c r="P244">
        <v>0</v>
      </c>
      <c r="Q244">
        <v>0</v>
      </c>
      <c r="R244" t="s">
        <v>227</v>
      </c>
      <c r="S244" t="s">
        <v>227</v>
      </c>
      <c r="T244">
        <v>0</v>
      </c>
      <c r="U244" t="s">
        <v>227</v>
      </c>
      <c r="V244" t="s">
        <v>227</v>
      </c>
      <c r="W244" t="s">
        <v>227</v>
      </c>
      <c r="X244" t="s">
        <v>227</v>
      </c>
      <c r="Y244" t="s">
        <v>227</v>
      </c>
      <c r="Z244" t="s">
        <v>228</v>
      </c>
      <c r="AA244" t="s">
        <v>54</v>
      </c>
      <c r="AB244">
        <v>129.9</v>
      </c>
      <c r="AC244">
        <v>111.563</v>
      </c>
      <c r="AD244" t="s">
        <v>67</v>
      </c>
      <c r="AE244" t="s">
        <v>4</v>
      </c>
      <c r="AF244" t="s">
        <v>8</v>
      </c>
      <c r="AG244" t="s">
        <v>88</v>
      </c>
      <c r="AH244" s="3">
        <v>45783</v>
      </c>
      <c r="AJ244" t="s">
        <v>56</v>
      </c>
      <c r="AK244" s="3"/>
      <c r="AM244" s="3"/>
      <c r="AN244" t="s">
        <v>57</v>
      </c>
      <c r="AO244" s="3"/>
      <c r="AR244"/>
      <c r="AS244">
        <v>202505</v>
      </c>
      <c r="AT244" s="3">
        <v>45783</v>
      </c>
      <c r="AU244">
        <v>2163160</v>
      </c>
      <c r="AV244">
        <v>45791</v>
      </c>
      <c r="AW244" s="3">
        <v>45812</v>
      </c>
      <c r="AY244" s="3"/>
      <c r="BA244" s="3"/>
      <c r="BC244" s="3"/>
      <c r="BD244">
        <v>202505</v>
      </c>
      <c r="BE244">
        <v>202505</v>
      </c>
      <c r="BF244" s="5">
        <f>IFERROR(VLOOKUP(Sheet1[[#This Row],[ASESOR]],Parámetros!A:B,2,0),Sheet1[[#This Row],[PERIODO_ALTA]])</f>
        <v>202505</v>
      </c>
      <c r="BG244" s="5" t="str">
        <f>_xlfn.CONCAT(TRIM(Sheet1[[#This Row],[ASESOR]])," ",TRIM(Sheet1[[#This Row],[DEPARTAMENTO]]))</f>
        <v>ALIV TELECOM S.A.C. Piura</v>
      </c>
      <c r="BH244" s="5" t="str">
        <f>Sheet1[[#This Row],[DNI_ASESOR]]</f>
        <v>20609316170</v>
      </c>
      <c r="BI244">
        <f>IF(Sheet1[[#This Row],[GRUPO]]="G1",IF(AND(Sheet1[[#This Row],[RECIBO1_PAGADO]]&lt;&gt;"",Sheet1[[#This Row],[RECIBO1_PAGADO]]&lt;=DATEVALUE("10/06/2025")),1,0),0)</f>
        <v>1</v>
      </c>
      <c r="BJ244" s="9">
        <f>Sheet1[[#This Row],[PRECIO CON IGV EXTERNO]]/1.18</f>
        <v>94.544915254237296</v>
      </c>
      <c r="BK244" s="5" t="str">
        <f>IF(MONTH(Sheet1[[#This Row],[WS_RECIBO1_EMISION]])=5,"G1",IF(MONTH(Sheet1[[#This Row],[WS_RECIBO1_EMISION]])-5=1,"G2","POR DEFINIR"))</f>
        <v>G1</v>
      </c>
      <c r="BL244" s="5" t="s">
        <v>1798</v>
      </c>
    </row>
    <row r="245" spans="1:64" x14ac:dyDescent="0.25">
      <c r="A245">
        <v>2163237</v>
      </c>
      <c r="B245" t="s">
        <v>520</v>
      </c>
      <c r="C245" t="s">
        <v>89</v>
      </c>
      <c r="D245" t="s">
        <v>89</v>
      </c>
      <c r="E245" t="s">
        <v>90</v>
      </c>
      <c r="H245" s="3">
        <v>45782</v>
      </c>
      <c r="I245" s="13">
        <v>45783.135467939814</v>
      </c>
      <c r="J245" t="s">
        <v>195</v>
      </c>
      <c r="K245">
        <v>1000</v>
      </c>
      <c r="L245" t="s">
        <v>188</v>
      </c>
      <c r="M245" t="s">
        <v>58</v>
      </c>
      <c r="N245">
        <v>1</v>
      </c>
      <c r="O245">
        <v>0</v>
      </c>
      <c r="P245">
        <v>0</v>
      </c>
      <c r="Q245">
        <v>0</v>
      </c>
      <c r="R245" t="s">
        <v>227</v>
      </c>
      <c r="S245" t="s">
        <v>227</v>
      </c>
      <c r="T245">
        <v>0</v>
      </c>
      <c r="U245" t="s">
        <v>227</v>
      </c>
      <c r="V245" t="s">
        <v>227</v>
      </c>
      <c r="W245" t="s">
        <v>227</v>
      </c>
      <c r="X245" t="s">
        <v>227</v>
      </c>
      <c r="Y245" t="s">
        <v>227</v>
      </c>
      <c r="Z245" t="s">
        <v>228</v>
      </c>
      <c r="AA245" t="s">
        <v>64</v>
      </c>
      <c r="AB245">
        <v>129.9</v>
      </c>
      <c r="AC245">
        <v>111.563</v>
      </c>
      <c r="AD245" t="s">
        <v>67</v>
      </c>
      <c r="AE245" t="s">
        <v>4</v>
      </c>
      <c r="AF245" t="s">
        <v>8</v>
      </c>
      <c r="AG245" t="s">
        <v>88</v>
      </c>
      <c r="AH245" s="3">
        <v>45783</v>
      </c>
      <c r="AJ245" t="s">
        <v>56</v>
      </c>
      <c r="AK245" s="3"/>
      <c r="AM245" s="3"/>
      <c r="AN245" t="s">
        <v>57</v>
      </c>
      <c r="AO245" s="3"/>
      <c r="AR245"/>
      <c r="AS245">
        <v>202505</v>
      </c>
      <c r="AT245" s="3">
        <v>45783</v>
      </c>
      <c r="AU245">
        <v>2163237</v>
      </c>
      <c r="AV245">
        <v>45791</v>
      </c>
      <c r="AW245" s="3">
        <v>45817</v>
      </c>
      <c r="AY245" s="3"/>
      <c r="BA245" s="3"/>
      <c r="BC245" s="3"/>
      <c r="BD245">
        <v>202505</v>
      </c>
      <c r="BE245">
        <v>202505</v>
      </c>
      <c r="BF245" s="5">
        <f>IFERROR(VLOOKUP(Sheet1[[#This Row],[ASESOR]],Parámetros!A:B,2,0),Sheet1[[#This Row],[PERIODO_ALTA]])</f>
        <v>202505</v>
      </c>
      <c r="BG245" s="5" t="str">
        <f>_xlfn.CONCAT(TRIM(Sheet1[[#This Row],[ASESOR]])," ",TRIM(Sheet1[[#This Row],[DEPARTAMENTO]]))</f>
        <v>ALIV TELECOM S.A.C. Piura</v>
      </c>
      <c r="BH245" s="5" t="str">
        <f>Sheet1[[#This Row],[DNI_ASESOR]]</f>
        <v>20609316170</v>
      </c>
      <c r="BI245">
        <f>IF(Sheet1[[#This Row],[GRUPO]]="G1",IF(AND(Sheet1[[#This Row],[RECIBO1_PAGADO]]&lt;&gt;"",Sheet1[[#This Row],[RECIBO1_PAGADO]]&lt;=DATEVALUE("10/06/2025")),1,0),0)</f>
        <v>1</v>
      </c>
      <c r="BJ245" s="9">
        <f>Sheet1[[#This Row],[PRECIO CON IGV EXTERNO]]/1.18</f>
        <v>94.544915254237296</v>
      </c>
      <c r="BK245" s="5" t="str">
        <f>IF(MONTH(Sheet1[[#This Row],[WS_RECIBO1_EMISION]])=5,"G1",IF(MONTH(Sheet1[[#This Row],[WS_RECIBO1_EMISION]])-5=1,"G2","POR DEFINIR"))</f>
        <v>G1</v>
      </c>
      <c r="BL245" s="5" t="s">
        <v>1798</v>
      </c>
    </row>
    <row r="246" spans="1:64" x14ac:dyDescent="0.25">
      <c r="A246">
        <v>2163391</v>
      </c>
      <c r="B246" t="s">
        <v>521</v>
      </c>
      <c r="C246" t="s">
        <v>89</v>
      </c>
      <c r="D246" t="s">
        <v>89</v>
      </c>
      <c r="E246" t="s">
        <v>90</v>
      </c>
      <c r="H246" s="3">
        <v>45783</v>
      </c>
      <c r="I246" s="13">
        <v>45783.500224537034</v>
      </c>
      <c r="J246" t="s">
        <v>190</v>
      </c>
      <c r="K246">
        <v>350</v>
      </c>
      <c r="L246" t="s">
        <v>186</v>
      </c>
      <c r="M246" t="s">
        <v>53</v>
      </c>
      <c r="N246">
        <v>0</v>
      </c>
      <c r="O246">
        <v>0</v>
      </c>
      <c r="P246">
        <v>0</v>
      </c>
      <c r="Q246">
        <v>0</v>
      </c>
      <c r="R246" t="s">
        <v>227</v>
      </c>
      <c r="S246" t="s">
        <v>227</v>
      </c>
      <c r="T246">
        <v>0</v>
      </c>
      <c r="U246" t="s">
        <v>227</v>
      </c>
      <c r="V246" t="s">
        <v>227</v>
      </c>
      <c r="W246" t="s">
        <v>227</v>
      </c>
      <c r="X246" t="s">
        <v>227</v>
      </c>
      <c r="Y246" t="s">
        <v>227</v>
      </c>
      <c r="Z246" t="s">
        <v>227</v>
      </c>
      <c r="AA246" t="s">
        <v>54</v>
      </c>
      <c r="AB246">
        <v>69</v>
      </c>
      <c r="AC246">
        <v>69</v>
      </c>
      <c r="AD246" t="s">
        <v>67</v>
      </c>
      <c r="AE246" t="s">
        <v>4</v>
      </c>
      <c r="AF246" t="s">
        <v>8</v>
      </c>
      <c r="AG246" t="s">
        <v>88</v>
      </c>
      <c r="AH246" s="3">
        <v>45789</v>
      </c>
      <c r="AJ246" t="s">
        <v>56</v>
      </c>
      <c r="AK246" s="3"/>
      <c r="AM246" s="3"/>
      <c r="AN246" t="s">
        <v>57</v>
      </c>
      <c r="AO246" s="3"/>
      <c r="AR246"/>
      <c r="AS246">
        <v>202505</v>
      </c>
      <c r="AT246" s="3">
        <v>45789</v>
      </c>
      <c r="AU246">
        <v>2163391</v>
      </c>
      <c r="AV246" s="3">
        <v>45791</v>
      </c>
      <c r="AW246" s="3">
        <v>45804</v>
      </c>
      <c r="AY246" s="3"/>
      <c r="BA246" s="3"/>
      <c r="BC246" s="3"/>
      <c r="BD246">
        <v>202505</v>
      </c>
      <c r="BE246">
        <v>202505</v>
      </c>
      <c r="BF246" s="5">
        <f>IFERROR(VLOOKUP(Sheet1[[#This Row],[ASESOR]],Parámetros!A:B,2,0),Sheet1[[#This Row],[PERIODO_ALTA]])</f>
        <v>202505</v>
      </c>
      <c r="BG246" s="5" t="str">
        <f>_xlfn.CONCAT(TRIM(Sheet1[[#This Row],[ASESOR]])," ",TRIM(Sheet1[[#This Row],[DEPARTAMENTO]]))</f>
        <v>ALIV TELECOM S.A.C. Piura</v>
      </c>
      <c r="BH246" s="5" t="str">
        <f>Sheet1[[#This Row],[DNI_ASESOR]]</f>
        <v>20609316170</v>
      </c>
      <c r="BI246">
        <f>IF(Sheet1[[#This Row],[GRUPO]]="G1",IF(AND(Sheet1[[#This Row],[RECIBO1_PAGADO]]&lt;&gt;"",Sheet1[[#This Row],[RECIBO1_PAGADO]]&lt;=DATEVALUE("10/06/2025")),1,0),0)</f>
        <v>1</v>
      </c>
      <c r="BJ246" s="9">
        <f>Sheet1[[#This Row],[PRECIO CON IGV EXTERNO]]/1.18</f>
        <v>58.474576271186443</v>
      </c>
      <c r="BK246" s="5" t="str">
        <f>IF(MONTH(Sheet1[[#This Row],[WS_RECIBO1_EMISION]])=5,"G1",IF(MONTH(Sheet1[[#This Row],[WS_RECIBO1_EMISION]])-5=1,"G2","POR DEFINIR"))</f>
        <v>G1</v>
      </c>
      <c r="BL246" s="5" t="s">
        <v>1798</v>
      </c>
    </row>
    <row r="247" spans="1:64" x14ac:dyDescent="0.25">
      <c r="A247">
        <v>2163404</v>
      </c>
      <c r="B247" t="s">
        <v>522</v>
      </c>
      <c r="C247" t="s">
        <v>85</v>
      </c>
      <c r="D247" t="s">
        <v>86</v>
      </c>
      <c r="E247" t="s">
        <v>87</v>
      </c>
      <c r="H247" s="3">
        <v>45781</v>
      </c>
      <c r="I247" s="13">
        <v>45783.414661111114</v>
      </c>
      <c r="J247" t="s">
        <v>195</v>
      </c>
      <c r="K247">
        <v>1000</v>
      </c>
      <c r="L247" t="s">
        <v>188</v>
      </c>
      <c r="M247" t="s">
        <v>58</v>
      </c>
      <c r="N247">
        <v>1</v>
      </c>
      <c r="O247">
        <v>0</v>
      </c>
      <c r="P247">
        <v>0</v>
      </c>
      <c r="Q247">
        <v>0</v>
      </c>
      <c r="R247" t="s">
        <v>227</v>
      </c>
      <c r="S247" t="s">
        <v>227</v>
      </c>
      <c r="T247">
        <v>0</v>
      </c>
      <c r="U247" t="s">
        <v>227</v>
      </c>
      <c r="V247" t="s">
        <v>227</v>
      </c>
      <c r="W247" t="s">
        <v>227</v>
      </c>
      <c r="X247" t="s">
        <v>227</v>
      </c>
      <c r="Y247" t="s">
        <v>227</v>
      </c>
      <c r="Z247" t="s">
        <v>228</v>
      </c>
      <c r="AA247" t="s">
        <v>54</v>
      </c>
      <c r="AB247">
        <v>129.9</v>
      </c>
      <c r="AC247">
        <v>111.563</v>
      </c>
      <c r="AD247" t="s">
        <v>67</v>
      </c>
      <c r="AE247" t="s">
        <v>70</v>
      </c>
      <c r="AF247" t="s">
        <v>131</v>
      </c>
      <c r="AG247" t="s">
        <v>88</v>
      </c>
      <c r="AH247" s="3">
        <v>45784</v>
      </c>
      <c r="AJ247" t="s">
        <v>56</v>
      </c>
      <c r="AK247" s="3"/>
      <c r="AM247" s="3"/>
      <c r="AN247" t="s">
        <v>57</v>
      </c>
      <c r="AO247" s="3"/>
      <c r="AR247"/>
      <c r="AS247">
        <v>202505</v>
      </c>
      <c r="AT247" s="3">
        <v>45784</v>
      </c>
      <c r="AU247">
        <v>2163404</v>
      </c>
      <c r="AV247">
        <v>45791</v>
      </c>
      <c r="AW247" s="3">
        <v>45805</v>
      </c>
      <c r="AY247" s="3"/>
      <c r="BA247" s="3"/>
      <c r="BC247" s="3"/>
      <c r="BD247">
        <v>202505</v>
      </c>
      <c r="BE247">
        <v>202505</v>
      </c>
      <c r="BF247" s="5">
        <f>IFERROR(VLOOKUP(Sheet1[[#This Row],[ASESOR]],Parámetros!A:B,2,0),Sheet1[[#This Row],[PERIODO_ALTA]])</f>
        <v>202505</v>
      </c>
      <c r="BG247" s="5" t="str">
        <f>_xlfn.CONCAT(TRIM(Sheet1[[#This Row],[ASESOR]])," ",TRIM(Sheet1[[#This Row],[DEPARTAMENTO]]))</f>
        <v>SICOMNET SAC Lambayeque</v>
      </c>
      <c r="BH247" s="5" t="str">
        <f>Sheet1[[#This Row],[DNI_ASESOR]]</f>
        <v>20610959564</v>
      </c>
      <c r="BI247">
        <f>IF(Sheet1[[#This Row],[GRUPO]]="G1",IF(AND(Sheet1[[#This Row],[RECIBO1_PAGADO]]&lt;&gt;"",Sheet1[[#This Row],[RECIBO1_PAGADO]]&lt;=DATEVALUE("10/06/2025")),1,0),0)</f>
        <v>1</v>
      </c>
      <c r="BJ247" s="9">
        <f>Sheet1[[#This Row],[PRECIO CON IGV EXTERNO]]/1.18</f>
        <v>94.544915254237296</v>
      </c>
      <c r="BK247" s="5" t="str">
        <f>IF(MONTH(Sheet1[[#This Row],[WS_RECIBO1_EMISION]])=5,"G1",IF(MONTH(Sheet1[[#This Row],[WS_RECIBO1_EMISION]])-5=1,"G2","POR DEFINIR"))</f>
        <v>G1</v>
      </c>
      <c r="BL247" s="5" t="s">
        <v>1798</v>
      </c>
    </row>
    <row r="248" spans="1:64" x14ac:dyDescent="0.25">
      <c r="A248">
        <v>2163417</v>
      </c>
      <c r="B248" t="s">
        <v>523</v>
      </c>
      <c r="C248" t="s">
        <v>85</v>
      </c>
      <c r="D248" t="s">
        <v>86</v>
      </c>
      <c r="E248" t="s">
        <v>103</v>
      </c>
      <c r="H248" s="3">
        <v>45783</v>
      </c>
      <c r="I248" s="13">
        <v>45783.431340740739</v>
      </c>
      <c r="J248" t="s">
        <v>190</v>
      </c>
      <c r="K248">
        <v>350</v>
      </c>
      <c r="L248" t="s">
        <v>186</v>
      </c>
      <c r="M248" t="s">
        <v>53</v>
      </c>
      <c r="N248">
        <v>0</v>
      </c>
      <c r="O248">
        <v>0</v>
      </c>
      <c r="P248">
        <v>0</v>
      </c>
      <c r="Q248">
        <v>0</v>
      </c>
      <c r="R248" t="s">
        <v>227</v>
      </c>
      <c r="S248" t="s">
        <v>227</v>
      </c>
      <c r="T248">
        <v>0</v>
      </c>
      <c r="U248" t="s">
        <v>227</v>
      </c>
      <c r="V248" t="s">
        <v>227</v>
      </c>
      <c r="W248" t="s">
        <v>227</v>
      </c>
      <c r="X248" t="s">
        <v>227</v>
      </c>
      <c r="Y248" t="s">
        <v>227</v>
      </c>
      <c r="Z248" t="s">
        <v>227</v>
      </c>
      <c r="AA248" t="s">
        <v>54</v>
      </c>
      <c r="AB248">
        <v>69</v>
      </c>
      <c r="AC248">
        <v>69</v>
      </c>
      <c r="AD248" t="s">
        <v>67</v>
      </c>
      <c r="AE248" t="s">
        <v>141</v>
      </c>
      <c r="AF248" t="s">
        <v>187</v>
      </c>
      <c r="AG248" t="s">
        <v>88</v>
      </c>
      <c r="AH248" s="3">
        <v>45783</v>
      </c>
      <c r="AJ248" t="s">
        <v>56</v>
      </c>
      <c r="AK248" s="3"/>
      <c r="AM248" s="3"/>
      <c r="AN248" t="s">
        <v>57</v>
      </c>
      <c r="AO248" s="3"/>
      <c r="AR248"/>
      <c r="AS248">
        <v>202505</v>
      </c>
      <c r="AT248" s="3">
        <v>45783</v>
      </c>
      <c r="AU248">
        <v>2163417</v>
      </c>
      <c r="AV248">
        <v>45791</v>
      </c>
      <c r="AW248" s="3">
        <v>45807</v>
      </c>
      <c r="AY248" s="3"/>
      <c r="BA248" s="3"/>
      <c r="BC248" s="3"/>
      <c r="BD248">
        <v>202505</v>
      </c>
      <c r="BE248">
        <v>202505</v>
      </c>
      <c r="BF248" s="5">
        <f>IFERROR(VLOOKUP(Sheet1[[#This Row],[ASESOR]],Parámetros!A:B,2,0),Sheet1[[#This Row],[PERIODO_ALTA]])</f>
        <v>202505</v>
      </c>
      <c r="BG248" s="5" t="str">
        <f>_xlfn.CONCAT(TRIM(Sheet1[[#This Row],[ASESOR]])," ",TRIM(Sheet1[[#This Row],[DEPARTAMENTO]]))</f>
        <v>EXPORTEL PROVINCIA Lambayeque</v>
      </c>
      <c r="BH248" s="5" t="str">
        <f>Sheet1[[#This Row],[DNI_ASESOR]]</f>
        <v>20610487672</v>
      </c>
      <c r="BI248">
        <f>IF(Sheet1[[#This Row],[GRUPO]]="G1",IF(AND(Sheet1[[#This Row],[RECIBO1_PAGADO]]&lt;&gt;"",Sheet1[[#This Row],[RECIBO1_PAGADO]]&lt;=DATEVALUE("10/06/2025")),1,0),0)</f>
        <v>1</v>
      </c>
      <c r="BJ248" s="9">
        <f>Sheet1[[#This Row],[PRECIO CON IGV EXTERNO]]/1.18</f>
        <v>58.474576271186443</v>
      </c>
      <c r="BK248" s="5" t="str">
        <f>IF(MONTH(Sheet1[[#This Row],[WS_RECIBO1_EMISION]])=5,"G1",IF(MONTH(Sheet1[[#This Row],[WS_RECIBO1_EMISION]])-5=1,"G2","POR DEFINIR"))</f>
        <v>G1</v>
      </c>
      <c r="BL248" s="5" t="s">
        <v>1798</v>
      </c>
    </row>
    <row r="249" spans="1:64" x14ac:dyDescent="0.25">
      <c r="A249">
        <v>2163437</v>
      </c>
      <c r="B249" t="s">
        <v>524</v>
      </c>
      <c r="C249" t="s">
        <v>94</v>
      </c>
      <c r="D249" t="s">
        <v>95</v>
      </c>
      <c r="E249" t="s">
        <v>96</v>
      </c>
      <c r="H249" s="3">
        <v>45783</v>
      </c>
      <c r="I249" s="13">
        <v>45783.443780555557</v>
      </c>
      <c r="J249" t="s">
        <v>190</v>
      </c>
      <c r="K249">
        <v>350</v>
      </c>
      <c r="L249" t="s">
        <v>186</v>
      </c>
      <c r="M249" t="s">
        <v>53</v>
      </c>
      <c r="N249">
        <v>0</v>
      </c>
      <c r="O249">
        <v>0</v>
      </c>
      <c r="P249">
        <v>0</v>
      </c>
      <c r="Q249">
        <v>0</v>
      </c>
      <c r="R249" t="s">
        <v>227</v>
      </c>
      <c r="S249" t="s">
        <v>227</v>
      </c>
      <c r="T249">
        <v>0</v>
      </c>
      <c r="U249" t="s">
        <v>227</v>
      </c>
      <c r="V249" t="s">
        <v>227</v>
      </c>
      <c r="W249" t="s">
        <v>227</v>
      </c>
      <c r="X249" t="s">
        <v>227</v>
      </c>
      <c r="Y249" t="s">
        <v>227</v>
      </c>
      <c r="Z249" t="s">
        <v>227</v>
      </c>
      <c r="AA249" t="s">
        <v>54</v>
      </c>
      <c r="AB249">
        <v>69</v>
      </c>
      <c r="AC249">
        <v>69</v>
      </c>
      <c r="AD249" t="s">
        <v>67</v>
      </c>
      <c r="AE249" t="s">
        <v>4</v>
      </c>
      <c r="AF249" t="s">
        <v>8</v>
      </c>
      <c r="AG249" t="s">
        <v>88</v>
      </c>
      <c r="AH249" s="3">
        <v>45783</v>
      </c>
      <c r="AJ249" t="s">
        <v>56</v>
      </c>
      <c r="AK249" s="3"/>
      <c r="AM249" s="3"/>
      <c r="AN249" t="s">
        <v>57</v>
      </c>
      <c r="AO249" s="3"/>
      <c r="AR249"/>
      <c r="AS249">
        <v>202505</v>
      </c>
      <c r="AT249" s="3">
        <v>45783</v>
      </c>
      <c r="AU249">
        <v>2163437</v>
      </c>
      <c r="AV249">
        <v>45791</v>
      </c>
      <c r="AW249" s="3">
        <v>45818</v>
      </c>
      <c r="AY249" s="3"/>
      <c r="BA249" s="3"/>
      <c r="BC249" s="3"/>
      <c r="BD249">
        <v>202505</v>
      </c>
      <c r="BE249">
        <v>202505</v>
      </c>
      <c r="BF249" s="5">
        <f>IFERROR(VLOOKUP(Sheet1[[#This Row],[ASESOR]],Parámetros!A:B,2,0),Sheet1[[#This Row],[PERIODO_ALTA]])</f>
        <v>202505</v>
      </c>
      <c r="BG249" s="5" t="str">
        <f>_xlfn.CONCAT(TRIM(Sheet1[[#This Row],[ASESOR]])," ",TRIM(Sheet1[[#This Row],[DEPARTAMENTO]]))</f>
        <v>ALIV TELECOM S.A.C. La Libertad</v>
      </c>
      <c r="BH249" s="5" t="str">
        <f>Sheet1[[#This Row],[DNI_ASESOR]]</f>
        <v>20609316170</v>
      </c>
      <c r="BI249">
        <f>IF(Sheet1[[#This Row],[GRUPO]]="G1",IF(AND(Sheet1[[#This Row],[RECIBO1_PAGADO]]&lt;&gt;"",Sheet1[[#This Row],[RECIBO1_PAGADO]]&lt;=DATEVALUE("10/06/2025")),1,0),0)</f>
        <v>1</v>
      </c>
      <c r="BJ249" s="9">
        <f>Sheet1[[#This Row],[PRECIO CON IGV EXTERNO]]/1.18</f>
        <v>58.474576271186443</v>
      </c>
      <c r="BK249" s="5" t="str">
        <f>IF(MONTH(Sheet1[[#This Row],[WS_RECIBO1_EMISION]])=5,"G1",IF(MONTH(Sheet1[[#This Row],[WS_RECIBO1_EMISION]])-5=1,"G2","POR DEFINIR"))</f>
        <v>G1</v>
      </c>
      <c r="BL249" s="5" t="s">
        <v>1798</v>
      </c>
    </row>
    <row r="250" spans="1:64" x14ac:dyDescent="0.25">
      <c r="A250">
        <v>2163441</v>
      </c>
      <c r="B250" t="s">
        <v>525</v>
      </c>
      <c r="C250" t="s">
        <v>89</v>
      </c>
      <c r="D250" t="s">
        <v>89</v>
      </c>
      <c r="E250" t="s">
        <v>93</v>
      </c>
      <c r="H250" s="3">
        <v>45783</v>
      </c>
      <c r="I250" s="13">
        <v>45783.433359571762</v>
      </c>
      <c r="J250" t="s">
        <v>195</v>
      </c>
      <c r="K250">
        <v>1000</v>
      </c>
      <c r="L250" t="s">
        <v>188</v>
      </c>
      <c r="M250" t="s">
        <v>58</v>
      </c>
      <c r="N250">
        <v>1</v>
      </c>
      <c r="O250">
        <v>0</v>
      </c>
      <c r="P250">
        <v>0</v>
      </c>
      <c r="Q250">
        <v>0</v>
      </c>
      <c r="R250" t="s">
        <v>227</v>
      </c>
      <c r="S250" t="s">
        <v>227</v>
      </c>
      <c r="T250">
        <v>0</v>
      </c>
      <c r="U250" t="s">
        <v>227</v>
      </c>
      <c r="V250" t="s">
        <v>227</v>
      </c>
      <c r="W250" t="s">
        <v>227</v>
      </c>
      <c r="X250" t="s">
        <v>227</v>
      </c>
      <c r="Y250" t="s">
        <v>227</v>
      </c>
      <c r="Z250" t="s">
        <v>228</v>
      </c>
      <c r="AA250" t="s">
        <v>54</v>
      </c>
      <c r="AB250">
        <v>129.9</v>
      </c>
      <c r="AC250">
        <v>111.563</v>
      </c>
      <c r="AD250" t="s">
        <v>67</v>
      </c>
      <c r="AE250" t="s">
        <v>4</v>
      </c>
      <c r="AF250" t="s">
        <v>8</v>
      </c>
      <c r="AG250" t="s">
        <v>88</v>
      </c>
      <c r="AH250" s="3">
        <v>45783</v>
      </c>
      <c r="AJ250" t="s">
        <v>56</v>
      </c>
      <c r="AK250" s="3"/>
      <c r="AM250" s="3"/>
      <c r="AN250" t="s">
        <v>57</v>
      </c>
      <c r="AO250" s="3"/>
      <c r="AR250"/>
      <c r="AS250">
        <v>202505</v>
      </c>
      <c r="AT250" s="3">
        <v>45783</v>
      </c>
      <c r="AU250">
        <v>2163441</v>
      </c>
      <c r="AV250">
        <v>45791</v>
      </c>
      <c r="AW250" s="3">
        <v>45817</v>
      </c>
      <c r="AY250" s="3"/>
      <c r="BA250" s="3"/>
      <c r="BC250" s="3"/>
      <c r="BD250">
        <v>202505</v>
      </c>
      <c r="BE250">
        <v>202505</v>
      </c>
      <c r="BF250" s="5">
        <f>IFERROR(VLOOKUP(Sheet1[[#This Row],[ASESOR]],Parámetros!A:B,2,0),Sheet1[[#This Row],[PERIODO_ALTA]])</f>
        <v>202505</v>
      </c>
      <c r="BG250" s="5" t="str">
        <f>_xlfn.CONCAT(TRIM(Sheet1[[#This Row],[ASESOR]])," ",TRIM(Sheet1[[#This Row],[DEPARTAMENTO]]))</f>
        <v>ALIV TELECOM S.A.C. Piura</v>
      </c>
      <c r="BH250" s="5" t="str">
        <f>Sheet1[[#This Row],[DNI_ASESOR]]</f>
        <v>20609316170</v>
      </c>
      <c r="BI250">
        <f>IF(Sheet1[[#This Row],[GRUPO]]="G1",IF(AND(Sheet1[[#This Row],[RECIBO1_PAGADO]]&lt;&gt;"",Sheet1[[#This Row],[RECIBO1_PAGADO]]&lt;=DATEVALUE("10/06/2025")),1,0),0)</f>
        <v>1</v>
      </c>
      <c r="BJ250" s="9">
        <f>Sheet1[[#This Row],[PRECIO CON IGV EXTERNO]]/1.18</f>
        <v>94.544915254237296</v>
      </c>
      <c r="BK250" s="5" t="str">
        <f>IF(MONTH(Sheet1[[#This Row],[WS_RECIBO1_EMISION]])=5,"G1",IF(MONTH(Sheet1[[#This Row],[WS_RECIBO1_EMISION]])-5=1,"G2","POR DEFINIR"))</f>
        <v>G1</v>
      </c>
      <c r="BL250" s="5" t="s">
        <v>1798</v>
      </c>
    </row>
    <row r="251" spans="1:64" x14ac:dyDescent="0.25">
      <c r="A251">
        <v>2163557</v>
      </c>
      <c r="B251" t="s">
        <v>526</v>
      </c>
      <c r="C251" t="s">
        <v>89</v>
      </c>
      <c r="D251" t="s">
        <v>89</v>
      </c>
      <c r="E251" t="s">
        <v>93</v>
      </c>
      <c r="H251" s="3">
        <v>45782</v>
      </c>
      <c r="I251" s="13">
        <v>45783.447976620373</v>
      </c>
      <c r="J251" t="s">
        <v>190</v>
      </c>
      <c r="K251">
        <v>350</v>
      </c>
      <c r="L251" t="s">
        <v>186</v>
      </c>
      <c r="M251" t="s">
        <v>53</v>
      </c>
      <c r="N251">
        <v>0</v>
      </c>
      <c r="O251">
        <v>0</v>
      </c>
      <c r="P251">
        <v>0</v>
      </c>
      <c r="Q251">
        <v>0</v>
      </c>
      <c r="R251" t="s">
        <v>227</v>
      </c>
      <c r="S251" t="s">
        <v>227</v>
      </c>
      <c r="T251">
        <v>0</v>
      </c>
      <c r="U251" t="s">
        <v>227</v>
      </c>
      <c r="V251" t="s">
        <v>227</v>
      </c>
      <c r="W251" t="s">
        <v>227</v>
      </c>
      <c r="X251" t="s">
        <v>227</v>
      </c>
      <c r="Y251" t="s">
        <v>227</v>
      </c>
      <c r="Z251" t="s">
        <v>227</v>
      </c>
      <c r="AA251" t="s">
        <v>54</v>
      </c>
      <c r="AB251">
        <v>69</v>
      </c>
      <c r="AC251">
        <v>69</v>
      </c>
      <c r="AD251" t="s">
        <v>67</v>
      </c>
      <c r="AE251" t="s">
        <v>4</v>
      </c>
      <c r="AF251" t="s">
        <v>8</v>
      </c>
      <c r="AG251" t="s">
        <v>88</v>
      </c>
      <c r="AH251" s="3">
        <v>45783</v>
      </c>
      <c r="AJ251" t="s">
        <v>56</v>
      </c>
      <c r="AK251" s="3"/>
      <c r="AM251" s="3"/>
      <c r="AN251" t="s">
        <v>57</v>
      </c>
      <c r="AO251" s="3"/>
      <c r="AR251"/>
      <c r="AS251">
        <v>202505</v>
      </c>
      <c r="AT251" s="3">
        <v>45783</v>
      </c>
      <c r="AU251">
        <v>2163557</v>
      </c>
      <c r="AV251">
        <v>45791</v>
      </c>
      <c r="AW251" s="3">
        <v>45814</v>
      </c>
      <c r="AY251" s="3"/>
      <c r="BA251" s="3"/>
      <c r="BC251" s="3"/>
      <c r="BD251">
        <v>202505</v>
      </c>
      <c r="BE251">
        <v>202505</v>
      </c>
      <c r="BF251" s="5">
        <f>IFERROR(VLOOKUP(Sheet1[[#This Row],[ASESOR]],Parámetros!A:B,2,0),Sheet1[[#This Row],[PERIODO_ALTA]])</f>
        <v>202505</v>
      </c>
      <c r="BG251" s="5" t="str">
        <f>_xlfn.CONCAT(TRIM(Sheet1[[#This Row],[ASESOR]])," ",TRIM(Sheet1[[#This Row],[DEPARTAMENTO]]))</f>
        <v>ALIV TELECOM S.A.C. Piura</v>
      </c>
      <c r="BH251" s="5" t="str">
        <f>Sheet1[[#This Row],[DNI_ASESOR]]</f>
        <v>20609316170</v>
      </c>
      <c r="BI251">
        <f>IF(Sheet1[[#This Row],[GRUPO]]="G1",IF(AND(Sheet1[[#This Row],[RECIBO1_PAGADO]]&lt;&gt;"",Sheet1[[#This Row],[RECIBO1_PAGADO]]&lt;=DATEVALUE("10/06/2025")),1,0),0)</f>
        <v>1</v>
      </c>
      <c r="BJ251" s="9">
        <f>Sheet1[[#This Row],[PRECIO CON IGV EXTERNO]]/1.18</f>
        <v>58.474576271186443</v>
      </c>
      <c r="BK251" s="5" t="str">
        <f>IF(MONTH(Sheet1[[#This Row],[WS_RECIBO1_EMISION]])=5,"G1",IF(MONTH(Sheet1[[#This Row],[WS_RECIBO1_EMISION]])-5=1,"G2","POR DEFINIR"))</f>
        <v>G1</v>
      </c>
      <c r="BL251" s="5" t="s">
        <v>1798</v>
      </c>
    </row>
    <row r="252" spans="1:64" x14ac:dyDescent="0.25">
      <c r="A252">
        <v>2163604</v>
      </c>
      <c r="B252" t="s">
        <v>527</v>
      </c>
      <c r="C252" t="s">
        <v>89</v>
      </c>
      <c r="D252" t="s">
        <v>89</v>
      </c>
      <c r="E252" t="s">
        <v>97</v>
      </c>
      <c r="H252" s="3">
        <v>45783</v>
      </c>
      <c r="I252" s="13">
        <v>45783.458482094909</v>
      </c>
      <c r="J252" t="s">
        <v>528</v>
      </c>
      <c r="K252">
        <v>550</v>
      </c>
      <c r="L252" t="s">
        <v>186</v>
      </c>
      <c r="M252" t="s">
        <v>53</v>
      </c>
      <c r="N252">
        <v>0</v>
      </c>
      <c r="O252">
        <v>0</v>
      </c>
      <c r="P252">
        <v>0</v>
      </c>
      <c r="Q252">
        <v>0</v>
      </c>
      <c r="R252" t="s">
        <v>227</v>
      </c>
      <c r="S252" t="s">
        <v>227</v>
      </c>
      <c r="T252">
        <v>0</v>
      </c>
      <c r="U252" t="s">
        <v>227</v>
      </c>
      <c r="V252" t="s">
        <v>227</v>
      </c>
      <c r="W252" t="s">
        <v>227</v>
      </c>
      <c r="X252" t="s">
        <v>227</v>
      </c>
      <c r="Y252" t="s">
        <v>227</v>
      </c>
      <c r="Z252" t="s">
        <v>227</v>
      </c>
      <c r="AA252" t="s">
        <v>54</v>
      </c>
      <c r="AB252">
        <v>89</v>
      </c>
      <c r="AC252">
        <v>89</v>
      </c>
      <c r="AD252" t="s">
        <v>67</v>
      </c>
      <c r="AE252" t="s">
        <v>70</v>
      </c>
      <c r="AF252" t="s">
        <v>131</v>
      </c>
      <c r="AG252" t="s">
        <v>88</v>
      </c>
      <c r="AH252" s="3">
        <v>45783</v>
      </c>
      <c r="AJ252" t="s">
        <v>56</v>
      </c>
      <c r="AK252" s="3"/>
      <c r="AM252" s="3"/>
      <c r="AN252" t="s">
        <v>57</v>
      </c>
      <c r="AO252" s="3"/>
      <c r="AR252"/>
      <c r="AS252">
        <v>202505</v>
      </c>
      <c r="AT252" s="3">
        <v>45783</v>
      </c>
      <c r="AU252">
        <v>2163604</v>
      </c>
      <c r="AV252">
        <v>45791</v>
      </c>
      <c r="AW252" s="3">
        <v>45805</v>
      </c>
      <c r="AY252" s="3"/>
      <c r="BA252" s="3"/>
      <c r="BC252" s="3"/>
      <c r="BD252">
        <v>202505</v>
      </c>
      <c r="BE252">
        <v>202505</v>
      </c>
      <c r="BF252" s="5">
        <f>IFERROR(VLOOKUP(Sheet1[[#This Row],[ASESOR]],Parámetros!A:B,2,0),Sheet1[[#This Row],[PERIODO_ALTA]])</f>
        <v>202505</v>
      </c>
      <c r="BG252" s="5" t="str">
        <f>_xlfn.CONCAT(TRIM(Sheet1[[#This Row],[ASESOR]])," ",TRIM(Sheet1[[#This Row],[DEPARTAMENTO]]))</f>
        <v>SICOMNET SAC Piura</v>
      </c>
      <c r="BH252" s="5" t="str">
        <f>Sheet1[[#This Row],[DNI_ASESOR]]</f>
        <v>20610959564</v>
      </c>
      <c r="BI252">
        <f>IF(Sheet1[[#This Row],[GRUPO]]="G1",IF(AND(Sheet1[[#This Row],[RECIBO1_PAGADO]]&lt;&gt;"",Sheet1[[#This Row],[RECIBO1_PAGADO]]&lt;=DATEVALUE("10/06/2025")),1,0),0)</f>
        <v>1</v>
      </c>
      <c r="BJ252" s="9">
        <f>Sheet1[[#This Row],[PRECIO CON IGV EXTERNO]]/1.18</f>
        <v>75.423728813559322</v>
      </c>
      <c r="BK252" s="5" t="str">
        <f>IF(MONTH(Sheet1[[#This Row],[WS_RECIBO1_EMISION]])=5,"G1",IF(MONTH(Sheet1[[#This Row],[WS_RECIBO1_EMISION]])-5=1,"G2","POR DEFINIR"))</f>
        <v>G1</v>
      </c>
      <c r="BL252" s="5" t="s">
        <v>1798</v>
      </c>
    </row>
    <row r="253" spans="1:64" x14ac:dyDescent="0.25">
      <c r="A253">
        <v>2163667</v>
      </c>
      <c r="B253" t="s">
        <v>529</v>
      </c>
      <c r="C253" t="s">
        <v>94</v>
      </c>
      <c r="D253" t="s">
        <v>95</v>
      </c>
      <c r="E253" t="s">
        <v>96</v>
      </c>
      <c r="H253" s="3">
        <v>45783</v>
      </c>
      <c r="I253" s="13">
        <v>45783.491703553242</v>
      </c>
      <c r="J253" t="s">
        <v>195</v>
      </c>
      <c r="K253">
        <v>1000</v>
      </c>
      <c r="L253" t="s">
        <v>188</v>
      </c>
      <c r="M253" t="s">
        <v>58</v>
      </c>
      <c r="N253">
        <v>1</v>
      </c>
      <c r="O253">
        <v>0</v>
      </c>
      <c r="P253">
        <v>0</v>
      </c>
      <c r="Q253">
        <v>0</v>
      </c>
      <c r="R253" t="s">
        <v>227</v>
      </c>
      <c r="S253" t="s">
        <v>227</v>
      </c>
      <c r="T253">
        <v>0</v>
      </c>
      <c r="U253" t="s">
        <v>227</v>
      </c>
      <c r="V253" t="s">
        <v>227</v>
      </c>
      <c r="W253" t="s">
        <v>227</v>
      </c>
      <c r="X253" t="s">
        <v>227</v>
      </c>
      <c r="Y253" t="s">
        <v>227</v>
      </c>
      <c r="Z253" t="s">
        <v>228</v>
      </c>
      <c r="AA253" t="s">
        <v>54</v>
      </c>
      <c r="AB253">
        <v>129.9</v>
      </c>
      <c r="AC253">
        <v>111.563</v>
      </c>
      <c r="AD253" t="s">
        <v>67</v>
      </c>
      <c r="AE253" t="s">
        <v>4</v>
      </c>
      <c r="AF253" t="s">
        <v>8</v>
      </c>
      <c r="AG253" t="s">
        <v>88</v>
      </c>
      <c r="AH253" s="3">
        <v>45783</v>
      </c>
      <c r="AJ253" t="s">
        <v>56</v>
      </c>
      <c r="AK253" s="3"/>
      <c r="AM253" s="3"/>
      <c r="AN253" t="s">
        <v>57</v>
      </c>
      <c r="AO253" s="3"/>
      <c r="AR253"/>
      <c r="AS253">
        <v>202505</v>
      </c>
      <c r="AT253" s="3">
        <v>45783</v>
      </c>
      <c r="AU253">
        <v>2163667</v>
      </c>
      <c r="AV253">
        <v>45791</v>
      </c>
      <c r="AW253" s="3">
        <v>45807</v>
      </c>
      <c r="AY253" s="3"/>
      <c r="BA253" s="3"/>
      <c r="BC253" s="3"/>
      <c r="BD253">
        <v>202505</v>
      </c>
      <c r="BE253">
        <v>202505</v>
      </c>
      <c r="BF253" s="5">
        <f>IFERROR(VLOOKUP(Sheet1[[#This Row],[ASESOR]],Parámetros!A:B,2,0),Sheet1[[#This Row],[PERIODO_ALTA]])</f>
        <v>202505</v>
      </c>
      <c r="BG253" s="5" t="str">
        <f>_xlfn.CONCAT(TRIM(Sheet1[[#This Row],[ASESOR]])," ",TRIM(Sheet1[[#This Row],[DEPARTAMENTO]]))</f>
        <v>ALIV TELECOM S.A.C. La Libertad</v>
      </c>
      <c r="BH253" s="5" t="str">
        <f>Sheet1[[#This Row],[DNI_ASESOR]]</f>
        <v>20609316170</v>
      </c>
      <c r="BI253">
        <f>IF(Sheet1[[#This Row],[GRUPO]]="G1",IF(AND(Sheet1[[#This Row],[RECIBO1_PAGADO]]&lt;&gt;"",Sheet1[[#This Row],[RECIBO1_PAGADO]]&lt;=DATEVALUE("10/06/2025")),1,0),0)</f>
        <v>1</v>
      </c>
      <c r="BJ253" s="9">
        <f>Sheet1[[#This Row],[PRECIO CON IGV EXTERNO]]/1.18</f>
        <v>94.544915254237296</v>
      </c>
      <c r="BK253" s="5" t="str">
        <f>IF(MONTH(Sheet1[[#This Row],[WS_RECIBO1_EMISION]])=5,"G1",IF(MONTH(Sheet1[[#This Row],[WS_RECIBO1_EMISION]])-5=1,"G2","POR DEFINIR"))</f>
        <v>G1</v>
      </c>
      <c r="BL253" s="5" t="s">
        <v>1798</v>
      </c>
    </row>
    <row r="254" spans="1:64" x14ac:dyDescent="0.25">
      <c r="A254">
        <v>2163690</v>
      </c>
      <c r="B254" t="s">
        <v>530</v>
      </c>
      <c r="C254" t="s">
        <v>85</v>
      </c>
      <c r="D254" t="s">
        <v>86</v>
      </c>
      <c r="E254" t="s">
        <v>87</v>
      </c>
      <c r="H254" s="3">
        <v>45781</v>
      </c>
      <c r="I254" s="13">
        <v>45783.477170057871</v>
      </c>
      <c r="J254" t="s">
        <v>235</v>
      </c>
      <c r="K254">
        <v>1000</v>
      </c>
      <c r="L254" t="s">
        <v>186</v>
      </c>
      <c r="M254" t="s">
        <v>68</v>
      </c>
      <c r="N254">
        <v>0</v>
      </c>
      <c r="O254">
        <v>1</v>
      </c>
      <c r="P254">
        <v>0</v>
      </c>
      <c r="Q254">
        <v>0</v>
      </c>
      <c r="R254" t="s">
        <v>227</v>
      </c>
      <c r="S254" t="s">
        <v>227</v>
      </c>
      <c r="T254">
        <v>0</v>
      </c>
      <c r="U254" t="s">
        <v>227</v>
      </c>
      <c r="V254" t="s">
        <v>227</v>
      </c>
      <c r="W254" t="s">
        <v>227</v>
      </c>
      <c r="X254" t="s">
        <v>227</v>
      </c>
      <c r="Y254" t="s">
        <v>227</v>
      </c>
      <c r="Z254" t="s">
        <v>227</v>
      </c>
      <c r="AA254" t="s">
        <v>54</v>
      </c>
      <c r="AB254">
        <v>189</v>
      </c>
      <c r="AC254">
        <v>189</v>
      </c>
      <c r="AD254" t="s">
        <v>67</v>
      </c>
      <c r="AE254" t="s">
        <v>4</v>
      </c>
      <c r="AF254" t="s">
        <v>8</v>
      </c>
      <c r="AG254" t="s">
        <v>88</v>
      </c>
      <c r="AH254" s="3">
        <v>45784</v>
      </c>
      <c r="AJ254" t="s">
        <v>56</v>
      </c>
      <c r="AK254" s="3"/>
      <c r="AM254" s="3"/>
      <c r="AN254" t="s">
        <v>57</v>
      </c>
      <c r="AO254" s="3"/>
      <c r="AR254"/>
      <c r="AS254">
        <v>202505</v>
      </c>
      <c r="AT254" s="3">
        <v>45784</v>
      </c>
      <c r="AU254">
        <v>2163690</v>
      </c>
      <c r="AV254">
        <v>45791</v>
      </c>
      <c r="AW254" s="3">
        <v>45811</v>
      </c>
      <c r="AY254" s="3"/>
      <c r="BA254" s="3"/>
      <c r="BC254" s="3"/>
      <c r="BD254">
        <v>202505</v>
      </c>
      <c r="BE254">
        <v>202505</v>
      </c>
      <c r="BF254" s="5">
        <f>IFERROR(VLOOKUP(Sheet1[[#This Row],[ASESOR]],Parámetros!A:B,2,0),Sheet1[[#This Row],[PERIODO_ALTA]])</f>
        <v>202505</v>
      </c>
      <c r="BG254" s="5" t="str">
        <f>_xlfn.CONCAT(TRIM(Sheet1[[#This Row],[ASESOR]])," ",TRIM(Sheet1[[#This Row],[DEPARTAMENTO]]))</f>
        <v>ALIV TELECOM S.A.C. Lambayeque</v>
      </c>
      <c r="BH254" s="5" t="str">
        <f>Sheet1[[#This Row],[DNI_ASESOR]]</f>
        <v>20609316170</v>
      </c>
      <c r="BI254">
        <f>IF(Sheet1[[#This Row],[GRUPO]]="G1",IF(AND(Sheet1[[#This Row],[RECIBO1_PAGADO]]&lt;&gt;"",Sheet1[[#This Row],[RECIBO1_PAGADO]]&lt;=DATEVALUE("10/06/2025")),1,0),0)</f>
        <v>1</v>
      </c>
      <c r="BJ254" s="9">
        <f>Sheet1[[#This Row],[PRECIO CON IGV EXTERNO]]/1.18</f>
        <v>160.16949152542375</v>
      </c>
      <c r="BK254" s="5" t="str">
        <f>IF(MONTH(Sheet1[[#This Row],[WS_RECIBO1_EMISION]])=5,"G1",IF(MONTH(Sheet1[[#This Row],[WS_RECIBO1_EMISION]])-5=1,"G2","POR DEFINIR"))</f>
        <v>G1</v>
      </c>
      <c r="BL254" s="5" t="s">
        <v>1798</v>
      </c>
    </row>
    <row r="255" spans="1:64" x14ac:dyDescent="0.25">
      <c r="A255">
        <v>2163809</v>
      </c>
      <c r="B255" t="s">
        <v>531</v>
      </c>
      <c r="C255" t="s">
        <v>89</v>
      </c>
      <c r="D255" t="s">
        <v>89</v>
      </c>
      <c r="E255" t="s">
        <v>90</v>
      </c>
      <c r="H255" s="3">
        <v>45783</v>
      </c>
      <c r="I255" s="13">
        <v>45783.527129895832</v>
      </c>
      <c r="J255" t="s">
        <v>190</v>
      </c>
      <c r="K255">
        <v>350</v>
      </c>
      <c r="L255" t="s">
        <v>186</v>
      </c>
      <c r="M255" t="s">
        <v>53</v>
      </c>
      <c r="N255">
        <v>0</v>
      </c>
      <c r="O255">
        <v>0</v>
      </c>
      <c r="P255">
        <v>0</v>
      </c>
      <c r="Q255">
        <v>0</v>
      </c>
      <c r="R255" t="s">
        <v>227</v>
      </c>
      <c r="S255" t="s">
        <v>227</v>
      </c>
      <c r="T255">
        <v>0</v>
      </c>
      <c r="U255" t="s">
        <v>227</v>
      </c>
      <c r="V255" t="s">
        <v>227</v>
      </c>
      <c r="W255" t="s">
        <v>227</v>
      </c>
      <c r="X255" t="s">
        <v>227</v>
      </c>
      <c r="Y255" t="s">
        <v>227</v>
      </c>
      <c r="Z255" t="s">
        <v>227</v>
      </c>
      <c r="AA255" t="s">
        <v>54</v>
      </c>
      <c r="AB255">
        <v>69</v>
      </c>
      <c r="AC255">
        <v>69</v>
      </c>
      <c r="AD255" t="s">
        <v>67</v>
      </c>
      <c r="AE255" t="s">
        <v>4</v>
      </c>
      <c r="AF255" t="s">
        <v>8</v>
      </c>
      <c r="AG255" t="s">
        <v>88</v>
      </c>
      <c r="AH255" s="3">
        <v>45783</v>
      </c>
      <c r="AJ255" t="s">
        <v>56</v>
      </c>
      <c r="AK255" s="3"/>
      <c r="AM255" s="3"/>
      <c r="AN255" t="s">
        <v>57</v>
      </c>
      <c r="AO255" s="3"/>
      <c r="AR255"/>
      <c r="AS255">
        <v>202505</v>
      </c>
      <c r="AT255" s="3">
        <v>45783</v>
      </c>
      <c r="AU255">
        <v>2163809</v>
      </c>
      <c r="AV255">
        <v>45791</v>
      </c>
      <c r="AW255" s="3">
        <v>45816</v>
      </c>
      <c r="AY255" s="3"/>
      <c r="BA255" s="3"/>
      <c r="BC255" s="3"/>
      <c r="BD255">
        <v>202505</v>
      </c>
      <c r="BE255">
        <v>202505</v>
      </c>
      <c r="BF255" s="5">
        <f>IFERROR(VLOOKUP(Sheet1[[#This Row],[ASESOR]],Parámetros!A:B,2,0),Sheet1[[#This Row],[PERIODO_ALTA]])</f>
        <v>202505</v>
      </c>
      <c r="BG255" s="5" t="str">
        <f>_xlfn.CONCAT(TRIM(Sheet1[[#This Row],[ASESOR]])," ",TRIM(Sheet1[[#This Row],[DEPARTAMENTO]]))</f>
        <v>ALIV TELECOM S.A.C. Piura</v>
      </c>
      <c r="BH255" s="5" t="str">
        <f>Sheet1[[#This Row],[DNI_ASESOR]]</f>
        <v>20609316170</v>
      </c>
      <c r="BI255">
        <f>IF(Sheet1[[#This Row],[GRUPO]]="G1",IF(AND(Sheet1[[#This Row],[RECIBO1_PAGADO]]&lt;&gt;"",Sheet1[[#This Row],[RECIBO1_PAGADO]]&lt;=DATEVALUE("10/06/2025")),1,0),0)</f>
        <v>1</v>
      </c>
      <c r="BJ255" s="9">
        <f>Sheet1[[#This Row],[PRECIO CON IGV EXTERNO]]/1.18</f>
        <v>58.474576271186443</v>
      </c>
      <c r="BK255" s="5" t="str">
        <f>IF(MONTH(Sheet1[[#This Row],[WS_RECIBO1_EMISION]])=5,"G1",IF(MONTH(Sheet1[[#This Row],[WS_RECIBO1_EMISION]])-5=1,"G2","POR DEFINIR"))</f>
        <v>G1</v>
      </c>
      <c r="BL255" s="5" t="s">
        <v>1798</v>
      </c>
    </row>
    <row r="256" spans="1:64" x14ac:dyDescent="0.25">
      <c r="A256">
        <v>2163814</v>
      </c>
      <c r="B256" t="s">
        <v>532</v>
      </c>
      <c r="C256" t="s">
        <v>89</v>
      </c>
      <c r="D256" t="s">
        <v>89</v>
      </c>
      <c r="E256" t="s">
        <v>93</v>
      </c>
      <c r="H256" s="3">
        <v>45783</v>
      </c>
      <c r="I256" s="13">
        <v>45783.53335636574</v>
      </c>
      <c r="J256" t="s">
        <v>192</v>
      </c>
      <c r="K256">
        <v>400</v>
      </c>
      <c r="L256" t="s">
        <v>186</v>
      </c>
      <c r="M256" t="s">
        <v>53</v>
      </c>
      <c r="N256">
        <v>0</v>
      </c>
      <c r="O256">
        <v>0</v>
      </c>
      <c r="P256">
        <v>0</v>
      </c>
      <c r="Q256">
        <v>0</v>
      </c>
      <c r="R256" t="s">
        <v>227</v>
      </c>
      <c r="S256" t="s">
        <v>227</v>
      </c>
      <c r="T256">
        <v>0</v>
      </c>
      <c r="U256" t="s">
        <v>227</v>
      </c>
      <c r="V256" t="s">
        <v>227</v>
      </c>
      <c r="W256" t="s">
        <v>227</v>
      </c>
      <c r="X256" t="s">
        <v>227</v>
      </c>
      <c r="Y256" t="s">
        <v>227</v>
      </c>
      <c r="Z256" t="s">
        <v>227</v>
      </c>
      <c r="AA256" t="s">
        <v>54</v>
      </c>
      <c r="AB256">
        <v>129</v>
      </c>
      <c r="AC256">
        <v>129</v>
      </c>
      <c r="AD256" t="s">
        <v>60</v>
      </c>
      <c r="AE256" t="s">
        <v>4</v>
      </c>
      <c r="AF256" t="s">
        <v>8</v>
      </c>
      <c r="AG256" t="s">
        <v>88</v>
      </c>
      <c r="AH256" s="3">
        <v>45783</v>
      </c>
      <c r="AJ256" t="s">
        <v>56</v>
      </c>
      <c r="AK256" s="3"/>
      <c r="AM256" s="3"/>
      <c r="AN256" t="s">
        <v>57</v>
      </c>
      <c r="AO256" s="3"/>
      <c r="AR256"/>
      <c r="AS256">
        <v>202505</v>
      </c>
      <c r="AT256" s="3">
        <v>45783</v>
      </c>
      <c r="AU256">
        <v>2163814</v>
      </c>
      <c r="AV256">
        <v>45791</v>
      </c>
      <c r="AW256" s="3">
        <v>45805</v>
      </c>
      <c r="AY256" s="3"/>
      <c r="BA256" s="3"/>
      <c r="BC256" s="3"/>
      <c r="BD256">
        <v>202505</v>
      </c>
      <c r="BE256">
        <v>202505</v>
      </c>
      <c r="BF256" s="5">
        <f>IFERROR(VLOOKUP(Sheet1[[#This Row],[ASESOR]],Parámetros!A:B,2,0),Sheet1[[#This Row],[PERIODO_ALTA]])</f>
        <v>202505</v>
      </c>
      <c r="BG256" s="5" t="str">
        <f>_xlfn.CONCAT(TRIM(Sheet1[[#This Row],[ASESOR]])," ",TRIM(Sheet1[[#This Row],[DEPARTAMENTO]]))</f>
        <v>ALIV TELECOM S.A.C. Piura</v>
      </c>
      <c r="BH256" s="5" t="str">
        <f>Sheet1[[#This Row],[DNI_ASESOR]]</f>
        <v>20609316170</v>
      </c>
      <c r="BI256">
        <f>IF(Sheet1[[#This Row],[GRUPO]]="G1",IF(AND(Sheet1[[#This Row],[RECIBO1_PAGADO]]&lt;&gt;"",Sheet1[[#This Row],[RECIBO1_PAGADO]]&lt;=DATEVALUE("10/06/2025")),1,0),0)</f>
        <v>1</v>
      </c>
      <c r="BJ256" s="9">
        <f>Sheet1[[#This Row],[PRECIO CON IGV EXTERNO]]/1.18</f>
        <v>109.32203389830509</v>
      </c>
      <c r="BK256" s="5" t="str">
        <f>IF(MONTH(Sheet1[[#This Row],[WS_RECIBO1_EMISION]])=5,"G1",IF(MONTH(Sheet1[[#This Row],[WS_RECIBO1_EMISION]])-5=1,"G2","POR DEFINIR"))</f>
        <v>G1</v>
      </c>
      <c r="BL256" s="5" t="s">
        <v>1798</v>
      </c>
    </row>
    <row r="257" spans="1:64" x14ac:dyDescent="0.25">
      <c r="A257">
        <v>2163816</v>
      </c>
      <c r="B257" t="s">
        <v>533</v>
      </c>
      <c r="C257" t="s">
        <v>89</v>
      </c>
      <c r="D257" t="s">
        <v>89</v>
      </c>
      <c r="E257" t="s">
        <v>89</v>
      </c>
      <c r="H257" s="3">
        <v>45783</v>
      </c>
      <c r="I257" s="13">
        <v>45783.502430324072</v>
      </c>
      <c r="J257" t="s">
        <v>190</v>
      </c>
      <c r="K257">
        <v>350</v>
      </c>
      <c r="L257" t="s">
        <v>186</v>
      </c>
      <c r="M257" t="s">
        <v>53</v>
      </c>
      <c r="N257">
        <v>0</v>
      </c>
      <c r="O257">
        <v>0</v>
      </c>
      <c r="P257">
        <v>0</v>
      </c>
      <c r="Q257">
        <v>0</v>
      </c>
      <c r="R257" t="s">
        <v>227</v>
      </c>
      <c r="S257" t="s">
        <v>227</v>
      </c>
      <c r="T257">
        <v>0</v>
      </c>
      <c r="U257" t="s">
        <v>227</v>
      </c>
      <c r="V257" t="s">
        <v>227</v>
      </c>
      <c r="W257" t="s">
        <v>227</v>
      </c>
      <c r="X257" t="s">
        <v>227</v>
      </c>
      <c r="Y257" t="s">
        <v>227</v>
      </c>
      <c r="Z257" t="s">
        <v>227</v>
      </c>
      <c r="AA257" t="s">
        <v>54</v>
      </c>
      <c r="AB257">
        <v>69</v>
      </c>
      <c r="AC257">
        <v>69</v>
      </c>
      <c r="AD257" t="s">
        <v>67</v>
      </c>
      <c r="AE257" t="s">
        <v>70</v>
      </c>
      <c r="AF257" t="s">
        <v>131</v>
      </c>
      <c r="AG257" t="s">
        <v>88</v>
      </c>
      <c r="AH257" s="3">
        <v>45783</v>
      </c>
      <c r="AJ257" t="s">
        <v>56</v>
      </c>
      <c r="AK257" s="3"/>
      <c r="AM257" s="3"/>
      <c r="AN257" t="s">
        <v>57</v>
      </c>
      <c r="AO257" s="3"/>
      <c r="AR257"/>
      <c r="AS257">
        <v>202505</v>
      </c>
      <c r="AT257" s="3">
        <v>45783</v>
      </c>
      <c r="AU257">
        <v>2163816</v>
      </c>
      <c r="AV257">
        <v>45791</v>
      </c>
      <c r="AW257" s="3">
        <v>45798</v>
      </c>
      <c r="AY257" s="3"/>
      <c r="BA257" s="3"/>
      <c r="BC257" s="3"/>
      <c r="BD257">
        <v>202505</v>
      </c>
      <c r="BE257">
        <v>202505</v>
      </c>
      <c r="BF257" s="5">
        <f>IFERROR(VLOOKUP(Sheet1[[#This Row],[ASESOR]],Parámetros!A:B,2,0),Sheet1[[#This Row],[PERIODO_ALTA]])</f>
        <v>202505</v>
      </c>
      <c r="BG257" s="5" t="str">
        <f>_xlfn.CONCAT(TRIM(Sheet1[[#This Row],[ASESOR]])," ",TRIM(Sheet1[[#This Row],[DEPARTAMENTO]]))</f>
        <v>SICOMNET SAC Piura</v>
      </c>
      <c r="BH257" s="5" t="str">
        <f>Sheet1[[#This Row],[DNI_ASESOR]]</f>
        <v>20610959564</v>
      </c>
      <c r="BI257">
        <f>IF(Sheet1[[#This Row],[GRUPO]]="G1",IF(AND(Sheet1[[#This Row],[RECIBO1_PAGADO]]&lt;&gt;"",Sheet1[[#This Row],[RECIBO1_PAGADO]]&lt;=DATEVALUE("10/06/2025")),1,0),0)</f>
        <v>1</v>
      </c>
      <c r="BJ257" s="9">
        <f>Sheet1[[#This Row],[PRECIO CON IGV EXTERNO]]/1.18</f>
        <v>58.474576271186443</v>
      </c>
      <c r="BK257" s="5" t="str">
        <f>IF(MONTH(Sheet1[[#This Row],[WS_RECIBO1_EMISION]])=5,"G1",IF(MONTH(Sheet1[[#This Row],[WS_RECIBO1_EMISION]])-5=1,"G2","POR DEFINIR"))</f>
        <v>G1</v>
      </c>
      <c r="BL257" s="5" t="s">
        <v>1798</v>
      </c>
    </row>
    <row r="258" spans="1:64" x14ac:dyDescent="0.25">
      <c r="A258">
        <v>2163866</v>
      </c>
      <c r="B258" t="s">
        <v>534</v>
      </c>
      <c r="C258" t="s">
        <v>89</v>
      </c>
      <c r="D258" t="s">
        <v>89</v>
      </c>
      <c r="E258" t="s">
        <v>89</v>
      </c>
      <c r="G258" t="s">
        <v>446</v>
      </c>
      <c r="H258" s="3">
        <v>45783</v>
      </c>
      <c r="I258" s="13">
        <v>45783.518795254633</v>
      </c>
      <c r="J258" t="s">
        <v>195</v>
      </c>
      <c r="K258">
        <v>1000</v>
      </c>
      <c r="L258" t="s">
        <v>188</v>
      </c>
      <c r="M258" t="s">
        <v>58</v>
      </c>
      <c r="N258">
        <v>1</v>
      </c>
      <c r="O258">
        <v>0</v>
      </c>
      <c r="P258">
        <v>0</v>
      </c>
      <c r="Q258">
        <v>0</v>
      </c>
      <c r="R258" t="s">
        <v>227</v>
      </c>
      <c r="S258" t="s">
        <v>227</v>
      </c>
      <c r="T258">
        <v>0</v>
      </c>
      <c r="U258" t="s">
        <v>227</v>
      </c>
      <c r="V258" t="s">
        <v>227</v>
      </c>
      <c r="W258" t="s">
        <v>227</v>
      </c>
      <c r="X258" t="s">
        <v>227</v>
      </c>
      <c r="Y258" t="s">
        <v>227</v>
      </c>
      <c r="Z258" t="s">
        <v>228</v>
      </c>
      <c r="AA258" t="s">
        <v>59</v>
      </c>
      <c r="AB258">
        <v>129.9</v>
      </c>
      <c r="AC258">
        <v>111.563</v>
      </c>
      <c r="AD258" t="s">
        <v>67</v>
      </c>
      <c r="AE258" t="s">
        <v>4</v>
      </c>
      <c r="AF258" t="s">
        <v>8</v>
      </c>
      <c r="AG258" t="s">
        <v>88</v>
      </c>
      <c r="AH258" s="3">
        <v>45783</v>
      </c>
      <c r="AJ258" t="s">
        <v>56</v>
      </c>
      <c r="AK258" s="3"/>
      <c r="AM258" s="3"/>
      <c r="AN258" t="s">
        <v>57</v>
      </c>
      <c r="AO258" s="3"/>
      <c r="AR258"/>
      <c r="AS258">
        <v>202505</v>
      </c>
      <c r="AT258" s="3">
        <v>45783</v>
      </c>
      <c r="AU258">
        <v>2163866</v>
      </c>
      <c r="AV258">
        <v>45791</v>
      </c>
      <c r="AW258" s="3">
        <v>45806</v>
      </c>
      <c r="AY258" s="3"/>
      <c r="BA258" s="3"/>
      <c r="BC258" s="3"/>
      <c r="BD258">
        <v>202505</v>
      </c>
      <c r="BE258">
        <v>202505</v>
      </c>
      <c r="BF258" s="5">
        <f>IFERROR(VLOOKUP(Sheet1[[#This Row],[ASESOR]],Parámetros!A:B,2,0),Sheet1[[#This Row],[PERIODO_ALTA]])</f>
        <v>202505</v>
      </c>
      <c r="BG258" s="5" t="str">
        <f>_xlfn.CONCAT(TRIM(Sheet1[[#This Row],[ASESOR]])," ",TRIM(Sheet1[[#This Row],[DEPARTAMENTO]]))</f>
        <v>ALIV TELECOM S.A.C. Piura</v>
      </c>
      <c r="BH258" s="5" t="str">
        <f>Sheet1[[#This Row],[DNI_ASESOR]]</f>
        <v>20609316170</v>
      </c>
      <c r="BI258">
        <f>IF(Sheet1[[#This Row],[GRUPO]]="G1",IF(AND(Sheet1[[#This Row],[RECIBO1_PAGADO]]&lt;&gt;"",Sheet1[[#This Row],[RECIBO1_PAGADO]]&lt;=DATEVALUE("10/06/2025")),1,0),0)</f>
        <v>1</v>
      </c>
      <c r="BJ258" s="9">
        <f>Sheet1[[#This Row],[PRECIO CON IGV EXTERNO]]/1.18</f>
        <v>94.544915254237296</v>
      </c>
      <c r="BK258" s="5" t="str">
        <f>IF(MONTH(Sheet1[[#This Row],[WS_RECIBO1_EMISION]])=5,"G1",IF(MONTH(Sheet1[[#This Row],[WS_RECIBO1_EMISION]])-5=1,"G2","POR DEFINIR"))</f>
        <v>G1</v>
      </c>
      <c r="BL258" s="5" t="s">
        <v>1798</v>
      </c>
    </row>
    <row r="259" spans="1:64" x14ac:dyDescent="0.25">
      <c r="A259">
        <v>2163887</v>
      </c>
      <c r="B259" t="s">
        <v>535</v>
      </c>
      <c r="C259" t="s">
        <v>89</v>
      </c>
      <c r="D259" t="s">
        <v>89</v>
      </c>
      <c r="E259" t="s">
        <v>93</v>
      </c>
      <c r="H259" s="3">
        <v>45782</v>
      </c>
      <c r="I259" s="13">
        <v>45783.518776076387</v>
      </c>
      <c r="J259" t="s">
        <v>191</v>
      </c>
      <c r="K259">
        <v>550</v>
      </c>
      <c r="L259" t="s">
        <v>186</v>
      </c>
      <c r="M259" t="s">
        <v>53</v>
      </c>
      <c r="N259">
        <v>0</v>
      </c>
      <c r="O259">
        <v>0</v>
      </c>
      <c r="P259">
        <v>0</v>
      </c>
      <c r="Q259">
        <v>0</v>
      </c>
      <c r="R259" t="s">
        <v>227</v>
      </c>
      <c r="S259" t="s">
        <v>227</v>
      </c>
      <c r="T259">
        <v>0</v>
      </c>
      <c r="U259" t="s">
        <v>227</v>
      </c>
      <c r="V259" t="s">
        <v>227</v>
      </c>
      <c r="W259" t="s">
        <v>227</v>
      </c>
      <c r="X259" t="s">
        <v>227</v>
      </c>
      <c r="Y259" t="s">
        <v>227</v>
      </c>
      <c r="Z259" t="s">
        <v>227</v>
      </c>
      <c r="AA259" t="s">
        <v>54</v>
      </c>
      <c r="AB259">
        <v>89</v>
      </c>
      <c r="AC259">
        <v>89</v>
      </c>
      <c r="AD259" t="s">
        <v>67</v>
      </c>
      <c r="AE259" t="s">
        <v>4</v>
      </c>
      <c r="AF259" t="s">
        <v>8</v>
      </c>
      <c r="AG259" t="s">
        <v>88</v>
      </c>
      <c r="AH259" s="3">
        <v>45783</v>
      </c>
      <c r="AJ259" t="s">
        <v>56</v>
      </c>
      <c r="AK259" s="3"/>
      <c r="AM259" s="3"/>
      <c r="AN259" t="s">
        <v>57</v>
      </c>
      <c r="AO259" s="3"/>
      <c r="AR259"/>
      <c r="AS259">
        <v>202505</v>
      </c>
      <c r="AT259" s="3">
        <v>45783</v>
      </c>
      <c r="AU259">
        <v>2163887</v>
      </c>
      <c r="AV259">
        <v>45791</v>
      </c>
      <c r="AW259" s="3">
        <v>45818</v>
      </c>
      <c r="AY259" s="3"/>
      <c r="BA259" s="3"/>
      <c r="BC259" s="3"/>
      <c r="BD259">
        <v>202505</v>
      </c>
      <c r="BE259">
        <v>202505</v>
      </c>
      <c r="BF259" s="5">
        <f>IFERROR(VLOOKUP(Sheet1[[#This Row],[ASESOR]],Parámetros!A:B,2,0),Sheet1[[#This Row],[PERIODO_ALTA]])</f>
        <v>202505</v>
      </c>
      <c r="BG259" s="5" t="str">
        <f>_xlfn.CONCAT(TRIM(Sheet1[[#This Row],[ASESOR]])," ",TRIM(Sheet1[[#This Row],[DEPARTAMENTO]]))</f>
        <v>ALIV TELECOM S.A.C. Piura</v>
      </c>
      <c r="BH259" s="5" t="str">
        <f>Sheet1[[#This Row],[DNI_ASESOR]]</f>
        <v>20609316170</v>
      </c>
      <c r="BI259">
        <f>IF(Sheet1[[#This Row],[GRUPO]]="G1",IF(AND(Sheet1[[#This Row],[RECIBO1_PAGADO]]&lt;&gt;"",Sheet1[[#This Row],[RECIBO1_PAGADO]]&lt;=DATEVALUE("10/06/2025")),1,0),0)</f>
        <v>1</v>
      </c>
      <c r="BJ259" s="9">
        <f>Sheet1[[#This Row],[PRECIO CON IGV EXTERNO]]/1.18</f>
        <v>75.423728813559322</v>
      </c>
      <c r="BK259" s="5" t="str">
        <f>IF(MONTH(Sheet1[[#This Row],[WS_RECIBO1_EMISION]])=5,"G1",IF(MONTH(Sheet1[[#This Row],[WS_RECIBO1_EMISION]])-5=1,"G2","POR DEFINIR"))</f>
        <v>G1</v>
      </c>
      <c r="BL259" s="5" t="s">
        <v>1798</v>
      </c>
    </row>
    <row r="260" spans="1:64" x14ac:dyDescent="0.25">
      <c r="A260">
        <v>2163906</v>
      </c>
      <c r="B260" t="s">
        <v>536</v>
      </c>
      <c r="C260" t="s">
        <v>89</v>
      </c>
      <c r="D260" t="s">
        <v>89</v>
      </c>
      <c r="E260" t="s">
        <v>90</v>
      </c>
      <c r="H260" s="3">
        <v>45783</v>
      </c>
      <c r="I260" s="13">
        <v>45783.560450694444</v>
      </c>
      <c r="J260" t="s">
        <v>190</v>
      </c>
      <c r="K260">
        <v>350</v>
      </c>
      <c r="L260" t="s">
        <v>186</v>
      </c>
      <c r="M260" t="s">
        <v>53</v>
      </c>
      <c r="N260">
        <v>0</v>
      </c>
      <c r="O260">
        <v>0</v>
      </c>
      <c r="P260">
        <v>0</v>
      </c>
      <c r="Q260">
        <v>0</v>
      </c>
      <c r="R260" t="s">
        <v>227</v>
      </c>
      <c r="S260" t="s">
        <v>227</v>
      </c>
      <c r="T260">
        <v>0</v>
      </c>
      <c r="U260" t="s">
        <v>227</v>
      </c>
      <c r="V260" t="s">
        <v>227</v>
      </c>
      <c r="W260" t="s">
        <v>227</v>
      </c>
      <c r="X260" t="s">
        <v>227</v>
      </c>
      <c r="Y260" t="s">
        <v>227</v>
      </c>
      <c r="Z260" t="s">
        <v>227</v>
      </c>
      <c r="AA260" t="s">
        <v>64</v>
      </c>
      <c r="AB260">
        <v>69</v>
      </c>
      <c r="AC260">
        <v>69</v>
      </c>
      <c r="AD260" t="s">
        <v>67</v>
      </c>
      <c r="AE260" t="s">
        <v>4</v>
      </c>
      <c r="AF260" t="s">
        <v>8</v>
      </c>
      <c r="AG260" t="s">
        <v>88</v>
      </c>
      <c r="AH260" s="3">
        <v>45783</v>
      </c>
      <c r="AJ260" t="s">
        <v>56</v>
      </c>
      <c r="AK260" s="3"/>
      <c r="AM260" s="3"/>
      <c r="AN260" t="s">
        <v>57</v>
      </c>
      <c r="AO260" s="3"/>
      <c r="AR260"/>
      <c r="AS260">
        <v>202505</v>
      </c>
      <c r="AT260" s="3">
        <v>45783</v>
      </c>
      <c r="AU260">
        <v>2163906</v>
      </c>
      <c r="AV260">
        <v>45791</v>
      </c>
      <c r="AW260" s="3">
        <v>45818</v>
      </c>
      <c r="AY260" s="3"/>
      <c r="BA260" s="3"/>
      <c r="BC260" s="3"/>
      <c r="BD260">
        <v>202505</v>
      </c>
      <c r="BE260">
        <v>202505</v>
      </c>
      <c r="BF260" s="5">
        <f>IFERROR(VLOOKUP(Sheet1[[#This Row],[ASESOR]],Parámetros!A:B,2,0),Sheet1[[#This Row],[PERIODO_ALTA]])</f>
        <v>202505</v>
      </c>
      <c r="BG260" s="5" t="str">
        <f>_xlfn.CONCAT(TRIM(Sheet1[[#This Row],[ASESOR]])," ",TRIM(Sheet1[[#This Row],[DEPARTAMENTO]]))</f>
        <v>ALIV TELECOM S.A.C. Piura</v>
      </c>
      <c r="BH260" s="5" t="str">
        <f>Sheet1[[#This Row],[DNI_ASESOR]]</f>
        <v>20609316170</v>
      </c>
      <c r="BI260">
        <f>IF(Sheet1[[#This Row],[GRUPO]]="G1",IF(AND(Sheet1[[#This Row],[RECIBO1_PAGADO]]&lt;&gt;"",Sheet1[[#This Row],[RECIBO1_PAGADO]]&lt;=DATEVALUE("10/06/2025")),1,0),0)</f>
        <v>1</v>
      </c>
      <c r="BJ260" s="9">
        <f>Sheet1[[#This Row],[PRECIO CON IGV EXTERNO]]/1.18</f>
        <v>58.474576271186443</v>
      </c>
      <c r="BK260" s="5" t="str">
        <f>IF(MONTH(Sheet1[[#This Row],[WS_RECIBO1_EMISION]])=5,"G1",IF(MONTH(Sheet1[[#This Row],[WS_RECIBO1_EMISION]])-5=1,"G2","POR DEFINIR"))</f>
        <v>G1</v>
      </c>
      <c r="BL260" s="5" t="s">
        <v>1798</v>
      </c>
    </row>
    <row r="261" spans="1:64" x14ac:dyDescent="0.25">
      <c r="A261">
        <v>2164034</v>
      </c>
      <c r="B261" t="s">
        <v>537</v>
      </c>
      <c r="C261" t="s">
        <v>89</v>
      </c>
      <c r="D261" t="s">
        <v>89</v>
      </c>
      <c r="E261" t="s">
        <v>93</v>
      </c>
      <c r="H261" s="3">
        <v>45783</v>
      </c>
      <c r="I261" s="13">
        <v>45783.53961334491</v>
      </c>
      <c r="J261" t="s">
        <v>195</v>
      </c>
      <c r="K261">
        <v>1000</v>
      </c>
      <c r="L261" t="s">
        <v>188</v>
      </c>
      <c r="M261" t="s">
        <v>58</v>
      </c>
      <c r="N261">
        <v>1</v>
      </c>
      <c r="O261">
        <v>0</v>
      </c>
      <c r="P261">
        <v>0</v>
      </c>
      <c r="Q261">
        <v>0</v>
      </c>
      <c r="R261" t="s">
        <v>227</v>
      </c>
      <c r="S261" t="s">
        <v>227</v>
      </c>
      <c r="T261">
        <v>0</v>
      </c>
      <c r="U261" t="s">
        <v>227</v>
      </c>
      <c r="V261" t="s">
        <v>227</v>
      </c>
      <c r="W261" t="s">
        <v>227</v>
      </c>
      <c r="X261" t="s">
        <v>227</v>
      </c>
      <c r="Y261" t="s">
        <v>227</v>
      </c>
      <c r="Z261" t="s">
        <v>228</v>
      </c>
      <c r="AA261" t="s">
        <v>54</v>
      </c>
      <c r="AB261">
        <v>129.9</v>
      </c>
      <c r="AC261">
        <v>111.563</v>
      </c>
      <c r="AD261" t="s">
        <v>67</v>
      </c>
      <c r="AE261" t="s">
        <v>4</v>
      </c>
      <c r="AF261" t="s">
        <v>8</v>
      </c>
      <c r="AG261" t="s">
        <v>88</v>
      </c>
      <c r="AH261" s="3">
        <v>45783</v>
      </c>
      <c r="AJ261" t="s">
        <v>56</v>
      </c>
      <c r="AK261" s="3"/>
      <c r="AM261" s="3"/>
      <c r="AN261" t="s">
        <v>57</v>
      </c>
      <c r="AO261" s="3"/>
      <c r="AR261"/>
      <c r="AS261">
        <v>202505</v>
      </c>
      <c r="AT261" s="3">
        <v>45783</v>
      </c>
      <c r="AU261">
        <v>2164034</v>
      </c>
      <c r="AV261">
        <v>45791</v>
      </c>
      <c r="AW261" s="3">
        <v>45817</v>
      </c>
      <c r="AY261" s="3"/>
      <c r="BA261" s="3"/>
      <c r="BC261" s="3"/>
      <c r="BD261">
        <v>202505</v>
      </c>
      <c r="BE261">
        <v>202505</v>
      </c>
      <c r="BF261" s="5">
        <f>IFERROR(VLOOKUP(Sheet1[[#This Row],[ASESOR]],Parámetros!A:B,2,0),Sheet1[[#This Row],[PERIODO_ALTA]])</f>
        <v>202505</v>
      </c>
      <c r="BG261" s="5" t="str">
        <f>_xlfn.CONCAT(TRIM(Sheet1[[#This Row],[ASESOR]])," ",TRIM(Sheet1[[#This Row],[DEPARTAMENTO]]))</f>
        <v>ALIV TELECOM S.A.C. Piura</v>
      </c>
      <c r="BH261" s="5" t="str">
        <f>Sheet1[[#This Row],[DNI_ASESOR]]</f>
        <v>20609316170</v>
      </c>
      <c r="BI261">
        <f>IF(Sheet1[[#This Row],[GRUPO]]="G1",IF(AND(Sheet1[[#This Row],[RECIBO1_PAGADO]]&lt;&gt;"",Sheet1[[#This Row],[RECIBO1_PAGADO]]&lt;=DATEVALUE("10/06/2025")),1,0),0)</f>
        <v>1</v>
      </c>
      <c r="BJ261" s="9">
        <f>Sheet1[[#This Row],[PRECIO CON IGV EXTERNO]]/1.18</f>
        <v>94.544915254237296</v>
      </c>
      <c r="BK261" s="5" t="str">
        <f>IF(MONTH(Sheet1[[#This Row],[WS_RECIBO1_EMISION]])=5,"G1",IF(MONTH(Sheet1[[#This Row],[WS_RECIBO1_EMISION]])-5=1,"G2","POR DEFINIR"))</f>
        <v>G1</v>
      </c>
      <c r="BL261" s="5" t="s">
        <v>1798</v>
      </c>
    </row>
    <row r="262" spans="1:64" x14ac:dyDescent="0.25">
      <c r="A262">
        <v>2164043</v>
      </c>
      <c r="B262" t="s">
        <v>538</v>
      </c>
      <c r="C262" t="s">
        <v>94</v>
      </c>
      <c r="D262" t="s">
        <v>95</v>
      </c>
      <c r="E262" t="s">
        <v>102</v>
      </c>
      <c r="H262" s="3">
        <v>45783</v>
      </c>
      <c r="I262" s="13">
        <v>45783.542002662034</v>
      </c>
      <c r="J262" t="s">
        <v>190</v>
      </c>
      <c r="K262">
        <v>350</v>
      </c>
      <c r="L262" t="s">
        <v>186</v>
      </c>
      <c r="M262" t="s">
        <v>53</v>
      </c>
      <c r="N262">
        <v>0</v>
      </c>
      <c r="O262">
        <v>0</v>
      </c>
      <c r="P262">
        <v>0</v>
      </c>
      <c r="Q262">
        <v>0</v>
      </c>
      <c r="R262" t="s">
        <v>227</v>
      </c>
      <c r="S262" t="s">
        <v>227</v>
      </c>
      <c r="T262">
        <v>0</v>
      </c>
      <c r="U262" t="s">
        <v>227</v>
      </c>
      <c r="V262" t="s">
        <v>227</v>
      </c>
      <c r="W262" t="s">
        <v>227</v>
      </c>
      <c r="X262" t="s">
        <v>227</v>
      </c>
      <c r="Y262" t="s">
        <v>227</v>
      </c>
      <c r="Z262" t="s">
        <v>227</v>
      </c>
      <c r="AA262" t="s">
        <v>54</v>
      </c>
      <c r="AB262">
        <v>69</v>
      </c>
      <c r="AC262">
        <v>69</v>
      </c>
      <c r="AD262" t="s">
        <v>67</v>
      </c>
      <c r="AE262" t="s">
        <v>70</v>
      </c>
      <c r="AF262" t="s">
        <v>131</v>
      </c>
      <c r="AG262" t="s">
        <v>88</v>
      </c>
      <c r="AH262" s="3">
        <v>45783</v>
      </c>
      <c r="AJ262" t="s">
        <v>56</v>
      </c>
      <c r="AK262" s="3"/>
      <c r="AM262" s="3"/>
      <c r="AN262" t="s">
        <v>57</v>
      </c>
      <c r="AO262" s="3"/>
      <c r="AR262"/>
      <c r="AS262">
        <v>202505</v>
      </c>
      <c r="AT262" s="3">
        <v>45783</v>
      </c>
      <c r="AU262">
        <v>2164043</v>
      </c>
      <c r="AV262">
        <v>45791</v>
      </c>
      <c r="AW262" s="3">
        <v>45813</v>
      </c>
      <c r="AY262" s="3"/>
      <c r="BA262" s="3"/>
      <c r="BC262" s="3"/>
      <c r="BD262">
        <v>202505</v>
      </c>
      <c r="BE262">
        <v>202505</v>
      </c>
      <c r="BF262" s="5">
        <f>IFERROR(VLOOKUP(Sheet1[[#This Row],[ASESOR]],Parámetros!A:B,2,0),Sheet1[[#This Row],[PERIODO_ALTA]])</f>
        <v>202505</v>
      </c>
      <c r="BG262" s="5" t="str">
        <f>_xlfn.CONCAT(TRIM(Sheet1[[#This Row],[ASESOR]])," ",TRIM(Sheet1[[#This Row],[DEPARTAMENTO]]))</f>
        <v>SICOMNET SAC La Libertad</v>
      </c>
      <c r="BH262" s="5" t="str">
        <f>Sheet1[[#This Row],[DNI_ASESOR]]</f>
        <v>20610959564</v>
      </c>
      <c r="BI262">
        <f>IF(Sheet1[[#This Row],[GRUPO]]="G1",IF(AND(Sheet1[[#This Row],[RECIBO1_PAGADO]]&lt;&gt;"",Sheet1[[#This Row],[RECIBO1_PAGADO]]&lt;=DATEVALUE("10/06/2025")),1,0),0)</f>
        <v>1</v>
      </c>
      <c r="BJ262" s="9">
        <f>Sheet1[[#This Row],[PRECIO CON IGV EXTERNO]]/1.18</f>
        <v>58.474576271186443</v>
      </c>
      <c r="BK262" s="5" t="str">
        <f>IF(MONTH(Sheet1[[#This Row],[WS_RECIBO1_EMISION]])=5,"G1",IF(MONTH(Sheet1[[#This Row],[WS_RECIBO1_EMISION]])-5=1,"G2","POR DEFINIR"))</f>
        <v>G1</v>
      </c>
      <c r="BL262" s="5" t="s">
        <v>1798</v>
      </c>
    </row>
    <row r="263" spans="1:64" x14ac:dyDescent="0.25">
      <c r="A263">
        <v>2164082</v>
      </c>
      <c r="B263" t="s">
        <v>539</v>
      </c>
      <c r="C263" t="s">
        <v>85</v>
      </c>
      <c r="D263" t="s">
        <v>86</v>
      </c>
      <c r="E263" t="s">
        <v>103</v>
      </c>
      <c r="H263" s="3">
        <v>45783</v>
      </c>
      <c r="I263" s="13">
        <v>45783.556323761572</v>
      </c>
      <c r="J263" t="s">
        <v>248</v>
      </c>
      <c r="K263">
        <v>350</v>
      </c>
      <c r="L263" t="s">
        <v>188</v>
      </c>
      <c r="M263" t="s">
        <v>58</v>
      </c>
      <c r="N263">
        <v>1</v>
      </c>
      <c r="O263">
        <v>0</v>
      </c>
      <c r="P263">
        <v>0</v>
      </c>
      <c r="Q263">
        <v>0</v>
      </c>
      <c r="R263" t="s">
        <v>227</v>
      </c>
      <c r="S263" t="s">
        <v>227</v>
      </c>
      <c r="T263">
        <v>0</v>
      </c>
      <c r="U263" t="s">
        <v>227</v>
      </c>
      <c r="V263" t="s">
        <v>227</v>
      </c>
      <c r="W263" t="s">
        <v>227</v>
      </c>
      <c r="X263" t="s">
        <v>227</v>
      </c>
      <c r="Y263" t="s">
        <v>228</v>
      </c>
      <c r="Z263" t="s">
        <v>227</v>
      </c>
      <c r="AA263" t="s">
        <v>64</v>
      </c>
      <c r="AB263">
        <v>139.9</v>
      </c>
      <c r="AC263">
        <v>121.563</v>
      </c>
      <c r="AD263" t="s">
        <v>60</v>
      </c>
      <c r="AE263" t="s">
        <v>249</v>
      </c>
      <c r="AF263" t="s">
        <v>250</v>
      </c>
      <c r="AG263" t="s">
        <v>88</v>
      </c>
      <c r="AH263" s="3">
        <v>45784</v>
      </c>
      <c r="AJ263" t="s">
        <v>56</v>
      </c>
      <c r="AK263" s="3"/>
      <c r="AM263" s="3"/>
      <c r="AN263" t="s">
        <v>57</v>
      </c>
      <c r="AO263" s="3"/>
      <c r="AR263"/>
      <c r="AS263">
        <v>202505</v>
      </c>
      <c r="AT263" s="3">
        <v>45784</v>
      </c>
      <c r="AU263">
        <v>2164082</v>
      </c>
      <c r="AV263">
        <v>45791</v>
      </c>
      <c r="AW263" s="3">
        <v>45812</v>
      </c>
      <c r="AY263" s="3"/>
      <c r="BA263" s="3"/>
      <c r="BC263" s="3"/>
      <c r="BD263">
        <v>202505</v>
      </c>
      <c r="BE263">
        <v>202505</v>
      </c>
      <c r="BF263" s="5">
        <f>IFERROR(VLOOKUP(Sheet1[[#This Row],[ASESOR]],Parámetros!A:B,2,0),Sheet1[[#This Row],[PERIODO_ALTA]])</f>
        <v>202505</v>
      </c>
      <c r="BG263" s="5" t="str">
        <f>_xlfn.CONCAT(TRIM(Sheet1[[#This Row],[ASESOR]])," ",TRIM(Sheet1[[#This Row],[DEPARTAMENTO]]))</f>
        <v>COMUNICACIONES CLV CENTER S.A. Lambayeque</v>
      </c>
      <c r="BH263" s="5" t="str">
        <f>Sheet1[[#This Row],[DNI_ASESOR]]</f>
        <v>20555450819</v>
      </c>
      <c r="BI263">
        <f>IF(Sheet1[[#This Row],[GRUPO]]="G1",IF(AND(Sheet1[[#This Row],[RECIBO1_PAGADO]]&lt;&gt;"",Sheet1[[#This Row],[RECIBO1_PAGADO]]&lt;=DATEVALUE("10/06/2025")),1,0),0)</f>
        <v>1</v>
      </c>
      <c r="BJ263" s="9">
        <f>Sheet1[[#This Row],[PRECIO CON IGV EXTERNO]]/1.18</f>
        <v>103.01949152542373</v>
      </c>
      <c r="BK263" s="5" t="str">
        <f>IF(MONTH(Sheet1[[#This Row],[WS_RECIBO1_EMISION]])=5,"G1",IF(MONTH(Sheet1[[#This Row],[WS_RECIBO1_EMISION]])-5=1,"G2","POR DEFINIR"))</f>
        <v>G1</v>
      </c>
      <c r="BL263" s="5" t="s">
        <v>1798</v>
      </c>
    </row>
    <row r="264" spans="1:64" x14ac:dyDescent="0.25">
      <c r="A264">
        <v>2164136</v>
      </c>
      <c r="B264" t="s">
        <v>540</v>
      </c>
      <c r="C264" t="s">
        <v>85</v>
      </c>
      <c r="D264" t="s">
        <v>86</v>
      </c>
      <c r="E264" t="s">
        <v>87</v>
      </c>
      <c r="H264" s="3">
        <v>45783</v>
      </c>
      <c r="I264" s="13">
        <v>45783.581292939816</v>
      </c>
      <c r="J264" t="s">
        <v>192</v>
      </c>
      <c r="K264">
        <v>400</v>
      </c>
      <c r="L264" t="s">
        <v>188</v>
      </c>
      <c r="M264" t="s">
        <v>61</v>
      </c>
      <c r="N264">
        <v>0</v>
      </c>
      <c r="O264">
        <v>0</v>
      </c>
      <c r="P264">
        <v>0</v>
      </c>
      <c r="Q264">
        <v>0</v>
      </c>
      <c r="R264" t="s">
        <v>227</v>
      </c>
      <c r="S264" t="s">
        <v>227</v>
      </c>
      <c r="T264">
        <v>1</v>
      </c>
      <c r="U264" t="s">
        <v>227</v>
      </c>
      <c r="V264" t="s">
        <v>227</v>
      </c>
      <c r="W264" t="s">
        <v>227</v>
      </c>
      <c r="X264" t="s">
        <v>227</v>
      </c>
      <c r="Y264" t="s">
        <v>227</v>
      </c>
      <c r="Z264" t="s">
        <v>227</v>
      </c>
      <c r="AA264" t="s">
        <v>54</v>
      </c>
      <c r="AB264">
        <v>139</v>
      </c>
      <c r="AC264">
        <v>139</v>
      </c>
      <c r="AD264" t="s">
        <v>60</v>
      </c>
      <c r="AE264" t="s">
        <v>127</v>
      </c>
      <c r="AF264" t="s">
        <v>128</v>
      </c>
      <c r="AG264" t="s">
        <v>88</v>
      </c>
      <c r="AH264" s="3">
        <v>45784</v>
      </c>
      <c r="AJ264" t="s">
        <v>56</v>
      </c>
      <c r="AK264" s="3"/>
      <c r="AM264" s="3"/>
      <c r="AN264" t="s">
        <v>57</v>
      </c>
      <c r="AO264" s="3"/>
      <c r="AR264"/>
      <c r="AS264">
        <v>202505</v>
      </c>
      <c r="AT264" s="3">
        <v>45784</v>
      </c>
      <c r="AU264">
        <v>2164136</v>
      </c>
      <c r="AV264">
        <v>45791</v>
      </c>
      <c r="AW264" s="3"/>
      <c r="AY264" s="3"/>
      <c r="BA264" s="3"/>
      <c r="BC264" s="3"/>
      <c r="BD264">
        <v>202505</v>
      </c>
      <c r="BE264">
        <v>202505</v>
      </c>
      <c r="BF264" s="5">
        <f>IFERROR(VLOOKUP(Sheet1[[#This Row],[ASESOR]],Parámetros!A:B,2,0),Sheet1[[#This Row],[PERIODO_ALTA]])</f>
        <v>202505</v>
      </c>
      <c r="BG264" s="5" t="str">
        <f>_xlfn.CONCAT(TRIM(Sheet1[[#This Row],[ASESOR]])," ",TRIM(Sheet1[[#This Row],[DEPARTAMENTO]]))</f>
        <v>DATANTENNA S.A.C. Lambayeque</v>
      </c>
      <c r="BH264" s="5" t="str">
        <f>Sheet1[[#This Row],[DNI_ASESOR]]</f>
        <v>20557798723</v>
      </c>
      <c r="BI264">
        <f>IF(Sheet1[[#This Row],[GRUPO]]="G1",IF(AND(Sheet1[[#This Row],[RECIBO1_PAGADO]]&lt;&gt;"",Sheet1[[#This Row],[RECIBO1_PAGADO]]&lt;=DATEVALUE("10/06/2025")),1,0),0)</f>
        <v>0</v>
      </c>
      <c r="BJ264" s="9">
        <f>Sheet1[[#This Row],[PRECIO CON IGV EXTERNO]]/1.18</f>
        <v>117.79661016949153</v>
      </c>
      <c r="BK264" s="5" t="str">
        <f>IF(MONTH(Sheet1[[#This Row],[WS_RECIBO1_EMISION]])=5,"G1",IF(MONTH(Sheet1[[#This Row],[WS_RECIBO1_EMISION]])-5=1,"G2","POR DEFINIR"))</f>
        <v>G1</v>
      </c>
      <c r="BL264" s="5" t="s">
        <v>1798</v>
      </c>
    </row>
    <row r="265" spans="1:64" x14ac:dyDescent="0.25">
      <c r="A265">
        <v>2164169</v>
      </c>
      <c r="B265" t="s">
        <v>541</v>
      </c>
      <c r="C265" t="s">
        <v>94</v>
      </c>
      <c r="D265" t="s">
        <v>95</v>
      </c>
      <c r="E265" t="s">
        <v>96</v>
      </c>
      <c r="H265" s="3">
        <v>45783</v>
      </c>
      <c r="I265" s="13">
        <v>45783.570916469907</v>
      </c>
      <c r="J265" t="s">
        <v>190</v>
      </c>
      <c r="K265">
        <v>350</v>
      </c>
      <c r="L265" t="s">
        <v>186</v>
      </c>
      <c r="M265" t="s">
        <v>53</v>
      </c>
      <c r="N265">
        <v>0</v>
      </c>
      <c r="O265">
        <v>0</v>
      </c>
      <c r="P265">
        <v>0</v>
      </c>
      <c r="Q265">
        <v>0</v>
      </c>
      <c r="R265" t="s">
        <v>227</v>
      </c>
      <c r="S265" t="s">
        <v>227</v>
      </c>
      <c r="T265">
        <v>0</v>
      </c>
      <c r="U265" t="s">
        <v>227</v>
      </c>
      <c r="V265" t="s">
        <v>227</v>
      </c>
      <c r="W265" t="s">
        <v>227</v>
      </c>
      <c r="X265" t="s">
        <v>227</v>
      </c>
      <c r="Y265" t="s">
        <v>227</v>
      </c>
      <c r="Z265" t="s">
        <v>227</v>
      </c>
      <c r="AA265" t="s">
        <v>54</v>
      </c>
      <c r="AB265">
        <v>69</v>
      </c>
      <c r="AC265">
        <v>69</v>
      </c>
      <c r="AD265" t="s">
        <v>67</v>
      </c>
      <c r="AE265" t="s">
        <v>4</v>
      </c>
      <c r="AF265" t="s">
        <v>8</v>
      </c>
      <c r="AG265" t="s">
        <v>88</v>
      </c>
      <c r="AH265" s="3">
        <v>45783</v>
      </c>
      <c r="AJ265" t="s">
        <v>56</v>
      </c>
      <c r="AK265" s="3"/>
      <c r="AM265" s="3"/>
      <c r="AN265" t="s">
        <v>57</v>
      </c>
      <c r="AO265" s="3"/>
      <c r="AR265"/>
      <c r="AS265">
        <v>202505</v>
      </c>
      <c r="AT265" s="3">
        <v>45783</v>
      </c>
      <c r="AU265">
        <v>2164169</v>
      </c>
      <c r="AV265">
        <v>45791</v>
      </c>
      <c r="AW265" s="3">
        <v>45806</v>
      </c>
      <c r="AY265" s="3"/>
      <c r="BA265" s="3"/>
      <c r="BC265" s="3"/>
      <c r="BD265">
        <v>202505</v>
      </c>
      <c r="BE265">
        <v>202505</v>
      </c>
      <c r="BF265" s="5">
        <f>IFERROR(VLOOKUP(Sheet1[[#This Row],[ASESOR]],Parámetros!A:B,2,0),Sheet1[[#This Row],[PERIODO_ALTA]])</f>
        <v>202505</v>
      </c>
      <c r="BG265" s="5" t="str">
        <f>_xlfn.CONCAT(TRIM(Sheet1[[#This Row],[ASESOR]])," ",TRIM(Sheet1[[#This Row],[DEPARTAMENTO]]))</f>
        <v>ALIV TELECOM S.A.C. La Libertad</v>
      </c>
      <c r="BH265" s="5" t="str">
        <f>Sheet1[[#This Row],[DNI_ASESOR]]</f>
        <v>20609316170</v>
      </c>
      <c r="BI265">
        <f>IF(Sheet1[[#This Row],[GRUPO]]="G1",IF(AND(Sheet1[[#This Row],[RECIBO1_PAGADO]]&lt;&gt;"",Sheet1[[#This Row],[RECIBO1_PAGADO]]&lt;=DATEVALUE("10/06/2025")),1,0),0)</f>
        <v>1</v>
      </c>
      <c r="BJ265" s="9">
        <f>Sheet1[[#This Row],[PRECIO CON IGV EXTERNO]]/1.18</f>
        <v>58.474576271186443</v>
      </c>
      <c r="BK265" s="5" t="str">
        <f>IF(MONTH(Sheet1[[#This Row],[WS_RECIBO1_EMISION]])=5,"G1",IF(MONTH(Sheet1[[#This Row],[WS_RECIBO1_EMISION]])-5=1,"G2","POR DEFINIR"))</f>
        <v>G1</v>
      </c>
      <c r="BL265" s="5" t="s">
        <v>1798</v>
      </c>
    </row>
    <row r="266" spans="1:64" x14ac:dyDescent="0.25">
      <c r="A266">
        <v>2164267</v>
      </c>
      <c r="B266" t="s">
        <v>542</v>
      </c>
      <c r="C266" t="s">
        <v>89</v>
      </c>
      <c r="D266" t="s">
        <v>89</v>
      </c>
      <c r="E266" t="s">
        <v>93</v>
      </c>
      <c r="H266" s="3">
        <v>45783</v>
      </c>
      <c r="I266" s="13">
        <v>45783.589638391204</v>
      </c>
      <c r="J266" t="s">
        <v>195</v>
      </c>
      <c r="K266">
        <v>1000</v>
      </c>
      <c r="L266" t="s">
        <v>188</v>
      </c>
      <c r="M266" t="s">
        <v>58</v>
      </c>
      <c r="N266">
        <v>1</v>
      </c>
      <c r="O266">
        <v>0</v>
      </c>
      <c r="P266">
        <v>0</v>
      </c>
      <c r="Q266">
        <v>0</v>
      </c>
      <c r="R266" t="s">
        <v>227</v>
      </c>
      <c r="S266" t="s">
        <v>227</v>
      </c>
      <c r="T266">
        <v>0</v>
      </c>
      <c r="U266" t="s">
        <v>227</v>
      </c>
      <c r="V266" t="s">
        <v>227</v>
      </c>
      <c r="W266" t="s">
        <v>227</v>
      </c>
      <c r="X266" t="s">
        <v>227</v>
      </c>
      <c r="Y266" t="s">
        <v>227</v>
      </c>
      <c r="Z266" t="s">
        <v>228</v>
      </c>
      <c r="AA266" t="s">
        <v>54</v>
      </c>
      <c r="AB266">
        <v>129.9</v>
      </c>
      <c r="AC266">
        <v>111.563</v>
      </c>
      <c r="AD266" t="s">
        <v>67</v>
      </c>
      <c r="AE266" t="s">
        <v>4</v>
      </c>
      <c r="AF266" t="s">
        <v>8</v>
      </c>
      <c r="AG266" t="s">
        <v>88</v>
      </c>
      <c r="AH266" s="3">
        <v>45783</v>
      </c>
      <c r="AJ266" t="s">
        <v>56</v>
      </c>
      <c r="AK266" s="3"/>
      <c r="AM266" s="3"/>
      <c r="AN266" t="s">
        <v>57</v>
      </c>
      <c r="AO266" s="3"/>
      <c r="AR266"/>
      <c r="AS266">
        <v>202505</v>
      </c>
      <c r="AT266" s="3">
        <v>45783</v>
      </c>
      <c r="AU266">
        <v>2164267</v>
      </c>
      <c r="AV266">
        <v>45791</v>
      </c>
      <c r="AW266" s="3">
        <v>45818</v>
      </c>
      <c r="AY266" s="3"/>
      <c r="BA266" s="3"/>
      <c r="BC266" s="3"/>
      <c r="BD266">
        <v>202505</v>
      </c>
      <c r="BE266">
        <v>202505</v>
      </c>
      <c r="BF266" s="5">
        <f>IFERROR(VLOOKUP(Sheet1[[#This Row],[ASESOR]],Parámetros!A:B,2,0),Sheet1[[#This Row],[PERIODO_ALTA]])</f>
        <v>202505</v>
      </c>
      <c r="BG266" s="5" t="str">
        <f>_xlfn.CONCAT(TRIM(Sheet1[[#This Row],[ASESOR]])," ",TRIM(Sheet1[[#This Row],[DEPARTAMENTO]]))</f>
        <v>ALIV TELECOM S.A.C. Piura</v>
      </c>
      <c r="BH266" s="5" t="str">
        <f>Sheet1[[#This Row],[DNI_ASESOR]]</f>
        <v>20609316170</v>
      </c>
      <c r="BI266">
        <f>IF(Sheet1[[#This Row],[GRUPO]]="G1",IF(AND(Sheet1[[#This Row],[RECIBO1_PAGADO]]&lt;&gt;"",Sheet1[[#This Row],[RECIBO1_PAGADO]]&lt;=DATEVALUE("10/06/2025")),1,0),0)</f>
        <v>1</v>
      </c>
      <c r="BJ266" s="9">
        <f>Sheet1[[#This Row],[PRECIO CON IGV EXTERNO]]/1.18</f>
        <v>94.544915254237296</v>
      </c>
      <c r="BK266" s="5" t="str">
        <f>IF(MONTH(Sheet1[[#This Row],[WS_RECIBO1_EMISION]])=5,"G1",IF(MONTH(Sheet1[[#This Row],[WS_RECIBO1_EMISION]])-5=1,"G2","POR DEFINIR"))</f>
        <v>G1</v>
      </c>
      <c r="BL266" s="5" t="s">
        <v>1798</v>
      </c>
    </row>
    <row r="267" spans="1:64" x14ac:dyDescent="0.25">
      <c r="A267">
        <v>2164313</v>
      </c>
      <c r="B267" t="s">
        <v>543</v>
      </c>
      <c r="C267" t="s">
        <v>94</v>
      </c>
      <c r="D267" t="s">
        <v>95</v>
      </c>
      <c r="E267" t="s">
        <v>96</v>
      </c>
      <c r="H267" s="3">
        <v>45783</v>
      </c>
      <c r="I267" s="13">
        <v>45783.598051504632</v>
      </c>
      <c r="J267" t="s">
        <v>191</v>
      </c>
      <c r="K267">
        <v>550</v>
      </c>
      <c r="L267" t="s">
        <v>186</v>
      </c>
      <c r="M267" t="s">
        <v>53</v>
      </c>
      <c r="N267">
        <v>0</v>
      </c>
      <c r="O267">
        <v>0</v>
      </c>
      <c r="P267">
        <v>0</v>
      </c>
      <c r="Q267">
        <v>0</v>
      </c>
      <c r="R267" t="s">
        <v>227</v>
      </c>
      <c r="S267" t="s">
        <v>227</v>
      </c>
      <c r="T267">
        <v>0</v>
      </c>
      <c r="U267" t="s">
        <v>227</v>
      </c>
      <c r="V267" t="s">
        <v>227</v>
      </c>
      <c r="W267" t="s">
        <v>227</v>
      </c>
      <c r="X267" t="s">
        <v>227</v>
      </c>
      <c r="Y267" t="s">
        <v>227</v>
      </c>
      <c r="Z267" t="s">
        <v>227</v>
      </c>
      <c r="AA267" t="s">
        <v>54</v>
      </c>
      <c r="AB267">
        <v>89</v>
      </c>
      <c r="AC267">
        <v>89</v>
      </c>
      <c r="AD267" t="s">
        <v>67</v>
      </c>
      <c r="AE267" t="s">
        <v>4</v>
      </c>
      <c r="AF267" t="s">
        <v>8</v>
      </c>
      <c r="AG267" t="s">
        <v>88</v>
      </c>
      <c r="AH267" s="3">
        <v>45784</v>
      </c>
      <c r="AJ267" t="s">
        <v>56</v>
      </c>
      <c r="AK267" s="3"/>
      <c r="AM267" s="3"/>
      <c r="AN267" t="s">
        <v>57</v>
      </c>
      <c r="AO267" s="3"/>
      <c r="AR267"/>
      <c r="AS267">
        <v>202505</v>
      </c>
      <c r="AT267" s="3">
        <v>45784</v>
      </c>
      <c r="AU267">
        <v>2164313</v>
      </c>
      <c r="AV267">
        <v>45791</v>
      </c>
      <c r="AW267" s="3">
        <v>45810</v>
      </c>
      <c r="AY267" s="3"/>
      <c r="BA267" s="3"/>
      <c r="BC267" s="3"/>
      <c r="BD267">
        <v>202505</v>
      </c>
      <c r="BE267">
        <v>202505</v>
      </c>
      <c r="BF267" s="5">
        <f>IFERROR(VLOOKUP(Sheet1[[#This Row],[ASESOR]],Parámetros!A:B,2,0),Sheet1[[#This Row],[PERIODO_ALTA]])</f>
        <v>202505</v>
      </c>
      <c r="BG267" s="5" t="str">
        <f>_xlfn.CONCAT(TRIM(Sheet1[[#This Row],[ASESOR]])," ",TRIM(Sheet1[[#This Row],[DEPARTAMENTO]]))</f>
        <v>ALIV TELECOM S.A.C. La Libertad</v>
      </c>
      <c r="BH267" s="5" t="str">
        <f>Sheet1[[#This Row],[DNI_ASESOR]]</f>
        <v>20609316170</v>
      </c>
      <c r="BI267">
        <f>IF(Sheet1[[#This Row],[GRUPO]]="G1",IF(AND(Sheet1[[#This Row],[RECIBO1_PAGADO]]&lt;&gt;"",Sheet1[[#This Row],[RECIBO1_PAGADO]]&lt;=DATEVALUE("10/06/2025")),1,0),0)</f>
        <v>1</v>
      </c>
      <c r="BJ267" s="9">
        <f>Sheet1[[#This Row],[PRECIO CON IGV EXTERNO]]/1.18</f>
        <v>75.423728813559322</v>
      </c>
      <c r="BK267" s="5" t="str">
        <f>IF(MONTH(Sheet1[[#This Row],[WS_RECIBO1_EMISION]])=5,"G1",IF(MONTH(Sheet1[[#This Row],[WS_RECIBO1_EMISION]])-5=1,"G2","POR DEFINIR"))</f>
        <v>G1</v>
      </c>
      <c r="BL267" s="5" t="s">
        <v>1798</v>
      </c>
    </row>
    <row r="268" spans="1:64" x14ac:dyDescent="0.25">
      <c r="A268">
        <v>2164389</v>
      </c>
      <c r="B268" t="s">
        <v>544</v>
      </c>
      <c r="C268" t="s">
        <v>85</v>
      </c>
      <c r="D268" t="s">
        <v>86</v>
      </c>
      <c r="E268" t="s">
        <v>103</v>
      </c>
      <c r="H268" s="3">
        <v>45780</v>
      </c>
      <c r="I268" s="13">
        <v>45783.618847453705</v>
      </c>
      <c r="J268" t="s">
        <v>191</v>
      </c>
      <c r="K268">
        <v>550</v>
      </c>
      <c r="L268" t="s">
        <v>186</v>
      </c>
      <c r="M268" t="s">
        <v>53</v>
      </c>
      <c r="N268">
        <v>0</v>
      </c>
      <c r="O268">
        <v>0</v>
      </c>
      <c r="P268">
        <v>0</v>
      </c>
      <c r="Q268">
        <v>0</v>
      </c>
      <c r="R268" t="s">
        <v>227</v>
      </c>
      <c r="S268" t="s">
        <v>227</v>
      </c>
      <c r="T268">
        <v>0</v>
      </c>
      <c r="U268" t="s">
        <v>227</v>
      </c>
      <c r="V268" t="s">
        <v>227</v>
      </c>
      <c r="W268" t="s">
        <v>227</v>
      </c>
      <c r="X268" t="s">
        <v>227</v>
      </c>
      <c r="Y268" t="s">
        <v>227</v>
      </c>
      <c r="Z268" t="s">
        <v>227</v>
      </c>
      <c r="AA268" t="s">
        <v>54</v>
      </c>
      <c r="AB268">
        <v>89</v>
      </c>
      <c r="AC268">
        <v>89</v>
      </c>
      <c r="AD268" t="s">
        <v>55</v>
      </c>
      <c r="AE268" t="s">
        <v>4</v>
      </c>
      <c r="AF268" t="s">
        <v>8</v>
      </c>
      <c r="AG268" t="s">
        <v>88</v>
      </c>
      <c r="AH268" s="3">
        <v>45784</v>
      </c>
      <c r="AJ268" t="s">
        <v>56</v>
      </c>
      <c r="AK268" s="3"/>
      <c r="AM268" s="3"/>
      <c r="AN268" t="s">
        <v>57</v>
      </c>
      <c r="AO268" s="3"/>
      <c r="AQ268" t="s">
        <v>57</v>
      </c>
      <c r="AR268" t="s">
        <v>69</v>
      </c>
      <c r="AS268">
        <v>202505</v>
      </c>
      <c r="AT268" s="3">
        <v>45784</v>
      </c>
      <c r="AU268">
        <v>2164389</v>
      </c>
      <c r="AV268">
        <v>45791</v>
      </c>
      <c r="AW268" s="3">
        <v>45813</v>
      </c>
      <c r="AY268" s="3"/>
      <c r="BA268" s="3"/>
      <c r="BC268" s="3"/>
      <c r="BD268">
        <v>202505</v>
      </c>
      <c r="BE268">
        <v>202505</v>
      </c>
      <c r="BF268" s="5">
        <f>IFERROR(VLOOKUP(Sheet1[[#This Row],[ASESOR]],Parámetros!A:B,2,0),Sheet1[[#This Row],[PERIODO_ALTA]])</f>
        <v>202505</v>
      </c>
      <c r="BG268" s="5" t="str">
        <f>_xlfn.CONCAT(TRIM(Sheet1[[#This Row],[ASESOR]])," ",TRIM(Sheet1[[#This Row],[DEPARTAMENTO]]))</f>
        <v>ALIV TELECOM S.A.C. Lambayeque</v>
      </c>
      <c r="BH268" s="5" t="str">
        <f>Sheet1[[#This Row],[DNI_ASESOR]]</f>
        <v>20609316170</v>
      </c>
      <c r="BI268">
        <f>IF(Sheet1[[#This Row],[GRUPO]]="G1",IF(AND(Sheet1[[#This Row],[RECIBO1_PAGADO]]&lt;&gt;"",Sheet1[[#This Row],[RECIBO1_PAGADO]]&lt;=DATEVALUE("10/06/2025")),1,0),0)</f>
        <v>1</v>
      </c>
      <c r="BJ268" s="9">
        <f>Sheet1[[#This Row],[PRECIO CON IGV EXTERNO]]/1.18</f>
        <v>75.423728813559322</v>
      </c>
      <c r="BK268" s="5" t="str">
        <f>IF(MONTH(Sheet1[[#This Row],[WS_RECIBO1_EMISION]])=5,"G1",IF(MONTH(Sheet1[[#This Row],[WS_RECIBO1_EMISION]])-5=1,"G2","POR DEFINIR"))</f>
        <v>G1</v>
      </c>
      <c r="BL268" s="5" t="s">
        <v>1798</v>
      </c>
    </row>
    <row r="269" spans="1:64" x14ac:dyDescent="0.25">
      <c r="A269">
        <v>2164405</v>
      </c>
      <c r="B269" t="s">
        <v>545</v>
      </c>
      <c r="C269" t="s">
        <v>89</v>
      </c>
      <c r="D269" t="s">
        <v>89</v>
      </c>
      <c r="E269" t="s">
        <v>90</v>
      </c>
      <c r="H269" s="3">
        <v>45779</v>
      </c>
      <c r="I269" s="13">
        <v>45783.620870914354</v>
      </c>
      <c r="J269" t="s">
        <v>195</v>
      </c>
      <c r="K269">
        <v>1000</v>
      </c>
      <c r="L269" t="s">
        <v>188</v>
      </c>
      <c r="M269" t="s">
        <v>58</v>
      </c>
      <c r="N269">
        <v>1</v>
      </c>
      <c r="O269">
        <v>0</v>
      </c>
      <c r="P269">
        <v>0</v>
      </c>
      <c r="Q269">
        <v>0</v>
      </c>
      <c r="R269" t="s">
        <v>227</v>
      </c>
      <c r="S269" t="s">
        <v>227</v>
      </c>
      <c r="T269">
        <v>0</v>
      </c>
      <c r="U269" t="s">
        <v>227</v>
      </c>
      <c r="V269" t="s">
        <v>227</v>
      </c>
      <c r="W269" t="s">
        <v>227</v>
      </c>
      <c r="X269" t="s">
        <v>227</v>
      </c>
      <c r="Y269" t="s">
        <v>227</v>
      </c>
      <c r="Z269" t="s">
        <v>228</v>
      </c>
      <c r="AA269" t="s">
        <v>54</v>
      </c>
      <c r="AB269">
        <v>129.9</v>
      </c>
      <c r="AC269">
        <v>111.563</v>
      </c>
      <c r="AD269" t="s">
        <v>67</v>
      </c>
      <c r="AE269" t="s">
        <v>4</v>
      </c>
      <c r="AF269" t="s">
        <v>8</v>
      </c>
      <c r="AG269" t="s">
        <v>88</v>
      </c>
      <c r="AH269" s="3">
        <v>45784</v>
      </c>
      <c r="AJ269" t="s">
        <v>56</v>
      </c>
      <c r="AK269" s="3"/>
      <c r="AM269" s="3"/>
      <c r="AN269" t="s">
        <v>57</v>
      </c>
      <c r="AO269" s="3"/>
      <c r="AR269"/>
      <c r="AS269">
        <v>202505</v>
      </c>
      <c r="AT269" s="3">
        <v>45784</v>
      </c>
      <c r="AU269">
        <v>2164405</v>
      </c>
      <c r="AV269">
        <v>45791</v>
      </c>
      <c r="AW269" s="3">
        <v>45803</v>
      </c>
      <c r="AY269" s="3"/>
      <c r="BA269" s="3"/>
      <c r="BC269" s="3"/>
      <c r="BD269">
        <v>202505</v>
      </c>
      <c r="BE269">
        <v>202505</v>
      </c>
      <c r="BF269" s="5">
        <f>IFERROR(VLOOKUP(Sheet1[[#This Row],[ASESOR]],Parámetros!A:B,2,0),Sheet1[[#This Row],[PERIODO_ALTA]])</f>
        <v>202505</v>
      </c>
      <c r="BG269" s="5" t="str">
        <f>_xlfn.CONCAT(TRIM(Sheet1[[#This Row],[ASESOR]])," ",TRIM(Sheet1[[#This Row],[DEPARTAMENTO]]))</f>
        <v>ALIV TELECOM S.A.C. Piura</v>
      </c>
      <c r="BH269" s="5" t="str">
        <f>Sheet1[[#This Row],[DNI_ASESOR]]</f>
        <v>20609316170</v>
      </c>
      <c r="BI269">
        <f>IF(Sheet1[[#This Row],[GRUPO]]="G1",IF(AND(Sheet1[[#This Row],[RECIBO1_PAGADO]]&lt;&gt;"",Sheet1[[#This Row],[RECIBO1_PAGADO]]&lt;=DATEVALUE("10/06/2025")),1,0),0)</f>
        <v>1</v>
      </c>
      <c r="BJ269" s="9">
        <f>Sheet1[[#This Row],[PRECIO CON IGV EXTERNO]]/1.18</f>
        <v>94.544915254237296</v>
      </c>
      <c r="BK269" s="5" t="str">
        <f>IF(MONTH(Sheet1[[#This Row],[WS_RECIBO1_EMISION]])=5,"G1",IF(MONTH(Sheet1[[#This Row],[WS_RECIBO1_EMISION]])-5=1,"G2","POR DEFINIR"))</f>
        <v>G1</v>
      </c>
      <c r="BL269" s="5" t="s">
        <v>1798</v>
      </c>
    </row>
    <row r="270" spans="1:64" x14ac:dyDescent="0.25">
      <c r="A270">
        <v>2164407</v>
      </c>
      <c r="B270" t="s">
        <v>546</v>
      </c>
      <c r="C270" t="s">
        <v>89</v>
      </c>
      <c r="D270" t="s">
        <v>89</v>
      </c>
      <c r="E270" t="s">
        <v>90</v>
      </c>
      <c r="H270" s="3">
        <v>45783</v>
      </c>
      <c r="I270" s="13">
        <v>45783.62927503472</v>
      </c>
      <c r="J270" t="s">
        <v>195</v>
      </c>
      <c r="K270">
        <v>1000</v>
      </c>
      <c r="L270" t="s">
        <v>188</v>
      </c>
      <c r="M270" t="s">
        <v>58</v>
      </c>
      <c r="N270">
        <v>1</v>
      </c>
      <c r="O270">
        <v>0</v>
      </c>
      <c r="P270">
        <v>0</v>
      </c>
      <c r="Q270">
        <v>0</v>
      </c>
      <c r="R270" t="s">
        <v>227</v>
      </c>
      <c r="S270" t="s">
        <v>227</v>
      </c>
      <c r="T270">
        <v>0</v>
      </c>
      <c r="U270" t="s">
        <v>227</v>
      </c>
      <c r="V270" t="s">
        <v>227</v>
      </c>
      <c r="W270" t="s">
        <v>227</v>
      </c>
      <c r="X270" t="s">
        <v>227</v>
      </c>
      <c r="Y270" t="s">
        <v>227</v>
      </c>
      <c r="Z270" t="s">
        <v>228</v>
      </c>
      <c r="AA270" t="s">
        <v>54</v>
      </c>
      <c r="AB270">
        <v>129.9</v>
      </c>
      <c r="AC270">
        <v>111.563</v>
      </c>
      <c r="AD270" t="s">
        <v>67</v>
      </c>
      <c r="AE270" t="s">
        <v>4</v>
      </c>
      <c r="AF270" t="s">
        <v>8</v>
      </c>
      <c r="AG270" t="s">
        <v>88</v>
      </c>
      <c r="AH270" s="3">
        <v>45783</v>
      </c>
      <c r="AJ270" t="s">
        <v>56</v>
      </c>
      <c r="AK270" s="3"/>
      <c r="AM270" s="3"/>
      <c r="AN270" t="s">
        <v>57</v>
      </c>
      <c r="AO270" s="3"/>
      <c r="AR270"/>
      <c r="AS270">
        <v>202505</v>
      </c>
      <c r="AT270" s="3">
        <v>45783</v>
      </c>
      <c r="AU270">
        <v>2164407</v>
      </c>
      <c r="AV270">
        <v>45791</v>
      </c>
      <c r="AW270" s="3">
        <v>45807</v>
      </c>
      <c r="AY270" s="3"/>
      <c r="BA270" s="3"/>
      <c r="BC270" s="3"/>
      <c r="BD270">
        <v>202505</v>
      </c>
      <c r="BE270">
        <v>202505</v>
      </c>
      <c r="BF270" s="5">
        <f>IFERROR(VLOOKUP(Sheet1[[#This Row],[ASESOR]],Parámetros!A:B,2,0),Sheet1[[#This Row],[PERIODO_ALTA]])</f>
        <v>202505</v>
      </c>
      <c r="BG270" s="5" t="str">
        <f>_xlfn.CONCAT(TRIM(Sheet1[[#This Row],[ASESOR]])," ",TRIM(Sheet1[[#This Row],[DEPARTAMENTO]]))</f>
        <v>ALIV TELECOM S.A.C. Piura</v>
      </c>
      <c r="BH270" s="5" t="str">
        <f>Sheet1[[#This Row],[DNI_ASESOR]]</f>
        <v>20609316170</v>
      </c>
      <c r="BI270">
        <f>IF(Sheet1[[#This Row],[GRUPO]]="G1",IF(AND(Sheet1[[#This Row],[RECIBO1_PAGADO]]&lt;&gt;"",Sheet1[[#This Row],[RECIBO1_PAGADO]]&lt;=DATEVALUE("10/06/2025")),1,0),0)</f>
        <v>1</v>
      </c>
      <c r="BJ270" s="9">
        <f>Sheet1[[#This Row],[PRECIO CON IGV EXTERNO]]/1.18</f>
        <v>94.544915254237296</v>
      </c>
      <c r="BK270" s="5" t="str">
        <f>IF(MONTH(Sheet1[[#This Row],[WS_RECIBO1_EMISION]])=5,"G1",IF(MONTH(Sheet1[[#This Row],[WS_RECIBO1_EMISION]])-5=1,"G2","POR DEFINIR"))</f>
        <v>G1</v>
      </c>
      <c r="BL270" s="5" t="s">
        <v>1798</v>
      </c>
    </row>
    <row r="271" spans="1:64" x14ac:dyDescent="0.25">
      <c r="A271">
        <v>2164416</v>
      </c>
      <c r="B271" t="s">
        <v>547</v>
      </c>
      <c r="C271" t="s">
        <v>89</v>
      </c>
      <c r="D271" t="s">
        <v>89</v>
      </c>
      <c r="E271" t="s">
        <v>93</v>
      </c>
      <c r="H271" s="3">
        <v>45783</v>
      </c>
      <c r="I271" s="13">
        <v>45783.633511342596</v>
      </c>
      <c r="J271" t="s">
        <v>195</v>
      </c>
      <c r="K271">
        <v>1000</v>
      </c>
      <c r="L271" t="s">
        <v>188</v>
      </c>
      <c r="M271" t="s">
        <v>58</v>
      </c>
      <c r="N271">
        <v>1</v>
      </c>
      <c r="O271">
        <v>0</v>
      </c>
      <c r="P271">
        <v>0</v>
      </c>
      <c r="Q271">
        <v>0</v>
      </c>
      <c r="R271" t="s">
        <v>227</v>
      </c>
      <c r="S271" t="s">
        <v>227</v>
      </c>
      <c r="T271">
        <v>0</v>
      </c>
      <c r="U271" t="s">
        <v>227</v>
      </c>
      <c r="V271" t="s">
        <v>227</v>
      </c>
      <c r="W271" t="s">
        <v>227</v>
      </c>
      <c r="X271" t="s">
        <v>227</v>
      </c>
      <c r="Y271" t="s">
        <v>227</v>
      </c>
      <c r="Z271" t="s">
        <v>228</v>
      </c>
      <c r="AA271" t="s">
        <v>54</v>
      </c>
      <c r="AB271">
        <v>129.9</v>
      </c>
      <c r="AC271">
        <v>111.563</v>
      </c>
      <c r="AD271" t="s">
        <v>67</v>
      </c>
      <c r="AE271" t="s">
        <v>4</v>
      </c>
      <c r="AF271" t="s">
        <v>8</v>
      </c>
      <c r="AG271" t="s">
        <v>88</v>
      </c>
      <c r="AH271" s="3">
        <v>45784</v>
      </c>
      <c r="AJ271" t="s">
        <v>56</v>
      </c>
      <c r="AK271" s="3"/>
      <c r="AM271" s="3"/>
      <c r="AN271" t="s">
        <v>57</v>
      </c>
      <c r="AO271" s="3"/>
      <c r="AR271"/>
      <c r="AS271">
        <v>202505</v>
      </c>
      <c r="AT271" s="3">
        <v>45784</v>
      </c>
      <c r="AU271">
        <v>2164416</v>
      </c>
      <c r="AV271">
        <v>45791</v>
      </c>
      <c r="AW271" s="3">
        <v>45806</v>
      </c>
      <c r="AY271" s="3"/>
      <c r="BA271" s="3"/>
      <c r="BC271" s="3"/>
      <c r="BD271">
        <v>202505</v>
      </c>
      <c r="BE271">
        <v>202505</v>
      </c>
      <c r="BF271" s="5">
        <f>IFERROR(VLOOKUP(Sheet1[[#This Row],[ASESOR]],Parámetros!A:B,2,0),Sheet1[[#This Row],[PERIODO_ALTA]])</f>
        <v>202505</v>
      </c>
      <c r="BG271" s="5" t="str">
        <f>_xlfn.CONCAT(TRIM(Sheet1[[#This Row],[ASESOR]])," ",TRIM(Sheet1[[#This Row],[DEPARTAMENTO]]))</f>
        <v>ALIV TELECOM S.A.C. Piura</v>
      </c>
      <c r="BH271" s="5" t="str">
        <f>Sheet1[[#This Row],[DNI_ASESOR]]</f>
        <v>20609316170</v>
      </c>
      <c r="BI271">
        <f>IF(Sheet1[[#This Row],[GRUPO]]="G1",IF(AND(Sheet1[[#This Row],[RECIBO1_PAGADO]]&lt;&gt;"",Sheet1[[#This Row],[RECIBO1_PAGADO]]&lt;=DATEVALUE("10/06/2025")),1,0),0)</f>
        <v>1</v>
      </c>
      <c r="BJ271" s="9">
        <f>Sheet1[[#This Row],[PRECIO CON IGV EXTERNO]]/1.18</f>
        <v>94.544915254237296</v>
      </c>
      <c r="BK271" s="5" t="str">
        <f>IF(MONTH(Sheet1[[#This Row],[WS_RECIBO1_EMISION]])=5,"G1",IF(MONTH(Sheet1[[#This Row],[WS_RECIBO1_EMISION]])-5=1,"G2","POR DEFINIR"))</f>
        <v>G1</v>
      </c>
      <c r="BL271" s="5" t="s">
        <v>1798</v>
      </c>
    </row>
    <row r="272" spans="1:64" x14ac:dyDescent="0.25">
      <c r="A272">
        <v>2164428</v>
      </c>
      <c r="B272" t="s">
        <v>548</v>
      </c>
      <c r="C272" t="s">
        <v>89</v>
      </c>
      <c r="D272" t="s">
        <v>89</v>
      </c>
      <c r="E272" t="s">
        <v>93</v>
      </c>
      <c r="H272" s="3">
        <v>45783</v>
      </c>
      <c r="I272" s="13">
        <v>45783.641775775461</v>
      </c>
      <c r="J272" t="s">
        <v>190</v>
      </c>
      <c r="K272">
        <v>350</v>
      </c>
      <c r="L272" t="s">
        <v>186</v>
      </c>
      <c r="M272" t="s">
        <v>53</v>
      </c>
      <c r="N272">
        <v>0</v>
      </c>
      <c r="O272">
        <v>0</v>
      </c>
      <c r="P272">
        <v>0</v>
      </c>
      <c r="Q272">
        <v>0</v>
      </c>
      <c r="R272" t="s">
        <v>227</v>
      </c>
      <c r="S272" t="s">
        <v>227</v>
      </c>
      <c r="T272">
        <v>0</v>
      </c>
      <c r="U272" t="s">
        <v>227</v>
      </c>
      <c r="V272" t="s">
        <v>227</v>
      </c>
      <c r="W272" t="s">
        <v>227</v>
      </c>
      <c r="X272" t="s">
        <v>227</v>
      </c>
      <c r="Y272" t="s">
        <v>227</v>
      </c>
      <c r="Z272" t="s">
        <v>227</v>
      </c>
      <c r="AA272" t="s">
        <v>64</v>
      </c>
      <c r="AB272">
        <v>69</v>
      </c>
      <c r="AC272">
        <v>69</v>
      </c>
      <c r="AD272" t="s">
        <v>67</v>
      </c>
      <c r="AE272" t="s">
        <v>154</v>
      </c>
      <c r="AF272" t="s">
        <v>155</v>
      </c>
      <c r="AG272" t="s">
        <v>88</v>
      </c>
      <c r="AH272" s="3">
        <v>45784</v>
      </c>
      <c r="AJ272" t="s">
        <v>56</v>
      </c>
      <c r="AK272" s="3"/>
      <c r="AM272" s="3"/>
      <c r="AN272" t="s">
        <v>57</v>
      </c>
      <c r="AO272" s="3"/>
      <c r="AR272"/>
      <c r="AS272">
        <v>202505</v>
      </c>
      <c r="AT272" s="3">
        <v>45784</v>
      </c>
      <c r="AU272">
        <v>2164428</v>
      </c>
      <c r="AV272">
        <v>45791</v>
      </c>
      <c r="AW272" s="3">
        <v>45805</v>
      </c>
      <c r="AY272" s="3"/>
      <c r="BA272" s="3"/>
      <c r="BC272" s="3"/>
      <c r="BD272">
        <v>202505</v>
      </c>
      <c r="BE272">
        <v>202505</v>
      </c>
      <c r="BF272" s="5">
        <f>IFERROR(VLOOKUP(Sheet1[[#This Row],[ASESOR]],Parámetros!A:B,2,0),Sheet1[[#This Row],[PERIODO_ALTA]])</f>
        <v>202505</v>
      </c>
      <c r="BG272" s="5" t="str">
        <f>_xlfn.CONCAT(TRIM(Sheet1[[#This Row],[ASESOR]])," ",TRIM(Sheet1[[#This Row],[DEPARTAMENTO]]))</f>
        <v>AFG TELECOM S.A.C. Piura</v>
      </c>
      <c r="BH272" s="5" t="str">
        <f>Sheet1[[#This Row],[DNI_ASESOR]]</f>
        <v>20613447505</v>
      </c>
      <c r="BI272">
        <f>IF(Sheet1[[#This Row],[GRUPO]]="G1",IF(AND(Sheet1[[#This Row],[RECIBO1_PAGADO]]&lt;&gt;"",Sheet1[[#This Row],[RECIBO1_PAGADO]]&lt;=DATEVALUE("10/06/2025")),1,0),0)</f>
        <v>1</v>
      </c>
      <c r="BJ272" s="9">
        <f>Sheet1[[#This Row],[PRECIO CON IGV EXTERNO]]/1.18</f>
        <v>58.474576271186443</v>
      </c>
      <c r="BK272" s="5" t="str">
        <f>IF(MONTH(Sheet1[[#This Row],[WS_RECIBO1_EMISION]])=5,"G1",IF(MONTH(Sheet1[[#This Row],[WS_RECIBO1_EMISION]])-5=1,"G2","POR DEFINIR"))</f>
        <v>G1</v>
      </c>
      <c r="BL272" s="5" t="s">
        <v>1798</v>
      </c>
    </row>
    <row r="273" spans="1:64" x14ac:dyDescent="0.25">
      <c r="A273">
        <v>2164511</v>
      </c>
      <c r="B273" t="s">
        <v>549</v>
      </c>
      <c r="C273" t="s">
        <v>89</v>
      </c>
      <c r="D273" t="s">
        <v>89</v>
      </c>
      <c r="E273" t="s">
        <v>93</v>
      </c>
      <c r="H273" s="3">
        <v>45783</v>
      </c>
      <c r="I273" s="13">
        <v>45783.683428784723</v>
      </c>
      <c r="J273" t="s">
        <v>192</v>
      </c>
      <c r="K273">
        <v>400</v>
      </c>
      <c r="L273" t="s">
        <v>186</v>
      </c>
      <c r="M273" t="s">
        <v>53</v>
      </c>
      <c r="N273">
        <v>0</v>
      </c>
      <c r="O273">
        <v>0</v>
      </c>
      <c r="P273">
        <v>0</v>
      </c>
      <c r="Q273">
        <v>0</v>
      </c>
      <c r="R273" t="s">
        <v>227</v>
      </c>
      <c r="S273" t="s">
        <v>227</v>
      </c>
      <c r="T273">
        <v>0</v>
      </c>
      <c r="U273" t="s">
        <v>227</v>
      </c>
      <c r="V273" t="s">
        <v>227</v>
      </c>
      <c r="W273" t="s">
        <v>227</v>
      </c>
      <c r="X273" t="s">
        <v>227</v>
      </c>
      <c r="Y273" t="s">
        <v>227</v>
      </c>
      <c r="Z273" t="s">
        <v>227</v>
      </c>
      <c r="AA273" t="s">
        <v>54</v>
      </c>
      <c r="AB273">
        <v>129</v>
      </c>
      <c r="AC273">
        <v>129</v>
      </c>
      <c r="AD273" t="s">
        <v>67</v>
      </c>
      <c r="AE273" t="s">
        <v>4</v>
      </c>
      <c r="AF273" t="s">
        <v>8</v>
      </c>
      <c r="AG273" t="s">
        <v>88</v>
      </c>
      <c r="AH273" s="3">
        <v>45784</v>
      </c>
      <c r="AJ273" t="s">
        <v>56</v>
      </c>
      <c r="AK273" s="3"/>
      <c r="AM273" s="3"/>
      <c r="AN273" t="s">
        <v>57</v>
      </c>
      <c r="AO273" s="3"/>
      <c r="AR273"/>
      <c r="AS273">
        <v>202505</v>
      </c>
      <c r="AT273" s="3">
        <v>45784</v>
      </c>
      <c r="AU273">
        <v>2164511</v>
      </c>
      <c r="AV273">
        <v>45791</v>
      </c>
      <c r="AW273" s="3">
        <v>45817</v>
      </c>
      <c r="AY273" s="3"/>
      <c r="BA273" s="3"/>
      <c r="BC273" s="3"/>
      <c r="BD273">
        <v>202505</v>
      </c>
      <c r="BE273">
        <v>202505</v>
      </c>
      <c r="BF273" s="5">
        <f>IFERROR(VLOOKUP(Sheet1[[#This Row],[ASESOR]],Parámetros!A:B,2,0),Sheet1[[#This Row],[PERIODO_ALTA]])</f>
        <v>202505</v>
      </c>
      <c r="BG273" s="5" t="str">
        <f>_xlfn.CONCAT(TRIM(Sheet1[[#This Row],[ASESOR]])," ",TRIM(Sheet1[[#This Row],[DEPARTAMENTO]]))</f>
        <v>ALIV TELECOM S.A.C. Piura</v>
      </c>
      <c r="BH273" s="5" t="str">
        <f>Sheet1[[#This Row],[DNI_ASESOR]]</f>
        <v>20609316170</v>
      </c>
      <c r="BI273">
        <f>IF(Sheet1[[#This Row],[GRUPO]]="G1",IF(AND(Sheet1[[#This Row],[RECIBO1_PAGADO]]&lt;&gt;"",Sheet1[[#This Row],[RECIBO1_PAGADO]]&lt;=DATEVALUE("10/06/2025")),1,0),0)</f>
        <v>1</v>
      </c>
      <c r="BJ273" s="9">
        <f>Sheet1[[#This Row],[PRECIO CON IGV EXTERNO]]/1.18</f>
        <v>109.32203389830509</v>
      </c>
      <c r="BK273" s="5" t="str">
        <f>IF(MONTH(Sheet1[[#This Row],[WS_RECIBO1_EMISION]])=5,"G1",IF(MONTH(Sheet1[[#This Row],[WS_RECIBO1_EMISION]])-5=1,"G2","POR DEFINIR"))</f>
        <v>G1</v>
      </c>
      <c r="BL273" s="5" t="s">
        <v>1798</v>
      </c>
    </row>
    <row r="274" spans="1:64" x14ac:dyDescent="0.25">
      <c r="A274">
        <v>2164574</v>
      </c>
      <c r="B274" t="s">
        <v>550</v>
      </c>
      <c r="C274" t="s">
        <v>89</v>
      </c>
      <c r="D274" t="s">
        <v>89</v>
      </c>
      <c r="E274" t="s">
        <v>89</v>
      </c>
      <c r="H274" s="3">
        <v>45783</v>
      </c>
      <c r="I274" s="13">
        <v>45783.666901620367</v>
      </c>
      <c r="J274" t="s">
        <v>195</v>
      </c>
      <c r="K274">
        <v>1000</v>
      </c>
      <c r="L274" t="s">
        <v>188</v>
      </c>
      <c r="M274" t="s">
        <v>58</v>
      </c>
      <c r="N274">
        <v>1</v>
      </c>
      <c r="O274">
        <v>0</v>
      </c>
      <c r="P274">
        <v>0</v>
      </c>
      <c r="Q274">
        <v>0</v>
      </c>
      <c r="R274" t="s">
        <v>227</v>
      </c>
      <c r="S274" t="s">
        <v>227</v>
      </c>
      <c r="T274">
        <v>0</v>
      </c>
      <c r="U274" t="s">
        <v>227</v>
      </c>
      <c r="V274" t="s">
        <v>227</v>
      </c>
      <c r="W274" t="s">
        <v>227</v>
      </c>
      <c r="X274" t="s">
        <v>227</v>
      </c>
      <c r="Y274" t="s">
        <v>227</v>
      </c>
      <c r="Z274" t="s">
        <v>228</v>
      </c>
      <c r="AA274" t="s">
        <v>54</v>
      </c>
      <c r="AB274">
        <v>129.9</v>
      </c>
      <c r="AC274">
        <v>111.563</v>
      </c>
      <c r="AD274" t="s">
        <v>67</v>
      </c>
      <c r="AE274" t="s">
        <v>70</v>
      </c>
      <c r="AF274" t="s">
        <v>131</v>
      </c>
      <c r="AG274" t="s">
        <v>88</v>
      </c>
      <c r="AH274" s="3">
        <v>45784</v>
      </c>
      <c r="AJ274" t="s">
        <v>56</v>
      </c>
      <c r="AK274" s="3"/>
      <c r="AM274" s="3"/>
      <c r="AN274" t="s">
        <v>57</v>
      </c>
      <c r="AO274" s="3"/>
      <c r="AR274"/>
      <c r="AS274">
        <v>202505</v>
      </c>
      <c r="AT274" s="3">
        <v>45784</v>
      </c>
      <c r="AU274">
        <v>2164574</v>
      </c>
      <c r="AV274">
        <v>45791</v>
      </c>
      <c r="AW274" s="3">
        <v>45803</v>
      </c>
      <c r="AY274" s="3"/>
      <c r="BA274" s="3"/>
      <c r="BC274" s="3"/>
      <c r="BD274">
        <v>202505</v>
      </c>
      <c r="BE274">
        <v>202505</v>
      </c>
      <c r="BF274" s="5">
        <f>IFERROR(VLOOKUP(Sheet1[[#This Row],[ASESOR]],Parámetros!A:B,2,0),Sheet1[[#This Row],[PERIODO_ALTA]])</f>
        <v>202505</v>
      </c>
      <c r="BG274" s="5" t="str">
        <f>_xlfn.CONCAT(TRIM(Sheet1[[#This Row],[ASESOR]])," ",TRIM(Sheet1[[#This Row],[DEPARTAMENTO]]))</f>
        <v>SICOMNET SAC Piura</v>
      </c>
      <c r="BH274" s="5" t="str">
        <f>Sheet1[[#This Row],[DNI_ASESOR]]</f>
        <v>20610959564</v>
      </c>
      <c r="BI274">
        <f>IF(Sheet1[[#This Row],[GRUPO]]="G1",IF(AND(Sheet1[[#This Row],[RECIBO1_PAGADO]]&lt;&gt;"",Sheet1[[#This Row],[RECIBO1_PAGADO]]&lt;=DATEVALUE("10/06/2025")),1,0),0)</f>
        <v>1</v>
      </c>
      <c r="BJ274" s="9">
        <f>Sheet1[[#This Row],[PRECIO CON IGV EXTERNO]]/1.18</f>
        <v>94.544915254237296</v>
      </c>
      <c r="BK274" s="5" t="str">
        <f>IF(MONTH(Sheet1[[#This Row],[WS_RECIBO1_EMISION]])=5,"G1",IF(MONTH(Sheet1[[#This Row],[WS_RECIBO1_EMISION]])-5=1,"G2","POR DEFINIR"))</f>
        <v>G1</v>
      </c>
      <c r="BL274" s="5" t="s">
        <v>1798</v>
      </c>
    </row>
    <row r="275" spans="1:64" x14ac:dyDescent="0.25">
      <c r="A275">
        <v>2164640</v>
      </c>
      <c r="B275" t="s">
        <v>551</v>
      </c>
      <c r="C275" t="s">
        <v>94</v>
      </c>
      <c r="D275" t="s">
        <v>95</v>
      </c>
      <c r="E275" t="s">
        <v>96</v>
      </c>
      <c r="G275" t="s">
        <v>269</v>
      </c>
      <c r="H275" s="3">
        <v>45775</v>
      </c>
      <c r="I275" s="13">
        <v>45783.697998877316</v>
      </c>
      <c r="J275" t="s">
        <v>195</v>
      </c>
      <c r="K275">
        <v>1000</v>
      </c>
      <c r="L275" t="s">
        <v>188</v>
      </c>
      <c r="M275" t="s">
        <v>58</v>
      </c>
      <c r="N275">
        <v>1</v>
      </c>
      <c r="O275">
        <v>0</v>
      </c>
      <c r="P275">
        <v>0</v>
      </c>
      <c r="Q275">
        <v>0</v>
      </c>
      <c r="R275" t="s">
        <v>227</v>
      </c>
      <c r="S275" t="s">
        <v>227</v>
      </c>
      <c r="T275">
        <v>0</v>
      </c>
      <c r="U275" t="s">
        <v>227</v>
      </c>
      <c r="V275" t="s">
        <v>227</v>
      </c>
      <c r="W275" t="s">
        <v>227</v>
      </c>
      <c r="X275" t="s">
        <v>227</v>
      </c>
      <c r="Y275" t="s">
        <v>227</v>
      </c>
      <c r="Z275" t="s">
        <v>228</v>
      </c>
      <c r="AA275" t="s">
        <v>59</v>
      </c>
      <c r="AB275">
        <v>129.9</v>
      </c>
      <c r="AC275">
        <v>111.563</v>
      </c>
      <c r="AD275" t="s">
        <v>67</v>
      </c>
      <c r="AE275" t="s">
        <v>4</v>
      </c>
      <c r="AF275" t="s">
        <v>8</v>
      </c>
      <c r="AG275" t="s">
        <v>88</v>
      </c>
      <c r="AH275" s="3">
        <v>45784</v>
      </c>
      <c r="AJ275" t="s">
        <v>56</v>
      </c>
      <c r="AK275" s="3"/>
      <c r="AM275" s="3"/>
      <c r="AN275" t="s">
        <v>57</v>
      </c>
      <c r="AO275" s="3"/>
      <c r="AP275">
        <v>202505</v>
      </c>
      <c r="AR275"/>
      <c r="AS275"/>
      <c r="AT275" s="3">
        <v>45784</v>
      </c>
      <c r="AU275">
        <v>2164640</v>
      </c>
      <c r="AV275">
        <v>45791</v>
      </c>
      <c r="AW275" s="3">
        <v>45805</v>
      </c>
      <c r="AY275" s="3"/>
      <c r="BA275" s="3"/>
      <c r="BC275" s="3"/>
      <c r="BD275">
        <v>202504</v>
      </c>
      <c r="BE275">
        <v>202505</v>
      </c>
      <c r="BF275" s="5">
        <f>IFERROR(VLOOKUP(Sheet1[[#This Row],[ASESOR]],Parámetros!A:B,2,0),Sheet1[[#This Row],[PERIODO_ALTA]])</f>
        <v>202505</v>
      </c>
      <c r="BG275" s="5" t="str">
        <f>_xlfn.CONCAT(TRIM(Sheet1[[#This Row],[ASESOR]])," ",TRIM(Sheet1[[#This Row],[DEPARTAMENTO]]))</f>
        <v>ALIV TELECOM S.A.C. La Libertad</v>
      </c>
      <c r="BH275" s="5" t="str">
        <f>Sheet1[[#This Row],[DNI_ASESOR]]</f>
        <v>20609316170</v>
      </c>
      <c r="BI275">
        <f>IF(Sheet1[[#This Row],[GRUPO]]="G1",IF(AND(Sheet1[[#This Row],[RECIBO1_PAGADO]]&lt;&gt;"",Sheet1[[#This Row],[RECIBO1_PAGADO]]&lt;=DATEVALUE("10/06/2025")),1,0),0)</f>
        <v>1</v>
      </c>
      <c r="BJ275" s="9">
        <f>Sheet1[[#This Row],[PRECIO CON IGV EXTERNO]]/1.18</f>
        <v>94.544915254237296</v>
      </c>
      <c r="BK275" s="5" t="str">
        <f>IF(MONTH(Sheet1[[#This Row],[WS_RECIBO1_EMISION]])=5,"G1",IF(MONTH(Sheet1[[#This Row],[WS_RECIBO1_EMISION]])-5=1,"G2","POR DEFINIR"))</f>
        <v>G1</v>
      </c>
      <c r="BL275" s="5" t="s">
        <v>1798</v>
      </c>
    </row>
    <row r="276" spans="1:64" x14ac:dyDescent="0.25">
      <c r="A276">
        <v>2164642</v>
      </c>
      <c r="B276" t="s">
        <v>552</v>
      </c>
      <c r="C276" t="s">
        <v>89</v>
      </c>
      <c r="D276" t="s">
        <v>89</v>
      </c>
      <c r="E276" t="s">
        <v>90</v>
      </c>
      <c r="H276" s="3">
        <v>45783</v>
      </c>
      <c r="I276" s="13">
        <v>45783.672986689817</v>
      </c>
      <c r="J276" t="s">
        <v>190</v>
      </c>
      <c r="K276">
        <v>350</v>
      </c>
      <c r="L276" t="s">
        <v>186</v>
      </c>
      <c r="M276" t="s">
        <v>53</v>
      </c>
      <c r="N276">
        <v>0</v>
      </c>
      <c r="O276">
        <v>0</v>
      </c>
      <c r="P276">
        <v>0</v>
      </c>
      <c r="Q276">
        <v>0</v>
      </c>
      <c r="R276" t="s">
        <v>227</v>
      </c>
      <c r="S276" t="s">
        <v>227</v>
      </c>
      <c r="T276">
        <v>0</v>
      </c>
      <c r="U276" t="s">
        <v>227</v>
      </c>
      <c r="V276" t="s">
        <v>227</v>
      </c>
      <c r="W276" t="s">
        <v>227</v>
      </c>
      <c r="X276" t="s">
        <v>227</v>
      </c>
      <c r="Y276" t="s">
        <v>227</v>
      </c>
      <c r="Z276" t="s">
        <v>227</v>
      </c>
      <c r="AA276" t="s">
        <v>64</v>
      </c>
      <c r="AB276">
        <v>69</v>
      </c>
      <c r="AC276">
        <v>69</v>
      </c>
      <c r="AD276" t="s">
        <v>67</v>
      </c>
      <c r="AE276" t="s">
        <v>154</v>
      </c>
      <c r="AF276" t="s">
        <v>155</v>
      </c>
      <c r="AG276" t="s">
        <v>88</v>
      </c>
      <c r="AH276" s="3">
        <v>45784</v>
      </c>
      <c r="AJ276" t="s">
        <v>56</v>
      </c>
      <c r="AK276" s="3"/>
      <c r="AM276" s="3"/>
      <c r="AN276" t="s">
        <v>57</v>
      </c>
      <c r="AO276" s="3"/>
      <c r="AR276"/>
      <c r="AS276">
        <v>202505</v>
      </c>
      <c r="AT276" s="3">
        <v>45784</v>
      </c>
      <c r="AU276">
        <v>2164642</v>
      </c>
      <c r="AV276">
        <v>45791</v>
      </c>
      <c r="AW276" s="3">
        <v>45805</v>
      </c>
      <c r="AY276" s="3"/>
      <c r="BA276" s="3"/>
      <c r="BC276" s="3"/>
      <c r="BD276">
        <v>202505</v>
      </c>
      <c r="BE276">
        <v>202505</v>
      </c>
      <c r="BF276" s="5">
        <f>IFERROR(VLOOKUP(Sheet1[[#This Row],[ASESOR]],Parámetros!A:B,2,0),Sheet1[[#This Row],[PERIODO_ALTA]])</f>
        <v>202505</v>
      </c>
      <c r="BG276" s="5" t="str">
        <f>_xlfn.CONCAT(TRIM(Sheet1[[#This Row],[ASESOR]])," ",TRIM(Sheet1[[#This Row],[DEPARTAMENTO]]))</f>
        <v>AFG TELECOM S.A.C. Piura</v>
      </c>
      <c r="BH276" s="5" t="str">
        <f>Sheet1[[#This Row],[DNI_ASESOR]]</f>
        <v>20613447505</v>
      </c>
      <c r="BI276">
        <f>IF(Sheet1[[#This Row],[GRUPO]]="G1",IF(AND(Sheet1[[#This Row],[RECIBO1_PAGADO]]&lt;&gt;"",Sheet1[[#This Row],[RECIBO1_PAGADO]]&lt;=DATEVALUE("10/06/2025")),1,0),0)</f>
        <v>1</v>
      </c>
      <c r="BJ276" s="9">
        <f>Sheet1[[#This Row],[PRECIO CON IGV EXTERNO]]/1.18</f>
        <v>58.474576271186443</v>
      </c>
      <c r="BK276" s="5" t="str">
        <f>IF(MONTH(Sheet1[[#This Row],[WS_RECIBO1_EMISION]])=5,"G1",IF(MONTH(Sheet1[[#This Row],[WS_RECIBO1_EMISION]])-5=1,"G2","POR DEFINIR"))</f>
        <v>G1</v>
      </c>
      <c r="BL276" s="5" t="s">
        <v>1798</v>
      </c>
    </row>
    <row r="277" spans="1:64" x14ac:dyDescent="0.25">
      <c r="A277">
        <v>2164645</v>
      </c>
      <c r="B277" t="s">
        <v>553</v>
      </c>
      <c r="C277" t="s">
        <v>94</v>
      </c>
      <c r="D277" t="s">
        <v>95</v>
      </c>
      <c r="E277" t="s">
        <v>96</v>
      </c>
      <c r="H277" s="3">
        <v>45783</v>
      </c>
      <c r="I277" s="13">
        <v>45783.67096909722</v>
      </c>
      <c r="J277" t="s">
        <v>190</v>
      </c>
      <c r="K277">
        <v>350</v>
      </c>
      <c r="L277" t="s">
        <v>186</v>
      </c>
      <c r="M277" t="s">
        <v>53</v>
      </c>
      <c r="N277">
        <v>0</v>
      </c>
      <c r="O277">
        <v>0</v>
      </c>
      <c r="P277">
        <v>0</v>
      </c>
      <c r="Q277">
        <v>0</v>
      </c>
      <c r="R277" t="s">
        <v>227</v>
      </c>
      <c r="S277" t="s">
        <v>227</v>
      </c>
      <c r="T277">
        <v>0</v>
      </c>
      <c r="U277" t="s">
        <v>227</v>
      </c>
      <c r="V277" t="s">
        <v>227</v>
      </c>
      <c r="W277" t="s">
        <v>227</v>
      </c>
      <c r="X277" t="s">
        <v>227</v>
      </c>
      <c r="Y277" t="s">
        <v>227</v>
      </c>
      <c r="Z277" t="s">
        <v>227</v>
      </c>
      <c r="AA277" t="s">
        <v>54</v>
      </c>
      <c r="AB277">
        <v>69</v>
      </c>
      <c r="AC277">
        <v>69</v>
      </c>
      <c r="AD277" t="s">
        <v>67</v>
      </c>
      <c r="AE277" t="s">
        <v>151</v>
      </c>
      <c r="AF277" t="s">
        <v>152</v>
      </c>
      <c r="AG277" t="s">
        <v>88</v>
      </c>
      <c r="AH277" s="3">
        <v>45784</v>
      </c>
      <c r="AJ277" t="s">
        <v>56</v>
      </c>
      <c r="AK277" s="3"/>
      <c r="AM277" s="3"/>
      <c r="AN277" t="s">
        <v>57</v>
      </c>
      <c r="AO277" s="3"/>
      <c r="AR277"/>
      <c r="AS277">
        <v>202505</v>
      </c>
      <c r="AT277" s="3">
        <v>45784</v>
      </c>
      <c r="AU277">
        <v>2164645</v>
      </c>
      <c r="AV277">
        <v>45791</v>
      </c>
      <c r="AW277" s="3">
        <v>45805</v>
      </c>
      <c r="AY277" s="3"/>
      <c r="BA277" s="3"/>
      <c r="BC277" s="3"/>
      <c r="BD277">
        <v>202505</v>
      </c>
      <c r="BE277">
        <v>202505</v>
      </c>
      <c r="BF277" s="5">
        <f>IFERROR(VLOOKUP(Sheet1[[#This Row],[ASESOR]],Parámetros!A:B,2,0),Sheet1[[#This Row],[PERIODO_ALTA]])</f>
        <v>202505</v>
      </c>
      <c r="BG277" s="5" t="str">
        <f>_xlfn.CONCAT(TRIM(Sheet1[[#This Row],[ASESOR]])," ",TRIM(Sheet1[[#This Row],[DEPARTAMENTO]]))</f>
        <v>SAVY OUTSOURCING S.A.C. La Libertad</v>
      </c>
      <c r="BH277" s="5" t="str">
        <f>Sheet1[[#This Row],[DNI_ASESOR]]</f>
        <v>20611812893</v>
      </c>
      <c r="BI277">
        <f>IF(Sheet1[[#This Row],[GRUPO]]="G1",IF(AND(Sheet1[[#This Row],[RECIBO1_PAGADO]]&lt;&gt;"",Sheet1[[#This Row],[RECIBO1_PAGADO]]&lt;=DATEVALUE("10/06/2025")),1,0),0)</f>
        <v>1</v>
      </c>
      <c r="BJ277" s="9">
        <f>Sheet1[[#This Row],[PRECIO CON IGV EXTERNO]]/1.18</f>
        <v>58.474576271186443</v>
      </c>
      <c r="BK277" s="5" t="str">
        <f>IF(MONTH(Sheet1[[#This Row],[WS_RECIBO1_EMISION]])=5,"G1",IF(MONTH(Sheet1[[#This Row],[WS_RECIBO1_EMISION]])-5=1,"G2","POR DEFINIR"))</f>
        <v>G1</v>
      </c>
      <c r="BL277" s="5" t="s">
        <v>1798</v>
      </c>
    </row>
    <row r="278" spans="1:64" x14ac:dyDescent="0.25">
      <c r="A278">
        <v>2164647</v>
      </c>
      <c r="B278" t="s">
        <v>554</v>
      </c>
      <c r="C278" t="s">
        <v>94</v>
      </c>
      <c r="D278" t="s">
        <v>95</v>
      </c>
      <c r="E278" t="s">
        <v>96</v>
      </c>
      <c r="H278" s="3">
        <v>45783</v>
      </c>
      <c r="I278" s="13">
        <v>45783.675102395835</v>
      </c>
      <c r="J278" t="s">
        <v>190</v>
      </c>
      <c r="K278">
        <v>350</v>
      </c>
      <c r="L278" t="s">
        <v>186</v>
      </c>
      <c r="M278" t="s">
        <v>53</v>
      </c>
      <c r="N278">
        <v>0</v>
      </c>
      <c r="O278">
        <v>0</v>
      </c>
      <c r="P278">
        <v>0</v>
      </c>
      <c r="Q278">
        <v>0</v>
      </c>
      <c r="R278" t="s">
        <v>227</v>
      </c>
      <c r="S278" t="s">
        <v>227</v>
      </c>
      <c r="T278">
        <v>0</v>
      </c>
      <c r="U278" t="s">
        <v>227</v>
      </c>
      <c r="V278" t="s">
        <v>227</v>
      </c>
      <c r="W278" t="s">
        <v>227</v>
      </c>
      <c r="X278" t="s">
        <v>227</v>
      </c>
      <c r="Y278" t="s">
        <v>227</v>
      </c>
      <c r="Z278" t="s">
        <v>227</v>
      </c>
      <c r="AA278" t="s">
        <v>54</v>
      </c>
      <c r="AB278">
        <v>69</v>
      </c>
      <c r="AC278">
        <v>69</v>
      </c>
      <c r="AD278" t="s">
        <v>67</v>
      </c>
      <c r="AE278" t="s">
        <v>4</v>
      </c>
      <c r="AF278" t="s">
        <v>8</v>
      </c>
      <c r="AG278" t="s">
        <v>88</v>
      </c>
      <c r="AH278" s="3">
        <v>45784</v>
      </c>
      <c r="AJ278" t="s">
        <v>56</v>
      </c>
      <c r="AK278" s="3"/>
      <c r="AM278" s="3"/>
      <c r="AN278" t="s">
        <v>57</v>
      </c>
      <c r="AO278" s="3"/>
      <c r="AR278"/>
      <c r="AS278">
        <v>202505</v>
      </c>
      <c r="AT278" s="3">
        <v>45784</v>
      </c>
      <c r="AU278">
        <v>2164647</v>
      </c>
      <c r="AV278">
        <v>45791</v>
      </c>
      <c r="AW278" s="3">
        <v>45811</v>
      </c>
      <c r="AY278" s="3"/>
      <c r="BA278" s="3"/>
      <c r="BC278" s="3"/>
      <c r="BD278">
        <v>202505</v>
      </c>
      <c r="BE278">
        <v>202505</v>
      </c>
      <c r="BF278" s="5">
        <f>IFERROR(VLOOKUP(Sheet1[[#This Row],[ASESOR]],Parámetros!A:B,2,0),Sheet1[[#This Row],[PERIODO_ALTA]])</f>
        <v>202505</v>
      </c>
      <c r="BG278" s="5" t="str">
        <f>_xlfn.CONCAT(TRIM(Sheet1[[#This Row],[ASESOR]])," ",TRIM(Sheet1[[#This Row],[DEPARTAMENTO]]))</f>
        <v>ALIV TELECOM S.A.C. La Libertad</v>
      </c>
      <c r="BH278" s="5" t="str">
        <f>Sheet1[[#This Row],[DNI_ASESOR]]</f>
        <v>20609316170</v>
      </c>
      <c r="BI278">
        <f>IF(Sheet1[[#This Row],[GRUPO]]="G1",IF(AND(Sheet1[[#This Row],[RECIBO1_PAGADO]]&lt;&gt;"",Sheet1[[#This Row],[RECIBO1_PAGADO]]&lt;=DATEVALUE("10/06/2025")),1,0),0)</f>
        <v>1</v>
      </c>
      <c r="BJ278" s="9">
        <f>Sheet1[[#This Row],[PRECIO CON IGV EXTERNO]]/1.18</f>
        <v>58.474576271186443</v>
      </c>
      <c r="BK278" s="5" t="str">
        <f>IF(MONTH(Sheet1[[#This Row],[WS_RECIBO1_EMISION]])=5,"G1",IF(MONTH(Sheet1[[#This Row],[WS_RECIBO1_EMISION]])-5=1,"G2","POR DEFINIR"))</f>
        <v>G1</v>
      </c>
      <c r="BL278" s="5" t="s">
        <v>1798</v>
      </c>
    </row>
    <row r="279" spans="1:64" x14ac:dyDescent="0.25">
      <c r="A279">
        <v>2164724</v>
      </c>
      <c r="B279" t="s">
        <v>555</v>
      </c>
      <c r="C279" t="s">
        <v>94</v>
      </c>
      <c r="D279" t="s">
        <v>95</v>
      </c>
      <c r="E279" t="s">
        <v>96</v>
      </c>
      <c r="H279" s="3">
        <v>45783</v>
      </c>
      <c r="I279" s="13">
        <v>45783.708536805556</v>
      </c>
      <c r="J279" t="s">
        <v>195</v>
      </c>
      <c r="K279">
        <v>1000</v>
      </c>
      <c r="L279" t="s">
        <v>188</v>
      </c>
      <c r="M279" t="s">
        <v>58</v>
      </c>
      <c r="N279">
        <v>1</v>
      </c>
      <c r="O279">
        <v>0</v>
      </c>
      <c r="P279">
        <v>0</v>
      </c>
      <c r="Q279">
        <v>0</v>
      </c>
      <c r="R279" t="s">
        <v>227</v>
      </c>
      <c r="S279" t="s">
        <v>227</v>
      </c>
      <c r="T279">
        <v>0</v>
      </c>
      <c r="U279" t="s">
        <v>227</v>
      </c>
      <c r="V279" t="s">
        <v>227</v>
      </c>
      <c r="W279" t="s">
        <v>227</v>
      </c>
      <c r="X279" t="s">
        <v>227</v>
      </c>
      <c r="Y279" t="s">
        <v>227</v>
      </c>
      <c r="Z279" t="s">
        <v>228</v>
      </c>
      <c r="AA279" t="s">
        <v>54</v>
      </c>
      <c r="AB279">
        <v>129.9</v>
      </c>
      <c r="AC279">
        <v>111.563</v>
      </c>
      <c r="AD279" t="s">
        <v>67</v>
      </c>
      <c r="AE279" t="s">
        <v>136</v>
      </c>
      <c r="AF279" t="s">
        <v>137</v>
      </c>
      <c r="AG279" t="s">
        <v>88</v>
      </c>
      <c r="AH279" s="3">
        <v>45784</v>
      </c>
      <c r="AJ279" t="s">
        <v>56</v>
      </c>
      <c r="AK279" s="3"/>
      <c r="AM279" s="3"/>
      <c r="AN279" t="s">
        <v>57</v>
      </c>
      <c r="AO279" s="3"/>
      <c r="AR279"/>
      <c r="AS279">
        <v>202505</v>
      </c>
      <c r="AT279" s="3">
        <v>45784</v>
      </c>
      <c r="AU279">
        <v>2164724</v>
      </c>
      <c r="AV279">
        <v>45791</v>
      </c>
      <c r="AW279" s="3">
        <v>45807</v>
      </c>
      <c r="AY279" s="3"/>
      <c r="BA279" s="3"/>
      <c r="BC279" s="3"/>
      <c r="BD279">
        <v>202505</v>
      </c>
      <c r="BE279">
        <v>202505</v>
      </c>
      <c r="BF279" s="5">
        <f>IFERROR(VLOOKUP(Sheet1[[#This Row],[ASESOR]],Parámetros!A:B,2,0),Sheet1[[#This Row],[PERIODO_ALTA]])</f>
        <v>202505</v>
      </c>
      <c r="BG279" s="5" t="str">
        <f>_xlfn.CONCAT(TRIM(Sheet1[[#This Row],[ASESOR]])," ",TRIM(Sheet1[[#This Row],[DEPARTAMENTO]]))</f>
        <v>GRUPO LUFAFCO S.A.C. La Libertad</v>
      </c>
      <c r="BH279" s="5" t="str">
        <f>Sheet1[[#This Row],[DNI_ASESOR]]</f>
        <v>20604430764</v>
      </c>
      <c r="BI279">
        <f>IF(Sheet1[[#This Row],[GRUPO]]="G1",IF(AND(Sheet1[[#This Row],[RECIBO1_PAGADO]]&lt;&gt;"",Sheet1[[#This Row],[RECIBO1_PAGADO]]&lt;=DATEVALUE("10/06/2025")),1,0),0)</f>
        <v>1</v>
      </c>
      <c r="BJ279" s="9">
        <f>Sheet1[[#This Row],[PRECIO CON IGV EXTERNO]]/1.18</f>
        <v>94.544915254237296</v>
      </c>
      <c r="BK279" s="5" t="str">
        <f>IF(MONTH(Sheet1[[#This Row],[WS_RECIBO1_EMISION]])=5,"G1",IF(MONTH(Sheet1[[#This Row],[WS_RECIBO1_EMISION]])-5=1,"G2","POR DEFINIR"))</f>
        <v>G1</v>
      </c>
      <c r="BL279" s="5" t="s">
        <v>1798</v>
      </c>
    </row>
    <row r="280" spans="1:64" x14ac:dyDescent="0.25">
      <c r="A280">
        <v>2164753</v>
      </c>
      <c r="B280" t="s">
        <v>556</v>
      </c>
      <c r="C280" t="s">
        <v>89</v>
      </c>
      <c r="D280" t="s">
        <v>89</v>
      </c>
      <c r="E280" t="s">
        <v>90</v>
      </c>
      <c r="H280" s="3">
        <v>45782</v>
      </c>
      <c r="I280" s="13">
        <v>45783.697995983799</v>
      </c>
      <c r="J280" t="s">
        <v>190</v>
      </c>
      <c r="K280">
        <v>350</v>
      </c>
      <c r="L280" t="s">
        <v>186</v>
      </c>
      <c r="M280" t="s">
        <v>53</v>
      </c>
      <c r="N280">
        <v>0</v>
      </c>
      <c r="O280">
        <v>0</v>
      </c>
      <c r="P280">
        <v>0</v>
      </c>
      <c r="Q280">
        <v>0</v>
      </c>
      <c r="R280" t="s">
        <v>227</v>
      </c>
      <c r="S280" t="s">
        <v>227</v>
      </c>
      <c r="T280">
        <v>0</v>
      </c>
      <c r="U280" t="s">
        <v>227</v>
      </c>
      <c r="V280" t="s">
        <v>227</v>
      </c>
      <c r="W280" t="s">
        <v>227</v>
      </c>
      <c r="X280" t="s">
        <v>227</v>
      </c>
      <c r="Y280" t="s">
        <v>227</v>
      </c>
      <c r="Z280" t="s">
        <v>227</v>
      </c>
      <c r="AA280" t="s">
        <v>54</v>
      </c>
      <c r="AB280">
        <v>69</v>
      </c>
      <c r="AC280">
        <v>69</v>
      </c>
      <c r="AD280" t="s">
        <v>67</v>
      </c>
      <c r="AE280" t="s">
        <v>4</v>
      </c>
      <c r="AF280" t="s">
        <v>8</v>
      </c>
      <c r="AG280" t="s">
        <v>88</v>
      </c>
      <c r="AH280" s="3">
        <v>45784</v>
      </c>
      <c r="AJ280" t="s">
        <v>56</v>
      </c>
      <c r="AK280" s="3"/>
      <c r="AM280" s="3"/>
      <c r="AN280" t="s">
        <v>57</v>
      </c>
      <c r="AO280" s="3"/>
      <c r="AR280"/>
      <c r="AS280">
        <v>202505</v>
      </c>
      <c r="AT280" s="3">
        <v>45784</v>
      </c>
      <c r="AU280">
        <v>2164753</v>
      </c>
      <c r="AV280">
        <v>45791</v>
      </c>
      <c r="AW280" s="3">
        <v>45805</v>
      </c>
      <c r="AY280" s="3"/>
      <c r="BA280" s="3"/>
      <c r="BC280" s="3"/>
      <c r="BD280">
        <v>202505</v>
      </c>
      <c r="BE280">
        <v>202505</v>
      </c>
      <c r="BF280" s="5">
        <f>IFERROR(VLOOKUP(Sheet1[[#This Row],[ASESOR]],Parámetros!A:B,2,0),Sheet1[[#This Row],[PERIODO_ALTA]])</f>
        <v>202505</v>
      </c>
      <c r="BG280" s="5" t="str">
        <f>_xlfn.CONCAT(TRIM(Sheet1[[#This Row],[ASESOR]])," ",TRIM(Sheet1[[#This Row],[DEPARTAMENTO]]))</f>
        <v>ALIV TELECOM S.A.C. Piura</v>
      </c>
      <c r="BH280" s="5" t="str">
        <f>Sheet1[[#This Row],[DNI_ASESOR]]</f>
        <v>20609316170</v>
      </c>
      <c r="BI280">
        <f>IF(Sheet1[[#This Row],[GRUPO]]="G1",IF(AND(Sheet1[[#This Row],[RECIBO1_PAGADO]]&lt;&gt;"",Sheet1[[#This Row],[RECIBO1_PAGADO]]&lt;=DATEVALUE("10/06/2025")),1,0),0)</f>
        <v>1</v>
      </c>
      <c r="BJ280" s="9">
        <f>Sheet1[[#This Row],[PRECIO CON IGV EXTERNO]]/1.18</f>
        <v>58.474576271186443</v>
      </c>
      <c r="BK280" s="5" t="str">
        <f>IF(MONTH(Sheet1[[#This Row],[WS_RECIBO1_EMISION]])=5,"G1",IF(MONTH(Sheet1[[#This Row],[WS_RECIBO1_EMISION]])-5=1,"G2","POR DEFINIR"))</f>
        <v>G1</v>
      </c>
      <c r="BL280" s="5" t="s">
        <v>1798</v>
      </c>
    </row>
    <row r="281" spans="1:64" x14ac:dyDescent="0.25">
      <c r="A281">
        <v>2164786</v>
      </c>
      <c r="B281" t="s">
        <v>557</v>
      </c>
      <c r="C281" t="s">
        <v>94</v>
      </c>
      <c r="D281" t="s">
        <v>95</v>
      </c>
      <c r="E281" t="s">
        <v>96</v>
      </c>
      <c r="H281" s="3">
        <v>45783</v>
      </c>
      <c r="I281" s="13">
        <v>45783.704238310187</v>
      </c>
      <c r="J281" t="s">
        <v>190</v>
      </c>
      <c r="K281">
        <v>350</v>
      </c>
      <c r="L281" t="s">
        <v>186</v>
      </c>
      <c r="M281" t="s">
        <v>53</v>
      </c>
      <c r="N281">
        <v>0</v>
      </c>
      <c r="O281">
        <v>0</v>
      </c>
      <c r="P281">
        <v>0</v>
      </c>
      <c r="Q281">
        <v>0</v>
      </c>
      <c r="R281" t="s">
        <v>227</v>
      </c>
      <c r="S281" t="s">
        <v>227</v>
      </c>
      <c r="T281">
        <v>0</v>
      </c>
      <c r="U281" t="s">
        <v>227</v>
      </c>
      <c r="V281" t="s">
        <v>227</v>
      </c>
      <c r="W281" t="s">
        <v>227</v>
      </c>
      <c r="X281" t="s">
        <v>227</v>
      </c>
      <c r="Y281" t="s">
        <v>227</v>
      </c>
      <c r="Z281" t="s">
        <v>227</v>
      </c>
      <c r="AA281" t="s">
        <v>54</v>
      </c>
      <c r="AB281">
        <v>69</v>
      </c>
      <c r="AC281">
        <v>69</v>
      </c>
      <c r="AD281" t="s">
        <v>67</v>
      </c>
      <c r="AE281" t="s">
        <v>4</v>
      </c>
      <c r="AF281" t="s">
        <v>8</v>
      </c>
      <c r="AG281" t="s">
        <v>88</v>
      </c>
      <c r="AH281" s="3">
        <v>45784</v>
      </c>
      <c r="AJ281" t="s">
        <v>56</v>
      </c>
      <c r="AK281" s="3"/>
      <c r="AM281" s="3"/>
      <c r="AN281" t="s">
        <v>57</v>
      </c>
      <c r="AO281" s="3"/>
      <c r="AR281"/>
      <c r="AS281">
        <v>202505</v>
      </c>
      <c r="AT281" s="3">
        <v>45784</v>
      </c>
      <c r="AU281">
        <v>2164786</v>
      </c>
      <c r="AV281">
        <v>45791</v>
      </c>
      <c r="AW281" s="3">
        <v>45810</v>
      </c>
      <c r="AY281" s="3"/>
      <c r="BA281" s="3"/>
      <c r="BC281" s="3"/>
      <c r="BD281">
        <v>202505</v>
      </c>
      <c r="BE281">
        <v>202505</v>
      </c>
      <c r="BF281" s="5">
        <f>IFERROR(VLOOKUP(Sheet1[[#This Row],[ASESOR]],Parámetros!A:B,2,0),Sheet1[[#This Row],[PERIODO_ALTA]])</f>
        <v>202505</v>
      </c>
      <c r="BG281" s="5" t="str">
        <f>_xlfn.CONCAT(TRIM(Sheet1[[#This Row],[ASESOR]])," ",TRIM(Sheet1[[#This Row],[DEPARTAMENTO]]))</f>
        <v>ALIV TELECOM S.A.C. La Libertad</v>
      </c>
      <c r="BH281" s="5" t="str">
        <f>Sheet1[[#This Row],[DNI_ASESOR]]</f>
        <v>20609316170</v>
      </c>
      <c r="BI281">
        <f>IF(Sheet1[[#This Row],[GRUPO]]="G1",IF(AND(Sheet1[[#This Row],[RECIBO1_PAGADO]]&lt;&gt;"",Sheet1[[#This Row],[RECIBO1_PAGADO]]&lt;=DATEVALUE("10/06/2025")),1,0),0)</f>
        <v>1</v>
      </c>
      <c r="BJ281" s="9">
        <f>Sheet1[[#This Row],[PRECIO CON IGV EXTERNO]]/1.18</f>
        <v>58.474576271186443</v>
      </c>
      <c r="BK281" s="5" t="str">
        <f>IF(MONTH(Sheet1[[#This Row],[WS_RECIBO1_EMISION]])=5,"G1",IF(MONTH(Sheet1[[#This Row],[WS_RECIBO1_EMISION]])-5=1,"G2","POR DEFINIR"))</f>
        <v>G1</v>
      </c>
      <c r="BL281" s="5" t="s">
        <v>1798</v>
      </c>
    </row>
    <row r="282" spans="1:64" x14ac:dyDescent="0.25">
      <c r="A282">
        <v>2164966</v>
      </c>
      <c r="B282" t="s">
        <v>558</v>
      </c>
      <c r="C282" t="s">
        <v>89</v>
      </c>
      <c r="D282" t="s">
        <v>89</v>
      </c>
      <c r="E282" t="s">
        <v>90</v>
      </c>
      <c r="H282" s="3">
        <v>45783</v>
      </c>
      <c r="I282" s="13">
        <v>45783.768833599534</v>
      </c>
      <c r="J282" t="s">
        <v>190</v>
      </c>
      <c r="K282">
        <v>350</v>
      </c>
      <c r="L282" t="s">
        <v>186</v>
      </c>
      <c r="M282" t="s">
        <v>53</v>
      </c>
      <c r="N282">
        <v>0</v>
      </c>
      <c r="O282">
        <v>0</v>
      </c>
      <c r="P282">
        <v>0</v>
      </c>
      <c r="Q282">
        <v>0</v>
      </c>
      <c r="R282" t="s">
        <v>227</v>
      </c>
      <c r="S282" t="s">
        <v>227</v>
      </c>
      <c r="T282">
        <v>0</v>
      </c>
      <c r="U282" t="s">
        <v>227</v>
      </c>
      <c r="V282" t="s">
        <v>227</v>
      </c>
      <c r="W282" t="s">
        <v>227</v>
      </c>
      <c r="X282" t="s">
        <v>227</v>
      </c>
      <c r="Y282" t="s">
        <v>227</v>
      </c>
      <c r="Z282" t="s">
        <v>227</v>
      </c>
      <c r="AA282" t="s">
        <v>54</v>
      </c>
      <c r="AB282">
        <v>69</v>
      </c>
      <c r="AC282">
        <v>69</v>
      </c>
      <c r="AD282" t="s">
        <v>67</v>
      </c>
      <c r="AE282" t="s">
        <v>154</v>
      </c>
      <c r="AF282" t="s">
        <v>155</v>
      </c>
      <c r="AG282" t="s">
        <v>88</v>
      </c>
      <c r="AH282" s="3">
        <v>45784</v>
      </c>
      <c r="AJ282" t="s">
        <v>56</v>
      </c>
      <c r="AK282" s="3"/>
      <c r="AM282" s="3"/>
      <c r="AN282" t="s">
        <v>57</v>
      </c>
      <c r="AO282" s="3"/>
      <c r="AR282"/>
      <c r="AS282">
        <v>202505</v>
      </c>
      <c r="AT282" s="3">
        <v>45784</v>
      </c>
      <c r="AU282">
        <v>2164966</v>
      </c>
      <c r="AV282">
        <v>45791</v>
      </c>
      <c r="AW282" s="3">
        <v>45814</v>
      </c>
      <c r="AY282" s="3"/>
      <c r="BA282" s="3"/>
      <c r="BC282" s="3"/>
      <c r="BD282">
        <v>202505</v>
      </c>
      <c r="BE282">
        <v>202505</v>
      </c>
      <c r="BF282" s="5">
        <f>IFERROR(VLOOKUP(Sheet1[[#This Row],[ASESOR]],Parámetros!A:B,2,0),Sheet1[[#This Row],[PERIODO_ALTA]])</f>
        <v>202505</v>
      </c>
      <c r="BG282" s="5" t="str">
        <f>_xlfn.CONCAT(TRIM(Sheet1[[#This Row],[ASESOR]])," ",TRIM(Sheet1[[#This Row],[DEPARTAMENTO]]))</f>
        <v>AFG TELECOM S.A.C. Piura</v>
      </c>
      <c r="BH282" s="5" t="str">
        <f>Sheet1[[#This Row],[DNI_ASESOR]]</f>
        <v>20613447505</v>
      </c>
      <c r="BI282">
        <f>IF(Sheet1[[#This Row],[GRUPO]]="G1",IF(AND(Sheet1[[#This Row],[RECIBO1_PAGADO]]&lt;&gt;"",Sheet1[[#This Row],[RECIBO1_PAGADO]]&lt;=DATEVALUE("10/06/2025")),1,0),0)</f>
        <v>1</v>
      </c>
      <c r="BJ282" s="9">
        <f>Sheet1[[#This Row],[PRECIO CON IGV EXTERNO]]/1.18</f>
        <v>58.474576271186443</v>
      </c>
      <c r="BK282" s="5" t="str">
        <f>IF(MONTH(Sheet1[[#This Row],[WS_RECIBO1_EMISION]])=5,"G1",IF(MONTH(Sheet1[[#This Row],[WS_RECIBO1_EMISION]])-5=1,"G2","POR DEFINIR"))</f>
        <v>G1</v>
      </c>
      <c r="BL282" s="5" t="s">
        <v>1798</v>
      </c>
    </row>
    <row r="283" spans="1:64" x14ac:dyDescent="0.25">
      <c r="A283">
        <v>2164980</v>
      </c>
      <c r="B283" t="s">
        <v>559</v>
      </c>
      <c r="C283" t="s">
        <v>94</v>
      </c>
      <c r="D283" t="s">
        <v>95</v>
      </c>
      <c r="E283" t="s">
        <v>96</v>
      </c>
      <c r="H283" s="3">
        <v>45783</v>
      </c>
      <c r="I283" s="13">
        <v>45783.797945486112</v>
      </c>
      <c r="J283" t="s">
        <v>190</v>
      </c>
      <c r="K283">
        <v>350</v>
      </c>
      <c r="L283" t="s">
        <v>186</v>
      </c>
      <c r="M283" t="s">
        <v>53</v>
      </c>
      <c r="N283">
        <v>0</v>
      </c>
      <c r="O283">
        <v>0</v>
      </c>
      <c r="P283">
        <v>0</v>
      </c>
      <c r="Q283">
        <v>0</v>
      </c>
      <c r="R283" t="s">
        <v>227</v>
      </c>
      <c r="S283" t="s">
        <v>227</v>
      </c>
      <c r="T283">
        <v>0</v>
      </c>
      <c r="U283" t="s">
        <v>227</v>
      </c>
      <c r="V283" t="s">
        <v>227</v>
      </c>
      <c r="W283" t="s">
        <v>227</v>
      </c>
      <c r="X283" t="s">
        <v>227</v>
      </c>
      <c r="Y283" t="s">
        <v>227</v>
      </c>
      <c r="Z283" t="s">
        <v>227</v>
      </c>
      <c r="AA283" t="s">
        <v>54</v>
      </c>
      <c r="AB283">
        <v>69</v>
      </c>
      <c r="AC283">
        <v>69</v>
      </c>
      <c r="AD283" t="s">
        <v>67</v>
      </c>
      <c r="AE283" t="s">
        <v>136</v>
      </c>
      <c r="AF283" t="s">
        <v>137</v>
      </c>
      <c r="AG283" t="s">
        <v>88</v>
      </c>
      <c r="AH283" s="3">
        <v>45784</v>
      </c>
      <c r="AJ283" t="s">
        <v>56</v>
      </c>
      <c r="AK283" s="3"/>
      <c r="AM283" s="3"/>
      <c r="AN283" t="s">
        <v>57</v>
      </c>
      <c r="AO283" s="3"/>
      <c r="AR283"/>
      <c r="AS283">
        <v>202505</v>
      </c>
      <c r="AT283" s="3">
        <v>45784</v>
      </c>
      <c r="AU283">
        <v>2164980</v>
      </c>
      <c r="AV283">
        <v>45791</v>
      </c>
      <c r="AW283" s="3">
        <v>45805</v>
      </c>
      <c r="AY283" s="3"/>
      <c r="BA283" s="3"/>
      <c r="BC283" s="3"/>
      <c r="BD283">
        <v>202505</v>
      </c>
      <c r="BE283">
        <v>202505</v>
      </c>
      <c r="BF283" s="5">
        <f>IFERROR(VLOOKUP(Sheet1[[#This Row],[ASESOR]],Parámetros!A:B,2,0),Sheet1[[#This Row],[PERIODO_ALTA]])</f>
        <v>202505</v>
      </c>
      <c r="BG283" s="5" t="str">
        <f>_xlfn.CONCAT(TRIM(Sheet1[[#This Row],[ASESOR]])," ",TRIM(Sheet1[[#This Row],[DEPARTAMENTO]]))</f>
        <v>GRUPO LUFAFCO S.A.C. La Libertad</v>
      </c>
      <c r="BH283" s="5" t="str">
        <f>Sheet1[[#This Row],[DNI_ASESOR]]</f>
        <v>20604430764</v>
      </c>
      <c r="BI283">
        <f>IF(Sheet1[[#This Row],[GRUPO]]="G1",IF(AND(Sheet1[[#This Row],[RECIBO1_PAGADO]]&lt;&gt;"",Sheet1[[#This Row],[RECIBO1_PAGADO]]&lt;=DATEVALUE("10/06/2025")),1,0),0)</f>
        <v>1</v>
      </c>
      <c r="BJ283" s="9">
        <f>Sheet1[[#This Row],[PRECIO CON IGV EXTERNO]]/1.18</f>
        <v>58.474576271186443</v>
      </c>
      <c r="BK283" s="5" t="str">
        <f>IF(MONTH(Sheet1[[#This Row],[WS_RECIBO1_EMISION]])=5,"G1",IF(MONTH(Sheet1[[#This Row],[WS_RECIBO1_EMISION]])-5=1,"G2","POR DEFINIR"))</f>
        <v>G1</v>
      </c>
      <c r="BL283" s="5" t="s">
        <v>1798</v>
      </c>
    </row>
    <row r="284" spans="1:64" x14ac:dyDescent="0.25">
      <c r="A284">
        <v>2164991</v>
      </c>
      <c r="B284" t="s">
        <v>560</v>
      </c>
      <c r="C284" t="s">
        <v>89</v>
      </c>
      <c r="D284" t="s">
        <v>89</v>
      </c>
      <c r="E284" t="s">
        <v>89</v>
      </c>
      <c r="H284" s="3">
        <v>45783</v>
      </c>
      <c r="I284" s="13">
        <v>45783.754310729164</v>
      </c>
      <c r="J284" t="s">
        <v>190</v>
      </c>
      <c r="K284">
        <v>350</v>
      </c>
      <c r="L284" t="s">
        <v>186</v>
      </c>
      <c r="M284" t="s">
        <v>53</v>
      </c>
      <c r="N284">
        <v>0</v>
      </c>
      <c r="O284">
        <v>0</v>
      </c>
      <c r="P284">
        <v>0</v>
      </c>
      <c r="Q284">
        <v>0</v>
      </c>
      <c r="R284" t="s">
        <v>227</v>
      </c>
      <c r="S284" t="s">
        <v>227</v>
      </c>
      <c r="T284">
        <v>0</v>
      </c>
      <c r="U284" t="s">
        <v>227</v>
      </c>
      <c r="V284" t="s">
        <v>227</v>
      </c>
      <c r="W284" t="s">
        <v>227</v>
      </c>
      <c r="X284" t="s">
        <v>227</v>
      </c>
      <c r="Y284" t="s">
        <v>227</v>
      </c>
      <c r="Z284" t="s">
        <v>227</v>
      </c>
      <c r="AA284" t="s">
        <v>54</v>
      </c>
      <c r="AB284">
        <v>69</v>
      </c>
      <c r="AC284">
        <v>69</v>
      </c>
      <c r="AD284" t="s">
        <v>60</v>
      </c>
      <c r="AE284" t="s">
        <v>6</v>
      </c>
      <c r="AF284" t="s">
        <v>10</v>
      </c>
      <c r="AG284" t="s">
        <v>88</v>
      </c>
      <c r="AH284" s="3">
        <v>45784</v>
      </c>
      <c r="AJ284" t="s">
        <v>56</v>
      </c>
      <c r="AK284" s="3"/>
      <c r="AM284" s="3"/>
      <c r="AN284" t="s">
        <v>57</v>
      </c>
      <c r="AO284" s="3"/>
      <c r="AR284"/>
      <c r="AS284">
        <v>202505</v>
      </c>
      <c r="AT284" s="3">
        <v>45784</v>
      </c>
      <c r="AU284">
        <v>2164991</v>
      </c>
      <c r="AV284">
        <v>45791</v>
      </c>
      <c r="AW284" s="3">
        <v>45806</v>
      </c>
      <c r="AY284" s="3"/>
      <c r="BA284" s="3"/>
      <c r="BC284" s="3"/>
      <c r="BD284">
        <v>202505</v>
      </c>
      <c r="BE284">
        <v>202505</v>
      </c>
      <c r="BF284" s="5">
        <f>IFERROR(VLOOKUP(Sheet1[[#This Row],[ASESOR]],Parámetros!A:B,2,0),Sheet1[[#This Row],[PERIODO_ALTA]])</f>
        <v>202505</v>
      </c>
      <c r="BG284" s="5" t="str">
        <f>_xlfn.CONCAT(TRIM(Sheet1[[#This Row],[ASESOR]])," ",TRIM(Sheet1[[#This Row],[DEPARTAMENTO]]))</f>
        <v>DAS SOLUCIONES S.A.C. Piura</v>
      </c>
      <c r="BH284" s="5" t="str">
        <f>Sheet1[[#This Row],[DNI_ASESOR]]</f>
        <v>20607995258</v>
      </c>
      <c r="BI284">
        <f>IF(Sheet1[[#This Row],[GRUPO]]="G1",IF(AND(Sheet1[[#This Row],[RECIBO1_PAGADO]]&lt;&gt;"",Sheet1[[#This Row],[RECIBO1_PAGADO]]&lt;=DATEVALUE("10/06/2025")),1,0),0)</f>
        <v>1</v>
      </c>
      <c r="BJ284" s="9">
        <f>Sheet1[[#This Row],[PRECIO CON IGV EXTERNO]]/1.18</f>
        <v>58.474576271186443</v>
      </c>
      <c r="BK284" s="5" t="str">
        <f>IF(MONTH(Sheet1[[#This Row],[WS_RECIBO1_EMISION]])=5,"G1",IF(MONTH(Sheet1[[#This Row],[WS_RECIBO1_EMISION]])-5=1,"G2","POR DEFINIR"))</f>
        <v>G1</v>
      </c>
      <c r="BL284" s="5" t="s">
        <v>1798</v>
      </c>
    </row>
    <row r="285" spans="1:64" x14ac:dyDescent="0.25">
      <c r="A285">
        <v>2165031</v>
      </c>
      <c r="B285" t="s">
        <v>561</v>
      </c>
      <c r="C285" t="s">
        <v>89</v>
      </c>
      <c r="D285" t="s">
        <v>89</v>
      </c>
      <c r="E285" t="s">
        <v>93</v>
      </c>
      <c r="H285" s="3">
        <v>45783</v>
      </c>
      <c r="I285" s="13">
        <v>45783.804182210646</v>
      </c>
      <c r="J285" t="s">
        <v>246</v>
      </c>
      <c r="K285">
        <v>550</v>
      </c>
      <c r="L285" t="s">
        <v>188</v>
      </c>
      <c r="M285" t="s">
        <v>58</v>
      </c>
      <c r="N285">
        <v>1</v>
      </c>
      <c r="O285">
        <v>0</v>
      </c>
      <c r="P285">
        <v>0</v>
      </c>
      <c r="Q285">
        <v>0</v>
      </c>
      <c r="R285" t="s">
        <v>227</v>
      </c>
      <c r="S285" t="s">
        <v>227</v>
      </c>
      <c r="T285">
        <v>0</v>
      </c>
      <c r="U285" t="s">
        <v>227</v>
      </c>
      <c r="V285" t="s">
        <v>227</v>
      </c>
      <c r="W285" t="s">
        <v>227</v>
      </c>
      <c r="X285" t="s">
        <v>227</v>
      </c>
      <c r="Y285" t="s">
        <v>227</v>
      </c>
      <c r="Z285" t="s">
        <v>228</v>
      </c>
      <c r="AA285" t="s">
        <v>54</v>
      </c>
      <c r="AB285">
        <v>169.9</v>
      </c>
      <c r="AC285">
        <v>151.56299999999999</v>
      </c>
      <c r="AD285" t="s">
        <v>60</v>
      </c>
      <c r="AE285" t="s">
        <v>249</v>
      </c>
      <c r="AF285" t="s">
        <v>250</v>
      </c>
      <c r="AG285" t="s">
        <v>88</v>
      </c>
      <c r="AH285" s="3">
        <v>45784</v>
      </c>
      <c r="AJ285" t="s">
        <v>56</v>
      </c>
      <c r="AK285" s="3"/>
      <c r="AM285" s="3"/>
      <c r="AN285" t="s">
        <v>57</v>
      </c>
      <c r="AO285" s="3"/>
      <c r="AR285"/>
      <c r="AS285">
        <v>202505</v>
      </c>
      <c r="AT285" s="3">
        <v>45784</v>
      </c>
      <c r="AU285">
        <v>2165031</v>
      </c>
      <c r="AV285">
        <v>45791</v>
      </c>
      <c r="AW285" s="3"/>
      <c r="AY285" s="3"/>
      <c r="BA285" s="3"/>
      <c r="BC285" s="3"/>
      <c r="BD285">
        <v>202505</v>
      </c>
      <c r="BE285">
        <v>202505</v>
      </c>
      <c r="BF285" s="5">
        <f>IFERROR(VLOOKUP(Sheet1[[#This Row],[ASESOR]],Parámetros!A:B,2,0),Sheet1[[#This Row],[PERIODO_ALTA]])</f>
        <v>202505</v>
      </c>
      <c r="BG285" s="5" t="str">
        <f>_xlfn.CONCAT(TRIM(Sheet1[[#This Row],[ASESOR]])," ",TRIM(Sheet1[[#This Row],[DEPARTAMENTO]]))</f>
        <v>COMUNICACIONES CLV CENTER S.A. Piura</v>
      </c>
      <c r="BH285" s="5" t="str">
        <f>Sheet1[[#This Row],[DNI_ASESOR]]</f>
        <v>20555450819</v>
      </c>
      <c r="BI285">
        <f>IF(Sheet1[[#This Row],[GRUPO]]="G1",IF(AND(Sheet1[[#This Row],[RECIBO1_PAGADO]]&lt;&gt;"",Sheet1[[#This Row],[RECIBO1_PAGADO]]&lt;=DATEVALUE("10/06/2025")),1,0),0)</f>
        <v>0</v>
      </c>
      <c r="BJ285" s="9">
        <f>Sheet1[[#This Row],[PRECIO CON IGV EXTERNO]]/1.18</f>
        <v>128.44322033898305</v>
      </c>
      <c r="BK285" s="5" t="str">
        <f>IF(MONTH(Sheet1[[#This Row],[WS_RECIBO1_EMISION]])=5,"G1",IF(MONTH(Sheet1[[#This Row],[WS_RECIBO1_EMISION]])-5=1,"G2","POR DEFINIR"))</f>
        <v>G1</v>
      </c>
      <c r="BL285" s="5" t="s">
        <v>1798</v>
      </c>
    </row>
    <row r="286" spans="1:64" x14ac:dyDescent="0.25">
      <c r="A286">
        <v>2165051</v>
      </c>
      <c r="B286" t="s">
        <v>562</v>
      </c>
      <c r="C286" t="s">
        <v>94</v>
      </c>
      <c r="D286" t="s">
        <v>95</v>
      </c>
      <c r="E286" t="s">
        <v>96</v>
      </c>
      <c r="H286" s="3">
        <v>45783</v>
      </c>
      <c r="I286" s="13">
        <v>45783.762590659724</v>
      </c>
      <c r="J286" t="s">
        <v>190</v>
      </c>
      <c r="K286">
        <v>350</v>
      </c>
      <c r="L286" t="s">
        <v>186</v>
      </c>
      <c r="M286" t="s">
        <v>53</v>
      </c>
      <c r="N286">
        <v>0</v>
      </c>
      <c r="O286">
        <v>0</v>
      </c>
      <c r="P286">
        <v>0</v>
      </c>
      <c r="Q286">
        <v>0</v>
      </c>
      <c r="R286" t="s">
        <v>227</v>
      </c>
      <c r="S286" t="s">
        <v>227</v>
      </c>
      <c r="T286">
        <v>0</v>
      </c>
      <c r="U286" t="s">
        <v>227</v>
      </c>
      <c r="V286" t="s">
        <v>227</v>
      </c>
      <c r="W286" t="s">
        <v>227</v>
      </c>
      <c r="X286" t="s">
        <v>227</v>
      </c>
      <c r="Y286" t="s">
        <v>227</v>
      </c>
      <c r="Z286" t="s">
        <v>227</v>
      </c>
      <c r="AA286" t="s">
        <v>54</v>
      </c>
      <c r="AB286">
        <v>69</v>
      </c>
      <c r="AC286">
        <v>69</v>
      </c>
      <c r="AD286" t="s">
        <v>60</v>
      </c>
      <c r="AE286" t="s">
        <v>127</v>
      </c>
      <c r="AF286" t="s">
        <v>128</v>
      </c>
      <c r="AG286" t="s">
        <v>88</v>
      </c>
      <c r="AH286" s="3">
        <v>45784</v>
      </c>
      <c r="AJ286" t="s">
        <v>56</v>
      </c>
      <c r="AK286" s="3"/>
      <c r="AM286" s="3"/>
      <c r="AN286" t="s">
        <v>57</v>
      </c>
      <c r="AO286" s="3"/>
      <c r="AR286"/>
      <c r="AS286">
        <v>202505</v>
      </c>
      <c r="AT286" s="3">
        <v>45784</v>
      </c>
      <c r="AU286">
        <v>2165051</v>
      </c>
      <c r="AV286">
        <v>45791</v>
      </c>
      <c r="AW286" s="3"/>
      <c r="AY286" s="3"/>
      <c r="BA286" s="3"/>
      <c r="BC286" s="3"/>
      <c r="BD286">
        <v>202505</v>
      </c>
      <c r="BE286">
        <v>202505</v>
      </c>
      <c r="BF286" s="5">
        <f>IFERROR(VLOOKUP(Sheet1[[#This Row],[ASESOR]],Parámetros!A:B,2,0),Sheet1[[#This Row],[PERIODO_ALTA]])</f>
        <v>202505</v>
      </c>
      <c r="BG286" s="5" t="str">
        <f>_xlfn.CONCAT(TRIM(Sheet1[[#This Row],[ASESOR]])," ",TRIM(Sheet1[[#This Row],[DEPARTAMENTO]]))</f>
        <v>DATANTENNA S.A.C. La Libertad</v>
      </c>
      <c r="BH286" s="5" t="str">
        <f>Sheet1[[#This Row],[DNI_ASESOR]]</f>
        <v>20557798723</v>
      </c>
      <c r="BI286">
        <f>IF(Sheet1[[#This Row],[GRUPO]]="G1",IF(AND(Sheet1[[#This Row],[RECIBO1_PAGADO]]&lt;&gt;"",Sheet1[[#This Row],[RECIBO1_PAGADO]]&lt;=DATEVALUE("10/06/2025")),1,0),0)</f>
        <v>0</v>
      </c>
      <c r="BJ286" s="9">
        <f>Sheet1[[#This Row],[PRECIO CON IGV EXTERNO]]/1.18</f>
        <v>58.474576271186443</v>
      </c>
      <c r="BK286" s="5" t="str">
        <f>IF(MONTH(Sheet1[[#This Row],[WS_RECIBO1_EMISION]])=5,"G1",IF(MONTH(Sheet1[[#This Row],[WS_RECIBO1_EMISION]])-5=1,"G2","POR DEFINIR"))</f>
        <v>G1</v>
      </c>
      <c r="BL286" s="5" t="s">
        <v>1798</v>
      </c>
    </row>
    <row r="287" spans="1:64" x14ac:dyDescent="0.25">
      <c r="A287">
        <v>2165083</v>
      </c>
      <c r="B287" t="s">
        <v>563</v>
      </c>
      <c r="C287" t="s">
        <v>89</v>
      </c>
      <c r="D287" t="s">
        <v>89</v>
      </c>
      <c r="E287" t="s">
        <v>93</v>
      </c>
      <c r="H287" s="3">
        <v>45783</v>
      </c>
      <c r="I287" s="13">
        <v>45783.823248113426</v>
      </c>
      <c r="J287" t="s">
        <v>195</v>
      </c>
      <c r="K287">
        <v>1000</v>
      </c>
      <c r="L287" t="s">
        <v>188</v>
      </c>
      <c r="M287" t="s">
        <v>58</v>
      </c>
      <c r="N287">
        <v>1</v>
      </c>
      <c r="O287">
        <v>0</v>
      </c>
      <c r="P287">
        <v>0</v>
      </c>
      <c r="Q287">
        <v>0</v>
      </c>
      <c r="R287" t="s">
        <v>227</v>
      </c>
      <c r="S287" t="s">
        <v>227</v>
      </c>
      <c r="T287">
        <v>0</v>
      </c>
      <c r="U287" t="s">
        <v>227</v>
      </c>
      <c r="V287" t="s">
        <v>227</v>
      </c>
      <c r="W287" t="s">
        <v>227</v>
      </c>
      <c r="X287" t="s">
        <v>227</v>
      </c>
      <c r="Y287" t="s">
        <v>227</v>
      </c>
      <c r="Z287" t="s">
        <v>228</v>
      </c>
      <c r="AA287" t="s">
        <v>54</v>
      </c>
      <c r="AB287">
        <v>129.9</v>
      </c>
      <c r="AC287">
        <v>111.563</v>
      </c>
      <c r="AD287" t="s">
        <v>67</v>
      </c>
      <c r="AE287" t="s">
        <v>70</v>
      </c>
      <c r="AF287" t="s">
        <v>131</v>
      </c>
      <c r="AG287" t="s">
        <v>88</v>
      </c>
      <c r="AH287" s="3">
        <v>45784</v>
      </c>
      <c r="AJ287" t="s">
        <v>56</v>
      </c>
      <c r="AK287" s="3"/>
      <c r="AM287" s="3"/>
      <c r="AN287" t="s">
        <v>57</v>
      </c>
      <c r="AO287" s="3"/>
      <c r="AR287"/>
      <c r="AS287">
        <v>202505</v>
      </c>
      <c r="AT287" s="3">
        <v>45784</v>
      </c>
      <c r="AU287">
        <v>2165083</v>
      </c>
      <c r="AV287">
        <v>45791</v>
      </c>
      <c r="AW287" s="3"/>
      <c r="AY287" s="3"/>
      <c r="BA287" s="3"/>
      <c r="BC287" s="3"/>
      <c r="BD287">
        <v>202505</v>
      </c>
      <c r="BE287">
        <v>202505</v>
      </c>
      <c r="BF287" s="5">
        <f>IFERROR(VLOOKUP(Sheet1[[#This Row],[ASESOR]],Parámetros!A:B,2,0),Sheet1[[#This Row],[PERIODO_ALTA]])</f>
        <v>202505</v>
      </c>
      <c r="BG287" s="5" t="str">
        <f>_xlfn.CONCAT(TRIM(Sheet1[[#This Row],[ASESOR]])," ",TRIM(Sheet1[[#This Row],[DEPARTAMENTO]]))</f>
        <v>SICOMNET SAC Piura</v>
      </c>
      <c r="BH287" s="5" t="str">
        <f>Sheet1[[#This Row],[DNI_ASESOR]]</f>
        <v>20610959564</v>
      </c>
      <c r="BI287">
        <f>IF(Sheet1[[#This Row],[GRUPO]]="G1",IF(AND(Sheet1[[#This Row],[RECIBO1_PAGADO]]&lt;&gt;"",Sheet1[[#This Row],[RECIBO1_PAGADO]]&lt;=DATEVALUE("10/06/2025")),1,0),0)</f>
        <v>0</v>
      </c>
      <c r="BJ287" s="9">
        <f>Sheet1[[#This Row],[PRECIO CON IGV EXTERNO]]/1.18</f>
        <v>94.544915254237296</v>
      </c>
      <c r="BK287" s="5" t="str">
        <f>IF(MONTH(Sheet1[[#This Row],[WS_RECIBO1_EMISION]])=5,"G1",IF(MONTH(Sheet1[[#This Row],[WS_RECIBO1_EMISION]])-5=1,"G2","POR DEFINIR"))</f>
        <v>G1</v>
      </c>
      <c r="BL287" s="5" t="s">
        <v>1798</v>
      </c>
    </row>
    <row r="288" spans="1:64" x14ac:dyDescent="0.25">
      <c r="A288">
        <v>2165294</v>
      </c>
      <c r="B288" t="s">
        <v>564</v>
      </c>
      <c r="C288" t="s">
        <v>85</v>
      </c>
      <c r="D288" t="s">
        <v>86</v>
      </c>
      <c r="E288" t="s">
        <v>66</v>
      </c>
      <c r="G288" t="s">
        <v>404</v>
      </c>
      <c r="H288" s="3">
        <v>45783</v>
      </c>
      <c r="I288" s="13">
        <v>45784.310422488423</v>
      </c>
      <c r="J288" t="s">
        <v>190</v>
      </c>
      <c r="K288">
        <v>350</v>
      </c>
      <c r="L288" t="s">
        <v>186</v>
      </c>
      <c r="M288" t="s">
        <v>53</v>
      </c>
      <c r="N288">
        <v>0</v>
      </c>
      <c r="O288">
        <v>0</v>
      </c>
      <c r="P288">
        <v>0</v>
      </c>
      <c r="Q288">
        <v>0</v>
      </c>
      <c r="R288" t="s">
        <v>227</v>
      </c>
      <c r="S288" t="s">
        <v>227</v>
      </c>
      <c r="T288">
        <v>0</v>
      </c>
      <c r="U288" t="s">
        <v>227</v>
      </c>
      <c r="V288" t="s">
        <v>227</v>
      </c>
      <c r="W288" t="s">
        <v>227</v>
      </c>
      <c r="X288" t="s">
        <v>227</v>
      </c>
      <c r="Y288" t="s">
        <v>227</v>
      </c>
      <c r="Z288" t="s">
        <v>227</v>
      </c>
      <c r="AA288" t="s">
        <v>59</v>
      </c>
      <c r="AB288">
        <v>69</v>
      </c>
      <c r="AC288">
        <v>69</v>
      </c>
      <c r="AD288" t="s">
        <v>67</v>
      </c>
      <c r="AE288" t="s">
        <v>91</v>
      </c>
      <c r="AF288" t="s">
        <v>92</v>
      </c>
      <c r="AG288" t="s">
        <v>88</v>
      </c>
      <c r="AH288" s="3">
        <v>45784</v>
      </c>
      <c r="AJ288" t="s">
        <v>56</v>
      </c>
      <c r="AK288" s="3"/>
      <c r="AM288" s="3"/>
      <c r="AN288" t="s">
        <v>57</v>
      </c>
      <c r="AO288" s="3"/>
      <c r="AR288"/>
      <c r="AS288">
        <v>202505</v>
      </c>
      <c r="AT288" s="3">
        <v>45784</v>
      </c>
      <c r="AU288">
        <v>2165294</v>
      </c>
      <c r="AV288">
        <v>45791</v>
      </c>
      <c r="AW288" s="3">
        <v>45809</v>
      </c>
      <c r="AY288" s="3"/>
      <c r="BA288" s="3"/>
      <c r="BC288" s="3"/>
      <c r="BD288">
        <v>202505</v>
      </c>
      <c r="BE288">
        <v>202505</v>
      </c>
      <c r="BF288" s="5">
        <f>IFERROR(VLOOKUP(Sheet1[[#This Row],[ASESOR]],Parámetros!A:B,2,0),Sheet1[[#This Row],[PERIODO_ALTA]])</f>
        <v>202505</v>
      </c>
      <c r="BG288" s="5" t="str">
        <f>_xlfn.CONCAT(TRIM(Sheet1[[#This Row],[ASESOR]])," ",TRIM(Sheet1[[#This Row],[DEPARTAMENTO]]))</f>
        <v>YBENS GROUP Lambayeque</v>
      </c>
      <c r="BH288" s="5" t="str">
        <f>Sheet1[[#This Row],[DNI_ASESOR]]</f>
        <v>20610803131</v>
      </c>
      <c r="BI288">
        <f>IF(Sheet1[[#This Row],[GRUPO]]="G1",IF(AND(Sheet1[[#This Row],[RECIBO1_PAGADO]]&lt;&gt;"",Sheet1[[#This Row],[RECIBO1_PAGADO]]&lt;=DATEVALUE("10/06/2025")),1,0),0)</f>
        <v>1</v>
      </c>
      <c r="BJ288" s="9">
        <f>Sheet1[[#This Row],[PRECIO CON IGV EXTERNO]]/1.18</f>
        <v>58.474576271186443</v>
      </c>
      <c r="BK288" s="5" t="str">
        <f>IF(MONTH(Sheet1[[#This Row],[WS_RECIBO1_EMISION]])=5,"G1",IF(MONTH(Sheet1[[#This Row],[WS_RECIBO1_EMISION]])-5=1,"G2","POR DEFINIR"))</f>
        <v>G1</v>
      </c>
      <c r="BL288" s="5" t="s">
        <v>1798</v>
      </c>
    </row>
    <row r="289" spans="1:64" x14ac:dyDescent="0.25">
      <c r="A289">
        <v>2165390</v>
      </c>
      <c r="B289" t="s">
        <v>565</v>
      </c>
      <c r="C289" t="s">
        <v>94</v>
      </c>
      <c r="D289" t="s">
        <v>95</v>
      </c>
      <c r="E289" t="s">
        <v>102</v>
      </c>
      <c r="H289" s="3">
        <v>45784</v>
      </c>
      <c r="I289" s="13">
        <v>45784.393763969907</v>
      </c>
      <c r="J289" t="s">
        <v>190</v>
      </c>
      <c r="K289">
        <v>350</v>
      </c>
      <c r="L289" t="s">
        <v>186</v>
      </c>
      <c r="M289" t="s">
        <v>53</v>
      </c>
      <c r="N289">
        <v>0</v>
      </c>
      <c r="O289">
        <v>0</v>
      </c>
      <c r="P289">
        <v>0</v>
      </c>
      <c r="Q289">
        <v>0</v>
      </c>
      <c r="R289" t="s">
        <v>227</v>
      </c>
      <c r="S289" t="s">
        <v>227</v>
      </c>
      <c r="T289">
        <v>0</v>
      </c>
      <c r="U289" t="s">
        <v>227</v>
      </c>
      <c r="V289" t="s">
        <v>227</v>
      </c>
      <c r="W289" t="s">
        <v>227</v>
      </c>
      <c r="X289" t="s">
        <v>227</v>
      </c>
      <c r="Y289" t="s">
        <v>227</v>
      </c>
      <c r="Z289" t="s">
        <v>227</v>
      </c>
      <c r="AA289" t="s">
        <v>54</v>
      </c>
      <c r="AB289">
        <v>69</v>
      </c>
      <c r="AC289">
        <v>69</v>
      </c>
      <c r="AD289" t="s">
        <v>67</v>
      </c>
      <c r="AE289" t="s">
        <v>4</v>
      </c>
      <c r="AF289" t="s">
        <v>8</v>
      </c>
      <c r="AG289" t="s">
        <v>88</v>
      </c>
      <c r="AH289" s="3">
        <v>45786</v>
      </c>
      <c r="AJ289" t="s">
        <v>56</v>
      </c>
      <c r="AK289" s="3"/>
      <c r="AM289" s="3"/>
      <c r="AN289" t="s">
        <v>57</v>
      </c>
      <c r="AO289" s="3"/>
      <c r="AR289"/>
      <c r="AS289">
        <v>202505</v>
      </c>
      <c r="AT289" s="3">
        <v>45786</v>
      </c>
      <c r="AU289">
        <v>2165390</v>
      </c>
      <c r="AV289">
        <v>45791</v>
      </c>
      <c r="AW289" s="3">
        <v>45814</v>
      </c>
      <c r="AY289" s="3"/>
      <c r="BA289" s="3"/>
      <c r="BC289" s="3"/>
      <c r="BD289">
        <v>202505</v>
      </c>
      <c r="BE289">
        <v>202505</v>
      </c>
      <c r="BF289" s="5">
        <f>IFERROR(VLOOKUP(Sheet1[[#This Row],[ASESOR]],Parámetros!A:B,2,0),Sheet1[[#This Row],[PERIODO_ALTA]])</f>
        <v>202505</v>
      </c>
      <c r="BG289" s="5" t="str">
        <f>_xlfn.CONCAT(TRIM(Sheet1[[#This Row],[ASESOR]])," ",TRIM(Sheet1[[#This Row],[DEPARTAMENTO]]))</f>
        <v>ALIV TELECOM S.A.C. La Libertad</v>
      </c>
      <c r="BH289" s="5" t="str">
        <f>Sheet1[[#This Row],[DNI_ASESOR]]</f>
        <v>20609316170</v>
      </c>
      <c r="BI289">
        <f>IF(Sheet1[[#This Row],[GRUPO]]="G1",IF(AND(Sheet1[[#This Row],[RECIBO1_PAGADO]]&lt;&gt;"",Sheet1[[#This Row],[RECIBO1_PAGADO]]&lt;=DATEVALUE("10/06/2025")),1,0),0)</f>
        <v>1</v>
      </c>
      <c r="BJ289" s="9">
        <f>Sheet1[[#This Row],[PRECIO CON IGV EXTERNO]]/1.18</f>
        <v>58.474576271186443</v>
      </c>
      <c r="BK289" s="5" t="str">
        <f>IF(MONTH(Sheet1[[#This Row],[WS_RECIBO1_EMISION]])=5,"G1",IF(MONTH(Sheet1[[#This Row],[WS_RECIBO1_EMISION]])-5=1,"G2","POR DEFINIR"))</f>
        <v>G1</v>
      </c>
      <c r="BL289" s="5" t="s">
        <v>1798</v>
      </c>
    </row>
    <row r="290" spans="1:64" x14ac:dyDescent="0.25">
      <c r="A290">
        <v>2165440</v>
      </c>
      <c r="B290" t="s">
        <v>566</v>
      </c>
      <c r="C290" t="s">
        <v>89</v>
      </c>
      <c r="D290" t="s">
        <v>89</v>
      </c>
      <c r="E290" t="s">
        <v>93</v>
      </c>
      <c r="H290" s="3">
        <v>45784</v>
      </c>
      <c r="I290" s="13">
        <v>45784.427114502316</v>
      </c>
      <c r="J290" t="s">
        <v>190</v>
      </c>
      <c r="K290">
        <v>350</v>
      </c>
      <c r="L290" t="s">
        <v>188</v>
      </c>
      <c r="M290" t="s">
        <v>58</v>
      </c>
      <c r="N290">
        <v>1</v>
      </c>
      <c r="O290">
        <v>0</v>
      </c>
      <c r="P290">
        <v>1</v>
      </c>
      <c r="Q290">
        <v>0</v>
      </c>
      <c r="R290" t="s">
        <v>227</v>
      </c>
      <c r="S290" t="s">
        <v>227</v>
      </c>
      <c r="T290">
        <v>0</v>
      </c>
      <c r="U290" t="s">
        <v>227</v>
      </c>
      <c r="V290" t="s">
        <v>227</v>
      </c>
      <c r="W290" t="s">
        <v>227</v>
      </c>
      <c r="X290" t="s">
        <v>227</v>
      </c>
      <c r="Y290" t="s">
        <v>227</v>
      </c>
      <c r="Z290" t="s">
        <v>227</v>
      </c>
      <c r="AA290" t="s">
        <v>64</v>
      </c>
      <c r="AB290">
        <v>99</v>
      </c>
      <c r="AC290">
        <v>99</v>
      </c>
      <c r="AD290" t="s">
        <v>67</v>
      </c>
      <c r="AE290" t="s">
        <v>4</v>
      </c>
      <c r="AF290" t="s">
        <v>8</v>
      </c>
      <c r="AG290" t="s">
        <v>88</v>
      </c>
      <c r="AH290" s="3">
        <v>45784</v>
      </c>
      <c r="AJ290" t="s">
        <v>56</v>
      </c>
      <c r="AK290" s="3"/>
      <c r="AM290" s="3"/>
      <c r="AN290" t="s">
        <v>57</v>
      </c>
      <c r="AO290" s="3"/>
      <c r="AR290"/>
      <c r="AS290">
        <v>202505</v>
      </c>
      <c r="AT290" s="3">
        <v>45784</v>
      </c>
      <c r="AU290">
        <v>2165440</v>
      </c>
      <c r="AV290">
        <v>45791</v>
      </c>
      <c r="AW290" s="3">
        <v>45817</v>
      </c>
      <c r="AY290" s="3"/>
      <c r="BA290" s="3"/>
      <c r="BC290" s="3"/>
      <c r="BD290">
        <v>202505</v>
      </c>
      <c r="BE290">
        <v>202505</v>
      </c>
      <c r="BF290" s="5">
        <f>IFERROR(VLOOKUP(Sheet1[[#This Row],[ASESOR]],Parámetros!A:B,2,0),Sheet1[[#This Row],[PERIODO_ALTA]])</f>
        <v>202505</v>
      </c>
      <c r="BG290" s="5" t="str">
        <f>_xlfn.CONCAT(TRIM(Sheet1[[#This Row],[ASESOR]])," ",TRIM(Sheet1[[#This Row],[DEPARTAMENTO]]))</f>
        <v>ALIV TELECOM S.A.C. Piura</v>
      </c>
      <c r="BH290" s="5" t="str">
        <f>Sheet1[[#This Row],[DNI_ASESOR]]</f>
        <v>20609316170</v>
      </c>
      <c r="BI290">
        <f>IF(Sheet1[[#This Row],[GRUPO]]="G1",IF(AND(Sheet1[[#This Row],[RECIBO1_PAGADO]]&lt;&gt;"",Sheet1[[#This Row],[RECIBO1_PAGADO]]&lt;=DATEVALUE("10/06/2025")),1,0),0)</f>
        <v>1</v>
      </c>
      <c r="BJ290" s="9">
        <f>Sheet1[[#This Row],[PRECIO CON IGV EXTERNO]]/1.18</f>
        <v>83.898305084745772</v>
      </c>
      <c r="BK290" s="5" t="str">
        <f>IF(MONTH(Sheet1[[#This Row],[WS_RECIBO1_EMISION]])=5,"G1",IF(MONTH(Sheet1[[#This Row],[WS_RECIBO1_EMISION]])-5=1,"G2","POR DEFINIR"))</f>
        <v>G1</v>
      </c>
      <c r="BL290" s="5" t="s">
        <v>1798</v>
      </c>
    </row>
    <row r="291" spans="1:64" x14ac:dyDescent="0.25">
      <c r="A291">
        <v>2165483</v>
      </c>
      <c r="B291" t="s">
        <v>567</v>
      </c>
      <c r="C291" t="s">
        <v>89</v>
      </c>
      <c r="D291" t="s">
        <v>89</v>
      </c>
      <c r="E291" t="s">
        <v>93</v>
      </c>
      <c r="H291" s="3">
        <v>45784</v>
      </c>
      <c r="I291" s="13">
        <v>45784.440055092593</v>
      </c>
      <c r="J291" t="s">
        <v>190</v>
      </c>
      <c r="K291">
        <v>350</v>
      </c>
      <c r="L291" t="s">
        <v>186</v>
      </c>
      <c r="M291" t="s">
        <v>53</v>
      </c>
      <c r="N291">
        <v>0</v>
      </c>
      <c r="O291">
        <v>0</v>
      </c>
      <c r="P291">
        <v>0</v>
      </c>
      <c r="Q291">
        <v>0</v>
      </c>
      <c r="R291" t="s">
        <v>227</v>
      </c>
      <c r="S291" t="s">
        <v>227</v>
      </c>
      <c r="T291">
        <v>0</v>
      </c>
      <c r="U291" t="s">
        <v>227</v>
      </c>
      <c r="V291" t="s">
        <v>227</v>
      </c>
      <c r="W291" t="s">
        <v>227</v>
      </c>
      <c r="X291" t="s">
        <v>227</v>
      </c>
      <c r="Y291" t="s">
        <v>227</v>
      </c>
      <c r="Z291" t="s">
        <v>227</v>
      </c>
      <c r="AA291" t="s">
        <v>54</v>
      </c>
      <c r="AB291">
        <v>69</v>
      </c>
      <c r="AC291">
        <v>69</v>
      </c>
      <c r="AD291" t="s">
        <v>67</v>
      </c>
      <c r="AE291" t="s">
        <v>4</v>
      </c>
      <c r="AF291" t="s">
        <v>8</v>
      </c>
      <c r="AG291" t="s">
        <v>88</v>
      </c>
      <c r="AH291" s="3">
        <v>45784</v>
      </c>
      <c r="AJ291" t="s">
        <v>56</v>
      </c>
      <c r="AK291" s="3"/>
      <c r="AM291" s="3"/>
      <c r="AN291" t="s">
        <v>57</v>
      </c>
      <c r="AO291" s="3"/>
      <c r="AR291"/>
      <c r="AS291">
        <v>202505</v>
      </c>
      <c r="AT291" s="3">
        <v>45784</v>
      </c>
      <c r="AU291">
        <v>2165483</v>
      </c>
      <c r="AV291">
        <v>45791</v>
      </c>
      <c r="AW291" s="3">
        <v>45816</v>
      </c>
      <c r="AY291" s="3"/>
      <c r="BA291" s="3"/>
      <c r="BC291" s="3"/>
      <c r="BD291">
        <v>202505</v>
      </c>
      <c r="BE291">
        <v>202505</v>
      </c>
      <c r="BF291" s="5">
        <f>IFERROR(VLOOKUP(Sheet1[[#This Row],[ASESOR]],Parámetros!A:B,2,0),Sheet1[[#This Row],[PERIODO_ALTA]])</f>
        <v>202505</v>
      </c>
      <c r="BG291" s="5" t="str">
        <f>_xlfn.CONCAT(TRIM(Sheet1[[#This Row],[ASESOR]])," ",TRIM(Sheet1[[#This Row],[DEPARTAMENTO]]))</f>
        <v>ALIV TELECOM S.A.C. Piura</v>
      </c>
      <c r="BH291" s="5" t="str">
        <f>Sheet1[[#This Row],[DNI_ASESOR]]</f>
        <v>20609316170</v>
      </c>
      <c r="BI291">
        <f>IF(Sheet1[[#This Row],[GRUPO]]="G1",IF(AND(Sheet1[[#This Row],[RECIBO1_PAGADO]]&lt;&gt;"",Sheet1[[#This Row],[RECIBO1_PAGADO]]&lt;=DATEVALUE("10/06/2025")),1,0),0)</f>
        <v>1</v>
      </c>
      <c r="BJ291" s="9">
        <f>Sheet1[[#This Row],[PRECIO CON IGV EXTERNO]]/1.18</f>
        <v>58.474576271186443</v>
      </c>
      <c r="BK291" s="5" t="str">
        <f>IF(MONTH(Sheet1[[#This Row],[WS_RECIBO1_EMISION]])=5,"G1",IF(MONTH(Sheet1[[#This Row],[WS_RECIBO1_EMISION]])-5=1,"G2","POR DEFINIR"))</f>
        <v>G1</v>
      </c>
      <c r="BL291" s="5" t="s">
        <v>1798</v>
      </c>
    </row>
    <row r="292" spans="1:64" x14ac:dyDescent="0.25">
      <c r="A292">
        <v>2165509</v>
      </c>
      <c r="B292" t="s">
        <v>568</v>
      </c>
      <c r="C292" t="s">
        <v>89</v>
      </c>
      <c r="D292" t="s">
        <v>89</v>
      </c>
      <c r="E292" t="s">
        <v>89</v>
      </c>
      <c r="G292" t="s">
        <v>569</v>
      </c>
      <c r="H292" s="3">
        <v>45784</v>
      </c>
      <c r="I292" s="13">
        <v>45784.473162812501</v>
      </c>
      <c r="J292" t="s">
        <v>195</v>
      </c>
      <c r="K292">
        <v>1000</v>
      </c>
      <c r="L292" t="s">
        <v>188</v>
      </c>
      <c r="M292" t="s">
        <v>58</v>
      </c>
      <c r="N292">
        <v>1</v>
      </c>
      <c r="O292">
        <v>0</v>
      </c>
      <c r="P292">
        <v>0</v>
      </c>
      <c r="Q292">
        <v>0</v>
      </c>
      <c r="R292" t="s">
        <v>227</v>
      </c>
      <c r="S292" t="s">
        <v>227</v>
      </c>
      <c r="T292">
        <v>0</v>
      </c>
      <c r="U292" t="s">
        <v>227</v>
      </c>
      <c r="V292" t="s">
        <v>227</v>
      </c>
      <c r="W292" t="s">
        <v>227</v>
      </c>
      <c r="X292" t="s">
        <v>227</v>
      </c>
      <c r="Y292" t="s">
        <v>227</v>
      </c>
      <c r="Z292" t="s">
        <v>228</v>
      </c>
      <c r="AA292" t="s">
        <v>59</v>
      </c>
      <c r="AB292">
        <v>129.9</v>
      </c>
      <c r="AC292">
        <v>111.563</v>
      </c>
      <c r="AD292" t="s">
        <v>60</v>
      </c>
      <c r="AE292" t="s">
        <v>4</v>
      </c>
      <c r="AF292" t="s">
        <v>8</v>
      </c>
      <c r="AG292" t="s">
        <v>88</v>
      </c>
      <c r="AH292" s="3">
        <v>45784</v>
      </c>
      <c r="AJ292" t="s">
        <v>56</v>
      </c>
      <c r="AK292" s="3"/>
      <c r="AM292" s="3"/>
      <c r="AN292" t="s">
        <v>57</v>
      </c>
      <c r="AO292" s="3"/>
      <c r="AR292"/>
      <c r="AS292">
        <v>202505</v>
      </c>
      <c r="AT292" s="3">
        <v>45784</v>
      </c>
      <c r="AU292">
        <v>2165509</v>
      </c>
      <c r="AV292">
        <v>45791</v>
      </c>
      <c r="AW292" s="3">
        <v>45806</v>
      </c>
      <c r="AY292" s="3"/>
      <c r="BA292" s="3"/>
      <c r="BC292" s="3"/>
      <c r="BD292">
        <v>202505</v>
      </c>
      <c r="BE292">
        <v>202505</v>
      </c>
      <c r="BF292" s="5">
        <f>IFERROR(VLOOKUP(Sheet1[[#This Row],[ASESOR]],Parámetros!A:B,2,0),Sheet1[[#This Row],[PERIODO_ALTA]])</f>
        <v>202505</v>
      </c>
      <c r="BG292" s="5" t="str">
        <f>_xlfn.CONCAT(TRIM(Sheet1[[#This Row],[ASESOR]])," ",TRIM(Sheet1[[#This Row],[DEPARTAMENTO]]))</f>
        <v>ALIV TELECOM S.A.C. Piura</v>
      </c>
      <c r="BH292" s="5" t="str">
        <f>Sheet1[[#This Row],[DNI_ASESOR]]</f>
        <v>20609316170</v>
      </c>
      <c r="BI292">
        <f>IF(Sheet1[[#This Row],[GRUPO]]="G1",IF(AND(Sheet1[[#This Row],[RECIBO1_PAGADO]]&lt;&gt;"",Sheet1[[#This Row],[RECIBO1_PAGADO]]&lt;=DATEVALUE("10/06/2025")),1,0),0)</f>
        <v>1</v>
      </c>
      <c r="BJ292" s="9">
        <f>Sheet1[[#This Row],[PRECIO CON IGV EXTERNO]]/1.18</f>
        <v>94.544915254237296</v>
      </c>
      <c r="BK292" s="5" t="str">
        <f>IF(MONTH(Sheet1[[#This Row],[WS_RECIBO1_EMISION]])=5,"G1",IF(MONTH(Sheet1[[#This Row],[WS_RECIBO1_EMISION]])-5=1,"G2","POR DEFINIR"))</f>
        <v>G1</v>
      </c>
      <c r="BL292" s="5" t="s">
        <v>1798</v>
      </c>
    </row>
    <row r="293" spans="1:64" x14ac:dyDescent="0.25">
      <c r="A293">
        <v>2165515</v>
      </c>
      <c r="B293" t="s">
        <v>570</v>
      </c>
      <c r="C293" t="s">
        <v>89</v>
      </c>
      <c r="D293" t="s">
        <v>89</v>
      </c>
      <c r="E293" t="s">
        <v>93</v>
      </c>
      <c r="H293" s="3">
        <v>45784</v>
      </c>
      <c r="I293" s="13">
        <v>45784.458523263886</v>
      </c>
      <c r="J293" t="s">
        <v>190</v>
      </c>
      <c r="K293">
        <v>350</v>
      </c>
      <c r="L293" t="s">
        <v>186</v>
      </c>
      <c r="M293" t="s">
        <v>53</v>
      </c>
      <c r="N293">
        <v>0</v>
      </c>
      <c r="O293">
        <v>0</v>
      </c>
      <c r="P293">
        <v>0</v>
      </c>
      <c r="Q293">
        <v>0</v>
      </c>
      <c r="R293" t="s">
        <v>227</v>
      </c>
      <c r="S293" t="s">
        <v>227</v>
      </c>
      <c r="T293">
        <v>0</v>
      </c>
      <c r="U293" t="s">
        <v>227</v>
      </c>
      <c r="V293" t="s">
        <v>227</v>
      </c>
      <c r="W293" t="s">
        <v>227</v>
      </c>
      <c r="X293" t="s">
        <v>227</v>
      </c>
      <c r="Y293" t="s">
        <v>227</v>
      </c>
      <c r="Z293" t="s">
        <v>227</v>
      </c>
      <c r="AA293" t="s">
        <v>54</v>
      </c>
      <c r="AB293">
        <v>69</v>
      </c>
      <c r="AC293">
        <v>69</v>
      </c>
      <c r="AD293" t="s">
        <v>67</v>
      </c>
      <c r="AE293" t="s">
        <v>4</v>
      </c>
      <c r="AF293" t="s">
        <v>8</v>
      </c>
      <c r="AG293" t="s">
        <v>88</v>
      </c>
      <c r="AH293" s="3">
        <v>45784</v>
      </c>
      <c r="AJ293" t="s">
        <v>56</v>
      </c>
      <c r="AK293" s="3"/>
      <c r="AM293" s="3"/>
      <c r="AN293" t="s">
        <v>57</v>
      </c>
      <c r="AO293" s="3"/>
      <c r="AR293"/>
      <c r="AS293">
        <v>202505</v>
      </c>
      <c r="AT293" s="3">
        <v>45784</v>
      </c>
      <c r="AU293">
        <v>2165515</v>
      </c>
      <c r="AV293">
        <v>45791</v>
      </c>
      <c r="AW293" s="3">
        <v>45816</v>
      </c>
      <c r="AY293" s="3"/>
      <c r="BA293" s="3"/>
      <c r="BC293" s="3"/>
      <c r="BD293">
        <v>202505</v>
      </c>
      <c r="BE293">
        <v>202505</v>
      </c>
      <c r="BF293" s="5">
        <f>IFERROR(VLOOKUP(Sheet1[[#This Row],[ASESOR]],Parámetros!A:B,2,0),Sheet1[[#This Row],[PERIODO_ALTA]])</f>
        <v>202505</v>
      </c>
      <c r="BG293" s="5" t="str">
        <f>_xlfn.CONCAT(TRIM(Sheet1[[#This Row],[ASESOR]])," ",TRIM(Sheet1[[#This Row],[DEPARTAMENTO]]))</f>
        <v>ALIV TELECOM S.A.C. Piura</v>
      </c>
      <c r="BH293" s="5" t="str">
        <f>Sheet1[[#This Row],[DNI_ASESOR]]</f>
        <v>20609316170</v>
      </c>
      <c r="BI293">
        <f>IF(Sheet1[[#This Row],[GRUPO]]="G1",IF(AND(Sheet1[[#This Row],[RECIBO1_PAGADO]]&lt;&gt;"",Sheet1[[#This Row],[RECIBO1_PAGADO]]&lt;=DATEVALUE("10/06/2025")),1,0),0)</f>
        <v>1</v>
      </c>
      <c r="BJ293" s="9">
        <f>Sheet1[[#This Row],[PRECIO CON IGV EXTERNO]]/1.18</f>
        <v>58.474576271186443</v>
      </c>
      <c r="BK293" s="5" t="str">
        <f>IF(MONTH(Sheet1[[#This Row],[WS_RECIBO1_EMISION]])=5,"G1",IF(MONTH(Sheet1[[#This Row],[WS_RECIBO1_EMISION]])-5=1,"G2","POR DEFINIR"))</f>
        <v>G1</v>
      </c>
      <c r="BL293" s="5" t="s">
        <v>1798</v>
      </c>
    </row>
    <row r="294" spans="1:64" x14ac:dyDescent="0.25">
      <c r="A294">
        <v>2165550</v>
      </c>
      <c r="B294" t="s">
        <v>571</v>
      </c>
      <c r="C294" t="s">
        <v>85</v>
      </c>
      <c r="D294" t="s">
        <v>86</v>
      </c>
      <c r="E294" t="s">
        <v>104</v>
      </c>
      <c r="H294" s="3">
        <v>45784</v>
      </c>
      <c r="I294" s="13">
        <v>45784.464589618059</v>
      </c>
      <c r="J294" t="s">
        <v>190</v>
      </c>
      <c r="K294">
        <v>350</v>
      </c>
      <c r="L294" t="s">
        <v>186</v>
      </c>
      <c r="M294" t="s">
        <v>53</v>
      </c>
      <c r="N294">
        <v>0</v>
      </c>
      <c r="O294">
        <v>0</v>
      </c>
      <c r="P294">
        <v>0</v>
      </c>
      <c r="Q294">
        <v>0</v>
      </c>
      <c r="R294" t="s">
        <v>227</v>
      </c>
      <c r="S294" t="s">
        <v>227</v>
      </c>
      <c r="T294">
        <v>0</v>
      </c>
      <c r="U294" t="s">
        <v>227</v>
      </c>
      <c r="V294" t="s">
        <v>227</v>
      </c>
      <c r="W294" t="s">
        <v>227</v>
      </c>
      <c r="X294" t="s">
        <v>227</v>
      </c>
      <c r="Y294" t="s">
        <v>227</v>
      </c>
      <c r="Z294" t="s">
        <v>227</v>
      </c>
      <c r="AA294" t="s">
        <v>54</v>
      </c>
      <c r="AB294">
        <v>69</v>
      </c>
      <c r="AC294">
        <v>69</v>
      </c>
      <c r="AD294" t="s">
        <v>60</v>
      </c>
      <c r="AE294" t="s">
        <v>127</v>
      </c>
      <c r="AF294" t="s">
        <v>128</v>
      </c>
      <c r="AG294" t="s">
        <v>88</v>
      </c>
      <c r="AH294" s="3">
        <v>45784</v>
      </c>
      <c r="AJ294" t="s">
        <v>56</v>
      </c>
      <c r="AK294" s="3"/>
      <c r="AM294" s="3"/>
      <c r="AN294" t="s">
        <v>57</v>
      </c>
      <c r="AO294" s="3"/>
      <c r="AR294"/>
      <c r="AS294">
        <v>202505</v>
      </c>
      <c r="AT294" s="3">
        <v>45784</v>
      </c>
      <c r="AU294">
        <v>2165550</v>
      </c>
      <c r="AV294">
        <v>45791</v>
      </c>
      <c r="AW294" s="3">
        <v>45805</v>
      </c>
      <c r="AY294" s="3"/>
      <c r="BA294" s="3"/>
      <c r="BC294" s="3"/>
      <c r="BD294">
        <v>202505</v>
      </c>
      <c r="BE294">
        <v>202505</v>
      </c>
      <c r="BF294" s="5">
        <f>IFERROR(VLOOKUP(Sheet1[[#This Row],[ASESOR]],Parámetros!A:B,2,0),Sheet1[[#This Row],[PERIODO_ALTA]])</f>
        <v>202505</v>
      </c>
      <c r="BG294" s="5" t="str">
        <f>_xlfn.CONCAT(TRIM(Sheet1[[#This Row],[ASESOR]])," ",TRIM(Sheet1[[#This Row],[DEPARTAMENTO]]))</f>
        <v>DATANTENNA S.A.C. Lambayeque</v>
      </c>
      <c r="BH294" s="5" t="str">
        <f>Sheet1[[#This Row],[DNI_ASESOR]]</f>
        <v>20557798723</v>
      </c>
      <c r="BI294">
        <f>IF(Sheet1[[#This Row],[GRUPO]]="G1",IF(AND(Sheet1[[#This Row],[RECIBO1_PAGADO]]&lt;&gt;"",Sheet1[[#This Row],[RECIBO1_PAGADO]]&lt;=DATEVALUE("10/06/2025")),1,0),0)</f>
        <v>1</v>
      </c>
      <c r="BJ294" s="9">
        <f>Sheet1[[#This Row],[PRECIO CON IGV EXTERNO]]/1.18</f>
        <v>58.474576271186443</v>
      </c>
      <c r="BK294" s="5" t="str">
        <f>IF(MONTH(Sheet1[[#This Row],[WS_RECIBO1_EMISION]])=5,"G1",IF(MONTH(Sheet1[[#This Row],[WS_RECIBO1_EMISION]])-5=1,"G2","POR DEFINIR"))</f>
        <v>G1</v>
      </c>
      <c r="BL294" s="5" t="s">
        <v>1798</v>
      </c>
    </row>
    <row r="295" spans="1:64" x14ac:dyDescent="0.25">
      <c r="A295">
        <v>2165551</v>
      </c>
      <c r="B295" t="s">
        <v>572</v>
      </c>
      <c r="C295" t="s">
        <v>85</v>
      </c>
      <c r="D295" t="s">
        <v>86</v>
      </c>
      <c r="E295" t="s">
        <v>103</v>
      </c>
      <c r="H295" s="3">
        <v>45784</v>
      </c>
      <c r="I295" s="13">
        <v>45784.464605208334</v>
      </c>
      <c r="J295" t="s">
        <v>190</v>
      </c>
      <c r="K295">
        <v>350</v>
      </c>
      <c r="L295" t="s">
        <v>186</v>
      </c>
      <c r="M295" t="s">
        <v>53</v>
      </c>
      <c r="N295">
        <v>0</v>
      </c>
      <c r="O295">
        <v>0</v>
      </c>
      <c r="P295">
        <v>0</v>
      </c>
      <c r="Q295">
        <v>0</v>
      </c>
      <c r="R295" t="s">
        <v>227</v>
      </c>
      <c r="S295" t="s">
        <v>227</v>
      </c>
      <c r="T295">
        <v>0</v>
      </c>
      <c r="U295" t="s">
        <v>227</v>
      </c>
      <c r="V295" t="s">
        <v>227</v>
      </c>
      <c r="W295" t="s">
        <v>227</v>
      </c>
      <c r="X295" t="s">
        <v>227</v>
      </c>
      <c r="Y295" t="s">
        <v>227</v>
      </c>
      <c r="Z295" t="s">
        <v>227</v>
      </c>
      <c r="AA295" t="s">
        <v>54</v>
      </c>
      <c r="AB295">
        <v>69</v>
      </c>
      <c r="AC295">
        <v>69</v>
      </c>
      <c r="AD295" t="s">
        <v>67</v>
      </c>
      <c r="AE295" t="s">
        <v>70</v>
      </c>
      <c r="AF295" t="s">
        <v>131</v>
      </c>
      <c r="AG295" t="s">
        <v>88</v>
      </c>
      <c r="AH295" s="3">
        <v>45784</v>
      </c>
      <c r="AJ295" t="s">
        <v>56</v>
      </c>
      <c r="AK295" s="3"/>
      <c r="AM295" s="3"/>
      <c r="AN295" t="s">
        <v>57</v>
      </c>
      <c r="AO295" s="3"/>
      <c r="AR295"/>
      <c r="AS295">
        <v>202505</v>
      </c>
      <c r="AT295" s="3">
        <v>45784</v>
      </c>
      <c r="AU295">
        <v>2165551</v>
      </c>
      <c r="AV295">
        <v>45791</v>
      </c>
      <c r="AW295" s="3">
        <v>45807</v>
      </c>
      <c r="AY295" s="3"/>
      <c r="BA295" s="3"/>
      <c r="BC295" s="3"/>
      <c r="BD295">
        <v>202505</v>
      </c>
      <c r="BE295">
        <v>202505</v>
      </c>
      <c r="BF295" s="5">
        <f>IFERROR(VLOOKUP(Sheet1[[#This Row],[ASESOR]],Parámetros!A:B,2,0),Sheet1[[#This Row],[PERIODO_ALTA]])</f>
        <v>202505</v>
      </c>
      <c r="BG295" s="5" t="str">
        <f>_xlfn.CONCAT(TRIM(Sheet1[[#This Row],[ASESOR]])," ",TRIM(Sheet1[[#This Row],[DEPARTAMENTO]]))</f>
        <v>SICOMNET SAC Lambayeque</v>
      </c>
      <c r="BH295" s="5" t="str">
        <f>Sheet1[[#This Row],[DNI_ASESOR]]</f>
        <v>20610959564</v>
      </c>
      <c r="BI295">
        <f>IF(Sheet1[[#This Row],[GRUPO]]="G1",IF(AND(Sheet1[[#This Row],[RECIBO1_PAGADO]]&lt;&gt;"",Sheet1[[#This Row],[RECIBO1_PAGADO]]&lt;=DATEVALUE("10/06/2025")),1,0),0)</f>
        <v>1</v>
      </c>
      <c r="BJ295" s="9">
        <f>Sheet1[[#This Row],[PRECIO CON IGV EXTERNO]]/1.18</f>
        <v>58.474576271186443</v>
      </c>
      <c r="BK295" s="5" t="str">
        <f>IF(MONTH(Sheet1[[#This Row],[WS_RECIBO1_EMISION]])=5,"G1",IF(MONTH(Sheet1[[#This Row],[WS_RECIBO1_EMISION]])-5=1,"G2","POR DEFINIR"))</f>
        <v>G1</v>
      </c>
      <c r="BL295" s="5" t="s">
        <v>1798</v>
      </c>
    </row>
    <row r="296" spans="1:64" x14ac:dyDescent="0.25">
      <c r="A296">
        <v>2165626</v>
      </c>
      <c r="B296" t="s">
        <v>573</v>
      </c>
      <c r="C296" t="s">
        <v>89</v>
      </c>
      <c r="D296" t="s">
        <v>89</v>
      </c>
      <c r="E296" t="s">
        <v>93</v>
      </c>
      <c r="H296" s="3">
        <v>45784</v>
      </c>
      <c r="I296" s="13">
        <v>45784.456285451386</v>
      </c>
      <c r="J296" t="s">
        <v>190</v>
      </c>
      <c r="K296">
        <v>350</v>
      </c>
      <c r="L296" t="s">
        <v>186</v>
      </c>
      <c r="M296" t="s">
        <v>53</v>
      </c>
      <c r="N296">
        <v>0</v>
      </c>
      <c r="O296">
        <v>0</v>
      </c>
      <c r="P296">
        <v>0</v>
      </c>
      <c r="Q296">
        <v>0</v>
      </c>
      <c r="R296" t="s">
        <v>227</v>
      </c>
      <c r="S296" t="s">
        <v>227</v>
      </c>
      <c r="T296">
        <v>0</v>
      </c>
      <c r="U296" t="s">
        <v>227</v>
      </c>
      <c r="V296" t="s">
        <v>227</v>
      </c>
      <c r="W296" t="s">
        <v>227</v>
      </c>
      <c r="X296" t="s">
        <v>227</v>
      </c>
      <c r="Y296" t="s">
        <v>227</v>
      </c>
      <c r="Z296" t="s">
        <v>227</v>
      </c>
      <c r="AA296" t="s">
        <v>54</v>
      </c>
      <c r="AB296">
        <v>69</v>
      </c>
      <c r="AC296">
        <v>69</v>
      </c>
      <c r="AD296" t="s">
        <v>55</v>
      </c>
      <c r="AE296" t="s">
        <v>199</v>
      </c>
      <c r="AF296" t="s">
        <v>200</v>
      </c>
      <c r="AG296" t="s">
        <v>88</v>
      </c>
      <c r="AH296" s="3">
        <v>45784</v>
      </c>
      <c r="AJ296" t="s">
        <v>56</v>
      </c>
      <c r="AK296" s="3"/>
      <c r="AM296" s="3"/>
      <c r="AN296" t="s">
        <v>57</v>
      </c>
      <c r="AO296" s="3"/>
      <c r="AR296"/>
      <c r="AS296">
        <v>202505</v>
      </c>
      <c r="AT296" s="3">
        <v>45784</v>
      </c>
      <c r="AU296">
        <v>2165626</v>
      </c>
      <c r="AV296">
        <v>45791</v>
      </c>
      <c r="AW296" s="3">
        <v>45802</v>
      </c>
      <c r="AY296" s="3"/>
      <c r="BA296" s="3"/>
      <c r="BC296" s="3"/>
      <c r="BD296">
        <v>202505</v>
      </c>
      <c r="BE296">
        <v>202505</v>
      </c>
      <c r="BF296" s="5">
        <f>IFERROR(VLOOKUP(Sheet1[[#This Row],[ASESOR]],Parámetros!A:B,2,0),Sheet1[[#This Row],[PERIODO_ALTA]])</f>
        <v>202505</v>
      </c>
      <c r="BG296" s="5" t="str">
        <f>_xlfn.CONCAT(TRIM(Sheet1[[#This Row],[ASESOR]])," ",TRIM(Sheet1[[#This Row],[DEPARTAMENTO]]))</f>
        <v>TELCO CONTACT S.A.C Piura</v>
      </c>
      <c r="BH296" s="5" t="str">
        <f>Sheet1[[#This Row],[DNI_ASESOR]]</f>
        <v>20613723219</v>
      </c>
      <c r="BI296">
        <f>IF(Sheet1[[#This Row],[GRUPO]]="G1",IF(AND(Sheet1[[#This Row],[RECIBO1_PAGADO]]&lt;&gt;"",Sheet1[[#This Row],[RECIBO1_PAGADO]]&lt;=DATEVALUE("10/06/2025")),1,0),0)</f>
        <v>1</v>
      </c>
      <c r="BJ296" s="9">
        <f>Sheet1[[#This Row],[PRECIO CON IGV EXTERNO]]/1.18</f>
        <v>58.474576271186443</v>
      </c>
      <c r="BK296" s="5" t="str">
        <f>IF(MONTH(Sheet1[[#This Row],[WS_RECIBO1_EMISION]])=5,"G1",IF(MONTH(Sheet1[[#This Row],[WS_RECIBO1_EMISION]])-5=1,"G2","POR DEFINIR"))</f>
        <v>G1</v>
      </c>
      <c r="BL296" s="5" t="s">
        <v>1798</v>
      </c>
    </row>
    <row r="297" spans="1:64" x14ac:dyDescent="0.25">
      <c r="A297">
        <v>2165699</v>
      </c>
      <c r="B297" t="s">
        <v>574</v>
      </c>
      <c r="C297" t="s">
        <v>85</v>
      </c>
      <c r="D297" t="s">
        <v>86</v>
      </c>
      <c r="E297" t="s">
        <v>87</v>
      </c>
      <c r="H297" s="3">
        <v>45784</v>
      </c>
      <c r="I297" s="13">
        <v>45784.462608715279</v>
      </c>
      <c r="J297" t="s">
        <v>190</v>
      </c>
      <c r="K297">
        <v>350</v>
      </c>
      <c r="L297" t="s">
        <v>186</v>
      </c>
      <c r="M297" t="s">
        <v>53</v>
      </c>
      <c r="N297">
        <v>0</v>
      </c>
      <c r="O297">
        <v>0</v>
      </c>
      <c r="P297">
        <v>0</v>
      </c>
      <c r="Q297">
        <v>0</v>
      </c>
      <c r="R297" t="s">
        <v>227</v>
      </c>
      <c r="S297" t="s">
        <v>227</v>
      </c>
      <c r="T297">
        <v>0</v>
      </c>
      <c r="U297" t="s">
        <v>227</v>
      </c>
      <c r="V297" t="s">
        <v>227</v>
      </c>
      <c r="W297" t="s">
        <v>227</v>
      </c>
      <c r="X297" t="s">
        <v>227</v>
      </c>
      <c r="Y297" t="s">
        <v>227</v>
      </c>
      <c r="Z297" t="s">
        <v>227</v>
      </c>
      <c r="AA297" t="s">
        <v>54</v>
      </c>
      <c r="AB297">
        <v>69</v>
      </c>
      <c r="AC297">
        <v>69</v>
      </c>
      <c r="AD297" t="s">
        <v>55</v>
      </c>
      <c r="AE297" t="s">
        <v>199</v>
      </c>
      <c r="AF297" t="s">
        <v>200</v>
      </c>
      <c r="AG297" t="s">
        <v>88</v>
      </c>
      <c r="AH297" s="3">
        <v>45794</v>
      </c>
      <c r="AJ297" t="s">
        <v>56</v>
      </c>
      <c r="AK297" s="3"/>
      <c r="AM297" s="3"/>
      <c r="AN297" t="s">
        <v>57</v>
      </c>
      <c r="AO297" s="3"/>
      <c r="AR297"/>
      <c r="AS297">
        <v>202505</v>
      </c>
      <c r="AT297" s="3">
        <v>45794</v>
      </c>
      <c r="AU297">
        <v>2165699</v>
      </c>
      <c r="AV297">
        <v>45796</v>
      </c>
      <c r="AW297" s="3">
        <v>45799</v>
      </c>
      <c r="AY297" s="3"/>
      <c r="BA297" s="3"/>
      <c r="BC297" s="3"/>
      <c r="BD297">
        <v>202505</v>
      </c>
      <c r="BE297">
        <v>202505</v>
      </c>
      <c r="BF297" s="5">
        <f>IFERROR(VLOOKUP(Sheet1[[#This Row],[ASESOR]],Parámetros!A:B,2,0),Sheet1[[#This Row],[PERIODO_ALTA]])</f>
        <v>202505</v>
      </c>
      <c r="BG297" s="5" t="str">
        <f>_xlfn.CONCAT(TRIM(Sheet1[[#This Row],[ASESOR]])," ",TRIM(Sheet1[[#This Row],[DEPARTAMENTO]]))</f>
        <v>TELCO CONTACT S.A.C Lambayeque</v>
      </c>
      <c r="BH297" s="5" t="str">
        <f>Sheet1[[#This Row],[DNI_ASESOR]]</f>
        <v>20613723219</v>
      </c>
      <c r="BI297">
        <f>IF(Sheet1[[#This Row],[GRUPO]]="G1",IF(AND(Sheet1[[#This Row],[RECIBO1_PAGADO]]&lt;&gt;"",Sheet1[[#This Row],[RECIBO1_PAGADO]]&lt;=DATEVALUE("10/06/2025")),1,0),0)</f>
        <v>1</v>
      </c>
      <c r="BJ297" s="9">
        <f>Sheet1[[#This Row],[PRECIO CON IGV EXTERNO]]/1.18</f>
        <v>58.474576271186443</v>
      </c>
      <c r="BK297" s="5" t="str">
        <f>IF(MONTH(Sheet1[[#This Row],[WS_RECIBO1_EMISION]])=5,"G1",IF(MONTH(Sheet1[[#This Row],[WS_RECIBO1_EMISION]])-5=1,"G2","POR DEFINIR"))</f>
        <v>G1</v>
      </c>
      <c r="BL297" s="5" t="s">
        <v>1798</v>
      </c>
    </row>
    <row r="298" spans="1:64" x14ac:dyDescent="0.25">
      <c r="A298">
        <v>2165725</v>
      </c>
      <c r="B298" t="s">
        <v>575</v>
      </c>
      <c r="C298" t="s">
        <v>89</v>
      </c>
      <c r="D298" t="s">
        <v>89</v>
      </c>
      <c r="E298" t="s">
        <v>93</v>
      </c>
      <c r="G298" t="s">
        <v>576</v>
      </c>
      <c r="H298" s="3">
        <v>45783</v>
      </c>
      <c r="I298" s="13">
        <v>45784.460448414349</v>
      </c>
      <c r="J298" t="s">
        <v>195</v>
      </c>
      <c r="K298">
        <v>1000</v>
      </c>
      <c r="L298" t="s">
        <v>188</v>
      </c>
      <c r="M298" t="s">
        <v>58</v>
      </c>
      <c r="N298">
        <v>1</v>
      </c>
      <c r="O298">
        <v>0</v>
      </c>
      <c r="P298">
        <v>0</v>
      </c>
      <c r="Q298">
        <v>0</v>
      </c>
      <c r="R298" t="s">
        <v>227</v>
      </c>
      <c r="S298" t="s">
        <v>227</v>
      </c>
      <c r="T298">
        <v>0</v>
      </c>
      <c r="U298" t="s">
        <v>227</v>
      </c>
      <c r="V298" t="s">
        <v>227</v>
      </c>
      <c r="W298" t="s">
        <v>227</v>
      </c>
      <c r="X298" t="s">
        <v>227</v>
      </c>
      <c r="Y298" t="s">
        <v>227</v>
      </c>
      <c r="Z298" t="s">
        <v>228</v>
      </c>
      <c r="AA298" t="s">
        <v>59</v>
      </c>
      <c r="AB298">
        <v>129.9</v>
      </c>
      <c r="AC298">
        <v>111.563</v>
      </c>
      <c r="AD298" t="s">
        <v>67</v>
      </c>
      <c r="AE298" t="s">
        <v>4</v>
      </c>
      <c r="AF298" t="s">
        <v>8</v>
      </c>
      <c r="AG298" t="s">
        <v>88</v>
      </c>
      <c r="AH298" s="3">
        <v>45784</v>
      </c>
      <c r="AJ298" t="s">
        <v>56</v>
      </c>
      <c r="AK298" s="3"/>
      <c r="AM298" s="3"/>
      <c r="AN298" t="s">
        <v>57</v>
      </c>
      <c r="AO298" s="3"/>
      <c r="AR298"/>
      <c r="AS298">
        <v>202505</v>
      </c>
      <c r="AT298" s="3">
        <v>45784</v>
      </c>
      <c r="AU298">
        <v>2165725</v>
      </c>
      <c r="AV298">
        <v>45791</v>
      </c>
      <c r="AW298" s="3">
        <v>45804</v>
      </c>
      <c r="AY298" s="3"/>
      <c r="BA298" s="3"/>
      <c r="BC298" s="3"/>
      <c r="BD298">
        <v>202505</v>
      </c>
      <c r="BE298">
        <v>202505</v>
      </c>
      <c r="BF298" s="5">
        <f>IFERROR(VLOOKUP(Sheet1[[#This Row],[ASESOR]],Parámetros!A:B,2,0),Sheet1[[#This Row],[PERIODO_ALTA]])</f>
        <v>202505</v>
      </c>
      <c r="BG298" s="5" t="str">
        <f>_xlfn.CONCAT(TRIM(Sheet1[[#This Row],[ASESOR]])," ",TRIM(Sheet1[[#This Row],[DEPARTAMENTO]]))</f>
        <v>ALIV TELECOM S.A.C. Piura</v>
      </c>
      <c r="BH298" s="5" t="str">
        <f>Sheet1[[#This Row],[DNI_ASESOR]]</f>
        <v>20609316170</v>
      </c>
      <c r="BI298">
        <f>IF(Sheet1[[#This Row],[GRUPO]]="G1",IF(AND(Sheet1[[#This Row],[RECIBO1_PAGADO]]&lt;&gt;"",Sheet1[[#This Row],[RECIBO1_PAGADO]]&lt;=DATEVALUE("10/06/2025")),1,0),0)</f>
        <v>1</v>
      </c>
      <c r="BJ298" s="9">
        <f>Sheet1[[#This Row],[PRECIO CON IGV EXTERNO]]/1.18</f>
        <v>94.544915254237296</v>
      </c>
      <c r="BK298" s="5" t="str">
        <f>IF(MONTH(Sheet1[[#This Row],[WS_RECIBO1_EMISION]])=5,"G1",IF(MONTH(Sheet1[[#This Row],[WS_RECIBO1_EMISION]])-5=1,"G2","POR DEFINIR"))</f>
        <v>G1</v>
      </c>
      <c r="BL298" s="5" t="s">
        <v>1798</v>
      </c>
    </row>
    <row r="299" spans="1:64" x14ac:dyDescent="0.25">
      <c r="A299">
        <v>2165771</v>
      </c>
      <c r="B299" t="s">
        <v>577</v>
      </c>
      <c r="C299" t="s">
        <v>85</v>
      </c>
      <c r="D299" t="s">
        <v>86</v>
      </c>
      <c r="E299" t="s">
        <v>103</v>
      </c>
      <c r="H299" s="3">
        <v>45784</v>
      </c>
      <c r="I299" s="13">
        <v>45784.475064317128</v>
      </c>
      <c r="J299" t="s">
        <v>190</v>
      </c>
      <c r="K299">
        <v>350</v>
      </c>
      <c r="L299" t="s">
        <v>186</v>
      </c>
      <c r="M299" t="s">
        <v>53</v>
      </c>
      <c r="N299">
        <v>0</v>
      </c>
      <c r="O299">
        <v>0</v>
      </c>
      <c r="P299">
        <v>0</v>
      </c>
      <c r="Q299">
        <v>0</v>
      </c>
      <c r="R299" t="s">
        <v>227</v>
      </c>
      <c r="S299" t="s">
        <v>227</v>
      </c>
      <c r="T299">
        <v>0</v>
      </c>
      <c r="U299" t="s">
        <v>227</v>
      </c>
      <c r="V299" t="s">
        <v>227</v>
      </c>
      <c r="W299" t="s">
        <v>227</v>
      </c>
      <c r="X299" t="s">
        <v>227</v>
      </c>
      <c r="Y299" t="s">
        <v>227</v>
      </c>
      <c r="Z299" t="s">
        <v>227</v>
      </c>
      <c r="AA299" t="s">
        <v>54</v>
      </c>
      <c r="AB299">
        <v>69</v>
      </c>
      <c r="AC299">
        <v>69</v>
      </c>
      <c r="AD299" t="s">
        <v>67</v>
      </c>
      <c r="AE299" t="s">
        <v>70</v>
      </c>
      <c r="AF299" t="s">
        <v>131</v>
      </c>
      <c r="AG299" t="s">
        <v>88</v>
      </c>
      <c r="AH299" s="3">
        <v>45784</v>
      </c>
      <c r="AJ299" t="s">
        <v>56</v>
      </c>
      <c r="AK299" s="3"/>
      <c r="AM299" s="3"/>
      <c r="AN299" t="s">
        <v>57</v>
      </c>
      <c r="AO299" s="3"/>
      <c r="AR299"/>
      <c r="AS299">
        <v>202505</v>
      </c>
      <c r="AT299" s="3">
        <v>45784</v>
      </c>
      <c r="AU299">
        <v>2165771</v>
      </c>
      <c r="AV299">
        <v>45791</v>
      </c>
      <c r="AW299" s="3">
        <v>45803</v>
      </c>
      <c r="AY299" s="3"/>
      <c r="BA299" s="3"/>
      <c r="BC299" s="3"/>
      <c r="BD299">
        <v>202505</v>
      </c>
      <c r="BE299">
        <v>202505</v>
      </c>
      <c r="BF299" s="5">
        <f>IFERROR(VLOOKUP(Sheet1[[#This Row],[ASESOR]],Parámetros!A:B,2,0),Sheet1[[#This Row],[PERIODO_ALTA]])</f>
        <v>202505</v>
      </c>
      <c r="BG299" s="5" t="str">
        <f>_xlfn.CONCAT(TRIM(Sheet1[[#This Row],[ASESOR]])," ",TRIM(Sheet1[[#This Row],[DEPARTAMENTO]]))</f>
        <v>SICOMNET SAC Lambayeque</v>
      </c>
      <c r="BH299" s="5" t="str">
        <f>Sheet1[[#This Row],[DNI_ASESOR]]</f>
        <v>20610959564</v>
      </c>
      <c r="BI299">
        <f>IF(Sheet1[[#This Row],[GRUPO]]="G1",IF(AND(Sheet1[[#This Row],[RECIBO1_PAGADO]]&lt;&gt;"",Sheet1[[#This Row],[RECIBO1_PAGADO]]&lt;=DATEVALUE("10/06/2025")),1,0),0)</f>
        <v>1</v>
      </c>
      <c r="BJ299" s="9">
        <f>Sheet1[[#This Row],[PRECIO CON IGV EXTERNO]]/1.18</f>
        <v>58.474576271186443</v>
      </c>
      <c r="BK299" s="5" t="str">
        <f>IF(MONTH(Sheet1[[#This Row],[WS_RECIBO1_EMISION]])=5,"G1",IF(MONTH(Sheet1[[#This Row],[WS_RECIBO1_EMISION]])-5=1,"G2","POR DEFINIR"))</f>
        <v>G1</v>
      </c>
      <c r="BL299" s="5" t="s">
        <v>1798</v>
      </c>
    </row>
    <row r="300" spans="1:64" x14ac:dyDescent="0.25">
      <c r="A300">
        <v>2165800</v>
      </c>
      <c r="B300" t="s">
        <v>578</v>
      </c>
      <c r="C300" t="s">
        <v>89</v>
      </c>
      <c r="D300" t="s">
        <v>89</v>
      </c>
      <c r="E300" t="s">
        <v>93</v>
      </c>
      <c r="H300" s="3">
        <v>45784</v>
      </c>
      <c r="I300" s="13">
        <v>45784.493801539349</v>
      </c>
      <c r="J300" t="s">
        <v>195</v>
      </c>
      <c r="K300">
        <v>1000</v>
      </c>
      <c r="L300" t="s">
        <v>188</v>
      </c>
      <c r="M300" t="s">
        <v>58</v>
      </c>
      <c r="N300">
        <v>1</v>
      </c>
      <c r="O300">
        <v>0</v>
      </c>
      <c r="P300">
        <v>0</v>
      </c>
      <c r="Q300">
        <v>0</v>
      </c>
      <c r="R300" t="s">
        <v>227</v>
      </c>
      <c r="S300" t="s">
        <v>227</v>
      </c>
      <c r="T300">
        <v>0</v>
      </c>
      <c r="U300" t="s">
        <v>227</v>
      </c>
      <c r="V300" t="s">
        <v>227</v>
      </c>
      <c r="W300" t="s">
        <v>227</v>
      </c>
      <c r="X300" t="s">
        <v>227</v>
      </c>
      <c r="Y300" t="s">
        <v>227</v>
      </c>
      <c r="Z300" t="s">
        <v>228</v>
      </c>
      <c r="AA300" t="s">
        <v>54</v>
      </c>
      <c r="AB300">
        <v>129.9</v>
      </c>
      <c r="AC300">
        <v>111.563</v>
      </c>
      <c r="AD300" t="s">
        <v>67</v>
      </c>
      <c r="AE300" t="s">
        <v>4</v>
      </c>
      <c r="AF300" t="s">
        <v>8</v>
      </c>
      <c r="AG300" t="s">
        <v>88</v>
      </c>
      <c r="AH300" s="3">
        <v>45784</v>
      </c>
      <c r="AJ300" t="s">
        <v>56</v>
      </c>
      <c r="AK300" s="3"/>
      <c r="AM300" s="3"/>
      <c r="AN300" t="s">
        <v>57</v>
      </c>
      <c r="AO300" s="3"/>
      <c r="AR300"/>
      <c r="AS300">
        <v>202505</v>
      </c>
      <c r="AT300" s="3">
        <v>45784</v>
      </c>
      <c r="AU300">
        <v>2165800</v>
      </c>
      <c r="AV300">
        <v>45791</v>
      </c>
      <c r="AW300" s="3">
        <v>45817</v>
      </c>
      <c r="AY300" s="3"/>
      <c r="BA300" s="3"/>
      <c r="BC300" s="3"/>
      <c r="BD300">
        <v>202505</v>
      </c>
      <c r="BE300">
        <v>202505</v>
      </c>
      <c r="BF300" s="5">
        <f>IFERROR(VLOOKUP(Sheet1[[#This Row],[ASESOR]],Parámetros!A:B,2,0),Sheet1[[#This Row],[PERIODO_ALTA]])</f>
        <v>202505</v>
      </c>
      <c r="BG300" s="5" t="str">
        <f>_xlfn.CONCAT(TRIM(Sheet1[[#This Row],[ASESOR]])," ",TRIM(Sheet1[[#This Row],[DEPARTAMENTO]]))</f>
        <v>ALIV TELECOM S.A.C. Piura</v>
      </c>
      <c r="BH300" s="5" t="str">
        <f>Sheet1[[#This Row],[DNI_ASESOR]]</f>
        <v>20609316170</v>
      </c>
      <c r="BI300">
        <f>IF(Sheet1[[#This Row],[GRUPO]]="G1",IF(AND(Sheet1[[#This Row],[RECIBO1_PAGADO]]&lt;&gt;"",Sheet1[[#This Row],[RECIBO1_PAGADO]]&lt;=DATEVALUE("10/06/2025")),1,0),0)</f>
        <v>1</v>
      </c>
      <c r="BJ300" s="9">
        <f>Sheet1[[#This Row],[PRECIO CON IGV EXTERNO]]/1.18</f>
        <v>94.544915254237296</v>
      </c>
      <c r="BK300" s="5" t="str">
        <f>IF(MONTH(Sheet1[[#This Row],[WS_RECIBO1_EMISION]])=5,"G1",IF(MONTH(Sheet1[[#This Row],[WS_RECIBO1_EMISION]])-5=1,"G2","POR DEFINIR"))</f>
        <v>G1</v>
      </c>
      <c r="BL300" s="5" t="s">
        <v>1798</v>
      </c>
    </row>
    <row r="301" spans="1:64" x14ac:dyDescent="0.25">
      <c r="A301">
        <v>2165840</v>
      </c>
      <c r="B301" t="s">
        <v>579</v>
      </c>
      <c r="C301" t="s">
        <v>89</v>
      </c>
      <c r="D301" t="s">
        <v>89</v>
      </c>
      <c r="E301" t="s">
        <v>89</v>
      </c>
      <c r="H301" s="3">
        <v>45784</v>
      </c>
      <c r="I301" s="13">
        <v>45784.483416354167</v>
      </c>
      <c r="J301" t="s">
        <v>195</v>
      </c>
      <c r="K301">
        <v>1000</v>
      </c>
      <c r="L301" t="s">
        <v>188</v>
      </c>
      <c r="M301" t="s">
        <v>58</v>
      </c>
      <c r="N301">
        <v>1</v>
      </c>
      <c r="O301">
        <v>0</v>
      </c>
      <c r="P301">
        <v>0</v>
      </c>
      <c r="Q301">
        <v>0</v>
      </c>
      <c r="R301" t="s">
        <v>227</v>
      </c>
      <c r="S301" t="s">
        <v>227</v>
      </c>
      <c r="T301">
        <v>0</v>
      </c>
      <c r="U301" t="s">
        <v>227</v>
      </c>
      <c r="V301" t="s">
        <v>227</v>
      </c>
      <c r="W301" t="s">
        <v>227</v>
      </c>
      <c r="X301" t="s">
        <v>227</v>
      </c>
      <c r="Y301" t="s">
        <v>227</v>
      </c>
      <c r="Z301" t="s">
        <v>228</v>
      </c>
      <c r="AA301" t="s">
        <v>54</v>
      </c>
      <c r="AB301">
        <v>144.9</v>
      </c>
      <c r="AC301">
        <v>126.563</v>
      </c>
      <c r="AD301" t="s">
        <v>60</v>
      </c>
      <c r="AE301" t="s">
        <v>6</v>
      </c>
      <c r="AF301" t="s">
        <v>10</v>
      </c>
      <c r="AG301" t="s">
        <v>88</v>
      </c>
      <c r="AH301" s="3">
        <v>45784</v>
      </c>
      <c r="AJ301" t="s">
        <v>56</v>
      </c>
      <c r="AK301" s="3"/>
      <c r="AM301" s="3"/>
      <c r="AN301" t="s">
        <v>57</v>
      </c>
      <c r="AO301" s="3"/>
      <c r="AR301"/>
      <c r="AS301">
        <v>202505</v>
      </c>
      <c r="AT301" s="3">
        <v>45784</v>
      </c>
      <c r="AU301">
        <v>2165840</v>
      </c>
      <c r="AV301">
        <v>45791</v>
      </c>
      <c r="AW301" s="3">
        <v>45818</v>
      </c>
      <c r="AY301" s="3"/>
      <c r="BA301" s="3"/>
      <c r="BC301" s="3"/>
      <c r="BD301">
        <v>202505</v>
      </c>
      <c r="BE301">
        <v>202505</v>
      </c>
      <c r="BF301" s="5">
        <f>IFERROR(VLOOKUP(Sheet1[[#This Row],[ASESOR]],Parámetros!A:B,2,0),Sheet1[[#This Row],[PERIODO_ALTA]])</f>
        <v>202505</v>
      </c>
      <c r="BG301" s="5" t="str">
        <f>_xlfn.CONCAT(TRIM(Sheet1[[#This Row],[ASESOR]])," ",TRIM(Sheet1[[#This Row],[DEPARTAMENTO]]))</f>
        <v>DAS SOLUCIONES S.A.C. Piura</v>
      </c>
      <c r="BH301" s="5" t="str">
        <f>Sheet1[[#This Row],[DNI_ASESOR]]</f>
        <v>20607995258</v>
      </c>
      <c r="BI301">
        <f>IF(Sheet1[[#This Row],[GRUPO]]="G1",IF(AND(Sheet1[[#This Row],[RECIBO1_PAGADO]]&lt;&gt;"",Sheet1[[#This Row],[RECIBO1_PAGADO]]&lt;=DATEVALUE("10/06/2025")),1,0),0)</f>
        <v>1</v>
      </c>
      <c r="BJ301" s="9">
        <f>Sheet1[[#This Row],[PRECIO CON IGV EXTERNO]]/1.18</f>
        <v>107.25677966101696</v>
      </c>
      <c r="BK301" s="5" t="str">
        <f>IF(MONTH(Sheet1[[#This Row],[WS_RECIBO1_EMISION]])=5,"G1",IF(MONTH(Sheet1[[#This Row],[WS_RECIBO1_EMISION]])-5=1,"G2","POR DEFINIR"))</f>
        <v>G1</v>
      </c>
      <c r="BL301" s="5" t="s">
        <v>1798</v>
      </c>
    </row>
    <row r="302" spans="1:64" x14ac:dyDescent="0.25">
      <c r="A302">
        <v>2165847</v>
      </c>
      <c r="B302" t="s">
        <v>580</v>
      </c>
      <c r="C302" t="s">
        <v>94</v>
      </c>
      <c r="D302" t="s">
        <v>95</v>
      </c>
      <c r="E302" t="s">
        <v>96</v>
      </c>
      <c r="H302" s="3">
        <v>45784</v>
      </c>
      <c r="I302" s="13">
        <v>45784.48127491898</v>
      </c>
      <c r="J302" t="s">
        <v>195</v>
      </c>
      <c r="K302">
        <v>1000</v>
      </c>
      <c r="L302" t="s">
        <v>188</v>
      </c>
      <c r="M302" t="s">
        <v>58</v>
      </c>
      <c r="N302">
        <v>1</v>
      </c>
      <c r="O302">
        <v>0</v>
      </c>
      <c r="P302">
        <v>0</v>
      </c>
      <c r="Q302">
        <v>0</v>
      </c>
      <c r="R302" t="s">
        <v>227</v>
      </c>
      <c r="S302" t="s">
        <v>227</v>
      </c>
      <c r="T302">
        <v>0</v>
      </c>
      <c r="U302" t="s">
        <v>227</v>
      </c>
      <c r="V302" t="s">
        <v>227</v>
      </c>
      <c r="W302" t="s">
        <v>227</v>
      </c>
      <c r="X302" t="s">
        <v>227</v>
      </c>
      <c r="Y302" t="s">
        <v>227</v>
      </c>
      <c r="Z302" t="s">
        <v>228</v>
      </c>
      <c r="AA302" t="s">
        <v>54</v>
      </c>
      <c r="AB302">
        <v>129.9</v>
      </c>
      <c r="AC302">
        <v>111.563</v>
      </c>
      <c r="AD302" t="s">
        <v>67</v>
      </c>
      <c r="AE302" t="s">
        <v>4</v>
      </c>
      <c r="AF302" t="s">
        <v>8</v>
      </c>
      <c r="AG302" t="s">
        <v>88</v>
      </c>
      <c r="AH302" s="3">
        <v>45784</v>
      </c>
      <c r="AJ302" t="s">
        <v>56</v>
      </c>
      <c r="AK302" s="3"/>
      <c r="AM302" s="3"/>
      <c r="AN302" t="s">
        <v>57</v>
      </c>
      <c r="AO302" s="3"/>
      <c r="AR302"/>
      <c r="AS302">
        <v>202505</v>
      </c>
      <c r="AT302" s="3">
        <v>45784</v>
      </c>
      <c r="AU302">
        <v>2165847</v>
      </c>
      <c r="AV302">
        <v>45791</v>
      </c>
      <c r="AW302" s="3">
        <v>45805</v>
      </c>
      <c r="AY302" s="3"/>
      <c r="BA302" s="3"/>
      <c r="BC302" s="3"/>
      <c r="BD302">
        <v>202505</v>
      </c>
      <c r="BE302">
        <v>202505</v>
      </c>
      <c r="BF302" s="5">
        <f>IFERROR(VLOOKUP(Sheet1[[#This Row],[ASESOR]],Parámetros!A:B,2,0),Sheet1[[#This Row],[PERIODO_ALTA]])</f>
        <v>202505</v>
      </c>
      <c r="BG302" s="5" t="str">
        <f>_xlfn.CONCAT(TRIM(Sheet1[[#This Row],[ASESOR]])," ",TRIM(Sheet1[[#This Row],[DEPARTAMENTO]]))</f>
        <v>ALIV TELECOM S.A.C. La Libertad</v>
      </c>
      <c r="BH302" s="5" t="str">
        <f>Sheet1[[#This Row],[DNI_ASESOR]]</f>
        <v>20609316170</v>
      </c>
      <c r="BI302">
        <f>IF(Sheet1[[#This Row],[GRUPO]]="G1",IF(AND(Sheet1[[#This Row],[RECIBO1_PAGADO]]&lt;&gt;"",Sheet1[[#This Row],[RECIBO1_PAGADO]]&lt;=DATEVALUE("10/06/2025")),1,0),0)</f>
        <v>1</v>
      </c>
      <c r="BJ302" s="9">
        <f>Sheet1[[#This Row],[PRECIO CON IGV EXTERNO]]/1.18</f>
        <v>94.544915254237296</v>
      </c>
      <c r="BK302" s="5" t="str">
        <f>IF(MONTH(Sheet1[[#This Row],[WS_RECIBO1_EMISION]])=5,"G1",IF(MONTH(Sheet1[[#This Row],[WS_RECIBO1_EMISION]])-5=1,"G2","POR DEFINIR"))</f>
        <v>G1</v>
      </c>
      <c r="BL302" s="5" t="s">
        <v>1798</v>
      </c>
    </row>
    <row r="303" spans="1:64" x14ac:dyDescent="0.25">
      <c r="A303">
        <v>2165946</v>
      </c>
      <c r="B303" t="s">
        <v>581</v>
      </c>
      <c r="C303" t="s">
        <v>89</v>
      </c>
      <c r="D303" t="s">
        <v>89</v>
      </c>
      <c r="E303" t="s">
        <v>93</v>
      </c>
      <c r="H303" s="3">
        <v>45784</v>
      </c>
      <c r="I303" s="13">
        <v>45784.514640277775</v>
      </c>
      <c r="J303" t="s">
        <v>195</v>
      </c>
      <c r="K303">
        <v>1000</v>
      </c>
      <c r="L303" t="s">
        <v>188</v>
      </c>
      <c r="M303" t="s">
        <v>58</v>
      </c>
      <c r="N303">
        <v>1</v>
      </c>
      <c r="O303">
        <v>0</v>
      </c>
      <c r="P303">
        <v>0</v>
      </c>
      <c r="Q303">
        <v>0</v>
      </c>
      <c r="R303" t="s">
        <v>227</v>
      </c>
      <c r="S303" t="s">
        <v>227</v>
      </c>
      <c r="T303">
        <v>0</v>
      </c>
      <c r="U303" t="s">
        <v>227</v>
      </c>
      <c r="V303" t="s">
        <v>227</v>
      </c>
      <c r="W303" t="s">
        <v>227</v>
      </c>
      <c r="X303" t="s">
        <v>227</v>
      </c>
      <c r="Y303" t="s">
        <v>227</v>
      </c>
      <c r="Z303" t="s">
        <v>228</v>
      </c>
      <c r="AA303" t="s">
        <v>54</v>
      </c>
      <c r="AB303">
        <v>129.9</v>
      </c>
      <c r="AC303">
        <v>111.563</v>
      </c>
      <c r="AD303" t="s">
        <v>67</v>
      </c>
      <c r="AE303" t="s">
        <v>127</v>
      </c>
      <c r="AF303" t="s">
        <v>128</v>
      </c>
      <c r="AG303" t="s">
        <v>88</v>
      </c>
      <c r="AH303" s="3">
        <v>45784</v>
      </c>
      <c r="AJ303" t="s">
        <v>56</v>
      </c>
      <c r="AK303" s="3"/>
      <c r="AM303" s="3"/>
      <c r="AN303" t="s">
        <v>57</v>
      </c>
      <c r="AO303" s="3"/>
      <c r="AR303"/>
      <c r="AS303">
        <v>202505</v>
      </c>
      <c r="AT303" s="3">
        <v>45784</v>
      </c>
      <c r="AU303">
        <v>2165946</v>
      </c>
      <c r="AV303">
        <v>45791</v>
      </c>
      <c r="AW303" s="3"/>
      <c r="AY303" s="3"/>
      <c r="BA303" s="3"/>
      <c r="BC303" s="3"/>
      <c r="BD303">
        <v>202505</v>
      </c>
      <c r="BE303">
        <v>202505</v>
      </c>
      <c r="BF303" s="5">
        <f>IFERROR(VLOOKUP(Sheet1[[#This Row],[ASESOR]],Parámetros!A:B,2,0),Sheet1[[#This Row],[PERIODO_ALTA]])</f>
        <v>202505</v>
      </c>
      <c r="BG303" s="5" t="str">
        <f>_xlfn.CONCAT(TRIM(Sheet1[[#This Row],[ASESOR]])," ",TRIM(Sheet1[[#This Row],[DEPARTAMENTO]]))</f>
        <v>DATANTENNA S.A.C. Piura</v>
      </c>
      <c r="BH303" s="5" t="str">
        <f>Sheet1[[#This Row],[DNI_ASESOR]]</f>
        <v>20557798723</v>
      </c>
      <c r="BI303">
        <f>IF(Sheet1[[#This Row],[GRUPO]]="G1",IF(AND(Sheet1[[#This Row],[RECIBO1_PAGADO]]&lt;&gt;"",Sheet1[[#This Row],[RECIBO1_PAGADO]]&lt;=DATEVALUE("10/06/2025")),1,0),0)</f>
        <v>0</v>
      </c>
      <c r="BJ303" s="9">
        <f>Sheet1[[#This Row],[PRECIO CON IGV EXTERNO]]/1.18</f>
        <v>94.544915254237296</v>
      </c>
      <c r="BK303" s="5" t="str">
        <f>IF(MONTH(Sheet1[[#This Row],[WS_RECIBO1_EMISION]])=5,"G1",IF(MONTH(Sheet1[[#This Row],[WS_RECIBO1_EMISION]])-5=1,"G2","POR DEFINIR"))</f>
        <v>G1</v>
      </c>
      <c r="BL303" s="5" t="s">
        <v>1798</v>
      </c>
    </row>
    <row r="304" spans="1:64" x14ac:dyDescent="0.25">
      <c r="A304">
        <v>2165957</v>
      </c>
      <c r="B304" t="s">
        <v>582</v>
      </c>
      <c r="C304" t="s">
        <v>89</v>
      </c>
      <c r="D304" t="s">
        <v>89</v>
      </c>
      <c r="E304" t="s">
        <v>97</v>
      </c>
      <c r="H304" s="3">
        <v>45784</v>
      </c>
      <c r="I304" s="13">
        <v>45784.516724687499</v>
      </c>
      <c r="J304" t="s">
        <v>190</v>
      </c>
      <c r="K304">
        <v>350</v>
      </c>
      <c r="L304" t="s">
        <v>189</v>
      </c>
      <c r="M304" t="s">
        <v>65</v>
      </c>
      <c r="N304">
        <v>0</v>
      </c>
      <c r="O304">
        <v>0</v>
      </c>
      <c r="P304">
        <v>0</v>
      </c>
      <c r="Q304">
        <v>0</v>
      </c>
      <c r="R304" t="s">
        <v>227</v>
      </c>
      <c r="S304" t="s">
        <v>227</v>
      </c>
      <c r="T304">
        <v>1</v>
      </c>
      <c r="U304" t="s">
        <v>227</v>
      </c>
      <c r="V304" t="s">
        <v>227</v>
      </c>
      <c r="W304" t="s">
        <v>228</v>
      </c>
      <c r="X304" t="s">
        <v>227</v>
      </c>
      <c r="Y304" t="s">
        <v>227</v>
      </c>
      <c r="Z304" t="s">
        <v>227</v>
      </c>
      <c r="AA304" t="s">
        <v>54</v>
      </c>
      <c r="AB304">
        <v>104</v>
      </c>
      <c r="AC304">
        <v>104</v>
      </c>
      <c r="AD304" t="s">
        <v>67</v>
      </c>
      <c r="AE304" t="s">
        <v>4</v>
      </c>
      <c r="AF304" t="s">
        <v>8</v>
      </c>
      <c r="AG304" t="s">
        <v>88</v>
      </c>
      <c r="AH304" s="3">
        <v>45784</v>
      </c>
      <c r="AJ304" t="s">
        <v>56</v>
      </c>
      <c r="AK304" s="3"/>
      <c r="AM304" s="3"/>
      <c r="AN304" t="s">
        <v>57</v>
      </c>
      <c r="AO304" s="3"/>
      <c r="AR304"/>
      <c r="AS304">
        <v>202505</v>
      </c>
      <c r="AT304" s="3">
        <v>45784</v>
      </c>
      <c r="AU304">
        <v>2165957</v>
      </c>
      <c r="AV304">
        <v>45791</v>
      </c>
      <c r="AW304" s="3">
        <v>45813</v>
      </c>
      <c r="AY304" s="3"/>
      <c r="BA304" s="3"/>
      <c r="BC304" s="3"/>
      <c r="BD304">
        <v>202505</v>
      </c>
      <c r="BE304">
        <v>202505</v>
      </c>
      <c r="BF304" s="5">
        <f>IFERROR(VLOOKUP(Sheet1[[#This Row],[ASESOR]],Parámetros!A:B,2,0),Sheet1[[#This Row],[PERIODO_ALTA]])</f>
        <v>202505</v>
      </c>
      <c r="BG304" s="5" t="str">
        <f>_xlfn.CONCAT(TRIM(Sheet1[[#This Row],[ASESOR]])," ",TRIM(Sheet1[[#This Row],[DEPARTAMENTO]]))</f>
        <v>ALIV TELECOM S.A.C. Piura</v>
      </c>
      <c r="BH304" s="5" t="str">
        <f>Sheet1[[#This Row],[DNI_ASESOR]]</f>
        <v>20609316170</v>
      </c>
      <c r="BI304">
        <f>IF(Sheet1[[#This Row],[GRUPO]]="G1",IF(AND(Sheet1[[#This Row],[RECIBO1_PAGADO]]&lt;&gt;"",Sheet1[[#This Row],[RECIBO1_PAGADO]]&lt;=DATEVALUE("10/06/2025")),1,0),0)</f>
        <v>1</v>
      </c>
      <c r="BJ304" s="9">
        <f>Sheet1[[#This Row],[PRECIO CON IGV EXTERNO]]/1.18</f>
        <v>88.13559322033899</v>
      </c>
      <c r="BK304" s="5" t="str">
        <f>IF(MONTH(Sheet1[[#This Row],[WS_RECIBO1_EMISION]])=5,"G1",IF(MONTH(Sheet1[[#This Row],[WS_RECIBO1_EMISION]])-5=1,"G2","POR DEFINIR"))</f>
        <v>G1</v>
      </c>
      <c r="BL304" s="5" t="s">
        <v>1798</v>
      </c>
    </row>
    <row r="305" spans="1:64" x14ac:dyDescent="0.25">
      <c r="A305">
        <v>2165980</v>
      </c>
      <c r="B305" t="s">
        <v>583</v>
      </c>
      <c r="C305" t="s">
        <v>94</v>
      </c>
      <c r="D305" t="s">
        <v>95</v>
      </c>
      <c r="E305" t="s">
        <v>96</v>
      </c>
      <c r="H305" s="3">
        <v>45784</v>
      </c>
      <c r="I305" s="13">
        <v>45784.5042727662</v>
      </c>
      <c r="J305" t="s">
        <v>195</v>
      </c>
      <c r="K305">
        <v>1000</v>
      </c>
      <c r="L305" t="s">
        <v>188</v>
      </c>
      <c r="M305" t="s">
        <v>58</v>
      </c>
      <c r="N305">
        <v>1</v>
      </c>
      <c r="O305">
        <v>0</v>
      </c>
      <c r="P305">
        <v>0</v>
      </c>
      <c r="Q305">
        <v>0</v>
      </c>
      <c r="R305" t="s">
        <v>227</v>
      </c>
      <c r="S305" t="s">
        <v>227</v>
      </c>
      <c r="T305">
        <v>0</v>
      </c>
      <c r="U305" t="s">
        <v>227</v>
      </c>
      <c r="V305" t="s">
        <v>227</v>
      </c>
      <c r="W305" t="s">
        <v>227</v>
      </c>
      <c r="X305" t="s">
        <v>227</v>
      </c>
      <c r="Y305" t="s">
        <v>227</v>
      </c>
      <c r="Z305" t="s">
        <v>228</v>
      </c>
      <c r="AA305" t="s">
        <v>54</v>
      </c>
      <c r="AB305">
        <v>129.9</v>
      </c>
      <c r="AC305">
        <v>111.563</v>
      </c>
      <c r="AD305" t="s">
        <v>67</v>
      </c>
      <c r="AE305" t="s">
        <v>127</v>
      </c>
      <c r="AF305" t="s">
        <v>128</v>
      </c>
      <c r="AG305" t="s">
        <v>88</v>
      </c>
      <c r="AH305" s="3">
        <v>45784</v>
      </c>
      <c r="AJ305" t="s">
        <v>56</v>
      </c>
      <c r="AK305" s="3"/>
      <c r="AM305" s="3"/>
      <c r="AN305" t="s">
        <v>57</v>
      </c>
      <c r="AO305" s="3"/>
      <c r="AR305"/>
      <c r="AS305">
        <v>202505</v>
      </c>
      <c r="AT305" s="3">
        <v>45784</v>
      </c>
      <c r="AU305">
        <v>2165980</v>
      </c>
      <c r="AV305">
        <v>45791</v>
      </c>
      <c r="AW305" s="3">
        <v>45804</v>
      </c>
      <c r="AY305" s="3"/>
      <c r="BA305" s="3"/>
      <c r="BC305" s="3"/>
      <c r="BD305">
        <v>202505</v>
      </c>
      <c r="BE305">
        <v>202505</v>
      </c>
      <c r="BF305" s="5">
        <f>IFERROR(VLOOKUP(Sheet1[[#This Row],[ASESOR]],Parámetros!A:B,2,0),Sheet1[[#This Row],[PERIODO_ALTA]])</f>
        <v>202505</v>
      </c>
      <c r="BG305" s="5" t="str">
        <f>_xlfn.CONCAT(TRIM(Sheet1[[#This Row],[ASESOR]])," ",TRIM(Sheet1[[#This Row],[DEPARTAMENTO]]))</f>
        <v>DATANTENNA S.A.C. La Libertad</v>
      </c>
      <c r="BH305" s="5" t="str">
        <f>Sheet1[[#This Row],[DNI_ASESOR]]</f>
        <v>20557798723</v>
      </c>
      <c r="BI305">
        <f>IF(Sheet1[[#This Row],[GRUPO]]="G1",IF(AND(Sheet1[[#This Row],[RECIBO1_PAGADO]]&lt;&gt;"",Sheet1[[#This Row],[RECIBO1_PAGADO]]&lt;=DATEVALUE("10/06/2025")),1,0),0)</f>
        <v>1</v>
      </c>
      <c r="BJ305" s="9">
        <f>Sheet1[[#This Row],[PRECIO CON IGV EXTERNO]]/1.18</f>
        <v>94.544915254237296</v>
      </c>
      <c r="BK305" s="5" t="str">
        <f>IF(MONTH(Sheet1[[#This Row],[WS_RECIBO1_EMISION]])=5,"G1",IF(MONTH(Sheet1[[#This Row],[WS_RECIBO1_EMISION]])-5=1,"G2","POR DEFINIR"))</f>
        <v>G1</v>
      </c>
      <c r="BL305" s="5" t="s">
        <v>1798</v>
      </c>
    </row>
    <row r="306" spans="1:64" x14ac:dyDescent="0.25">
      <c r="A306">
        <v>2166092</v>
      </c>
      <c r="B306" t="s">
        <v>584</v>
      </c>
      <c r="C306" t="s">
        <v>94</v>
      </c>
      <c r="D306" t="s">
        <v>95</v>
      </c>
      <c r="E306" t="s">
        <v>96</v>
      </c>
      <c r="H306" s="3">
        <v>45782</v>
      </c>
      <c r="I306" s="13">
        <v>45784.514630868056</v>
      </c>
      <c r="J306" t="s">
        <v>190</v>
      </c>
      <c r="K306">
        <v>350</v>
      </c>
      <c r="L306" t="s">
        <v>186</v>
      </c>
      <c r="M306" t="s">
        <v>53</v>
      </c>
      <c r="N306">
        <v>0</v>
      </c>
      <c r="O306">
        <v>0</v>
      </c>
      <c r="P306">
        <v>0</v>
      </c>
      <c r="Q306">
        <v>0</v>
      </c>
      <c r="R306" t="s">
        <v>227</v>
      </c>
      <c r="S306" t="s">
        <v>227</v>
      </c>
      <c r="T306">
        <v>0</v>
      </c>
      <c r="U306" t="s">
        <v>227</v>
      </c>
      <c r="V306" t="s">
        <v>227</v>
      </c>
      <c r="W306" t="s">
        <v>227</v>
      </c>
      <c r="X306" t="s">
        <v>227</v>
      </c>
      <c r="Y306" t="s">
        <v>227</v>
      </c>
      <c r="Z306" t="s">
        <v>227</v>
      </c>
      <c r="AA306" t="s">
        <v>54</v>
      </c>
      <c r="AB306">
        <v>69</v>
      </c>
      <c r="AC306">
        <v>69</v>
      </c>
      <c r="AD306" t="s">
        <v>67</v>
      </c>
      <c r="AE306" t="s">
        <v>4</v>
      </c>
      <c r="AF306" t="s">
        <v>8</v>
      </c>
      <c r="AG306" t="s">
        <v>88</v>
      </c>
      <c r="AH306" s="3">
        <v>45784</v>
      </c>
      <c r="AJ306" t="s">
        <v>56</v>
      </c>
      <c r="AK306" s="3"/>
      <c r="AM306" s="3"/>
      <c r="AN306" t="s">
        <v>57</v>
      </c>
      <c r="AO306" s="3"/>
      <c r="AR306"/>
      <c r="AS306">
        <v>202505</v>
      </c>
      <c r="AT306" s="3">
        <v>45784</v>
      </c>
      <c r="AU306">
        <v>2166092</v>
      </c>
      <c r="AV306">
        <v>45791</v>
      </c>
      <c r="AW306" s="3">
        <v>45803</v>
      </c>
      <c r="AY306" s="3"/>
      <c r="BA306" s="3"/>
      <c r="BC306" s="3"/>
      <c r="BD306">
        <v>202505</v>
      </c>
      <c r="BE306">
        <v>202505</v>
      </c>
      <c r="BF306" s="5">
        <f>IFERROR(VLOOKUP(Sheet1[[#This Row],[ASESOR]],Parámetros!A:B,2,0),Sheet1[[#This Row],[PERIODO_ALTA]])</f>
        <v>202505</v>
      </c>
      <c r="BG306" s="5" t="str">
        <f>_xlfn.CONCAT(TRIM(Sheet1[[#This Row],[ASESOR]])," ",TRIM(Sheet1[[#This Row],[DEPARTAMENTO]]))</f>
        <v>ALIV TELECOM S.A.C. La Libertad</v>
      </c>
      <c r="BH306" s="5" t="str">
        <f>Sheet1[[#This Row],[DNI_ASESOR]]</f>
        <v>20609316170</v>
      </c>
      <c r="BI306">
        <f>IF(Sheet1[[#This Row],[GRUPO]]="G1",IF(AND(Sheet1[[#This Row],[RECIBO1_PAGADO]]&lt;&gt;"",Sheet1[[#This Row],[RECIBO1_PAGADO]]&lt;=DATEVALUE("10/06/2025")),1,0),0)</f>
        <v>1</v>
      </c>
      <c r="BJ306" s="9">
        <f>Sheet1[[#This Row],[PRECIO CON IGV EXTERNO]]/1.18</f>
        <v>58.474576271186443</v>
      </c>
      <c r="BK306" s="5" t="str">
        <f>IF(MONTH(Sheet1[[#This Row],[WS_RECIBO1_EMISION]])=5,"G1",IF(MONTH(Sheet1[[#This Row],[WS_RECIBO1_EMISION]])-5=1,"G2","POR DEFINIR"))</f>
        <v>G1</v>
      </c>
      <c r="BL306" s="5" t="s">
        <v>1798</v>
      </c>
    </row>
    <row r="307" spans="1:64" x14ac:dyDescent="0.25">
      <c r="A307">
        <v>2166096</v>
      </c>
      <c r="B307" t="s">
        <v>585</v>
      </c>
      <c r="C307" t="s">
        <v>85</v>
      </c>
      <c r="D307" t="s">
        <v>86</v>
      </c>
      <c r="E307" t="s">
        <v>87</v>
      </c>
      <c r="H307" s="3">
        <v>45782</v>
      </c>
      <c r="I307" s="13">
        <v>45784.5146465625</v>
      </c>
      <c r="J307" t="s">
        <v>195</v>
      </c>
      <c r="K307">
        <v>1000</v>
      </c>
      <c r="L307" t="s">
        <v>188</v>
      </c>
      <c r="M307" t="s">
        <v>58</v>
      </c>
      <c r="N307">
        <v>1</v>
      </c>
      <c r="O307">
        <v>0</v>
      </c>
      <c r="P307">
        <v>0</v>
      </c>
      <c r="Q307">
        <v>0</v>
      </c>
      <c r="R307" t="s">
        <v>227</v>
      </c>
      <c r="S307" t="s">
        <v>227</v>
      </c>
      <c r="T307">
        <v>0</v>
      </c>
      <c r="U307" t="s">
        <v>227</v>
      </c>
      <c r="V307" t="s">
        <v>227</v>
      </c>
      <c r="W307" t="s">
        <v>227</v>
      </c>
      <c r="X307" t="s">
        <v>227</v>
      </c>
      <c r="Y307" t="s">
        <v>227</v>
      </c>
      <c r="Z307" t="s">
        <v>228</v>
      </c>
      <c r="AA307" t="s">
        <v>54</v>
      </c>
      <c r="AB307">
        <v>129.9</v>
      </c>
      <c r="AC307">
        <v>111.563</v>
      </c>
      <c r="AD307" t="s">
        <v>67</v>
      </c>
      <c r="AE307" t="s">
        <v>70</v>
      </c>
      <c r="AF307" t="s">
        <v>131</v>
      </c>
      <c r="AG307" t="s">
        <v>88</v>
      </c>
      <c r="AH307" s="3">
        <v>45784</v>
      </c>
      <c r="AJ307" t="s">
        <v>56</v>
      </c>
      <c r="AK307" s="3"/>
      <c r="AM307" s="3"/>
      <c r="AN307" t="s">
        <v>57</v>
      </c>
      <c r="AO307" s="3"/>
      <c r="AR307"/>
      <c r="AS307">
        <v>202505</v>
      </c>
      <c r="AT307" s="3">
        <v>45784</v>
      </c>
      <c r="AU307">
        <v>2166096</v>
      </c>
      <c r="AV307">
        <v>45791</v>
      </c>
      <c r="AW307" s="3">
        <v>45793</v>
      </c>
      <c r="AY307" s="3"/>
      <c r="BA307" s="3"/>
      <c r="BC307" s="3"/>
      <c r="BD307">
        <v>202505</v>
      </c>
      <c r="BE307">
        <v>202505</v>
      </c>
      <c r="BF307" s="5">
        <f>IFERROR(VLOOKUP(Sheet1[[#This Row],[ASESOR]],Parámetros!A:B,2,0),Sheet1[[#This Row],[PERIODO_ALTA]])</f>
        <v>202505</v>
      </c>
      <c r="BG307" s="5" t="str">
        <f>_xlfn.CONCAT(TRIM(Sheet1[[#This Row],[ASESOR]])," ",TRIM(Sheet1[[#This Row],[DEPARTAMENTO]]))</f>
        <v>SICOMNET SAC Lambayeque</v>
      </c>
      <c r="BH307" s="5" t="str">
        <f>Sheet1[[#This Row],[DNI_ASESOR]]</f>
        <v>20610959564</v>
      </c>
      <c r="BI307">
        <f>IF(Sheet1[[#This Row],[GRUPO]]="G1",IF(AND(Sheet1[[#This Row],[RECIBO1_PAGADO]]&lt;&gt;"",Sheet1[[#This Row],[RECIBO1_PAGADO]]&lt;=DATEVALUE("10/06/2025")),1,0),0)</f>
        <v>1</v>
      </c>
      <c r="BJ307" s="9">
        <f>Sheet1[[#This Row],[PRECIO CON IGV EXTERNO]]/1.18</f>
        <v>94.544915254237296</v>
      </c>
      <c r="BK307" s="5" t="str">
        <f>IF(MONTH(Sheet1[[#This Row],[WS_RECIBO1_EMISION]])=5,"G1",IF(MONTH(Sheet1[[#This Row],[WS_RECIBO1_EMISION]])-5=1,"G2","POR DEFINIR"))</f>
        <v>G1</v>
      </c>
      <c r="BL307" s="5" t="s">
        <v>1798</v>
      </c>
    </row>
    <row r="308" spans="1:64" x14ac:dyDescent="0.25">
      <c r="A308">
        <v>2166166</v>
      </c>
      <c r="B308" t="s">
        <v>586</v>
      </c>
      <c r="C308" t="s">
        <v>89</v>
      </c>
      <c r="D308" t="s">
        <v>89</v>
      </c>
      <c r="E308" t="s">
        <v>89</v>
      </c>
      <c r="H308" s="3">
        <v>45783</v>
      </c>
      <c r="I308" s="13">
        <v>45784.525317673608</v>
      </c>
      <c r="J308" t="s">
        <v>190</v>
      </c>
      <c r="K308">
        <v>350</v>
      </c>
      <c r="L308" t="s">
        <v>186</v>
      </c>
      <c r="M308" t="s">
        <v>53</v>
      </c>
      <c r="N308">
        <v>0</v>
      </c>
      <c r="O308">
        <v>0</v>
      </c>
      <c r="P308">
        <v>0</v>
      </c>
      <c r="Q308">
        <v>0</v>
      </c>
      <c r="R308" t="s">
        <v>227</v>
      </c>
      <c r="S308" t="s">
        <v>227</v>
      </c>
      <c r="T308">
        <v>0</v>
      </c>
      <c r="U308" t="s">
        <v>227</v>
      </c>
      <c r="V308" t="s">
        <v>227</v>
      </c>
      <c r="W308" t="s">
        <v>227</v>
      </c>
      <c r="X308" t="s">
        <v>227</v>
      </c>
      <c r="Y308" t="s">
        <v>227</v>
      </c>
      <c r="Z308" t="s">
        <v>227</v>
      </c>
      <c r="AA308" t="s">
        <v>54</v>
      </c>
      <c r="AB308">
        <v>69</v>
      </c>
      <c r="AC308">
        <v>69</v>
      </c>
      <c r="AD308" t="s">
        <v>67</v>
      </c>
      <c r="AE308" t="s">
        <v>4</v>
      </c>
      <c r="AF308" t="s">
        <v>8</v>
      </c>
      <c r="AG308" t="s">
        <v>88</v>
      </c>
      <c r="AH308" s="3">
        <v>45784</v>
      </c>
      <c r="AJ308" t="s">
        <v>56</v>
      </c>
      <c r="AK308" s="3"/>
      <c r="AM308" s="3"/>
      <c r="AN308" t="s">
        <v>57</v>
      </c>
      <c r="AO308" s="3"/>
      <c r="AR308"/>
      <c r="AS308">
        <v>202505</v>
      </c>
      <c r="AT308" s="3">
        <v>45784</v>
      </c>
      <c r="AU308">
        <v>2166166</v>
      </c>
      <c r="AV308">
        <v>45791</v>
      </c>
      <c r="AW308" s="3"/>
      <c r="AY308" s="3"/>
      <c r="BA308" s="3"/>
      <c r="BC308" s="3"/>
      <c r="BD308">
        <v>202505</v>
      </c>
      <c r="BE308">
        <v>202505</v>
      </c>
      <c r="BF308" s="5">
        <f>IFERROR(VLOOKUP(Sheet1[[#This Row],[ASESOR]],Parámetros!A:B,2,0),Sheet1[[#This Row],[PERIODO_ALTA]])</f>
        <v>202505</v>
      </c>
      <c r="BG308" s="5" t="str">
        <f>_xlfn.CONCAT(TRIM(Sheet1[[#This Row],[ASESOR]])," ",TRIM(Sheet1[[#This Row],[DEPARTAMENTO]]))</f>
        <v>ALIV TELECOM S.A.C. Piura</v>
      </c>
      <c r="BH308" s="5" t="str">
        <f>Sheet1[[#This Row],[DNI_ASESOR]]</f>
        <v>20609316170</v>
      </c>
      <c r="BI308">
        <f>IF(Sheet1[[#This Row],[GRUPO]]="G1",IF(AND(Sheet1[[#This Row],[RECIBO1_PAGADO]]&lt;&gt;"",Sheet1[[#This Row],[RECIBO1_PAGADO]]&lt;=DATEVALUE("10/06/2025")),1,0),0)</f>
        <v>0</v>
      </c>
      <c r="BJ308" s="9">
        <f>Sheet1[[#This Row],[PRECIO CON IGV EXTERNO]]/1.18</f>
        <v>58.474576271186443</v>
      </c>
      <c r="BK308" s="5" t="str">
        <f>IF(MONTH(Sheet1[[#This Row],[WS_RECIBO1_EMISION]])=5,"G1",IF(MONTH(Sheet1[[#This Row],[WS_RECIBO1_EMISION]])-5=1,"G2","POR DEFINIR"))</f>
        <v>G1</v>
      </c>
      <c r="BL308" s="5" t="s">
        <v>1798</v>
      </c>
    </row>
    <row r="309" spans="1:64" x14ac:dyDescent="0.25">
      <c r="A309">
        <v>2166236</v>
      </c>
      <c r="B309" t="s">
        <v>587</v>
      </c>
      <c r="C309" t="s">
        <v>94</v>
      </c>
      <c r="D309" t="s">
        <v>95</v>
      </c>
      <c r="E309" t="s">
        <v>102</v>
      </c>
      <c r="H309" s="3">
        <v>45784</v>
      </c>
      <c r="I309" s="13">
        <v>45784.552102164351</v>
      </c>
      <c r="J309" t="s">
        <v>190</v>
      </c>
      <c r="K309">
        <v>350</v>
      </c>
      <c r="L309" t="s">
        <v>188</v>
      </c>
      <c r="M309" t="s">
        <v>58</v>
      </c>
      <c r="N309">
        <v>2</v>
      </c>
      <c r="O309">
        <v>0</v>
      </c>
      <c r="P309">
        <v>1</v>
      </c>
      <c r="Q309">
        <v>0</v>
      </c>
      <c r="R309" t="s">
        <v>227</v>
      </c>
      <c r="S309" t="s">
        <v>227</v>
      </c>
      <c r="T309">
        <v>0</v>
      </c>
      <c r="U309" t="s">
        <v>227</v>
      </c>
      <c r="V309" t="s">
        <v>227</v>
      </c>
      <c r="W309" t="s">
        <v>227</v>
      </c>
      <c r="X309" t="s">
        <v>227</v>
      </c>
      <c r="Y309" t="s">
        <v>227</v>
      </c>
      <c r="Z309" t="s">
        <v>227</v>
      </c>
      <c r="AA309" t="s">
        <v>54</v>
      </c>
      <c r="AB309">
        <v>114</v>
      </c>
      <c r="AC309">
        <v>114</v>
      </c>
      <c r="AD309" t="s">
        <v>67</v>
      </c>
      <c r="AE309" t="s">
        <v>151</v>
      </c>
      <c r="AF309" t="s">
        <v>152</v>
      </c>
      <c r="AG309" t="s">
        <v>88</v>
      </c>
      <c r="AH309" s="3">
        <v>45785</v>
      </c>
      <c r="AJ309" t="s">
        <v>56</v>
      </c>
      <c r="AK309" s="3"/>
      <c r="AM309" s="3"/>
      <c r="AN309" t="s">
        <v>57</v>
      </c>
      <c r="AO309" s="3"/>
      <c r="AR309"/>
      <c r="AS309">
        <v>202505</v>
      </c>
      <c r="AT309" s="3">
        <v>45785</v>
      </c>
      <c r="AU309">
        <v>2166236</v>
      </c>
      <c r="AV309">
        <v>45791</v>
      </c>
      <c r="AW309" s="3">
        <v>45799</v>
      </c>
      <c r="AY309" s="3"/>
      <c r="BA309" s="3"/>
      <c r="BC309" s="3"/>
      <c r="BD309">
        <v>202505</v>
      </c>
      <c r="BE309">
        <v>202505</v>
      </c>
      <c r="BF309" s="5">
        <f>IFERROR(VLOOKUP(Sheet1[[#This Row],[ASESOR]],Parámetros!A:B,2,0),Sheet1[[#This Row],[PERIODO_ALTA]])</f>
        <v>202505</v>
      </c>
      <c r="BG309" s="5" t="str">
        <f>_xlfn.CONCAT(TRIM(Sheet1[[#This Row],[ASESOR]])," ",TRIM(Sheet1[[#This Row],[DEPARTAMENTO]]))</f>
        <v>SAVY OUTSOURCING S.A.C. La Libertad</v>
      </c>
      <c r="BH309" s="5" t="str">
        <f>Sheet1[[#This Row],[DNI_ASESOR]]</f>
        <v>20611812893</v>
      </c>
      <c r="BI309">
        <f>IF(Sheet1[[#This Row],[GRUPO]]="G1",IF(AND(Sheet1[[#This Row],[RECIBO1_PAGADO]]&lt;&gt;"",Sheet1[[#This Row],[RECIBO1_PAGADO]]&lt;=DATEVALUE("10/06/2025")),1,0),0)</f>
        <v>1</v>
      </c>
      <c r="BJ309" s="9">
        <f>Sheet1[[#This Row],[PRECIO CON IGV EXTERNO]]/1.18</f>
        <v>96.610169491525426</v>
      </c>
      <c r="BK309" s="5" t="str">
        <f>IF(MONTH(Sheet1[[#This Row],[WS_RECIBO1_EMISION]])=5,"G1",IF(MONTH(Sheet1[[#This Row],[WS_RECIBO1_EMISION]])-5=1,"G2","POR DEFINIR"))</f>
        <v>G1</v>
      </c>
      <c r="BL309" s="5" t="s">
        <v>1798</v>
      </c>
    </row>
    <row r="310" spans="1:64" x14ac:dyDescent="0.25">
      <c r="A310">
        <v>2166243</v>
      </c>
      <c r="B310" t="s">
        <v>588</v>
      </c>
      <c r="C310" t="s">
        <v>89</v>
      </c>
      <c r="D310" t="s">
        <v>89</v>
      </c>
      <c r="E310" t="s">
        <v>90</v>
      </c>
      <c r="H310" s="3">
        <v>45784</v>
      </c>
      <c r="I310" s="13">
        <v>45784.545897916665</v>
      </c>
      <c r="J310" t="s">
        <v>191</v>
      </c>
      <c r="K310">
        <v>550</v>
      </c>
      <c r="L310" t="s">
        <v>186</v>
      </c>
      <c r="M310" t="s">
        <v>53</v>
      </c>
      <c r="N310">
        <v>0</v>
      </c>
      <c r="O310">
        <v>0</v>
      </c>
      <c r="P310">
        <v>0</v>
      </c>
      <c r="Q310">
        <v>0</v>
      </c>
      <c r="R310" t="s">
        <v>227</v>
      </c>
      <c r="S310" t="s">
        <v>227</v>
      </c>
      <c r="T310">
        <v>0</v>
      </c>
      <c r="U310" t="s">
        <v>227</v>
      </c>
      <c r="V310" t="s">
        <v>227</v>
      </c>
      <c r="W310" t="s">
        <v>227</v>
      </c>
      <c r="X310" t="s">
        <v>227</v>
      </c>
      <c r="Y310" t="s">
        <v>227</v>
      </c>
      <c r="Z310" t="s">
        <v>227</v>
      </c>
      <c r="AA310" t="s">
        <v>54</v>
      </c>
      <c r="AB310">
        <v>89</v>
      </c>
      <c r="AC310">
        <v>89</v>
      </c>
      <c r="AD310" t="s">
        <v>67</v>
      </c>
      <c r="AE310" t="s">
        <v>4</v>
      </c>
      <c r="AF310" t="s">
        <v>8</v>
      </c>
      <c r="AG310" t="s">
        <v>88</v>
      </c>
      <c r="AH310" s="3">
        <v>45784</v>
      </c>
      <c r="AJ310" t="s">
        <v>56</v>
      </c>
      <c r="AK310" s="3"/>
      <c r="AM310" s="3"/>
      <c r="AN310" t="s">
        <v>57</v>
      </c>
      <c r="AO310" s="3"/>
      <c r="AR310"/>
      <c r="AS310">
        <v>202505</v>
      </c>
      <c r="AT310" s="3">
        <v>45784</v>
      </c>
      <c r="AU310">
        <v>2166243</v>
      </c>
      <c r="AV310">
        <v>45791</v>
      </c>
      <c r="AW310" s="3">
        <v>45806</v>
      </c>
      <c r="AY310" s="3"/>
      <c r="BA310" s="3"/>
      <c r="BC310" s="3"/>
      <c r="BD310">
        <v>202505</v>
      </c>
      <c r="BE310">
        <v>202505</v>
      </c>
      <c r="BF310" s="5">
        <f>IFERROR(VLOOKUP(Sheet1[[#This Row],[ASESOR]],Parámetros!A:B,2,0),Sheet1[[#This Row],[PERIODO_ALTA]])</f>
        <v>202505</v>
      </c>
      <c r="BG310" s="5" t="str">
        <f>_xlfn.CONCAT(TRIM(Sheet1[[#This Row],[ASESOR]])," ",TRIM(Sheet1[[#This Row],[DEPARTAMENTO]]))</f>
        <v>ALIV TELECOM S.A.C. Piura</v>
      </c>
      <c r="BH310" s="5" t="str">
        <f>Sheet1[[#This Row],[DNI_ASESOR]]</f>
        <v>20609316170</v>
      </c>
      <c r="BI310">
        <f>IF(Sheet1[[#This Row],[GRUPO]]="G1",IF(AND(Sheet1[[#This Row],[RECIBO1_PAGADO]]&lt;&gt;"",Sheet1[[#This Row],[RECIBO1_PAGADO]]&lt;=DATEVALUE("10/06/2025")),1,0),0)</f>
        <v>1</v>
      </c>
      <c r="BJ310" s="9">
        <f>Sheet1[[#This Row],[PRECIO CON IGV EXTERNO]]/1.18</f>
        <v>75.423728813559322</v>
      </c>
      <c r="BK310" s="5" t="str">
        <f>IF(MONTH(Sheet1[[#This Row],[WS_RECIBO1_EMISION]])=5,"G1",IF(MONTH(Sheet1[[#This Row],[WS_RECIBO1_EMISION]])-5=1,"G2","POR DEFINIR"))</f>
        <v>G1</v>
      </c>
      <c r="BL310" s="5" t="s">
        <v>1798</v>
      </c>
    </row>
    <row r="311" spans="1:64" x14ac:dyDescent="0.25">
      <c r="A311">
        <v>2166257</v>
      </c>
      <c r="B311" t="s">
        <v>589</v>
      </c>
      <c r="C311" t="s">
        <v>85</v>
      </c>
      <c r="D311" t="s">
        <v>86</v>
      </c>
      <c r="E311" t="s">
        <v>87</v>
      </c>
      <c r="H311" s="3">
        <v>45784</v>
      </c>
      <c r="I311" s="13">
        <v>45784.57918429398</v>
      </c>
      <c r="J311" t="s">
        <v>191</v>
      </c>
      <c r="K311">
        <v>550</v>
      </c>
      <c r="L311" t="s">
        <v>186</v>
      </c>
      <c r="M311" t="s">
        <v>53</v>
      </c>
      <c r="N311">
        <v>0</v>
      </c>
      <c r="O311">
        <v>0</v>
      </c>
      <c r="P311">
        <v>0</v>
      </c>
      <c r="Q311">
        <v>0</v>
      </c>
      <c r="R311" t="s">
        <v>227</v>
      </c>
      <c r="S311" t="s">
        <v>227</v>
      </c>
      <c r="T311">
        <v>0</v>
      </c>
      <c r="U311" t="s">
        <v>227</v>
      </c>
      <c r="V311" t="s">
        <v>227</v>
      </c>
      <c r="W311" t="s">
        <v>227</v>
      </c>
      <c r="X311" t="s">
        <v>227</v>
      </c>
      <c r="Y311" t="s">
        <v>227</v>
      </c>
      <c r="Z311" t="s">
        <v>227</v>
      </c>
      <c r="AA311" t="s">
        <v>54</v>
      </c>
      <c r="AB311">
        <v>89</v>
      </c>
      <c r="AC311">
        <v>89</v>
      </c>
      <c r="AD311" t="s">
        <v>67</v>
      </c>
      <c r="AE311" t="s">
        <v>70</v>
      </c>
      <c r="AF311" t="s">
        <v>131</v>
      </c>
      <c r="AG311" t="s">
        <v>88</v>
      </c>
      <c r="AH311" s="3">
        <v>45785</v>
      </c>
      <c r="AJ311" t="s">
        <v>56</v>
      </c>
      <c r="AK311" s="3"/>
      <c r="AM311" s="3"/>
      <c r="AN311" t="s">
        <v>57</v>
      </c>
      <c r="AO311" s="3"/>
      <c r="AR311"/>
      <c r="AS311">
        <v>202505</v>
      </c>
      <c r="AT311" s="3">
        <v>45785</v>
      </c>
      <c r="AU311">
        <v>2166257</v>
      </c>
      <c r="AV311">
        <v>45791</v>
      </c>
      <c r="AW311" s="3">
        <v>45800</v>
      </c>
      <c r="AY311" s="3"/>
      <c r="BA311" s="3"/>
      <c r="BC311" s="3"/>
      <c r="BD311">
        <v>202505</v>
      </c>
      <c r="BE311">
        <v>202505</v>
      </c>
      <c r="BF311" s="5">
        <f>IFERROR(VLOOKUP(Sheet1[[#This Row],[ASESOR]],Parámetros!A:B,2,0),Sheet1[[#This Row],[PERIODO_ALTA]])</f>
        <v>202505</v>
      </c>
      <c r="BG311" s="5" t="str">
        <f>_xlfn.CONCAT(TRIM(Sheet1[[#This Row],[ASESOR]])," ",TRIM(Sheet1[[#This Row],[DEPARTAMENTO]]))</f>
        <v>SICOMNET SAC Lambayeque</v>
      </c>
      <c r="BH311" s="5" t="str">
        <f>Sheet1[[#This Row],[DNI_ASESOR]]</f>
        <v>20610959564</v>
      </c>
      <c r="BI311">
        <f>IF(Sheet1[[#This Row],[GRUPO]]="G1",IF(AND(Sheet1[[#This Row],[RECIBO1_PAGADO]]&lt;&gt;"",Sheet1[[#This Row],[RECIBO1_PAGADO]]&lt;=DATEVALUE("10/06/2025")),1,0),0)</f>
        <v>1</v>
      </c>
      <c r="BJ311" s="9">
        <f>Sheet1[[#This Row],[PRECIO CON IGV EXTERNO]]/1.18</f>
        <v>75.423728813559322</v>
      </c>
      <c r="BK311" s="5" t="str">
        <f>IF(MONTH(Sheet1[[#This Row],[WS_RECIBO1_EMISION]])=5,"G1",IF(MONTH(Sheet1[[#This Row],[WS_RECIBO1_EMISION]])-5=1,"G2","POR DEFINIR"))</f>
        <v>G1</v>
      </c>
      <c r="BL311" s="5" t="s">
        <v>1798</v>
      </c>
    </row>
    <row r="312" spans="1:64" x14ac:dyDescent="0.25">
      <c r="A312">
        <v>2166295</v>
      </c>
      <c r="B312" t="s">
        <v>590</v>
      </c>
      <c r="C312" t="s">
        <v>89</v>
      </c>
      <c r="D312" t="s">
        <v>89</v>
      </c>
      <c r="E312" t="s">
        <v>90</v>
      </c>
      <c r="H312" s="3">
        <v>45784</v>
      </c>
      <c r="I312" s="13">
        <v>45784.585698414354</v>
      </c>
      <c r="J312" t="s">
        <v>190</v>
      </c>
      <c r="K312">
        <v>350</v>
      </c>
      <c r="L312" t="s">
        <v>186</v>
      </c>
      <c r="M312" t="s">
        <v>53</v>
      </c>
      <c r="N312">
        <v>0</v>
      </c>
      <c r="O312">
        <v>0</v>
      </c>
      <c r="P312">
        <v>0</v>
      </c>
      <c r="Q312">
        <v>0</v>
      </c>
      <c r="R312" t="s">
        <v>227</v>
      </c>
      <c r="S312" t="s">
        <v>227</v>
      </c>
      <c r="T312">
        <v>0</v>
      </c>
      <c r="U312" t="s">
        <v>227</v>
      </c>
      <c r="V312" t="s">
        <v>227</v>
      </c>
      <c r="W312" t="s">
        <v>227</v>
      </c>
      <c r="X312" t="s">
        <v>227</v>
      </c>
      <c r="Y312" t="s">
        <v>227</v>
      </c>
      <c r="Z312" t="s">
        <v>227</v>
      </c>
      <c r="AA312" t="s">
        <v>64</v>
      </c>
      <c r="AB312">
        <v>69</v>
      </c>
      <c r="AC312">
        <v>69</v>
      </c>
      <c r="AD312" t="s">
        <v>67</v>
      </c>
      <c r="AE312" t="s">
        <v>4</v>
      </c>
      <c r="AF312" t="s">
        <v>8</v>
      </c>
      <c r="AG312" t="s">
        <v>88</v>
      </c>
      <c r="AH312" s="3">
        <v>45784</v>
      </c>
      <c r="AJ312" t="s">
        <v>56</v>
      </c>
      <c r="AK312" s="3"/>
      <c r="AM312" s="3"/>
      <c r="AN312" t="s">
        <v>57</v>
      </c>
      <c r="AO312" s="3"/>
      <c r="AR312"/>
      <c r="AS312">
        <v>202505</v>
      </c>
      <c r="AT312" s="3">
        <v>45784</v>
      </c>
      <c r="AU312">
        <v>2166295</v>
      </c>
      <c r="AV312">
        <v>45791</v>
      </c>
      <c r="AW312" s="3">
        <v>45812</v>
      </c>
      <c r="AY312" s="3"/>
      <c r="BA312" s="3"/>
      <c r="BC312" s="3"/>
      <c r="BD312">
        <v>202505</v>
      </c>
      <c r="BE312">
        <v>202505</v>
      </c>
      <c r="BF312" s="5">
        <f>IFERROR(VLOOKUP(Sheet1[[#This Row],[ASESOR]],Parámetros!A:B,2,0),Sheet1[[#This Row],[PERIODO_ALTA]])</f>
        <v>202505</v>
      </c>
      <c r="BG312" s="5" t="str">
        <f>_xlfn.CONCAT(TRIM(Sheet1[[#This Row],[ASESOR]])," ",TRIM(Sheet1[[#This Row],[DEPARTAMENTO]]))</f>
        <v>ALIV TELECOM S.A.C. Piura</v>
      </c>
      <c r="BH312" s="5" t="str">
        <f>Sheet1[[#This Row],[DNI_ASESOR]]</f>
        <v>20609316170</v>
      </c>
      <c r="BI312">
        <f>IF(Sheet1[[#This Row],[GRUPO]]="G1",IF(AND(Sheet1[[#This Row],[RECIBO1_PAGADO]]&lt;&gt;"",Sheet1[[#This Row],[RECIBO1_PAGADO]]&lt;=DATEVALUE("10/06/2025")),1,0),0)</f>
        <v>1</v>
      </c>
      <c r="BJ312" s="9">
        <f>Sheet1[[#This Row],[PRECIO CON IGV EXTERNO]]/1.18</f>
        <v>58.474576271186443</v>
      </c>
      <c r="BK312" s="5" t="str">
        <f>IF(MONTH(Sheet1[[#This Row],[WS_RECIBO1_EMISION]])=5,"G1",IF(MONTH(Sheet1[[#This Row],[WS_RECIBO1_EMISION]])-5=1,"G2","POR DEFINIR"))</f>
        <v>G1</v>
      </c>
      <c r="BL312" s="5" t="s">
        <v>1798</v>
      </c>
    </row>
    <row r="313" spans="1:64" x14ac:dyDescent="0.25">
      <c r="A313">
        <v>2166340</v>
      </c>
      <c r="B313" t="s">
        <v>591</v>
      </c>
      <c r="C313" t="s">
        <v>94</v>
      </c>
      <c r="D313" t="s">
        <v>95</v>
      </c>
      <c r="E313" t="s">
        <v>96</v>
      </c>
      <c r="H313" s="3">
        <v>45784</v>
      </c>
      <c r="I313" s="13">
        <v>45784.587573807868</v>
      </c>
      <c r="J313" t="s">
        <v>191</v>
      </c>
      <c r="K313">
        <v>550</v>
      </c>
      <c r="L313" t="s">
        <v>186</v>
      </c>
      <c r="M313" t="s">
        <v>53</v>
      </c>
      <c r="N313">
        <v>0</v>
      </c>
      <c r="O313">
        <v>0</v>
      </c>
      <c r="P313">
        <v>0</v>
      </c>
      <c r="Q313">
        <v>0</v>
      </c>
      <c r="R313" t="s">
        <v>227</v>
      </c>
      <c r="S313" t="s">
        <v>227</v>
      </c>
      <c r="T313">
        <v>0</v>
      </c>
      <c r="U313" t="s">
        <v>227</v>
      </c>
      <c r="V313" t="s">
        <v>227</v>
      </c>
      <c r="W313" t="s">
        <v>227</v>
      </c>
      <c r="X313" t="s">
        <v>227</v>
      </c>
      <c r="Y313" t="s">
        <v>227</v>
      </c>
      <c r="Z313" t="s">
        <v>227</v>
      </c>
      <c r="AA313" t="s">
        <v>54</v>
      </c>
      <c r="AB313">
        <v>89</v>
      </c>
      <c r="AC313">
        <v>89</v>
      </c>
      <c r="AD313" t="s">
        <v>67</v>
      </c>
      <c r="AE313" t="s">
        <v>4</v>
      </c>
      <c r="AF313" t="s">
        <v>8</v>
      </c>
      <c r="AG313" t="s">
        <v>88</v>
      </c>
      <c r="AH313" s="3">
        <v>45784</v>
      </c>
      <c r="AJ313" t="s">
        <v>56</v>
      </c>
      <c r="AK313" s="3"/>
      <c r="AM313" s="3"/>
      <c r="AN313" t="s">
        <v>57</v>
      </c>
      <c r="AO313" s="3"/>
      <c r="AR313"/>
      <c r="AS313">
        <v>202505</v>
      </c>
      <c r="AT313" s="3">
        <v>45784</v>
      </c>
      <c r="AU313">
        <v>2166340</v>
      </c>
      <c r="AV313">
        <v>45791</v>
      </c>
      <c r="AW313" s="3">
        <v>45804</v>
      </c>
      <c r="AY313" s="3"/>
      <c r="BA313" s="3"/>
      <c r="BC313" s="3"/>
      <c r="BD313">
        <v>202505</v>
      </c>
      <c r="BE313">
        <v>202505</v>
      </c>
      <c r="BF313" s="5">
        <f>IFERROR(VLOOKUP(Sheet1[[#This Row],[ASESOR]],Parámetros!A:B,2,0),Sheet1[[#This Row],[PERIODO_ALTA]])</f>
        <v>202505</v>
      </c>
      <c r="BG313" s="5" t="str">
        <f>_xlfn.CONCAT(TRIM(Sheet1[[#This Row],[ASESOR]])," ",TRIM(Sheet1[[#This Row],[DEPARTAMENTO]]))</f>
        <v>ALIV TELECOM S.A.C. La Libertad</v>
      </c>
      <c r="BH313" s="5" t="str">
        <f>Sheet1[[#This Row],[DNI_ASESOR]]</f>
        <v>20609316170</v>
      </c>
      <c r="BI313">
        <f>IF(Sheet1[[#This Row],[GRUPO]]="G1",IF(AND(Sheet1[[#This Row],[RECIBO1_PAGADO]]&lt;&gt;"",Sheet1[[#This Row],[RECIBO1_PAGADO]]&lt;=DATEVALUE("10/06/2025")),1,0),0)</f>
        <v>1</v>
      </c>
      <c r="BJ313" s="9">
        <f>Sheet1[[#This Row],[PRECIO CON IGV EXTERNO]]/1.18</f>
        <v>75.423728813559322</v>
      </c>
      <c r="BK313" s="5" t="str">
        <f>IF(MONTH(Sheet1[[#This Row],[WS_RECIBO1_EMISION]])=5,"G1",IF(MONTH(Sheet1[[#This Row],[WS_RECIBO1_EMISION]])-5=1,"G2","POR DEFINIR"))</f>
        <v>G1</v>
      </c>
      <c r="BL313" s="5" t="s">
        <v>1798</v>
      </c>
    </row>
    <row r="314" spans="1:64" x14ac:dyDescent="0.25">
      <c r="A314">
        <v>2166377</v>
      </c>
      <c r="B314" t="s">
        <v>592</v>
      </c>
      <c r="C314" t="s">
        <v>85</v>
      </c>
      <c r="D314" t="s">
        <v>86</v>
      </c>
      <c r="E314" t="s">
        <v>103</v>
      </c>
      <c r="H314" s="3">
        <v>45784</v>
      </c>
      <c r="I314" s="13">
        <v>45784.572955821757</v>
      </c>
      <c r="J314" t="s">
        <v>190</v>
      </c>
      <c r="K314">
        <v>350</v>
      </c>
      <c r="L314" t="s">
        <v>188</v>
      </c>
      <c r="M314" t="s">
        <v>61</v>
      </c>
      <c r="N314">
        <v>0</v>
      </c>
      <c r="O314">
        <v>0</v>
      </c>
      <c r="P314">
        <v>0</v>
      </c>
      <c r="Q314">
        <v>0</v>
      </c>
      <c r="R314" t="s">
        <v>227</v>
      </c>
      <c r="S314" t="s">
        <v>227</v>
      </c>
      <c r="T314">
        <v>1</v>
      </c>
      <c r="U314" t="s">
        <v>227</v>
      </c>
      <c r="V314" t="s">
        <v>227</v>
      </c>
      <c r="W314" t="s">
        <v>227</v>
      </c>
      <c r="X314" t="s">
        <v>227</v>
      </c>
      <c r="Y314" t="s">
        <v>227</v>
      </c>
      <c r="Z314" t="s">
        <v>227</v>
      </c>
      <c r="AA314" t="s">
        <v>54</v>
      </c>
      <c r="AB314">
        <v>79</v>
      </c>
      <c r="AC314">
        <v>79</v>
      </c>
      <c r="AD314" t="s">
        <v>67</v>
      </c>
      <c r="AE314" t="s">
        <v>70</v>
      </c>
      <c r="AF314" t="s">
        <v>131</v>
      </c>
      <c r="AG314" t="s">
        <v>88</v>
      </c>
      <c r="AH314" s="3">
        <v>45785</v>
      </c>
      <c r="AJ314" t="s">
        <v>56</v>
      </c>
      <c r="AK314" s="3"/>
      <c r="AM314" s="3"/>
      <c r="AN314" t="s">
        <v>57</v>
      </c>
      <c r="AO314" s="3"/>
      <c r="AR314"/>
      <c r="AS314">
        <v>202505</v>
      </c>
      <c r="AT314" s="3">
        <v>45785</v>
      </c>
      <c r="AU314">
        <v>2166377</v>
      </c>
      <c r="AV314">
        <v>45791</v>
      </c>
      <c r="AW314" s="3">
        <v>45803</v>
      </c>
      <c r="AY314" s="3"/>
      <c r="BA314" s="3"/>
      <c r="BC314" s="3"/>
      <c r="BD314">
        <v>202505</v>
      </c>
      <c r="BE314">
        <v>202505</v>
      </c>
      <c r="BF314" s="5">
        <f>IFERROR(VLOOKUP(Sheet1[[#This Row],[ASESOR]],Parámetros!A:B,2,0),Sheet1[[#This Row],[PERIODO_ALTA]])</f>
        <v>202505</v>
      </c>
      <c r="BG314" s="5" t="str">
        <f>_xlfn.CONCAT(TRIM(Sheet1[[#This Row],[ASESOR]])," ",TRIM(Sheet1[[#This Row],[DEPARTAMENTO]]))</f>
        <v>SICOMNET SAC Lambayeque</v>
      </c>
      <c r="BH314" s="5" t="str">
        <f>Sheet1[[#This Row],[DNI_ASESOR]]</f>
        <v>20610959564</v>
      </c>
      <c r="BI314">
        <f>IF(Sheet1[[#This Row],[GRUPO]]="G1",IF(AND(Sheet1[[#This Row],[RECIBO1_PAGADO]]&lt;&gt;"",Sheet1[[#This Row],[RECIBO1_PAGADO]]&lt;=DATEVALUE("10/06/2025")),1,0),0)</f>
        <v>1</v>
      </c>
      <c r="BJ314" s="9">
        <f>Sheet1[[#This Row],[PRECIO CON IGV EXTERNO]]/1.18</f>
        <v>66.949152542372886</v>
      </c>
      <c r="BK314" s="5" t="str">
        <f>IF(MONTH(Sheet1[[#This Row],[WS_RECIBO1_EMISION]])=5,"G1",IF(MONTH(Sheet1[[#This Row],[WS_RECIBO1_EMISION]])-5=1,"G2","POR DEFINIR"))</f>
        <v>G1</v>
      </c>
      <c r="BL314" s="5" t="s">
        <v>1798</v>
      </c>
    </row>
    <row r="315" spans="1:64" x14ac:dyDescent="0.25">
      <c r="A315">
        <v>2166379</v>
      </c>
      <c r="B315" t="s">
        <v>593</v>
      </c>
      <c r="C315" t="s">
        <v>89</v>
      </c>
      <c r="D315" t="s">
        <v>89</v>
      </c>
      <c r="E315" t="s">
        <v>90</v>
      </c>
      <c r="H315" s="3">
        <v>45784</v>
      </c>
      <c r="I315" s="13">
        <v>45784.591676620374</v>
      </c>
      <c r="J315" t="s">
        <v>195</v>
      </c>
      <c r="K315">
        <v>1000</v>
      </c>
      <c r="L315" t="s">
        <v>188</v>
      </c>
      <c r="M315" t="s">
        <v>58</v>
      </c>
      <c r="N315">
        <v>1</v>
      </c>
      <c r="O315">
        <v>0</v>
      </c>
      <c r="P315">
        <v>0</v>
      </c>
      <c r="Q315">
        <v>0</v>
      </c>
      <c r="R315" t="s">
        <v>227</v>
      </c>
      <c r="S315" t="s">
        <v>227</v>
      </c>
      <c r="T315">
        <v>0</v>
      </c>
      <c r="U315" t="s">
        <v>227</v>
      </c>
      <c r="V315" t="s">
        <v>227</v>
      </c>
      <c r="W315" t="s">
        <v>227</v>
      </c>
      <c r="X315" t="s">
        <v>227</v>
      </c>
      <c r="Y315" t="s">
        <v>227</v>
      </c>
      <c r="Z315" t="s">
        <v>228</v>
      </c>
      <c r="AA315" t="s">
        <v>54</v>
      </c>
      <c r="AB315">
        <v>129.9</v>
      </c>
      <c r="AC315">
        <v>111.563</v>
      </c>
      <c r="AD315" t="s">
        <v>67</v>
      </c>
      <c r="AE315" t="s">
        <v>70</v>
      </c>
      <c r="AF315" t="s">
        <v>131</v>
      </c>
      <c r="AG315" t="s">
        <v>88</v>
      </c>
      <c r="AH315" s="3">
        <v>45784</v>
      </c>
      <c r="AJ315" t="s">
        <v>56</v>
      </c>
      <c r="AK315" s="3"/>
      <c r="AM315" s="3"/>
      <c r="AN315" t="s">
        <v>57</v>
      </c>
      <c r="AO315" s="3"/>
      <c r="AR315"/>
      <c r="AS315">
        <v>202505</v>
      </c>
      <c r="AT315" s="3">
        <v>45784</v>
      </c>
      <c r="AU315">
        <v>2166379</v>
      </c>
      <c r="AV315">
        <v>45791</v>
      </c>
      <c r="AW315" s="3">
        <v>45806</v>
      </c>
      <c r="AY315" s="3"/>
      <c r="BA315" s="3"/>
      <c r="BC315" s="3"/>
      <c r="BD315">
        <v>202505</v>
      </c>
      <c r="BE315">
        <v>202505</v>
      </c>
      <c r="BF315" s="5">
        <f>IFERROR(VLOOKUP(Sheet1[[#This Row],[ASESOR]],Parámetros!A:B,2,0),Sheet1[[#This Row],[PERIODO_ALTA]])</f>
        <v>202505</v>
      </c>
      <c r="BG315" s="5" t="str">
        <f>_xlfn.CONCAT(TRIM(Sheet1[[#This Row],[ASESOR]])," ",TRIM(Sheet1[[#This Row],[DEPARTAMENTO]]))</f>
        <v>SICOMNET SAC Piura</v>
      </c>
      <c r="BH315" s="5" t="str">
        <f>Sheet1[[#This Row],[DNI_ASESOR]]</f>
        <v>20610959564</v>
      </c>
      <c r="BI315">
        <f>IF(Sheet1[[#This Row],[GRUPO]]="G1",IF(AND(Sheet1[[#This Row],[RECIBO1_PAGADO]]&lt;&gt;"",Sheet1[[#This Row],[RECIBO1_PAGADO]]&lt;=DATEVALUE("10/06/2025")),1,0),0)</f>
        <v>1</v>
      </c>
      <c r="BJ315" s="9">
        <f>Sheet1[[#This Row],[PRECIO CON IGV EXTERNO]]/1.18</f>
        <v>94.544915254237296</v>
      </c>
      <c r="BK315" s="5" t="str">
        <f>IF(MONTH(Sheet1[[#This Row],[WS_RECIBO1_EMISION]])=5,"G1",IF(MONTH(Sheet1[[#This Row],[WS_RECIBO1_EMISION]])-5=1,"G2","POR DEFINIR"))</f>
        <v>G1</v>
      </c>
      <c r="BL315" s="5" t="s">
        <v>1798</v>
      </c>
    </row>
    <row r="316" spans="1:64" x14ac:dyDescent="0.25">
      <c r="A316">
        <v>2166400</v>
      </c>
      <c r="B316" t="s">
        <v>594</v>
      </c>
      <c r="C316" t="s">
        <v>89</v>
      </c>
      <c r="D316" t="s">
        <v>89</v>
      </c>
      <c r="E316" t="s">
        <v>90</v>
      </c>
      <c r="H316" s="3">
        <v>45783</v>
      </c>
      <c r="I316" s="13">
        <v>45784.560479861109</v>
      </c>
      <c r="J316" t="s">
        <v>190</v>
      </c>
      <c r="K316">
        <v>350</v>
      </c>
      <c r="L316" t="s">
        <v>186</v>
      </c>
      <c r="M316" t="s">
        <v>53</v>
      </c>
      <c r="N316">
        <v>0</v>
      </c>
      <c r="O316">
        <v>0</v>
      </c>
      <c r="P316">
        <v>0</v>
      </c>
      <c r="Q316">
        <v>0</v>
      </c>
      <c r="R316" t="s">
        <v>227</v>
      </c>
      <c r="S316" t="s">
        <v>227</v>
      </c>
      <c r="T316">
        <v>0</v>
      </c>
      <c r="U316" t="s">
        <v>227</v>
      </c>
      <c r="V316" t="s">
        <v>227</v>
      </c>
      <c r="W316" t="s">
        <v>227</v>
      </c>
      <c r="X316" t="s">
        <v>227</v>
      </c>
      <c r="Y316" t="s">
        <v>227</v>
      </c>
      <c r="Z316" t="s">
        <v>227</v>
      </c>
      <c r="AA316" t="s">
        <v>54</v>
      </c>
      <c r="AB316">
        <v>69</v>
      </c>
      <c r="AC316">
        <v>69</v>
      </c>
      <c r="AD316" t="s">
        <v>55</v>
      </c>
      <c r="AE316" t="s">
        <v>199</v>
      </c>
      <c r="AF316" t="s">
        <v>200</v>
      </c>
      <c r="AG316" t="s">
        <v>88</v>
      </c>
      <c r="AH316" s="3">
        <v>45784</v>
      </c>
      <c r="AJ316" t="s">
        <v>56</v>
      </c>
      <c r="AK316" s="3"/>
      <c r="AM316" s="3"/>
      <c r="AN316" t="s">
        <v>57</v>
      </c>
      <c r="AO316" s="3"/>
      <c r="AR316"/>
      <c r="AS316">
        <v>202505</v>
      </c>
      <c r="AT316" s="3">
        <v>45784</v>
      </c>
      <c r="AU316">
        <v>2166400</v>
      </c>
      <c r="AV316">
        <v>45791</v>
      </c>
      <c r="AW316" s="3">
        <v>45804</v>
      </c>
      <c r="AY316" s="3"/>
      <c r="BA316" s="3"/>
      <c r="BC316" s="3"/>
      <c r="BD316">
        <v>202505</v>
      </c>
      <c r="BE316">
        <v>202505</v>
      </c>
      <c r="BF316" s="5">
        <f>IFERROR(VLOOKUP(Sheet1[[#This Row],[ASESOR]],Parámetros!A:B,2,0),Sheet1[[#This Row],[PERIODO_ALTA]])</f>
        <v>202505</v>
      </c>
      <c r="BG316" s="5" t="str">
        <f>_xlfn.CONCAT(TRIM(Sheet1[[#This Row],[ASESOR]])," ",TRIM(Sheet1[[#This Row],[DEPARTAMENTO]]))</f>
        <v>TELCO CONTACT S.A.C Piura</v>
      </c>
      <c r="BH316" s="5" t="str">
        <f>Sheet1[[#This Row],[DNI_ASESOR]]</f>
        <v>20613723219</v>
      </c>
      <c r="BI316">
        <f>IF(Sheet1[[#This Row],[GRUPO]]="G1",IF(AND(Sheet1[[#This Row],[RECIBO1_PAGADO]]&lt;&gt;"",Sheet1[[#This Row],[RECIBO1_PAGADO]]&lt;=DATEVALUE("10/06/2025")),1,0),0)</f>
        <v>1</v>
      </c>
      <c r="BJ316" s="9">
        <f>Sheet1[[#This Row],[PRECIO CON IGV EXTERNO]]/1.18</f>
        <v>58.474576271186443</v>
      </c>
      <c r="BK316" s="5" t="str">
        <f>IF(MONTH(Sheet1[[#This Row],[WS_RECIBO1_EMISION]])=5,"G1",IF(MONTH(Sheet1[[#This Row],[WS_RECIBO1_EMISION]])-5=1,"G2","POR DEFINIR"))</f>
        <v>G1</v>
      </c>
      <c r="BL316" s="5" t="s">
        <v>1798</v>
      </c>
    </row>
    <row r="317" spans="1:64" x14ac:dyDescent="0.25">
      <c r="A317">
        <v>2166401</v>
      </c>
      <c r="B317" t="s">
        <v>595</v>
      </c>
      <c r="C317" t="s">
        <v>94</v>
      </c>
      <c r="D317" t="s">
        <v>95</v>
      </c>
      <c r="E317" t="s">
        <v>102</v>
      </c>
      <c r="H317" s="3">
        <v>45784</v>
      </c>
      <c r="I317" s="13">
        <v>45784.604326423614</v>
      </c>
      <c r="J317" t="s">
        <v>195</v>
      </c>
      <c r="K317">
        <v>1000</v>
      </c>
      <c r="L317" t="s">
        <v>188</v>
      </c>
      <c r="M317" t="s">
        <v>58</v>
      </c>
      <c r="N317">
        <v>1</v>
      </c>
      <c r="O317">
        <v>0</v>
      </c>
      <c r="P317">
        <v>0</v>
      </c>
      <c r="Q317">
        <v>0</v>
      </c>
      <c r="R317" t="s">
        <v>227</v>
      </c>
      <c r="S317" t="s">
        <v>227</v>
      </c>
      <c r="T317">
        <v>0</v>
      </c>
      <c r="U317" t="s">
        <v>227</v>
      </c>
      <c r="V317" t="s">
        <v>227</v>
      </c>
      <c r="W317" t="s">
        <v>227</v>
      </c>
      <c r="X317" t="s">
        <v>227</v>
      </c>
      <c r="Y317" t="s">
        <v>227</v>
      </c>
      <c r="Z317" t="s">
        <v>228</v>
      </c>
      <c r="AA317" t="s">
        <v>54</v>
      </c>
      <c r="AB317">
        <v>129.9</v>
      </c>
      <c r="AC317">
        <v>111.563</v>
      </c>
      <c r="AD317" t="s">
        <v>67</v>
      </c>
      <c r="AE317" t="s">
        <v>4</v>
      </c>
      <c r="AF317" t="s">
        <v>8</v>
      </c>
      <c r="AG317" t="s">
        <v>88</v>
      </c>
      <c r="AH317" s="3">
        <v>45786</v>
      </c>
      <c r="AJ317" t="s">
        <v>56</v>
      </c>
      <c r="AK317" s="3"/>
      <c r="AM317" s="3"/>
      <c r="AN317" t="s">
        <v>57</v>
      </c>
      <c r="AO317" s="3"/>
      <c r="AR317"/>
      <c r="AS317">
        <v>202505</v>
      </c>
      <c r="AT317" s="3">
        <v>45786</v>
      </c>
      <c r="AU317">
        <v>2166401</v>
      </c>
      <c r="AV317">
        <v>45791</v>
      </c>
      <c r="AW317" s="3">
        <v>45805</v>
      </c>
      <c r="AY317" s="3"/>
      <c r="BA317" s="3"/>
      <c r="BC317" s="3"/>
      <c r="BD317">
        <v>202505</v>
      </c>
      <c r="BE317">
        <v>202505</v>
      </c>
      <c r="BF317" s="5">
        <f>IFERROR(VLOOKUP(Sheet1[[#This Row],[ASESOR]],Parámetros!A:B,2,0),Sheet1[[#This Row],[PERIODO_ALTA]])</f>
        <v>202505</v>
      </c>
      <c r="BG317" s="5" t="str">
        <f>_xlfn.CONCAT(TRIM(Sheet1[[#This Row],[ASESOR]])," ",TRIM(Sheet1[[#This Row],[DEPARTAMENTO]]))</f>
        <v>ALIV TELECOM S.A.C. La Libertad</v>
      </c>
      <c r="BH317" s="5" t="str">
        <f>Sheet1[[#This Row],[DNI_ASESOR]]</f>
        <v>20609316170</v>
      </c>
      <c r="BI317">
        <f>IF(Sheet1[[#This Row],[GRUPO]]="G1",IF(AND(Sheet1[[#This Row],[RECIBO1_PAGADO]]&lt;&gt;"",Sheet1[[#This Row],[RECIBO1_PAGADO]]&lt;=DATEVALUE("10/06/2025")),1,0),0)</f>
        <v>1</v>
      </c>
      <c r="BJ317" s="9">
        <f>Sheet1[[#This Row],[PRECIO CON IGV EXTERNO]]/1.18</f>
        <v>94.544915254237296</v>
      </c>
      <c r="BK317" s="5" t="str">
        <f>IF(MONTH(Sheet1[[#This Row],[WS_RECIBO1_EMISION]])=5,"G1",IF(MONTH(Sheet1[[#This Row],[WS_RECIBO1_EMISION]])-5=1,"G2","POR DEFINIR"))</f>
        <v>G1</v>
      </c>
      <c r="BL317" s="5" t="s">
        <v>1798</v>
      </c>
    </row>
    <row r="318" spans="1:64" x14ac:dyDescent="0.25">
      <c r="A318">
        <v>2166413</v>
      </c>
      <c r="B318" t="s">
        <v>596</v>
      </c>
      <c r="C318" t="s">
        <v>85</v>
      </c>
      <c r="D318" t="s">
        <v>86</v>
      </c>
      <c r="E318" t="s">
        <v>87</v>
      </c>
      <c r="H318" s="3">
        <v>45783</v>
      </c>
      <c r="I318" s="13">
        <v>45784.568762233794</v>
      </c>
      <c r="J318" t="s">
        <v>195</v>
      </c>
      <c r="K318">
        <v>1000</v>
      </c>
      <c r="L318" t="s">
        <v>188</v>
      </c>
      <c r="M318" t="s">
        <v>58</v>
      </c>
      <c r="N318">
        <v>1</v>
      </c>
      <c r="O318">
        <v>0</v>
      </c>
      <c r="P318">
        <v>0</v>
      </c>
      <c r="Q318">
        <v>0</v>
      </c>
      <c r="R318" t="s">
        <v>227</v>
      </c>
      <c r="S318" t="s">
        <v>227</v>
      </c>
      <c r="T318">
        <v>0</v>
      </c>
      <c r="U318" t="s">
        <v>227</v>
      </c>
      <c r="V318" t="s">
        <v>227</v>
      </c>
      <c r="W318" t="s">
        <v>227</v>
      </c>
      <c r="X318" t="s">
        <v>227</v>
      </c>
      <c r="Y318" t="s">
        <v>227</v>
      </c>
      <c r="Z318" t="s">
        <v>228</v>
      </c>
      <c r="AA318" t="s">
        <v>54</v>
      </c>
      <c r="AB318">
        <v>129.9</v>
      </c>
      <c r="AC318">
        <v>111.563</v>
      </c>
      <c r="AD318" t="s">
        <v>55</v>
      </c>
      <c r="AE318" t="s">
        <v>5</v>
      </c>
      <c r="AF318" t="s">
        <v>9</v>
      </c>
      <c r="AG318" t="s">
        <v>88</v>
      </c>
      <c r="AH318" s="3">
        <v>45786</v>
      </c>
      <c r="AJ318" t="s">
        <v>56</v>
      </c>
      <c r="AK318" s="3"/>
      <c r="AM318" s="3"/>
      <c r="AN318" t="s">
        <v>57</v>
      </c>
      <c r="AO318" s="3"/>
      <c r="AR318"/>
      <c r="AS318">
        <v>202505</v>
      </c>
      <c r="AT318" s="3">
        <v>45786</v>
      </c>
      <c r="AU318">
        <v>2166413</v>
      </c>
      <c r="AV318">
        <v>45791</v>
      </c>
      <c r="AW318" s="3">
        <v>45804</v>
      </c>
      <c r="AY318" s="3"/>
      <c r="BA318" s="3"/>
      <c r="BC318" s="3"/>
      <c r="BD318">
        <v>202505</v>
      </c>
      <c r="BE318">
        <v>202505</v>
      </c>
      <c r="BF318" s="5">
        <f>IFERROR(VLOOKUP(Sheet1[[#This Row],[ASESOR]],Parámetros!A:B,2,0),Sheet1[[#This Row],[PERIODO_ALTA]])</f>
        <v>202505</v>
      </c>
      <c r="BG318" s="5" t="str">
        <f>_xlfn.CONCAT(TRIM(Sheet1[[#This Row],[ASESOR]])," ",TRIM(Sheet1[[#This Row],[DEPARTAMENTO]]))</f>
        <v>S L SELECTRA Lambayeque</v>
      </c>
      <c r="BH318" s="5" t="str">
        <f>Sheet1[[#This Row],[DNI_ASESOR]]</f>
        <v>28.646.378-Q</v>
      </c>
      <c r="BI318">
        <f>IF(Sheet1[[#This Row],[GRUPO]]="G1",IF(AND(Sheet1[[#This Row],[RECIBO1_PAGADO]]&lt;&gt;"",Sheet1[[#This Row],[RECIBO1_PAGADO]]&lt;=DATEVALUE("10/06/2025")),1,0),0)</f>
        <v>1</v>
      </c>
      <c r="BJ318" s="9">
        <f>Sheet1[[#This Row],[PRECIO CON IGV EXTERNO]]/1.18</f>
        <v>94.544915254237296</v>
      </c>
      <c r="BK318" s="5" t="str">
        <f>IF(MONTH(Sheet1[[#This Row],[WS_RECIBO1_EMISION]])=5,"G1",IF(MONTH(Sheet1[[#This Row],[WS_RECIBO1_EMISION]])-5=1,"G2","POR DEFINIR"))</f>
        <v>G1</v>
      </c>
      <c r="BL318" s="5" t="s">
        <v>1798</v>
      </c>
    </row>
    <row r="319" spans="1:64" x14ac:dyDescent="0.25">
      <c r="A319">
        <v>2166414</v>
      </c>
      <c r="B319" t="s">
        <v>597</v>
      </c>
      <c r="C319" t="s">
        <v>89</v>
      </c>
      <c r="D319" t="s">
        <v>89</v>
      </c>
      <c r="E319" t="s">
        <v>93</v>
      </c>
      <c r="H319" s="3">
        <v>45784</v>
      </c>
      <c r="I319" s="13">
        <v>45784.622982407411</v>
      </c>
      <c r="J319" t="s">
        <v>195</v>
      </c>
      <c r="K319">
        <v>1000</v>
      </c>
      <c r="L319" t="s">
        <v>188</v>
      </c>
      <c r="M319" t="s">
        <v>58</v>
      </c>
      <c r="N319">
        <v>1</v>
      </c>
      <c r="O319">
        <v>0</v>
      </c>
      <c r="P319">
        <v>0</v>
      </c>
      <c r="Q319">
        <v>0</v>
      </c>
      <c r="R319" t="s">
        <v>227</v>
      </c>
      <c r="S319" t="s">
        <v>227</v>
      </c>
      <c r="T319">
        <v>0</v>
      </c>
      <c r="U319" t="s">
        <v>227</v>
      </c>
      <c r="V319" t="s">
        <v>227</v>
      </c>
      <c r="W319" t="s">
        <v>227</v>
      </c>
      <c r="X319" t="s">
        <v>227</v>
      </c>
      <c r="Y319" t="s">
        <v>227</v>
      </c>
      <c r="Z319" t="s">
        <v>228</v>
      </c>
      <c r="AA319" t="s">
        <v>54</v>
      </c>
      <c r="AB319">
        <v>129.9</v>
      </c>
      <c r="AC319">
        <v>111.563</v>
      </c>
      <c r="AD319" t="s">
        <v>67</v>
      </c>
      <c r="AE319" t="s">
        <v>4</v>
      </c>
      <c r="AF319" t="s">
        <v>8</v>
      </c>
      <c r="AG319" t="s">
        <v>88</v>
      </c>
      <c r="AH319" s="3">
        <v>45784</v>
      </c>
      <c r="AJ319" t="s">
        <v>56</v>
      </c>
      <c r="AK319" s="3"/>
      <c r="AM319" s="3"/>
      <c r="AN319" t="s">
        <v>57</v>
      </c>
      <c r="AO319" s="3"/>
      <c r="AR319"/>
      <c r="AS319">
        <v>202505</v>
      </c>
      <c r="AT319" s="3">
        <v>45784</v>
      </c>
      <c r="AU319">
        <v>2166414</v>
      </c>
      <c r="AV319">
        <v>45791</v>
      </c>
      <c r="AW319" s="3">
        <v>45813</v>
      </c>
      <c r="AY319" s="3"/>
      <c r="BA319" s="3"/>
      <c r="BC319" s="3"/>
      <c r="BD319">
        <v>202505</v>
      </c>
      <c r="BE319">
        <v>202505</v>
      </c>
      <c r="BF319" s="5">
        <f>IFERROR(VLOOKUP(Sheet1[[#This Row],[ASESOR]],Parámetros!A:B,2,0),Sheet1[[#This Row],[PERIODO_ALTA]])</f>
        <v>202505</v>
      </c>
      <c r="BG319" s="5" t="str">
        <f>_xlfn.CONCAT(TRIM(Sheet1[[#This Row],[ASESOR]])," ",TRIM(Sheet1[[#This Row],[DEPARTAMENTO]]))</f>
        <v>ALIV TELECOM S.A.C. Piura</v>
      </c>
      <c r="BH319" s="5" t="str">
        <f>Sheet1[[#This Row],[DNI_ASESOR]]</f>
        <v>20609316170</v>
      </c>
      <c r="BI319">
        <f>IF(Sheet1[[#This Row],[GRUPO]]="G1",IF(AND(Sheet1[[#This Row],[RECIBO1_PAGADO]]&lt;&gt;"",Sheet1[[#This Row],[RECIBO1_PAGADO]]&lt;=DATEVALUE("10/06/2025")),1,0),0)</f>
        <v>1</v>
      </c>
      <c r="BJ319" s="9">
        <f>Sheet1[[#This Row],[PRECIO CON IGV EXTERNO]]/1.18</f>
        <v>94.544915254237296</v>
      </c>
      <c r="BK319" s="5" t="str">
        <f>IF(MONTH(Sheet1[[#This Row],[WS_RECIBO1_EMISION]])=5,"G1",IF(MONTH(Sheet1[[#This Row],[WS_RECIBO1_EMISION]])-5=1,"G2","POR DEFINIR"))</f>
        <v>G1</v>
      </c>
      <c r="BL319" s="5" t="s">
        <v>1798</v>
      </c>
    </row>
    <row r="320" spans="1:64" x14ac:dyDescent="0.25">
      <c r="A320">
        <v>2166458</v>
      </c>
      <c r="B320" t="s">
        <v>598</v>
      </c>
      <c r="C320" t="s">
        <v>89</v>
      </c>
      <c r="D320" t="s">
        <v>89</v>
      </c>
      <c r="E320" t="s">
        <v>89</v>
      </c>
      <c r="H320" s="3">
        <v>45784</v>
      </c>
      <c r="I320" s="13">
        <v>45784.577133599538</v>
      </c>
      <c r="J320" t="s">
        <v>195</v>
      </c>
      <c r="K320">
        <v>1000</v>
      </c>
      <c r="L320" t="s">
        <v>188</v>
      </c>
      <c r="M320" t="s">
        <v>58</v>
      </c>
      <c r="N320">
        <v>1</v>
      </c>
      <c r="O320">
        <v>0</v>
      </c>
      <c r="P320">
        <v>0</v>
      </c>
      <c r="Q320">
        <v>0</v>
      </c>
      <c r="R320" t="s">
        <v>227</v>
      </c>
      <c r="S320" t="s">
        <v>227</v>
      </c>
      <c r="T320">
        <v>0</v>
      </c>
      <c r="U320" t="s">
        <v>227</v>
      </c>
      <c r="V320" t="s">
        <v>227</v>
      </c>
      <c r="W320" t="s">
        <v>227</v>
      </c>
      <c r="X320" t="s">
        <v>227</v>
      </c>
      <c r="Y320" t="s">
        <v>227</v>
      </c>
      <c r="Z320" t="s">
        <v>228</v>
      </c>
      <c r="AA320" t="s">
        <v>54</v>
      </c>
      <c r="AB320">
        <v>129.9</v>
      </c>
      <c r="AC320">
        <v>111.563</v>
      </c>
      <c r="AD320" t="s">
        <v>67</v>
      </c>
      <c r="AE320" t="s">
        <v>70</v>
      </c>
      <c r="AF320" t="s">
        <v>131</v>
      </c>
      <c r="AG320" t="s">
        <v>88</v>
      </c>
      <c r="AH320" s="3">
        <v>45784</v>
      </c>
      <c r="AJ320" t="s">
        <v>56</v>
      </c>
      <c r="AK320" s="3"/>
      <c r="AM320" s="3"/>
      <c r="AN320" t="s">
        <v>57</v>
      </c>
      <c r="AO320" s="3"/>
      <c r="AR320"/>
      <c r="AS320">
        <v>202505</v>
      </c>
      <c r="AT320" s="3">
        <v>45784</v>
      </c>
      <c r="AU320">
        <v>2166458</v>
      </c>
      <c r="AV320">
        <v>45791</v>
      </c>
      <c r="AW320" s="3">
        <v>45812</v>
      </c>
      <c r="AY320" s="3"/>
      <c r="BA320" s="3"/>
      <c r="BC320" s="3"/>
      <c r="BD320">
        <v>202505</v>
      </c>
      <c r="BE320">
        <v>202505</v>
      </c>
      <c r="BF320" s="5">
        <f>IFERROR(VLOOKUP(Sheet1[[#This Row],[ASESOR]],Parámetros!A:B,2,0),Sheet1[[#This Row],[PERIODO_ALTA]])</f>
        <v>202505</v>
      </c>
      <c r="BG320" s="5" t="str">
        <f>_xlfn.CONCAT(TRIM(Sheet1[[#This Row],[ASESOR]])," ",TRIM(Sheet1[[#This Row],[DEPARTAMENTO]]))</f>
        <v>SICOMNET SAC Piura</v>
      </c>
      <c r="BH320" s="5" t="str">
        <f>Sheet1[[#This Row],[DNI_ASESOR]]</f>
        <v>20610959564</v>
      </c>
      <c r="BI320">
        <f>IF(Sheet1[[#This Row],[GRUPO]]="G1",IF(AND(Sheet1[[#This Row],[RECIBO1_PAGADO]]&lt;&gt;"",Sheet1[[#This Row],[RECIBO1_PAGADO]]&lt;=DATEVALUE("10/06/2025")),1,0),0)</f>
        <v>1</v>
      </c>
      <c r="BJ320" s="9">
        <f>Sheet1[[#This Row],[PRECIO CON IGV EXTERNO]]/1.18</f>
        <v>94.544915254237296</v>
      </c>
      <c r="BK320" s="5" t="str">
        <f>IF(MONTH(Sheet1[[#This Row],[WS_RECIBO1_EMISION]])=5,"G1",IF(MONTH(Sheet1[[#This Row],[WS_RECIBO1_EMISION]])-5=1,"G2","POR DEFINIR"))</f>
        <v>G1</v>
      </c>
      <c r="BL320" s="5" t="s">
        <v>1798</v>
      </c>
    </row>
    <row r="321" spans="1:64" x14ac:dyDescent="0.25">
      <c r="A321">
        <v>2166476</v>
      </c>
      <c r="B321" t="s">
        <v>599</v>
      </c>
      <c r="C321" t="s">
        <v>94</v>
      </c>
      <c r="D321" t="s">
        <v>95</v>
      </c>
      <c r="E321" t="s">
        <v>96</v>
      </c>
      <c r="H321" s="3">
        <v>45784</v>
      </c>
      <c r="I321" s="13">
        <v>45784.597978506943</v>
      </c>
      <c r="J321" t="s">
        <v>231</v>
      </c>
      <c r="K321">
        <v>300</v>
      </c>
      <c r="L321" t="s">
        <v>186</v>
      </c>
      <c r="M321" t="s">
        <v>53</v>
      </c>
      <c r="N321">
        <v>0</v>
      </c>
      <c r="O321">
        <v>0</v>
      </c>
      <c r="P321">
        <v>0</v>
      </c>
      <c r="Q321">
        <v>0</v>
      </c>
      <c r="R321" t="s">
        <v>227</v>
      </c>
      <c r="S321" t="s">
        <v>227</v>
      </c>
      <c r="T321">
        <v>0</v>
      </c>
      <c r="U321" t="s">
        <v>227</v>
      </c>
      <c r="V321" t="s">
        <v>227</v>
      </c>
      <c r="W321" t="s">
        <v>227</v>
      </c>
      <c r="X321" t="s">
        <v>227</v>
      </c>
      <c r="Y321" t="s">
        <v>227</v>
      </c>
      <c r="Z321" t="s">
        <v>227</v>
      </c>
      <c r="AA321" t="s">
        <v>54</v>
      </c>
      <c r="AB321">
        <v>119</v>
      </c>
      <c r="AC321">
        <v>119</v>
      </c>
      <c r="AD321" t="s">
        <v>55</v>
      </c>
      <c r="AE321" t="s">
        <v>5</v>
      </c>
      <c r="AF321" t="s">
        <v>9</v>
      </c>
      <c r="AG321" t="s">
        <v>88</v>
      </c>
      <c r="AH321" s="3">
        <v>45784</v>
      </c>
      <c r="AJ321" t="s">
        <v>56</v>
      </c>
      <c r="AK321" s="3"/>
      <c r="AM321" s="3"/>
      <c r="AN321" t="s">
        <v>57</v>
      </c>
      <c r="AO321" s="3"/>
      <c r="AR321"/>
      <c r="AS321">
        <v>202505</v>
      </c>
      <c r="AT321" s="3">
        <v>45784</v>
      </c>
      <c r="AU321">
        <v>2166476</v>
      </c>
      <c r="AV321">
        <v>45791</v>
      </c>
      <c r="AW321" s="3">
        <v>45812</v>
      </c>
      <c r="AY321" s="3"/>
      <c r="BA321" s="3"/>
      <c r="BC321" s="3"/>
      <c r="BD321">
        <v>202505</v>
      </c>
      <c r="BE321">
        <v>202505</v>
      </c>
      <c r="BF321" s="5">
        <f>IFERROR(VLOOKUP(Sheet1[[#This Row],[ASESOR]],Parámetros!A:B,2,0),Sheet1[[#This Row],[PERIODO_ALTA]])</f>
        <v>202505</v>
      </c>
      <c r="BG321" s="5" t="str">
        <f>_xlfn.CONCAT(TRIM(Sheet1[[#This Row],[ASESOR]])," ",TRIM(Sheet1[[#This Row],[DEPARTAMENTO]]))</f>
        <v>S L SELECTRA La Libertad</v>
      </c>
      <c r="BH321" s="5" t="str">
        <f>Sheet1[[#This Row],[DNI_ASESOR]]</f>
        <v>28.646.378-Q</v>
      </c>
      <c r="BI321">
        <f>IF(Sheet1[[#This Row],[GRUPO]]="G1",IF(AND(Sheet1[[#This Row],[RECIBO1_PAGADO]]&lt;&gt;"",Sheet1[[#This Row],[RECIBO1_PAGADO]]&lt;=DATEVALUE("10/06/2025")),1,0),0)</f>
        <v>1</v>
      </c>
      <c r="BJ321" s="9">
        <f>Sheet1[[#This Row],[PRECIO CON IGV EXTERNO]]/1.18</f>
        <v>100.84745762711864</v>
      </c>
      <c r="BK321" s="5" t="str">
        <f>IF(MONTH(Sheet1[[#This Row],[WS_RECIBO1_EMISION]])=5,"G1",IF(MONTH(Sheet1[[#This Row],[WS_RECIBO1_EMISION]])-5=1,"G2","POR DEFINIR"))</f>
        <v>G1</v>
      </c>
      <c r="BL321" s="5" t="s">
        <v>1798</v>
      </c>
    </row>
    <row r="322" spans="1:64" x14ac:dyDescent="0.25">
      <c r="A322">
        <v>2166570</v>
      </c>
      <c r="B322" t="s">
        <v>600</v>
      </c>
      <c r="C322" t="s">
        <v>89</v>
      </c>
      <c r="D322" t="s">
        <v>89</v>
      </c>
      <c r="E322" t="s">
        <v>89</v>
      </c>
      <c r="H322" s="3">
        <v>45784</v>
      </c>
      <c r="I322" s="13">
        <v>45784.670939664349</v>
      </c>
      <c r="J322" t="s">
        <v>190</v>
      </c>
      <c r="K322">
        <v>350</v>
      </c>
      <c r="L322" t="s">
        <v>186</v>
      </c>
      <c r="M322" t="s">
        <v>53</v>
      </c>
      <c r="N322">
        <v>0</v>
      </c>
      <c r="O322">
        <v>0</v>
      </c>
      <c r="P322">
        <v>0</v>
      </c>
      <c r="Q322">
        <v>0</v>
      </c>
      <c r="R322" t="s">
        <v>227</v>
      </c>
      <c r="S322" t="s">
        <v>227</v>
      </c>
      <c r="T322">
        <v>0</v>
      </c>
      <c r="U322" t="s">
        <v>227</v>
      </c>
      <c r="V322" t="s">
        <v>227</v>
      </c>
      <c r="W322" t="s">
        <v>227</v>
      </c>
      <c r="X322" t="s">
        <v>227</v>
      </c>
      <c r="Y322" t="s">
        <v>227</v>
      </c>
      <c r="Z322" t="s">
        <v>227</v>
      </c>
      <c r="AA322" t="s">
        <v>64</v>
      </c>
      <c r="AB322">
        <v>69</v>
      </c>
      <c r="AC322">
        <v>69</v>
      </c>
      <c r="AD322" t="s">
        <v>67</v>
      </c>
      <c r="AE322" t="s">
        <v>154</v>
      </c>
      <c r="AF322" t="s">
        <v>155</v>
      </c>
      <c r="AG322" t="s">
        <v>88</v>
      </c>
      <c r="AH322" s="3">
        <v>45785</v>
      </c>
      <c r="AJ322" t="s">
        <v>56</v>
      </c>
      <c r="AK322" s="3"/>
      <c r="AM322" s="3"/>
      <c r="AN322" t="s">
        <v>57</v>
      </c>
      <c r="AO322" s="3"/>
      <c r="AR322"/>
      <c r="AS322">
        <v>202505</v>
      </c>
      <c r="AT322" s="3">
        <v>45785</v>
      </c>
      <c r="AU322">
        <v>2166570</v>
      </c>
      <c r="AV322">
        <v>45791</v>
      </c>
      <c r="AW322" s="3">
        <v>45813</v>
      </c>
      <c r="AY322" s="3"/>
      <c r="BA322" s="3"/>
      <c r="BC322" s="3"/>
      <c r="BD322">
        <v>202505</v>
      </c>
      <c r="BE322">
        <v>202505</v>
      </c>
      <c r="BF322" s="5">
        <f>IFERROR(VLOOKUP(Sheet1[[#This Row],[ASESOR]],Parámetros!A:B,2,0),Sheet1[[#This Row],[PERIODO_ALTA]])</f>
        <v>202505</v>
      </c>
      <c r="BG322" s="5" t="str">
        <f>_xlfn.CONCAT(TRIM(Sheet1[[#This Row],[ASESOR]])," ",TRIM(Sheet1[[#This Row],[DEPARTAMENTO]]))</f>
        <v>AFG TELECOM S.A.C. Piura</v>
      </c>
      <c r="BH322" s="5" t="str">
        <f>Sheet1[[#This Row],[DNI_ASESOR]]</f>
        <v>20613447505</v>
      </c>
      <c r="BI322">
        <f>IF(Sheet1[[#This Row],[GRUPO]]="G1",IF(AND(Sheet1[[#This Row],[RECIBO1_PAGADO]]&lt;&gt;"",Sheet1[[#This Row],[RECIBO1_PAGADO]]&lt;=DATEVALUE("10/06/2025")),1,0),0)</f>
        <v>1</v>
      </c>
      <c r="BJ322" s="9">
        <f>Sheet1[[#This Row],[PRECIO CON IGV EXTERNO]]/1.18</f>
        <v>58.474576271186443</v>
      </c>
      <c r="BK322" s="5" t="str">
        <f>IF(MONTH(Sheet1[[#This Row],[WS_RECIBO1_EMISION]])=5,"G1",IF(MONTH(Sheet1[[#This Row],[WS_RECIBO1_EMISION]])-5=1,"G2","POR DEFINIR"))</f>
        <v>G1</v>
      </c>
      <c r="BL322" s="5" t="s">
        <v>1798</v>
      </c>
    </row>
    <row r="323" spans="1:64" x14ac:dyDescent="0.25">
      <c r="A323">
        <v>2166708</v>
      </c>
      <c r="B323" t="s">
        <v>601</v>
      </c>
      <c r="C323" t="s">
        <v>89</v>
      </c>
      <c r="D323" t="s">
        <v>89</v>
      </c>
      <c r="E323" t="s">
        <v>97</v>
      </c>
      <c r="H323" s="3">
        <v>45784</v>
      </c>
      <c r="I323" s="13">
        <v>45784.637536076392</v>
      </c>
      <c r="J323" t="s">
        <v>190</v>
      </c>
      <c r="K323">
        <v>350</v>
      </c>
      <c r="L323" t="s">
        <v>186</v>
      </c>
      <c r="M323" t="s">
        <v>53</v>
      </c>
      <c r="N323">
        <v>0</v>
      </c>
      <c r="O323">
        <v>0</v>
      </c>
      <c r="P323">
        <v>0</v>
      </c>
      <c r="Q323">
        <v>0</v>
      </c>
      <c r="R323" t="s">
        <v>227</v>
      </c>
      <c r="S323" t="s">
        <v>227</v>
      </c>
      <c r="T323">
        <v>0</v>
      </c>
      <c r="U323" t="s">
        <v>227</v>
      </c>
      <c r="V323" t="s">
        <v>227</v>
      </c>
      <c r="W323" t="s">
        <v>227</v>
      </c>
      <c r="X323" t="s">
        <v>227</v>
      </c>
      <c r="Y323" t="s">
        <v>227</v>
      </c>
      <c r="Z323" t="s">
        <v>227</v>
      </c>
      <c r="AA323" t="s">
        <v>64</v>
      </c>
      <c r="AB323">
        <v>69</v>
      </c>
      <c r="AC323">
        <v>69</v>
      </c>
      <c r="AD323" t="s">
        <v>67</v>
      </c>
      <c r="AE323" t="s">
        <v>154</v>
      </c>
      <c r="AF323" t="s">
        <v>155</v>
      </c>
      <c r="AG323" t="s">
        <v>88</v>
      </c>
      <c r="AH323" s="3">
        <v>45784</v>
      </c>
      <c r="AJ323" t="s">
        <v>56</v>
      </c>
      <c r="AK323" s="3"/>
      <c r="AM323" s="3"/>
      <c r="AN323" t="s">
        <v>57</v>
      </c>
      <c r="AO323" s="3"/>
      <c r="AR323"/>
      <c r="AS323">
        <v>202505</v>
      </c>
      <c r="AT323" s="3">
        <v>45784</v>
      </c>
      <c r="AU323">
        <v>2166708</v>
      </c>
      <c r="AV323">
        <v>45791</v>
      </c>
      <c r="AW323" s="3">
        <v>45805</v>
      </c>
      <c r="AY323" s="3"/>
      <c r="BA323" s="3"/>
      <c r="BC323" s="3"/>
      <c r="BD323">
        <v>202505</v>
      </c>
      <c r="BE323">
        <v>202505</v>
      </c>
      <c r="BF323" s="5">
        <f>IFERROR(VLOOKUP(Sheet1[[#This Row],[ASESOR]],Parámetros!A:B,2,0),Sheet1[[#This Row],[PERIODO_ALTA]])</f>
        <v>202505</v>
      </c>
      <c r="BG323" s="5" t="str">
        <f>_xlfn.CONCAT(TRIM(Sheet1[[#This Row],[ASESOR]])," ",TRIM(Sheet1[[#This Row],[DEPARTAMENTO]]))</f>
        <v>AFG TELECOM S.A.C. Piura</v>
      </c>
      <c r="BH323" s="5" t="str">
        <f>Sheet1[[#This Row],[DNI_ASESOR]]</f>
        <v>20613447505</v>
      </c>
      <c r="BI323">
        <f>IF(Sheet1[[#This Row],[GRUPO]]="G1",IF(AND(Sheet1[[#This Row],[RECIBO1_PAGADO]]&lt;&gt;"",Sheet1[[#This Row],[RECIBO1_PAGADO]]&lt;=DATEVALUE("10/06/2025")),1,0),0)</f>
        <v>1</v>
      </c>
      <c r="BJ323" s="9">
        <f>Sheet1[[#This Row],[PRECIO CON IGV EXTERNO]]/1.18</f>
        <v>58.474576271186443</v>
      </c>
      <c r="BK323" s="5" t="str">
        <f>IF(MONTH(Sheet1[[#This Row],[WS_RECIBO1_EMISION]])=5,"G1",IF(MONTH(Sheet1[[#This Row],[WS_RECIBO1_EMISION]])-5=1,"G2","POR DEFINIR"))</f>
        <v>G1</v>
      </c>
      <c r="BL323" s="5" t="s">
        <v>1798</v>
      </c>
    </row>
    <row r="324" spans="1:64" x14ac:dyDescent="0.25">
      <c r="A324">
        <v>2166762</v>
      </c>
      <c r="B324" t="s">
        <v>602</v>
      </c>
      <c r="C324" t="s">
        <v>85</v>
      </c>
      <c r="D324" t="s">
        <v>86</v>
      </c>
      <c r="E324" t="s">
        <v>87</v>
      </c>
      <c r="H324" s="3">
        <v>45784</v>
      </c>
      <c r="I324" s="13">
        <v>45784.670944907404</v>
      </c>
      <c r="J324" t="s">
        <v>195</v>
      </c>
      <c r="K324">
        <v>1000</v>
      </c>
      <c r="L324" t="s">
        <v>188</v>
      </c>
      <c r="M324" t="s">
        <v>58</v>
      </c>
      <c r="N324">
        <v>1</v>
      </c>
      <c r="O324">
        <v>0</v>
      </c>
      <c r="P324">
        <v>0</v>
      </c>
      <c r="Q324">
        <v>0</v>
      </c>
      <c r="R324" t="s">
        <v>227</v>
      </c>
      <c r="S324" t="s">
        <v>227</v>
      </c>
      <c r="T324">
        <v>0</v>
      </c>
      <c r="U324" t="s">
        <v>227</v>
      </c>
      <c r="V324" t="s">
        <v>227</v>
      </c>
      <c r="W324" t="s">
        <v>227</v>
      </c>
      <c r="X324" t="s">
        <v>227</v>
      </c>
      <c r="Y324" t="s">
        <v>227</v>
      </c>
      <c r="Z324" t="s">
        <v>228</v>
      </c>
      <c r="AA324" t="s">
        <v>54</v>
      </c>
      <c r="AB324">
        <v>129.9</v>
      </c>
      <c r="AC324">
        <v>111.563</v>
      </c>
      <c r="AD324" t="s">
        <v>67</v>
      </c>
      <c r="AE324" t="s">
        <v>4</v>
      </c>
      <c r="AF324" t="s">
        <v>8</v>
      </c>
      <c r="AG324" t="s">
        <v>88</v>
      </c>
      <c r="AH324" s="3">
        <v>45785</v>
      </c>
      <c r="AJ324" t="s">
        <v>56</v>
      </c>
      <c r="AK324" s="3"/>
      <c r="AM324" s="3"/>
      <c r="AN324" t="s">
        <v>57</v>
      </c>
      <c r="AO324" s="3"/>
      <c r="AR324"/>
      <c r="AS324">
        <v>202505</v>
      </c>
      <c r="AT324" s="3">
        <v>45785</v>
      </c>
      <c r="AU324">
        <v>2166762</v>
      </c>
      <c r="AV324">
        <v>45791</v>
      </c>
      <c r="AW324" s="3">
        <v>45807</v>
      </c>
      <c r="AY324" s="3"/>
      <c r="BA324" s="3"/>
      <c r="BC324" s="3"/>
      <c r="BD324">
        <v>202505</v>
      </c>
      <c r="BE324">
        <v>202505</v>
      </c>
      <c r="BF324" s="5">
        <f>IFERROR(VLOOKUP(Sheet1[[#This Row],[ASESOR]],Parámetros!A:B,2,0),Sheet1[[#This Row],[PERIODO_ALTA]])</f>
        <v>202505</v>
      </c>
      <c r="BG324" s="5" t="str">
        <f>_xlfn.CONCAT(TRIM(Sheet1[[#This Row],[ASESOR]])," ",TRIM(Sheet1[[#This Row],[DEPARTAMENTO]]))</f>
        <v>ALIV TELECOM S.A.C. Lambayeque</v>
      </c>
      <c r="BH324" s="5" t="str">
        <f>Sheet1[[#This Row],[DNI_ASESOR]]</f>
        <v>20609316170</v>
      </c>
      <c r="BI324">
        <f>IF(Sheet1[[#This Row],[GRUPO]]="G1",IF(AND(Sheet1[[#This Row],[RECIBO1_PAGADO]]&lt;&gt;"",Sheet1[[#This Row],[RECIBO1_PAGADO]]&lt;=DATEVALUE("10/06/2025")),1,0),0)</f>
        <v>1</v>
      </c>
      <c r="BJ324" s="9">
        <f>Sheet1[[#This Row],[PRECIO CON IGV EXTERNO]]/1.18</f>
        <v>94.544915254237296</v>
      </c>
      <c r="BK324" s="5" t="str">
        <f>IF(MONTH(Sheet1[[#This Row],[WS_RECIBO1_EMISION]])=5,"G1",IF(MONTH(Sheet1[[#This Row],[WS_RECIBO1_EMISION]])-5=1,"G2","POR DEFINIR"))</f>
        <v>G1</v>
      </c>
      <c r="BL324" s="5" t="s">
        <v>1798</v>
      </c>
    </row>
    <row r="325" spans="1:64" x14ac:dyDescent="0.25">
      <c r="A325">
        <v>2166777</v>
      </c>
      <c r="B325" t="s">
        <v>603</v>
      </c>
      <c r="C325" t="s">
        <v>89</v>
      </c>
      <c r="D325" t="s">
        <v>89</v>
      </c>
      <c r="E325" t="s">
        <v>93</v>
      </c>
      <c r="H325" s="3">
        <v>45784</v>
      </c>
      <c r="I325" s="13">
        <v>45784.660499652775</v>
      </c>
      <c r="J325" t="s">
        <v>190</v>
      </c>
      <c r="K325">
        <v>350</v>
      </c>
      <c r="L325" t="s">
        <v>186</v>
      </c>
      <c r="M325" t="s">
        <v>53</v>
      </c>
      <c r="N325">
        <v>0</v>
      </c>
      <c r="O325">
        <v>0</v>
      </c>
      <c r="P325">
        <v>0</v>
      </c>
      <c r="Q325">
        <v>0</v>
      </c>
      <c r="R325" t="s">
        <v>227</v>
      </c>
      <c r="S325" t="s">
        <v>227</v>
      </c>
      <c r="T325">
        <v>0</v>
      </c>
      <c r="U325" t="s">
        <v>227</v>
      </c>
      <c r="V325" t="s">
        <v>227</v>
      </c>
      <c r="W325" t="s">
        <v>227</v>
      </c>
      <c r="X325" t="s">
        <v>227</v>
      </c>
      <c r="Y325" t="s">
        <v>227</v>
      </c>
      <c r="Z325" t="s">
        <v>227</v>
      </c>
      <c r="AA325" t="s">
        <v>54</v>
      </c>
      <c r="AB325">
        <v>69</v>
      </c>
      <c r="AC325">
        <v>69</v>
      </c>
      <c r="AD325" t="s">
        <v>67</v>
      </c>
      <c r="AE325" t="s">
        <v>4</v>
      </c>
      <c r="AF325" t="s">
        <v>8</v>
      </c>
      <c r="AG325" t="s">
        <v>88</v>
      </c>
      <c r="AH325" s="3">
        <v>45785</v>
      </c>
      <c r="AJ325" t="s">
        <v>56</v>
      </c>
      <c r="AK325" s="3"/>
      <c r="AM325" s="3"/>
      <c r="AN325" t="s">
        <v>57</v>
      </c>
      <c r="AO325" s="3"/>
      <c r="AR325"/>
      <c r="AS325">
        <v>202505</v>
      </c>
      <c r="AT325" s="3">
        <v>45785</v>
      </c>
      <c r="AU325">
        <v>2166777</v>
      </c>
      <c r="AV325">
        <v>45791</v>
      </c>
      <c r="AW325" s="3">
        <v>45805</v>
      </c>
      <c r="AY325" s="3"/>
      <c r="BA325" s="3"/>
      <c r="BC325" s="3"/>
      <c r="BD325">
        <v>202505</v>
      </c>
      <c r="BE325">
        <v>202505</v>
      </c>
      <c r="BF325" s="5">
        <f>IFERROR(VLOOKUP(Sheet1[[#This Row],[ASESOR]],Parámetros!A:B,2,0),Sheet1[[#This Row],[PERIODO_ALTA]])</f>
        <v>202505</v>
      </c>
      <c r="BG325" s="5" t="str">
        <f>_xlfn.CONCAT(TRIM(Sheet1[[#This Row],[ASESOR]])," ",TRIM(Sheet1[[#This Row],[DEPARTAMENTO]]))</f>
        <v>ALIV TELECOM S.A.C. Piura</v>
      </c>
      <c r="BH325" s="5" t="str">
        <f>Sheet1[[#This Row],[DNI_ASESOR]]</f>
        <v>20609316170</v>
      </c>
      <c r="BI325">
        <f>IF(Sheet1[[#This Row],[GRUPO]]="G1",IF(AND(Sheet1[[#This Row],[RECIBO1_PAGADO]]&lt;&gt;"",Sheet1[[#This Row],[RECIBO1_PAGADO]]&lt;=DATEVALUE("10/06/2025")),1,0),0)</f>
        <v>1</v>
      </c>
      <c r="BJ325" s="9">
        <f>Sheet1[[#This Row],[PRECIO CON IGV EXTERNO]]/1.18</f>
        <v>58.474576271186443</v>
      </c>
      <c r="BK325" s="5" t="str">
        <f>IF(MONTH(Sheet1[[#This Row],[WS_RECIBO1_EMISION]])=5,"G1",IF(MONTH(Sheet1[[#This Row],[WS_RECIBO1_EMISION]])-5=1,"G2","POR DEFINIR"))</f>
        <v>G1</v>
      </c>
      <c r="BL325" s="5" t="s">
        <v>1798</v>
      </c>
    </row>
    <row r="326" spans="1:64" x14ac:dyDescent="0.25">
      <c r="A326">
        <v>2166799</v>
      </c>
      <c r="B326" t="s">
        <v>604</v>
      </c>
      <c r="C326" t="s">
        <v>89</v>
      </c>
      <c r="D326" t="s">
        <v>89</v>
      </c>
      <c r="E326" t="s">
        <v>89</v>
      </c>
      <c r="H326" s="3">
        <v>45784</v>
      </c>
      <c r="I326" s="13">
        <v>45784.656267129627</v>
      </c>
      <c r="J326" t="s">
        <v>195</v>
      </c>
      <c r="K326">
        <v>1000</v>
      </c>
      <c r="L326" t="s">
        <v>188</v>
      </c>
      <c r="M326" t="s">
        <v>58</v>
      </c>
      <c r="N326">
        <v>1</v>
      </c>
      <c r="O326">
        <v>0</v>
      </c>
      <c r="P326">
        <v>0</v>
      </c>
      <c r="Q326">
        <v>0</v>
      </c>
      <c r="R326" t="s">
        <v>227</v>
      </c>
      <c r="S326" t="s">
        <v>227</v>
      </c>
      <c r="T326">
        <v>0</v>
      </c>
      <c r="U326" t="s">
        <v>227</v>
      </c>
      <c r="V326" t="s">
        <v>227</v>
      </c>
      <c r="W326" t="s">
        <v>227</v>
      </c>
      <c r="X326" t="s">
        <v>227</v>
      </c>
      <c r="Y326" t="s">
        <v>227</v>
      </c>
      <c r="Z326" t="s">
        <v>228</v>
      </c>
      <c r="AA326" t="s">
        <v>54</v>
      </c>
      <c r="AB326">
        <v>129.9</v>
      </c>
      <c r="AC326">
        <v>111.563</v>
      </c>
      <c r="AD326" t="s">
        <v>60</v>
      </c>
      <c r="AE326" t="s">
        <v>4</v>
      </c>
      <c r="AF326" t="s">
        <v>8</v>
      </c>
      <c r="AG326" t="s">
        <v>88</v>
      </c>
      <c r="AH326" s="3">
        <v>45785</v>
      </c>
      <c r="AJ326" t="s">
        <v>56</v>
      </c>
      <c r="AK326" s="3"/>
      <c r="AM326" s="3"/>
      <c r="AN326" t="s">
        <v>57</v>
      </c>
      <c r="AO326" s="3"/>
      <c r="AR326"/>
      <c r="AS326">
        <v>202505</v>
      </c>
      <c r="AT326" s="3">
        <v>45785</v>
      </c>
      <c r="AU326">
        <v>2166799</v>
      </c>
      <c r="AV326">
        <v>45791</v>
      </c>
      <c r="AW326" s="3">
        <v>45808</v>
      </c>
      <c r="AY326" s="3"/>
      <c r="BA326" s="3"/>
      <c r="BC326" s="3"/>
      <c r="BD326">
        <v>202505</v>
      </c>
      <c r="BE326">
        <v>202505</v>
      </c>
      <c r="BF326" s="5">
        <f>IFERROR(VLOOKUP(Sheet1[[#This Row],[ASESOR]],Parámetros!A:B,2,0),Sheet1[[#This Row],[PERIODO_ALTA]])</f>
        <v>202505</v>
      </c>
      <c r="BG326" s="5" t="str">
        <f>_xlfn.CONCAT(TRIM(Sheet1[[#This Row],[ASESOR]])," ",TRIM(Sheet1[[#This Row],[DEPARTAMENTO]]))</f>
        <v>ALIV TELECOM S.A.C. Piura</v>
      </c>
      <c r="BH326" s="5" t="str">
        <f>Sheet1[[#This Row],[DNI_ASESOR]]</f>
        <v>20609316170</v>
      </c>
      <c r="BI326">
        <f>IF(Sheet1[[#This Row],[GRUPO]]="G1",IF(AND(Sheet1[[#This Row],[RECIBO1_PAGADO]]&lt;&gt;"",Sheet1[[#This Row],[RECIBO1_PAGADO]]&lt;=DATEVALUE("10/06/2025")),1,0),0)</f>
        <v>1</v>
      </c>
      <c r="BJ326" s="9">
        <f>Sheet1[[#This Row],[PRECIO CON IGV EXTERNO]]/1.18</f>
        <v>94.544915254237296</v>
      </c>
      <c r="BK326" s="5" t="str">
        <f>IF(MONTH(Sheet1[[#This Row],[WS_RECIBO1_EMISION]])=5,"G1",IF(MONTH(Sheet1[[#This Row],[WS_RECIBO1_EMISION]])-5=1,"G2","POR DEFINIR"))</f>
        <v>G1</v>
      </c>
      <c r="BL326" s="5" t="s">
        <v>1798</v>
      </c>
    </row>
    <row r="327" spans="1:64" x14ac:dyDescent="0.25">
      <c r="A327">
        <v>2166828</v>
      </c>
      <c r="B327" t="s">
        <v>605</v>
      </c>
      <c r="C327" t="s">
        <v>85</v>
      </c>
      <c r="D327" t="s">
        <v>86</v>
      </c>
      <c r="E327" t="s">
        <v>103</v>
      </c>
      <c r="H327" s="3">
        <v>45782</v>
      </c>
      <c r="I327" s="13">
        <v>45784.664613738423</v>
      </c>
      <c r="J327" t="s">
        <v>195</v>
      </c>
      <c r="K327">
        <v>1000</v>
      </c>
      <c r="L327" t="s">
        <v>188</v>
      </c>
      <c r="M327" t="s">
        <v>58</v>
      </c>
      <c r="N327">
        <v>1</v>
      </c>
      <c r="O327">
        <v>0</v>
      </c>
      <c r="P327">
        <v>0</v>
      </c>
      <c r="Q327">
        <v>0</v>
      </c>
      <c r="R327" t="s">
        <v>227</v>
      </c>
      <c r="S327" t="s">
        <v>227</v>
      </c>
      <c r="T327">
        <v>0</v>
      </c>
      <c r="U327" t="s">
        <v>227</v>
      </c>
      <c r="V327" t="s">
        <v>227</v>
      </c>
      <c r="W327" t="s">
        <v>227</v>
      </c>
      <c r="X327" t="s">
        <v>227</v>
      </c>
      <c r="Y327" t="s">
        <v>227</v>
      </c>
      <c r="Z327" t="s">
        <v>228</v>
      </c>
      <c r="AA327" t="s">
        <v>54</v>
      </c>
      <c r="AB327">
        <v>129.9</v>
      </c>
      <c r="AC327">
        <v>111.563</v>
      </c>
      <c r="AD327" t="s">
        <v>67</v>
      </c>
      <c r="AE327" t="s">
        <v>4</v>
      </c>
      <c r="AF327" t="s">
        <v>8</v>
      </c>
      <c r="AG327" t="s">
        <v>88</v>
      </c>
      <c r="AH327" s="3">
        <v>45785</v>
      </c>
      <c r="AJ327" t="s">
        <v>56</v>
      </c>
      <c r="AK327" s="3"/>
      <c r="AM327" s="3"/>
      <c r="AN327" t="s">
        <v>57</v>
      </c>
      <c r="AO327" s="3"/>
      <c r="AR327"/>
      <c r="AS327">
        <v>202505</v>
      </c>
      <c r="AT327" s="3">
        <v>45785</v>
      </c>
      <c r="AU327">
        <v>2166828</v>
      </c>
      <c r="AV327">
        <v>45791</v>
      </c>
      <c r="AW327" s="3">
        <v>45804</v>
      </c>
      <c r="AY327" s="3"/>
      <c r="BA327" s="3"/>
      <c r="BC327" s="3"/>
      <c r="BD327">
        <v>202505</v>
      </c>
      <c r="BE327">
        <v>202505</v>
      </c>
      <c r="BF327" s="5">
        <f>IFERROR(VLOOKUP(Sheet1[[#This Row],[ASESOR]],Parámetros!A:B,2,0),Sheet1[[#This Row],[PERIODO_ALTA]])</f>
        <v>202505</v>
      </c>
      <c r="BG327" s="5" t="str">
        <f>_xlfn.CONCAT(TRIM(Sheet1[[#This Row],[ASESOR]])," ",TRIM(Sheet1[[#This Row],[DEPARTAMENTO]]))</f>
        <v>ALIV TELECOM S.A.C. Lambayeque</v>
      </c>
      <c r="BH327" s="5" t="str">
        <f>Sheet1[[#This Row],[DNI_ASESOR]]</f>
        <v>20609316170</v>
      </c>
      <c r="BI327">
        <f>IF(Sheet1[[#This Row],[GRUPO]]="G1",IF(AND(Sheet1[[#This Row],[RECIBO1_PAGADO]]&lt;&gt;"",Sheet1[[#This Row],[RECIBO1_PAGADO]]&lt;=DATEVALUE("10/06/2025")),1,0),0)</f>
        <v>1</v>
      </c>
      <c r="BJ327" s="9">
        <f>Sheet1[[#This Row],[PRECIO CON IGV EXTERNO]]/1.18</f>
        <v>94.544915254237296</v>
      </c>
      <c r="BK327" s="5" t="str">
        <f>IF(MONTH(Sheet1[[#This Row],[WS_RECIBO1_EMISION]])=5,"G1",IF(MONTH(Sheet1[[#This Row],[WS_RECIBO1_EMISION]])-5=1,"G2","POR DEFINIR"))</f>
        <v>G1</v>
      </c>
      <c r="BL327" s="5" t="s">
        <v>1798</v>
      </c>
    </row>
    <row r="328" spans="1:64" x14ac:dyDescent="0.25">
      <c r="A328">
        <v>2166877</v>
      </c>
      <c r="B328" t="s">
        <v>606</v>
      </c>
      <c r="C328" t="s">
        <v>94</v>
      </c>
      <c r="D328" t="s">
        <v>95</v>
      </c>
      <c r="E328" t="s">
        <v>102</v>
      </c>
      <c r="H328" s="3">
        <v>45783</v>
      </c>
      <c r="I328" s="13">
        <v>45784.683338043978</v>
      </c>
      <c r="J328" t="s">
        <v>190</v>
      </c>
      <c r="K328">
        <v>350</v>
      </c>
      <c r="L328" t="s">
        <v>186</v>
      </c>
      <c r="M328" t="s">
        <v>53</v>
      </c>
      <c r="N328">
        <v>0</v>
      </c>
      <c r="O328">
        <v>0</v>
      </c>
      <c r="P328">
        <v>0</v>
      </c>
      <c r="Q328">
        <v>0</v>
      </c>
      <c r="R328" t="s">
        <v>227</v>
      </c>
      <c r="S328" t="s">
        <v>227</v>
      </c>
      <c r="T328">
        <v>0</v>
      </c>
      <c r="U328" t="s">
        <v>227</v>
      </c>
      <c r="V328" t="s">
        <v>227</v>
      </c>
      <c r="W328" t="s">
        <v>227</v>
      </c>
      <c r="X328" t="s">
        <v>227</v>
      </c>
      <c r="Y328" t="s">
        <v>227</v>
      </c>
      <c r="Z328" t="s">
        <v>227</v>
      </c>
      <c r="AA328" t="s">
        <v>54</v>
      </c>
      <c r="AB328">
        <v>69</v>
      </c>
      <c r="AC328">
        <v>69</v>
      </c>
      <c r="AD328" t="s">
        <v>67</v>
      </c>
      <c r="AE328" t="s">
        <v>4</v>
      </c>
      <c r="AF328" t="s">
        <v>8</v>
      </c>
      <c r="AG328" t="s">
        <v>88</v>
      </c>
      <c r="AH328" s="3">
        <v>45785</v>
      </c>
      <c r="AJ328" t="s">
        <v>56</v>
      </c>
      <c r="AK328" s="3"/>
      <c r="AM328" s="3"/>
      <c r="AN328" t="s">
        <v>57</v>
      </c>
      <c r="AO328" s="3"/>
      <c r="AR328"/>
      <c r="AS328">
        <v>202505</v>
      </c>
      <c r="AT328" s="3">
        <v>45785</v>
      </c>
      <c r="AU328">
        <v>2166877</v>
      </c>
      <c r="AV328">
        <v>45791</v>
      </c>
      <c r="AW328" s="3">
        <v>45813</v>
      </c>
      <c r="AY328" s="3"/>
      <c r="BA328" s="3"/>
      <c r="BC328" s="3"/>
      <c r="BD328">
        <v>202505</v>
      </c>
      <c r="BE328">
        <v>202505</v>
      </c>
      <c r="BF328" s="5">
        <f>IFERROR(VLOOKUP(Sheet1[[#This Row],[ASESOR]],Parámetros!A:B,2,0),Sheet1[[#This Row],[PERIODO_ALTA]])</f>
        <v>202505</v>
      </c>
      <c r="BG328" s="5" t="str">
        <f>_xlfn.CONCAT(TRIM(Sheet1[[#This Row],[ASESOR]])," ",TRIM(Sheet1[[#This Row],[DEPARTAMENTO]]))</f>
        <v>ALIV TELECOM S.A.C. La Libertad</v>
      </c>
      <c r="BH328" s="5" t="str">
        <f>Sheet1[[#This Row],[DNI_ASESOR]]</f>
        <v>20609316170</v>
      </c>
      <c r="BI328">
        <f>IF(Sheet1[[#This Row],[GRUPO]]="G1",IF(AND(Sheet1[[#This Row],[RECIBO1_PAGADO]]&lt;&gt;"",Sheet1[[#This Row],[RECIBO1_PAGADO]]&lt;=DATEVALUE("10/06/2025")),1,0),0)</f>
        <v>1</v>
      </c>
      <c r="BJ328" s="9">
        <f>Sheet1[[#This Row],[PRECIO CON IGV EXTERNO]]/1.18</f>
        <v>58.474576271186443</v>
      </c>
      <c r="BK328" s="5" t="str">
        <f>IF(MONTH(Sheet1[[#This Row],[WS_RECIBO1_EMISION]])=5,"G1",IF(MONTH(Sheet1[[#This Row],[WS_RECIBO1_EMISION]])-5=1,"G2","POR DEFINIR"))</f>
        <v>G1</v>
      </c>
      <c r="BL328" s="5" t="s">
        <v>1798</v>
      </c>
    </row>
    <row r="329" spans="1:64" x14ac:dyDescent="0.25">
      <c r="A329">
        <v>2166959</v>
      </c>
      <c r="B329" t="s">
        <v>607</v>
      </c>
      <c r="C329" t="s">
        <v>94</v>
      </c>
      <c r="D329" t="s">
        <v>95</v>
      </c>
      <c r="E329" t="s">
        <v>102</v>
      </c>
      <c r="H329" s="3">
        <v>45784</v>
      </c>
      <c r="I329" s="13">
        <v>45784.712528090276</v>
      </c>
      <c r="J329" t="s">
        <v>190</v>
      </c>
      <c r="K329">
        <v>350</v>
      </c>
      <c r="L329" t="s">
        <v>189</v>
      </c>
      <c r="M329" t="s">
        <v>65</v>
      </c>
      <c r="N329">
        <v>0</v>
      </c>
      <c r="O329">
        <v>0</v>
      </c>
      <c r="P329">
        <v>1</v>
      </c>
      <c r="Q329">
        <v>0</v>
      </c>
      <c r="R329" t="s">
        <v>227</v>
      </c>
      <c r="S329" t="s">
        <v>227</v>
      </c>
      <c r="T329">
        <v>1</v>
      </c>
      <c r="U329" t="s">
        <v>227</v>
      </c>
      <c r="V329" t="s">
        <v>227</v>
      </c>
      <c r="W329" t="s">
        <v>227</v>
      </c>
      <c r="X329" t="s">
        <v>227</v>
      </c>
      <c r="Y329" t="s">
        <v>227</v>
      </c>
      <c r="Z329" t="s">
        <v>227</v>
      </c>
      <c r="AA329" t="s">
        <v>54</v>
      </c>
      <c r="AB329">
        <v>94</v>
      </c>
      <c r="AC329">
        <v>94</v>
      </c>
      <c r="AD329" t="s">
        <v>67</v>
      </c>
      <c r="AE329" t="s">
        <v>4</v>
      </c>
      <c r="AF329" t="s">
        <v>8</v>
      </c>
      <c r="AG329" t="s">
        <v>88</v>
      </c>
      <c r="AH329" s="3">
        <v>45785</v>
      </c>
      <c r="AJ329" t="s">
        <v>56</v>
      </c>
      <c r="AK329" s="3"/>
      <c r="AM329" s="3"/>
      <c r="AN329" t="s">
        <v>57</v>
      </c>
      <c r="AO329" s="3"/>
      <c r="AR329"/>
      <c r="AS329">
        <v>202505</v>
      </c>
      <c r="AT329" s="3">
        <v>45785</v>
      </c>
      <c r="AU329">
        <v>2166959</v>
      </c>
      <c r="AV329">
        <v>45791</v>
      </c>
      <c r="AW329" s="3">
        <v>45814</v>
      </c>
      <c r="AY329" s="3"/>
      <c r="BA329" s="3"/>
      <c r="BC329" s="3"/>
      <c r="BD329">
        <v>202505</v>
      </c>
      <c r="BE329">
        <v>202505</v>
      </c>
      <c r="BF329" s="5">
        <f>IFERROR(VLOOKUP(Sheet1[[#This Row],[ASESOR]],Parámetros!A:B,2,0),Sheet1[[#This Row],[PERIODO_ALTA]])</f>
        <v>202505</v>
      </c>
      <c r="BG329" s="5" t="str">
        <f>_xlfn.CONCAT(TRIM(Sheet1[[#This Row],[ASESOR]])," ",TRIM(Sheet1[[#This Row],[DEPARTAMENTO]]))</f>
        <v>ALIV TELECOM S.A.C. La Libertad</v>
      </c>
      <c r="BH329" s="5" t="str">
        <f>Sheet1[[#This Row],[DNI_ASESOR]]</f>
        <v>20609316170</v>
      </c>
      <c r="BI329">
        <f>IF(Sheet1[[#This Row],[GRUPO]]="G1",IF(AND(Sheet1[[#This Row],[RECIBO1_PAGADO]]&lt;&gt;"",Sheet1[[#This Row],[RECIBO1_PAGADO]]&lt;=DATEVALUE("10/06/2025")),1,0),0)</f>
        <v>1</v>
      </c>
      <c r="BJ329" s="9">
        <f>Sheet1[[#This Row],[PRECIO CON IGV EXTERNO]]/1.18</f>
        <v>79.66101694915254</v>
      </c>
      <c r="BK329" s="5" t="str">
        <f>IF(MONTH(Sheet1[[#This Row],[WS_RECIBO1_EMISION]])=5,"G1",IF(MONTH(Sheet1[[#This Row],[WS_RECIBO1_EMISION]])-5=1,"G2","POR DEFINIR"))</f>
        <v>G1</v>
      </c>
      <c r="BL329" s="5" t="s">
        <v>1798</v>
      </c>
    </row>
    <row r="330" spans="1:64" x14ac:dyDescent="0.25">
      <c r="A330">
        <v>2166967</v>
      </c>
      <c r="B330" t="s">
        <v>608</v>
      </c>
      <c r="C330" t="s">
        <v>89</v>
      </c>
      <c r="D330" t="s">
        <v>89</v>
      </c>
      <c r="E330" t="s">
        <v>89</v>
      </c>
      <c r="H330" s="3">
        <v>45784</v>
      </c>
      <c r="I330" s="13">
        <v>45784.720968171299</v>
      </c>
      <c r="J330" t="s">
        <v>195</v>
      </c>
      <c r="K330">
        <v>1000</v>
      </c>
      <c r="L330" t="s">
        <v>188</v>
      </c>
      <c r="M330" t="s">
        <v>58</v>
      </c>
      <c r="N330">
        <v>1</v>
      </c>
      <c r="O330">
        <v>0</v>
      </c>
      <c r="P330">
        <v>0</v>
      </c>
      <c r="Q330">
        <v>0</v>
      </c>
      <c r="R330" t="s">
        <v>227</v>
      </c>
      <c r="S330" t="s">
        <v>227</v>
      </c>
      <c r="T330">
        <v>0</v>
      </c>
      <c r="U330" t="s">
        <v>227</v>
      </c>
      <c r="V330" t="s">
        <v>227</v>
      </c>
      <c r="W330" t="s">
        <v>227</v>
      </c>
      <c r="X330" t="s">
        <v>227</v>
      </c>
      <c r="Y330" t="s">
        <v>227</v>
      </c>
      <c r="Z330" t="s">
        <v>228</v>
      </c>
      <c r="AA330" t="s">
        <v>54</v>
      </c>
      <c r="AB330">
        <v>129.9</v>
      </c>
      <c r="AC330">
        <v>111.563</v>
      </c>
      <c r="AD330" t="s">
        <v>67</v>
      </c>
      <c r="AE330" t="s">
        <v>4</v>
      </c>
      <c r="AF330" t="s">
        <v>8</v>
      </c>
      <c r="AG330" t="s">
        <v>88</v>
      </c>
      <c r="AH330" s="3">
        <v>45785</v>
      </c>
      <c r="AJ330" t="s">
        <v>56</v>
      </c>
      <c r="AK330" s="3"/>
      <c r="AM330" s="3"/>
      <c r="AN330" t="s">
        <v>57</v>
      </c>
      <c r="AO330" s="3"/>
      <c r="AR330"/>
      <c r="AS330">
        <v>202505</v>
      </c>
      <c r="AT330" s="3">
        <v>45785</v>
      </c>
      <c r="AU330">
        <v>2166967</v>
      </c>
      <c r="AV330">
        <v>45791</v>
      </c>
      <c r="AW330" s="3">
        <v>45817</v>
      </c>
      <c r="AY330" s="3"/>
      <c r="BA330" s="3"/>
      <c r="BC330" s="3"/>
      <c r="BD330">
        <v>202505</v>
      </c>
      <c r="BE330">
        <v>202505</v>
      </c>
      <c r="BF330" s="5">
        <f>IFERROR(VLOOKUP(Sheet1[[#This Row],[ASESOR]],Parámetros!A:B,2,0),Sheet1[[#This Row],[PERIODO_ALTA]])</f>
        <v>202505</v>
      </c>
      <c r="BG330" s="5" t="str">
        <f>_xlfn.CONCAT(TRIM(Sheet1[[#This Row],[ASESOR]])," ",TRIM(Sheet1[[#This Row],[DEPARTAMENTO]]))</f>
        <v>ALIV TELECOM S.A.C. Piura</v>
      </c>
      <c r="BH330" s="5" t="str">
        <f>Sheet1[[#This Row],[DNI_ASESOR]]</f>
        <v>20609316170</v>
      </c>
      <c r="BI330">
        <f>IF(Sheet1[[#This Row],[GRUPO]]="G1",IF(AND(Sheet1[[#This Row],[RECIBO1_PAGADO]]&lt;&gt;"",Sheet1[[#This Row],[RECIBO1_PAGADO]]&lt;=DATEVALUE("10/06/2025")),1,0),0)</f>
        <v>1</v>
      </c>
      <c r="BJ330" s="9">
        <f>Sheet1[[#This Row],[PRECIO CON IGV EXTERNO]]/1.18</f>
        <v>94.544915254237296</v>
      </c>
      <c r="BK330" s="5" t="str">
        <f>IF(MONTH(Sheet1[[#This Row],[WS_RECIBO1_EMISION]])=5,"G1",IF(MONTH(Sheet1[[#This Row],[WS_RECIBO1_EMISION]])-5=1,"G2","POR DEFINIR"))</f>
        <v>G1</v>
      </c>
      <c r="BL330" s="5" t="s">
        <v>1798</v>
      </c>
    </row>
    <row r="331" spans="1:64" x14ac:dyDescent="0.25">
      <c r="A331">
        <v>2166979</v>
      </c>
      <c r="B331" t="s">
        <v>609</v>
      </c>
      <c r="C331" t="s">
        <v>85</v>
      </c>
      <c r="D331" t="s">
        <v>86</v>
      </c>
      <c r="E331" t="s">
        <v>66</v>
      </c>
      <c r="H331" s="3">
        <v>45784</v>
      </c>
      <c r="I331" s="13">
        <v>45784.704214004632</v>
      </c>
      <c r="J331" t="s">
        <v>190</v>
      </c>
      <c r="K331">
        <v>350</v>
      </c>
      <c r="L331" t="s">
        <v>186</v>
      </c>
      <c r="M331" t="s">
        <v>53</v>
      </c>
      <c r="N331">
        <v>0</v>
      </c>
      <c r="O331">
        <v>0</v>
      </c>
      <c r="P331">
        <v>0</v>
      </c>
      <c r="Q331">
        <v>0</v>
      </c>
      <c r="R331" t="s">
        <v>227</v>
      </c>
      <c r="S331" t="s">
        <v>227</v>
      </c>
      <c r="T331">
        <v>0</v>
      </c>
      <c r="U331" t="s">
        <v>227</v>
      </c>
      <c r="V331" t="s">
        <v>227</v>
      </c>
      <c r="W331" t="s">
        <v>227</v>
      </c>
      <c r="X331" t="s">
        <v>227</v>
      </c>
      <c r="Y331" t="s">
        <v>227</v>
      </c>
      <c r="Z331" t="s">
        <v>227</v>
      </c>
      <c r="AA331" t="s">
        <v>54</v>
      </c>
      <c r="AB331">
        <v>69</v>
      </c>
      <c r="AC331">
        <v>69</v>
      </c>
      <c r="AD331" t="s">
        <v>67</v>
      </c>
      <c r="AE331" t="s">
        <v>4</v>
      </c>
      <c r="AF331" t="s">
        <v>8</v>
      </c>
      <c r="AG331" t="s">
        <v>88</v>
      </c>
      <c r="AH331" s="3">
        <v>45785</v>
      </c>
      <c r="AJ331" t="s">
        <v>56</v>
      </c>
      <c r="AK331" s="3"/>
      <c r="AM331" s="3"/>
      <c r="AN331" t="s">
        <v>57</v>
      </c>
      <c r="AO331" s="3"/>
      <c r="AR331"/>
      <c r="AS331">
        <v>202505</v>
      </c>
      <c r="AT331" s="3">
        <v>45785</v>
      </c>
      <c r="AU331">
        <v>2166979</v>
      </c>
      <c r="AV331">
        <v>45791</v>
      </c>
      <c r="AW331" s="3">
        <v>45793</v>
      </c>
      <c r="AY331" s="3"/>
      <c r="BA331" s="3"/>
      <c r="BC331" s="3"/>
      <c r="BD331">
        <v>202505</v>
      </c>
      <c r="BE331">
        <v>202505</v>
      </c>
      <c r="BF331" s="5">
        <f>IFERROR(VLOOKUP(Sheet1[[#This Row],[ASESOR]],Parámetros!A:B,2,0),Sheet1[[#This Row],[PERIODO_ALTA]])</f>
        <v>202505</v>
      </c>
      <c r="BG331" s="5" t="str">
        <f>_xlfn.CONCAT(TRIM(Sheet1[[#This Row],[ASESOR]])," ",TRIM(Sheet1[[#This Row],[DEPARTAMENTO]]))</f>
        <v>ALIV TELECOM S.A.C. Lambayeque</v>
      </c>
      <c r="BH331" s="5" t="str">
        <f>Sheet1[[#This Row],[DNI_ASESOR]]</f>
        <v>20609316170</v>
      </c>
      <c r="BI331">
        <f>IF(Sheet1[[#This Row],[GRUPO]]="G1",IF(AND(Sheet1[[#This Row],[RECIBO1_PAGADO]]&lt;&gt;"",Sheet1[[#This Row],[RECIBO1_PAGADO]]&lt;=DATEVALUE("10/06/2025")),1,0),0)</f>
        <v>1</v>
      </c>
      <c r="BJ331" s="9">
        <f>Sheet1[[#This Row],[PRECIO CON IGV EXTERNO]]/1.18</f>
        <v>58.474576271186443</v>
      </c>
      <c r="BK331" s="5" t="str">
        <f>IF(MONTH(Sheet1[[#This Row],[WS_RECIBO1_EMISION]])=5,"G1",IF(MONTH(Sheet1[[#This Row],[WS_RECIBO1_EMISION]])-5=1,"G2","POR DEFINIR"))</f>
        <v>G1</v>
      </c>
      <c r="BL331" s="5" t="s">
        <v>1798</v>
      </c>
    </row>
    <row r="332" spans="1:64" x14ac:dyDescent="0.25">
      <c r="A332">
        <v>2166994</v>
      </c>
      <c r="B332" t="s">
        <v>610</v>
      </c>
      <c r="C332" t="s">
        <v>89</v>
      </c>
      <c r="D332" t="s">
        <v>89</v>
      </c>
      <c r="E332" t="s">
        <v>93</v>
      </c>
      <c r="H332" s="3">
        <v>45784</v>
      </c>
      <c r="I332" s="13">
        <v>45784.725005289351</v>
      </c>
      <c r="J332" t="s">
        <v>190</v>
      </c>
      <c r="K332">
        <v>350</v>
      </c>
      <c r="L332" t="s">
        <v>186</v>
      </c>
      <c r="M332" t="s">
        <v>53</v>
      </c>
      <c r="N332">
        <v>0</v>
      </c>
      <c r="O332">
        <v>0</v>
      </c>
      <c r="P332">
        <v>0</v>
      </c>
      <c r="Q332">
        <v>0</v>
      </c>
      <c r="R332" t="s">
        <v>227</v>
      </c>
      <c r="S332" t="s">
        <v>227</v>
      </c>
      <c r="T332">
        <v>0</v>
      </c>
      <c r="U332" t="s">
        <v>227</v>
      </c>
      <c r="V332" t="s">
        <v>227</v>
      </c>
      <c r="W332" t="s">
        <v>227</v>
      </c>
      <c r="X332" t="s">
        <v>227</v>
      </c>
      <c r="Y332" t="s">
        <v>227</v>
      </c>
      <c r="Z332" t="s">
        <v>227</v>
      </c>
      <c r="AA332" t="s">
        <v>54</v>
      </c>
      <c r="AB332">
        <v>69</v>
      </c>
      <c r="AC332">
        <v>69</v>
      </c>
      <c r="AD332" t="s">
        <v>67</v>
      </c>
      <c r="AE332" t="s">
        <v>4</v>
      </c>
      <c r="AF332" t="s">
        <v>8</v>
      </c>
      <c r="AG332" t="s">
        <v>88</v>
      </c>
      <c r="AH332" s="3">
        <v>45784</v>
      </c>
      <c r="AJ332" t="s">
        <v>56</v>
      </c>
      <c r="AK332" s="3"/>
      <c r="AM332" s="3"/>
      <c r="AN332" t="s">
        <v>57</v>
      </c>
      <c r="AO332" s="3"/>
      <c r="AR332"/>
      <c r="AS332">
        <v>202505</v>
      </c>
      <c r="AT332" s="3">
        <v>45784</v>
      </c>
      <c r="AU332">
        <v>2166994</v>
      </c>
      <c r="AV332">
        <v>45791</v>
      </c>
      <c r="AW332" s="3">
        <v>45811</v>
      </c>
      <c r="AY332" s="3"/>
      <c r="BA332" s="3"/>
      <c r="BC332" s="3"/>
      <c r="BD332">
        <v>202505</v>
      </c>
      <c r="BE332">
        <v>202505</v>
      </c>
      <c r="BF332" s="5">
        <f>IFERROR(VLOOKUP(Sheet1[[#This Row],[ASESOR]],Parámetros!A:B,2,0),Sheet1[[#This Row],[PERIODO_ALTA]])</f>
        <v>202505</v>
      </c>
      <c r="BG332" s="5" t="str">
        <f>_xlfn.CONCAT(TRIM(Sheet1[[#This Row],[ASESOR]])," ",TRIM(Sheet1[[#This Row],[DEPARTAMENTO]]))</f>
        <v>ALIV TELECOM S.A.C. Piura</v>
      </c>
      <c r="BH332" s="5" t="str">
        <f>Sheet1[[#This Row],[DNI_ASESOR]]</f>
        <v>20609316170</v>
      </c>
      <c r="BI332">
        <f>IF(Sheet1[[#This Row],[GRUPO]]="G1",IF(AND(Sheet1[[#This Row],[RECIBO1_PAGADO]]&lt;&gt;"",Sheet1[[#This Row],[RECIBO1_PAGADO]]&lt;=DATEVALUE("10/06/2025")),1,0),0)</f>
        <v>1</v>
      </c>
      <c r="BJ332" s="9">
        <f>Sheet1[[#This Row],[PRECIO CON IGV EXTERNO]]/1.18</f>
        <v>58.474576271186443</v>
      </c>
      <c r="BK332" s="5" t="str">
        <f>IF(MONTH(Sheet1[[#This Row],[WS_RECIBO1_EMISION]])=5,"G1",IF(MONTH(Sheet1[[#This Row],[WS_RECIBO1_EMISION]])-5=1,"G2","POR DEFINIR"))</f>
        <v>G1</v>
      </c>
      <c r="BL332" s="5" t="s">
        <v>1798</v>
      </c>
    </row>
    <row r="333" spans="1:64" x14ac:dyDescent="0.25">
      <c r="A333">
        <v>2167084</v>
      </c>
      <c r="B333" t="s">
        <v>611</v>
      </c>
      <c r="C333" t="s">
        <v>94</v>
      </c>
      <c r="D333" t="s">
        <v>95</v>
      </c>
      <c r="E333" t="s">
        <v>96</v>
      </c>
      <c r="H333" s="3">
        <v>45784</v>
      </c>
      <c r="I333" s="13">
        <v>45784.720957835649</v>
      </c>
      <c r="J333" t="s">
        <v>190</v>
      </c>
      <c r="K333">
        <v>350</v>
      </c>
      <c r="L333" t="s">
        <v>186</v>
      </c>
      <c r="M333" t="s">
        <v>53</v>
      </c>
      <c r="N333">
        <v>0</v>
      </c>
      <c r="O333">
        <v>0</v>
      </c>
      <c r="P333">
        <v>0</v>
      </c>
      <c r="Q333">
        <v>0</v>
      </c>
      <c r="R333" t="s">
        <v>227</v>
      </c>
      <c r="S333" t="s">
        <v>227</v>
      </c>
      <c r="T333">
        <v>0</v>
      </c>
      <c r="U333" t="s">
        <v>227</v>
      </c>
      <c r="V333" t="s">
        <v>227</v>
      </c>
      <c r="W333" t="s">
        <v>227</v>
      </c>
      <c r="X333" t="s">
        <v>227</v>
      </c>
      <c r="Y333" t="s">
        <v>227</v>
      </c>
      <c r="Z333" t="s">
        <v>227</v>
      </c>
      <c r="AA333" t="s">
        <v>54</v>
      </c>
      <c r="AB333">
        <v>69</v>
      </c>
      <c r="AC333">
        <v>69</v>
      </c>
      <c r="AD333" t="s">
        <v>55</v>
      </c>
      <c r="AE333" t="s">
        <v>141</v>
      </c>
      <c r="AF333" t="s">
        <v>187</v>
      </c>
      <c r="AG333" t="s">
        <v>88</v>
      </c>
      <c r="AH333" s="3">
        <v>45785</v>
      </c>
      <c r="AJ333" t="s">
        <v>56</v>
      </c>
      <c r="AK333" s="3"/>
      <c r="AM333" s="3"/>
      <c r="AN333" t="s">
        <v>57</v>
      </c>
      <c r="AO333" s="3"/>
      <c r="AR333"/>
      <c r="AS333">
        <v>202505</v>
      </c>
      <c r="AT333" s="3">
        <v>45785</v>
      </c>
      <c r="AU333">
        <v>2167084</v>
      </c>
      <c r="AV333">
        <v>45791</v>
      </c>
      <c r="AW333" s="3">
        <v>45805</v>
      </c>
      <c r="AY333" s="3"/>
      <c r="BA333" s="3"/>
      <c r="BC333" s="3"/>
      <c r="BD333">
        <v>202505</v>
      </c>
      <c r="BE333">
        <v>202505</v>
      </c>
      <c r="BF333" s="5">
        <f>IFERROR(VLOOKUP(Sheet1[[#This Row],[ASESOR]],Parámetros!A:B,2,0),Sheet1[[#This Row],[PERIODO_ALTA]])</f>
        <v>202505</v>
      </c>
      <c r="BG333" s="5" t="str">
        <f>_xlfn.CONCAT(TRIM(Sheet1[[#This Row],[ASESOR]])," ",TRIM(Sheet1[[#This Row],[DEPARTAMENTO]]))</f>
        <v>EXPORTEL PROVINCIA La Libertad</v>
      </c>
      <c r="BH333" s="5" t="str">
        <f>Sheet1[[#This Row],[DNI_ASESOR]]</f>
        <v>20610487672</v>
      </c>
      <c r="BI333">
        <f>IF(Sheet1[[#This Row],[GRUPO]]="G1",IF(AND(Sheet1[[#This Row],[RECIBO1_PAGADO]]&lt;&gt;"",Sheet1[[#This Row],[RECIBO1_PAGADO]]&lt;=DATEVALUE("10/06/2025")),1,0),0)</f>
        <v>1</v>
      </c>
      <c r="BJ333" s="9">
        <f>Sheet1[[#This Row],[PRECIO CON IGV EXTERNO]]/1.18</f>
        <v>58.474576271186443</v>
      </c>
      <c r="BK333" s="5" t="str">
        <f>IF(MONTH(Sheet1[[#This Row],[WS_RECIBO1_EMISION]])=5,"G1",IF(MONTH(Sheet1[[#This Row],[WS_RECIBO1_EMISION]])-5=1,"G2","POR DEFINIR"))</f>
        <v>G1</v>
      </c>
      <c r="BL333" s="5" t="s">
        <v>1798</v>
      </c>
    </row>
    <row r="334" spans="1:64" x14ac:dyDescent="0.25">
      <c r="A334">
        <v>2167109</v>
      </c>
      <c r="B334" t="s">
        <v>612</v>
      </c>
      <c r="C334" t="s">
        <v>85</v>
      </c>
      <c r="D334" t="s">
        <v>86</v>
      </c>
      <c r="E334" t="s">
        <v>104</v>
      </c>
      <c r="G334" t="s">
        <v>346</v>
      </c>
      <c r="H334" s="3">
        <v>45784</v>
      </c>
      <c r="I334" s="13">
        <v>45784.760429398149</v>
      </c>
      <c r="J334" t="s">
        <v>190</v>
      </c>
      <c r="K334">
        <v>350</v>
      </c>
      <c r="L334" t="s">
        <v>186</v>
      </c>
      <c r="M334" t="s">
        <v>53</v>
      </c>
      <c r="N334">
        <v>0</v>
      </c>
      <c r="O334">
        <v>0</v>
      </c>
      <c r="P334">
        <v>0</v>
      </c>
      <c r="Q334">
        <v>0</v>
      </c>
      <c r="R334" t="s">
        <v>227</v>
      </c>
      <c r="S334" t="s">
        <v>227</v>
      </c>
      <c r="T334">
        <v>0</v>
      </c>
      <c r="U334" t="s">
        <v>227</v>
      </c>
      <c r="V334" t="s">
        <v>227</v>
      </c>
      <c r="W334" t="s">
        <v>227</v>
      </c>
      <c r="X334" t="s">
        <v>227</v>
      </c>
      <c r="Y334" t="s">
        <v>227</v>
      </c>
      <c r="Z334" t="s">
        <v>227</v>
      </c>
      <c r="AA334" t="s">
        <v>59</v>
      </c>
      <c r="AB334">
        <v>69</v>
      </c>
      <c r="AC334">
        <v>69</v>
      </c>
      <c r="AD334" t="s">
        <v>67</v>
      </c>
      <c r="AE334" t="s">
        <v>91</v>
      </c>
      <c r="AF334" t="s">
        <v>92</v>
      </c>
      <c r="AG334" t="s">
        <v>88</v>
      </c>
      <c r="AH334" s="3">
        <v>45785</v>
      </c>
      <c r="AJ334" t="s">
        <v>56</v>
      </c>
      <c r="AK334" s="3"/>
      <c r="AM334" s="3"/>
      <c r="AN334" t="s">
        <v>57</v>
      </c>
      <c r="AO334" s="3"/>
      <c r="AR334"/>
      <c r="AS334">
        <v>202505</v>
      </c>
      <c r="AT334" s="3">
        <v>45785</v>
      </c>
      <c r="AU334">
        <v>2167109</v>
      </c>
      <c r="AV334">
        <v>45791</v>
      </c>
      <c r="AW334" s="3">
        <v>45805</v>
      </c>
      <c r="AY334" s="3"/>
      <c r="BA334" s="3"/>
      <c r="BC334" s="3"/>
      <c r="BD334">
        <v>202505</v>
      </c>
      <c r="BE334">
        <v>202505</v>
      </c>
      <c r="BF334" s="5">
        <f>IFERROR(VLOOKUP(Sheet1[[#This Row],[ASESOR]],Parámetros!A:B,2,0),Sheet1[[#This Row],[PERIODO_ALTA]])</f>
        <v>202505</v>
      </c>
      <c r="BG334" s="5" t="str">
        <f>_xlfn.CONCAT(TRIM(Sheet1[[#This Row],[ASESOR]])," ",TRIM(Sheet1[[#This Row],[DEPARTAMENTO]]))</f>
        <v>YBENS GROUP Lambayeque</v>
      </c>
      <c r="BH334" s="5" t="str">
        <f>Sheet1[[#This Row],[DNI_ASESOR]]</f>
        <v>20610803131</v>
      </c>
      <c r="BI334">
        <f>IF(Sheet1[[#This Row],[GRUPO]]="G1",IF(AND(Sheet1[[#This Row],[RECIBO1_PAGADO]]&lt;&gt;"",Sheet1[[#This Row],[RECIBO1_PAGADO]]&lt;=DATEVALUE("10/06/2025")),1,0),0)</f>
        <v>1</v>
      </c>
      <c r="BJ334" s="9">
        <f>Sheet1[[#This Row],[PRECIO CON IGV EXTERNO]]/1.18</f>
        <v>58.474576271186443</v>
      </c>
      <c r="BK334" s="5" t="str">
        <f>IF(MONTH(Sheet1[[#This Row],[WS_RECIBO1_EMISION]])=5,"G1",IF(MONTH(Sheet1[[#This Row],[WS_RECIBO1_EMISION]])-5=1,"G2","POR DEFINIR"))</f>
        <v>G1</v>
      </c>
      <c r="BL334" s="5" t="s">
        <v>1798</v>
      </c>
    </row>
    <row r="335" spans="1:64" x14ac:dyDescent="0.25">
      <c r="A335">
        <v>2167255</v>
      </c>
      <c r="B335" t="s">
        <v>613</v>
      </c>
      <c r="C335" t="s">
        <v>89</v>
      </c>
      <c r="D335" t="s">
        <v>89</v>
      </c>
      <c r="E335" t="s">
        <v>97</v>
      </c>
      <c r="H335" s="3">
        <v>45784</v>
      </c>
      <c r="I335" s="13">
        <v>45784.741735995369</v>
      </c>
      <c r="J335" t="s">
        <v>195</v>
      </c>
      <c r="K335">
        <v>1000</v>
      </c>
      <c r="L335" t="s">
        <v>188</v>
      </c>
      <c r="M335" t="s">
        <v>58</v>
      </c>
      <c r="N335">
        <v>1</v>
      </c>
      <c r="O335">
        <v>0</v>
      </c>
      <c r="P335">
        <v>0</v>
      </c>
      <c r="Q335">
        <v>0</v>
      </c>
      <c r="R335" t="s">
        <v>227</v>
      </c>
      <c r="S335" t="s">
        <v>227</v>
      </c>
      <c r="T335">
        <v>0</v>
      </c>
      <c r="U335" t="s">
        <v>227</v>
      </c>
      <c r="V335" t="s">
        <v>227</v>
      </c>
      <c r="W335" t="s">
        <v>227</v>
      </c>
      <c r="X335" t="s">
        <v>227</v>
      </c>
      <c r="Y335" t="s">
        <v>227</v>
      </c>
      <c r="Z335" t="s">
        <v>228</v>
      </c>
      <c r="AA335" t="s">
        <v>54</v>
      </c>
      <c r="AB335">
        <v>129.9</v>
      </c>
      <c r="AC335">
        <v>111.563</v>
      </c>
      <c r="AD335" t="s">
        <v>67</v>
      </c>
      <c r="AE335" t="s">
        <v>70</v>
      </c>
      <c r="AF335" t="s">
        <v>131</v>
      </c>
      <c r="AG335" t="s">
        <v>88</v>
      </c>
      <c r="AH335" s="3">
        <v>45785</v>
      </c>
      <c r="AJ335" t="s">
        <v>56</v>
      </c>
      <c r="AK335" s="3"/>
      <c r="AM335" s="3"/>
      <c r="AN335" t="s">
        <v>57</v>
      </c>
      <c r="AO335" s="3"/>
      <c r="AR335"/>
      <c r="AS335">
        <v>202505</v>
      </c>
      <c r="AT335" s="3">
        <v>45785</v>
      </c>
      <c r="AU335">
        <v>2167255</v>
      </c>
      <c r="AV335">
        <v>45791</v>
      </c>
      <c r="AW335" s="3">
        <v>45815</v>
      </c>
      <c r="AY335" s="3"/>
      <c r="BA335" s="3"/>
      <c r="BC335" s="3"/>
      <c r="BD335">
        <v>202505</v>
      </c>
      <c r="BE335">
        <v>202505</v>
      </c>
      <c r="BF335" s="5">
        <f>IFERROR(VLOOKUP(Sheet1[[#This Row],[ASESOR]],Parámetros!A:B,2,0),Sheet1[[#This Row],[PERIODO_ALTA]])</f>
        <v>202505</v>
      </c>
      <c r="BG335" s="5" t="str">
        <f>_xlfn.CONCAT(TRIM(Sheet1[[#This Row],[ASESOR]])," ",TRIM(Sheet1[[#This Row],[DEPARTAMENTO]]))</f>
        <v>SICOMNET SAC Piura</v>
      </c>
      <c r="BH335" s="5" t="str">
        <f>Sheet1[[#This Row],[DNI_ASESOR]]</f>
        <v>20610959564</v>
      </c>
      <c r="BI335">
        <f>IF(Sheet1[[#This Row],[GRUPO]]="G1",IF(AND(Sheet1[[#This Row],[RECIBO1_PAGADO]]&lt;&gt;"",Sheet1[[#This Row],[RECIBO1_PAGADO]]&lt;=DATEVALUE("10/06/2025")),1,0),0)</f>
        <v>1</v>
      </c>
      <c r="BJ335" s="9">
        <f>Sheet1[[#This Row],[PRECIO CON IGV EXTERNO]]/1.18</f>
        <v>94.544915254237296</v>
      </c>
      <c r="BK335" s="5" t="str">
        <f>IF(MONTH(Sheet1[[#This Row],[WS_RECIBO1_EMISION]])=5,"G1",IF(MONTH(Sheet1[[#This Row],[WS_RECIBO1_EMISION]])-5=1,"G2","POR DEFINIR"))</f>
        <v>G1</v>
      </c>
      <c r="BL335" s="5" t="s">
        <v>1798</v>
      </c>
    </row>
    <row r="336" spans="1:64" x14ac:dyDescent="0.25">
      <c r="A336">
        <v>2167286</v>
      </c>
      <c r="B336" t="s">
        <v>614</v>
      </c>
      <c r="C336" t="s">
        <v>89</v>
      </c>
      <c r="D336" t="s">
        <v>89</v>
      </c>
      <c r="E336" t="s">
        <v>93</v>
      </c>
      <c r="H336" s="3">
        <v>45784</v>
      </c>
      <c r="I336" s="13">
        <v>45784.750356446762</v>
      </c>
      <c r="J336" t="s">
        <v>190</v>
      </c>
      <c r="K336">
        <v>350</v>
      </c>
      <c r="L336" t="s">
        <v>186</v>
      </c>
      <c r="M336" t="s">
        <v>53</v>
      </c>
      <c r="N336">
        <v>0</v>
      </c>
      <c r="O336">
        <v>0</v>
      </c>
      <c r="P336">
        <v>0</v>
      </c>
      <c r="Q336">
        <v>0</v>
      </c>
      <c r="R336" t="s">
        <v>227</v>
      </c>
      <c r="S336" t="s">
        <v>227</v>
      </c>
      <c r="T336">
        <v>0</v>
      </c>
      <c r="U336" t="s">
        <v>227</v>
      </c>
      <c r="V336" t="s">
        <v>227</v>
      </c>
      <c r="W336" t="s">
        <v>227</v>
      </c>
      <c r="X336" t="s">
        <v>227</v>
      </c>
      <c r="Y336" t="s">
        <v>227</v>
      </c>
      <c r="Z336" t="s">
        <v>227</v>
      </c>
      <c r="AA336" t="s">
        <v>54</v>
      </c>
      <c r="AB336">
        <v>69</v>
      </c>
      <c r="AC336">
        <v>69</v>
      </c>
      <c r="AD336" t="s">
        <v>67</v>
      </c>
      <c r="AE336" t="s">
        <v>70</v>
      </c>
      <c r="AF336" t="s">
        <v>131</v>
      </c>
      <c r="AG336" t="s">
        <v>88</v>
      </c>
      <c r="AH336" s="3">
        <v>45785</v>
      </c>
      <c r="AJ336" t="s">
        <v>56</v>
      </c>
      <c r="AK336" s="3"/>
      <c r="AM336" s="3"/>
      <c r="AN336" t="s">
        <v>57</v>
      </c>
      <c r="AO336" s="3"/>
      <c r="AR336"/>
      <c r="AS336">
        <v>202505</v>
      </c>
      <c r="AT336" s="3">
        <v>45785</v>
      </c>
      <c r="AU336">
        <v>2167286</v>
      </c>
      <c r="AV336">
        <v>45791</v>
      </c>
      <c r="AW336" s="3">
        <v>45818</v>
      </c>
      <c r="AY336" s="3"/>
      <c r="BA336" s="3"/>
      <c r="BC336" s="3"/>
      <c r="BD336">
        <v>202505</v>
      </c>
      <c r="BE336">
        <v>202505</v>
      </c>
      <c r="BF336" s="5">
        <f>IFERROR(VLOOKUP(Sheet1[[#This Row],[ASESOR]],Parámetros!A:B,2,0),Sheet1[[#This Row],[PERIODO_ALTA]])</f>
        <v>202505</v>
      </c>
      <c r="BG336" s="5" t="str">
        <f>_xlfn.CONCAT(TRIM(Sheet1[[#This Row],[ASESOR]])," ",TRIM(Sheet1[[#This Row],[DEPARTAMENTO]]))</f>
        <v>SICOMNET SAC Piura</v>
      </c>
      <c r="BH336" s="5" t="str">
        <f>Sheet1[[#This Row],[DNI_ASESOR]]</f>
        <v>20610959564</v>
      </c>
      <c r="BI336">
        <f>IF(Sheet1[[#This Row],[GRUPO]]="G1",IF(AND(Sheet1[[#This Row],[RECIBO1_PAGADO]]&lt;&gt;"",Sheet1[[#This Row],[RECIBO1_PAGADO]]&lt;=DATEVALUE("10/06/2025")),1,0),0)</f>
        <v>1</v>
      </c>
      <c r="BJ336" s="9">
        <f>Sheet1[[#This Row],[PRECIO CON IGV EXTERNO]]/1.18</f>
        <v>58.474576271186443</v>
      </c>
      <c r="BK336" s="5" t="str">
        <f>IF(MONTH(Sheet1[[#This Row],[WS_RECIBO1_EMISION]])=5,"G1",IF(MONTH(Sheet1[[#This Row],[WS_RECIBO1_EMISION]])-5=1,"G2","POR DEFINIR"))</f>
        <v>G1</v>
      </c>
      <c r="BL336" s="5" t="s">
        <v>1798</v>
      </c>
    </row>
    <row r="337" spans="1:64" x14ac:dyDescent="0.25">
      <c r="A337">
        <v>2167380</v>
      </c>
      <c r="B337" t="s">
        <v>615</v>
      </c>
      <c r="C337" t="s">
        <v>94</v>
      </c>
      <c r="D337" t="s">
        <v>95</v>
      </c>
      <c r="E337" t="s">
        <v>96</v>
      </c>
      <c r="H337" s="3">
        <v>45784</v>
      </c>
      <c r="I337" s="13">
        <v>45784.883336921295</v>
      </c>
      <c r="J337" t="s">
        <v>193</v>
      </c>
      <c r="K337">
        <v>600</v>
      </c>
      <c r="L337" t="s">
        <v>188</v>
      </c>
      <c r="M337" t="s">
        <v>58</v>
      </c>
      <c r="N337">
        <v>2</v>
      </c>
      <c r="O337">
        <v>0</v>
      </c>
      <c r="P337">
        <v>1</v>
      </c>
      <c r="Q337">
        <v>0</v>
      </c>
      <c r="R337" t="s">
        <v>227</v>
      </c>
      <c r="S337" t="s">
        <v>227</v>
      </c>
      <c r="T337">
        <v>0</v>
      </c>
      <c r="U337" t="s">
        <v>227</v>
      </c>
      <c r="V337" t="s">
        <v>227</v>
      </c>
      <c r="W337" t="s">
        <v>227</v>
      </c>
      <c r="X337" t="s">
        <v>227</v>
      </c>
      <c r="Y337" t="s">
        <v>227</v>
      </c>
      <c r="Z337" t="s">
        <v>227</v>
      </c>
      <c r="AA337" t="s">
        <v>54</v>
      </c>
      <c r="AB337">
        <v>184</v>
      </c>
      <c r="AC337">
        <v>184</v>
      </c>
      <c r="AD337" t="s">
        <v>67</v>
      </c>
      <c r="AE337" t="s">
        <v>4</v>
      </c>
      <c r="AF337" t="s">
        <v>8</v>
      </c>
      <c r="AG337" t="s">
        <v>88</v>
      </c>
      <c r="AH337" s="3">
        <v>45785</v>
      </c>
      <c r="AJ337" t="s">
        <v>56</v>
      </c>
      <c r="AK337" s="3"/>
      <c r="AM337" s="3"/>
      <c r="AN337" t="s">
        <v>57</v>
      </c>
      <c r="AO337" s="3"/>
      <c r="AR337"/>
      <c r="AS337">
        <v>202505</v>
      </c>
      <c r="AT337" s="3">
        <v>45785</v>
      </c>
      <c r="AU337">
        <v>2167380</v>
      </c>
      <c r="AV337">
        <v>45791</v>
      </c>
      <c r="AW337" s="3"/>
      <c r="AY337" s="3"/>
      <c r="BA337" s="3"/>
      <c r="BC337" s="3"/>
      <c r="BD337">
        <v>202505</v>
      </c>
      <c r="BE337">
        <v>202505</v>
      </c>
      <c r="BF337" s="5">
        <f>IFERROR(VLOOKUP(Sheet1[[#This Row],[ASESOR]],Parámetros!A:B,2,0),Sheet1[[#This Row],[PERIODO_ALTA]])</f>
        <v>202505</v>
      </c>
      <c r="BG337" s="5" t="str">
        <f>_xlfn.CONCAT(TRIM(Sheet1[[#This Row],[ASESOR]])," ",TRIM(Sheet1[[#This Row],[DEPARTAMENTO]]))</f>
        <v>ALIV TELECOM S.A.C. La Libertad</v>
      </c>
      <c r="BH337" s="5" t="str">
        <f>Sheet1[[#This Row],[DNI_ASESOR]]</f>
        <v>20609316170</v>
      </c>
      <c r="BI337">
        <f>IF(Sheet1[[#This Row],[GRUPO]]="G1",IF(AND(Sheet1[[#This Row],[RECIBO1_PAGADO]]&lt;&gt;"",Sheet1[[#This Row],[RECIBO1_PAGADO]]&lt;=DATEVALUE("10/06/2025")),1,0),0)</f>
        <v>0</v>
      </c>
      <c r="BJ337" s="9">
        <f>Sheet1[[#This Row],[PRECIO CON IGV EXTERNO]]/1.18</f>
        <v>155.93220338983051</v>
      </c>
      <c r="BK337" s="5" t="str">
        <f>IF(MONTH(Sheet1[[#This Row],[WS_RECIBO1_EMISION]])=5,"G1",IF(MONTH(Sheet1[[#This Row],[WS_RECIBO1_EMISION]])-5=1,"G2","POR DEFINIR"))</f>
        <v>G1</v>
      </c>
      <c r="BL337" s="5" t="s">
        <v>1798</v>
      </c>
    </row>
    <row r="338" spans="1:64" x14ac:dyDescent="0.25">
      <c r="A338">
        <v>2167403</v>
      </c>
      <c r="B338" t="s">
        <v>616</v>
      </c>
      <c r="C338" t="s">
        <v>94</v>
      </c>
      <c r="D338" t="s">
        <v>95</v>
      </c>
      <c r="E338" t="s">
        <v>96</v>
      </c>
      <c r="H338" s="3">
        <v>45784</v>
      </c>
      <c r="I338" s="13">
        <v>45784.789590706016</v>
      </c>
      <c r="J338" t="s">
        <v>192</v>
      </c>
      <c r="K338">
        <v>400</v>
      </c>
      <c r="L338" t="s">
        <v>186</v>
      </c>
      <c r="M338" t="s">
        <v>53</v>
      </c>
      <c r="N338">
        <v>0</v>
      </c>
      <c r="O338">
        <v>0</v>
      </c>
      <c r="P338">
        <v>0</v>
      </c>
      <c r="Q338">
        <v>0</v>
      </c>
      <c r="R338" t="s">
        <v>227</v>
      </c>
      <c r="S338" t="s">
        <v>227</v>
      </c>
      <c r="T338">
        <v>0</v>
      </c>
      <c r="U338" t="s">
        <v>227</v>
      </c>
      <c r="V338" t="s">
        <v>227</v>
      </c>
      <c r="W338" t="s">
        <v>227</v>
      </c>
      <c r="X338" t="s">
        <v>227</v>
      </c>
      <c r="Y338" t="s">
        <v>227</v>
      </c>
      <c r="Z338" t="s">
        <v>227</v>
      </c>
      <c r="AA338" t="s">
        <v>54</v>
      </c>
      <c r="AB338">
        <v>129</v>
      </c>
      <c r="AC338">
        <v>129</v>
      </c>
      <c r="AD338" t="s">
        <v>67</v>
      </c>
      <c r="AE338" t="s">
        <v>4</v>
      </c>
      <c r="AF338" t="s">
        <v>8</v>
      </c>
      <c r="AG338" t="s">
        <v>88</v>
      </c>
      <c r="AH338" s="3">
        <v>45785</v>
      </c>
      <c r="AJ338" t="s">
        <v>56</v>
      </c>
      <c r="AK338" s="3"/>
      <c r="AM338" s="3"/>
      <c r="AN338" t="s">
        <v>57</v>
      </c>
      <c r="AO338" s="3"/>
      <c r="AR338"/>
      <c r="AS338">
        <v>202505</v>
      </c>
      <c r="AT338" s="3">
        <v>45785</v>
      </c>
      <c r="AU338">
        <v>2167403</v>
      </c>
      <c r="AV338">
        <v>45791</v>
      </c>
      <c r="AW338" s="3">
        <v>45810</v>
      </c>
      <c r="AY338" s="3"/>
      <c r="BA338" s="3"/>
      <c r="BC338" s="3"/>
      <c r="BD338">
        <v>202505</v>
      </c>
      <c r="BE338">
        <v>202505</v>
      </c>
      <c r="BF338" s="5">
        <f>IFERROR(VLOOKUP(Sheet1[[#This Row],[ASESOR]],Parámetros!A:B,2,0),Sheet1[[#This Row],[PERIODO_ALTA]])</f>
        <v>202505</v>
      </c>
      <c r="BG338" s="5" t="str">
        <f>_xlfn.CONCAT(TRIM(Sheet1[[#This Row],[ASESOR]])," ",TRIM(Sheet1[[#This Row],[DEPARTAMENTO]]))</f>
        <v>ALIV TELECOM S.A.C. La Libertad</v>
      </c>
      <c r="BH338" s="5" t="str">
        <f>Sheet1[[#This Row],[DNI_ASESOR]]</f>
        <v>20609316170</v>
      </c>
      <c r="BI338">
        <f>IF(Sheet1[[#This Row],[GRUPO]]="G1",IF(AND(Sheet1[[#This Row],[RECIBO1_PAGADO]]&lt;&gt;"",Sheet1[[#This Row],[RECIBO1_PAGADO]]&lt;=DATEVALUE("10/06/2025")),1,0),0)</f>
        <v>1</v>
      </c>
      <c r="BJ338" s="9">
        <f>Sheet1[[#This Row],[PRECIO CON IGV EXTERNO]]/1.18</f>
        <v>109.32203389830509</v>
      </c>
      <c r="BK338" s="5" t="str">
        <f>IF(MONTH(Sheet1[[#This Row],[WS_RECIBO1_EMISION]])=5,"G1",IF(MONTH(Sheet1[[#This Row],[WS_RECIBO1_EMISION]])-5=1,"G2","POR DEFINIR"))</f>
        <v>G1</v>
      </c>
      <c r="BL338" s="5" t="s">
        <v>1798</v>
      </c>
    </row>
    <row r="339" spans="1:64" x14ac:dyDescent="0.25">
      <c r="A339">
        <v>2167412</v>
      </c>
      <c r="B339" t="s">
        <v>617</v>
      </c>
      <c r="C339" t="s">
        <v>89</v>
      </c>
      <c r="D339" t="s">
        <v>89</v>
      </c>
      <c r="E339" t="s">
        <v>90</v>
      </c>
      <c r="H339" s="3">
        <v>45784</v>
      </c>
      <c r="I339" s="13">
        <v>45784.841759641204</v>
      </c>
      <c r="J339" t="s">
        <v>190</v>
      </c>
      <c r="K339">
        <v>350</v>
      </c>
      <c r="L339" t="s">
        <v>188</v>
      </c>
      <c r="M339" t="s">
        <v>58</v>
      </c>
      <c r="N339">
        <v>0</v>
      </c>
      <c r="O339">
        <v>0</v>
      </c>
      <c r="P339">
        <v>1</v>
      </c>
      <c r="Q339">
        <v>0</v>
      </c>
      <c r="R339" t="s">
        <v>227</v>
      </c>
      <c r="S339" t="s">
        <v>227</v>
      </c>
      <c r="T339">
        <v>0</v>
      </c>
      <c r="U339" t="s">
        <v>227</v>
      </c>
      <c r="V339" t="s">
        <v>227</v>
      </c>
      <c r="W339" t="s">
        <v>227</v>
      </c>
      <c r="X339" t="s">
        <v>227</v>
      </c>
      <c r="Y339" t="s">
        <v>227</v>
      </c>
      <c r="Z339" t="s">
        <v>227</v>
      </c>
      <c r="AA339" t="s">
        <v>54</v>
      </c>
      <c r="AB339">
        <v>84</v>
      </c>
      <c r="AC339">
        <v>84</v>
      </c>
      <c r="AD339" t="s">
        <v>67</v>
      </c>
      <c r="AE339" t="s">
        <v>70</v>
      </c>
      <c r="AF339" t="s">
        <v>131</v>
      </c>
      <c r="AG339" t="s">
        <v>88</v>
      </c>
      <c r="AH339" s="3">
        <v>45785</v>
      </c>
      <c r="AJ339" t="s">
        <v>56</v>
      </c>
      <c r="AK339" s="3"/>
      <c r="AM339" s="3"/>
      <c r="AN339" t="s">
        <v>57</v>
      </c>
      <c r="AO339" s="3"/>
      <c r="AR339"/>
      <c r="AS339">
        <v>202505</v>
      </c>
      <c r="AT339" s="3">
        <v>45785</v>
      </c>
      <c r="AU339">
        <v>2167412</v>
      </c>
      <c r="AV339">
        <v>45791</v>
      </c>
      <c r="AW339" s="3">
        <v>45805</v>
      </c>
      <c r="AY339" s="3"/>
      <c r="BA339" s="3"/>
      <c r="BC339" s="3"/>
      <c r="BD339">
        <v>202505</v>
      </c>
      <c r="BE339">
        <v>202505</v>
      </c>
      <c r="BF339" s="5">
        <f>IFERROR(VLOOKUP(Sheet1[[#This Row],[ASESOR]],Parámetros!A:B,2,0),Sheet1[[#This Row],[PERIODO_ALTA]])</f>
        <v>202505</v>
      </c>
      <c r="BG339" s="5" t="str">
        <f>_xlfn.CONCAT(TRIM(Sheet1[[#This Row],[ASESOR]])," ",TRIM(Sheet1[[#This Row],[DEPARTAMENTO]]))</f>
        <v>SICOMNET SAC Piura</v>
      </c>
      <c r="BH339" s="5" t="str">
        <f>Sheet1[[#This Row],[DNI_ASESOR]]</f>
        <v>20610959564</v>
      </c>
      <c r="BI339">
        <f>IF(Sheet1[[#This Row],[GRUPO]]="G1",IF(AND(Sheet1[[#This Row],[RECIBO1_PAGADO]]&lt;&gt;"",Sheet1[[#This Row],[RECIBO1_PAGADO]]&lt;=DATEVALUE("10/06/2025")),1,0),0)</f>
        <v>1</v>
      </c>
      <c r="BJ339" s="9">
        <f>Sheet1[[#This Row],[PRECIO CON IGV EXTERNO]]/1.18</f>
        <v>71.186440677966104</v>
      </c>
      <c r="BK339" s="5" t="str">
        <f>IF(MONTH(Sheet1[[#This Row],[WS_RECIBO1_EMISION]])=5,"G1",IF(MONTH(Sheet1[[#This Row],[WS_RECIBO1_EMISION]])-5=1,"G2","POR DEFINIR"))</f>
        <v>G1</v>
      </c>
      <c r="BL339" s="5" t="s">
        <v>1798</v>
      </c>
    </row>
    <row r="340" spans="1:64" x14ac:dyDescent="0.25">
      <c r="A340">
        <v>2167449</v>
      </c>
      <c r="B340" t="s">
        <v>618</v>
      </c>
      <c r="C340" t="s">
        <v>89</v>
      </c>
      <c r="D340" t="s">
        <v>89</v>
      </c>
      <c r="E340" t="s">
        <v>93</v>
      </c>
      <c r="H340" s="3">
        <v>45784</v>
      </c>
      <c r="I340" s="13">
        <v>45784.875095798612</v>
      </c>
      <c r="J340" t="s">
        <v>195</v>
      </c>
      <c r="K340">
        <v>1000</v>
      </c>
      <c r="L340" t="s">
        <v>188</v>
      </c>
      <c r="M340" t="s">
        <v>58</v>
      </c>
      <c r="N340">
        <v>1</v>
      </c>
      <c r="O340">
        <v>0</v>
      </c>
      <c r="P340">
        <v>0</v>
      </c>
      <c r="Q340">
        <v>0</v>
      </c>
      <c r="R340" t="s">
        <v>227</v>
      </c>
      <c r="S340" t="s">
        <v>227</v>
      </c>
      <c r="T340">
        <v>0</v>
      </c>
      <c r="U340" t="s">
        <v>227</v>
      </c>
      <c r="V340" t="s">
        <v>227</v>
      </c>
      <c r="W340" t="s">
        <v>227</v>
      </c>
      <c r="X340" t="s">
        <v>227</v>
      </c>
      <c r="Y340" t="s">
        <v>227</v>
      </c>
      <c r="Z340" t="s">
        <v>228</v>
      </c>
      <c r="AA340" t="s">
        <v>54</v>
      </c>
      <c r="AB340">
        <v>129.9</v>
      </c>
      <c r="AC340">
        <v>111.563</v>
      </c>
      <c r="AD340" t="s">
        <v>67</v>
      </c>
      <c r="AE340" t="s">
        <v>4</v>
      </c>
      <c r="AF340" t="s">
        <v>8</v>
      </c>
      <c r="AG340" t="s">
        <v>88</v>
      </c>
      <c r="AH340" s="3">
        <v>45785</v>
      </c>
      <c r="AJ340" t="s">
        <v>56</v>
      </c>
      <c r="AK340" s="3"/>
      <c r="AM340" s="3"/>
      <c r="AN340" t="s">
        <v>57</v>
      </c>
      <c r="AO340" s="3"/>
      <c r="AR340"/>
      <c r="AS340">
        <v>202505</v>
      </c>
      <c r="AT340" s="3">
        <v>45785</v>
      </c>
      <c r="AU340">
        <v>2167449</v>
      </c>
      <c r="AV340">
        <v>45791</v>
      </c>
      <c r="AW340" s="3">
        <v>45817</v>
      </c>
      <c r="AY340" s="3"/>
      <c r="BA340" s="3"/>
      <c r="BC340" s="3"/>
      <c r="BD340">
        <v>202505</v>
      </c>
      <c r="BE340">
        <v>202505</v>
      </c>
      <c r="BF340" s="5">
        <f>IFERROR(VLOOKUP(Sheet1[[#This Row],[ASESOR]],Parámetros!A:B,2,0),Sheet1[[#This Row],[PERIODO_ALTA]])</f>
        <v>202505</v>
      </c>
      <c r="BG340" s="5" t="str">
        <f>_xlfn.CONCAT(TRIM(Sheet1[[#This Row],[ASESOR]])," ",TRIM(Sheet1[[#This Row],[DEPARTAMENTO]]))</f>
        <v>ALIV TELECOM S.A.C. Piura</v>
      </c>
      <c r="BH340" s="5" t="str">
        <f>Sheet1[[#This Row],[DNI_ASESOR]]</f>
        <v>20609316170</v>
      </c>
      <c r="BI340">
        <f>IF(Sheet1[[#This Row],[GRUPO]]="G1",IF(AND(Sheet1[[#This Row],[RECIBO1_PAGADO]]&lt;&gt;"",Sheet1[[#This Row],[RECIBO1_PAGADO]]&lt;=DATEVALUE("10/06/2025")),1,0),0)</f>
        <v>1</v>
      </c>
      <c r="BJ340" s="9">
        <f>Sheet1[[#This Row],[PRECIO CON IGV EXTERNO]]/1.18</f>
        <v>94.544915254237296</v>
      </c>
      <c r="BK340" s="5" t="str">
        <f>IF(MONTH(Sheet1[[#This Row],[WS_RECIBO1_EMISION]])=5,"G1",IF(MONTH(Sheet1[[#This Row],[WS_RECIBO1_EMISION]])-5=1,"G2","POR DEFINIR"))</f>
        <v>G1</v>
      </c>
      <c r="BL340" s="5" t="s">
        <v>1798</v>
      </c>
    </row>
    <row r="341" spans="1:64" x14ac:dyDescent="0.25">
      <c r="A341">
        <v>2167510</v>
      </c>
      <c r="B341" t="s">
        <v>619</v>
      </c>
      <c r="C341" t="s">
        <v>89</v>
      </c>
      <c r="D341" t="s">
        <v>89</v>
      </c>
      <c r="E341" t="s">
        <v>90</v>
      </c>
      <c r="G341" t="s">
        <v>311</v>
      </c>
      <c r="H341" s="3">
        <v>45784</v>
      </c>
      <c r="I341" s="13">
        <v>45784.92504652778</v>
      </c>
      <c r="J341" t="s">
        <v>190</v>
      </c>
      <c r="K341">
        <v>350</v>
      </c>
      <c r="L341" t="s">
        <v>186</v>
      </c>
      <c r="M341" t="s">
        <v>53</v>
      </c>
      <c r="N341">
        <v>0</v>
      </c>
      <c r="O341">
        <v>0</v>
      </c>
      <c r="P341">
        <v>0</v>
      </c>
      <c r="Q341">
        <v>0</v>
      </c>
      <c r="R341" t="s">
        <v>227</v>
      </c>
      <c r="S341" t="s">
        <v>227</v>
      </c>
      <c r="T341">
        <v>0</v>
      </c>
      <c r="U341" t="s">
        <v>227</v>
      </c>
      <c r="V341" t="s">
        <v>227</v>
      </c>
      <c r="W341" t="s">
        <v>227</v>
      </c>
      <c r="X341" t="s">
        <v>227</v>
      </c>
      <c r="Y341" t="s">
        <v>227</v>
      </c>
      <c r="Z341" t="s">
        <v>227</v>
      </c>
      <c r="AA341" t="s">
        <v>59</v>
      </c>
      <c r="AB341">
        <v>69</v>
      </c>
      <c r="AC341">
        <v>69</v>
      </c>
      <c r="AD341" t="s">
        <v>67</v>
      </c>
      <c r="AE341" t="s">
        <v>70</v>
      </c>
      <c r="AF341" t="s">
        <v>131</v>
      </c>
      <c r="AG341" t="s">
        <v>88</v>
      </c>
      <c r="AH341" s="3">
        <v>45785</v>
      </c>
      <c r="AJ341" t="s">
        <v>56</v>
      </c>
      <c r="AK341" s="3"/>
      <c r="AM341" s="3"/>
      <c r="AN341" t="s">
        <v>57</v>
      </c>
      <c r="AO341" s="3"/>
      <c r="AR341"/>
      <c r="AS341">
        <v>202505</v>
      </c>
      <c r="AT341" s="3">
        <v>45785</v>
      </c>
      <c r="AU341">
        <v>2167510</v>
      </c>
      <c r="AV341">
        <v>45791</v>
      </c>
      <c r="AW341" s="3">
        <v>45803</v>
      </c>
      <c r="AY341" s="3"/>
      <c r="BA341" s="3"/>
      <c r="BC341" s="3"/>
      <c r="BD341">
        <v>202505</v>
      </c>
      <c r="BE341">
        <v>202505</v>
      </c>
      <c r="BF341" s="5">
        <f>IFERROR(VLOOKUP(Sheet1[[#This Row],[ASESOR]],Parámetros!A:B,2,0),Sheet1[[#This Row],[PERIODO_ALTA]])</f>
        <v>202505</v>
      </c>
      <c r="BG341" s="5" t="str">
        <f>_xlfn.CONCAT(TRIM(Sheet1[[#This Row],[ASESOR]])," ",TRIM(Sheet1[[#This Row],[DEPARTAMENTO]]))</f>
        <v>SICOMNET SAC Piura</v>
      </c>
      <c r="BH341" s="5" t="str">
        <f>Sheet1[[#This Row],[DNI_ASESOR]]</f>
        <v>20610959564</v>
      </c>
      <c r="BI341">
        <f>IF(Sheet1[[#This Row],[GRUPO]]="G1",IF(AND(Sheet1[[#This Row],[RECIBO1_PAGADO]]&lt;&gt;"",Sheet1[[#This Row],[RECIBO1_PAGADO]]&lt;=DATEVALUE("10/06/2025")),1,0),0)</f>
        <v>1</v>
      </c>
      <c r="BJ341" s="9">
        <f>Sheet1[[#This Row],[PRECIO CON IGV EXTERNO]]/1.18</f>
        <v>58.474576271186443</v>
      </c>
      <c r="BK341" s="5" t="str">
        <f>IF(MONTH(Sheet1[[#This Row],[WS_RECIBO1_EMISION]])=5,"G1",IF(MONTH(Sheet1[[#This Row],[WS_RECIBO1_EMISION]])-5=1,"G2","POR DEFINIR"))</f>
        <v>G1</v>
      </c>
      <c r="BL341" s="5" t="s">
        <v>1798</v>
      </c>
    </row>
    <row r="342" spans="1:64" x14ac:dyDescent="0.25">
      <c r="A342">
        <v>2167582</v>
      </c>
      <c r="B342" t="s">
        <v>620</v>
      </c>
      <c r="C342" t="s">
        <v>89</v>
      </c>
      <c r="D342" t="s">
        <v>89</v>
      </c>
      <c r="E342" t="s">
        <v>93</v>
      </c>
      <c r="H342" s="3">
        <v>45784</v>
      </c>
      <c r="I342" s="13">
        <v>45784.847964386572</v>
      </c>
      <c r="J342" t="s">
        <v>191</v>
      </c>
      <c r="K342">
        <v>550</v>
      </c>
      <c r="L342" t="s">
        <v>186</v>
      </c>
      <c r="M342" t="s">
        <v>53</v>
      </c>
      <c r="N342">
        <v>0</v>
      </c>
      <c r="O342">
        <v>0</v>
      </c>
      <c r="P342">
        <v>0</v>
      </c>
      <c r="Q342">
        <v>0</v>
      </c>
      <c r="R342" t="s">
        <v>227</v>
      </c>
      <c r="S342" t="s">
        <v>227</v>
      </c>
      <c r="T342">
        <v>0</v>
      </c>
      <c r="U342" t="s">
        <v>227</v>
      </c>
      <c r="V342" t="s">
        <v>227</v>
      </c>
      <c r="W342" t="s">
        <v>227</v>
      </c>
      <c r="X342" t="s">
        <v>227</v>
      </c>
      <c r="Y342" t="s">
        <v>227</v>
      </c>
      <c r="Z342" t="s">
        <v>227</v>
      </c>
      <c r="AA342" t="s">
        <v>54</v>
      </c>
      <c r="AB342">
        <v>89</v>
      </c>
      <c r="AC342">
        <v>89</v>
      </c>
      <c r="AD342" t="s">
        <v>67</v>
      </c>
      <c r="AE342" t="s">
        <v>70</v>
      </c>
      <c r="AF342" t="s">
        <v>131</v>
      </c>
      <c r="AG342" t="s">
        <v>88</v>
      </c>
      <c r="AH342" s="3">
        <v>45785</v>
      </c>
      <c r="AJ342" t="s">
        <v>56</v>
      </c>
      <c r="AK342" s="3"/>
      <c r="AM342" s="3"/>
      <c r="AN342" t="s">
        <v>57</v>
      </c>
      <c r="AO342" s="3"/>
      <c r="AR342"/>
      <c r="AS342">
        <v>202505</v>
      </c>
      <c r="AT342" s="3">
        <v>45785</v>
      </c>
      <c r="AU342">
        <v>2167582</v>
      </c>
      <c r="AV342">
        <v>45791</v>
      </c>
      <c r="AW342" s="3">
        <v>45806</v>
      </c>
      <c r="AY342" s="3"/>
      <c r="BA342" s="3"/>
      <c r="BC342" s="3"/>
      <c r="BD342">
        <v>202505</v>
      </c>
      <c r="BE342">
        <v>202505</v>
      </c>
      <c r="BF342" s="5">
        <f>IFERROR(VLOOKUP(Sheet1[[#This Row],[ASESOR]],Parámetros!A:B,2,0),Sheet1[[#This Row],[PERIODO_ALTA]])</f>
        <v>202505</v>
      </c>
      <c r="BG342" s="5" t="str">
        <f>_xlfn.CONCAT(TRIM(Sheet1[[#This Row],[ASESOR]])," ",TRIM(Sheet1[[#This Row],[DEPARTAMENTO]]))</f>
        <v>SICOMNET SAC Piura</v>
      </c>
      <c r="BH342" s="5" t="str">
        <f>Sheet1[[#This Row],[DNI_ASESOR]]</f>
        <v>20610959564</v>
      </c>
      <c r="BI342">
        <f>IF(Sheet1[[#This Row],[GRUPO]]="G1",IF(AND(Sheet1[[#This Row],[RECIBO1_PAGADO]]&lt;&gt;"",Sheet1[[#This Row],[RECIBO1_PAGADO]]&lt;=DATEVALUE("10/06/2025")),1,0),0)</f>
        <v>1</v>
      </c>
      <c r="BJ342" s="9">
        <f>Sheet1[[#This Row],[PRECIO CON IGV EXTERNO]]/1.18</f>
        <v>75.423728813559322</v>
      </c>
      <c r="BK342" s="5" t="str">
        <f>IF(MONTH(Sheet1[[#This Row],[WS_RECIBO1_EMISION]])=5,"G1",IF(MONTH(Sheet1[[#This Row],[WS_RECIBO1_EMISION]])-5=1,"G2","POR DEFINIR"))</f>
        <v>G1</v>
      </c>
      <c r="BL342" s="5" t="s">
        <v>1798</v>
      </c>
    </row>
    <row r="343" spans="1:64" x14ac:dyDescent="0.25">
      <c r="A343">
        <v>2167641</v>
      </c>
      <c r="B343" t="s">
        <v>621</v>
      </c>
      <c r="C343" t="s">
        <v>89</v>
      </c>
      <c r="D343" t="s">
        <v>89</v>
      </c>
      <c r="E343" t="s">
        <v>90</v>
      </c>
      <c r="H343" s="3">
        <v>45784</v>
      </c>
      <c r="I343" s="13">
        <v>45784.970830590275</v>
      </c>
      <c r="J343" t="s">
        <v>195</v>
      </c>
      <c r="K343">
        <v>1000</v>
      </c>
      <c r="L343" t="s">
        <v>188</v>
      </c>
      <c r="M343" t="s">
        <v>58</v>
      </c>
      <c r="N343">
        <v>1</v>
      </c>
      <c r="O343">
        <v>0</v>
      </c>
      <c r="P343">
        <v>0</v>
      </c>
      <c r="Q343">
        <v>0</v>
      </c>
      <c r="R343" t="s">
        <v>227</v>
      </c>
      <c r="S343" t="s">
        <v>227</v>
      </c>
      <c r="T343">
        <v>0</v>
      </c>
      <c r="U343" t="s">
        <v>227</v>
      </c>
      <c r="V343" t="s">
        <v>227</v>
      </c>
      <c r="W343" t="s">
        <v>227</v>
      </c>
      <c r="X343" t="s">
        <v>227</v>
      </c>
      <c r="Y343" t="s">
        <v>227</v>
      </c>
      <c r="Z343" t="s">
        <v>228</v>
      </c>
      <c r="AA343" t="s">
        <v>54</v>
      </c>
      <c r="AB343">
        <v>129.9</v>
      </c>
      <c r="AC343">
        <v>111.563</v>
      </c>
      <c r="AD343" t="s">
        <v>67</v>
      </c>
      <c r="AE343" t="s">
        <v>4</v>
      </c>
      <c r="AF343" t="s">
        <v>8</v>
      </c>
      <c r="AG343" t="s">
        <v>88</v>
      </c>
      <c r="AH343" s="3">
        <v>45785</v>
      </c>
      <c r="AJ343" t="s">
        <v>56</v>
      </c>
      <c r="AK343" s="3"/>
      <c r="AM343" s="3"/>
      <c r="AN343" t="s">
        <v>57</v>
      </c>
      <c r="AO343" s="3"/>
      <c r="AR343"/>
      <c r="AS343">
        <v>202505</v>
      </c>
      <c r="AT343" s="3">
        <v>45785</v>
      </c>
      <c r="AU343">
        <v>2167641</v>
      </c>
      <c r="AV343">
        <v>45791</v>
      </c>
      <c r="AW343" s="3">
        <v>45817</v>
      </c>
      <c r="AY343" s="3"/>
      <c r="BA343" s="3"/>
      <c r="BC343" s="3"/>
      <c r="BD343">
        <v>202505</v>
      </c>
      <c r="BE343">
        <v>202505</v>
      </c>
      <c r="BF343" s="5">
        <f>IFERROR(VLOOKUP(Sheet1[[#This Row],[ASESOR]],Parámetros!A:B,2,0),Sheet1[[#This Row],[PERIODO_ALTA]])</f>
        <v>202505</v>
      </c>
      <c r="BG343" s="5" t="str">
        <f>_xlfn.CONCAT(TRIM(Sheet1[[#This Row],[ASESOR]])," ",TRIM(Sheet1[[#This Row],[DEPARTAMENTO]]))</f>
        <v>ALIV TELECOM S.A.C. Piura</v>
      </c>
      <c r="BH343" s="5" t="str">
        <f>Sheet1[[#This Row],[DNI_ASESOR]]</f>
        <v>20609316170</v>
      </c>
      <c r="BI343">
        <f>IF(Sheet1[[#This Row],[GRUPO]]="G1",IF(AND(Sheet1[[#This Row],[RECIBO1_PAGADO]]&lt;&gt;"",Sheet1[[#This Row],[RECIBO1_PAGADO]]&lt;=DATEVALUE("10/06/2025")),1,0),0)</f>
        <v>1</v>
      </c>
      <c r="BJ343" s="9">
        <f>Sheet1[[#This Row],[PRECIO CON IGV EXTERNO]]/1.18</f>
        <v>94.544915254237296</v>
      </c>
      <c r="BK343" s="5" t="str">
        <f>IF(MONTH(Sheet1[[#This Row],[WS_RECIBO1_EMISION]])=5,"G1",IF(MONTH(Sheet1[[#This Row],[WS_RECIBO1_EMISION]])-5=1,"G2","POR DEFINIR"))</f>
        <v>G1</v>
      </c>
      <c r="BL343" s="5" t="s">
        <v>1798</v>
      </c>
    </row>
    <row r="344" spans="1:64" x14ac:dyDescent="0.25">
      <c r="A344">
        <v>2167651</v>
      </c>
      <c r="B344" t="s">
        <v>622</v>
      </c>
      <c r="C344" t="s">
        <v>89</v>
      </c>
      <c r="D344" t="s">
        <v>89</v>
      </c>
      <c r="E344" t="s">
        <v>93</v>
      </c>
      <c r="H344" s="3">
        <v>45784</v>
      </c>
      <c r="I344" s="13">
        <v>45784.872933680555</v>
      </c>
      <c r="J344" t="s">
        <v>190</v>
      </c>
      <c r="K344">
        <v>350</v>
      </c>
      <c r="L344" t="s">
        <v>186</v>
      </c>
      <c r="M344" t="s">
        <v>53</v>
      </c>
      <c r="N344">
        <v>0</v>
      </c>
      <c r="O344">
        <v>0</v>
      </c>
      <c r="P344">
        <v>0</v>
      </c>
      <c r="Q344">
        <v>0</v>
      </c>
      <c r="R344" t="s">
        <v>227</v>
      </c>
      <c r="S344" t="s">
        <v>227</v>
      </c>
      <c r="T344">
        <v>0</v>
      </c>
      <c r="U344" t="s">
        <v>227</v>
      </c>
      <c r="V344" t="s">
        <v>227</v>
      </c>
      <c r="W344" t="s">
        <v>227</v>
      </c>
      <c r="X344" t="s">
        <v>227</v>
      </c>
      <c r="Y344" t="s">
        <v>227</v>
      </c>
      <c r="Z344" t="s">
        <v>227</v>
      </c>
      <c r="AA344" t="s">
        <v>64</v>
      </c>
      <c r="AB344">
        <v>69</v>
      </c>
      <c r="AC344">
        <v>69</v>
      </c>
      <c r="AD344" t="s">
        <v>67</v>
      </c>
      <c r="AE344" t="s">
        <v>4</v>
      </c>
      <c r="AF344" t="s">
        <v>8</v>
      </c>
      <c r="AG344" t="s">
        <v>88</v>
      </c>
      <c r="AH344" s="3">
        <v>45785</v>
      </c>
      <c r="AJ344" t="s">
        <v>56</v>
      </c>
      <c r="AK344" s="3"/>
      <c r="AM344" s="3"/>
      <c r="AN344" t="s">
        <v>57</v>
      </c>
      <c r="AO344" s="3"/>
      <c r="AR344"/>
      <c r="AS344">
        <v>202505</v>
      </c>
      <c r="AT344" s="3">
        <v>45785</v>
      </c>
      <c r="AU344">
        <v>2167651</v>
      </c>
      <c r="AV344">
        <v>45791</v>
      </c>
      <c r="AW344" s="3">
        <v>45818</v>
      </c>
      <c r="AY344" s="3"/>
      <c r="BA344" s="3"/>
      <c r="BC344" s="3"/>
      <c r="BD344">
        <v>202505</v>
      </c>
      <c r="BE344">
        <v>202505</v>
      </c>
      <c r="BF344" s="5">
        <f>IFERROR(VLOOKUP(Sheet1[[#This Row],[ASESOR]],Parámetros!A:B,2,0),Sheet1[[#This Row],[PERIODO_ALTA]])</f>
        <v>202505</v>
      </c>
      <c r="BG344" s="5" t="str">
        <f>_xlfn.CONCAT(TRIM(Sheet1[[#This Row],[ASESOR]])," ",TRIM(Sheet1[[#This Row],[DEPARTAMENTO]]))</f>
        <v>ALIV TELECOM S.A.C. Piura</v>
      </c>
      <c r="BH344" s="5" t="str">
        <f>Sheet1[[#This Row],[DNI_ASESOR]]</f>
        <v>20609316170</v>
      </c>
      <c r="BI344">
        <f>IF(Sheet1[[#This Row],[GRUPO]]="G1",IF(AND(Sheet1[[#This Row],[RECIBO1_PAGADO]]&lt;&gt;"",Sheet1[[#This Row],[RECIBO1_PAGADO]]&lt;=DATEVALUE("10/06/2025")),1,0),0)</f>
        <v>1</v>
      </c>
      <c r="BJ344" s="9">
        <f>Sheet1[[#This Row],[PRECIO CON IGV EXTERNO]]/1.18</f>
        <v>58.474576271186443</v>
      </c>
      <c r="BK344" s="5" t="str">
        <f>IF(MONTH(Sheet1[[#This Row],[WS_RECIBO1_EMISION]])=5,"G1",IF(MONTH(Sheet1[[#This Row],[WS_RECIBO1_EMISION]])-5=1,"G2","POR DEFINIR"))</f>
        <v>G1</v>
      </c>
      <c r="BL344" s="5" t="s">
        <v>1798</v>
      </c>
    </row>
    <row r="345" spans="1:64" x14ac:dyDescent="0.25">
      <c r="A345">
        <v>2167680</v>
      </c>
      <c r="B345" t="s">
        <v>623</v>
      </c>
      <c r="C345" t="s">
        <v>89</v>
      </c>
      <c r="D345" t="s">
        <v>89</v>
      </c>
      <c r="E345" t="s">
        <v>89</v>
      </c>
      <c r="H345" s="3">
        <v>45781</v>
      </c>
      <c r="I345" s="13">
        <v>45784.895871678244</v>
      </c>
      <c r="J345" t="s">
        <v>195</v>
      </c>
      <c r="K345">
        <v>1000</v>
      </c>
      <c r="L345" t="s">
        <v>188</v>
      </c>
      <c r="M345" t="s">
        <v>58</v>
      </c>
      <c r="N345">
        <v>1</v>
      </c>
      <c r="O345">
        <v>0</v>
      </c>
      <c r="P345">
        <v>0</v>
      </c>
      <c r="Q345">
        <v>0</v>
      </c>
      <c r="R345" t="s">
        <v>227</v>
      </c>
      <c r="S345" t="s">
        <v>227</v>
      </c>
      <c r="T345">
        <v>0</v>
      </c>
      <c r="U345" t="s">
        <v>227</v>
      </c>
      <c r="V345" t="s">
        <v>227</v>
      </c>
      <c r="W345" t="s">
        <v>227</v>
      </c>
      <c r="X345" t="s">
        <v>227</v>
      </c>
      <c r="Y345" t="s">
        <v>227</v>
      </c>
      <c r="Z345" t="s">
        <v>228</v>
      </c>
      <c r="AA345" t="s">
        <v>54</v>
      </c>
      <c r="AB345">
        <v>129.9</v>
      </c>
      <c r="AC345">
        <v>111.563</v>
      </c>
      <c r="AD345" t="s">
        <v>67</v>
      </c>
      <c r="AE345" t="s">
        <v>4</v>
      </c>
      <c r="AF345" t="s">
        <v>8</v>
      </c>
      <c r="AG345" t="s">
        <v>88</v>
      </c>
      <c r="AH345" s="3">
        <v>45785</v>
      </c>
      <c r="AJ345" t="s">
        <v>56</v>
      </c>
      <c r="AK345" s="3"/>
      <c r="AM345" s="3"/>
      <c r="AN345" t="s">
        <v>57</v>
      </c>
      <c r="AO345" s="3"/>
      <c r="AR345"/>
      <c r="AS345">
        <v>202505</v>
      </c>
      <c r="AT345" s="3">
        <v>45785</v>
      </c>
      <c r="AU345">
        <v>2167680</v>
      </c>
      <c r="AV345" s="3">
        <v>45791</v>
      </c>
      <c r="AW345" s="3"/>
      <c r="AY345" s="3"/>
      <c r="BA345" s="3"/>
      <c r="BC345" s="3"/>
      <c r="BD345">
        <v>202505</v>
      </c>
      <c r="BE345">
        <v>202505</v>
      </c>
      <c r="BF345" s="5">
        <f>IFERROR(VLOOKUP(Sheet1[[#This Row],[ASESOR]],Parámetros!A:B,2,0),Sheet1[[#This Row],[PERIODO_ALTA]])</f>
        <v>202505</v>
      </c>
      <c r="BG345" s="5" t="str">
        <f>_xlfn.CONCAT(TRIM(Sheet1[[#This Row],[ASESOR]])," ",TRIM(Sheet1[[#This Row],[DEPARTAMENTO]]))</f>
        <v>ALIV TELECOM S.A.C. Piura</v>
      </c>
      <c r="BH345" s="5" t="str">
        <f>Sheet1[[#This Row],[DNI_ASESOR]]</f>
        <v>20609316170</v>
      </c>
      <c r="BI345">
        <f>IF(Sheet1[[#This Row],[GRUPO]]="G1",IF(AND(Sheet1[[#This Row],[RECIBO1_PAGADO]]&lt;&gt;"",Sheet1[[#This Row],[RECIBO1_PAGADO]]&lt;=DATEVALUE("10/06/2025")),1,0),0)</f>
        <v>0</v>
      </c>
      <c r="BJ345" s="9">
        <f>Sheet1[[#This Row],[PRECIO CON IGV EXTERNO]]/1.18</f>
        <v>94.544915254237296</v>
      </c>
      <c r="BK345" s="5" t="str">
        <f>IF(MONTH(Sheet1[[#This Row],[WS_RECIBO1_EMISION]])=5,"G1",IF(MONTH(Sheet1[[#This Row],[WS_RECIBO1_EMISION]])-5=1,"G2","POR DEFINIR"))</f>
        <v>G1</v>
      </c>
      <c r="BL345" s="5" t="s">
        <v>1798</v>
      </c>
    </row>
    <row r="346" spans="1:64" x14ac:dyDescent="0.25">
      <c r="A346">
        <v>2167681</v>
      </c>
      <c r="B346" t="s">
        <v>624</v>
      </c>
      <c r="C346" t="s">
        <v>94</v>
      </c>
      <c r="D346" t="s">
        <v>95</v>
      </c>
      <c r="E346" t="s">
        <v>96</v>
      </c>
      <c r="H346" s="3">
        <v>45782</v>
      </c>
      <c r="I346" s="13">
        <v>45784.897918599534</v>
      </c>
      <c r="J346" t="s">
        <v>195</v>
      </c>
      <c r="K346">
        <v>1000</v>
      </c>
      <c r="L346" t="s">
        <v>188</v>
      </c>
      <c r="M346" t="s">
        <v>58</v>
      </c>
      <c r="N346">
        <v>1</v>
      </c>
      <c r="O346">
        <v>0</v>
      </c>
      <c r="P346">
        <v>0</v>
      </c>
      <c r="Q346">
        <v>0</v>
      </c>
      <c r="R346" t="s">
        <v>227</v>
      </c>
      <c r="S346" t="s">
        <v>227</v>
      </c>
      <c r="T346">
        <v>0</v>
      </c>
      <c r="U346" t="s">
        <v>227</v>
      </c>
      <c r="V346" t="s">
        <v>227</v>
      </c>
      <c r="W346" t="s">
        <v>227</v>
      </c>
      <c r="X346" t="s">
        <v>227</v>
      </c>
      <c r="Y346" t="s">
        <v>227</v>
      </c>
      <c r="Z346" t="s">
        <v>228</v>
      </c>
      <c r="AA346" t="s">
        <v>54</v>
      </c>
      <c r="AB346">
        <v>129.9</v>
      </c>
      <c r="AC346">
        <v>111.563</v>
      </c>
      <c r="AD346" t="s">
        <v>67</v>
      </c>
      <c r="AE346" t="s">
        <v>4</v>
      </c>
      <c r="AF346" t="s">
        <v>8</v>
      </c>
      <c r="AG346" t="s">
        <v>88</v>
      </c>
      <c r="AH346" s="3">
        <v>45785</v>
      </c>
      <c r="AJ346" t="s">
        <v>56</v>
      </c>
      <c r="AK346" s="3"/>
      <c r="AM346" s="3"/>
      <c r="AN346" t="s">
        <v>57</v>
      </c>
      <c r="AO346" s="3"/>
      <c r="AR346"/>
      <c r="AS346">
        <v>202505</v>
      </c>
      <c r="AT346" s="3">
        <v>45785</v>
      </c>
      <c r="AU346">
        <v>2167681</v>
      </c>
      <c r="AV346">
        <v>45791</v>
      </c>
      <c r="AW346" s="3">
        <v>45810</v>
      </c>
      <c r="AY346" s="3"/>
      <c r="BA346" s="3"/>
      <c r="BC346" s="3"/>
      <c r="BD346">
        <v>202505</v>
      </c>
      <c r="BE346">
        <v>202505</v>
      </c>
      <c r="BF346" s="5">
        <f>IFERROR(VLOOKUP(Sheet1[[#This Row],[ASESOR]],Parámetros!A:B,2,0),Sheet1[[#This Row],[PERIODO_ALTA]])</f>
        <v>202505</v>
      </c>
      <c r="BG346" s="5" t="str">
        <f>_xlfn.CONCAT(TRIM(Sheet1[[#This Row],[ASESOR]])," ",TRIM(Sheet1[[#This Row],[DEPARTAMENTO]]))</f>
        <v>ALIV TELECOM S.A.C. La Libertad</v>
      </c>
      <c r="BH346" s="5" t="str">
        <f>Sheet1[[#This Row],[DNI_ASESOR]]</f>
        <v>20609316170</v>
      </c>
      <c r="BI346">
        <f>IF(Sheet1[[#This Row],[GRUPO]]="G1",IF(AND(Sheet1[[#This Row],[RECIBO1_PAGADO]]&lt;&gt;"",Sheet1[[#This Row],[RECIBO1_PAGADO]]&lt;=DATEVALUE("10/06/2025")),1,0),0)</f>
        <v>1</v>
      </c>
      <c r="BJ346" s="9">
        <f>Sheet1[[#This Row],[PRECIO CON IGV EXTERNO]]/1.18</f>
        <v>94.544915254237296</v>
      </c>
      <c r="BK346" s="5" t="str">
        <f>IF(MONTH(Sheet1[[#This Row],[WS_RECIBO1_EMISION]])=5,"G1",IF(MONTH(Sheet1[[#This Row],[WS_RECIBO1_EMISION]])-5=1,"G2","POR DEFINIR"))</f>
        <v>G1</v>
      </c>
      <c r="BL346" s="5" t="s">
        <v>1798</v>
      </c>
    </row>
    <row r="347" spans="1:64" x14ac:dyDescent="0.25">
      <c r="A347">
        <v>2167720</v>
      </c>
      <c r="B347" t="s">
        <v>625</v>
      </c>
      <c r="C347" t="s">
        <v>98</v>
      </c>
      <c r="D347" t="s">
        <v>99</v>
      </c>
      <c r="E347" t="s">
        <v>101</v>
      </c>
      <c r="H347" s="3">
        <v>45784</v>
      </c>
      <c r="I347" s="13">
        <v>45785.31249178241</v>
      </c>
      <c r="J347" t="s">
        <v>190</v>
      </c>
      <c r="K347">
        <v>350</v>
      </c>
      <c r="L347" t="s">
        <v>186</v>
      </c>
      <c r="M347" t="s">
        <v>53</v>
      </c>
      <c r="N347">
        <v>0</v>
      </c>
      <c r="O347">
        <v>0</v>
      </c>
      <c r="P347">
        <v>0</v>
      </c>
      <c r="Q347">
        <v>0</v>
      </c>
      <c r="R347" t="s">
        <v>227</v>
      </c>
      <c r="S347" t="s">
        <v>227</v>
      </c>
      <c r="T347">
        <v>0</v>
      </c>
      <c r="U347" t="s">
        <v>227</v>
      </c>
      <c r="V347" t="s">
        <v>227</v>
      </c>
      <c r="W347" t="s">
        <v>227</v>
      </c>
      <c r="X347" t="s">
        <v>227</v>
      </c>
      <c r="Y347" t="s">
        <v>227</v>
      </c>
      <c r="Z347" t="s">
        <v>227</v>
      </c>
      <c r="AA347" t="s">
        <v>64</v>
      </c>
      <c r="AB347">
        <v>69</v>
      </c>
      <c r="AC347">
        <v>69</v>
      </c>
      <c r="AD347" t="s">
        <v>67</v>
      </c>
      <c r="AE347" t="s">
        <v>4</v>
      </c>
      <c r="AF347" t="s">
        <v>8</v>
      </c>
      <c r="AG347" t="s">
        <v>88</v>
      </c>
      <c r="AH347" s="3">
        <v>45785</v>
      </c>
      <c r="AJ347" t="s">
        <v>56</v>
      </c>
      <c r="AK347" s="3"/>
      <c r="AM347" s="3"/>
      <c r="AN347" t="s">
        <v>57</v>
      </c>
      <c r="AO347" s="3"/>
      <c r="AR347"/>
      <c r="AS347">
        <v>202505</v>
      </c>
      <c r="AT347" s="3">
        <v>45785</v>
      </c>
      <c r="AU347">
        <v>2167720</v>
      </c>
      <c r="AV347">
        <v>45791</v>
      </c>
      <c r="AW347" s="3">
        <v>45805</v>
      </c>
      <c r="AY347" s="3"/>
      <c r="BA347" s="3"/>
      <c r="BC347" s="3"/>
      <c r="BD347">
        <v>202505</v>
      </c>
      <c r="BE347">
        <v>202505</v>
      </c>
      <c r="BF347" s="5">
        <f>IFERROR(VLOOKUP(Sheet1[[#This Row],[ASESOR]],Parámetros!A:B,2,0),Sheet1[[#This Row],[PERIODO_ALTA]])</f>
        <v>202505</v>
      </c>
      <c r="BG347" s="5" t="str">
        <f>_xlfn.CONCAT(TRIM(Sheet1[[#This Row],[ASESOR]])," ",TRIM(Sheet1[[#This Row],[DEPARTAMENTO]]))</f>
        <v>ALIV TELECOM S.A.C. Áncash</v>
      </c>
      <c r="BH347" s="5" t="str">
        <f>Sheet1[[#This Row],[DNI_ASESOR]]</f>
        <v>20609316170</v>
      </c>
      <c r="BI347">
        <f>IF(Sheet1[[#This Row],[GRUPO]]="G1",IF(AND(Sheet1[[#This Row],[RECIBO1_PAGADO]]&lt;&gt;"",Sheet1[[#This Row],[RECIBO1_PAGADO]]&lt;=DATEVALUE("10/06/2025")),1,0),0)</f>
        <v>1</v>
      </c>
      <c r="BJ347" s="9">
        <f>Sheet1[[#This Row],[PRECIO CON IGV EXTERNO]]/1.18</f>
        <v>58.474576271186443</v>
      </c>
      <c r="BK347" s="5" t="str">
        <f>IF(MONTH(Sheet1[[#This Row],[WS_RECIBO1_EMISION]])=5,"G1",IF(MONTH(Sheet1[[#This Row],[WS_RECIBO1_EMISION]])-5=1,"G2","POR DEFINIR"))</f>
        <v>G1</v>
      </c>
      <c r="BL347" s="5" t="s">
        <v>1798</v>
      </c>
    </row>
    <row r="348" spans="1:64" x14ac:dyDescent="0.25">
      <c r="A348">
        <v>2167721</v>
      </c>
      <c r="B348" t="s">
        <v>626</v>
      </c>
      <c r="C348" t="s">
        <v>94</v>
      </c>
      <c r="D348" t="s">
        <v>95</v>
      </c>
      <c r="E348" t="s">
        <v>96</v>
      </c>
      <c r="H348" s="3">
        <v>45784</v>
      </c>
      <c r="I348" s="13">
        <v>45785.354175497683</v>
      </c>
      <c r="J348" t="s">
        <v>190</v>
      </c>
      <c r="K348">
        <v>350</v>
      </c>
      <c r="L348" t="s">
        <v>186</v>
      </c>
      <c r="M348" t="s">
        <v>53</v>
      </c>
      <c r="N348">
        <v>0</v>
      </c>
      <c r="O348">
        <v>0</v>
      </c>
      <c r="P348">
        <v>0</v>
      </c>
      <c r="Q348">
        <v>0</v>
      </c>
      <c r="R348" t="s">
        <v>227</v>
      </c>
      <c r="S348" t="s">
        <v>227</v>
      </c>
      <c r="T348">
        <v>0</v>
      </c>
      <c r="U348" t="s">
        <v>227</v>
      </c>
      <c r="V348" t="s">
        <v>227</v>
      </c>
      <c r="W348" t="s">
        <v>227</v>
      </c>
      <c r="X348" t="s">
        <v>227</v>
      </c>
      <c r="Y348" t="s">
        <v>227</v>
      </c>
      <c r="Z348" t="s">
        <v>227</v>
      </c>
      <c r="AA348" t="s">
        <v>54</v>
      </c>
      <c r="AB348">
        <v>69</v>
      </c>
      <c r="AC348">
        <v>69</v>
      </c>
      <c r="AD348" t="s">
        <v>67</v>
      </c>
      <c r="AE348" t="s">
        <v>4</v>
      </c>
      <c r="AF348" t="s">
        <v>8</v>
      </c>
      <c r="AG348" t="s">
        <v>88</v>
      </c>
      <c r="AH348" s="3">
        <v>45786</v>
      </c>
      <c r="AJ348" t="s">
        <v>56</v>
      </c>
      <c r="AK348" s="3"/>
      <c r="AM348" s="3"/>
      <c r="AN348" t="s">
        <v>57</v>
      </c>
      <c r="AO348" s="3"/>
      <c r="AR348"/>
      <c r="AS348">
        <v>202505</v>
      </c>
      <c r="AT348" s="3">
        <v>45786</v>
      </c>
      <c r="AU348">
        <v>2167721</v>
      </c>
      <c r="AV348">
        <v>45791</v>
      </c>
      <c r="AW348" s="3">
        <v>45813</v>
      </c>
      <c r="AY348" s="3"/>
      <c r="BA348" s="3"/>
      <c r="BC348" s="3"/>
      <c r="BD348">
        <v>202505</v>
      </c>
      <c r="BE348">
        <v>202505</v>
      </c>
      <c r="BF348" s="5">
        <f>IFERROR(VLOOKUP(Sheet1[[#This Row],[ASESOR]],Parámetros!A:B,2,0),Sheet1[[#This Row],[PERIODO_ALTA]])</f>
        <v>202505</v>
      </c>
      <c r="BG348" s="5" t="str">
        <f>_xlfn.CONCAT(TRIM(Sheet1[[#This Row],[ASESOR]])," ",TRIM(Sheet1[[#This Row],[DEPARTAMENTO]]))</f>
        <v>ALIV TELECOM S.A.C. La Libertad</v>
      </c>
      <c r="BH348" s="5" t="str">
        <f>Sheet1[[#This Row],[DNI_ASESOR]]</f>
        <v>20609316170</v>
      </c>
      <c r="BI348">
        <f>IF(Sheet1[[#This Row],[GRUPO]]="G1",IF(AND(Sheet1[[#This Row],[RECIBO1_PAGADO]]&lt;&gt;"",Sheet1[[#This Row],[RECIBO1_PAGADO]]&lt;=DATEVALUE("10/06/2025")),1,0),0)</f>
        <v>1</v>
      </c>
      <c r="BJ348" s="9">
        <f>Sheet1[[#This Row],[PRECIO CON IGV EXTERNO]]/1.18</f>
        <v>58.474576271186443</v>
      </c>
      <c r="BK348" s="5" t="str">
        <f>IF(MONTH(Sheet1[[#This Row],[WS_RECIBO1_EMISION]])=5,"G1",IF(MONTH(Sheet1[[#This Row],[WS_RECIBO1_EMISION]])-5=1,"G2","POR DEFINIR"))</f>
        <v>G1</v>
      </c>
      <c r="BL348" s="5" t="s">
        <v>1798</v>
      </c>
    </row>
    <row r="349" spans="1:64" x14ac:dyDescent="0.25">
      <c r="A349">
        <v>2167794</v>
      </c>
      <c r="B349" t="s">
        <v>627</v>
      </c>
      <c r="C349" t="s">
        <v>89</v>
      </c>
      <c r="D349" t="s">
        <v>89</v>
      </c>
      <c r="E349" t="s">
        <v>89</v>
      </c>
      <c r="H349" s="3">
        <v>45784</v>
      </c>
      <c r="I349" s="13">
        <v>45785.116659953703</v>
      </c>
      <c r="J349" t="s">
        <v>190</v>
      </c>
      <c r="K349">
        <v>350</v>
      </c>
      <c r="L349" t="s">
        <v>186</v>
      </c>
      <c r="M349" t="s">
        <v>53</v>
      </c>
      <c r="N349">
        <v>0</v>
      </c>
      <c r="O349">
        <v>0</v>
      </c>
      <c r="P349">
        <v>0</v>
      </c>
      <c r="Q349">
        <v>0</v>
      </c>
      <c r="R349" t="s">
        <v>227</v>
      </c>
      <c r="S349" t="s">
        <v>227</v>
      </c>
      <c r="T349">
        <v>0</v>
      </c>
      <c r="U349" t="s">
        <v>227</v>
      </c>
      <c r="V349" t="s">
        <v>227</v>
      </c>
      <c r="W349" t="s">
        <v>227</v>
      </c>
      <c r="X349" t="s">
        <v>227</v>
      </c>
      <c r="Y349" t="s">
        <v>227</v>
      </c>
      <c r="Z349" t="s">
        <v>227</v>
      </c>
      <c r="AA349" t="s">
        <v>54</v>
      </c>
      <c r="AB349">
        <v>69</v>
      </c>
      <c r="AC349">
        <v>69</v>
      </c>
      <c r="AD349" t="s">
        <v>67</v>
      </c>
      <c r="AE349" t="s">
        <v>4</v>
      </c>
      <c r="AF349" t="s">
        <v>8</v>
      </c>
      <c r="AG349" t="s">
        <v>88</v>
      </c>
      <c r="AH349" s="3">
        <v>45785</v>
      </c>
      <c r="AJ349" t="s">
        <v>56</v>
      </c>
      <c r="AK349" s="3"/>
      <c r="AM349" s="3"/>
      <c r="AN349" t="s">
        <v>57</v>
      </c>
      <c r="AO349" s="3"/>
      <c r="AR349"/>
      <c r="AS349">
        <v>202505</v>
      </c>
      <c r="AT349" s="3">
        <v>45785</v>
      </c>
      <c r="AU349">
        <v>2167794</v>
      </c>
      <c r="AV349">
        <v>45791</v>
      </c>
      <c r="AW349" s="3">
        <v>45805</v>
      </c>
      <c r="AY349" s="3"/>
      <c r="BA349" s="3"/>
      <c r="BC349" s="3"/>
      <c r="BD349">
        <v>202505</v>
      </c>
      <c r="BE349">
        <v>202505</v>
      </c>
      <c r="BF349" s="5">
        <f>IFERROR(VLOOKUP(Sheet1[[#This Row],[ASESOR]],Parámetros!A:B,2,0),Sheet1[[#This Row],[PERIODO_ALTA]])</f>
        <v>202505</v>
      </c>
      <c r="BG349" s="5" t="str">
        <f>_xlfn.CONCAT(TRIM(Sheet1[[#This Row],[ASESOR]])," ",TRIM(Sheet1[[#This Row],[DEPARTAMENTO]]))</f>
        <v>ALIV TELECOM S.A.C. Piura</v>
      </c>
      <c r="BH349" s="5" t="str">
        <f>Sheet1[[#This Row],[DNI_ASESOR]]</f>
        <v>20609316170</v>
      </c>
      <c r="BI349">
        <f>IF(Sheet1[[#This Row],[GRUPO]]="G1",IF(AND(Sheet1[[#This Row],[RECIBO1_PAGADO]]&lt;&gt;"",Sheet1[[#This Row],[RECIBO1_PAGADO]]&lt;=DATEVALUE("10/06/2025")),1,0),0)</f>
        <v>1</v>
      </c>
      <c r="BJ349" s="9">
        <f>Sheet1[[#This Row],[PRECIO CON IGV EXTERNO]]/1.18</f>
        <v>58.474576271186443</v>
      </c>
      <c r="BK349" s="5" t="str">
        <f>IF(MONTH(Sheet1[[#This Row],[WS_RECIBO1_EMISION]])=5,"G1",IF(MONTH(Sheet1[[#This Row],[WS_RECIBO1_EMISION]])-5=1,"G2","POR DEFINIR"))</f>
        <v>G1</v>
      </c>
      <c r="BL349" s="5" t="s">
        <v>1798</v>
      </c>
    </row>
    <row r="350" spans="1:64" x14ac:dyDescent="0.25">
      <c r="A350">
        <v>2167865</v>
      </c>
      <c r="B350" t="s">
        <v>628</v>
      </c>
      <c r="C350" t="s">
        <v>85</v>
      </c>
      <c r="D350" t="s">
        <v>86</v>
      </c>
      <c r="E350" t="s">
        <v>103</v>
      </c>
      <c r="H350" s="3">
        <v>45782</v>
      </c>
      <c r="I350" s="13">
        <v>45785.383344560185</v>
      </c>
      <c r="J350" t="s">
        <v>195</v>
      </c>
      <c r="K350">
        <v>1000</v>
      </c>
      <c r="L350" t="s">
        <v>188</v>
      </c>
      <c r="M350" t="s">
        <v>58</v>
      </c>
      <c r="N350">
        <v>1</v>
      </c>
      <c r="O350">
        <v>0</v>
      </c>
      <c r="P350">
        <v>0</v>
      </c>
      <c r="Q350">
        <v>0</v>
      </c>
      <c r="R350" t="s">
        <v>227</v>
      </c>
      <c r="S350" t="s">
        <v>227</v>
      </c>
      <c r="T350">
        <v>0</v>
      </c>
      <c r="U350" t="s">
        <v>227</v>
      </c>
      <c r="V350" t="s">
        <v>227</v>
      </c>
      <c r="W350" t="s">
        <v>227</v>
      </c>
      <c r="X350" t="s">
        <v>227</v>
      </c>
      <c r="Y350" t="s">
        <v>227</v>
      </c>
      <c r="Z350" t="s">
        <v>228</v>
      </c>
      <c r="AA350" t="s">
        <v>54</v>
      </c>
      <c r="AB350">
        <v>129.9</v>
      </c>
      <c r="AC350">
        <v>111.563</v>
      </c>
      <c r="AD350" t="s">
        <v>67</v>
      </c>
      <c r="AE350" t="s">
        <v>141</v>
      </c>
      <c r="AF350" t="s">
        <v>187</v>
      </c>
      <c r="AG350" t="s">
        <v>88</v>
      </c>
      <c r="AH350" s="3">
        <v>45785</v>
      </c>
      <c r="AJ350" t="s">
        <v>56</v>
      </c>
      <c r="AK350" s="3"/>
      <c r="AM350" s="3"/>
      <c r="AN350" t="s">
        <v>57</v>
      </c>
      <c r="AO350" s="3"/>
      <c r="AR350"/>
      <c r="AS350">
        <v>202505</v>
      </c>
      <c r="AT350" s="3">
        <v>45785</v>
      </c>
      <c r="AU350">
        <v>2167865</v>
      </c>
      <c r="AV350">
        <v>45791</v>
      </c>
      <c r="AW350" s="3">
        <v>45798</v>
      </c>
      <c r="AY350" s="3"/>
      <c r="BA350" s="3"/>
      <c r="BC350" s="3"/>
      <c r="BD350">
        <v>202505</v>
      </c>
      <c r="BE350">
        <v>202505</v>
      </c>
      <c r="BF350" s="5">
        <f>IFERROR(VLOOKUP(Sheet1[[#This Row],[ASESOR]],Parámetros!A:B,2,0),Sheet1[[#This Row],[PERIODO_ALTA]])</f>
        <v>202505</v>
      </c>
      <c r="BG350" s="5" t="str">
        <f>_xlfn.CONCAT(TRIM(Sheet1[[#This Row],[ASESOR]])," ",TRIM(Sheet1[[#This Row],[DEPARTAMENTO]]))</f>
        <v>EXPORTEL PROVINCIA Lambayeque</v>
      </c>
      <c r="BH350" s="5" t="str">
        <f>Sheet1[[#This Row],[DNI_ASESOR]]</f>
        <v>20610487672</v>
      </c>
      <c r="BI350">
        <f>IF(Sheet1[[#This Row],[GRUPO]]="G1",IF(AND(Sheet1[[#This Row],[RECIBO1_PAGADO]]&lt;&gt;"",Sheet1[[#This Row],[RECIBO1_PAGADO]]&lt;=DATEVALUE("10/06/2025")),1,0),0)</f>
        <v>1</v>
      </c>
      <c r="BJ350" s="9">
        <f>Sheet1[[#This Row],[PRECIO CON IGV EXTERNO]]/1.18</f>
        <v>94.544915254237296</v>
      </c>
      <c r="BK350" s="5" t="str">
        <f>IF(MONTH(Sheet1[[#This Row],[WS_RECIBO1_EMISION]])=5,"G1",IF(MONTH(Sheet1[[#This Row],[WS_RECIBO1_EMISION]])-5=1,"G2","POR DEFINIR"))</f>
        <v>G1</v>
      </c>
      <c r="BL350" s="5" t="s">
        <v>1798</v>
      </c>
    </row>
    <row r="351" spans="1:64" x14ac:dyDescent="0.25">
      <c r="A351">
        <v>2167887</v>
      </c>
      <c r="B351" t="s">
        <v>629</v>
      </c>
      <c r="C351" t="s">
        <v>94</v>
      </c>
      <c r="D351" t="s">
        <v>95</v>
      </c>
      <c r="E351" t="s">
        <v>96</v>
      </c>
      <c r="H351" s="3">
        <v>45785</v>
      </c>
      <c r="I351" s="13">
        <v>45785.393745682872</v>
      </c>
      <c r="J351" t="s">
        <v>190</v>
      </c>
      <c r="K351">
        <v>350</v>
      </c>
      <c r="L351" t="s">
        <v>186</v>
      </c>
      <c r="M351" t="s">
        <v>53</v>
      </c>
      <c r="N351">
        <v>0</v>
      </c>
      <c r="O351">
        <v>0</v>
      </c>
      <c r="P351">
        <v>0</v>
      </c>
      <c r="Q351">
        <v>0</v>
      </c>
      <c r="R351" t="s">
        <v>227</v>
      </c>
      <c r="S351" t="s">
        <v>227</v>
      </c>
      <c r="T351">
        <v>0</v>
      </c>
      <c r="U351" t="s">
        <v>227</v>
      </c>
      <c r="V351" t="s">
        <v>227</v>
      </c>
      <c r="W351" t="s">
        <v>227</v>
      </c>
      <c r="X351" t="s">
        <v>227</v>
      </c>
      <c r="Y351" t="s">
        <v>227</v>
      </c>
      <c r="Z351" t="s">
        <v>227</v>
      </c>
      <c r="AA351" t="s">
        <v>54</v>
      </c>
      <c r="AB351">
        <v>69</v>
      </c>
      <c r="AC351">
        <v>69</v>
      </c>
      <c r="AD351" t="s">
        <v>55</v>
      </c>
      <c r="AE351" t="s">
        <v>141</v>
      </c>
      <c r="AF351" t="s">
        <v>187</v>
      </c>
      <c r="AG351" t="s">
        <v>88</v>
      </c>
      <c r="AH351" s="3">
        <v>45785</v>
      </c>
      <c r="AJ351" t="s">
        <v>56</v>
      </c>
      <c r="AK351" s="3"/>
      <c r="AM351" s="3"/>
      <c r="AN351" t="s">
        <v>57</v>
      </c>
      <c r="AO351" s="3"/>
      <c r="AR351"/>
      <c r="AS351">
        <v>202505</v>
      </c>
      <c r="AT351" s="3">
        <v>45785</v>
      </c>
      <c r="AU351">
        <v>2167887</v>
      </c>
      <c r="AV351">
        <v>45791</v>
      </c>
      <c r="AW351" s="3">
        <v>45817</v>
      </c>
      <c r="AY351" s="3"/>
      <c r="BA351" s="3"/>
      <c r="BC351" s="3"/>
      <c r="BD351">
        <v>202505</v>
      </c>
      <c r="BE351">
        <v>202505</v>
      </c>
      <c r="BF351" s="5">
        <f>IFERROR(VLOOKUP(Sheet1[[#This Row],[ASESOR]],Parámetros!A:B,2,0),Sheet1[[#This Row],[PERIODO_ALTA]])</f>
        <v>202505</v>
      </c>
      <c r="BG351" s="5" t="str">
        <f>_xlfn.CONCAT(TRIM(Sheet1[[#This Row],[ASESOR]])," ",TRIM(Sheet1[[#This Row],[DEPARTAMENTO]]))</f>
        <v>EXPORTEL PROVINCIA La Libertad</v>
      </c>
      <c r="BH351" s="5" t="str">
        <f>Sheet1[[#This Row],[DNI_ASESOR]]</f>
        <v>20610487672</v>
      </c>
      <c r="BI351">
        <f>IF(Sheet1[[#This Row],[GRUPO]]="G1",IF(AND(Sheet1[[#This Row],[RECIBO1_PAGADO]]&lt;&gt;"",Sheet1[[#This Row],[RECIBO1_PAGADO]]&lt;=DATEVALUE("10/06/2025")),1,0),0)</f>
        <v>1</v>
      </c>
      <c r="BJ351" s="9">
        <f>Sheet1[[#This Row],[PRECIO CON IGV EXTERNO]]/1.18</f>
        <v>58.474576271186443</v>
      </c>
      <c r="BK351" s="5" t="str">
        <f>IF(MONTH(Sheet1[[#This Row],[WS_RECIBO1_EMISION]])=5,"G1",IF(MONTH(Sheet1[[#This Row],[WS_RECIBO1_EMISION]])-5=1,"G2","POR DEFINIR"))</f>
        <v>G1</v>
      </c>
      <c r="BL351" s="5" t="s">
        <v>1798</v>
      </c>
    </row>
    <row r="352" spans="1:64" x14ac:dyDescent="0.25">
      <c r="A352">
        <v>2167891</v>
      </c>
      <c r="B352" t="s">
        <v>630</v>
      </c>
      <c r="C352" t="s">
        <v>85</v>
      </c>
      <c r="D352" t="s">
        <v>86</v>
      </c>
      <c r="E352" t="s">
        <v>66</v>
      </c>
      <c r="H352" s="3">
        <v>45785</v>
      </c>
      <c r="I352" s="13">
        <v>45785.395911574073</v>
      </c>
      <c r="J352" t="s">
        <v>190</v>
      </c>
      <c r="K352">
        <v>350</v>
      </c>
      <c r="L352" t="s">
        <v>186</v>
      </c>
      <c r="M352" t="s">
        <v>53</v>
      </c>
      <c r="N352">
        <v>0</v>
      </c>
      <c r="O352">
        <v>0</v>
      </c>
      <c r="P352">
        <v>0</v>
      </c>
      <c r="Q352">
        <v>0</v>
      </c>
      <c r="R352" t="s">
        <v>227</v>
      </c>
      <c r="S352" t="s">
        <v>227</v>
      </c>
      <c r="T352">
        <v>0</v>
      </c>
      <c r="U352" t="s">
        <v>227</v>
      </c>
      <c r="V352" t="s">
        <v>227</v>
      </c>
      <c r="W352" t="s">
        <v>227</v>
      </c>
      <c r="X352" t="s">
        <v>227</v>
      </c>
      <c r="Y352" t="s">
        <v>227</v>
      </c>
      <c r="Z352" t="s">
        <v>227</v>
      </c>
      <c r="AA352" t="s">
        <v>54</v>
      </c>
      <c r="AB352">
        <v>69</v>
      </c>
      <c r="AC352">
        <v>69</v>
      </c>
      <c r="AD352" t="s">
        <v>67</v>
      </c>
      <c r="AE352" t="s">
        <v>70</v>
      </c>
      <c r="AF352" t="s">
        <v>131</v>
      </c>
      <c r="AG352" t="s">
        <v>88</v>
      </c>
      <c r="AH352" s="3">
        <v>45788</v>
      </c>
      <c r="AJ352" t="s">
        <v>56</v>
      </c>
      <c r="AK352" s="3"/>
      <c r="AM352" s="3"/>
      <c r="AN352" t="s">
        <v>57</v>
      </c>
      <c r="AO352" s="3"/>
      <c r="AR352"/>
      <c r="AS352">
        <v>202505</v>
      </c>
      <c r="AT352" s="3">
        <v>45788</v>
      </c>
      <c r="AU352">
        <v>2167891</v>
      </c>
      <c r="AV352">
        <v>45791</v>
      </c>
      <c r="AW352" s="3">
        <v>45812</v>
      </c>
      <c r="AY352" s="3"/>
      <c r="BA352" s="3"/>
      <c r="BC352" s="3"/>
      <c r="BD352">
        <v>202505</v>
      </c>
      <c r="BE352">
        <v>202505</v>
      </c>
      <c r="BF352" s="5">
        <f>IFERROR(VLOOKUP(Sheet1[[#This Row],[ASESOR]],Parámetros!A:B,2,0),Sheet1[[#This Row],[PERIODO_ALTA]])</f>
        <v>202505</v>
      </c>
      <c r="BG352" s="5" t="str">
        <f>_xlfn.CONCAT(TRIM(Sheet1[[#This Row],[ASESOR]])," ",TRIM(Sheet1[[#This Row],[DEPARTAMENTO]]))</f>
        <v>SICOMNET SAC Lambayeque</v>
      </c>
      <c r="BH352" s="5" t="str">
        <f>Sheet1[[#This Row],[DNI_ASESOR]]</f>
        <v>20610959564</v>
      </c>
      <c r="BI352">
        <f>IF(Sheet1[[#This Row],[GRUPO]]="G1",IF(AND(Sheet1[[#This Row],[RECIBO1_PAGADO]]&lt;&gt;"",Sheet1[[#This Row],[RECIBO1_PAGADO]]&lt;=DATEVALUE("10/06/2025")),1,0),0)</f>
        <v>1</v>
      </c>
      <c r="BJ352" s="9">
        <f>Sheet1[[#This Row],[PRECIO CON IGV EXTERNO]]/1.18</f>
        <v>58.474576271186443</v>
      </c>
      <c r="BK352" s="5" t="str">
        <f>IF(MONTH(Sheet1[[#This Row],[WS_RECIBO1_EMISION]])=5,"G1",IF(MONTH(Sheet1[[#This Row],[WS_RECIBO1_EMISION]])-5=1,"G2","POR DEFINIR"))</f>
        <v>G1</v>
      </c>
      <c r="BL352" s="5" t="s">
        <v>1798</v>
      </c>
    </row>
    <row r="353" spans="1:64" x14ac:dyDescent="0.25">
      <c r="A353">
        <v>2167923</v>
      </c>
      <c r="B353" t="s">
        <v>631</v>
      </c>
      <c r="C353" t="s">
        <v>89</v>
      </c>
      <c r="D353" t="s">
        <v>89</v>
      </c>
      <c r="E353" t="s">
        <v>93</v>
      </c>
      <c r="H353" s="3">
        <v>45784</v>
      </c>
      <c r="I353" s="13">
        <v>45785.400100694445</v>
      </c>
      <c r="J353" t="s">
        <v>190</v>
      </c>
      <c r="K353">
        <v>350</v>
      </c>
      <c r="L353" t="s">
        <v>186</v>
      </c>
      <c r="M353" t="s">
        <v>53</v>
      </c>
      <c r="N353">
        <v>0</v>
      </c>
      <c r="O353">
        <v>0</v>
      </c>
      <c r="P353">
        <v>0</v>
      </c>
      <c r="Q353">
        <v>0</v>
      </c>
      <c r="R353" t="s">
        <v>227</v>
      </c>
      <c r="S353" t="s">
        <v>227</v>
      </c>
      <c r="T353">
        <v>0</v>
      </c>
      <c r="U353" t="s">
        <v>227</v>
      </c>
      <c r="V353" t="s">
        <v>227</v>
      </c>
      <c r="W353" t="s">
        <v>227</v>
      </c>
      <c r="X353" t="s">
        <v>227</v>
      </c>
      <c r="Y353" t="s">
        <v>227</v>
      </c>
      <c r="Z353" t="s">
        <v>227</v>
      </c>
      <c r="AA353" t="s">
        <v>54</v>
      </c>
      <c r="AB353">
        <v>69</v>
      </c>
      <c r="AC353">
        <v>69</v>
      </c>
      <c r="AD353" t="s">
        <v>67</v>
      </c>
      <c r="AE353" t="s">
        <v>4</v>
      </c>
      <c r="AF353" t="s">
        <v>8</v>
      </c>
      <c r="AG353" t="s">
        <v>88</v>
      </c>
      <c r="AH353" s="3">
        <v>45787</v>
      </c>
      <c r="AJ353" t="s">
        <v>56</v>
      </c>
      <c r="AK353" s="3"/>
      <c r="AM353" s="3"/>
      <c r="AN353" t="s">
        <v>57</v>
      </c>
      <c r="AO353" s="3"/>
      <c r="AR353"/>
      <c r="AS353">
        <v>202505</v>
      </c>
      <c r="AT353" s="3">
        <v>45787</v>
      </c>
      <c r="AU353">
        <v>2167923</v>
      </c>
      <c r="AV353">
        <v>45791</v>
      </c>
      <c r="AW353" s="3">
        <v>45807</v>
      </c>
      <c r="AY353" s="3"/>
      <c r="BA353" s="3"/>
      <c r="BC353" s="3"/>
      <c r="BD353">
        <v>202505</v>
      </c>
      <c r="BE353">
        <v>202505</v>
      </c>
      <c r="BF353" s="5">
        <f>IFERROR(VLOOKUP(Sheet1[[#This Row],[ASESOR]],Parámetros!A:B,2,0),Sheet1[[#This Row],[PERIODO_ALTA]])</f>
        <v>202505</v>
      </c>
      <c r="BG353" s="5" t="str">
        <f>_xlfn.CONCAT(TRIM(Sheet1[[#This Row],[ASESOR]])," ",TRIM(Sheet1[[#This Row],[DEPARTAMENTO]]))</f>
        <v>ALIV TELECOM S.A.C. Piura</v>
      </c>
      <c r="BH353" s="5" t="str">
        <f>Sheet1[[#This Row],[DNI_ASESOR]]</f>
        <v>20609316170</v>
      </c>
      <c r="BI353">
        <f>IF(Sheet1[[#This Row],[GRUPO]]="G1",IF(AND(Sheet1[[#This Row],[RECIBO1_PAGADO]]&lt;&gt;"",Sheet1[[#This Row],[RECIBO1_PAGADO]]&lt;=DATEVALUE("10/06/2025")),1,0),0)</f>
        <v>1</v>
      </c>
      <c r="BJ353" s="9">
        <f>Sheet1[[#This Row],[PRECIO CON IGV EXTERNO]]/1.18</f>
        <v>58.474576271186443</v>
      </c>
      <c r="BK353" s="5" t="str">
        <f>IF(MONTH(Sheet1[[#This Row],[WS_RECIBO1_EMISION]])=5,"G1",IF(MONTH(Sheet1[[#This Row],[WS_RECIBO1_EMISION]])-5=1,"G2","POR DEFINIR"))</f>
        <v>G1</v>
      </c>
      <c r="BL353" s="5" t="s">
        <v>1798</v>
      </c>
    </row>
    <row r="354" spans="1:64" x14ac:dyDescent="0.25">
      <c r="A354">
        <v>2167949</v>
      </c>
      <c r="B354" t="s">
        <v>632</v>
      </c>
      <c r="C354" t="s">
        <v>94</v>
      </c>
      <c r="D354" t="s">
        <v>95</v>
      </c>
      <c r="E354" t="s">
        <v>96</v>
      </c>
      <c r="H354" s="3">
        <v>45785</v>
      </c>
      <c r="I354" s="13">
        <v>45785.410508796296</v>
      </c>
      <c r="J354" t="s">
        <v>191</v>
      </c>
      <c r="K354">
        <v>550</v>
      </c>
      <c r="L354" t="s">
        <v>186</v>
      </c>
      <c r="M354" t="s">
        <v>53</v>
      </c>
      <c r="N354">
        <v>0</v>
      </c>
      <c r="O354">
        <v>0</v>
      </c>
      <c r="P354">
        <v>0</v>
      </c>
      <c r="Q354">
        <v>0</v>
      </c>
      <c r="R354" t="s">
        <v>227</v>
      </c>
      <c r="S354" t="s">
        <v>227</v>
      </c>
      <c r="T354">
        <v>0</v>
      </c>
      <c r="U354" t="s">
        <v>227</v>
      </c>
      <c r="V354" t="s">
        <v>227</v>
      </c>
      <c r="W354" t="s">
        <v>227</v>
      </c>
      <c r="X354" t="s">
        <v>227</v>
      </c>
      <c r="Y354" t="s">
        <v>227</v>
      </c>
      <c r="Z354" t="s">
        <v>227</v>
      </c>
      <c r="AA354" t="s">
        <v>54</v>
      </c>
      <c r="AB354">
        <v>89</v>
      </c>
      <c r="AC354">
        <v>89</v>
      </c>
      <c r="AD354" t="s">
        <v>67</v>
      </c>
      <c r="AE354" t="s">
        <v>70</v>
      </c>
      <c r="AF354" t="s">
        <v>131</v>
      </c>
      <c r="AG354" t="s">
        <v>88</v>
      </c>
      <c r="AH354" s="3">
        <v>45786</v>
      </c>
      <c r="AJ354" t="s">
        <v>56</v>
      </c>
      <c r="AK354" s="3"/>
      <c r="AM354" s="3"/>
      <c r="AN354" t="s">
        <v>57</v>
      </c>
      <c r="AO354" s="3"/>
      <c r="AR354"/>
      <c r="AS354">
        <v>202505</v>
      </c>
      <c r="AT354" s="3">
        <v>45786</v>
      </c>
      <c r="AU354">
        <v>2167949</v>
      </c>
      <c r="AV354">
        <v>45791</v>
      </c>
      <c r="AW354" s="3">
        <v>45805</v>
      </c>
      <c r="AY354" s="3"/>
      <c r="BA354" s="3"/>
      <c r="BC354" s="3"/>
      <c r="BD354">
        <v>202505</v>
      </c>
      <c r="BE354">
        <v>202505</v>
      </c>
      <c r="BF354" s="5">
        <f>IFERROR(VLOOKUP(Sheet1[[#This Row],[ASESOR]],Parámetros!A:B,2,0),Sheet1[[#This Row],[PERIODO_ALTA]])</f>
        <v>202505</v>
      </c>
      <c r="BG354" s="5" t="str">
        <f>_xlfn.CONCAT(TRIM(Sheet1[[#This Row],[ASESOR]])," ",TRIM(Sheet1[[#This Row],[DEPARTAMENTO]]))</f>
        <v>SICOMNET SAC La Libertad</v>
      </c>
      <c r="BH354" s="5" t="str">
        <f>Sheet1[[#This Row],[DNI_ASESOR]]</f>
        <v>20610959564</v>
      </c>
      <c r="BI354">
        <f>IF(Sheet1[[#This Row],[GRUPO]]="G1",IF(AND(Sheet1[[#This Row],[RECIBO1_PAGADO]]&lt;&gt;"",Sheet1[[#This Row],[RECIBO1_PAGADO]]&lt;=DATEVALUE("10/06/2025")),1,0),0)</f>
        <v>1</v>
      </c>
      <c r="BJ354" s="9">
        <f>Sheet1[[#This Row],[PRECIO CON IGV EXTERNO]]/1.18</f>
        <v>75.423728813559322</v>
      </c>
      <c r="BK354" s="5" t="str">
        <f>IF(MONTH(Sheet1[[#This Row],[WS_RECIBO1_EMISION]])=5,"G1",IF(MONTH(Sheet1[[#This Row],[WS_RECIBO1_EMISION]])-5=1,"G2","POR DEFINIR"))</f>
        <v>G1</v>
      </c>
      <c r="BL354" s="5" t="s">
        <v>1798</v>
      </c>
    </row>
    <row r="355" spans="1:64" x14ac:dyDescent="0.25">
      <c r="A355">
        <v>2167961</v>
      </c>
      <c r="B355" t="s">
        <v>633</v>
      </c>
      <c r="C355" t="s">
        <v>89</v>
      </c>
      <c r="D355" t="s">
        <v>89</v>
      </c>
      <c r="E355" t="s">
        <v>93</v>
      </c>
      <c r="H355" s="3">
        <v>45785</v>
      </c>
      <c r="I355" s="13">
        <v>45785.41669907407</v>
      </c>
      <c r="J355" t="s">
        <v>195</v>
      </c>
      <c r="K355">
        <v>1000</v>
      </c>
      <c r="L355" t="s">
        <v>188</v>
      </c>
      <c r="M355" t="s">
        <v>58</v>
      </c>
      <c r="N355">
        <v>1</v>
      </c>
      <c r="O355">
        <v>0</v>
      </c>
      <c r="P355">
        <v>0</v>
      </c>
      <c r="Q355">
        <v>0</v>
      </c>
      <c r="R355" t="s">
        <v>227</v>
      </c>
      <c r="S355" t="s">
        <v>227</v>
      </c>
      <c r="T355">
        <v>0</v>
      </c>
      <c r="U355" t="s">
        <v>227</v>
      </c>
      <c r="V355" t="s">
        <v>227</v>
      </c>
      <c r="W355" t="s">
        <v>227</v>
      </c>
      <c r="X355" t="s">
        <v>227</v>
      </c>
      <c r="Y355" t="s">
        <v>227</v>
      </c>
      <c r="Z355" t="s">
        <v>228</v>
      </c>
      <c r="AA355" t="s">
        <v>54</v>
      </c>
      <c r="AB355">
        <v>129.9</v>
      </c>
      <c r="AC355">
        <v>111.563</v>
      </c>
      <c r="AD355" t="s">
        <v>67</v>
      </c>
      <c r="AE355" t="s">
        <v>4</v>
      </c>
      <c r="AF355" t="s">
        <v>8</v>
      </c>
      <c r="AG355" t="s">
        <v>88</v>
      </c>
      <c r="AH355" s="3">
        <v>45785</v>
      </c>
      <c r="AJ355" t="s">
        <v>56</v>
      </c>
      <c r="AK355" s="3"/>
      <c r="AM355" s="3"/>
      <c r="AN355" t="s">
        <v>57</v>
      </c>
      <c r="AO355" s="3"/>
      <c r="AR355"/>
      <c r="AS355">
        <v>202505</v>
      </c>
      <c r="AT355" s="3">
        <v>45785</v>
      </c>
      <c r="AU355">
        <v>2167961</v>
      </c>
      <c r="AV355">
        <v>45791</v>
      </c>
      <c r="AW355" s="3">
        <v>45817</v>
      </c>
      <c r="AY355" s="3"/>
      <c r="BA355" s="3"/>
      <c r="BC355" s="3"/>
      <c r="BD355">
        <v>202505</v>
      </c>
      <c r="BE355">
        <v>202505</v>
      </c>
      <c r="BF355" s="5">
        <f>IFERROR(VLOOKUP(Sheet1[[#This Row],[ASESOR]],Parámetros!A:B,2,0),Sheet1[[#This Row],[PERIODO_ALTA]])</f>
        <v>202505</v>
      </c>
      <c r="BG355" s="5" t="str">
        <f>_xlfn.CONCAT(TRIM(Sheet1[[#This Row],[ASESOR]])," ",TRIM(Sheet1[[#This Row],[DEPARTAMENTO]]))</f>
        <v>ALIV TELECOM S.A.C. Piura</v>
      </c>
      <c r="BH355" s="5" t="str">
        <f>Sheet1[[#This Row],[DNI_ASESOR]]</f>
        <v>20609316170</v>
      </c>
      <c r="BI355">
        <f>IF(Sheet1[[#This Row],[GRUPO]]="G1",IF(AND(Sheet1[[#This Row],[RECIBO1_PAGADO]]&lt;&gt;"",Sheet1[[#This Row],[RECIBO1_PAGADO]]&lt;=DATEVALUE("10/06/2025")),1,0),0)</f>
        <v>1</v>
      </c>
      <c r="BJ355" s="9">
        <f>Sheet1[[#This Row],[PRECIO CON IGV EXTERNO]]/1.18</f>
        <v>94.544915254237296</v>
      </c>
      <c r="BK355" s="5" t="str">
        <f>IF(MONTH(Sheet1[[#This Row],[WS_RECIBO1_EMISION]])=5,"G1",IF(MONTH(Sheet1[[#This Row],[WS_RECIBO1_EMISION]])-5=1,"G2","POR DEFINIR"))</f>
        <v>G1</v>
      </c>
      <c r="BL355" s="5" t="s">
        <v>1798</v>
      </c>
    </row>
    <row r="356" spans="1:64" x14ac:dyDescent="0.25">
      <c r="A356">
        <v>2168017</v>
      </c>
      <c r="B356" t="s">
        <v>634</v>
      </c>
      <c r="C356" t="s">
        <v>85</v>
      </c>
      <c r="D356" t="s">
        <v>86</v>
      </c>
      <c r="E356" t="s">
        <v>87</v>
      </c>
      <c r="H356" s="3">
        <v>45784</v>
      </c>
      <c r="I356" s="13">
        <v>45785.435426539349</v>
      </c>
      <c r="J356" t="s">
        <v>190</v>
      </c>
      <c r="K356">
        <v>350</v>
      </c>
      <c r="L356" t="s">
        <v>186</v>
      </c>
      <c r="M356" t="s">
        <v>53</v>
      </c>
      <c r="N356">
        <v>0</v>
      </c>
      <c r="O356">
        <v>0</v>
      </c>
      <c r="P356">
        <v>0</v>
      </c>
      <c r="Q356">
        <v>0</v>
      </c>
      <c r="R356" t="s">
        <v>227</v>
      </c>
      <c r="S356" t="s">
        <v>227</v>
      </c>
      <c r="T356">
        <v>0</v>
      </c>
      <c r="U356" t="s">
        <v>227</v>
      </c>
      <c r="V356" t="s">
        <v>227</v>
      </c>
      <c r="W356" t="s">
        <v>227</v>
      </c>
      <c r="X356" t="s">
        <v>227</v>
      </c>
      <c r="Y356" t="s">
        <v>227</v>
      </c>
      <c r="Z356" t="s">
        <v>227</v>
      </c>
      <c r="AA356" t="s">
        <v>54</v>
      </c>
      <c r="AB356">
        <v>69</v>
      </c>
      <c r="AC356">
        <v>69</v>
      </c>
      <c r="AD356" t="s">
        <v>60</v>
      </c>
      <c r="AE356" t="s">
        <v>6</v>
      </c>
      <c r="AF356" t="s">
        <v>10</v>
      </c>
      <c r="AG356" t="s">
        <v>88</v>
      </c>
      <c r="AH356" s="3">
        <v>45785</v>
      </c>
      <c r="AJ356" t="s">
        <v>56</v>
      </c>
      <c r="AK356" s="3"/>
      <c r="AM356" s="3"/>
      <c r="AN356" t="s">
        <v>57</v>
      </c>
      <c r="AO356" s="3"/>
      <c r="AR356"/>
      <c r="AS356">
        <v>202505</v>
      </c>
      <c r="AT356" s="3">
        <v>45785</v>
      </c>
      <c r="AU356">
        <v>2168017</v>
      </c>
      <c r="AV356">
        <v>45791</v>
      </c>
      <c r="AW356" s="3">
        <v>45803</v>
      </c>
      <c r="AY356" s="3"/>
      <c r="BA356" s="3"/>
      <c r="BC356" s="3"/>
      <c r="BD356">
        <v>202505</v>
      </c>
      <c r="BE356">
        <v>202505</v>
      </c>
      <c r="BF356" s="5">
        <f>IFERROR(VLOOKUP(Sheet1[[#This Row],[ASESOR]],Parámetros!A:B,2,0),Sheet1[[#This Row],[PERIODO_ALTA]])</f>
        <v>202505</v>
      </c>
      <c r="BG356" s="5" t="str">
        <f>_xlfn.CONCAT(TRIM(Sheet1[[#This Row],[ASESOR]])," ",TRIM(Sheet1[[#This Row],[DEPARTAMENTO]]))</f>
        <v>DAS SOLUCIONES S.A.C. Lambayeque</v>
      </c>
      <c r="BH356" s="5" t="str">
        <f>Sheet1[[#This Row],[DNI_ASESOR]]</f>
        <v>20607995258</v>
      </c>
      <c r="BI356">
        <f>IF(Sheet1[[#This Row],[GRUPO]]="G1",IF(AND(Sheet1[[#This Row],[RECIBO1_PAGADO]]&lt;&gt;"",Sheet1[[#This Row],[RECIBO1_PAGADO]]&lt;=DATEVALUE("10/06/2025")),1,0),0)</f>
        <v>1</v>
      </c>
      <c r="BJ356" s="9">
        <f>Sheet1[[#This Row],[PRECIO CON IGV EXTERNO]]/1.18</f>
        <v>58.474576271186443</v>
      </c>
      <c r="BK356" s="5" t="str">
        <f>IF(MONTH(Sheet1[[#This Row],[WS_RECIBO1_EMISION]])=5,"G1",IF(MONTH(Sheet1[[#This Row],[WS_RECIBO1_EMISION]])-5=1,"G2","POR DEFINIR"))</f>
        <v>G1</v>
      </c>
      <c r="BL356" s="5" t="s">
        <v>1798</v>
      </c>
    </row>
    <row r="357" spans="1:64" x14ac:dyDescent="0.25">
      <c r="A357">
        <v>2168057</v>
      </c>
      <c r="B357" t="s">
        <v>635</v>
      </c>
      <c r="C357" t="s">
        <v>94</v>
      </c>
      <c r="D357" t="s">
        <v>95</v>
      </c>
      <c r="E357" t="s">
        <v>96</v>
      </c>
      <c r="H357" s="3">
        <v>45785</v>
      </c>
      <c r="I357" s="13">
        <v>45785.447913391203</v>
      </c>
      <c r="J357" t="s">
        <v>191</v>
      </c>
      <c r="K357">
        <v>550</v>
      </c>
      <c r="L357" t="s">
        <v>186</v>
      </c>
      <c r="M357" t="s">
        <v>53</v>
      </c>
      <c r="N357">
        <v>0</v>
      </c>
      <c r="O357">
        <v>0</v>
      </c>
      <c r="P357">
        <v>0</v>
      </c>
      <c r="Q357">
        <v>0</v>
      </c>
      <c r="R357" t="s">
        <v>227</v>
      </c>
      <c r="S357" t="s">
        <v>227</v>
      </c>
      <c r="T357">
        <v>0</v>
      </c>
      <c r="U357" t="s">
        <v>227</v>
      </c>
      <c r="V357" t="s">
        <v>227</v>
      </c>
      <c r="W357" t="s">
        <v>227</v>
      </c>
      <c r="X357" t="s">
        <v>227</v>
      </c>
      <c r="Y357" t="s">
        <v>227</v>
      </c>
      <c r="Z357" t="s">
        <v>227</v>
      </c>
      <c r="AA357" t="s">
        <v>54</v>
      </c>
      <c r="AB357">
        <v>89</v>
      </c>
      <c r="AC357">
        <v>89</v>
      </c>
      <c r="AD357" t="s">
        <v>67</v>
      </c>
      <c r="AE357" t="s">
        <v>151</v>
      </c>
      <c r="AF357" t="s">
        <v>152</v>
      </c>
      <c r="AG357" t="s">
        <v>88</v>
      </c>
      <c r="AH357" s="3">
        <v>45785</v>
      </c>
      <c r="AJ357" t="s">
        <v>56</v>
      </c>
      <c r="AK357" s="3"/>
      <c r="AM357" s="3"/>
      <c r="AN357" t="s">
        <v>57</v>
      </c>
      <c r="AO357" s="3"/>
      <c r="AR357"/>
      <c r="AS357">
        <v>202505</v>
      </c>
      <c r="AT357" s="3">
        <v>45785</v>
      </c>
      <c r="AU357">
        <v>2168057</v>
      </c>
      <c r="AV357">
        <v>45791</v>
      </c>
      <c r="AW357" s="3">
        <v>45810</v>
      </c>
      <c r="AY357" s="3"/>
      <c r="BA357" s="3"/>
      <c r="BC357" s="3"/>
      <c r="BD357">
        <v>202505</v>
      </c>
      <c r="BE357">
        <v>202505</v>
      </c>
      <c r="BF357" s="5">
        <f>IFERROR(VLOOKUP(Sheet1[[#This Row],[ASESOR]],Parámetros!A:B,2,0),Sheet1[[#This Row],[PERIODO_ALTA]])</f>
        <v>202505</v>
      </c>
      <c r="BG357" s="5" t="str">
        <f>_xlfn.CONCAT(TRIM(Sheet1[[#This Row],[ASESOR]])," ",TRIM(Sheet1[[#This Row],[DEPARTAMENTO]]))</f>
        <v>SAVY OUTSOURCING S.A.C. La Libertad</v>
      </c>
      <c r="BH357" s="5" t="str">
        <f>Sheet1[[#This Row],[DNI_ASESOR]]</f>
        <v>20611812893</v>
      </c>
      <c r="BI357">
        <f>IF(Sheet1[[#This Row],[GRUPO]]="G1",IF(AND(Sheet1[[#This Row],[RECIBO1_PAGADO]]&lt;&gt;"",Sheet1[[#This Row],[RECIBO1_PAGADO]]&lt;=DATEVALUE("10/06/2025")),1,0),0)</f>
        <v>1</v>
      </c>
      <c r="BJ357" s="9">
        <f>Sheet1[[#This Row],[PRECIO CON IGV EXTERNO]]/1.18</f>
        <v>75.423728813559322</v>
      </c>
      <c r="BK357" s="5" t="str">
        <f>IF(MONTH(Sheet1[[#This Row],[WS_RECIBO1_EMISION]])=5,"G1",IF(MONTH(Sheet1[[#This Row],[WS_RECIBO1_EMISION]])-5=1,"G2","POR DEFINIR"))</f>
        <v>G1</v>
      </c>
      <c r="BL357" s="5" t="s">
        <v>1798</v>
      </c>
    </row>
    <row r="358" spans="1:64" x14ac:dyDescent="0.25">
      <c r="A358">
        <v>2168059</v>
      </c>
      <c r="B358" t="s">
        <v>636</v>
      </c>
      <c r="C358" t="s">
        <v>94</v>
      </c>
      <c r="D358" t="s">
        <v>95</v>
      </c>
      <c r="E358" t="s">
        <v>96</v>
      </c>
      <c r="H358" s="3">
        <v>45784</v>
      </c>
      <c r="I358" s="13">
        <v>45785.439619328703</v>
      </c>
      <c r="J358" t="s">
        <v>191</v>
      </c>
      <c r="K358">
        <v>550</v>
      </c>
      <c r="L358" t="s">
        <v>186</v>
      </c>
      <c r="M358" t="s">
        <v>53</v>
      </c>
      <c r="N358">
        <v>0</v>
      </c>
      <c r="O358">
        <v>0</v>
      </c>
      <c r="P358">
        <v>0</v>
      </c>
      <c r="Q358">
        <v>0</v>
      </c>
      <c r="R358" t="s">
        <v>227</v>
      </c>
      <c r="S358" t="s">
        <v>227</v>
      </c>
      <c r="T358">
        <v>0</v>
      </c>
      <c r="U358" t="s">
        <v>227</v>
      </c>
      <c r="V358" t="s">
        <v>227</v>
      </c>
      <c r="W358" t="s">
        <v>227</v>
      </c>
      <c r="X358" t="s">
        <v>227</v>
      </c>
      <c r="Y358" t="s">
        <v>227</v>
      </c>
      <c r="Z358" t="s">
        <v>227</v>
      </c>
      <c r="AA358" t="s">
        <v>54</v>
      </c>
      <c r="AB358">
        <v>89</v>
      </c>
      <c r="AC358">
        <v>89</v>
      </c>
      <c r="AD358" t="s">
        <v>67</v>
      </c>
      <c r="AE358" t="s">
        <v>136</v>
      </c>
      <c r="AF358" t="s">
        <v>137</v>
      </c>
      <c r="AG358" t="s">
        <v>88</v>
      </c>
      <c r="AH358" s="3">
        <v>45785</v>
      </c>
      <c r="AJ358" t="s">
        <v>56</v>
      </c>
      <c r="AK358" s="3"/>
      <c r="AM358" s="3"/>
      <c r="AN358" t="s">
        <v>57</v>
      </c>
      <c r="AO358" s="3"/>
      <c r="AR358"/>
      <c r="AS358">
        <v>202505</v>
      </c>
      <c r="AT358" s="3">
        <v>45785</v>
      </c>
      <c r="AU358">
        <v>2168059</v>
      </c>
      <c r="AV358">
        <v>45791</v>
      </c>
      <c r="AW358" s="3">
        <v>45805</v>
      </c>
      <c r="AY358" s="3"/>
      <c r="BA358" s="3"/>
      <c r="BC358" s="3"/>
      <c r="BD358">
        <v>202505</v>
      </c>
      <c r="BE358">
        <v>202505</v>
      </c>
      <c r="BF358" s="5">
        <f>IFERROR(VLOOKUP(Sheet1[[#This Row],[ASESOR]],Parámetros!A:B,2,0),Sheet1[[#This Row],[PERIODO_ALTA]])</f>
        <v>202505</v>
      </c>
      <c r="BG358" s="5" t="str">
        <f>_xlfn.CONCAT(TRIM(Sheet1[[#This Row],[ASESOR]])," ",TRIM(Sheet1[[#This Row],[DEPARTAMENTO]]))</f>
        <v>GRUPO LUFAFCO S.A.C. La Libertad</v>
      </c>
      <c r="BH358" s="5" t="str">
        <f>Sheet1[[#This Row],[DNI_ASESOR]]</f>
        <v>20604430764</v>
      </c>
      <c r="BI358">
        <f>IF(Sheet1[[#This Row],[GRUPO]]="G1",IF(AND(Sheet1[[#This Row],[RECIBO1_PAGADO]]&lt;&gt;"",Sheet1[[#This Row],[RECIBO1_PAGADO]]&lt;=DATEVALUE("10/06/2025")),1,0),0)</f>
        <v>1</v>
      </c>
      <c r="BJ358" s="9">
        <f>Sheet1[[#This Row],[PRECIO CON IGV EXTERNO]]/1.18</f>
        <v>75.423728813559322</v>
      </c>
      <c r="BK358" s="5" t="str">
        <f>IF(MONTH(Sheet1[[#This Row],[WS_RECIBO1_EMISION]])=5,"G1",IF(MONTH(Sheet1[[#This Row],[WS_RECIBO1_EMISION]])-5=1,"G2","POR DEFINIR"))</f>
        <v>G1</v>
      </c>
      <c r="BL358" s="5" t="s">
        <v>1798</v>
      </c>
    </row>
    <row r="359" spans="1:64" x14ac:dyDescent="0.25">
      <c r="A359">
        <v>2168139</v>
      </c>
      <c r="B359" t="s">
        <v>637</v>
      </c>
      <c r="C359" t="s">
        <v>89</v>
      </c>
      <c r="D359" t="s">
        <v>89</v>
      </c>
      <c r="E359" t="s">
        <v>90</v>
      </c>
      <c r="H359" s="3">
        <v>45785</v>
      </c>
      <c r="I359" s="13">
        <v>45785.477081747682</v>
      </c>
      <c r="J359" t="s">
        <v>191</v>
      </c>
      <c r="K359">
        <v>550</v>
      </c>
      <c r="L359" t="s">
        <v>186</v>
      </c>
      <c r="M359" t="s">
        <v>53</v>
      </c>
      <c r="N359">
        <v>0</v>
      </c>
      <c r="O359">
        <v>0</v>
      </c>
      <c r="P359">
        <v>0</v>
      </c>
      <c r="Q359">
        <v>0</v>
      </c>
      <c r="R359" t="s">
        <v>227</v>
      </c>
      <c r="S359" t="s">
        <v>227</v>
      </c>
      <c r="T359">
        <v>0</v>
      </c>
      <c r="U359" t="s">
        <v>227</v>
      </c>
      <c r="V359" t="s">
        <v>227</v>
      </c>
      <c r="W359" t="s">
        <v>227</v>
      </c>
      <c r="X359" t="s">
        <v>227</v>
      </c>
      <c r="Y359" t="s">
        <v>227</v>
      </c>
      <c r="Z359" t="s">
        <v>227</v>
      </c>
      <c r="AA359" t="s">
        <v>54</v>
      </c>
      <c r="AB359">
        <v>89</v>
      </c>
      <c r="AC359">
        <v>89</v>
      </c>
      <c r="AD359" t="s">
        <v>67</v>
      </c>
      <c r="AE359" t="s">
        <v>4</v>
      </c>
      <c r="AF359" t="s">
        <v>8</v>
      </c>
      <c r="AG359" t="s">
        <v>88</v>
      </c>
      <c r="AH359" s="3">
        <v>45785</v>
      </c>
      <c r="AJ359" t="s">
        <v>56</v>
      </c>
      <c r="AK359" s="3"/>
      <c r="AM359" s="3"/>
      <c r="AN359" t="s">
        <v>57</v>
      </c>
      <c r="AO359" s="3"/>
      <c r="AR359"/>
      <c r="AS359">
        <v>202505</v>
      </c>
      <c r="AT359" s="3">
        <v>45785</v>
      </c>
      <c r="AU359">
        <v>2168139</v>
      </c>
      <c r="AV359">
        <v>45791</v>
      </c>
      <c r="AW359" s="3">
        <v>45804</v>
      </c>
      <c r="AY359" s="3"/>
      <c r="BA359" s="3"/>
      <c r="BC359" s="3"/>
      <c r="BD359">
        <v>202505</v>
      </c>
      <c r="BE359">
        <v>202505</v>
      </c>
      <c r="BF359" s="5">
        <f>IFERROR(VLOOKUP(Sheet1[[#This Row],[ASESOR]],Parámetros!A:B,2,0),Sheet1[[#This Row],[PERIODO_ALTA]])</f>
        <v>202505</v>
      </c>
      <c r="BG359" s="5" t="str">
        <f>_xlfn.CONCAT(TRIM(Sheet1[[#This Row],[ASESOR]])," ",TRIM(Sheet1[[#This Row],[DEPARTAMENTO]]))</f>
        <v>ALIV TELECOM S.A.C. Piura</v>
      </c>
      <c r="BH359" s="5" t="str">
        <f>Sheet1[[#This Row],[DNI_ASESOR]]</f>
        <v>20609316170</v>
      </c>
      <c r="BI359">
        <f>IF(Sheet1[[#This Row],[GRUPO]]="G1",IF(AND(Sheet1[[#This Row],[RECIBO1_PAGADO]]&lt;&gt;"",Sheet1[[#This Row],[RECIBO1_PAGADO]]&lt;=DATEVALUE("10/06/2025")),1,0),0)</f>
        <v>1</v>
      </c>
      <c r="BJ359" s="9">
        <f>Sheet1[[#This Row],[PRECIO CON IGV EXTERNO]]/1.18</f>
        <v>75.423728813559322</v>
      </c>
      <c r="BK359" s="5" t="str">
        <f>IF(MONTH(Sheet1[[#This Row],[WS_RECIBO1_EMISION]])=5,"G1",IF(MONTH(Sheet1[[#This Row],[WS_RECIBO1_EMISION]])-5=1,"G2","POR DEFINIR"))</f>
        <v>G1</v>
      </c>
      <c r="BL359" s="5" t="s">
        <v>1798</v>
      </c>
    </row>
    <row r="360" spans="1:64" x14ac:dyDescent="0.25">
      <c r="A360">
        <v>2168154</v>
      </c>
      <c r="B360" t="s">
        <v>638</v>
      </c>
      <c r="C360" t="s">
        <v>85</v>
      </c>
      <c r="D360" t="s">
        <v>86</v>
      </c>
      <c r="E360" t="s">
        <v>87</v>
      </c>
      <c r="H360" s="3">
        <v>45784</v>
      </c>
      <c r="I360" s="13">
        <v>45785.456236724538</v>
      </c>
      <c r="J360" t="s">
        <v>190</v>
      </c>
      <c r="K360">
        <v>350</v>
      </c>
      <c r="L360" t="s">
        <v>186</v>
      </c>
      <c r="M360" t="s">
        <v>53</v>
      </c>
      <c r="N360">
        <v>0</v>
      </c>
      <c r="O360">
        <v>0</v>
      </c>
      <c r="P360">
        <v>0</v>
      </c>
      <c r="Q360">
        <v>0</v>
      </c>
      <c r="R360" t="s">
        <v>227</v>
      </c>
      <c r="S360" t="s">
        <v>227</v>
      </c>
      <c r="T360">
        <v>0</v>
      </c>
      <c r="U360" t="s">
        <v>227</v>
      </c>
      <c r="V360" t="s">
        <v>227</v>
      </c>
      <c r="W360" t="s">
        <v>227</v>
      </c>
      <c r="X360" t="s">
        <v>227</v>
      </c>
      <c r="Y360" t="s">
        <v>227</v>
      </c>
      <c r="Z360" t="s">
        <v>227</v>
      </c>
      <c r="AA360" t="s">
        <v>54</v>
      </c>
      <c r="AB360">
        <v>69</v>
      </c>
      <c r="AC360">
        <v>69</v>
      </c>
      <c r="AD360" t="s">
        <v>55</v>
      </c>
      <c r="AE360" t="s">
        <v>199</v>
      </c>
      <c r="AF360" t="s">
        <v>200</v>
      </c>
      <c r="AG360" t="s">
        <v>88</v>
      </c>
      <c r="AH360" s="3">
        <v>45785</v>
      </c>
      <c r="AJ360" t="s">
        <v>56</v>
      </c>
      <c r="AK360" s="3"/>
      <c r="AM360" s="3"/>
      <c r="AN360" t="s">
        <v>57</v>
      </c>
      <c r="AO360" s="3"/>
      <c r="AR360"/>
      <c r="AS360">
        <v>202505</v>
      </c>
      <c r="AT360" s="3">
        <v>45785</v>
      </c>
      <c r="AU360">
        <v>2168154</v>
      </c>
      <c r="AV360">
        <v>45791</v>
      </c>
      <c r="AW360" s="3">
        <v>45807</v>
      </c>
      <c r="AY360" s="3"/>
      <c r="BA360" s="3"/>
      <c r="BC360" s="3"/>
      <c r="BD360">
        <v>202505</v>
      </c>
      <c r="BE360">
        <v>202505</v>
      </c>
      <c r="BF360" s="5">
        <f>IFERROR(VLOOKUP(Sheet1[[#This Row],[ASESOR]],Parámetros!A:B,2,0),Sheet1[[#This Row],[PERIODO_ALTA]])</f>
        <v>202505</v>
      </c>
      <c r="BG360" s="5" t="str">
        <f>_xlfn.CONCAT(TRIM(Sheet1[[#This Row],[ASESOR]])," ",TRIM(Sheet1[[#This Row],[DEPARTAMENTO]]))</f>
        <v>TELCO CONTACT S.A.C Lambayeque</v>
      </c>
      <c r="BH360" s="5" t="str">
        <f>Sheet1[[#This Row],[DNI_ASESOR]]</f>
        <v>20613723219</v>
      </c>
      <c r="BI360">
        <f>IF(Sheet1[[#This Row],[GRUPO]]="G1",IF(AND(Sheet1[[#This Row],[RECIBO1_PAGADO]]&lt;&gt;"",Sheet1[[#This Row],[RECIBO1_PAGADO]]&lt;=DATEVALUE("10/06/2025")),1,0),0)</f>
        <v>1</v>
      </c>
      <c r="BJ360" s="9">
        <f>Sheet1[[#This Row],[PRECIO CON IGV EXTERNO]]/1.18</f>
        <v>58.474576271186443</v>
      </c>
      <c r="BK360" s="5" t="str">
        <f>IF(MONTH(Sheet1[[#This Row],[WS_RECIBO1_EMISION]])=5,"G1",IF(MONTH(Sheet1[[#This Row],[WS_RECIBO1_EMISION]])-5=1,"G2","POR DEFINIR"))</f>
        <v>G1</v>
      </c>
      <c r="BL360" s="5" t="s">
        <v>1798</v>
      </c>
    </row>
    <row r="361" spans="1:64" x14ac:dyDescent="0.25">
      <c r="A361">
        <v>2168171</v>
      </c>
      <c r="B361" t="s">
        <v>639</v>
      </c>
      <c r="C361" t="s">
        <v>89</v>
      </c>
      <c r="D361" t="s">
        <v>89</v>
      </c>
      <c r="E361" t="s">
        <v>90</v>
      </c>
      <c r="H361" s="3">
        <v>45785</v>
      </c>
      <c r="I361" s="13">
        <v>45785.454272569441</v>
      </c>
      <c r="J361" t="s">
        <v>195</v>
      </c>
      <c r="K361">
        <v>1000</v>
      </c>
      <c r="L361" t="s">
        <v>188</v>
      </c>
      <c r="M361" t="s">
        <v>58</v>
      </c>
      <c r="N361">
        <v>1</v>
      </c>
      <c r="O361">
        <v>0</v>
      </c>
      <c r="P361">
        <v>0</v>
      </c>
      <c r="Q361">
        <v>0</v>
      </c>
      <c r="R361" t="s">
        <v>227</v>
      </c>
      <c r="S361" t="s">
        <v>227</v>
      </c>
      <c r="T361">
        <v>0</v>
      </c>
      <c r="U361" t="s">
        <v>227</v>
      </c>
      <c r="V361" t="s">
        <v>227</v>
      </c>
      <c r="W361" t="s">
        <v>227</v>
      </c>
      <c r="X361" t="s">
        <v>227</v>
      </c>
      <c r="Y361" t="s">
        <v>227</v>
      </c>
      <c r="Z361" t="s">
        <v>228</v>
      </c>
      <c r="AA361" t="s">
        <v>54</v>
      </c>
      <c r="AB361">
        <v>129.9</v>
      </c>
      <c r="AC361">
        <v>111.563</v>
      </c>
      <c r="AD361" t="s">
        <v>67</v>
      </c>
      <c r="AE361" t="s">
        <v>4</v>
      </c>
      <c r="AF361" t="s">
        <v>8</v>
      </c>
      <c r="AG361" t="s">
        <v>88</v>
      </c>
      <c r="AH361" s="3">
        <v>45785</v>
      </c>
      <c r="AJ361" t="s">
        <v>56</v>
      </c>
      <c r="AK361" s="3"/>
      <c r="AM361" s="3"/>
      <c r="AN361" t="s">
        <v>57</v>
      </c>
      <c r="AO361" s="3"/>
      <c r="AR361"/>
      <c r="AS361">
        <v>202505</v>
      </c>
      <c r="AT361" s="3">
        <v>45785</v>
      </c>
      <c r="AU361">
        <v>2168171</v>
      </c>
      <c r="AV361">
        <v>45791</v>
      </c>
      <c r="AW361" s="3">
        <v>45807</v>
      </c>
      <c r="AY361" s="3"/>
      <c r="BA361" s="3"/>
      <c r="BC361" s="3"/>
      <c r="BD361">
        <v>202505</v>
      </c>
      <c r="BE361">
        <v>202505</v>
      </c>
      <c r="BF361" s="5">
        <f>IFERROR(VLOOKUP(Sheet1[[#This Row],[ASESOR]],Parámetros!A:B,2,0),Sheet1[[#This Row],[PERIODO_ALTA]])</f>
        <v>202505</v>
      </c>
      <c r="BG361" s="5" t="str">
        <f>_xlfn.CONCAT(TRIM(Sheet1[[#This Row],[ASESOR]])," ",TRIM(Sheet1[[#This Row],[DEPARTAMENTO]]))</f>
        <v>ALIV TELECOM S.A.C. Piura</v>
      </c>
      <c r="BH361" s="5" t="str">
        <f>Sheet1[[#This Row],[DNI_ASESOR]]</f>
        <v>20609316170</v>
      </c>
      <c r="BI361">
        <f>IF(Sheet1[[#This Row],[GRUPO]]="G1",IF(AND(Sheet1[[#This Row],[RECIBO1_PAGADO]]&lt;&gt;"",Sheet1[[#This Row],[RECIBO1_PAGADO]]&lt;=DATEVALUE("10/06/2025")),1,0),0)</f>
        <v>1</v>
      </c>
      <c r="BJ361" s="9">
        <f>Sheet1[[#This Row],[PRECIO CON IGV EXTERNO]]/1.18</f>
        <v>94.544915254237296</v>
      </c>
      <c r="BK361" s="5" t="str">
        <f>IF(MONTH(Sheet1[[#This Row],[WS_RECIBO1_EMISION]])=5,"G1",IF(MONTH(Sheet1[[#This Row],[WS_RECIBO1_EMISION]])-5=1,"G2","POR DEFINIR"))</f>
        <v>G1</v>
      </c>
      <c r="BL361" s="5" t="s">
        <v>1798</v>
      </c>
    </row>
    <row r="362" spans="1:64" x14ac:dyDescent="0.25">
      <c r="A362">
        <v>2168186</v>
      </c>
      <c r="B362" t="s">
        <v>640</v>
      </c>
      <c r="C362" t="s">
        <v>85</v>
      </c>
      <c r="D362" t="s">
        <v>86</v>
      </c>
      <c r="E362" t="s">
        <v>87</v>
      </c>
      <c r="H362" s="3">
        <v>45784</v>
      </c>
      <c r="I362" s="13">
        <v>45785.458464386575</v>
      </c>
      <c r="J362" t="s">
        <v>195</v>
      </c>
      <c r="K362">
        <v>1000</v>
      </c>
      <c r="L362" t="s">
        <v>188</v>
      </c>
      <c r="M362" t="s">
        <v>58</v>
      </c>
      <c r="N362">
        <v>1</v>
      </c>
      <c r="O362">
        <v>0</v>
      </c>
      <c r="P362">
        <v>0</v>
      </c>
      <c r="Q362">
        <v>0</v>
      </c>
      <c r="R362" t="s">
        <v>227</v>
      </c>
      <c r="S362" t="s">
        <v>227</v>
      </c>
      <c r="T362">
        <v>0</v>
      </c>
      <c r="U362" t="s">
        <v>227</v>
      </c>
      <c r="V362" t="s">
        <v>227</v>
      </c>
      <c r="W362" t="s">
        <v>227</v>
      </c>
      <c r="X362" t="s">
        <v>227</v>
      </c>
      <c r="Y362" t="s">
        <v>227</v>
      </c>
      <c r="Z362" t="s">
        <v>228</v>
      </c>
      <c r="AA362" t="s">
        <v>54</v>
      </c>
      <c r="AB362">
        <v>129.9</v>
      </c>
      <c r="AC362">
        <v>111.563</v>
      </c>
      <c r="AD362" t="s">
        <v>67</v>
      </c>
      <c r="AE362" t="s">
        <v>4</v>
      </c>
      <c r="AF362" t="s">
        <v>8</v>
      </c>
      <c r="AG362" t="s">
        <v>88</v>
      </c>
      <c r="AH362" s="3">
        <v>45785</v>
      </c>
      <c r="AJ362" t="s">
        <v>56</v>
      </c>
      <c r="AK362" s="3"/>
      <c r="AM362" s="3"/>
      <c r="AN362" t="s">
        <v>57</v>
      </c>
      <c r="AO362" s="3"/>
      <c r="AR362"/>
      <c r="AS362">
        <v>202505</v>
      </c>
      <c r="AT362" s="3">
        <v>45785</v>
      </c>
      <c r="AU362">
        <v>2168186</v>
      </c>
      <c r="AV362">
        <v>45791</v>
      </c>
      <c r="AW362" s="3">
        <v>45818</v>
      </c>
      <c r="AY362" s="3"/>
      <c r="BA362" s="3"/>
      <c r="BC362" s="3"/>
      <c r="BD362">
        <v>202505</v>
      </c>
      <c r="BE362">
        <v>202505</v>
      </c>
      <c r="BF362" s="5">
        <f>IFERROR(VLOOKUP(Sheet1[[#This Row],[ASESOR]],Parámetros!A:B,2,0),Sheet1[[#This Row],[PERIODO_ALTA]])</f>
        <v>202505</v>
      </c>
      <c r="BG362" s="5" t="str">
        <f>_xlfn.CONCAT(TRIM(Sheet1[[#This Row],[ASESOR]])," ",TRIM(Sheet1[[#This Row],[DEPARTAMENTO]]))</f>
        <v>ALIV TELECOM S.A.C. Lambayeque</v>
      </c>
      <c r="BH362" s="5" t="str">
        <f>Sheet1[[#This Row],[DNI_ASESOR]]</f>
        <v>20609316170</v>
      </c>
      <c r="BI362">
        <f>IF(Sheet1[[#This Row],[GRUPO]]="G1",IF(AND(Sheet1[[#This Row],[RECIBO1_PAGADO]]&lt;&gt;"",Sheet1[[#This Row],[RECIBO1_PAGADO]]&lt;=DATEVALUE("10/06/2025")),1,0),0)</f>
        <v>1</v>
      </c>
      <c r="BJ362" s="9">
        <f>Sheet1[[#This Row],[PRECIO CON IGV EXTERNO]]/1.18</f>
        <v>94.544915254237296</v>
      </c>
      <c r="BK362" s="5" t="str">
        <f>IF(MONTH(Sheet1[[#This Row],[WS_RECIBO1_EMISION]])=5,"G1",IF(MONTH(Sheet1[[#This Row],[WS_RECIBO1_EMISION]])-5=1,"G2","POR DEFINIR"))</f>
        <v>G1</v>
      </c>
      <c r="BL362" s="5" t="s">
        <v>1798</v>
      </c>
    </row>
    <row r="363" spans="1:64" x14ac:dyDescent="0.25">
      <c r="A363">
        <v>2168353</v>
      </c>
      <c r="B363" t="s">
        <v>641</v>
      </c>
      <c r="C363" t="s">
        <v>89</v>
      </c>
      <c r="D363" t="s">
        <v>89</v>
      </c>
      <c r="E363" t="s">
        <v>89</v>
      </c>
      <c r="H363" s="3">
        <v>45784</v>
      </c>
      <c r="I363" s="13">
        <v>45785.495869212966</v>
      </c>
      <c r="J363" t="s">
        <v>190</v>
      </c>
      <c r="K363">
        <v>350</v>
      </c>
      <c r="L363" t="s">
        <v>186</v>
      </c>
      <c r="M363" t="s">
        <v>53</v>
      </c>
      <c r="N363">
        <v>0</v>
      </c>
      <c r="O363">
        <v>0</v>
      </c>
      <c r="P363">
        <v>0</v>
      </c>
      <c r="Q363">
        <v>0</v>
      </c>
      <c r="R363" t="s">
        <v>227</v>
      </c>
      <c r="S363" t="s">
        <v>227</v>
      </c>
      <c r="T363">
        <v>0</v>
      </c>
      <c r="U363" t="s">
        <v>227</v>
      </c>
      <c r="V363" t="s">
        <v>227</v>
      </c>
      <c r="W363" t="s">
        <v>227</v>
      </c>
      <c r="X363" t="s">
        <v>227</v>
      </c>
      <c r="Y363" t="s">
        <v>227</v>
      </c>
      <c r="Z363" t="s">
        <v>227</v>
      </c>
      <c r="AA363" t="s">
        <v>54</v>
      </c>
      <c r="AB363">
        <v>69</v>
      </c>
      <c r="AC363">
        <v>69</v>
      </c>
      <c r="AD363" t="s">
        <v>67</v>
      </c>
      <c r="AE363" t="s">
        <v>4</v>
      </c>
      <c r="AF363" t="s">
        <v>8</v>
      </c>
      <c r="AG363" t="s">
        <v>88</v>
      </c>
      <c r="AH363" s="3">
        <v>45785</v>
      </c>
      <c r="AJ363" t="s">
        <v>56</v>
      </c>
      <c r="AK363" s="3"/>
      <c r="AM363" s="3"/>
      <c r="AN363" t="s">
        <v>57</v>
      </c>
      <c r="AO363" s="3"/>
      <c r="AR363"/>
      <c r="AS363">
        <v>202505</v>
      </c>
      <c r="AT363" s="3">
        <v>45785</v>
      </c>
      <c r="AU363">
        <v>2168353</v>
      </c>
      <c r="AV363">
        <v>45791</v>
      </c>
      <c r="AW363" s="3">
        <v>45813</v>
      </c>
      <c r="AY363" s="3"/>
      <c r="BA363" s="3"/>
      <c r="BC363" s="3"/>
      <c r="BD363">
        <v>202505</v>
      </c>
      <c r="BE363">
        <v>202505</v>
      </c>
      <c r="BF363" s="5">
        <f>IFERROR(VLOOKUP(Sheet1[[#This Row],[ASESOR]],Parámetros!A:B,2,0),Sheet1[[#This Row],[PERIODO_ALTA]])</f>
        <v>202505</v>
      </c>
      <c r="BG363" s="5" t="str">
        <f>_xlfn.CONCAT(TRIM(Sheet1[[#This Row],[ASESOR]])," ",TRIM(Sheet1[[#This Row],[DEPARTAMENTO]]))</f>
        <v>ALIV TELECOM S.A.C. Piura</v>
      </c>
      <c r="BH363" s="5" t="str">
        <f>Sheet1[[#This Row],[DNI_ASESOR]]</f>
        <v>20609316170</v>
      </c>
      <c r="BI363">
        <f>IF(Sheet1[[#This Row],[GRUPO]]="G1",IF(AND(Sheet1[[#This Row],[RECIBO1_PAGADO]]&lt;&gt;"",Sheet1[[#This Row],[RECIBO1_PAGADO]]&lt;=DATEVALUE("10/06/2025")),1,0),0)</f>
        <v>1</v>
      </c>
      <c r="BJ363" s="9">
        <f>Sheet1[[#This Row],[PRECIO CON IGV EXTERNO]]/1.18</f>
        <v>58.474576271186443</v>
      </c>
      <c r="BK363" s="5" t="str">
        <f>IF(MONTH(Sheet1[[#This Row],[WS_RECIBO1_EMISION]])=5,"G1",IF(MONTH(Sheet1[[#This Row],[WS_RECIBO1_EMISION]])-5=1,"G2","POR DEFINIR"))</f>
        <v>G1</v>
      </c>
      <c r="BL363" s="5" t="s">
        <v>1798</v>
      </c>
    </row>
    <row r="364" spans="1:64" x14ac:dyDescent="0.25">
      <c r="A364">
        <v>2168375</v>
      </c>
      <c r="B364" t="s">
        <v>642</v>
      </c>
      <c r="C364" t="s">
        <v>98</v>
      </c>
      <c r="D364" t="s">
        <v>99</v>
      </c>
      <c r="E364" t="s">
        <v>101</v>
      </c>
      <c r="H364" s="3">
        <v>45785</v>
      </c>
      <c r="I364" s="13">
        <v>45785.537569525462</v>
      </c>
      <c r="J364" t="s">
        <v>190</v>
      </c>
      <c r="K364">
        <v>350</v>
      </c>
      <c r="L364" t="s">
        <v>186</v>
      </c>
      <c r="M364" t="s">
        <v>53</v>
      </c>
      <c r="N364">
        <v>0</v>
      </c>
      <c r="O364">
        <v>0</v>
      </c>
      <c r="P364">
        <v>0</v>
      </c>
      <c r="Q364">
        <v>0</v>
      </c>
      <c r="R364" t="s">
        <v>227</v>
      </c>
      <c r="S364" t="s">
        <v>227</v>
      </c>
      <c r="T364">
        <v>0</v>
      </c>
      <c r="U364" t="s">
        <v>227</v>
      </c>
      <c r="V364" t="s">
        <v>227</v>
      </c>
      <c r="W364" t="s">
        <v>227</v>
      </c>
      <c r="X364" t="s">
        <v>227</v>
      </c>
      <c r="Y364" t="s">
        <v>227</v>
      </c>
      <c r="Z364" t="s">
        <v>227</v>
      </c>
      <c r="AA364" t="s">
        <v>54</v>
      </c>
      <c r="AB364">
        <v>69</v>
      </c>
      <c r="AC364">
        <v>69</v>
      </c>
      <c r="AD364" t="s">
        <v>67</v>
      </c>
      <c r="AE364" t="s">
        <v>146</v>
      </c>
      <c r="AF364" t="s">
        <v>147</v>
      </c>
      <c r="AG364" t="s">
        <v>88</v>
      </c>
      <c r="AH364" s="3">
        <v>45789</v>
      </c>
      <c r="AJ364" t="s">
        <v>56</v>
      </c>
      <c r="AK364" s="3"/>
      <c r="AM364" s="3"/>
      <c r="AN364" t="s">
        <v>57</v>
      </c>
      <c r="AO364" s="3"/>
      <c r="AR364"/>
      <c r="AS364">
        <v>202505</v>
      </c>
      <c r="AT364" s="3">
        <v>45789</v>
      </c>
      <c r="AU364">
        <v>2168375</v>
      </c>
      <c r="AV364">
        <v>45791</v>
      </c>
      <c r="AW364" s="3">
        <v>45815</v>
      </c>
      <c r="AY364" s="3"/>
      <c r="BA364" s="3"/>
      <c r="BC364" s="3"/>
      <c r="BD364">
        <v>202505</v>
      </c>
      <c r="BE364">
        <v>202505</v>
      </c>
      <c r="BF364" s="5">
        <f>IFERROR(VLOOKUP(Sheet1[[#This Row],[ASESOR]],Parámetros!A:B,2,0),Sheet1[[#This Row],[PERIODO_ALTA]])</f>
        <v>202505</v>
      </c>
      <c r="BG364" s="5" t="str">
        <f>_xlfn.CONCAT(TRIM(Sheet1[[#This Row],[ASESOR]])," ",TRIM(Sheet1[[#This Row],[DEPARTAMENTO]]))</f>
        <v>SERVICIOS GENERALES F Y G DIST Áncash</v>
      </c>
      <c r="BH364" s="5" t="str">
        <f>Sheet1[[#This Row],[DNI_ASESOR]]</f>
        <v>20538983609</v>
      </c>
      <c r="BI364">
        <f>IF(Sheet1[[#This Row],[GRUPO]]="G1",IF(AND(Sheet1[[#This Row],[RECIBO1_PAGADO]]&lt;&gt;"",Sheet1[[#This Row],[RECIBO1_PAGADO]]&lt;=DATEVALUE("10/06/2025")),1,0),0)</f>
        <v>1</v>
      </c>
      <c r="BJ364" s="9">
        <f>Sheet1[[#This Row],[PRECIO CON IGV EXTERNO]]/1.18</f>
        <v>58.474576271186443</v>
      </c>
      <c r="BK364" s="5" t="str">
        <f>IF(MONTH(Sheet1[[#This Row],[WS_RECIBO1_EMISION]])=5,"G1",IF(MONTH(Sheet1[[#This Row],[WS_RECIBO1_EMISION]])-5=1,"G2","POR DEFINIR"))</f>
        <v>G1</v>
      </c>
      <c r="BL364" s="5" t="s">
        <v>1798</v>
      </c>
    </row>
    <row r="365" spans="1:64" x14ac:dyDescent="0.25">
      <c r="A365">
        <v>2168429</v>
      </c>
      <c r="B365" t="s">
        <v>643</v>
      </c>
      <c r="C365" t="s">
        <v>85</v>
      </c>
      <c r="D365" t="s">
        <v>86</v>
      </c>
      <c r="E365" t="s">
        <v>87</v>
      </c>
      <c r="H365" s="3">
        <v>45785</v>
      </c>
      <c r="I365" s="13">
        <v>45785.539567708336</v>
      </c>
      <c r="J365" t="s">
        <v>195</v>
      </c>
      <c r="K365">
        <v>1000</v>
      </c>
      <c r="L365" t="s">
        <v>188</v>
      </c>
      <c r="M365" t="s">
        <v>58</v>
      </c>
      <c r="N365">
        <v>1</v>
      </c>
      <c r="O365">
        <v>0</v>
      </c>
      <c r="P365">
        <v>0</v>
      </c>
      <c r="Q365">
        <v>0</v>
      </c>
      <c r="R365" t="s">
        <v>227</v>
      </c>
      <c r="S365" t="s">
        <v>227</v>
      </c>
      <c r="T365">
        <v>0</v>
      </c>
      <c r="U365" t="s">
        <v>227</v>
      </c>
      <c r="V365" t="s">
        <v>227</v>
      </c>
      <c r="W365" t="s">
        <v>227</v>
      </c>
      <c r="X365" t="s">
        <v>227</v>
      </c>
      <c r="Y365" t="s">
        <v>227</v>
      </c>
      <c r="Z365" t="s">
        <v>228</v>
      </c>
      <c r="AA365" t="s">
        <v>54</v>
      </c>
      <c r="AB365">
        <v>129.9</v>
      </c>
      <c r="AC365">
        <v>111.563</v>
      </c>
      <c r="AD365" t="s">
        <v>67</v>
      </c>
      <c r="AE365" t="s">
        <v>4</v>
      </c>
      <c r="AF365" t="s">
        <v>8</v>
      </c>
      <c r="AG365" t="s">
        <v>88</v>
      </c>
      <c r="AH365" s="3">
        <v>45785</v>
      </c>
      <c r="AJ365" t="s">
        <v>56</v>
      </c>
      <c r="AK365" s="3"/>
      <c r="AM365" s="3"/>
      <c r="AN365" t="s">
        <v>57</v>
      </c>
      <c r="AO365" s="3"/>
      <c r="AR365"/>
      <c r="AS365">
        <v>202505</v>
      </c>
      <c r="AT365" s="3">
        <v>45785</v>
      </c>
      <c r="AU365">
        <v>2168429</v>
      </c>
      <c r="AV365">
        <v>45791</v>
      </c>
      <c r="AW365" s="3">
        <v>45815</v>
      </c>
      <c r="AY365" s="3"/>
      <c r="BA365" s="3"/>
      <c r="BC365" s="3"/>
      <c r="BD365">
        <v>202505</v>
      </c>
      <c r="BE365">
        <v>202505</v>
      </c>
      <c r="BF365" s="5">
        <f>IFERROR(VLOOKUP(Sheet1[[#This Row],[ASESOR]],Parámetros!A:B,2,0),Sheet1[[#This Row],[PERIODO_ALTA]])</f>
        <v>202505</v>
      </c>
      <c r="BG365" s="5" t="str">
        <f>_xlfn.CONCAT(TRIM(Sheet1[[#This Row],[ASESOR]])," ",TRIM(Sheet1[[#This Row],[DEPARTAMENTO]]))</f>
        <v>ALIV TELECOM S.A.C. Lambayeque</v>
      </c>
      <c r="BH365" s="5" t="str">
        <f>Sheet1[[#This Row],[DNI_ASESOR]]</f>
        <v>20609316170</v>
      </c>
      <c r="BI365">
        <f>IF(Sheet1[[#This Row],[GRUPO]]="G1",IF(AND(Sheet1[[#This Row],[RECIBO1_PAGADO]]&lt;&gt;"",Sheet1[[#This Row],[RECIBO1_PAGADO]]&lt;=DATEVALUE("10/06/2025")),1,0),0)</f>
        <v>1</v>
      </c>
      <c r="BJ365" s="9">
        <f>Sheet1[[#This Row],[PRECIO CON IGV EXTERNO]]/1.18</f>
        <v>94.544915254237296</v>
      </c>
      <c r="BK365" s="5" t="str">
        <f>IF(MONTH(Sheet1[[#This Row],[WS_RECIBO1_EMISION]])=5,"G1",IF(MONTH(Sheet1[[#This Row],[WS_RECIBO1_EMISION]])-5=1,"G2","POR DEFINIR"))</f>
        <v>G1</v>
      </c>
      <c r="BL365" s="5" t="s">
        <v>1798</v>
      </c>
    </row>
    <row r="366" spans="1:64" x14ac:dyDescent="0.25">
      <c r="A366">
        <v>2168448</v>
      </c>
      <c r="B366" t="s">
        <v>644</v>
      </c>
      <c r="C366" t="s">
        <v>89</v>
      </c>
      <c r="D366" t="s">
        <v>89</v>
      </c>
      <c r="E366" t="s">
        <v>93</v>
      </c>
      <c r="H366" s="3">
        <v>45785</v>
      </c>
      <c r="I366" s="13">
        <v>45785.53124679398</v>
      </c>
      <c r="J366" t="s">
        <v>190</v>
      </c>
      <c r="K366">
        <v>350</v>
      </c>
      <c r="L366" t="s">
        <v>186</v>
      </c>
      <c r="M366" t="s">
        <v>53</v>
      </c>
      <c r="N366">
        <v>0</v>
      </c>
      <c r="O366">
        <v>0</v>
      </c>
      <c r="P366">
        <v>0</v>
      </c>
      <c r="Q366">
        <v>0</v>
      </c>
      <c r="R366" t="s">
        <v>227</v>
      </c>
      <c r="S366" t="s">
        <v>227</v>
      </c>
      <c r="T366">
        <v>0</v>
      </c>
      <c r="U366" t="s">
        <v>227</v>
      </c>
      <c r="V366" t="s">
        <v>227</v>
      </c>
      <c r="W366" t="s">
        <v>227</v>
      </c>
      <c r="X366" t="s">
        <v>227</v>
      </c>
      <c r="Y366" t="s">
        <v>227</v>
      </c>
      <c r="Z366" t="s">
        <v>227</v>
      </c>
      <c r="AA366" t="s">
        <v>54</v>
      </c>
      <c r="AB366">
        <v>69</v>
      </c>
      <c r="AC366">
        <v>69</v>
      </c>
      <c r="AD366" t="s">
        <v>67</v>
      </c>
      <c r="AE366" t="s">
        <v>70</v>
      </c>
      <c r="AF366" t="s">
        <v>131</v>
      </c>
      <c r="AG366" t="s">
        <v>88</v>
      </c>
      <c r="AH366" s="3">
        <v>45785</v>
      </c>
      <c r="AJ366" t="s">
        <v>56</v>
      </c>
      <c r="AK366" s="3"/>
      <c r="AM366" s="3"/>
      <c r="AN366" t="s">
        <v>57</v>
      </c>
      <c r="AO366" s="3"/>
      <c r="AR366"/>
      <c r="AS366">
        <v>202505</v>
      </c>
      <c r="AT366" s="3">
        <v>45785</v>
      </c>
      <c r="AU366">
        <v>2168448</v>
      </c>
      <c r="AV366">
        <v>45791</v>
      </c>
      <c r="AW366" s="3">
        <v>45810</v>
      </c>
      <c r="AY366" s="3"/>
      <c r="BA366" s="3"/>
      <c r="BC366" s="3"/>
      <c r="BD366">
        <v>202505</v>
      </c>
      <c r="BE366">
        <v>202505</v>
      </c>
      <c r="BF366" s="5">
        <f>IFERROR(VLOOKUP(Sheet1[[#This Row],[ASESOR]],Parámetros!A:B,2,0),Sheet1[[#This Row],[PERIODO_ALTA]])</f>
        <v>202505</v>
      </c>
      <c r="BG366" s="5" t="str">
        <f>_xlfn.CONCAT(TRIM(Sheet1[[#This Row],[ASESOR]])," ",TRIM(Sheet1[[#This Row],[DEPARTAMENTO]]))</f>
        <v>SICOMNET SAC Piura</v>
      </c>
      <c r="BH366" s="5" t="str">
        <f>Sheet1[[#This Row],[DNI_ASESOR]]</f>
        <v>20610959564</v>
      </c>
      <c r="BI366">
        <f>IF(Sheet1[[#This Row],[GRUPO]]="G1",IF(AND(Sheet1[[#This Row],[RECIBO1_PAGADO]]&lt;&gt;"",Sheet1[[#This Row],[RECIBO1_PAGADO]]&lt;=DATEVALUE("10/06/2025")),1,0),0)</f>
        <v>1</v>
      </c>
      <c r="BJ366" s="9">
        <f>Sheet1[[#This Row],[PRECIO CON IGV EXTERNO]]/1.18</f>
        <v>58.474576271186443</v>
      </c>
      <c r="BK366" s="5" t="str">
        <f>IF(MONTH(Sheet1[[#This Row],[WS_RECIBO1_EMISION]])=5,"G1",IF(MONTH(Sheet1[[#This Row],[WS_RECIBO1_EMISION]])-5=1,"G2","POR DEFINIR"))</f>
        <v>G1</v>
      </c>
      <c r="BL366" s="5" t="s">
        <v>1798</v>
      </c>
    </row>
    <row r="367" spans="1:64" x14ac:dyDescent="0.25">
      <c r="A367">
        <v>2168524</v>
      </c>
      <c r="B367" t="s">
        <v>645</v>
      </c>
      <c r="C367" t="s">
        <v>85</v>
      </c>
      <c r="D367" t="s">
        <v>86</v>
      </c>
      <c r="E367" t="s">
        <v>104</v>
      </c>
      <c r="H367" s="3">
        <v>45785</v>
      </c>
      <c r="I367" s="13">
        <v>45785.554193900462</v>
      </c>
      <c r="J367" t="s">
        <v>191</v>
      </c>
      <c r="K367">
        <v>550</v>
      </c>
      <c r="L367" t="s">
        <v>186</v>
      </c>
      <c r="M367" t="s">
        <v>53</v>
      </c>
      <c r="N367">
        <v>0</v>
      </c>
      <c r="O367">
        <v>0</v>
      </c>
      <c r="P367">
        <v>0</v>
      </c>
      <c r="Q367">
        <v>0</v>
      </c>
      <c r="R367" t="s">
        <v>227</v>
      </c>
      <c r="S367" t="s">
        <v>227</v>
      </c>
      <c r="T367">
        <v>0</v>
      </c>
      <c r="U367" t="s">
        <v>227</v>
      </c>
      <c r="V367" t="s">
        <v>227</v>
      </c>
      <c r="W367" t="s">
        <v>227</v>
      </c>
      <c r="X367" t="s">
        <v>227</v>
      </c>
      <c r="Y367" t="s">
        <v>227</v>
      </c>
      <c r="Z367" t="s">
        <v>227</v>
      </c>
      <c r="AA367" t="s">
        <v>54</v>
      </c>
      <c r="AB367">
        <v>89</v>
      </c>
      <c r="AC367">
        <v>89</v>
      </c>
      <c r="AD367" t="s">
        <v>67</v>
      </c>
      <c r="AE367" t="s">
        <v>4</v>
      </c>
      <c r="AF367" t="s">
        <v>8</v>
      </c>
      <c r="AG367" t="s">
        <v>88</v>
      </c>
      <c r="AH367" s="3">
        <v>45785</v>
      </c>
      <c r="AJ367" t="s">
        <v>56</v>
      </c>
      <c r="AK367" s="3"/>
      <c r="AM367" s="3"/>
      <c r="AN367" t="s">
        <v>57</v>
      </c>
      <c r="AO367" s="3"/>
      <c r="AR367"/>
      <c r="AS367">
        <v>202505</v>
      </c>
      <c r="AT367" s="3">
        <v>45785</v>
      </c>
      <c r="AU367">
        <v>2168524</v>
      </c>
      <c r="AV367">
        <v>45791</v>
      </c>
      <c r="AW367" s="3">
        <v>45805</v>
      </c>
      <c r="AY367" s="3"/>
      <c r="BA367" s="3"/>
      <c r="BC367" s="3"/>
      <c r="BD367">
        <v>202505</v>
      </c>
      <c r="BE367">
        <v>202505</v>
      </c>
      <c r="BF367" s="5">
        <f>IFERROR(VLOOKUP(Sheet1[[#This Row],[ASESOR]],Parámetros!A:B,2,0),Sheet1[[#This Row],[PERIODO_ALTA]])</f>
        <v>202505</v>
      </c>
      <c r="BG367" s="5" t="str">
        <f>_xlfn.CONCAT(TRIM(Sheet1[[#This Row],[ASESOR]])," ",TRIM(Sheet1[[#This Row],[DEPARTAMENTO]]))</f>
        <v>ALIV TELECOM S.A.C. Lambayeque</v>
      </c>
      <c r="BH367" s="5" t="str">
        <f>Sheet1[[#This Row],[DNI_ASESOR]]</f>
        <v>20609316170</v>
      </c>
      <c r="BI367">
        <f>IF(Sheet1[[#This Row],[GRUPO]]="G1",IF(AND(Sheet1[[#This Row],[RECIBO1_PAGADO]]&lt;&gt;"",Sheet1[[#This Row],[RECIBO1_PAGADO]]&lt;=DATEVALUE("10/06/2025")),1,0),0)</f>
        <v>1</v>
      </c>
      <c r="BJ367" s="9">
        <f>Sheet1[[#This Row],[PRECIO CON IGV EXTERNO]]/1.18</f>
        <v>75.423728813559322</v>
      </c>
      <c r="BK367" s="5" t="str">
        <f>IF(MONTH(Sheet1[[#This Row],[WS_RECIBO1_EMISION]])=5,"G1",IF(MONTH(Sheet1[[#This Row],[WS_RECIBO1_EMISION]])-5=1,"G2","POR DEFINIR"))</f>
        <v>G1</v>
      </c>
      <c r="BL367" s="5" t="s">
        <v>1798</v>
      </c>
    </row>
    <row r="368" spans="1:64" x14ac:dyDescent="0.25">
      <c r="A368">
        <v>2168570</v>
      </c>
      <c r="B368" t="s">
        <v>646</v>
      </c>
      <c r="C368" t="s">
        <v>89</v>
      </c>
      <c r="D368" t="s">
        <v>89</v>
      </c>
      <c r="E368" t="s">
        <v>93</v>
      </c>
      <c r="H368" s="3">
        <v>45785</v>
      </c>
      <c r="I368" s="13">
        <v>45785.541909375002</v>
      </c>
      <c r="J368" t="s">
        <v>190</v>
      </c>
      <c r="K368">
        <v>350</v>
      </c>
      <c r="L368" t="s">
        <v>186</v>
      </c>
      <c r="M368" t="s">
        <v>53</v>
      </c>
      <c r="N368">
        <v>0</v>
      </c>
      <c r="O368">
        <v>0</v>
      </c>
      <c r="P368">
        <v>0</v>
      </c>
      <c r="Q368">
        <v>0</v>
      </c>
      <c r="R368" t="s">
        <v>227</v>
      </c>
      <c r="S368" t="s">
        <v>227</v>
      </c>
      <c r="T368">
        <v>0</v>
      </c>
      <c r="U368" t="s">
        <v>227</v>
      </c>
      <c r="V368" t="s">
        <v>227</v>
      </c>
      <c r="W368" t="s">
        <v>227</v>
      </c>
      <c r="X368" t="s">
        <v>227</v>
      </c>
      <c r="Y368" t="s">
        <v>227</v>
      </c>
      <c r="Z368" t="s">
        <v>227</v>
      </c>
      <c r="AA368" t="s">
        <v>54</v>
      </c>
      <c r="AB368">
        <v>69</v>
      </c>
      <c r="AC368">
        <v>69</v>
      </c>
      <c r="AD368" t="s">
        <v>55</v>
      </c>
      <c r="AE368" t="s">
        <v>199</v>
      </c>
      <c r="AF368" t="s">
        <v>200</v>
      </c>
      <c r="AG368" t="s">
        <v>88</v>
      </c>
      <c r="AH368" s="3">
        <v>45786</v>
      </c>
      <c r="AJ368" t="s">
        <v>56</v>
      </c>
      <c r="AK368" s="3"/>
      <c r="AM368" s="3"/>
      <c r="AN368" t="s">
        <v>57</v>
      </c>
      <c r="AO368" s="3"/>
      <c r="AR368"/>
      <c r="AS368">
        <v>202505</v>
      </c>
      <c r="AT368" s="3">
        <v>45786</v>
      </c>
      <c r="AU368">
        <v>2168570</v>
      </c>
      <c r="AV368">
        <v>45791</v>
      </c>
      <c r="AW368" s="3">
        <v>45805</v>
      </c>
      <c r="AY368" s="3"/>
      <c r="BA368" s="3"/>
      <c r="BC368" s="3"/>
      <c r="BD368">
        <v>202505</v>
      </c>
      <c r="BE368">
        <v>202505</v>
      </c>
      <c r="BF368" s="5">
        <f>IFERROR(VLOOKUP(Sheet1[[#This Row],[ASESOR]],Parámetros!A:B,2,0),Sheet1[[#This Row],[PERIODO_ALTA]])</f>
        <v>202505</v>
      </c>
      <c r="BG368" s="5" t="str">
        <f>_xlfn.CONCAT(TRIM(Sheet1[[#This Row],[ASESOR]])," ",TRIM(Sheet1[[#This Row],[DEPARTAMENTO]]))</f>
        <v>TELCO CONTACT S.A.C Piura</v>
      </c>
      <c r="BH368" s="5" t="str">
        <f>Sheet1[[#This Row],[DNI_ASESOR]]</f>
        <v>20613723219</v>
      </c>
      <c r="BI368">
        <f>IF(Sheet1[[#This Row],[GRUPO]]="G1",IF(AND(Sheet1[[#This Row],[RECIBO1_PAGADO]]&lt;&gt;"",Sheet1[[#This Row],[RECIBO1_PAGADO]]&lt;=DATEVALUE("10/06/2025")),1,0),0)</f>
        <v>1</v>
      </c>
      <c r="BJ368" s="9">
        <f>Sheet1[[#This Row],[PRECIO CON IGV EXTERNO]]/1.18</f>
        <v>58.474576271186443</v>
      </c>
      <c r="BK368" s="5" t="str">
        <f>IF(MONTH(Sheet1[[#This Row],[WS_RECIBO1_EMISION]])=5,"G1",IF(MONTH(Sheet1[[#This Row],[WS_RECIBO1_EMISION]])-5=1,"G2","POR DEFINIR"))</f>
        <v>G1</v>
      </c>
      <c r="BL368" s="5" t="s">
        <v>1798</v>
      </c>
    </row>
    <row r="369" spans="1:64" x14ac:dyDescent="0.25">
      <c r="A369">
        <v>2168604</v>
      </c>
      <c r="B369" t="s">
        <v>647</v>
      </c>
      <c r="C369" t="s">
        <v>94</v>
      </c>
      <c r="D369" t="s">
        <v>95</v>
      </c>
      <c r="E369" t="s">
        <v>96</v>
      </c>
      <c r="H369" s="3">
        <v>45785</v>
      </c>
      <c r="I369" s="13">
        <v>45785.545974189816</v>
      </c>
      <c r="J369" t="s">
        <v>190</v>
      </c>
      <c r="K369">
        <v>350</v>
      </c>
      <c r="L369" t="s">
        <v>186</v>
      </c>
      <c r="M369" t="s">
        <v>53</v>
      </c>
      <c r="N369">
        <v>0</v>
      </c>
      <c r="O369">
        <v>0</v>
      </c>
      <c r="P369">
        <v>0</v>
      </c>
      <c r="Q369">
        <v>0</v>
      </c>
      <c r="R369" t="s">
        <v>227</v>
      </c>
      <c r="S369" t="s">
        <v>227</v>
      </c>
      <c r="T369">
        <v>0</v>
      </c>
      <c r="U369" t="s">
        <v>227</v>
      </c>
      <c r="V369" t="s">
        <v>227</v>
      </c>
      <c r="W369" t="s">
        <v>227</v>
      </c>
      <c r="X369" t="s">
        <v>227</v>
      </c>
      <c r="Y369" t="s">
        <v>227</v>
      </c>
      <c r="Z369" t="s">
        <v>227</v>
      </c>
      <c r="AA369" t="s">
        <v>54</v>
      </c>
      <c r="AB369">
        <v>69</v>
      </c>
      <c r="AC369">
        <v>69</v>
      </c>
      <c r="AD369" t="s">
        <v>67</v>
      </c>
      <c r="AE369" t="s">
        <v>70</v>
      </c>
      <c r="AF369" t="s">
        <v>131</v>
      </c>
      <c r="AG369" t="s">
        <v>88</v>
      </c>
      <c r="AH369" s="3">
        <v>45786</v>
      </c>
      <c r="AJ369" t="s">
        <v>56</v>
      </c>
      <c r="AK369" s="3"/>
      <c r="AM369" s="3"/>
      <c r="AN369" t="s">
        <v>57</v>
      </c>
      <c r="AO369" s="3"/>
      <c r="AR369"/>
      <c r="AS369">
        <v>202505</v>
      </c>
      <c r="AT369" s="3">
        <v>45786</v>
      </c>
      <c r="AU369">
        <v>2168604</v>
      </c>
      <c r="AV369">
        <v>45791</v>
      </c>
      <c r="AW369" s="3">
        <v>45804</v>
      </c>
      <c r="AY369" s="3"/>
      <c r="BA369" s="3"/>
      <c r="BC369" s="3"/>
      <c r="BD369">
        <v>202505</v>
      </c>
      <c r="BE369">
        <v>202505</v>
      </c>
      <c r="BF369" s="5">
        <f>IFERROR(VLOOKUP(Sheet1[[#This Row],[ASESOR]],Parámetros!A:B,2,0),Sheet1[[#This Row],[PERIODO_ALTA]])</f>
        <v>202505</v>
      </c>
      <c r="BG369" s="5" t="str">
        <f>_xlfn.CONCAT(TRIM(Sheet1[[#This Row],[ASESOR]])," ",TRIM(Sheet1[[#This Row],[DEPARTAMENTO]]))</f>
        <v>SICOMNET SAC La Libertad</v>
      </c>
      <c r="BH369" s="5" t="str">
        <f>Sheet1[[#This Row],[DNI_ASESOR]]</f>
        <v>20610959564</v>
      </c>
      <c r="BI369">
        <f>IF(Sheet1[[#This Row],[GRUPO]]="G1",IF(AND(Sheet1[[#This Row],[RECIBO1_PAGADO]]&lt;&gt;"",Sheet1[[#This Row],[RECIBO1_PAGADO]]&lt;=DATEVALUE("10/06/2025")),1,0),0)</f>
        <v>1</v>
      </c>
      <c r="BJ369" s="9">
        <f>Sheet1[[#This Row],[PRECIO CON IGV EXTERNO]]/1.18</f>
        <v>58.474576271186443</v>
      </c>
      <c r="BK369" s="5" t="str">
        <f>IF(MONTH(Sheet1[[#This Row],[WS_RECIBO1_EMISION]])=5,"G1",IF(MONTH(Sheet1[[#This Row],[WS_RECIBO1_EMISION]])-5=1,"G2","POR DEFINIR"))</f>
        <v>G1</v>
      </c>
      <c r="BL369" s="5" t="s">
        <v>1798</v>
      </c>
    </row>
    <row r="370" spans="1:64" x14ac:dyDescent="0.25">
      <c r="A370">
        <v>2168699</v>
      </c>
      <c r="B370" t="s">
        <v>648</v>
      </c>
      <c r="C370" t="s">
        <v>94</v>
      </c>
      <c r="D370" t="s">
        <v>95</v>
      </c>
      <c r="E370" t="s">
        <v>96</v>
      </c>
      <c r="H370" s="3">
        <v>45785</v>
      </c>
      <c r="I370" s="13">
        <v>45785.585416747686</v>
      </c>
      <c r="J370" t="s">
        <v>193</v>
      </c>
      <c r="K370">
        <v>600</v>
      </c>
      <c r="L370" t="s">
        <v>186</v>
      </c>
      <c r="M370" t="s">
        <v>53</v>
      </c>
      <c r="N370">
        <v>0</v>
      </c>
      <c r="O370">
        <v>0</v>
      </c>
      <c r="P370">
        <v>0</v>
      </c>
      <c r="Q370">
        <v>0</v>
      </c>
      <c r="R370" t="s">
        <v>227</v>
      </c>
      <c r="S370" t="s">
        <v>227</v>
      </c>
      <c r="T370">
        <v>0</v>
      </c>
      <c r="U370" t="s">
        <v>227</v>
      </c>
      <c r="V370" t="s">
        <v>227</v>
      </c>
      <c r="W370" t="s">
        <v>227</v>
      </c>
      <c r="X370" t="s">
        <v>227</v>
      </c>
      <c r="Y370" t="s">
        <v>227</v>
      </c>
      <c r="Z370" t="s">
        <v>227</v>
      </c>
      <c r="AA370" t="s">
        <v>54</v>
      </c>
      <c r="AB370">
        <v>139</v>
      </c>
      <c r="AC370">
        <v>139</v>
      </c>
      <c r="AD370" t="s">
        <v>67</v>
      </c>
      <c r="AE370" t="s">
        <v>4</v>
      </c>
      <c r="AF370" t="s">
        <v>8</v>
      </c>
      <c r="AG370" t="s">
        <v>88</v>
      </c>
      <c r="AH370" s="3">
        <v>45785</v>
      </c>
      <c r="AJ370" t="s">
        <v>56</v>
      </c>
      <c r="AK370" s="3"/>
      <c r="AM370" s="3"/>
      <c r="AN370" t="s">
        <v>57</v>
      </c>
      <c r="AO370" s="3"/>
      <c r="AR370"/>
      <c r="AS370">
        <v>202505</v>
      </c>
      <c r="AT370" s="3">
        <v>45785</v>
      </c>
      <c r="AU370">
        <v>2168699</v>
      </c>
      <c r="AV370">
        <v>45791</v>
      </c>
      <c r="AW370" s="3">
        <v>45805</v>
      </c>
      <c r="AY370" s="3"/>
      <c r="BA370" s="3"/>
      <c r="BC370" s="3"/>
      <c r="BD370">
        <v>202505</v>
      </c>
      <c r="BE370">
        <v>202505</v>
      </c>
      <c r="BF370" s="5">
        <f>IFERROR(VLOOKUP(Sheet1[[#This Row],[ASESOR]],Parámetros!A:B,2,0),Sheet1[[#This Row],[PERIODO_ALTA]])</f>
        <v>202505</v>
      </c>
      <c r="BG370" s="5" t="str">
        <f>_xlfn.CONCAT(TRIM(Sheet1[[#This Row],[ASESOR]])," ",TRIM(Sheet1[[#This Row],[DEPARTAMENTO]]))</f>
        <v>ALIV TELECOM S.A.C. La Libertad</v>
      </c>
      <c r="BH370" s="5" t="str">
        <f>Sheet1[[#This Row],[DNI_ASESOR]]</f>
        <v>20609316170</v>
      </c>
      <c r="BI370">
        <f>IF(Sheet1[[#This Row],[GRUPO]]="G1",IF(AND(Sheet1[[#This Row],[RECIBO1_PAGADO]]&lt;&gt;"",Sheet1[[#This Row],[RECIBO1_PAGADO]]&lt;=DATEVALUE("10/06/2025")),1,0),0)</f>
        <v>1</v>
      </c>
      <c r="BJ370" s="9">
        <f>Sheet1[[#This Row],[PRECIO CON IGV EXTERNO]]/1.18</f>
        <v>117.79661016949153</v>
      </c>
      <c r="BK370" s="5" t="str">
        <f>IF(MONTH(Sheet1[[#This Row],[WS_RECIBO1_EMISION]])=5,"G1",IF(MONTH(Sheet1[[#This Row],[WS_RECIBO1_EMISION]])-5=1,"G2","POR DEFINIR"))</f>
        <v>G1</v>
      </c>
      <c r="BL370" s="5" t="s">
        <v>1798</v>
      </c>
    </row>
    <row r="371" spans="1:64" x14ac:dyDescent="0.25">
      <c r="A371">
        <v>2168717</v>
      </c>
      <c r="B371" t="s">
        <v>649</v>
      </c>
      <c r="C371" t="s">
        <v>98</v>
      </c>
      <c r="D371" t="s">
        <v>99</v>
      </c>
      <c r="E371" t="s">
        <v>101</v>
      </c>
      <c r="H371" s="3">
        <v>45785</v>
      </c>
      <c r="I371" s="13">
        <v>45785.568758449073</v>
      </c>
      <c r="J371" t="s">
        <v>235</v>
      </c>
      <c r="K371">
        <v>1000</v>
      </c>
      <c r="L371" t="s">
        <v>186</v>
      </c>
      <c r="M371" t="s">
        <v>68</v>
      </c>
      <c r="N371">
        <v>0</v>
      </c>
      <c r="O371">
        <v>1</v>
      </c>
      <c r="P371">
        <v>0</v>
      </c>
      <c r="Q371">
        <v>0</v>
      </c>
      <c r="R371" t="s">
        <v>227</v>
      </c>
      <c r="S371" t="s">
        <v>227</v>
      </c>
      <c r="T371">
        <v>0</v>
      </c>
      <c r="U371" t="s">
        <v>227</v>
      </c>
      <c r="V371" t="s">
        <v>227</v>
      </c>
      <c r="W371" t="s">
        <v>227</v>
      </c>
      <c r="X371" t="s">
        <v>227</v>
      </c>
      <c r="Y371" t="s">
        <v>227</v>
      </c>
      <c r="Z371" t="s">
        <v>227</v>
      </c>
      <c r="AA371" t="s">
        <v>54</v>
      </c>
      <c r="AB371">
        <v>189</v>
      </c>
      <c r="AC371">
        <v>189</v>
      </c>
      <c r="AD371" t="s">
        <v>67</v>
      </c>
      <c r="AE371" t="s">
        <v>142</v>
      </c>
      <c r="AF371" t="s">
        <v>143</v>
      </c>
      <c r="AG371" t="s">
        <v>88</v>
      </c>
      <c r="AH371" s="3">
        <v>45785</v>
      </c>
      <c r="AJ371" t="s">
        <v>56</v>
      </c>
      <c r="AK371" s="3"/>
      <c r="AM371" s="3"/>
      <c r="AN371" t="s">
        <v>57</v>
      </c>
      <c r="AO371" s="3"/>
      <c r="AR371"/>
      <c r="AS371">
        <v>202505</v>
      </c>
      <c r="AT371" s="3">
        <v>45785</v>
      </c>
      <c r="AU371">
        <v>2168717</v>
      </c>
      <c r="AV371">
        <v>45791</v>
      </c>
      <c r="AW371" s="3">
        <v>45813</v>
      </c>
      <c r="AY371" s="3"/>
      <c r="BA371" s="3"/>
      <c r="BC371" s="3"/>
      <c r="BD371">
        <v>202505</v>
      </c>
      <c r="BE371">
        <v>202505</v>
      </c>
      <c r="BF371" s="5">
        <f>IFERROR(VLOOKUP(Sheet1[[#This Row],[ASESOR]],Parámetros!A:B,2,0),Sheet1[[#This Row],[PERIODO_ALTA]])</f>
        <v>202505</v>
      </c>
      <c r="BG371" s="5" t="str">
        <f>_xlfn.CONCAT(TRIM(Sheet1[[#This Row],[ASESOR]])," ",TRIM(Sheet1[[#This Row],[DEPARTAMENTO]]))</f>
        <v>CENTRALCALL TELECOMUNICACIONES Áncash</v>
      </c>
      <c r="BH371" s="5" t="str">
        <f>Sheet1[[#This Row],[DNI_ASESOR]]</f>
        <v>20609402319</v>
      </c>
      <c r="BI371">
        <f>IF(Sheet1[[#This Row],[GRUPO]]="G1",IF(AND(Sheet1[[#This Row],[RECIBO1_PAGADO]]&lt;&gt;"",Sheet1[[#This Row],[RECIBO1_PAGADO]]&lt;=DATEVALUE("10/06/2025")),1,0),0)</f>
        <v>1</v>
      </c>
      <c r="BJ371" s="9">
        <f>Sheet1[[#This Row],[PRECIO CON IGV EXTERNO]]/1.18</f>
        <v>160.16949152542375</v>
      </c>
      <c r="BK371" s="5" t="str">
        <f>IF(MONTH(Sheet1[[#This Row],[WS_RECIBO1_EMISION]])=5,"G1",IF(MONTH(Sheet1[[#This Row],[WS_RECIBO1_EMISION]])-5=1,"G2","POR DEFINIR"))</f>
        <v>G1</v>
      </c>
      <c r="BL371" s="5" t="s">
        <v>1798</v>
      </c>
    </row>
    <row r="372" spans="1:64" x14ac:dyDescent="0.25">
      <c r="A372">
        <v>2168734</v>
      </c>
      <c r="B372" t="s">
        <v>650</v>
      </c>
      <c r="C372" t="s">
        <v>94</v>
      </c>
      <c r="D372" t="s">
        <v>95</v>
      </c>
      <c r="E372" t="s">
        <v>96</v>
      </c>
      <c r="H372" s="3">
        <v>45785</v>
      </c>
      <c r="I372" s="13">
        <v>45785.579176041669</v>
      </c>
      <c r="J372" t="s">
        <v>191</v>
      </c>
      <c r="K372">
        <v>550</v>
      </c>
      <c r="L372" t="s">
        <v>186</v>
      </c>
      <c r="M372" t="s">
        <v>53</v>
      </c>
      <c r="N372">
        <v>0</v>
      </c>
      <c r="O372">
        <v>0</v>
      </c>
      <c r="P372">
        <v>0</v>
      </c>
      <c r="Q372">
        <v>0</v>
      </c>
      <c r="R372" t="s">
        <v>227</v>
      </c>
      <c r="S372" t="s">
        <v>227</v>
      </c>
      <c r="T372">
        <v>0</v>
      </c>
      <c r="U372" t="s">
        <v>227</v>
      </c>
      <c r="V372" t="s">
        <v>227</v>
      </c>
      <c r="W372" t="s">
        <v>227</v>
      </c>
      <c r="X372" t="s">
        <v>227</v>
      </c>
      <c r="Y372" t="s">
        <v>227</v>
      </c>
      <c r="Z372" t="s">
        <v>227</v>
      </c>
      <c r="AA372" t="s">
        <v>54</v>
      </c>
      <c r="AB372">
        <v>89</v>
      </c>
      <c r="AC372">
        <v>89</v>
      </c>
      <c r="AD372" t="s">
        <v>67</v>
      </c>
      <c r="AE372" t="s">
        <v>4</v>
      </c>
      <c r="AF372" t="s">
        <v>8</v>
      </c>
      <c r="AG372" t="s">
        <v>88</v>
      </c>
      <c r="AH372" s="3">
        <v>45786</v>
      </c>
      <c r="AJ372" t="s">
        <v>56</v>
      </c>
      <c r="AK372" s="3"/>
      <c r="AM372" s="3"/>
      <c r="AN372" t="s">
        <v>57</v>
      </c>
      <c r="AO372" s="3"/>
      <c r="AR372"/>
      <c r="AS372">
        <v>202505</v>
      </c>
      <c r="AT372" s="3">
        <v>45786</v>
      </c>
      <c r="AU372">
        <v>2168734</v>
      </c>
      <c r="AV372">
        <v>45791</v>
      </c>
      <c r="AW372" s="3">
        <v>45805</v>
      </c>
      <c r="AY372" s="3"/>
      <c r="BA372" s="3"/>
      <c r="BC372" s="3"/>
      <c r="BD372">
        <v>202505</v>
      </c>
      <c r="BE372">
        <v>202505</v>
      </c>
      <c r="BF372" s="5">
        <f>IFERROR(VLOOKUP(Sheet1[[#This Row],[ASESOR]],Parámetros!A:B,2,0),Sheet1[[#This Row],[PERIODO_ALTA]])</f>
        <v>202505</v>
      </c>
      <c r="BG372" s="5" t="str">
        <f>_xlfn.CONCAT(TRIM(Sheet1[[#This Row],[ASESOR]])," ",TRIM(Sheet1[[#This Row],[DEPARTAMENTO]]))</f>
        <v>ALIV TELECOM S.A.C. La Libertad</v>
      </c>
      <c r="BH372" s="5" t="str">
        <f>Sheet1[[#This Row],[DNI_ASESOR]]</f>
        <v>20609316170</v>
      </c>
      <c r="BI372">
        <f>IF(Sheet1[[#This Row],[GRUPO]]="G1",IF(AND(Sheet1[[#This Row],[RECIBO1_PAGADO]]&lt;&gt;"",Sheet1[[#This Row],[RECIBO1_PAGADO]]&lt;=DATEVALUE("10/06/2025")),1,0),0)</f>
        <v>1</v>
      </c>
      <c r="BJ372" s="9">
        <f>Sheet1[[#This Row],[PRECIO CON IGV EXTERNO]]/1.18</f>
        <v>75.423728813559322</v>
      </c>
      <c r="BK372" s="5" t="str">
        <f>IF(MONTH(Sheet1[[#This Row],[WS_RECIBO1_EMISION]])=5,"G1",IF(MONTH(Sheet1[[#This Row],[WS_RECIBO1_EMISION]])-5=1,"G2","POR DEFINIR"))</f>
        <v>G1</v>
      </c>
      <c r="BL372" s="5" t="s">
        <v>1798</v>
      </c>
    </row>
    <row r="373" spans="1:64" x14ac:dyDescent="0.25">
      <c r="A373">
        <v>2168751</v>
      </c>
      <c r="B373" t="s">
        <v>651</v>
      </c>
      <c r="C373" t="s">
        <v>94</v>
      </c>
      <c r="D373" t="s">
        <v>95</v>
      </c>
      <c r="E373" t="s">
        <v>96</v>
      </c>
      <c r="H373" s="3">
        <v>45785</v>
      </c>
      <c r="I373" s="13">
        <v>45785.602072766203</v>
      </c>
      <c r="J373" t="s">
        <v>190</v>
      </c>
      <c r="K373">
        <v>350</v>
      </c>
      <c r="L373" t="s">
        <v>186</v>
      </c>
      <c r="M373" t="s">
        <v>53</v>
      </c>
      <c r="N373">
        <v>0</v>
      </c>
      <c r="O373">
        <v>0</v>
      </c>
      <c r="P373">
        <v>0</v>
      </c>
      <c r="Q373">
        <v>0</v>
      </c>
      <c r="R373" t="s">
        <v>227</v>
      </c>
      <c r="S373" t="s">
        <v>227</v>
      </c>
      <c r="T373">
        <v>0</v>
      </c>
      <c r="U373" t="s">
        <v>227</v>
      </c>
      <c r="V373" t="s">
        <v>227</v>
      </c>
      <c r="W373" t="s">
        <v>227</v>
      </c>
      <c r="X373" t="s">
        <v>227</v>
      </c>
      <c r="Y373" t="s">
        <v>227</v>
      </c>
      <c r="Z373" t="s">
        <v>227</v>
      </c>
      <c r="AA373" t="s">
        <v>54</v>
      </c>
      <c r="AB373">
        <v>69</v>
      </c>
      <c r="AC373">
        <v>69</v>
      </c>
      <c r="AD373" t="s">
        <v>55</v>
      </c>
      <c r="AE373" t="s">
        <v>4</v>
      </c>
      <c r="AF373" t="s">
        <v>8</v>
      </c>
      <c r="AG373" t="s">
        <v>88</v>
      </c>
      <c r="AH373" s="3">
        <v>45785</v>
      </c>
      <c r="AJ373" t="s">
        <v>56</v>
      </c>
      <c r="AK373" s="3"/>
      <c r="AM373" s="3"/>
      <c r="AN373" t="s">
        <v>57</v>
      </c>
      <c r="AO373" s="3"/>
      <c r="AR373"/>
      <c r="AS373">
        <v>202505</v>
      </c>
      <c r="AT373" s="3">
        <v>45785</v>
      </c>
      <c r="AU373">
        <v>2168751</v>
      </c>
      <c r="AV373">
        <v>45791</v>
      </c>
      <c r="AW373" s="3">
        <v>45805</v>
      </c>
      <c r="AY373" s="3"/>
      <c r="BA373" s="3"/>
      <c r="BC373" s="3"/>
      <c r="BD373">
        <v>202505</v>
      </c>
      <c r="BE373">
        <v>202505</v>
      </c>
      <c r="BF373" s="5">
        <f>IFERROR(VLOOKUP(Sheet1[[#This Row],[ASESOR]],Parámetros!A:B,2,0),Sheet1[[#This Row],[PERIODO_ALTA]])</f>
        <v>202505</v>
      </c>
      <c r="BG373" s="5" t="str">
        <f>_xlfn.CONCAT(TRIM(Sheet1[[#This Row],[ASESOR]])," ",TRIM(Sheet1[[#This Row],[DEPARTAMENTO]]))</f>
        <v>ALIV TELECOM S.A.C. La Libertad</v>
      </c>
      <c r="BH373" s="5" t="str">
        <f>Sheet1[[#This Row],[DNI_ASESOR]]</f>
        <v>20609316170</v>
      </c>
      <c r="BI373">
        <f>IF(Sheet1[[#This Row],[GRUPO]]="G1",IF(AND(Sheet1[[#This Row],[RECIBO1_PAGADO]]&lt;&gt;"",Sheet1[[#This Row],[RECIBO1_PAGADO]]&lt;=DATEVALUE("10/06/2025")),1,0),0)</f>
        <v>1</v>
      </c>
      <c r="BJ373" s="9">
        <f>Sheet1[[#This Row],[PRECIO CON IGV EXTERNO]]/1.18</f>
        <v>58.474576271186443</v>
      </c>
      <c r="BK373" s="5" t="str">
        <f>IF(MONTH(Sheet1[[#This Row],[WS_RECIBO1_EMISION]])=5,"G1",IF(MONTH(Sheet1[[#This Row],[WS_RECIBO1_EMISION]])-5=1,"G2","POR DEFINIR"))</f>
        <v>G1</v>
      </c>
      <c r="BL373" s="5" t="s">
        <v>1798</v>
      </c>
    </row>
    <row r="374" spans="1:64" x14ac:dyDescent="0.25">
      <c r="A374">
        <v>2168791</v>
      </c>
      <c r="B374" t="s">
        <v>652</v>
      </c>
      <c r="C374" t="s">
        <v>85</v>
      </c>
      <c r="D374" t="s">
        <v>86</v>
      </c>
      <c r="E374" t="s">
        <v>87</v>
      </c>
      <c r="H374" s="3">
        <v>45785</v>
      </c>
      <c r="I374" s="13">
        <v>45785.598181863425</v>
      </c>
      <c r="J374" t="s">
        <v>190</v>
      </c>
      <c r="K374">
        <v>350</v>
      </c>
      <c r="L374" t="s">
        <v>186</v>
      </c>
      <c r="M374" t="s">
        <v>53</v>
      </c>
      <c r="N374">
        <v>0</v>
      </c>
      <c r="O374">
        <v>0</v>
      </c>
      <c r="P374">
        <v>0</v>
      </c>
      <c r="Q374">
        <v>0</v>
      </c>
      <c r="R374" t="s">
        <v>227</v>
      </c>
      <c r="S374" t="s">
        <v>227</v>
      </c>
      <c r="T374">
        <v>0</v>
      </c>
      <c r="U374" t="s">
        <v>227</v>
      </c>
      <c r="V374" t="s">
        <v>227</v>
      </c>
      <c r="W374" t="s">
        <v>227</v>
      </c>
      <c r="X374" t="s">
        <v>227</v>
      </c>
      <c r="Y374" t="s">
        <v>227</v>
      </c>
      <c r="Z374" t="s">
        <v>227</v>
      </c>
      <c r="AA374" t="s">
        <v>54</v>
      </c>
      <c r="AB374">
        <v>69</v>
      </c>
      <c r="AC374">
        <v>69</v>
      </c>
      <c r="AD374" t="s">
        <v>67</v>
      </c>
      <c r="AE374" t="s">
        <v>70</v>
      </c>
      <c r="AF374" t="s">
        <v>131</v>
      </c>
      <c r="AG374" t="s">
        <v>88</v>
      </c>
      <c r="AH374" s="3">
        <v>45786</v>
      </c>
      <c r="AJ374" t="s">
        <v>56</v>
      </c>
      <c r="AK374" s="3"/>
      <c r="AM374" s="3"/>
      <c r="AN374" t="s">
        <v>57</v>
      </c>
      <c r="AO374" s="3"/>
      <c r="AR374"/>
      <c r="AS374">
        <v>202505</v>
      </c>
      <c r="AT374" s="3">
        <v>45786</v>
      </c>
      <c r="AU374">
        <v>2168791</v>
      </c>
      <c r="AV374">
        <v>45791</v>
      </c>
      <c r="AW374" s="3">
        <v>45804</v>
      </c>
      <c r="AY374" s="3"/>
      <c r="BA374" s="3"/>
      <c r="BC374" s="3"/>
      <c r="BD374">
        <v>202505</v>
      </c>
      <c r="BE374">
        <v>202505</v>
      </c>
      <c r="BF374" s="5">
        <f>IFERROR(VLOOKUP(Sheet1[[#This Row],[ASESOR]],Parámetros!A:B,2,0),Sheet1[[#This Row],[PERIODO_ALTA]])</f>
        <v>202505</v>
      </c>
      <c r="BG374" s="5" t="str">
        <f>_xlfn.CONCAT(TRIM(Sheet1[[#This Row],[ASESOR]])," ",TRIM(Sheet1[[#This Row],[DEPARTAMENTO]]))</f>
        <v>SICOMNET SAC Lambayeque</v>
      </c>
      <c r="BH374" s="5" t="str">
        <f>Sheet1[[#This Row],[DNI_ASESOR]]</f>
        <v>20610959564</v>
      </c>
      <c r="BI374">
        <f>IF(Sheet1[[#This Row],[GRUPO]]="G1",IF(AND(Sheet1[[#This Row],[RECIBO1_PAGADO]]&lt;&gt;"",Sheet1[[#This Row],[RECIBO1_PAGADO]]&lt;=DATEVALUE("10/06/2025")),1,0),0)</f>
        <v>1</v>
      </c>
      <c r="BJ374" s="9">
        <f>Sheet1[[#This Row],[PRECIO CON IGV EXTERNO]]/1.18</f>
        <v>58.474576271186443</v>
      </c>
      <c r="BK374" s="5" t="str">
        <f>IF(MONTH(Sheet1[[#This Row],[WS_RECIBO1_EMISION]])=5,"G1",IF(MONTH(Sheet1[[#This Row],[WS_RECIBO1_EMISION]])-5=1,"G2","POR DEFINIR"))</f>
        <v>G1</v>
      </c>
      <c r="BL374" s="5" t="s">
        <v>1798</v>
      </c>
    </row>
    <row r="375" spans="1:64" x14ac:dyDescent="0.25">
      <c r="A375">
        <v>2168831</v>
      </c>
      <c r="B375" t="s">
        <v>653</v>
      </c>
      <c r="C375" t="s">
        <v>94</v>
      </c>
      <c r="D375" t="s">
        <v>95</v>
      </c>
      <c r="E375" t="s">
        <v>96</v>
      </c>
      <c r="H375" s="3">
        <v>45785</v>
      </c>
      <c r="I375" s="13">
        <v>45785.602076041665</v>
      </c>
      <c r="J375" t="s">
        <v>190</v>
      </c>
      <c r="K375">
        <v>350</v>
      </c>
      <c r="L375" t="s">
        <v>186</v>
      </c>
      <c r="M375" t="s">
        <v>53</v>
      </c>
      <c r="N375">
        <v>0</v>
      </c>
      <c r="O375">
        <v>0</v>
      </c>
      <c r="P375">
        <v>0</v>
      </c>
      <c r="Q375">
        <v>0</v>
      </c>
      <c r="R375" t="s">
        <v>227</v>
      </c>
      <c r="S375" t="s">
        <v>227</v>
      </c>
      <c r="T375">
        <v>0</v>
      </c>
      <c r="U375" t="s">
        <v>227</v>
      </c>
      <c r="V375" t="s">
        <v>227</v>
      </c>
      <c r="W375" t="s">
        <v>227</v>
      </c>
      <c r="X375" t="s">
        <v>227</v>
      </c>
      <c r="Y375" t="s">
        <v>227</v>
      </c>
      <c r="Z375" t="s">
        <v>227</v>
      </c>
      <c r="AA375" t="s">
        <v>54</v>
      </c>
      <c r="AB375">
        <v>69</v>
      </c>
      <c r="AC375">
        <v>69</v>
      </c>
      <c r="AD375" t="s">
        <v>55</v>
      </c>
      <c r="AE375" t="s">
        <v>654</v>
      </c>
      <c r="AF375" t="s">
        <v>655</v>
      </c>
      <c r="AG375" t="s">
        <v>88</v>
      </c>
      <c r="AH375" s="3">
        <v>45786</v>
      </c>
      <c r="AJ375" t="s">
        <v>56</v>
      </c>
      <c r="AK375" s="3"/>
      <c r="AM375" s="3"/>
      <c r="AN375" t="s">
        <v>57</v>
      </c>
      <c r="AO375" s="3"/>
      <c r="AR375"/>
      <c r="AS375">
        <v>202505</v>
      </c>
      <c r="AT375" s="3">
        <v>45786</v>
      </c>
      <c r="AU375">
        <v>2168831</v>
      </c>
      <c r="AV375">
        <v>45791</v>
      </c>
      <c r="AW375" s="3">
        <v>45801</v>
      </c>
      <c r="AY375" s="3"/>
      <c r="BA375" s="3"/>
      <c r="BC375" s="3"/>
      <c r="BD375">
        <v>202505</v>
      </c>
      <c r="BE375">
        <v>202505</v>
      </c>
      <c r="BF375" s="5">
        <f>IFERROR(VLOOKUP(Sheet1[[#This Row],[ASESOR]],Parámetros!A:B,2,0),Sheet1[[#This Row],[PERIODO_ALTA]])</f>
        <v>202505</v>
      </c>
      <c r="BG375" s="5" t="str">
        <f>_xlfn.CONCAT(TRIM(Sheet1[[#This Row],[ASESOR]])," ",TRIM(Sheet1[[#This Row],[DEPARTAMENTO]]))</f>
        <v>EXPORTEL S.A.C. La Libertad</v>
      </c>
      <c r="BH375" s="5" t="str">
        <f>Sheet1[[#This Row],[DNI_ASESOR]]</f>
        <v>20610487671</v>
      </c>
      <c r="BI375">
        <f>IF(Sheet1[[#This Row],[GRUPO]]="G1",IF(AND(Sheet1[[#This Row],[RECIBO1_PAGADO]]&lt;&gt;"",Sheet1[[#This Row],[RECIBO1_PAGADO]]&lt;=DATEVALUE("10/06/2025")),1,0),0)</f>
        <v>1</v>
      </c>
      <c r="BJ375" s="9">
        <f>Sheet1[[#This Row],[PRECIO CON IGV EXTERNO]]/1.18</f>
        <v>58.474576271186443</v>
      </c>
      <c r="BK375" s="5" t="str">
        <f>IF(MONTH(Sheet1[[#This Row],[WS_RECIBO1_EMISION]])=5,"G1",IF(MONTH(Sheet1[[#This Row],[WS_RECIBO1_EMISION]])-5=1,"G2","POR DEFINIR"))</f>
        <v>G1</v>
      </c>
      <c r="BL375" s="5" t="s">
        <v>1798</v>
      </c>
    </row>
    <row r="376" spans="1:64" x14ac:dyDescent="0.25">
      <c r="A376">
        <v>2168832</v>
      </c>
      <c r="B376" t="s">
        <v>656</v>
      </c>
      <c r="C376" t="s">
        <v>89</v>
      </c>
      <c r="D376" t="s">
        <v>89</v>
      </c>
      <c r="E376" t="s">
        <v>89</v>
      </c>
      <c r="H376" s="3">
        <v>45785</v>
      </c>
      <c r="I376" s="13">
        <v>45785.591729861109</v>
      </c>
      <c r="J376" t="s">
        <v>190</v>
      </c>
      <c r="K376">
        <v>350</v>
      </c>
      <c r="L376" t="s">
        <v>186</v>
      </c>
      <c r="M376" t="s">
        <v>53</v>
      </c>
      <c r="N376">
        <v>0</v>
      </c>
      <c r="O376">
        <v>0</v>
      </c>
      <c r="P376">
        <v>0</v>
      </c>
      <c r="Q376">
        <v>0</v>
      </c>
      <c r="R376" t="s">
        <v>227</v>
      </c>
      <c r="S376" t="s">
        <v>227</v>
      </c>
      <c r="T376">
        <v>0</v>
      </c>
      <c r="U376" t="s">
        <v>227</v>
      </c>
      <c r="V376" t="s">
        <v>227</v>
      </c>
      <c r="W376" t="s">
        <v>227</v>
      </c>
      <c r="X376" t="s">
        <v>227</v>
      </c>
      <c r="Y376" t="s">
        <v>227</v>
      </c>
      <c r="Z376" t="s">
        <v>227</v>
      </c>
      <c r="AA376" t="s">
        <v>54</v>
      </c>
      <c r="AB376">
        <v>69</v>
      </c>
      <c r="AC376">
        <v>69</v>
      </c>
      <c r="AD376" t="s">
        <v>67</v>
      </c>
      <c r="AE376" t="s">
        <v>70</v>
      </c>
      <c r="AF376" t="s">
        <v>131</v>
      </c>
      <c r="AG376" t="s">
        <v>88</v>
      </c>
      <c r="AH376" s="3">
        <v>45785</v>
      </c>
      <c r="AJ376" t="s">
        <v>56</v>
      </c>
      <c r="AK376" s="3"/>
      <c r="AM376" s="3"/>
      <c r="AN376" t="s">
        <v>57</v>
      </c>
      <c r="AO376" s="3"/>
      <c r="AR376"/>
      <c r="AS376">
        <v>202505</v>
      </c>
      <c r="AT376" s="3">
        <v>45785</v>
      </c>
      <c r="AU376">
        <v>2168832</v>
      </c>
      <c r="AV376">
        <v>45791</v>
      </c>
      <c r="AW376" s="3">
        <v>45804</v>
      </c>
      <c r="AY376" s="3"/>
      <c r="BA376" s="3"/>
      <c r="BC376" s="3"/>
      <c r="BD376">
        <v>202505</v>
      </c>
      <c r="BE376">
        <v>202505</v>
      </c>
      <c r="BF376" s="5">
        <f>IFERROR(VLOOKUP(Sheet1[[#This Row],[ASESOR]],Parámetros!A:B,2,0),Sheet1[[#This Row],[PERIODO_ALTA]])</f>
        <v>202505</v>
      </c>
      <c r="BG376" s="5" t="str">
        <f>_xlfn.CONCAT(TRIM(Sheet1[[#This Row],[ASESOR]])," ",TRIM(Sheet1[[#This Row],[DEPARTAMENTO]]))</f>
        <v>SICOMNET SAC Piura</v>
      </c>
      <c r="BH376" s="5" t="str">
        <f>Sheet1[[#This Row],[DNI_ASESOR]]</f>
        <v>20610959564</v>
      </c>
      <c r="BI376">
        <f>IF(Sheet1[[#This Row],[GRUPO]]="G1",IF(AND(Sheet1[[#This Row],[RECIBO1_PAGADO]]&lt;&gt;"",Sheet1[[#This Row],[RECIBO1_PAGADO]]&lt;=DATEVALUE("10/06/2025")),1,0),0)</f>
        <v>1</v>
      </c>
      <c r="BJ376" s="9">
        <f>Sheet1[[#This Row],[PRECIO CON IGV EXTERNO]]/1.18</f>
        <v>58.474576271186443</v>
      </c>
      <c r="BK376" s="5" t="str">
        <f>IF(MONTH(Sheet1[[#This Row],[WS_RECIBO1_EMISION]])=5,"G1",IF(MONTH(Sheet1[[#This Row],[WS_RECIBO1_EMISION]])-5=1,"G2","POR DEFINIR"))</f>
        <v>G1</v>
      </c>
      <c r="BL376" s="5" t="s">
        <v>1798</v>
      </c>
    </row>
    <row r="377" spans="1:64" x14ac:dyDescent="0.25">
      <c r="A377">
        <v>2168865</v>
      </c>
      <c r="B377" t="s">
        <v>657</v>
      </c>
      <c r="C377" t="s">
        <v>85</v>
      </c>
      <c r="D377" t="s">
        <v>86</v>
      </c>
      <c r="E377" t="s">
        <v>87</v>
      </c>
      <c r="H377" s="3">
        <v>45785</v>
      </c>
      <c r="I377" s="13">
        <v>45785.654185613428</v>
      </c>
      <c r="J377" t="s">
        <v>190</v>
      </c>
      <c r="K377">
        <v>350</v>
      </c>
      <c r="L377" t="s">
        <v>186</v>
      </c>
      <c r="M377" t="s">
        <v>53</v>
      </c>
      <c r="N377">
        <v>0</v>
      </c>
      <c r="O377">
        <v>0</v>
      </c>
      <c r="P377">
        <v>0</v>
      </c>
      <c r="Q377">
        <v>0</v>
      </c>
      <c r="R377" t="s">
        <v>227</v>
      </c>
      <c r="S377" t="s">
        <v>227</v>
      </c>
      <c r="T377">
        <v>0</v>
      </c>
      <c r="U377" t="s">
        <v>227</v>
      </c>
      <c r="V377" t="s">
        <v>227</v>
      </c>
      <c r="W377" t="s">
        <v>227</v>
      </c>
      <c r="X377" t="s">
        <v>227</v>
      </c>
      <c r="Y377" t="s">
        <v>227</v>
      </c>
      <c r="Z377" t="s">
        <v>227</v>
      </c>
      <c r="AA377" t="s">
        <v>54</v>
      </c>
      <c r="AB377">
        <v>69</v>
      </c>
      <c r="AC377">
        <v>69</v>
      </c>
      <c r="AD377" t="s">
        <v>67</v>
      </c>
      <c r="AE377" t="s">
        <v>4</v>
      </c>
      <c r="AF377" t="s">
        <v>8</v>
      </c>
      <c r="AG377" t="s">
        <v>88</v>
      </c>
      <c r="AH377" s="3">
        <v>45785</v>
      </c>
      <c r="AJ377" t="s">
        <v>56</v>
      </c>
      <c r="AK377" s="3"/>
      <c r="AM377" s="3"/>
      <c r="AN377" t="s">
        <v>57</v>
      </c>
      <c r="AO377" s="3"/>
      <c r="AR377"/>
      <c r="AS377">
        <v>202505</v>
      </c>
      <c r="AT377" s="3">
        <v>45785</v>
      </c>
      <c r="AU377">
        <v>2168865</v>
      </c>
      <c r="AV377">
        <v>45791</v>
      </c>
      <c r="AW377" s="3">
        <v>45805</v>
      </c>
      <c r="AY377" s="3"/>
      <c r="BA377" s="3"/>
      <c r="BC377" s="3"/>
      <c r="BD377">
        <v>202505</v>
      </c>
      <c r="BE377">
        <v>202505</v>
      </c>
      <c r="BF377" s="5">
        <f>IFERROR(VLOOKUP(Sheet1[[#This Row],[ASESOR]],Parámetros!A:B,2,0),Sheet1[[#This Row],[PERIODO_ALTA]])</f>
        <v>202505</v>
      </c>
      <c r="BG377" s="5" t="str">
        <f>_xlfn.CONCAT(TRIM(Sheet1[[#This Row],[ASESOR]])," ",TRIM(Sheet1[[#This Row],[DEPARTAMENTO]]))</f>
        <v>ALIV TELECOM S.A.C. Lambayeque</v>
      </c>
      <c r="BH377" s="5" t="str">
        <f>Sheet1[[#This Row],[DNI_ASESOR]]</f>
        <v>20609316170</v>
      </c>
      <c r="BI377">
        <f>IF(Sheet1[[#This Row],[GRUPO]]="G1",IF(AND(Sheet1[[#This Row],[RECIBO1_PAGADO]]&lt;&gt;"",Sheet1[[#This Row],[RECIBO1_PAGADO]]&lt;=DATEVALUE("10/06/2025")),1,0),0)</f>
        <v>1</v>
      </c>
      <c r="BJ377" s="9">
        <f>Sheet1[[#This Row],[PRECIO CON IGV EXTERNO]]/1.18</f>
        <v>58.474576271186443</v>
      </c>
      <c r="BK377" s="5" t="str">
        <f>IF(MONTH(Sheet1[[#This Row],[WS_RECIBO1_EMISION]])=5,"G1",IF(MONTH(Sheet1[[#This Row],[WS_RECIBO1_EMISION]])-5=1,"G2","POR DEFINIR"))</f>
        <v>G1</v>
      </c>
      <c r="BL377" s="5" t="s">
        <v>1798</v>
      </c>
    </row>
    <row r="378" spans="1:64" x14ac:dyDescent="0.25">
      <c r="A378">
        <v>2168894</v>
      </c>
      <c r="B378" t="s">
        <v>658</v>
      </c>
      <c r="C378" t="s">
        <v>89</v>
      </c>
      <c r="D378" t="s">
        <v>89</v>
      </c>
      <c r="E378" t="s">
        <v>90</v>
      </c>
      <c r="H378" s="3">
        <v>45785</v>
      </c>
      <c r="I378" s="13">
        <v>45785.620864236109</v>
      </c>
      <c r="J378" t="s">
        <v>190</v>
      </c>
      <c r="K378">
        <v>350</v>
      </c>
      <c r="L378" t="s">
        <v>186</v>
      </c>
      <c r="M378" t="s">
        <v>53</v>
      </c>
      <c r="N378">
        <v>0</v>
      </c>
      <c r="O378">
        <v>0</v>
      </c>
      <c r="P378">
        <v>0</v>
      </c>
      <c r="Q378">
        <v>0</v>
      </c>
      <c r="R378" t="s">
        <v>227</v>
      </c>
      <c r="S378" t="s">
        <v>227</v>
      </c>
      <c r="T378">
        <v>0</v>
      </c>
      <c r="U378" t="s">
        <v>227</v>
      </c>
      <c r="V378" t="s">
        <v>227</v>
      </c>
      <c r="W378" t="s">
        <v>227</v>
      </c>
      <c r="X378" t="s">
        <v>227</v>
      </c>
      <c r="Y378" t="s">
        <v>227</v>
      </c>
      <c r="Z378" t="s">
        <v>227</v>
      </c>
      <c r="AA378" t="s">
        <v>64</v>
      </c>
      <c r="AB378">
        <v>69</v>
      </c>
      <c r="AC378">
        <v>69</v>
      </c>
      <c r="AD378" t="s">
        <v>67</v>
      </c>
      <c r="AE378" t="s">
        <v>4</v>
      </c>
      <c r="AF378" t="s">
        <v>8</v>
      </c>
      <c r="AG378" t="s">
        <v>88</v>
      </c>
      <c r="AH378" s="3">
        <v>45785</v>
      </c>
      <c r="AJ378" t="s">
        <v>56</v>
      </c>
      <c r="AK378" s="3"/>
      <c r="AM378" s="3"/>
      <c r="AN378" t="s">
        <v>57</v>
      </c>
      <c r="AO378" s="3"/>
      <c r="AR378"/>
      <c r="AS378">
        <v>202505</v>
      </c>
      <c r="AT378" s="3">
        <v>45785</v>
      </c>
      <c r="AU378">
        <v>2168894</v>
      </c>
      <c r="AV378">
        <v>45791</v>
      </c>
      <c r="AW378" s="3">
        <v>45811</v>
      </c>
      <c r="AY378" s="3"/>
      <c r="BA378" s="3"/>
      <c r="BC378" s="3"/>
      <c r="BD378">
        <v>202505</v>
      </c>
      <c r="BE378">
        <v>202505</v>
      </c>
      <c r="BF378" s="5">
        <f>IFERROR(VLOOKUP(Sheet1[[#This Row],[ASESOR]],Parámetros!A:B,2,0),Sheet1[[#This Row],[PERIODO_ALTA]])</f>
        <v>202505</v>
      </c>
      <c r="BG378" s="5" t="str">
        <f>_xlfn.CONCAT(TRIM(Sheet1[[#This Row],[ASESOR]])," ",TRIM(Sheet1[[#This Row],[DEPARTAMENTO]]))</f>
        <v>ALIV TELECOM S.A.C. Piura</v>
      </c>
      <c r="BH378" s="5" t="str">
        <f>Sheet1[[#This Row],[DNI_ASESOR]]</f>
        <v>20609316170</v>
      </c>
      <c r="BI378">
        <f>IF(Sheet1[[#This Row],[GRUPO]]="G1",IF(AND(Sheet1[[#This Row],[RECIBO1_PAGADO]]&lt;&gt;"",Sheet1[[#This Row],[RECIBO1_PAGADO]]&lt;=DATEVALUE("10/06/2025")),1,0),0)</f>
        <v>1</v>
      </c>
      <c r="BJ378" s="9">
        <f>Sheet1[[#This Row],[PRECIO CON IGV EXTERNO]]/1.18</f>
        <v>58.474576271186443</v>
      </c>
      <c r="BK378" s="5" t="str">
        <f>IF(MONTH(Sheet1[[#This Row],[WS_RECIBO1_EMISION]])=5,"G1",IF(MONTH(Sheet1[[#This Row],[WS_RECIBO1_EMISION]])-5=1,"G2","POR DEFINIR"))</f>
        <v>G1</v>
      </c>
      <c r="BL378" s="5" t="s">
        <v>1798</v>
      </c>
    </row>
    <row r="379" spans="1:64" x14ac:dyDescent="0.25">
      <c r="A379">
        <v>2168924</v>
      </c>
      <c r="B379" t="s">
        <v>659</v>
      </c>
      <c r="C379" t="s">
        <v>89</v>
      </c>
      <c r="D379" t="s">
        <v>89</v>
      </c>
      <c r="E379" t="s">
        <v>90</v>
      </c>
      <c r="H379" s="3">
        <v>45784</v>
      </c>
      <c r="I379" s="13">
        <v>45785.614594525461</v>
      </c>
      <c r="J379" t="s">
        <v>195</v>
      </c>
      <c r="K379">
        <v>1000</v>
      </c>
      <c r="L379" t="s">
        <v>189</v>
      </c>
      <c r="M379" t="s">
        <v>65</v>
      </c>
      <c r="N379">
        <v>1</v>
      </c>
      <c r="O379">
        <v>0</v>
      </c>
      <c r="P379">
        <v>0</v>
      </c>
      <c r="Q379">
        <v>0</v>
      </c>
      <c r="R379" t="s">
        <v>227</v>
      </c>
      <c r="S379" t="s">
        <v>227</v>
      </c>
      <c r="T379">
        <v>1</v>
      </c>
      <c r="U379" t="s">
        <v>227</v>
      </c>
      <c r="V379" t="s">
        <v>227</v>
      </c>
      <c r="W379" t="s">
        <v>227</v>
      </c>
      <c r="X379" t="s">
        <v>227</v>
      </c>
      <c r="Y379" t="s">
        <v>227</v>
      </c>
      <c r="Z379" t="s">
        <v>228</v>
      </c>
      <c r="AA379" t="s">
        <v>54</v>
      </c>
      <c r="AB379">
        <v>139.9</v>
      </c>
      <c r="AC379">
        <v>121.563</v>
      </c>
      <c r="AD379" t="s">
        <v>67</v>
      </c>
      <c r="AE379" t="s">
        <v>4</v>
      </c>
      <c r="AF379" t="s">
        <v>8</v>
      </c>
      <c r="AG379" t="s">
        <v>88</v>
      </c>
      <c r="AH379" s="3">
        <v>45785</v>
      </c>
      <c r="AJ379" t="s">
        <v>56</v>
      </c>
      <c r="AK379" s="3"/>
      <c r="AM379" s="3"/>
      <c r="AN379" t="s">
        <v>57</v>
      </c>
      <c r="AO379" s="3"/>
      <c r="AR379"/>
      <c r="AS379">
        <v>202505</v>
      </c>
      <c r="AT379" s="3">
        <v>45785</v>
      </c>
      <c r="AU379">
        <v>2168924</v>
      </c>
      <c r="AV379">
        <v>45791</v>
      </c>
      <c r="AW379" s="3">
        <v>45817</v>
      </c>
      <c r="AY379" s="3"/>
      <c r="BA379" s="3"/>
      <c r="BC379" s="3"/>
      <c r="BD379">
        <v>202505</v>
      </c>
      <c r="BE379">
        <v>202505</v>
      </c>
      <c r="BF379" s="5">
        <f>IFERROR(VLOOKUP(Sheet1[[#This Row],[ASESOR]],Parámetros!A:B,2,0),Sheet1[[#This Row],[PERIODO_ALTA]])</f>
        <v>202505</v>
      </c>
      <c r="BG379" s="5" t="str">
        <f>_xlfn.CONCAT(TRIM(Sheet1[[#This Row],[ASESOR]])," ",TRIM(Sheet1[[#This Row],[DEPARTAMENTO]]))</f>
        <v>ALIV TELECOM S.A.C. Piura</v>
      </c>
      <c r="BH379" s="5" t="str">
        <f>Sheet1[[#This Row],[DNI_ASESOR]]</f>
        <v>20609316170</v>
      </c>
      <c r="BI379">
        <f>IF(Sheet1[[#This Row],[GRUPO]]="G1",IF(AND(Sheet1[[#This Row],[RECIBO1_PAGADO]]&lt;&gt;"",Sheet1[[#This Row],[RECIBO1_PAGADO]]&lt;=DATEVALUE("10/06/2025")),1,0),0)</f>
        <v>1</v>
      </c>
      <c r="BJ379" s="9">
        <f>Sheet1[[#This Row],[PRECIO CON IGV EXTERNO]]/1.18</f>
        <v>103.01949152542373</v>
      </c>
      <c r="BK379" s="5" t="str">
        <f>IF(MONTH(Sheet1[[#This Row],[WS_RECIBO1_EMISION]])=5,"G1",IF(MONTH(Sheet1[[#This Row],[WS_RECIBO1_EMISION]])-5=1,"G2","POR DEFINIR"))</f>
        <v>G1</v>
      </c>
      <c r="BL379" s="5" t="s">
        <v>1798</v>
      </c>
    </row>
    <row r="380" spans="1:64" x14ac:dyDescent="0.25">
      <c r="A380">
        <v>2168929</v>
      </c>
      <c r="B380" t="s">
        <v>660</v>
      </c>
      <c r="C380" t="s">
        <v>98</v>
      </c>
      <c r="D380" t="s">
        <v>99</v>
      </c>
      <c r="E380" t="s">
        <v>100</v>
      </c>
      <c r="H380" s="3">
        <v>45785</v>
      </c>
      <c r="I380" s="13">
        <v>45785.624996562503</v>
      </c>
      <c r="J380" t="s">
        <v>190</v>
      </c>
      <c r="K380">
        <v>350</v>
      </c>
      <c r="L380" t="s">
        <v>186</v>
      </c>
      <c r="M380" t="s">
        <v>53</v>
      </c>
      <c r="N380">
        <v>0</v>
      </c>
      <c r="O380">
        <v>0</v>
      </c>
      <c r="P380">
        <v>0</v>
      </c>
      <c r="Q380">
        <v>0</v>
      </c>
      <c r="R380" t="s">
        <v>227</v>
      </c>
      <c r="S380" t="s">
        <v>227</v>
      </c>
      <c r="T380">
        <v>0</v>
      </c>
      <c r="U380" t="s">
        <v>227</v>
      </c>
      <c r="V380" t="s">
        <v>227</v>
      </c>
      <c r="W380" t="s">
        <v>227</v>
      </c>
      <c r="X380" t="s">
        <v>227</v>
      </c>
      <c r="Y380" t="s">
        <v>227</v>
      </c>
      <c r="Z380" t="s">
        <v>227</v>
      </c>
      <c r="AA380" t="s">
        <v>54</v>
      </c>
      <c r="AB380">
        <v>69</v>
      </c>
      <c r="AC380">
        <v>69</v>
      </c>
      <c r="AD380" t="s">
        <v>55</v>
      </c>
      <c r="AE380" t="s">
        <v>661</v>
      </c>
      <c r="AF380" t="s">
        <v>153</v>
      </c>
      <c r="AG380" t="s">
        <v>88</v>
      </c>
      <c r="AH380" s="3">
        <v>45786</v>
      </c>
      <c r="AJ380" t="s">
        <v>56</v>
      </c>
      <c r="AK380" s="3"/>
      <c r="AM380" s="3"/>
      <c r="AN380" t="s">
        <v>57</v>
      </c>
      <c r="AO380" s="3"/>
      <c r="AR380"/>
      <c r="AS380">
        <v>202505</v>
      </c>
      <c r="AT380" s="3">
        <v>45786</v>
      </c>
      <c r="AU380">
        <v>2168929</v>
      </c>
      <c r="AV380">
        <v>45791</v>
      </c>
      <c r="AW380" s="3">
        <v>45813</v>
      </c>
      <c r="AY380" s="3"/>
      <c r="BA380" s="3"/>
      <c r="BC380" s="3"/>
      <c r="BD380">
        <v>202505</v>
      </c>
      <c r="BE380">
        <v>202505</v>
      </c>
      <c r="BF380" s="5">
        <f>IFERROR(VLOOKUP(Sheet1[[#This Row],[ASESOR]],Parámetros!A:B,2,0),Sheet1[[#This Row],[PERIODO_ALTA]])</f>
        <v>202505</v>
      </c>
      <c r="BG380" s="5" t="str">
        <f>_xlfn.CONCAT(TRIM(Sheet1[[#This Row],[ASESOR]])," ",TRIM(Sheet1[[#This Row],[DEPARTAMENTO]]))</f>
        <v>CORPORACION DE TODO PERU S.A.C Áncash</v>
      </c>
      <c r="BH380" s="5" t="str">
        <f>Sheet1[[#This Row],[DNI_ASESOR]]</f>
        <v>20612842389</v>
      </c>
      <c r="BI380">
        <f>IF(Sheet1[[#This Row],[GRUPO]]="G1",IF(AND(Sheet1[[#This Row],[RECIBO1_PAGADO]]&lt;&gt;"",Sheet1[[#This Row],[RECIBO1_PAGADO]]&lt;=DATEVALUE("10/06/2025")),1,0),0)</f>
        <v>1</v>
      </c>
      <c r="BJ380" s="9">
        <f>Sheet1[[#This Row],[PRECIO CON IGV EXTERNO]]/1.18</f>
        <v>58.474576271186443</v>
      </c>
      <c r="BK380" s="5" t="str">
        <f>IF(MONTH(Sheet1[[#This Row],[WS_RECIBO1_EMISION]])=5,"G1",IF(MONTH(Sheet1[[#This Row],[WS_RECIBO1_EMISION]])-5=1,"G2","POR DEFINIR"))</f>
        <v>G1</v>
      </c>
      <c r="BL380" s="5" t="s">
        <v>1798</v>
      </c>
    </row>
    <row r="381" spans="1:64" x14ac:dyDescent="0.25">
      <c r="A381">
        <v>2168948</v>
      </c>
      <c r="B381" t="s">
        <v>662</v>
      </c>
      <c r="C381" t="s">
        <v>85</v>
      </c>
      <c r="D381" t="s">
        <v>86</v>
      </c>
      <c r="E381" t="s">
        <v>66</v>
      </c>
      <c r="H381" s="3">
        <v>45784</v>
      </c>
      <c r="I381" s="13">
        <v>45785.618786261577</v>
      </c>
      <c r="J381" t="s">
        <v>191</v>
      </c>
      <c r="K381">
        <v>550</v>
      </c>
      <c r="L381" t="s">
        <v>188</v>
      </c>
      <c r="M381" t="s">
        <v>61</v>
      </c>
      <c r="N381">
        <v>0</v>
      </c>
      <c r="O381">
        <v>0</v>
      </c>
      <c r="P381">
        <v>0</v>
      </c>
      <c r="Q381">
        <v>0</v>
      </c>
      <c r="R381" t="s">
        <v>227</v>
      </c>
      <c r="S381" t="s">
        <v>227</v>
      </c>
      <c r="T381">
        <v>1</v>
      </c>
      <c r="U381" t="s">
        <v>227</v>
      </c>
      <c r="V381" t="s">
        <v>227</v>
      </c>
      <c r="W381" t="s">
        <v>227</v>
      </c>
      <c r="X381" t="s">
        <v>227</v>
      </c>
      <c r="Y381" t="s">
        <v>227</v>
      </c>
      <c r="Z381" t="s">
        <v>227</v>
      </c>
      <c r="AA381" t="s">
        <v>54</v>
      </c>
      <c r="AB381">
        <v>99</v>
      </c>
      <c r="AC381">
        <v>99</v>
      </c>
      <c r="AD381" t="s">
        <v>67</v>
      </c>
      <c r="AE381" t="s">
        <v>70</v>
      </c>
      <c r="AF381" t="s">
        <v>131</v>
      </c>
      <c r="AG381" t="s">
        <v>88</v>
      </c>
      <c r="AH381" s="3">
        <v>45786</v>
      </c>
      <c r="AJ381" t="s">
        <v>56</v>
      </c>
      <c r="AK381" s="3"/>
      <c r="AM381" s="3"/>
      <c r="AN381" t="s">
        <v>57</v>
      </c>
      <c r="AO381" s="3"/>
      <c r="AQ381" t="s">
        <v>57</v>
      </c>
      <c r="AR381" t="s">
        <v>69</v>
      </c>
      <c r="AS381">
        <v>202505</v>
      </c>
      <c r="AT381" s="3">
        <v>45786</v>
      </c>
      <c r="AU381">
        <v>2168948</v>
      </c>
      <c r="AV381">
        <v>45791</v>
      </c>
      <c r="AW381" s="3"/>
      <c r="AY381" s="3"/>
      <c r="BA381" s="3"/>
      <c r="BC381" s="3"/>
      <c r="BD381">
        <v>202505</v>
      </c>
      <c r="BE381">
        <v>202505</v>
      </c>
      <c r="BF381" s="5">
        <f>IFERROR(VLOOKUP(Sheet1[[#This Row],[ASESOR]],Parámetros!A:B,2,0),Sheet1[[#This Row],[PERIODO_ALTA]])</f>
        <v>202505</v>
      </c>
      <c r="BG381" s="5" t="str">
        <f>_xlfn.CONCAT(TRIM(Sheet1[[#This Row],[ASESOR]])," ",TRIM(Sheet1[[#This Row],[DEPARTAMENTO]]))</f>
        <v>SICOMNET SAC Lambayeque</v>
      </c>
      <c r="BH381" s="5" t="str">
        <f>Sheet1[[#This Row],[DNI_ASESOR]]</f>
        <v>20610959564</v>
      </c>
      <c r="BI381">
        <f>IF(Sheet1[[#This Row],[GRUPO]]="G1",IF(AND(Sheet1[[#This Row],[RECIBO1_PAGADO]]&lt;&gt;"",Sheet1[[#This Row],[RECIBO1_PAGADO]]&lt;=DATEVALUE("10/06/2025")),1,0),0)</f>
        <v>0</v>
      </c>
      <c r="BJ381" s="9">
        <f>Sheet1[[#This Row],[PRECIO CON IGV EXTERNO]]/1.18</f>
        <v>83.898305084745772</v>
      </c>
      <c r="BK381" s="5" t="str">
        <f>IF(MONTH(Sheet1[[#This Row],[WS_RECIBO1_EMISION]])=5,"G1",IF(MONTH(Sheet1[[#This Row],[WS_RECIBO1_EMISION]])-5=1,"G2","POR DEFINIR"))</f>
        <v>G1</v>
      </c>
      <c r="BL381" s="5" t="s">
        <v>1798</v>
      </c>
    </row>
    <row r="382" spans="1:64" x14ac:dyDescent="0.25">
      <c r="A382">
        <v>2168953</v>
      </c>
      <c r="B382" t="s">
        <v>663</v>
      </c>
      <c r="C382" t="s">
        <v>85</v>
      </c>
      <c r="D382" t="s">
        <v>86</v>
      </c>
      <c r="E382" t="s">
        <v>66</v>
      </c>
      <c r="G382" t="s">
        <v>404</v>
      </c>
      <c r="H382" s="3">
        <v>45785</v>
      </c>
      <c r="I382" s="13">
        <v>45785.61670150463</v>
      </c>
      <c r="J382" t="s">
        <v>190</v>
      </c>
      <c r="K382">
        <v>350</v>
      </c>
      <c r="L382" t="s">
        <v>186</v>
      </c>
      <c r="M382" t="s">
        <v>53</v>
      </c>
      <c r="N382">
        <v>0</v>
      </c>
      <c r="O382">
        <v>0</v>
      </c>
      <c r="P382">
        <v>0</v>
      </c>
      <c r="Q382">
        <v>0</v>
      </c>
      <c r="R382" t="s">
        <v>227</v>
      </c>
      <c r="S382" t="s">
        <v>227</v>
      </c>
      <c r="T382">
        <v>0</v>
      </c>
      <c r="U382" t="s">
        <v>227</v>
      </c>
      <c r="V382" t="s">
        <v>227</v>
      </c>
      <c r="W382" t="s">
        <v>227</v>
      </c>
      <c r="X382" t="s">
        <v>227</v>
      </c>
      <c r="Y382" t="s">
        <v>227</v>
      </c>
      <c r="Z382" t="s">
        <v>227</v>
      </c>
      <c r="AA382" t="s">
        <v>59</v>
      </c>
      <c r="AB382">
        <v>69</v>
      </c>
      <c r="AC382">
        <v>69</v>
      </c>
      <c r="AD382" t="s">
        <v>67</v>
      </c>
      <c r="AE382" t="s">
        <v>91</v>
      </c>
      <c r="AF382" t="s">
        <v>92</v>
      </c>
      <c r="AG382" t="s">
        <v>88</v>
      </c>
      <c r="AH382" s="3">
        <v>45785</v>
      </c>
      <c r="AJ382" t="s">
        <v>56</v>
      </c>
      <c r="AK382" s="3"/>
      <c r="AM382" s="3"/>
      <c r="AN382" t="s">
        <v>57</v>
      </c>
      <c r="AO382" s="3"/>
      <c r="AR382"/>
      <c r="AS382">
        <v>202505</v>
      </c>
      <c r="AT382" s="3">
        <v>45785</v>
      </c>
      <c r="AU382">
        <v>2168953</v>
      </c>
      <c r="AV382">
        <v>45791</v>
      </c>
      <c r="AW382" s="3">
        <v>45805</v>
      </c>
      <c r="AY382" s="3"/>
      <c r="BA382" s="3"/>
      <c r="BC382" s="3"/>
      <c r="BD382">
        <v>202505</v>
      </c>
      <c r="BE382">
        <v>202505</v>
      </c>
      <c r="BF382" s="5">
        <f>IFERROR(VLOOKUP(Sheet1[[#This Row],[ASESOR]],Parámetros!A:B,2,0),Sheet1[[#This Row],[PERIODO_ALTA]])</f>
        <v>202505</v>
      </c>
      <c r="BG382" s="5" t="str">
        <f>_xlfn.CONCAT(TRIM(Sheet1[[#This Row],[ASESOR]])," ",TRIM(Sheet1[[#This Row],[DEPARTAMENTO]]))</f>
        <v>YBENS GROUP Lambayeque</v>
      </c>
      <c r="BH382" s="5" t="str">
        <f>Sheet1[[#This Row],[DNI_ASESOR]]</f>
        <v>20610803131</v>
      </c>
      <c r="BI382">
        <f>IF(Sheet1[[#This Row],[GRUPO]]="G1",IF(AND(Sheet1[[#This Row],[RECIBO1_PAGADO]]&lt;&gt;"",Sheet1[[#This Row],[RECIBO1_PAGADO]]&lt;=DATEVALUE("10/06/2025")),1,0),0)</f>
        <v>1</v>
      </c>
      <c r="BJ382" s="9">
        <f>Sheet1[[#This Row],[PRECIO CON IGV EXTERNO]]/1.18</f>
        <v>58.474576271186443</v>
      </c>
      <c r="BK382" s="5" t="str">
        <f>IF(MONTH(Sheet1[[#This Row],[WS_RECIBO1_EMISION]])=5,"G1",IF(MONTH(Sheet1[[#This Row],[WS_RECIBO1_EMISION]])-5=1,"G2","POR DEFINIR"))</f>
        <v>G1</v>
      </c>
      <c r="BL382" s="5" t="s">
        <v>1798</v>
      </c>
    </row>
    <row r="383" spans="1:64" x14ac:dyDescent="0.25">
      <c r="A383">
        <v>2168967</v>
      </c>
      <c r="B383" t="s">
        <v>664</v>
      </c>
      <c r="C383" t="s">
        <v>94</v>
      </c>
      <c r="D383" t="s">
        <v>95</v>
      </c>
      <c r="E383" t="s">
        <v>96</v>
      </c>
      <c r="H383" s="3">
        <v>45785</v>
      </c>
      <c r="I383" s="13">
        <v>45785.627117164353</v>
      </c>
      <c r="J383" t="s">
        <v>190</v>
      </c>
      <c r="K383">
        <v>350</v>
      </c>
      <c r="L383" t="s">
        <v>186</v>
      </c>
      <c r="M383" t="s">
        <v>53</v>
      </c>
      <c r="N383">
        <v>0</v>
      </c>
      <c r="O383">
        <v>0</v>
      </c>
      <c r="P383">
        <v>0</v>
      </c>
      <c r="Q383">
        <v>0</v>
      </c>
      <c r="R383" t="s">
        <v>227</v>
      </c>
      <c r="S383" t="s">
        <v>227</v>
      </c>
      <c r="T383">
        <v>0</v>
      </c>
      <c r="U383" t="s">
        <v>227</v>
      </c>
      <c r="V383" t="s">
        <v>227</v>
      </c>
      <c r="W383" t="s">
        <v>227</v>
      </c>
      <c r="X383" t="s">
        <v>227</v>
      </c>
      <c r="Y383" t="s">
        <v>227</v>
      </c>
      <c r="Z383" t="s">
        <v>227</v>
      </c>
      <c r="AA383" t="s">
        <v>54</v>
      </c>
      <c r="AB383">
        <v>69</v>
      </c>
      <c r="AC383">
        <v>69</v>
      </c>
      <c r="AD383" t="s">
        <v>67</v>
      </c>
      <c r="AE383" t="s">
        <v>70</v>
      </c>
      <c r="AF383" t="s">
        <v>131</v>
      </c>
      <c r="AG383" t="s">
        <v>88</v>
      </c>
      <c r="AH383" s="3">
        <v>45786</v>
      </c>
      <c r="AJ383" t="s">
        <v>56</v>
      </c>
      <c r="AK383" s="3"/>
      <c r="AM383" s="3"/>
      <c r="AN383" t="s">
        <v>57</v>
      </c>
      <c r="AO383" s="3"/>
      <c r="AR383"/>
      <c r="AS383">
        <v>202505</v>
      </c>
      <c r="AT383" s="3">
        <v>45786</v>
      </c>
      <c r="AU383">
        <v>2168967</v>
      </c>
      <c r="AV383">
        <v>45791</v>
      </c>
      <c r="AW383" s="3">
        <v>45805</v>
      </c>
      <c r="AY383" s="3"/>
      <c r="BA383" s="3"/>
      <c r="BC383" s="3"/>
      <c r="BD383">
        <v>202505</v>
      </c>
      <c r="BE383">
        <v>202505</v>
      </c>
      <c r="BF383" s="5">
        <f>IFERROR(VLOOKUP(Sheet1[[#This Row],[ASESOR]],Parámetros!A:B,2,0),Sheet1[[#This Row],[PERIODO_ALTA]])</f>
        <v>202505</v>
      </c>
      <c r="BG383" s="5" t="str">
        <f>_xlfn.CONCAT(TRIM(Sheet1[[#This Row],[ASESOR]])," ",TRIM(Sheet1[[#This Row],[DEPARTAMENTO]]))</f>
        <v>SICOMNET SAC La Libertad</v>
      </c>
      <c r="BH383" s="5" t="str">
        <f>Sheet1[[#This Row],[DNI_ASESOR]]</f>
        <v>20610959564</v>
      </c>
      <c r="BI383">
        <f>IF(Sheet1[[#This Row],[GRUPO]]="G1",IF(AND(Sheet1[[#This Row],[RECIBO1_PAGADO]]&lt;&gt;"",Sheet1[[#This Row],[RECIBO1_PAGADO]]&lt;=DATEVALUE("10/06/2025")),1,0),0)</f>
        <v>1</v>
      </c>
      <c r="BJ383" s="9">
        <f>Sheet1[[#This Row],[PRECIO CON IGV EXTERNO]]/1.18</f>
        <v>58.474576271186443</v>
      </c>
      <c r="BK383" s="5" t="str">
        <f>IF(MONTH(Sheet1[[#This Row],[WS_RECIBO1_EMISION]])=5,"G1",IF(MONTH(Sheet1[[#This Row],[WS_RECIBO1_EMISION]])-5=1,"G2","POR DEFINIR"))</f>
        <v>G1</v>
      </c>
      <c r="BL383" s="5" t="s">
        <v>1798</v>
      </c>
    </row>
    <row r="384" spans="1:64" x14ac:dyDescent="0.25">
      <c r="A384">
        <v>2169068</v>
      </c>
      <c r="B384" t="s">
        <v>665</v>
      </c>
      <c r="C384" t="s">
        <v>98</v>
      </c>
      <c r="D384" t="s">
        <v>99</v>
      </c>
      <c r="E384" t="s">
        <v>100</v>
      </c>
      <c r="H384" s="3">
        <v>45785</v>
      </c>
      <c r="I384" s="13">
        <v>45785.652127164351</v>
      </c>
      <c r="J384" t="s">
        <v>190</v>
      </c>
      <c r="K384">
        <v>350</v>
      </c>
      <c r="L384" t="s">
        <v>186</v>
      </c>
      <c r="M384" t="s">
        <v>53</v>
      </c>
      <c r="N384">
        <v>0</v>
      </c>
      <c r="O384">
        <v>0</v>
      </c>
      <c r="P384">
        <v>0</v>
      </c>
      <c r="Q384">
        <v>0</v>
      </c>
      <c r="R384" t="s">
        <v>227</v>
      </c>
      <c r="S384" t="s">
        <v>227</v>
      </c>
      <c r="T384">
        <v>0</v>
      </c>
      <c r="U384" t="s">
        <v>227</v>
      </c>
      <c r="V384" t="s">
        <v>227</v>
      </c>
      <c r="W384" t="s">
        <v>227</v>
      </c>
      <c r="X384" t="s">
        <v>227</v>
      </c>
      <c r="Y384" t="s">
        <v>227</v>
      </c>
      <c r="Z384" t="s">
        <v>227</v>
      </c>
      <c r="AA384" t="s">
        <v>64</v>
      </c>
      <c r="AB384">
        <v>69</v>
      </c>
      <c r="AC384">
        <v>69</v>
      </c>
      <c r="AD384" t="s">
        <v>67</v>
      </c>
      <c r="AE384" t="s">
        <v>4</v>
      </c>
      <c r="AF384" t="s">
        <v>8</v>
      </c>
      <c r="AG384" t="s">
        <v>88</v>
      </c>
      <c r="AH384" s="3">
        <v>45786</v>
      </c>
      <c r="AJ384" t="s">
        <v>56</v>
      </c>
      <c r="AK384" s="3"/>
      <c r="AM384" s="3"/>
      <c r="AN384" t="s">
        <v>57</v>
      </c>
      <c r="AO384" s="3"/>
      <c r="AR384"/>
      <c r="AS384">
        <v>202505</v>
      </c>
      <c r="AT384" s="3">
        <v>45786</v>
      </c>
      <c r="AU384">
        <v>2169068</v>
      </c>
      <c r="AV384">
        <v>45791</v>
      </c>
      <c r="AW384" s="3">
        <v>45806</v>
      </c>
      <c r="AY384" s="3"/>
      <c r="BA384" s="3"/>
      <c r="BC384" s="3"/>
      <c r="BD384">
        <v>202505</v>
      </c>
      <c r="BE384">
        <v>202505</v>
      </c>
      <c r="BF384" s="5">
        <f>IFERROR(VLOOKUP(Sheet1[[#This Row],[ASESOR]],Parámetros!A:B,2,0),Sheet1[[#This Row],[PERIODO_ALTA]])</f>
        <v>202505</v>
      </c>
      <c r="BG384" s="5" t="str">
        <f>_xlfn.CONCAT(TRIM(Sheet1[[#This Row],[ASESOR]])," ",TRIM(Sheet1[[#This Row],[DEPARTAMENTO]]))</f>
        <v>ALIV TELECOM S.A.C. Áncash</v>
      </c>
      <c r="BH384" s="5" t="str">
        <f>Sheet1[[#This Row],[DNI_ASESOR]]</f>
        <v>20609316170</v>
      </c>
      <c r="BI384">
        <f>IF(Sheet1[[#This Row],[GRUPO]]="G1",IF(AND(Sheet1[[#This Row],[RECIBO1_PAGADO]]&lt;&gt;"",Sheet1[[#This Row],[RECIBO1_PAGADO]]&lt;=DATEVALUE("10/06/2025")),1,0),0)</f>
        <v>1</v>
      </c>
      <c r="BJ384" s="9">
        <f>Sheet1[[#This Row],[PRECIO CON IGV EXTERNO]]/1.18</f>
        <v>58.474576271186443</v>
      </c>
      <c r="BK384" s="5" t="str">
        <f>IF(MONTH(Sheet1[[#This Row],[WS_RECIBO1_EMISION]])=5,"G1",IF(MONTH(Sheet1[[#This Row],[WS_RECIBO1_EMISION]])-5=1,"G2","POR DEFINIR"))</f>
        <v>G1</v>
      </c>
      <c r="BL384" s="5" t="s">
        <v>1798</v>
      </c>
    </row>
    <row r="385" spans="1:64" x14ac:dyDescent="0.25">
      <c r="A385">
        <v>2169092</v>
      </c>
      <c r="B385" t="s">
        <v>666</v>
      </c>
      <c r="C385" t="s">
        <v>85</v>
      </c>
      <c r="D385" t="s">
        <v>86</v>
      </c>
      <c r="E385" t="s">
        <v>87</v>
      </c>
      <c r="H385" s="3">
        <v>45785</v>
      </c>
      <c r="I385" s="13">
        <v>45785.658342789349</v>
      </c>
      <c r="J385" t="s">
        <v>190</v>
      </c>
      <c r="K385">
        <v>350</v>
      </c>
      <c r="L385" t="s">
        <v>186</v>
      </c>
      <c r="M385" t="s">
        <v>53</v>
      </c>
      <c r="N385">
        <v>0</v>
      </c>
      <c r="O385">
        <v>0</v>
      </c>
      <c r="P385">
        <v>0</v>
      </c>
      <c r="Q385">
        <v>0</v>
      </c>
      <c r="R385" t="s">
        <v>227</v>
      </c>
      <c r="S385" t="s">
        <v>227</v>
      </c>
      <c r="T385">
        <v>0</v>
      </c>
      <c r="U385" t="s">
        <v>227</v>
      </c>
      <c r="V385" t="s">
        <v>227</v>
      </c>
      <c r="W385" t="s">
        <v>227</v>
      </c>
      <c r="X385" t="s">
        <v>227</v>
      </c>
      <c r="Y385" t="s">
        <v>227</v>
      </c>
      <c r="Z385" t="s">
        <v>227</v>
      </c>
      <c r="AA385" t="s">
        <v>54</v>
      </c>
      <c r="AB385">
        <v>69</v>
      </c>
      <c r="AC385">
        <v>69</v>
      </c>
      <c r="AD385" t="s">
        <v>67</v>
      </c>
      <c r="AE385" t="s">
        <v>70</v>
      </c>
      <c r="AF385" t="s">
        <v>131</v>
      </c>
      <c r="AG385" t="s">
        <v>88</v>
      </c>
      <c r="AH385" s="3">
        <v>45786</v>
      </c>
      <c r="AJ385" t="s">
        <v>56</v>
      </c>
      <c r="AK385" s="3"/>
      <c r="AM385" s="3"/>
      <c r="AN385" t="s">
        <v>57</v>
      </c>
      <c r="AO385" s="3"/>
      <c r="AR385"/>
      <c r="AS385">
        <v>202505</v>
      </c>
      <c r="AT385" s="3">
        <v>45786</v>
      </c>
      <c r="AU385">
        <v>2169092</v>
      </c>
      <c r="AV385">
        <v>45791</v>
      </c>
      <c r="AW385" s="3">
        <v>45805</v>
      </c>
      <c r="AY385" s="3"/>
      <c r="BA385" s="3"/>
      <c r="BC385" s="3"/>
      <c r="BD385">
        <v>202505</v>
      </c>
      <c r="BE385">
        <v>202505</v>
      </c>
      <c r="BF385" s="5">
        <f>IFERROR(VLOOKUP(Sheet1[[#This Row],[ASESOR]],Parámetros!A:B,2,0),Sheet1[[#This Row],[PERIODO_ALTA]])</f>
        <v>202505</v>
      </c>
      <c r="BG385" s="5" t="str">
        <f>_xlfn.CONCAT(TRIM(Sheet1[[#This Row],[ASESOR]])," ",TRIM(Sheet1[[#This Row],[DEPARTAMENTO]]))</f>
        <v>SICOMNET SAC Lambayeque</v>
      </c>
      <c r="BH385" s="5" t="str">
        <f>Sheet1[[#This Row],[DNI_ASESOR]]</f>
        <v>20610959564</v>
      </c>
      <c r="BI385">
        <f>IF(Sheet1[[#This Row],[GRUPO]]="G1",IF(AND(Sheet1[[#This Row],[RECIBO1_PAGADO]]&lt;&gt;"",Sheet1[[#This Row],[RECIBO1_PAGADO]]&lt;=DATEVALUE("10/06/2025")),1,0),0)</f>
        <v>1</v>
      </c>
      <c r="BJ385" s="9">
        <f>Sheet1[[#This Row],[PRECIO CON IGV EXTERNO]]/1.18</f>
        <v>58.474576271186443</v>
      </c>
      <c r="BK385" s="5" t="str">
        <f>IF(MONTH(Sheet1[[#This Row],[WS_RECIBO1_EMISION]])=5,"G1",IF(MONTH(Sheet1[[#This Row],[WS_RECIBO1_EMISION]])-5=1,"G2","POR DEFINIR"))</f>
        <v>G1</v>
      </c>
      <c r="BL385" s="5" t="s">
        <v>1798</v>
      </c>
    </row>
    <row r="386" spans="1:64" x14ac:dyDescent="0.25">
      <c r="A386">
        <v>2169119</v>
      </c>
      <c r="B386" t="s">
        <v>667</v>
      </c>
      <c r="C386" t="s">
        <v>89</v>
      </c>
      <c r="D386" t="s">
        <v>89</v>
      </c>
      <c r="E386" t="s">
        <v>89</v>
      </c>
      <c r="H386" s="3">
        <v>45785</v>
      </c>
      <c r="I386" s="13">
        <v>45785.658329398146</v>
      </c>
      <c r="J386" t="s">
        <v>195</v>
      </c>
      <c r="K386">
        <v>1000</v>
      </c>
      <c r="L386" t="s">
        <v>188</v>
      </c>
      <c r="M386" t="s">
        <v>58</v>
      </c>
      <c r="N386">
        <v>1</v>
      </c>
      <c r="O386">
        <v>0</v>
      </c>
      <c r="P386">
        <v>0</v>
      </c>
      <c r="Q386">
        <v>0</v>
      </c>
      <c r="R386" t="s">
        <v>227</v>
      </c>
      <c r="S386" t="s">
        <v>227</v>
      </c>
      <c r="T386">
        <v>0</v>
      </c>
      <c r="U386" t="s">
        <v>227</v>
      </c>
      <c r="V386" t="s">
        <v>227</v>
      </c>
      <c r="W386" t="s">
        <v>227</v>
      </c>
      <c r="X386" t="s">
        <v>227</v>
      </c>
      <c r="Y386" t="s">
        <v>227</v>
      </c>
      <c r="Z386" t="s">
        <v>228</v>
      </c>
      <c r="AA386" t="s">
        <v>54</v>
      </c>
      <c r="AB386">
        <v>129.9</v>
      </c>
      <c r="AC386">
        <v>111.563</v>
      </c>
      <c r="AD386" t="s">
        <v>67</v>
      </c>
      <c r="AE386" t="s">
        <v>4</v>
      </c>
      <c r="AF386" t="s">
        <v>8</v>
      </c>
      <c r="AG386" t="s">
        <v>88</v>
      </c>
      <c r="AH386" s="3">
        <v>45786</v>
      </c>
      <c r="AJ386" t="s">
        <v>56</v>
      </c>
      <c r="AK386" s="3"/>
      <c r="AM386" s="3"/>
      <c r="AN386" t="s">
        <v>57</v>
      </c>
      <c r="AO386" s="3"/>
      <c r="AR386"/>
      <c r="AS386">
        <v>202505</v>
      </c>
      <c r="AT386" s="3">
        <v>45786</v>
      </c>
      <c r="AU386">
        <v>2169119</v>
      </c>
      <c r="AV386">
        <v>45791</v>
      </c>
      <c r="AW386" s="3">
        <v>45817</v>
      </c>
      <c r="AY386" s="3"/>
      <c r="BA386" s="3"/>
      <c r="BC386" s="3"/>
      <c r="BD386">
        <v>202505</v>
      </c>
      <c r="BE386">
        <v>202505</v>
      </c>
      <c r="BF386" s="5">
        <f>IFERROR(VLOOKUP(Sheet1[[#This Row],[ASESOR]],Parámetros!A:B,2,0),Sheet1[[#This Row],[PERIODO_ALTA]])</f>
        <v>202505</v>
      </c>
      <c r="BG386" s="5" t="str">
        <f>_xlfn.CONCAT(TRIM(Sheet1[[#This Row],[ASESOR]])," ",TRIM(Sheet1[[#This Row],[DEPARTAMENTO]]))</f>
        <v>ALIV TELECOM S.A.C. Piura</v>
      </c>
      <c r="BH386" s="5" t="str">
        <f>Sheet1[[#This Row],[DNI_ASESOR]]</f>
        <v>20609316170</v>
      </c>
      <c r="BI386">
        <f>IF(Sheet1[[#This Row],[GRUPO]]="G1",IF(AND(Sheet1[[#This Row],[RECIBO1_PAGADO]]&lt;&gt;"",Sheet1[[#This Row],[RECIBO1_PAGADO]]&lt;=DATEVALUE("10/06/2025")),1,0),0)</f>
        <v>1</v>
      </c>
      <c r="BJ386" s="9">
        <f>Sheet1[[#This Row],[PRECIO CON IGV EXTERNO]]/1.18</f>
        <v>94.544915254237296</v>
      </c>
      <c r="BK386" s="5" t="str">
        <f>IF(MONTH(Sheet1[[#This Row],[WS_RECIBO1_EMISION]])=5,"G1",IF(MONTH(Sheet1[[#This Row],[WS_RECIBO1_EMISION]])-5=1,"G2","POR DEFINIR"))</f>
        <v>G1</v>
      </c>
      <c r="BL386" s="5" t="s">
        <v>1798</v>
      </c>
    </row>
    <row r="387" spans="1:64" x14ac:dyDescent="0.25">
      <c r="A387">
        <v>2169126</v>
      </c>
      <c r="B387" t="s">
        <v>668</v>
      </c>
      <c r="C387" t="s">
        <v>89</v>
      </c>
      <c r="D387" t="s">
        <v>89</v>
      </c>
      <c r="E387" t="s">
        <v>93</v>
      </c>
      <c r="H387" s="3">
        <v>45785</v>
      </c>
      <c r="I387" s="13">
        <v>45785.664601006945</v>
      </c>
      <c r="J387" t="s">
        <v>195</v>
      </c>
      <c r="K387">
        <v>1000</v>
      </c>
      <c r="L387" t="s">
        <v>188</v>
      </c>
      <c r="M387" t="s">
        <v>58</v>
      </c>
      <c r="N387">
        <v>1</v>
      </c>
      <c r="O387">
        <v>0</v>
      </c>
      <c r="P387">
        <v>0</v>
      </c>
      <c r="Q387">
        <v>0</v>
      </c>
      <c r="R387" t="s">
        <v>227</v>
      </c>
      <c r="S387" t="s">
        <v>227</v>
      </c>
      <c r="T387">
        <v>0</v>
      </c>
      <c r="U387" t="s">
        <v>227</v>
      </c>
      <c r="V387" t="s">
        <v>227</v>
      </c>
      <c r="W387" t="s">
        <v>227</v>
      </c>
      <c r="X387" t="s">
        <v>227</v>
      </c>
      <c r="Y387" t="s">
        <v>227</v>
      </c>
      <c r="Z387" t="s">
        <v>228</v>
      </c>
      <c r="AA387" t="s">
        <v>54</v>
      </c>
      <c r="AB387">
        <v>129.9</v>
      </c>
      <c r="AC387">
        <v>111.563</v>
      </c>
      <c r="AD387" t="s">
        <v>67</v>
      </c>
      <c r="AE387" t="s">
        <v>4</v>
      </c>
      <c r="AF387" t="s">
        <v>8</v>
      </c>
      <c r="AG387" t="s">
        <v>88</v>
      </c>
      <c r="AH387" s="3">
        <v>45786</v>
      </c>
      <c r="AJ387" t="s">
        <v>56</v>
      </c>
      <c r="AK387" s="3"/>
      <c r="AM387" s="3"/>
      <c r="AN387" t="s">
        <v>57</v>
      </c>
      <c r="AO387" s="3"/>
      <c r="AR387"/>
      <c r="AS387">
        <v>202505</v>
      </c>
      <c r="AT387" s="3">
        <v>45786</v>
      </c>
      <c r="AU387">
        <v>2169126</v>
      </c>
      <c r="AV387">
        <v>45791</v>
      </c>
      <c r="AW387" s="3">
        <v>45817</v>
      </c>
      <c r="AY387" s="3"/>
      <c r="BA387" s="3"/>
      <c r="BC387" s="3"/>
      <c r="BD387">
        <v>202505</v>
      </c>
      <c r="BE387">
        <v>202505</v>
      </c>
      <c r="BF387" s="5">
        <f>IFERROR(VLOOKUP(Sheet1[[#This Row],[ASESOR]],Parámetros!A:B,2,0),Sheet1[[#This Row],[PERIODO_ALTA]])</f>
        <v>202505</v>
      </c>
      <c r="BG387" s="5" t="str">
        <f>_xlfn.CONCAT(TRIM(Sheet1[[#This Row],[ASESOR]])," ",TRIM(Sheet1[[#This Row],[DEPARTAMENTO]]))</f>
        <v>ALIV TELECOM S.A.C. Piura</v>
      </c>
      <c r="BH387" s="5" t="str">
        <f>Sheet1[[#This Row],[DNI_ASESOR]]</f>
        <v>20609316170</v>
      </c>
      <c r="BI387">
        <f>IF(Sheet1[[#This Row],[GRUPO]]="G1",IF(AND(Sheet1[[#This Row],[RECIBO1_PAGADO]]&lt;&gt;"",Sheet1[[#This Row],[RECIBO1_PAGADO]]&lt;=DATEVALUE("10/06/2025")),1,0),0)</f>
        <v>1</v>
      </c>
      <c r="BJ387" s="9">
        <f>Sheet1[[#This Row],[PRECIO CON IGV EXTERNO]]/1.18</f>
        <v>94.544915254237296</v>
      </c>
      <c r="BK387" s="5" t="str">
        <f>IF(MONTH(Sheet1[[#This Row],[WS_RECIBO1_EMISION]])=5,"G1",IF(MONTH(Sheet1[[#This Row],[WS_RECIBO1_EMISION]])-5=1,"G2","POR DEFINIR"))</f>
        <v>G1</v>
      </c>
      <c r="BL387" s="5" t="s">
        <v>1798</v>
      </c>
    </row>
    <row r="388" spans="1:64" x14ac:dyDescent="0.25">
      <c r="A388">
        <v>2169166</v>
      </c>
      <c r="B388" t="s">
        <v>669</v>
      </c>
      <c r="C388" t="s">
        <v>94</v>
      </c>
      <c r="D388" t="s">
        <v>95</v>
      </c>
      <c r="E388" t="s">
        <v>102</v>
      </c>
      <c r="H388" s="3">
        <v>45785</v>
      </c>
      <c r="I388" s="13">
        <v>45785.677087384262</v>
      </c>
      <c r="J388" t="s">
        <v>190</v>
      </c>
      <c r="K388">
        <v>350</v>
      </c>
      <c r="L388" t="s">
        <v>186</v>
      </c>
      <c r="M388" t="s">
        <v>53</v>
      </c>
      <c r="N388">
        <v>0</v>
      </c>
      <c r="O388">
        <v>0</v>
      </c>
      <c r="P388">
        <v>0</v>
      </c>
      <c r="Q388">
        <v>0</v>
      </c>
      <c r="R388" t="s">
        <v>227</v>
      </c>
      <c r="S388" t="s">
        <v>227</v>
      </c>
      <c r="T388">
        <v>0</v>
      </c>
      <c r="U388" t="s">
        <v>227</v>
      </c>
      <c r="V388" t="s">
        <v>227</v>
      </c>
      <c r="W388" t="s">
        <v>227</v>
      </c>
      <c r="X388" t="s">
        <v>227</v>
      </c>
      <c r="Y388" t="s">
        <v>227</v>
      </c>
      <c r="Z388" t="s">
        <v>227</v>
      </c>
      <c r="AA388" t="s">
        <v>54</v>
      </c>
      <c r="AB388">
        <v>69</v>
      </c>
      <c r="AC388">
        <v>69</v>
      </c>
      <c r="AD388" t="s">
        <v>67</v>
      </c>
      <c r="AE388" t="s">
        <v>4</v>
      </c>
      <c r="AF388" t="s">
        <v>8</v>
      </c>
      <c r="AG388" t="s">
        <v>88</v>
      </c>
      <c r="AH388" s="3">
        <v>45786</v>
      </c>
      <c r="AJ388" t="s">
        <v>56</v>
      </c>
      <c r="AK388" s="3"/>
      <c r="AM388" s="3"/>
      <c r="AN388" t="s">
        <v>57</v>
      </c>
      <c r="AO388" s="3"/>
      <c r="AR388"/>
      <c r="AS388">
        <v>202505</v>
      </c>
      <c r="AT388" s="3">
        <v>45786</v>
      </c>
      <c r="AU388">
        <v>2169166</v>
      </c>
      <c r="AV388">
        <v>45791</v>
      </c>
      <c r="AW388" s="3">
        <v>45813</v>
      </c>
      <c r="AY388" s="3"/>
      <c r="BA388" s="3"/>
      <c r="BC388" s="3"/>
      <c r="BD388">
        <v>202505</v>
      </c>
      <c r="BE388">
        <v>202505</v>
      </c>
      <c r="BF388" s="5">
        <f>IFERROR(VLOOKUP(Sheet1[[#This Row],[ASESOR]],Parámetros!A:B,2,0),Sheet1[[#This Row],[PERIODO_ALTA]])</f>
        <v>202505</v>
      </c>
      <c r="BG388" s="5" t="str">
        <f>_xlfn.CONCAT(TRIM(Sheet1[[#This Row],[ASESOR]])," ",TRIM(Sheet1[[#This Row],[DEPARTAMENTO]]))</f>
        <v>ALIV TELECOM S.A.C. La Libertad</v>
      </c>
      <c r="BH388" s="5" t="str">
        <f>Sheet1[[#This Row],[DNI_ASESOR]]</f>
        <v>20609316170</v>
      </c>
      <c r="BI388">
        <f>IF(Sheet1[[#This Row],[GRUPO]]="G1",IF(AND(Sheet1[[#This Row],[RECIBO1_PAGADO]]&lt;&gt;"",Sheet1[[#This Row],[RECIBO1_PAGADO]]&lt;=DATEVALUE("10/06/2025")),1,0),0)</f>
        <v>1</v>
      </c>
      <c r="BJ388" s="9">
        <f>Sheet1[[#This Row],[PRECIO CON IGV EXTERNO]]/1.18</f>
        <v>58.474576271186443</v>
      </c>
      <c r="BK388" s="5" t="str">
        <f>IF(MONTH(Sheet1[[#This Row],[WS_RECIBO1_EMISION]])=5,"G1",IF(MONTH(Sheet1[[#This Row],[WS_RECIBO1_EMISION]])-5=1,"G2","POR DEFINIR"))</f>
        <v>G1</v>
      </c>
      <c r="BL388" s="5" t="s">
        <v>1798</v>
      </c>
    </row>
    <row r="389" spans="1:64" x14ac:dyDescent="0.25">
      <c r="A389">
        <v>2169207</v>
      </c>
      <c r="B389" t="s">
        <v>670</v>
      </c>
      <c r="C389" t="s">
        <v>94</v>
      </c>
      <c r="D389" t="s">
        <v>95</v>
      </c>
      <c r="E389" t="s">
        <v>102</v>
      </c>
      <c r="H389" s="3">
        <v>45785</v>
      </c>
      <c r="I389" s="13">
        <v>45785.683353125001</v>
      </c>
      <c r="J389" t="s">
        <v>192</v>
      </c>
      <c r="K389">
        <v>400</v>
      </c>
      <c r="L389" t="s">
        <v>186</v>
      </c>
      <c r="M389" t="s">
        <v>53</v>
      </c>
      <c r="N389">
        <v>0</v>
      </c>
      <c r="O389">
        <v>0</v>
      </c>
      <c r="P389">
        <v>0</v>
      </c>
      <c r="Q389">
        <v>0</v>
      </c>
      <c r="R389" t="s">
        <v>227</v>
      </c>
      <c r="S389" t="s">
        <v>227</v>
      </c>
      <c r="T389">
        <v>0</v>
      </c>
      <c r="U389" t="s">
        <v>227</v>
      </c>
      <c r="V389" t="s">
        <v>227</v>
      </c>
      <c r="W389" t="s">
        <v>227</v>
      </c>
      <c r="X389" t="s">
        <v>227</v>
      </c>
      <c r="Y389" t="s">
        <v>227</v>
      </c>
      <c r="Z389" t="s">
        <v>227</v>
      </c>
      <c r="AA389" t="s">
        <v>54</v>
      </c>
      <c r="AB389">
        <v>129</v>
      </c>
      <c r="AC389">
        <v>129</v>
      </c>
      <c r="AD389" t="s">
        <v>60</v>
      </c>
      <c r="AE389" t="s">
        <v>6</v>
      </c>
      <c r="AF389" t="s">
        <v>10</v>
      </c>
      <c r="AG389" t="s">
        <v>88</v>
      </c>
      <c r="AH389" s="3">
        <v>45786</v>
      </c>
      <c r="AJ389" t="s">
        <v>56</v>
      </c>
      <c r="AK389" s="3"/>
      <c r="AM389" s="3"/>
      <c r="AN389" t="s">
        <v>57</v>
      </c>
      <c r="AO389" s="3"/>
      <c r="AQ389" t="s">
        <v>57</v>
      </c>
      <c r="AR389" t="s">
        <v>69</v>
      </c>
      <c r="AS389">
        <v>202505</v>
      </c>
      <c r="AT389" s="3">
        <v>45786</v>
      </c>
      <c r="AU389">
        <v>2169207</v>
      </c>
      <c r="AV389">
        <v>45791</v>
      </c>
      <c r="AW389" s="3">
        <v>45797</v>
      </c>
      <c r="AY389" s="3"/>
      <c r="BA389" s="3"/>
      <c r="BC389" s="3"/>
      <c r="BD389">
        <v>202505</v>
      </c>
      <c r="BE389">
        <v>202505</v>
      </c>
      <c r="BF389" s="5">
        <f>IFERROR(VLOOKUP(Sheet1[[#This Row],[ASESOR]],Parámetros!A:B,2,0),Sheet1[[#This Row],[PERIODO_ALTA]])</f>
        <v>202505</v>
      </c>
      <c r="BG389" s="5" t="str">
        <f>_xlfn.CONCAT(TRIM(Sheet1[[#This Row],[ASESOR]])," ",TRIM(Sheet1[[#This Row],[DEPARTAMENTO]]))</f>
        <v>DAS SOLUCIONES S.A.C. La Libertad</v>
      </c>
      <c r="BH389" s="5" t="str">
        <f>Sheet1[[#This Row],[DNI_ASESOR]]</f>
        <v>20607995258</v>
      </c>
      <c r="BI389">
        <f>IF(Sheet1[[#This Row],[GRUPO]]="G1",IF(AND(Sheet1[[#This Row],[RECIBO1_PAGADO]]&lt;&gt;"",Sheet1[[#This Row],[RECIBO1_PAGADO]]&lt;=DATEVALUE("10/06/2025")),1,0),0)</f>
        <v>1</v>
      </c>
      <c r="BJ389" s="9">
        <f>Sheet1[[#This Row],[PRECIO CON IGV EXTERNO]]/1.18</f>
        <v>109.32203389830509</v>
      </c>
      <c r="BK389" s="5" t="str">
        <f>IF(MONTH(Sheet1[[#This Row],[WS_RECIBO1_EMISION]])=5,"G1",IF(MONTH(Sheet1[[#This Row],[WS_RECIBO1_EMISION]])-5=1,"G2","POR DEFINIR"))</f>
        <v>G1</v>
      </c>
      <c r="BL389" s="5" t="s">
        <v>1798</v>
      </c>
    </row>
    <row r="390" spans="1:64" x14ac:dyDescent="0.25">
      <c r="A390">
        <v>2169237</v>
      </c>
      <c r="B390" t="s">
        <v>671</v>
      </c>
      <c r="C390" t="s">
        <v>89</v>
      </c>
      <c r="D390" t="s">
        <v>89</v>
      </c>
      <c r="E390" t="s">
        <v>93</v>
      </c>
      <c r="H390" s="3">
        <v>45785</v>
      </c>
      <c r="I390" s="13">
        <v>45785.695851354169</v>
      </c>
      <c r="J390" t="s">
        <v>190</v>
      </c>
      <c r="K390">
        <v>350</v>
      </c>
      <c r="L390" t="s">
        <v>186</v>
      </c>
      <c r="M390" t="s">
        <v>53</v>
      </c>
      <c r="N390">
        <v>0</v>
      </c>
      <c r="O390">
        <v>0</v>
      </c>
      <c r="P390">
        <v>0</v>
      </c>
      <c r="Q390">
        <v>0</v>
      </c>
      <c r="R390" t="s">
        <v>227</v>
      </c>
      <c r="S390" t="s">
        <v>227</v>
      </c>
      <c r="T390">
        <v>0</v>
      </c>
      <c r="U390" t="s">
        <v>227</v>
      </c>
      <c r="V390" t="s">
        <v>227</v>
      </c>
      <c r="W390" t="s">
        <v>227</v>
      </c>
      <c r="X390" t="s">
        <v>227</v>
      </c>
      <c r="Y390" t="s">
        <v>227</v>
      </c>
      <c r="Z390" t="s">
        <v>227</v>
      </c>
      <c r="AA390" t="s">
        <v>54</v>
      </c>
      <c r="AB390">
        <v>69</v>
      </c>
      <c r="AC390">
        <v>69</v>
      </c>
      <c r="AD390" t="s">
        <v>67</v>
      </c>
      <c r="AE390" t="s">
        <v>4</v>
      </c>
      <c r="AF390" t="s">
        <v>8</v>
      </c>
      <c r="AG390" t="s">
        <v>88</v>
      </c>
      <c r="AH390" s="3">
        <v>45786</v>
      </c>
      <c r="AJ390" t="s">
        <v>56</v>
      </c>
      <c r="AK390" s="3"/>
      <c r="AM390" s="3"/>
      <c r="AN390" t="s">
        <v>57</v>
      </c>
      <c r="AO390" s="3"/>
      <c r="AR390"/>
      <c r="AS390">
        <v>202505</v>
      </c>
      <c r="AT390" s="3">
        <v>45786</v>
      </c>
      <c r="AU390">
        <v>2169237</v>
      </c>
      <c r="AV390">
        <v>45791</v>
      </c>
      <c r="AW390" s="3">
        <v>45806</v>
      </c>
      <c r="AY390" s="3"/>
      <c r="BA390" s="3"/>
      <c r="BC390" s="3"/>
      <c r="BD390">
        <v>202505</v>
      </c>
      <c r="BE390">
        <v>202505</v>
      </c>
      <c r="BF390" s="5">
        <f>IFERROR(VLOOKUP(Sheet1[[#This Row],[ASESOR]],Parámetros!A:B,2,0),Sheet1[[#This Row],[PERIODO_ALTA]])</f>
        <v>202505</v>
      </c>
      <c r="BG390" s="5" t="str">
        <f>_xlfn.CONCAT(TRIM(Sheet1[[#This Row],[ASESOR]])," ",TRIM(Sheet1[[#This Row],[DEPARTAMENTO]]))</f>
        <v>ALIV TELECOM S.A.C. Piura</v>
      </c>
      <c r="BH390" s="5" t="str">
        <f>Sheet1[[#This Row],[DNI_ASESOR]]</f>
        <v>20609316170</v>
      </c>
      <c r="BI390">
        <f>IF(Sheet1[[#This Row],[GRUPO]]="G1",IF(AND(Sheet1[[#This Row],[RECIBO1_PAGADO]]&lt;&gt;"",Sheet1[[#This Row],[RECIBO1_PAGADO]]&lt;=DATEVALUE("10/06/2025")),1,0),0)</f>
        <v>1</v>
      </c>
      <c r="BJ390" s="9">
        <f>Sheet1[[#This Row],[PRECIO CON IGV EXTERNO]]/1.18</f>
        <v>58.474576271186443</v>
      </c>
      <c r="BK390" s="5" t="str">
        <f>IF(MONTH(Sheet1[[#This Row],[WS_RECIBO1_EMISION]])=5,"G1",IF(MONTH(Sheet1[[#This Row],[WS_RECIBO1_EMISION]])-5=1,"G2","POR DEFINIR"))</f>
        <v>G1</v>
      </c>
      <c r="BL390" s="5" t="s">
        <v>1798</v>
      </c>
    </row>
    <row r="391" spans="1:64" x14ac:dyDescent="0.25">
      <c r="A391">
        <v>2169238</v>
      </c>
      <c r="B391" t="s">
        <v>672</v>
      </c>
      <c r="C391" t="s">
        <v>85</v>
      </c>
      <c r="D391" t="s">
        <v>86</v>
      </c>
      <c r="E391" t="s">
        <v>87</v>
      </c>
      <c r="H391" s="3">
        <v>45785</v>
      </c>
      <c r="I391" s="13">
        <v>45785.689576307872</v>
      </c>
      <c r="J391" t="s">
        <v>195</v>
      </c>
      <c r="K391">
        <v>1000</v>
      </c>
      <c r="L391" t="s">
        <v>188</v>
      </c>
      <c r="M391" t="s">
        <v>58</v>
      </c>
      <c r="N391">
        <v>1</v>
      </c>
      <c r="O391">
        <v>0</v>
      </c>
      <c r="P391">
        <v>0</v>
      </c>
      <c r="Q391">
        <v>0</v>
      </c>
      <c r="R391" t="s">
        <v>227</v>
      </c>
      <c r="S391" t="s">
        <v>227</v>
      </c>
      <c r="T391">
        <v>0</v>
      </c>
      <c r="U391" t="s">
        <v>227</v>
      </c>
      <c r="V391" t="s">
        <v>227</v>
      </c>
      <c r="W391" t="s">
        <v>227</v>
      </c>
      <c r="X391" t="s">
        <v>227</v>
      </c>
      <c r="Y391" t="s">
        <v>227</v>
      </c>
      <c r="Z391" t="s">
        <v>228</v>
      </c>
      <c r="AA391" t="s">
        <v>54</v>
      </c>
      <c r="AB391">
        <v>129.9</v>
      </c>
      <c r="AC391">
        <v>111.563</v>
      </c>
      <c r="AD391" t="s">
        <v>67</v>
      </c>
      <c r="AE391" t="s">
        <v>4</v>
      </c>
      <c r="AF391" t="s">
        <v>8</v>
      </c>
      <c r="AG391" t="s">
        <v>88</v>
      </c>
      <c r="AH391" s="3">
        <v>45786</v>
      </c>
      <c r="AJ391" t="s">
        <v>56</v>
      </c>
      <c r="AK391" s="3"/>
      <c r="AM391" s="3"/>
      <c r="AN391" t="s">
        <v>57</v>
      </c>
      <c r="AO391" s="3"/>
      <c r="AR391"/>
      <c r="AS391">
        <v>202505</v>
      </c>
      <c r="AT391" s="3">
        <v>45786</v>
      </c>
      <c r="AU391">
        <v>2169238</v>
      </c>
      <c r="AV391">
        <v>45791</v>
      </c>
      <c r="AW391" s="3">
        <v>45805</v>
      </c>
      <c r="AY391" s="3"/>
      <c r="BA391" s="3"/>
      <c r="BC391" s="3"/>
      <c r="BD391">
        <v>202505</v>
      </c>
      <c r="BE391">
        <v>202505</v>
      </c>
      <c r="BF391" s="5">
        <f>IFERROR(VLOOKUP(Sheet1[[#This Row],[ASESOR]],Parámetros!A:B,2,0),Sheet1[[#This Row],[PERIODO_ALTA]])</f>
        <v>202505</v>
      </c>
      <c r="BG391" s="5" t="str">
        <f>_xlfn.CONCAT(TRIM(Sheet1[[#This Row],[ASESOR]])," ",TRIM(Sheet1[[#This Row],[DEPARTAMENTO]]))</f>
        <v>ALIV TELECOM S.A.C. Lambayeque</v>
      </c>
      <c r="BH391" s="5" t="str">
        <f>Sheet1[[#This Row],[DNI_ASESOR]]</f>
        <v>20609316170</v>
      </c>
      <c r="BI391">
        <f>IF(Sheet1[[#This Row],[GRUPO]]="G1",IF(AND(Sheet1[[#This Row],[RECIBO1_PAGADO]]&lt;&gt;"",Sheet1[[#This Row],[RECIBO1_PAGADO]]&lt;=DATEVALUE("10/06/2025")),1,0),0)</f>
        <v>1</v>
      </c>
      <c r="BJ391" s="9">
        <f>Sheet1[[#This Row],[PRECIO CON IGV EXTERNO]]/1.18</f>
        <v>94.544915254237296</v>
      </c>
      <c r="BK391" s="5" t="str">
        <f>IF(MONTH(Sheet1[[#This Row],[WS_RECIBO1_EMISION]])=5,"G1",IF(MONTH(Sheet1[[#This Row],[WS_RECIBO1_EMISION]])-5=1,"G2","POR DEFINIR"))</f>
        <v>G1</v>
      </c>
      <c r="BL391" s="5" t="s">
        <v>1798</v>
      </c>
    </row>
    <row r="392" spans="1:64" x14ac:dyDescent="0.25">
      <c r="A392">
        <v>2169274</v>
      </c>
      <c r="B392" t="s">
        <v>673</v>
      </c>
      <c r="C392" t="s">
        <v>89</v>
      </c>
      <c r="D392" t="s">
        <v>89</v>
      </c>
      <c r="E392" t="s">
        <v>93</v>
      </c>
      <c r="H392" s="3">
        <v>45784</v>
      </c>
      <c r="I392" s="13">
        <v>45785.695855902777</v>
      </c>
      <c r="J392" t="s">
        <v>195</v>
      </c>
      <c r="K392">
        <v>1000</v>
      </c>
      <c r="L392" t="s">
        <v>188</v>
      </c>
      <c r="M392" t="s">
        <v>58</v>
      </c>
      <c r="N392">
        <v>1</v>
      </c>
      <c r="O392">
        <v>0</v>
      </c>
      <c r="P392">
        <v>0</v>
      </c>
      <c r="Q392">
        <v>0</v>
      </c>
      <c r="R392" t="s">
        <v>227</v>
      </c>
      <c r="S392" t="s">
        <v>227</v>
      </c>
      <c r="T392">
        <v>0</v>
      </c>
      <c r="U392" t="s">
        <v>227</v>
      </c>
      <c r="V392" t="s">
        <v>227</v>
      </c>
      <c r="W392" t="s">
        <v>227</v>
      </c>
      <c r="X392" t="s">
        <v>227</v>
      </c>
      <c r="Y392" t="s">
        <v>227</v>
      </c>
      <c r="Z392" t="s">
        <v>228</v>
      </c>
      <c r="AA392" t="s">
        <v>54</v>
      </c>
      <c r="AB392">
        <v>129.9</v>
      </c>
      <c r="AC392">
        <v>111.563</v>
      </c>
      <c r="AD392" t="s">
        <v>67</v>
      </c>
      <c r="AE392" t="s">
        <v>4</v>
      </c>
      <c r="AF392" t="s">
        <v>8</v>
      </c>
      <c r="AG392" t="s">
        <v>88</v>
      </c>
      <c r="AH392" s="3">
        <v>45786</v>
      </c>
      <c r="AJ392" t="s">
        <v>56</v>
      </c>
      <c r="AK392" s="3"/>
      <c r="AM392" s="3"/>
      <c r="AN392" t="s">
        <v>57</v>
      </c>
      <c r="AO392" s="3"/>
      <c r="AR392"/>
      <c r="AS392">
        <v>202505</v>
      </c>
      <c r="AT392" s="3">
        <v>45786</v>
      </c>
      <c r="AU392">
        <v>2169274</v>
      </c>
      <c r="AV392">
        <v>45791</v>
      </c>
      <c r="AW392" s="3">
        <v>45817</v>
      </c>
      <c r="AY392" s="3"/>
      <c r="BA392" s="3"/>
      <c r="BC392" s="3"/>
      <c r="BD392">
        <v>202505</v>
      </c>
      <c r="BE392">
        <v>202505</v>
      </c>
      <c r="BF392" s="5">
        <f>IFERROR(VLOOKUP(Sheet1[[#This Row],[ASESOR]],Parámetros!A:B,2,0),Sheet1[[#This Row],[PERIODO_ALTA]])</f>
        <v>202505</v>
      </c>
      <c r="BG392" s="5" t="str">
        <f>_xlfn.CONCAT(TRIM(Sheet1[[#This Row],[ASESOR]])," ",TRIM(Sheet1[[#This Row],[DEPARTAMENTO]]))</f>
        <v>ALIV TELECOM S.A.C. Piura</v>
      </c>
      <c r="BH392" s="5" t="str">
        <f>Sheet1[[#This Row],[DNI_ASESOR]]</f>
        <v>20609316170</v>
      </c>
      <c r="BI392">
        <f>IF(Sheet1[[#This Row],[GRUPO]]="G1",IF(AND(Sheet1[[#This Row],[RECIBO1_PAGADO]]&lt;&gt;"",Sheet1[[#This Row],[RECIBO1_PAGADO]]&lt;=DATEVALUE("10/06/2025")),1,0),0)</f>
        <v>1</v>
      </c>
      <c r="BJ392" s="9">
        <f>Sheet1[[#This Row],[PRECIO CON IGV EXTERNO]]/1.18</f>
        <v>94.544915254237296</v>
      </c>
      <c r="BK392" s="5" t="str">
        <f>IF(MONTH(Sheet1[[#This Row],[WS_RECIBO1_EMISION]])=5,"G1",IF(MONTH(Sheet1[[#This Row],[WS_RECIBO1_EMISION]])-5=1,"G2","POR DEFINIR"))</f>
        <v>G1</v>
      </c>
      <c r="BL392" s="5" t="s">
        <v>1798</v>
      </c>
    </row>
    <row r="393" spans="1:64" x14ac:dyDescent="0.25">
      <c r="A393">
        <v>2169295</v>
      </c>
      <c r="B393" t="s">
        <v>674</v>
      </c>
      <c r="C393" t="s">
        <v>85</v>
      </c>
      <c r="D393" t="s">
        <v>86</v>
      </c>
      <c r="E393" t="s">
        <v>87</v>
      </c>
      <c r="H393" s="3">
        <v>45785</v>
      </c>
      <c r="I393" s="13">
        <v>45785.697976006944</v>
      </c>
      <c r="J393" t="s">
        <v>190</v>
      </c>
      <c r="K393">
        <v>350</v>
      </c>
      <c r="L393" t="s">
        <v>186</v>
      </c>
      <c r="M393" t="s">
        <v>53</v>
      </c>
      <c r="N393">
        <v>1</v>
      </c>
      <c r="O393">
        <v>0</v>
      </c>
      <c r="P393">
        <v>0</v>
      </c>
      <c r="Q393">
        <v>0</v>
      </c>
      <c r="R393" t="s">
        <v>227</v>
      </c>
      <c r="S393" t="s">
        <v>227</v>
      </c>
      <c r="T393">
        <v>0</v>
      </c>
      <c r="U393" t="s">
        <v>227</v>
      </c>
      <c r="V393" t="s">
        <v>227</v>
      </c>
      <c r="W393" t="s">
        <v>227</v>
      </c>
      <c r="X393" t="s">
        <v>227</v>
      </c>
      <c r="Y393" t="s">
        <v>227</v>
      </c>
      <c r="Z393" t="s">
        <v>227</v>
      </c>
      <c r="AA393" t="s">
        <v>54</v>
      </c>
      <c r="AB393">
        <v>84</v>
      </c>
      <c r="AC393">
        <v>84</v>
      </c>
      <c r="AD393" t="s">
        <v>55</v>
      </c>
      <c r="AE393" t="s">
        <v>199</v>
      </c>
      <c r="AF393" t="s">
        <v>200</v>
      </c>
      <c r="AG393" t="s">
        <v>88</v>
      </c>
      <c r="AH393" s="3">
        <v>45786</v>
      </c>
      <c r="AJ393" t="s">
        <v>56</v>
      </c>
      <c r="AK393" s="3"/>
      <c r="AM393" s="3"/>
      <c r="AN393" t="s">
        <v>57</v>
      </c>
      <c r="AO393" s="3"/>
      <c r="AR393"/>
      <c r="AS393">
        <v>202505</v>
      </c>
      <c r="AT393" s="3">
        <v>45786</v>
      </c>
      <c r="AU393">
        <v>2169295</v>
      </c>
      <c r="AV393">
        <v>45791</v>
      </c>
      <c r="AW393" s="3">
        <v>45803</v>
      </c>
      <c r="AY393" s="3"/>
      <c r="BA393" s="3"/>
      <c r="BC393" s="3"/>
      <c r="BD393">
        <v>202505</v>
      </c>
      <c r="BE393">
        <v>202505</v>
      </c>
      <c r="BF393" s="5">
        <f>IFERROR(VLOOKUP(Sheet1[[#This Row],[ASESOR]],Parámetros!A:B,2,0),Sheet1[[#This Row],[PERIODO_ALTA]])</f>
        <v>202505</v>
      </c>
      <c r="BG393" s="5" t="str">
        <f>_xlfn.CONCAT(TRIM(Sheet1[[#This Row],[ASESOR]])," ",TRIM(Sheet1[[#This Row],[DEPARTAMENTO]]))</f>
        <v>TELCO CONTACT S.A.C Lambayeque</v>
      </c>
      <c r="BH393" s="5" t="str">
        <f>Sheet1[[#This Row],[DNI_ASESOR]]</f>
        <v>20613723219</v>
      </c>
      <c r="BI393">
        <f>IF(Sheet1[[#This Row],[GRUPO]]="G1",IF(AND(Sheet1[[#This Row],[RECIBO1_PAGADO]]&lt;&gt;"",Sheet1[[#This Row],[RECIBO1_PAGADO]]&lt;=DATEVALUE("10/06/2025")),1,0),0)</f>
        <v>1</v>
      </c>
      <c r="BJ393" s="9">
        <f>Sheet1[[#This Row],[PRECIO CON IGV EXTERNO]]/1.18</f>
        <v>71.186440677966104</v>
      </c>
      <c r="BK393" s="5" t="str">
        <f>IF(MONTH(Sheet1[[#This Row],[WS_RECIBO1_EMISION]])=5,"G1",IF(MONTH(Sheet1[[#This Row],[WS_RECIBO1_EMISION]])-5=1,"G2","POR DEFINIR"))</f>
        <v>G1</v>
      </c>
      <c r="BL393" s="5" t="s">
        <v>1798</v>
      </c>
    </row>
    <row r="394" spans="1:64" x14ac:dyDescent="0.25">
      <c r="A394">
        <v>2169322</v>
      </c>
      <c r="B394" t="s">
        <v>675</v>
      </c>
      <c r="C394" t="s">
        <v>89</v>
      </c>
      <c r="D394" t="s">
        <v>89</v>
      </c>
      <c r="E394" t="s">
        <v>93</v>
      </c>
      <c r="H394" s="3">
        <v>45785</v>
      </c>
      <c r="I394" s="13">
        <v>45785.716658217592</v>
      </c>
      <c r="J394" t="s">
        <v>195</v>
      </c>
      <c r="K394">
        <v>1000</v>
      </c>
      <c r="L394" t="s">
        <v>189</v>
      </c>
      <c r="M394" t="s">
        <v>65</v>
      </c>
      <c r="N394">
        <v>1</v>
      </c>
      <c r="O394">
        <v>0</v>
      </c>
      <c r="P394">
        <v>0</v>
      </c>
      <c r="Q394">
        <v>0</v>
      </c>
      <c r="R394" t="s">
        <v>227</v>
      </c>
      <c r="S394" t="s">
        <v>227</v>
      </c>
      <c r="T394">
        <v>1</v>
      </c>
      <c r="U394" t="s">
        <v>227</v>
      </c>
      <c r="V394" t="s">
        <v>227</v>
      </c>
      <c r="W394" t="s">
        <v>227</v>
      </c>
      <c r="X394" t="s">
        <v>227</v>
      </c>
      <c r="Y394" t="s">
        <v>227</v>
      </c>
      <c r="Z394" t="s">
        <v>228</v>
      </c>
      <c r="AA394" t="s">
        <v>54</v>
      </c>
      <c r="AB394">
        <v>139.9</v>
      </c>
      <c r="AC394">
        <v>121.563</v>
      </c>
      <c r="AD394" t="s">
        <v>67</v>
      </c>
      <c r="AE394" t="s">
        <v>70</v>
      </c>
      <c r="AF394" t="s">
        <v>131</v>
      </c>
      <c r="AG394" t="s">
        <v>88</v>
      </c>
      <c r="AH394" s="3">
        <v>45786</v>
      </c>
      <c r="AJ394" t="s">
        <v>56</v>
      </c>
      <c r="AK394" s="3"/>
      <c r="AM394" s="3"/>
      <c r="AN394" t="s">
        <v>57</v>
      </c>
      <c r="AO394" s="3"/>
      <c r="AR394"/>
      <c r="AS394">
        <v>202505</v>
      </c>
      <c r="AT394" s="3">
        <v>45786</v>
      </c>
      <c r="AU394">
        <v>2169322</v>
      </c>
      <c r="AV394">
        <v>45791</v>
      </c>
      <c r="AW394" s="3">
        <v>45808</v>
      </c>
      <c r="AY394" s="3"/>
      <c r="BA394" s="3"/>
      <c r="BC394" s="3"/>
      <c r="BD394">
        <v>202505</v>
      </c>
      <c r="BE394">
        <v>202505</v>
      </c>
      <c r="BF394" s="5">
        <f>IFERROR(VLOOKUP(Sheet1[[#This Row],[ASESOR]],Parámetros!A:B,2,0),Sheet1[[#This Row],[PERIODO_ALTA]])</f>
        <v>202505</v>
      </c>
      <c r="BG394" s="5" t="str">
        <f>_xlfn.CONCAT(TRIM(Sheet1[[#This Row],[ASESOR]])," ",TRIM(Sheet1[[#This Row],[DEPARTAMENTO]]))</f>
        <v>SICOMNET SAC Piura</v>
      </c>
      <c r="BH394" s="5" t="str">
        <f>Sheet1[[#This Row],[DNI_ASESOR]]</f>
        <v>20610959564</v>
      </c>
      <c r="BI394">
        <f>IF(Sheet1[[#This Row],[GRUPO]]="G1",IF(AND(Sheet1[[#This Row],[RECIBO1_PAGADO]]&lt;&gt;"",Sheet1[[#This Row],[RECIBO1_PAGADO]]&lt;=DATEVALUE("10/06/2025")),1,0),0)</f>
        <v>1</v>
      </c>
      <c r="BJ394" s="9">
        <f>Sheet1[[#This Row],[PRECIO CON IGV EXTERNO]]/1.18</f>
        <v>103.01949152542373</v>
      </c>
      <c r="BK394" s="5" t="str">
        <f>IF(MONTH(Sheet1[[#This Row],[WS_RECIBO1_EMISION]])=5,"G1",IF(MONTH(Sheet1[[#This Row],[WS_RECIBO1_EMISION]])-5=1,"G2","POR DEFINIR"))</f>
        <v>G1</v>
      </c>
      <c r="BL394" s="5" t="s">
        <v>1798</v>
      </c>
    </row>
    <row r="395" spans="1:64" x14ac:dyDescent="0.25">
      <c r="A395">
        <v>2169360</v>
      </c>
      <c r="B395" t="s">
        <v>676</v>
      </c>
      <c r="C395" t="s">
        <v>85</v>
      </c>
      <c r="D395" t="s">
        <v>86</v>
      </c>
      <c r="E395" t="s">
        <v>66</v>
      </c>
      <c r="H395" s="3">
        <v>45785</v>
      </c>
      <c r="I395" s="13">
        <v>45785.710442627314</v>
      </c>
      <c r="J395" t="s">
        <v>190</v>
      </c>
      <c r="K395">
        <v>350</v>
      </c>
      <c r="L395" t="s">
        <v>186</v>
      </c>
      <c r="M395" t="s">
        <v>53</v>
      </c>
      <c r="N395">
        <v>0</v>
      </c>
      <c r="O395">
        <v>0</v>
      </c>
      <c r="P395">
        <v>0</v>
      </c>
      <c r="Q395">
        <v>0</v>
      </c>
      <c r="R395" t="s">
        <v>227</v>
      </c>
      <c r="S395" t="s">
        <v>227</v>
      </c>
      <c r="T395">
        <v>0</v>
      </c>
      <c r="U395" t="s">
        <v>227</v>
      </c>
      <c r="V395" t="s">
        <v>227</v>
      </c>
      <c r="W395" t="s">
        <v>227</v>
      </c>
      <c r="X395" t="s">
        <v>227</v>
      </c>
      <c r="Y395" t="s">
        <v>227</v>
      </c>
      <c r="Z395" t="s">
        <v>227</v>
      </c>
      <c r="AA395" t="s">
        <v>54</v>
      </c>
      <c r="AB395">
        <v>69</v>
      </c>
      <c r="AC395">
        <v>69</v>
      </c>
      <c r="AD395" t="s">
        <v>67</v>
      </c>
      <c r="AE395" t="s">
        <v>70</v>
      </c>
      <c r="AF395" t="s">
        <v>131</v>
      </c>
      <c r="AG395" t="s">
        <v>88</v>
      </c>
      <c r="AH395" s="3">
        <v>45786</v>
      </c>
      <c r="AJ395" t="s">
        <v>56</v>
      </c>
      <c r="AK395" s="3"/>
      <c r="AM395" s="3"/>
      <c r="AN395" t="s">
        <v>57</v>
      </c>
      <c r="AO395" s="3"/>
      <c r="AR395"/>
      <c r="AS395">
        <v>202505</v>
      </c>
      <c r="AT395" s="3">
        <v>45786</v>
      </c>
      <c r="AU395">
        <v>2169360</v>
      </c>
      <c r="AV395">
        <v>45791</v>
      </c>
      <c r="AW395" s="3">
        <v>45805</v>
      </c>
      <c r="AY395" s="3"/>
      <c r="BA395" s="3"/>
      <c r="BC395" s="3"/>
      <c r="BD395">
        <v>202505</v>
      </c>
      <c r="BE395">
        <v>202505</v>
      </c>
      <c r="BF395" s="5">
        <f>IFERROR(VLOOKUP(Sheet1[[#This Row],[ASESOR]],Parámetros!A:B,2,0),Sheet1[[#This Row],[PERIODO_ALTA]])</f>
        <v>202505</v>
      </c>
      <c r="BG395" s="5" t="str">
        <f>_xlfn.CONCAT(TRIM(Sheet1[[#This Row],[ASESOR]])," ",TRIM(Sheet1[[#This Row],[DEPARTAMENTO]]))</f>
        <v>SICOMNET SAC Lambayeque</v>
      </c>
      <c r="BH395" s="5" t="str">
        <f>Sheet1[[#This Row],[DNI_ASESOR]]</f>
        <v>20610959564</v>
      </c>
      <c r="BI395">
        <f>IF(Sheet1[[#This Row],[GRUPO]]="G1",IF(AND(Sheet1[[#This Row],[RECIBO1_PAGADO]]&lt;&gt;"",Sheet1[[#This Row],[RECIBO1_PAGADO]]&lt;=DATEVALUE("10/06/2025")),1,0),0)</f>
        <v>1</v>
      </c>
      <c r="BJ395" s="9">
        <f>Sheet1[[#This Row],[PRECIO CON IGV EXTERNO]]/1.18</f>
        <v>58.474576271186443</v>
      </c>
      <c r="BK395" s="5" t="str">
        <f>IF(MONTH(Sheet1[[#This Row],[WS_RECIBO1_EMISION]])=5,"G1",IF(MONTH(Sheet1[[#This Row],[WS_RECIBO1_EMISION]])-5=1,"G2","POR DEFINIR"))</f>
        <v>G1</v>
      </c>
      <c r="BL395" s="5" t="s">
        <v>1798</v>
      </c>
    </row>
    <row r="396" spans="1:64" x14ac:dyDescent="0.25">
      <c r="A396">
        <v>2169366</v>
      </c>
      <c r="B396" t="s">
        <v>677</v>
      </c>
      <c r="C396" t="s">
        <v>94</v>
      </c>
      <c r="D396" t="s">
        <v>95</v>
      </c>
      <c r="E396" t="s">
        <v>96</v>
      </c>
      <c r="H396" s="3">
        <v>45785</v>
      </c>
      <c r="I396" s="13">
        <v>45785.741656168982</v>
      </c>
      <c r="J396" t="s">
        <v>190</v>
      </c>
      <c r="K396">
        <v>350</v>
      </c>
      <c r="L396" t="s">
        <v>186</v>
      </c>
      <c r="M396" t="s">
        <v>53</v>
      </c>
      <c r="N396">
        <v>0</v>
      </c>
      <c r="O396">
        <v>0</v>
      </c>
      <c r="P396">
        <v>0</v>
      </c>
      <c r="Q396">
        <v>0</v>
      </c>
      <c r="R396" t="s">
        <v>227</v>
      </c>
      <c r="S396" t="s">
        <v>227</v>
      </c>
      <c r="T396">
        <v>0</v>
      </c>
      <c r="U396" t="s">
        <v>227</v>
      </c>
      <c r="V396" t="s">
        <v>227</v>
      </c>
      <c r="W396" t="s">
        <v>227</v>
      </c>
      <c r="X396" t="s">
        <v>227</v>
      </c>
      <c r="Y396" t="s">
        <v>227</v>
      </c>
      <c r="Z396" t="s">
        <v>227</v>
      </c>
      <c r="AA396" t="s">
        <v>54</v>
      </c>
      <c r="AB396">
        <v>69</v>
      </c>
      <c r="AC396">
        <v>69</v>
      </c>
      <c r="AD396" t="s">
        <v>67</v>
      </c>
      <c r="AE396" t="s">
        <v>4</v>
      </c>
      <c r="AF396" t="s">
        <v>8</v>
      </c>
      <c r="AG396" t="s">
        <v>88</v>
      </c>
      <c r="AH396" s="3">
        <v>45786</v>
      </c>
      <c r="AJ396" t="s">
        <v>56</v>
      </c>
      <c r="AK396" s="3"/>
      <c r="AM396" s="3"/>
      <c r="AN396" t="s">
        <v>57</v>
      </c>
      <c r="AO396" s="3"/>
      <c r="AR396"/>
      <c r="AS396">
        <v>202505</v>
      </c>
      <c r="AT396" s="3">
        <v>45786</v>
      </c>
      <c r="AU396">
        <v>2169366</v>
      </c>
      <c r="AV396">
        <v>45791</v>
      </c>
      <c r="AW396" s="3">
        <v>45805</v>
      </c>
      <c r="AY396" s="3"/>
      <c r="BA396" s="3"/>
      <c r="BC396" s="3"/>
      <c r="BD396">
        <v>202505</v>
      </c>
      <c r="BE396">
        <v>202505</v>
      </c>
      <c r="BF396" s="5">
        <f>IFERROR(VLOOKUP(Sheet1[[#This Row],[ASESOR]],Parámetros!A:B,2,0),Sheet1[[#This Row],[PERIODO_ALTA]])</f>
        <v>202505</v>
      </c>
      <c r="BG396" s="5" t="str">
        <f>_xlfn.CONCAT(TRIM(Sheet1[[#This Row],[ASESOR]])," ",TRIM(Sheet1[[#This Row],[DEPARTAMENTO]]))</f>
        <v>ALIV TELECOM S.A.C. La Libertad</v>
      </c>
      <c r="BH396" s="5" t="str">
        <f>Sheet1[[#This Row],[DNI_ASESOR]]</f>
        <v>20609316170</v>
      </c>
      <c r="BI396">
        <f>IF(Sheet1[[#This Row],[GRUPO]]="G1",IF(AND(Sheet1[[#This Row],[RECIBO1_PAGADO]]&lt;&gt;"",Sheet1[[#This Row],[RECIBO1_PAGADO]]&lt;=DATEVALUE("10/06/2025")),1,0),0)</f>
        <v>1</v>
      </c>
      <c r="BJ396" s="9">
        <f>Sheet1[[#This Row],[PRECIO CON IGV EXTERNO]]/1.18</f>
        <v>58.474576271186443</v>
      </c>
      <c r="BK396" s="5" t="str">
        <f>IF(MONTH(Sheet1[[#This Row],[WS_RECIBO1_EMISION]])=5,"G1",IF(MONTH(Sheet1[[#This Row],[WS_RECIBO1_EMISION]])-5=1,"G2","POR DEFINIR"))</f>
        <v>G1</v>
      </c>
      <c r="BL396" s="5" t="s">
        <v>1798</v>
      </c>
    </row>
    <row r="397" spans="1:64" x14ac:dyDescent="0.25">
      <c r="A397">
        <v>2169384</v>
      </c>
      <c r="B397" t="s">
        <v>678</v>
      </c>
      <c r="C397" t="s">
        <v>94</v>
      </c>
      <c r="D397" t="s">
        <v>95</v>
      </c>
      <c r="E397" t="s">
        <v>96</v>
      </c>
      <c r="H397" s="3">
        <v>45785</v>
      </c>
      <c r="I397" s="13">
        <v>45785.714582604167</v>
      </c>
      <c r="J397" t="s">
        <v>195</v>
      </c>
      <c r="K397">
        <v>1000</v>
      </c>
      <c r="L397" t="s">
        <v>188</v>
      </c>
      <c r="M397" t="s">
        <v>58</v>
      </c>
      <c r="N397">
        <v>1</v>
      </c>
      <c r="O397">
        <v>0</v>
      </c>
      <c r="P397">
        <v>0</v>
      </c>
      <c r="Q397">
        <v>0</v>
      </c>
      <c r="R397" t="s">
        <v>227</v>
      </c>
      <c r="S397" t="s">
        <v>227</v>
      </c>
      <c r="T397">
        <v>0</v>
      </c>
      <c r="U397" t="s">
        <v>227</v>
      </c>
      <c r="V397" t="s">
        <v>227</v>
      </c>
      <c r="W397" t="s">
        <v>227</v>
      </c>
      <c r="X397" t="s">
        <v>227</v>
      </c>
      <c r="Y397" t="s">
        <v>227</v>
      </c>
      <c r="Z397" t="s">
        <v>228</v>
      </c>
      <c r="AA397" t="s">
        <v>54</v>
      </c>
      <c r="AB397">
        <v>129.9</v>
      </c>
      <c r="AC397">
        <v>111.563</v>
      </c>
      <c r="AD397" t="s">
        <v>67</v>
      </c>
      <c r="AE397" t="s">
        <v>4</v>
      </c>
      <c r="AF397" t="s">
        <v>8</v>
      </c>
      <c r="AG397" t="s">
        <v>88</v>
      </c>
      <c r="AH397" s="3">
        <v>45786</v>
      </c>
      <c r="AJ397" t="s">
        <v>56</v>
      </c>
      <c r="AK397" s="3"/>
      <c r="AM397" s="3"/>
      <c r="AN397" t="s">
        <v>57</v>
      </c>
      <c r="AO397" s="3"/>
      <c r="AR397"/>
      <c r="AS397">
        <v>202505</v>
      </c>
      <c r="AT397" s="3">
        <v>45786</v>
      </c>
      <c r="AU397">
        <v>2169384</v>
      </c>
      <c r="AV397">
        <v>45791</v>
      </c>
      <c r="AW397" s="3">
        <v>45806</v>
      </c>
      <c r="AY397" s="3"/>
      <c r="BA397" s="3"/>
      <c r="BC397" s="3"/>
      <c r="BD397">
        <v>202505</v>
      </c>
      <c r="BE397">
        <v>202505</v>
      </c>
      <c r="BF397" s="5">
        <f>IFERROR(VLOOKUP(Sheet1[[#This Row],[ASESOR]],Parámetros!A:B,2,0),Sheet1[[#This Row],[PERIODO_ALTA]])</f>
        <v>202505</v>
      </c>
      <c r="BG397" s="5" t="str">
        <f>_xlfn.CONCAT(TRIM(Sheet1[[#This Row],[ASESOR]])," ",TRIM(Sheet1[[#This Row],[DEPARTAMENTO]]))</f>
        <v>ALIV TELECOM S.A.C. La Libertad</v>
      </c>
      <c r="BH397" s="5" t="str">
        <f>Sheet1[[#This Row],[DNI_ASESOR]]</f>
        <v>20609316170</v>
      </c>
      <c r="BI397">
        <f>IF(Sheet1[[#This Row],[GRUPO]]="G1",IF(AND(Sheet1[[#This Row],[RECIBO1_PAGADO]]&lt;&gt;"",Sheet1[[#This Row],[RECIBO1_PAGADO]]&lt;=DATEVALUE("10/06/2025")),1,0),0)</f>
        <v>1</v>
      </c>
      <c r="BJ397" s="9">
        <f>Sheet1[[#This Row],[PRECIO CON IGV EXTERNO]]/1.18</f>
        <v>94.544915254237296</v>
      </c>
      <c r="BK397" s="5" t="str">
        <f>IF(MONTH(Sheet1[[#This Row],[WS_RECIBO1_EMISION]])=5,"G1",IF(MONTH(Sheet1[[#This Row],[WS_RECIBO1_EMISION]])-5=1,"G2","POR DEFINIR"))</f>
        <v>G1</v>
      </c>
      <c r="BL397" s="5" t="s">
        <v>1798</v>
      </c>
    </row>
    <row r="398" spans="1:64" x14ac:dyDescent="0.25">
      <c r="A398">
        <v>2169387</v>
      </c>
      <c r="B398" t="s">
        <v>679</v>
      </c>
      <c r="C398" t="s">
        <v>94</v>
      </c>
      <c r="D398" t="s">
        <v>95</v>
      </c>
      <c r="E398" t="s">
        <v>96</v>
      </c>
      <c r="G398" t="s">
        <v>269</v>
      </c>
      <c r="H398" s="3">
        <v>45785</v>
      </c>
      <c r="I398" s="13">
        <v>45785.743768749999</v>
      </c>
      <c r="J398" t="s">
        <v>195</v>
      </c>
      <c r="K398">
        <v>1000</v>
      </c>
      <c r="L398" t="s">
        <v>188</v>
      </c>
      <c r="M398" t="s">
        <v>58</v>
      </c>
      <c r="N398">
        <v>1</v>
      </c>
      <c r="O398">
        <v>0</v>
      </c>
      <c r="P398">
        <v>0</v>
      </c>
      <c r="Q398">
        <v>0</v>
      </c>
      <c r="R398" t="s">
        <v>227</v>
      </c>
      <c r="S398" t="s">
        <v>227</v>
      </c>
      <c r="T398">
        <v>0</v>
      </c>
      <c r="U398" t="s">
        <v>227</v>
      </c>
      <c r="V398" t="s">
        <v>227</v>
      </c>
      <c r="W398" t="s">
        <v>227</v>
      </c>
      <c r="X398" t="s">
        <v>227</v>
      </c>
      <c r="Y398" t="s">
        <v>227</v>
      </c>
      <c r="Z398" t="s">
        <v>228</v>
      </c>
      <c r="AA398" t="s">
        <v>59</v>
      </c>
      <c r="AB398">
        <v>129.9</v>
      </c>
      <c r="AC398">
        <v>111.563</v>
      </c>
      <c r="AD398" t="s">
        <v>67</v>
      </c>
      <c r="AE398" t="s">
        <v>4</v>
      </c>
      <c r="AF398" t="s">
        <v>8</v>
      </c>
      <c r="AG398" t="s">
        <v>88</v>
      </c>
      <c r="AH398" s="3">
        <v>45786</v>
      </c>
      <c r="AJ398" t="s">
        <v>56</v>
      </c>
      <c r="AK398" s="3"/>
      <c r="AM398" s="3"/>
      <c r="AN398" t="s">
        <v>57</v>
      </c>
      <c r="AO398" s="3"/>
      <c r="AR398"/>
      <c r="AS398">
        <v>202505</v>
      </c>
      <c r="AT398" s="3">
        <v>45786</v>
      </c>
      <c r="AU398">
        <v>2169387</v>
      </c>
      <c r="AV398">
        <v>45791</v>
      </c>
      <c r="AW398" s="3">
        <v>45804</v>
      </c>
      <c r="AY398" s="3"/>
      <c r="BA398" s="3"/>
      <c r="BC398" s="3"/>
      <c r="BD398">
        <v>202505</v>
      </c>
      <c r="BE398">
        <v>202505</v>
      </c>
      <c r="BF398" s="5">
        <f>IFERROR(VLOOKUP(Sheet1[[#This Row],[ASESOR]],Parámetros!A:B,2,0),Sheet1[[#This Row],[PERIODO_ALTA]])</f>
        <v>202505</v>
      </c>
      <c r="BG398" s="5" t="str">
        <f>_xlfn.CONCAT(TRIM(Sheet1[[#This Row],[ASESOR]])," ",TRIM(Sheet1[[#This Row],[DEPARTAMENTO]]))</f>
        <v>ALIV TELECOM S.A.C. La Libertad</v>
      </c>
      <c r="BH398" s="5" t="str">
        <f>Sheet1[[#This Row],[DNI_ASESOR]]</f>
        <v>20609316170</v>
      </c>
      <c r="BI398">
        <f>IF(Sheet1[[#This Row],[GRUPO]]="G1",IF(AND(Sheet1[[#This Row],[RECIBO1_PAGADO]]&lt;&gt;"",Sheet1[[#This Row],[RECIBO1_PAGADO]]&lt;=DATEVALUE("10/06/2025")),1,0),0)</f>
        <v>1</v>
      </c>
      <c r="BJ398" s="9">
        <f>Sheet1[[#This Row],[PRECIO CON IGV EXTERNO]]/1.18</f>
        <v>94.544915254237296</v>
      </c>
      <c r="BK398" s="5" t="str">
        <f>IF(MONTH(Sheet1[[#This Row],[WS_RECIBO1_EMISION]])=5,"G1",IF(MONTH(Sheet1[[#This Row],[WS_RECIBO1_EMISION]])-5=1,"G2","POR DEFINIR"))</f>
        <v>G1</v>
      </c>
      <c r="BL398" s="5" t="s">
        <v>1798</v>
      </c>
    </row>
    <row r="399" spans="1:64" x14ac:dyDescent="0.25">
      <c r="A399">
        <v>2169473</v>
      </c>
      <c r="B399" t="s">
        <v>680</v>
      </c>
      <c r="C399" t="s">
        <v>89</v>
      </c>
      <c r="D399" t="s">
        <v>89</v>
      </c>
      <c r="E399" t="s">
        <v>89</v>
      </c>
      <c r="H399" s="3">
        <v>45785</v>
      </c>
      <c r="I399" s="13">
        <v>45785.733359953701</v>
      </c>
      <c r="J399" t="s">
        <v>193</v>
      </c>
      <c r="K399">
        <v>600</v>
      </c>
      <c r="L399" t="s">
        <v>188</v>
      </c>
      <c r="M399" t="s">
        <v>58</v>
      </c>
      <c r="N399">
        <v>1</v>
      </c>
      <c r="O399">
        <v>0</v>
      </c>
      <c r="P399">
        <v>1</v>
      </c>
      <c r="Q399">
        <v>0</v>
      </c>
      <c r="R399" t="s">
        <v>227</v>
      </c>
      <c r="S399" t="s">
        <v>227</v>
      </c>
      <c r="T399">
        <v>0</v>
      </c>
      <c r="U399" t="s">
        <v>227</v>
      </c>
      <c r="V399" t="s">
        <v>227</v>
      </c>
      <c r="W399" t="s">
        <v>227</v>
      </c>
      <c r="X399" t="s">
        <v>227</v>
      </c>
      <c r="Y399" t="s">
        <v>227</v>
      </c>
      <c r="Z399" t="s">
        <v>227</v>
      </c>
      <c r="AA399" t="s">
        <v>54</v>
      </c>
      <c r="AB399">
        <v>169</v>
      </c>
      <c r="AC399">
        <v>169</v>
      </c>
      <c r="AD399" t="s">
        <v>60</v>
      </c>
      <c r="AE399" t="s">
        <v>127</v>
      </c>
      <c r="AF399" t="s">
        <v>128</v>
      </c>
      <c r="AG399" t="s">
        <v>88</v>
      </c>
      <c r="AH399" s="3">
        <v>45786</v>
      </c>
      <c r="AJ399" t="s">
        <v>56</v>
      </c>
      <c r="AK399" s="3"/>
      <c r="AM399" s="3"/>
      <c r="AN399" t="s">
        <v>57</v>
      </c>
      <c r="AO399" s="3"/>
      <c r="AR399"/>
      <c r="AS399">
        <v>202505</v>
      </c>
      <c r="AT399" s="3">
        <v>45786</v>
      </c>
      <c r="AU399">
        <v>2169473</v>
      </c>
      <c r="AV399">
        <v>45791</v>
      </c>
      <c r="AW399" s="3"/>
      <c r="AY399" s="3"/>
      <c r="BA399" s="3"/>
      <c r="BC399" s="3"/>
      <c r="BD399">
        <v>202505</v>
      </c>
      <c r="BE399">
        <v>202505</v>
      </c>
      <c r="BF399" s="5">
        <f>IFERROR(VLOOKUP(Sheet1[[#This Row],[ASESOR]],Parámetros!A:B,2,0),Sheet1[[#This Row],[PERIODO_ALTA]])</f>
        <v>202505</v>
      </c>
      <c r="BG399" s="5" t="str">
        <f>_xlfn.CONCAT(TRIM(Sheet1[[#This Row],[ASESOR]])," ",TRIM(Sheet1[[#This Row],[DEPARTAMENTO]]))</f>
        <v>DATANTENNA S.A.C. Piura</v>
      </c>
      <c r="BH399" s="5" t="str">
        <f>Sheet1[[#This Row],[DNI_ASESOR]]</f>
        <v>20557798723</v>
      </c>
      <c r="BI399">
        <f>IF(Sheet1[[#This Row],[GRUPO]]="G1",IF(AND(Sheet1[[#This Row],[RECIBO1_PAGADO]]&lt;&gt;"",Sheet1[[#This Row],[RECIBO1_PAGADO]]&lt;=DATEVALUE("10/06/2025")),1,0),0)</f>
        <v>0</v>
      </c>
      <c r="BJ399" s="9">
        <f>Sheet1[[#This Row],[PRECIO CON IGV EXTERNO]]/1.18</f>
        <v>143.22033898305085</v>
      </c>
      <c r="BK399" s="5" t="str">
        <f>IF(MONTH(Sheet1[[#This Row],[WS_RECIBO1_EMISION]])=5,"G1",IF(MONTH(Sheet1[[#This Row],[WS_RECIBO1_EMISION]])-5=1,"G2","POR DEFINIR"))</f>
        <v>G1</v>
      </c>
      <c r="BL399" s="5" t="s">
        <v>1798</v>
      </c>
    </row>
    <row r="400" spans="1:64" x14ac:dyDescent="0.25">
      <c r="A400">
        <v>2169535</v>
      </c>
      <c r="B400" t="s">
        <v>681</v>
      </c>
      <c r="C400" t="s">
        <v>85</v>
      </c>
      <c r="D400" t="s">
        <v>86</v>
      </c>
      <c r="E400" t="s">
        <v>87</v>
      </c>
      <c r="H400" s="3">
        <v>45785</v>
      </c>
      <c r="I400" s="13">
        <v>45785.754223645832</v>
      </c>
      <c r="J400" t="s">
        <v>195</v>
      </c>
      <c r="K400">
        <v>1000</v>
      </c>
      <c r="L400" t="s">
        <v>188</v>
      </c>
      <c r="M400" t="s">
        <v>58</v>
      </c>
      <c r="N400">
        <v>1</v>
      </c>
      <c r="O400">
        <v>0</v>
      </c>
      <c r="P400">
        <v>0</v>
      </c>
      <c r="Q400">
        <v>0</v>
      </c>
      <c r="R400" t="s">
        <v>227</v>
      </c>
      <c r="S400" t="s">
        <v>227</v>
      </c>
      <c r="T400">
        <v>0</v>
      </c>
      <c r="U400" t="s">
        <v>227</v>
      </c>
      <c r="V400" t="s">
        <v>227</v>
      </c>
      <c r="W400" t="s">
        <v>227</v>
      </c>
      <c r="X400" t="s">
        <v>227</v>
      </c>
      <c r="Y400" t="s">
        <v>227</v>
      </c>
      <c r="Z400" t="s">
        <v>228</v>
      </c>
      <c r="AA400" t="s">
        <v>54</v>
      </c>
      <c r="AB400">
        <v>129.9</v>
      </c>
      <c r="AC400">
        <v>111.563</v>
      </c>
      <c r="AD400" t="s">
        <v>67</v>
      </c>
      <c r="AE400" t="s">
        <v>4</v>
      </c>
      <c r="AF400" t="s">
        <v>8</v>
      </c>
      <c r="AG400" t="s">
        <v>88</v>
      </c>
      <c r="AH400" s="3">
        <v>45786</v>
      </c>
      <c r="AJ400" t="s">
        <v>56</v>
      </c>
      <c r="AK400" s="3"/>
      <c r="AM400" s="3"/>
      <c r="AN400" t="s">
        <v>57</v>
      </c>
      <c r="AO400" s="3"/>
      <c r="AR400"/>
      <c r="AS400">
        <v>202505</v>
      </c>
      <c r="AT400" s="3">
        <v>45786</v>
      </c>
      <c r="AU400">
        <v>2169535</v>
      </c>
      <c r="AV400">
        <v>45791</v>
      </c>
      <c r="AW400" s="3">
        <v>45811</v>
      </c>
      <c r="AY400" s="3"/>
      <c r="BA400" s="3"/>
      <c r="BC400" s="3"/>
      <c r="BD400">
        <v>202505</v>
      </c>
      <c r="BE400">
        <v>202505</v>
      </c>
      <c r="BF400" s="5">
        <f>IFERROR(VLOOKUP(Sheet1[[#This Row],[ASESOR]],Parámetros!A:B,2,0),Sheet1[[#This Row],[PERIODO_ALTA]])</f>
        <v>202505</v>
      </c>
      <c r="BG400" s="5" t="str">
        <f>_xlfn.CONCAT(TRIM(Sheet1[[#This Row],[ASESOR]])," ",TRIM(Sheet1[[#This Row],[DEPARTAMENTO]]))</f>
        <v>ALIV TELECOM S.A.C. Lambayeque</v>
      </c>
      <c r="BH400" s="5" t="str">
        <f>Sheet1[[#This Row],[DNI_ASESOR]]</f>
        <v>20609316170</v>
      </c>
      <c r="BI400">
        <f>IF(Sheet1[[#This Row],[GRUPO]]="G1",IF(AND(Sheet1[[#This Row],[RECIBO1_PAGADO]]&lt;&gt;"",Sheet1[[#This Row],[RECIBO1_PAGADO]]&lt;=DATEVALUE("10/06/2025")),1,0),0)</f>
        <v>1</v>
      </c>
      <c r="BJ400" s="9">
        <f>Sheet1[[#This Row],[PRECIO CON IGV EXTERNO]]/1.18</f>
        <v>94.544915254237296</v>
      </c>
      <c r="BK400" s="5" t="str">
        <f>IF(MONTH(Sheet1[[#This Row],[WS_RECIBO1_EMISION]])=5,"G1",IF(MONTH(Sheet1[[#This Row],[WS_RECIBO1_EMISION]])-5=1,"G2","POR DEFINIR"))</f>
        <v>G1</v>
      </c>
      <c r="BL400" s="5" t="s">
        <v>1798</v>
      </c>
    </row>
    <row r="401" spans="1:64" x14ac:dyDescent="0.25">
      <c r="A401">
        <v>2169539</v>
      </c>
      <c r="B401" t="s">
        <v>682</v>
      </c>
      <c r="C401" t="s">
        <v>94</v>
      </c>
      <c r="D401" t="s">
        <v>95</v>
      </c>
      <c r="E401" t="s">
        <v>96</v>
      </c>
      <c r="H401" s="3">
        <v>45785</v>
      </c>
      <c r="I401" s="13">
        <v>45785.75016033565</v>
      </c>
      <c r="J401" t="s">
        <v>190</v>
      </c>
      <c r="K401">
        <v>350</v>
      </c>
      <c r="L401" t="s">
        <v>186</v>
      </c>
      <c r="M401" t="s">
        <v>53</v>
      </c>
      <c r="N401">
        <v>0</v>
      </c>
      <c r="O401">
        <v>0</v>
      </c>
      <c r="P401">
        <v>0</v>
      </c>
      <c r="Q401">
        <v>0</v>
      </c>
      <c r="R401" t="s">
        <v>227</v>
      </c>
      <c r="S401" t="s">
        <v>227</v>
      </c>
      <c r="T401">
        <v>0</v>
      </c>
      <c r="U401" t="s">
        <v>227</v>
      </c>
      <c r="V401" t="s">
        <v>227</v>
      </c>
      <c r="W401" t="s">
        <v>227</v>
      </c>
      <c r="X401" t="s">
        <v>227</v>
      </c>
      <c r="Y401" t="s">
        <v>227</v>
      </c>
      <c r="Z401" t="s">
        <v>227</v>
      </c>
      <c r="AA401" t="s">
        <v>54</v>
      </c>
      <c r="AB401">
        <v>69</v>
      </c>
      <c r="AC401">
        <v>69</v>
      </c>
      <c r="AD401" t="s">
        <v>67</v>
      </c>
      <c r="AE401" t="s">
        <v>4</v>
      </c>
      <c r="AF401" t="s">
        <v>8</v>
      </c>
      <c r="AG401" t="s">
        <v>88</v>
      </c>
      <c r="AH401" s="3">
        <v>45786</v>
      </c>
      <c r="AJ401" t="s">
        <v>56</v>
      </c>
      <c r="AK401" s="3"/>
      <c r="AM401" s="3"/>
      <c r="AN401" t="s">
        <v>57</v>
      </c>
      <c r="AO401" s="3"/>
      <c r="AR401"/>
      <c r="AS401">
        <v>202505</v>
      </c>
      <c r="AT401" s="3">
        <v>45786</v>
      </c>
      <c r="AU401">
        <v>2169539</v>
      </c>
      <c r="AV401">
        <v>45791</v>
      </c>
      <c r="AW401" s="3">
        <v>45812</v>
      </c>
      <c r="AY401" s="3"/>
      <c r="BA401" s="3"/>
      <c r="BC401" s="3"/>
      <c r="BD401">
        <v>202505</v>
      </c>
      <c r="BE401">
        <v>202505</v>
      </c>
      <c r="BF401" s="5">
        <f>IFERROR(VLOOKUP(Sheet1[[#This Row],[ASESOR]],Parámetros!A:B,2,0),Sheet1[[#This Row],[PERIODO_ALTA]])</f>
        <v>202505</v>
      </c>
      <c r="BG401" s="5" t="str">
        <f>_xlfn.CONCAT(TRIM(Sheet1[[#This Row],[ASESOR]])," ",TRIM(Sheet1[[#This Row],[DEPARTAMENTO]]))</f>
        <v>ALIV TELECOM S.A.C. La Libertad</v>
      </c>
      <c r="BH401" s="5" t="str">
        <f>Sheet1[[#This Row],[DNI_ASESOR]]</f>
        <v>20609316170</v>
      </c>
      <c r="BI401">
        <f>IF(Sheet1[[#This Row],[GRUPO]]="G1",IF(AND(Sheet1[[#This Row],[RECIBO1_PAGADO]]&lt;&gt;"",Sheet1[[#This Row],[RECIBO1_PAGADO]]&lt;=DATEVALUE("10/06/2025")),1,0),0)</f>
        <v>1</v>
      </c>
      <c r="BJ401" s="9">
        <f>Sheet1[[#This Row],[PRECIO CON IGV EXTERNO]]/1.18</f>
        <v>58.474576271186443</v>
      </c>
      <c r="BK401" s="5" t="str">
        <f>IF(MONTH(Sheet1[[#This Row],[WS_RECIBO1_EMISION]])=5,"G1",IF(MONTH(Sheet1[[#This Row],[WS_RECIBO1_EMISION]])-5=1,"G2","POR DEFINIR"))</f>
        <v>G1</v>
      </c>
      <c r="BL401" s="5" t="s">
        <v>1798</v>
      </c>
    </row>
    <row r="402" spans="1:64" x14ac:dyDescent="0.25">
      <c r="A402">
        <v>2169558</v>
      </c>
      <c r="B402" t="s">
        <v>683</v>
      </c>
      <c r="C402" t="s">
        <v>89</v>
      </c>
      <c r="D402" t="s">
        <v>89</v>
      </c>
      <c r="E402" t="s">
        <v>93</v>
      </c>
      <c r="H402" s="3">
        <v>45785</v>
      </c>
      <c r="I402" s="13">
        <v>45785.760445983797</v>
      </c>
      <c r="J402" t="s">
        <v>195</v>
      </c>
      <c r="K402">
        <v>1000</v>
      </c>
      <c r="L402" t="s">
        <v>188</v>
      </c>
      <c r="M402" t="s">
        <v>58</v>
      </c>
      <c r="N402">
        <v>1</v>
      </c>
      <c r="O402">
        <v>0</v>
      </c>
      <c r="P402">
        <v>0</v>
      </c>
      <c r="Q402">
        <v>0</v>
      </c>
      <c r="R402" t="s">
        <v>227</v>
      </c>
      <c r="S402" t="s">
        <v>227</v>
      </c>
      <c r="T402">
        <v>0</v>
      </c>
      <c r="U402" t="s">
        <v>227</v>
      </c>
      <c r="V402" t="s">
        <v>227</v>
      </c>
      <c r="W402" t="s">
        <v>227</v>
      </c>
      <c r="X402" t="s">
        <v>227</v>
      </c>
      <c r="Y402" t="s">
        <v>227</v>
      </c>
      <c r="Z402" t="s">
        <v>228</v>
      </c>
      <c r="AA402" t="s">
        <v>54</v>
      </c>
      <c r="AB402">
        <v>129.9</v>
      </c>
      <c r="AC402">
        <v>111.563</v>
      </c>
      <c r="AD402" t="s">
        <v>67</v>
      </c>
      <c r="AE402" t="s">
        <v>4</v>
      </c>
      <c r="AF402" t="s">
        <v>8</v>
      </c>
      <c r="AG402" t="s">
        <v>88</v>
      </c>
      <c r="AH402" s="3">
        <v>45786</v>
      </c>
      <c r="AJ402" t="s">
        <v>56</v>
      </c>
      <c r="AK402" s="3"/>
      <c r="AM402" s="3"/>
      <c r="AN402" t="s">
        <v>57</v>
      </c>
      <c r="AO402" s="3"/>
      <c r="AR402"/>
      <c r="AS402">
        <v>202505</v>
      </c>
      <c r="AT402" s="3">
        <v>45786</v>
      </c>
      <c r="AU402">
        <v>2169558</v>
      </c>
      <c r="AV402">
        <v>45791</v>
      </c>
      <c r="AW402" s="3">
        <v>45817</v>
      </c>
      <c r="AY402" s="3"/>
      <c r="BA402" s="3"/>
      <c r="BC402" s="3"/>
      <c r="BD402">
        <v>202505</v>
      </c>
      <c r="BE402">
        <v>202505</v>
      </c>
      <c r="BF402" s="5">
        <f>IFERROR(VLOOKUP(Sheet1[[#This Row],[ASESOR]],Parámetros!A:B,2,0),Sheet1[[#This Row],[PERIODO_ALTA]])</f>
        <v>202505</v>
      </c>
      <c r="BG402" s="5" t="str">
        <f>_xlfn.CONCAT(TRIM(Sheet1[[#This Row],[ASESOR]])," ",TRIM(Sheet1[[#This Row],[DEPARTAMENTO]]))</f>
        <v>ALIV TELECOM S.A.C. Piura</v>
      </c>
      <c r="BH402" s="5" t="str">
        <f>Sheet1[[#This Row],[DNI_ASESOR]]</f>
        <v>20609316170</v>
      </c>
      <c r="BI402">
        <f>IF(Sheet1[[#This Row],[GRUPO]]="G1",IF(AND(Sheet1[[#This Row],[RECIBO1_PAGADO]]&lt;&gt;"",Sheet1[[#This Row],[RECIBO1_PAGADO]]&lt;=DATEVALUE("10/06/2025")),1,0),0)</f>
        <v>1</v>
      </c>
      <c r="BJ402" s="9">
        <f>Sheet1[[#This Row],[PRECIO CON IGV EXTERNO]]/1.18</f>
        <v>94.544915254237296</v>
      </c>
      <c r="BK402" s="5" t="str">
        <f>IF(MONTH(Sheet1[[#This Row],[WS_RECIBO1_EMISION]])=5,"G1",IF(MONTH(Sheet1[[#This Row],[WS_RECIBO1_EMISION]])-5=1,"G2","POR DEFINIR"))</f>
        <v>G1</v>
      </c>
      <c r="BL402" s="5" t="s">
        <v>1798</v>
      </c>
    </row>
    <row r="403" spans="1:64" x14ac:dyDescent="0.25">
      <c r="A403">
        <v>2169642</v>
      </c>
      <c r="B403" t="s">
        <v>684</v>
      </c>
      <c r="C403" t="s">
        <v>89</v>
      </c>
      <c r="D403" t="s">
        <v>89</v>
      </c>
      <c r="E403" t="s">
        <v>93</v>
      </c>
      <c r="H403" s="3">
        <v>45785</v>
      </c>
      <c r="I403" s="13">
        <v>45785.820820636574</v>
      </c>
      <c r="J403" t="s">
        <v>195</v>
      </c>
      <c r="K403">
        <v>1000</v>
      </c>
      <c r="L403" t="s">
        <v>188</v>
      </c>
      <c r="M403" t="s">
        <v>58</v>
      </c>
      <c r="N403">
        <v>1</v>
      </c>
      <c r="O403">
        <v>0</v>
      </c>
      <c r="P403">
        <v>0</v>
      </c>
      <c r="Q403">
        <v>0</v>
      </c>
      <c r="R403" t="s">
        <v>227</v>
      </c>
      <c r="S403" t="s">
        <v>227</v>
      </c>
      <c r="T403">
        <v>0</v>
      </c>
      <c r="U403" t="s">
        <v>227</v>
      </c>
      <c r="V403" t="s">
        <v>227</v>
      </c>
      <c r="W403" t="s">
        <v>227</v>
      </c>
      <c r="X403" t="s">
        <v>227</v>
      </c>
      <c r="Y403" t="s">
        <v>227</v>
      </c>
      <c r="Z403" t="s">
        <v>228</v>
      </c>
      <c r="AA403" t="s">
        <v>64</v>
      </c>
      <c r="AB403">
        <v>144.9</v>
      </c>
      <c r="AC403">
        <v>126.563</v>
      </c>
      <c r="AD403" t="s">
        <v>67</v>
      </c>
      <c r="AE403" t="s">
        <v>4</v>
      </c>
      <c r="AF403" t="s">
        <v>8</v>
      </c>
      <c r="AG403" t="s">
        <v>88</v>
      </c>
      <c r="AH403" s="3">
        <v>45786</v>
      </c>
      <c r="AJ403" t="s">
        <v>56</v>
      </c>
      <c r="AK403" s="3"/>
      <c r="AM403" s="3"/>
      <c r="AN403" t="s">
        <v>57</v>
      </c>
      <c r="AO403" s="3"/>
      <c r="AR403"/>
      <c r="AS403">
        <v>202505</v>
      </c>
      <c r="AT403" s="3">
        <v>45786</v>
      </c>
      <c r="AU403">
        <v>2169642</v>
      </c>
      <c r="AV403">
        <v>45791</v>
      </c>
      <c r="AW403" s="3">
        <v>45817</v>
      </c>
      <c r="AY403" s="3"/>
      <c r="BA403" s="3"/>
      <c r="BC403" s="3"/>
      <c r="BD403">
        <v>202505</v>
      </c>
      <c r="BE403">
        <v>202505</v>
      </c>
      <c r="BF403" s="5">
        <f>IFERROR(VLOOKUP(Sheet1[[#This Row],[ASESOR]],Parámetros!A:B,2,0),Sheet1[[#This Row],[PERIODO_ALTA]])</f>
        <v>202505</v>
      </c>
      <c r="BG403" s="5" t="str">
        <f>_xlfn.CONCAT(TRIM(Sheet1[[#This Row],[ASESOR]])," ",TRIM(Sheet1[[#This Row],[DEPARTAMENTO]]))</f>
        <v>ALIV TELECOM S.A.C. Piura</v>
      </c>
      <c r="BH403" s="5" t="str">
        <f>Sheet1[[#This Row],[DNI_ASESOR]]</f>
        <v>20609316170</v>
      </c>
      <c r="BI403">
        <f>IF(Sheet1[[#This Row],[GRUPO]]="G1",IF(AND(Sheet1[[#This Row],[RECIBO1_PAGADO]]&lt;&gt;"",Sheet1[[#This Row],[RECIBO1_PAGADO]]&lt;=DATEVALUE("10/06/2025")),1,0),0)</f>
        <v>1</v>
      </c>
      <c r="BJ403" s="9">
        <f>Sheet1[[#This Row],[PRECIO CON IGV EXTERNO]]/1.18</f>
        <v>107.25677966101696</v>
      </c>
      <c r="BK403" s="5" t="str">
        <f>IF(MONTH(Sheet1[[#This Row],[WS_RECIBO1_EMISION]])=5,"G1",IF(MONTH(Sheet1[[#This Row],[WS_RECIBO1_EMISION]])-5=1,"G2","POR DEFINIR"))</f>
        <v>G1</v>
      </c>
      <c r="BL403" s="5" t="s">
        <v>1798</v>
      </c>
    </row>
    <row r="404" spans="1:64" x14ac:dyDescent="0.25">
      <c r="A404">
        <v>2169670</v>
      </c>
      <c r="B404" t="s">
        <v>685</v>
      </c>
      <c r="C404" t="s">
        <v>85</v>
      </c>
      <c r="D404" t="s">
        <v>105</v>
      </c>
      <c r="E404" t="s">
        <v>85</v>
      </c>
      <c r="H404" s="3">
        <v>45785</v>
      </c>
      <c r="I404" s="13">
        <v>45786.339563541667</v>
      </c>
      <c r="J404" t="s">
        <v>195</v>
      </c>
      <c r="K404">
        <v>1000</v>
      </c>
      <c r="L404" t="s">
        <v>188</v>
      </c>
      <c r="M404" t="s">
        <v>58</v>
      </c>
      <c r="N404">
        <v>1</v>
      </c>
      <c r="O404">
        <v>0</v>
      </c>
      <c r="P404">
        <v>0</v>
      </c>
      <c r="Q404">
        <v>0</v>
      </c>
      <c r="R404" t="s">
        <v>227</v>
      </c>
      <c r="S404" t="s">
        <v>227</v>
      </c>
      <c r="T404">
        <v>0</v>
      </c>
      <c r="U404" t="s">
        <v>227</v>
      </c>
      <c r="V404" t="s">
        <v>227</v>
      </c>
      <c r="W404" t="s">
        <v>227</v>
      </c>
      <c r="X404" t="s">
        <v>227</v>
      </c>
      <c r="Y404" t="s">
        <v>227</v>
      </c>
      <c r="Z404" t="s">
        <v>228</v>
      </c>
      <c r="AA404" t="s">
        <v>54</v>
      </c>
      <c r="AB404">
        <v>129.9</v>
      </c>
      <c r="AC404">
        <v>111.563</v>
      </c>
      <c r="AD404" t="s">
        <v>67</v>
      </c>
      <c r="AE404" t="s">
        <v>196</v>
      </c>
      <c r="AF404" t="s">
        <v>197</v>
      </c>
      <c r="AG404" t="s">
        <v>88</v>
      </c>
      <c r="AH404" s="3">
        <v>45786</v>
      </c>
      <c r="AJ404" t="s">
        <v>56</v>
      </c>
      <c r="AK404" s="3"/>
      <c r="AM404" s="3"/>
      <c r="AN404" t="s">
        <v>57</v>
      </c>
      <c r="AO404" s="3"/>
      <c r="AR404"/>
      <c r="AS404">
        <v>202505</v>
      </c>
      <c r="AT404" s="3">
        <v>45786</v>
      </c>
      <c r="AU404">
        <v>2169670</v>
      </c>
      <c r="AV404">
        <v>45791</v>
      </c>
      <c r="AW404" s="3"/>
      <c r="AY404" s="3"/>
      <c r="BA404" s="3"/>
      <c r="BC404" s="3"/>
      <c r="BD404">
        <v>202505</v>
      </c>
      <c r="BE404">
        <v>202505</v>
      </c>
      <c r="BF404" s="5">
        <f>IFERROR(VLOOKUP(Sheet1[[#This Row],[ASESOR]],Parámetros!A:B,2,0),Sheet1[[#This Row],[PERIODO_ALTA]])</f>
        <v>202505</v>
      </c>
      <c r="BG404" s="5" t="str">
        <f>_xlfn.CONCAT(TRIM(Sheet1[[#This Row],[ASESOR]])," ",TRIM(Sheet1[[#This Row],[DEPARTAMENTO]]))</f>
        <v>NOVO NETWORKS SAC Lambayeque</v>
      </c>
      <c r="BH404" s="5" t="str">
        <f>Sheet1[[#This Row],[DNI_ASESOR]]</f>
        <v>20607021555</v>
      </c>
      <c r="BI404">
        <f>IF(Sheet1[[#This Row],[GRUPO]]="G1",IF(AND(Sheet1[[#This Row],[RECIBO1_PAGADO]]&lt;&gt;"",Sheet1[[#This Row],[RECIBO1_PAGADO]]&lt;=DATEVALUE("10/06/2025")),1,0),0)</f>
        <v>0</v>
      </c>
      <c r="BJ404" s="9">
        <f>Sheet1[[#This Row],[PRECIO CON IGV EXTERNO]]/1.18</f>
        <v>94.544915254237296</v>
      </c>
      <c r="BK404" s="5" t="str">
        <f>IF(MONTH(Sheet1[[#This Row],[WS_RECIBO1_EMISION]])=5,"G1",IF(MONTH(Sheet1[[#This Row],[WS_RECIBO1_EMISION]])-5=1,"G2","POR DEFINIR"))</f>
        <v>G1</v>
      </c>
      <c r="BL404" s="5" t="s">
        <v>1798</v>
      </c>
    </row>
    <row r="405" spans="1:64" x14ac:dyDescent="0.25">
      <c r="A405">
        <v>2169688</v>
      </c>
      <c r="B405" t="s">
        <v>686</v>
      </c>
      <c r="C405" t="s">
        <v>94</v>
      </c>
      <c r="D405" t="s">
        <v>95</v>
      </c>
      <c r="E405" t="s">
        <v>96</v>
      </c>
      <c r="H405" s="3">
        <v>45785</v>
      </c>
      <c r="I405" s="13">
        <v>45785.850024189815</v>
      </c>
      <c r="J405" t="s">
        <v>192</v>
      </c>
      <c r="K405">
        <v>400</v>
      </c>
      <c r="L405" t="s">
        <v>186</v>
      </c>
      <c r="M405" t="s">
        <v>53</v>
      </c>
      <c r="N405">
        <v>0</v>
      </c>
      <c r="O405">
        <v>0</v>
      </c>
      <c r="P405">
        <v>0</v>
      </c>
      <c r="Q405">
        <v>0</v>
      </c>
      <c r="R405" t="s">
        <v>227</v>
      </c>
      <c r="S405" t="s">
        <v>227</v>
      </c>
      <c r="T405">
        <v>0</v>
      </c>
      <c r="U405" t="s">
        <v>227</v>
      </c>
      <c r="V405" t="s">
        <v>227</v>
      </c>
      <c r="W405" t="s">
        <v>227</v>
      </c>
      <c r="X405" t="s">
        <v>227</v>
      </c>
      <c r="Y405" t="s">
        <v>227</v>
      </c>
      <c r="Z405" t="s">
        <v>227</v>
      </c>
      <c r="AA405" t="s">
        <v>54</v>
      </c>
      <c r="AB405">
        <v>129</v>
      </c>
      <c r="AC405">
        <v>129</v>
      </c>
      <c r="AD405" t="s">
        <v>67</v>
      </c>
      <c r="AE405" t="s">
        <v>4</v>
      </c>
      <c r="AF405" t="s">
        <v>8</v>
      </c>
      <c r="AG405" t="s">
        <v>88</v>
      </c>
      <c r="AH405" s="3">
        <v>45786</v>
      </c>
      <c r="AJ405" t="s">
        <v>56</v>
      </c>
      <c r="AK405" s="3"/>
      <c r="AM405" s="3"/>
      <c r="AN405" t="s">
        <v>57</v>
      </c>
      <c r="AO405" s="3"/>
      <c r="AR405"/>
      <c r="AS405">
        <v>202505</v>
      </c>
      <c r="AT405" s="3">
        <v>45786</v>
      </c>
      <c r="AU405">
        <v>2169688</v>
      </c>
      <c r="AV405">
        <v>45791</v>
      </c>
      <c r="AW405" s="3">
        <v>45811</v>
      </c>
      <c r="AY405" s="3"/>
      <c r="BA405" s="3"/>
      <c r="BC405" s="3"/>
      <c r="BD405">
        <v>202505</v>
      </c>
      <c r="BE405">
        <v>202505</v>
      </c>
      <c r="BF405" s="5">
        <f>IFERROR(VLOOKUP(Sheet1[[#This Row],[ASESOR]],Parámetros!A:B,2,0),Sheet1[[#This Row],[PERIODO_ALTA]])</f>
        <v>202505</v>
      </c>
      <c r="BG405" s="5" t="str">
        <f>_xlfn.CONCAT(TRIM(Sheet1[[#This Row],[ASESOR]])," ",TRIM(Sheet1[[#This Row],[DEPARTAMENTO]]))</f>
        <v>ALIV TELECOM S.A.C. La Libertad</v>
      </c>
      <c r="BH405" s="5" t="str">
        <f>Sheet1[[#This Row],[DNI_ASESOR]]</f>
        <v>20609316170</v>
      </c>
      <c r="BI405">
        <f>IF(Sheet1[[#This Row],[GRUPO]]="G1",IF(AND(Sheet1[[#This Row],[RECIBO1_PAGADO]]&lt;&gt;"",Sheet1[[#This Row],[RECIBO1_PAGADO]]&lt;=DATEVALUE("10/06/2025")),1,0),0)</f>
        <v>1</v>
      </c>
      <c r="BJ405" s="9">
        <f>Sheet1[[#This Row],[PRECIO CON IGV EXTERNO]]/1.18</f>
        <v>109.32203389830509</v>
      </c>
      <c r="BK405" s="5" t="str">
        <f>IF(MONTH(Sheet1[[#This Row],[WS_RECIBO1_EMISION]])=5,"G1",IF(MONTH(Sheet1[[#This Row],[WS_RECIBO1_EMISION]])-5=1,"G2","POR DEFINIR"))</f>
        <v>G1</v>
      </c>
      <c r="BL405" s="5" t="s">
        <v>1798</v>
      </c>
    </row>
    <row r="406" spans="1:64" x14ac:dyDescent="0.25">
      <c r="A406">
        <v>2169756</v>
      </c>
      <c r="B406" t="s">
        <v>687</v>
      </c>
      <c r="C406" t="s">
        <v>85</v>
      </c>
      <c r="D406" t="s">
        <v>86</v>
      </c>
      <c r="E406" t="s">
        <v>104</v>
      </c>
      <c r="H406" s="3">
        <v>45784</v>
      </c>
      <c r="I406" s="13">
        <v>45785.808338159724</v>
      </c>
      <c r="J406" t="s">
        <v>190</v>
      </c>
      <c r="K406">
        <v>350</v>
      </c>
      <c r="L406" t="s">
        <v>186</v>
      </c>
      <c r="M406" t="s">
        <v>53</v>
      </c>
      <c r="N406">
        <v>0</v>
      </c>
      <c r="O406">
        <v>0</v>
      </c>
      <c r="P406">
        <v>0</v>
      </c>
      <c r="Q406">
        <v>0</v>
      </c>
      <c r="R406" t="s">
        <v>227</v>
      </c>
      <c r="S406" t="s">
        <v>227</v>
      </c>
      <c r="T406">
        <v>0</v>
      </c>
      <c r="U406" t="s">
        <v>227</v>
      </c>
      <c r="V406" t="s">
        <v>227</v>
      </c>
      <c r="W406" t="s">
        <v>227</v>
      </c>
      <c r="X406" t="s">
        <v>227</v>
      </c>
      <c r="Y406" t="s">
        <v>227</v>
      </c>
      <c r="Z406" t="s">
        <v>227</v>
      </c>
      <c r="AA406" t="s">
        <v>64</v>
      </c>
      <c r="AB406">
        <v>69</v>
      </c>
      <c r="AC406">
        <v>69</v>
      </c>
      <c r="AD406" t="s">
        <v>67</v>
      </c>
      <c r="AE406" t="s">
        <v>91</v>
      </c>
      <c r="AF406" t="s">
        <v>92</v>
      </c>
      <c r="AG406" t="s">
        <v>88</v>
      </c>
      <c r="AH406" s="3">
        <v>45787</v>
      </c>
      <c r="AJ406" t="s">
        <v>56</v>
      </c>
      <c r="AK406" s="3"/>
      <c r="AM406" s="3"/>
      <c r="AN406" t="s">
        <v>57</v>
      </c>
      <c r="AO406" s="3"/>
      <c r="AR406"/>
      <c r="AS406">
        <v>202505</v>
      </c>
      <c r="AT406" s="3">
        <v>45787</v>
      </c>
      <c r="AU406">
        <v>2169756</v>
      </c>
      <c r="AV406">
        <v>45791</v>
      </c>
      <c r="AW406" s="3">
        <v>45803</v>
      </c>
      <c r="AY406" s="3"/>
      <c r="BA406" s="3"/>
      <c r="BC406" s="3"/>
      <c r="BD406">
        <v>202505</v>
      </c>
      <c r="BE406">
        <v>202505</v>
      </c>
      <c r="BF406" s="5">
        <f>IFERROR(VLOOKUP(Sheet1[[#This Row],[ASESOR]],Parámetros!A:B,2,0),Sheet1[[#This Row],[PERIODO_ALTA]])</f>
        <v>202505</v>
      </c>
      <c r="BG406" s="5" t="str">
        <f>_xlfn.CONCAT(TRIM(Sheet1[[#This Row],[ASESOR]])," ",TRIM(Sheet1[[#This Row],[DEPARTAMENTO]]))</f>
        <v>YBENS GROUP Lambayeque</v>
      </c>
      <c r="BH406" s="5" t="str">
        <f>Sheet1[[#This Row],[DNI_ASESOR]]</f>
        <v>20610803131</v>
      </c>
      <c r="BI406">
        <f>IF(Sheet1[[#This Row],[GRUPO]]="G1",IF(AND(Sheet1[[#This Row],[RECIBO1_PAGADO]]&lt;&gt;"",Sheet1[[#This Row],[RECIBO1_PAGADO]]&lt;=DATEVALUE("10/06/2025")),1,0),0)</f>
        <v>1</v>
      </c>
      <c r="BJ406" s="9">
        <f>Sheet1[[#This Row],[PRECIO CON IGV EXTERNO]]/1.18</f>
        <v>58.474576271186443</v>
      </c>
      <c r="BK406" s="5" t="str">
        <f>IF(MONTH(Sheet1[[#This Row],[WS_RECIBO1_EMISION]])=5,"G1",IF(MONTH(Sheet1[[#This Row],[WS_RECIBO1_EMISION]])-5=1,"G2","POR DEFINIR"))</f>
        <v>G1</v>
      </c>
      <c r="BL406" s="5" t="s">
        <v>1798</v>
      </c>
    </row>
    <row r="407" spans="1:64" x14ac:dyDescent="0.25">
      <c r="A407">
        <v>2169786</v>
      </c>
      <c r="B407" t="s">
        <v>688</v>
      </c>
      <c r="C407" t="s">
        <v>89</v>
      </c>
      <c r="D407" t="s">
        <v>89</v>
      </c>
      <c r="E407" t="s">
        <v>93</v>
      </c>
      <c r="H407" s="3">
        <v>45785</v>
      </c>
      <c r="I407" s="13">
        <v>45785.820832210651</v>
      </c>
      <c r="J407" t="s">
        <v>195</v>
      </c>
      <c r="K407">
        <v>1000</v>
      </c>
      <c r="L407" t="s">
        <v>188</v>
      </c>
      <c r="M407" t="s">
        <v>58</v>
      </c>
      <c r="N407">
        <v>1</v>
      </c>
      <c r="O407">
        <v>0</v>
      </c>
      <c r="P407">
        <v>0</v>
      </c>
      <c r="Q407">
        <v>0</v>
      </c>
      <c r="R407" t="s">
        <v>227</v>
      </c>
      <c r="S407" t="s">
        <v>227</v>
      </c>
      <c r="T407">
        <v>0</v>
      </c>
      <c r="U407" t="s">
        <v>227</v>
      </c>
      <c r="V407" t="s">
        <v>227</v>
      </c>
      <c r="W407" t="s">
        <v>227</v>
      </c>
      <c r="X407" t="s">
        <v>227</v>
      </c>
      <c r="Y407" t="s">
        <v>227</v>
      </c>
      <c r="Z407" t="s">
        <v>228</v>
      </c>
      <c r="AA407" t="s">
        <v>54</v>
      </c>
      <c r="AB407">
        <v>129.9</v>
      </c>
      <c r="AC407">
        <v>111.563</v>
      </c>
      <c r="AD407" t="s">
        <v>67</v>
      </c>
      <c r="AE407" t="s">
        <v>4</v>
      </c>
      <c r="AF407" t="s">
        <v>8</v>
      </c>
      <c r="AG407" t="s">
        <v>88</v>
      </c>
      <c r="AH407" s="3">
        <v>45786</v>
      </c>
      <c r="AJ407" t="s">
        <v>56</v>
      </c>
      <c r="AK407" s="3"/>
      <c r="AM407" s="3"/>
      <c r="AN407" t="s">
        <v>57</v>
      </c>
      <c r="AO407" s="3"/>
      <c r="AR407"/>
      <c r="AS407">
        <v>202505</v>
      </c>
      <c r="AT407" s="3">
        <v>45786</v>
      </c>
      <c r="AU407">
        <v>2169786</v>
      </c>
      <c r="AV407">
        <v>45791</v>
      </c>
      <c r="AW407" s="3">
        <v>45817</v>
      </c>
      <c r="AY407" s="3"/>
      <c r="BA407" s="3"/>
      <c r="BC407" s="3"/>
      <c r="BD407">
        <v>202505</v>
      </c>
      <c r="BE407">
        <v>202505</v>
      </c>
      <c r="BF407" s="5">
        <f>IFERROR(VLOOKUP(Sheet1[[#This Row],[ASESOR]],Parámetros!A:B,2,0),Sheet1[[#This Row],[PERIODO_ALTA]])</f>
        <v>202505</v>
      </c>
      <c r="BG407" s="5" t="str">
        <f>_xlfn.CONCAT(TRIM(Sheet1[[#This Row],[ASESOR]])," ",TRIM(Sheet1[[#This Row],[DEPARTAMENTO]]))</f>
        <v>ALIV TELECOM S.A.C. Piura</v>
      </c>
      <c r="BH407" s="5" t="str">
        <f>Sheet1[[#This Row],[DNI_ASESOR]]</f>
        <v>20609316170</v>
      </c>
      <c r="BI407">
        <f>IF(Sheet1[[#This Row],[GRUPO]]="G1",IF(AND(Sheet1[[#This Row],[RECIBO1_PAGADO]]&lt;&gt;"",Sheet1[[#This Row],[RECIBO1_PAGADO]]&lt;=DATEVALUE("10/06/2025")),1,0),0)</f>
        <v>1</v>
      </c>
      <c r="BJ407" s="9">
        <f>Sheet1[[#This Row],[PRECIO CON IGV EXTERNO]]/1.18</f>
        <v>94.544915254237296</v>
      </c>
      <c r="BK407" s="5" t="str">
        <f>IF(MONTH(Sheet1[[#This Row],[WS_RECIBO1_EMISION]])=5,"G1",IF(MONTH(Sheet1[[#This Row],[WS_RECIBO1_EMISION]])-5=1,"G2","POR DEFINIR"))</f>
        <v>G1</v>
      </c>
      <c r="BL407" s="5" t="s">
        <v>1798</v>
      </c>
    </row>
    <row r="408" spans="1:64" x14ac:dyDescent="0.25">
      <c r="A408">
        <v>2169812</v>
      </c>
      <c r="B408" t="s">
        <v>689</v>
      </c>
      <c r="C408" t="s">
        <v>89</v>
      </c>
      <c r="D408" t="s">
        <v>89</v>
      </c>
      <c r="E408" t="s">
        <v>93</v>
      </c>
      <c r="H408" s="3">
        <v>45785</v>
      </c>
      <c r="I408" s="13">
        <v>45785.858334872682</v>
      </c>
      <c r="J408" t="s">
        <v>190</v>
      </c>
      <c r="K408">
        <v>350</v>
      </c>
      <c r="L408" t="s">
        <v>186</v>
      </c>
      <c r="M408" t="s">
        <v>53</v>
      </c>
      <c r="N408">
        <v>0</v>
      </c>
      <c r="O408">
        <v>0</v>
      </c>
      <c r="P408">
        <v>0</v>
      </c>
      <c r="Q408">
        <v>0</v>
      </c>
      <c r="R408" t="s">
        <v>227</v>
      </c>
      <c r="S408" t="s">
        <v>227</v>
      </c>
      <c r="T408">
        <v>0</v>
      </c>
      <c r="U408" t="s">
        <v>227</v>
      </c>
      <c r="V408" t="s">
        <v>227</v>
      </c>
      <c r="W408" t="s">
        <v>227</v>
      </c>
      <c r="X408" t="s">
        <v>227</v>
      </c>
      <c r="Y408" t="s">
        <v>227</v>
      </c>
      <c r="Z408" t="s">
        <v>227</v>
      </c>
      <c r="AA408" t="s">
        <v>54</v>
      </c>
      <c r="AB408">
        <v>69</v>
      </c>
      <c r="AC408">
        <v>69</v>
      </c>
      <c r="AD408" t="s">
        <v>67</v>
      </c>
      <c r="AE408" t="s">
        <v>4</v>
      </c>
      <c r="AF408" t="s">
        <v>8</v>
      </c>
      <c r="AG408" t="s">
        <v>88</v>
      </c>
      <c r="AH408" s="3">
        <v>45786</v>
      </c>
      <c r="AJ408" t="s">
        <v>56</v>
      </c>
      <c r="AK408" s="3"/>
      <c r="AM408" s="3"/>
      <c r="AN408" t="s">
        <v>57</v>
      </c>
      <c r="AO408" s="3"/>
      <c r="AR408"/>
      <c r="AS408">
        <v>202505</v>
      </c>
      <c r="AT408" s="3">
        <v>45786</v>
      </c>
      <c r="AU408">
        <v>2169812</v>
      </c>
      <c r="AV408">
        <v>45791</v>
      </c>
      <c r="AW408" s="3">
        <v>45813</v>
      </c>
      <c r="AY408" s="3"/>
      <c r="BA408" s="3"/>
      <c r="BC408" s="3"/>
      <c r="BD408">
        <v>202505</v>
      </c>
      <c r="BE408">
        <v>202505</v>
      </c>
      <c r="BF408" s="5">
        <f>IFERROR(VLOOKUP(Sheet1[[#This Row],[ASESOR]],Parámetros!A:B,2,0),Sheet1[[#This Row],[PERIODO_ALTA]])</f>
        <v>202505</v>
      </c>
      <c r="BG408" s="5" t="str">
        <f>_xlfn.CONCAT(TRIM(Sheet1[[#This Row],[ASESOR]])," ",TRIM(Sheet1[[#This Row],[DEPARTAMENTO]]))</f>
        <v>ALIV TELECOM S.A.C. Piura</v>
      </c>
      <c r="BH408" s="5" t="str">
        <f>Sheet1[[#This Row],[DNI_ASESOR]]</f>
        <v>20609316170</v>
      </c>
      <c r="BI408">
        <f>IF(Sheet1[[#This Row],[GRUPO]]="G1",IF(AND(Sheet1[[#This Row],[RECIBO1_PAGADO]]&lt;&gt;"",Sheet1[[#This Row],[RECIBO1_PAGADO]]&lt;=DATEVALUE("10/06/2025")),1,0),0)</f>
        <v>1</v>
      </c>
      <c r="BJ408" s="9">
        <f>Sheet1[[#This Row],[PRECIO CON IGV EXTERNO]]/1.18</f>
        <v>58.474576271186443</v>
      </c>
      <c r="BK408" s="5" t="str">
        <f>IF(MONTH(Sheet1[[#This Row],[WS_RECIBO1_EMISION]])=5,"G1",IF(MONTH(Sheet1[[#This Row],[WS_RECIBO1_EMISION]])-5=1,"G2","POR DEFINIR"))</f>
        <v>G1</v>
      </c>
      <c r="BL408" s="5" t="s">
        <v>1798</v>
      </c>
    </row>
    <row r="409" spans="1:64" x14ac:dyDescent="0.25">
      <c r="A409">
        <v>2169845</v>
      </c>
      <c r="B409" t="s">
        <v>690</v>
      </c>
      <c r="C409" t="s">
        <v>94</v>
      </c>
      <c r="D409" t="s">
        <v>95</v>
      </c>
      <c r="E409" t="s">
        <v>96</v>
      </c>
      <c r="H409" s="3">
        <v>45785</v>
      </c>
      <c r="I409" s="13">
        <v>45785.843749537038</v>
      </c>
      <c r="J409" t="s">
        <v>190</v>
      </c>
      <c r="K409">
        <v>350</v>
      </c>
      <c r="L409" t="s">
        <v>186</v>
      </c>
      <c r="M409" t="s">
        <v>53</v>
      </c>
      <c r="N409">
        <v>0</v>
      </c>
      <c r="O409">
        <v>0</v>
      </c>
      <c r="P409">
        <v>0</v>
      </c>
      <c r="Q409">
        <v>0</v>
      </c>
      <c r="R409" t="s">
        <v>227</v>
      </c>
      <c r="S409" t="s">
        <v>227</v>
      </c>
      <c r="T409">
        <v>0</v>
      </c>
      <c r="U409" t="s">
        <v>227</v>
      </c>
      <c r="V409" t="s">
        <v>227</v>
      </c>
      <c r="W409" t="s">
        <v>227</v>
      </c>
      <c r="X409" t="s">
        <v>227</v>
      </c>
      <c r="Y409" t="s">
        <v>227</v>
      </c>
      <c r="Z409" t="s">
        <v>227</v>
      </c>
      <c r="AA409" t="s">
        <v>54</v>
      </c>
      <c r="AB409">
        <v>69</v>
      </c>
      <c r="AC409">
        <v>69</v>
      </c>
      <c r="AD409" t="s">
        <v>67</v>
      </c>
      <c r="AE409" t="s">
        <v>4</v>
      </c>
      <c r="AF409" t="s">
        <v>8</v>
      </c>
      <c r="AG409" t="s">
        <v>88</v>
      </c>
      <c r="AH409" s="3">
        <v>45786</v>
      </c>
      <c r="AJ409" t="s">
        <v>56</v>
      </c>
      <c r="AK409" s="3"/>
      <c r="AM409" s="3"/>
      <c r="AN409" t="s">
        <v>57</v>
      </c>
      <c r="AO409" s="3"/>
      <c r="AR409"/>
      <c r="AS409">
        <v>202505</v>
      </c>
      <c r="AT409" s="3">
        <v>45786</v>
      </c>
      <c r="AU409">
        <v>2169845</v>
      </c>
      <c r="AV409">
        <v>45791</v>
      </c>
      <c r="AW409" s="3">
        <v>45811</v>
      </c>
      <c r="AY409" s="3"/>
      <c r="BA409" s="3"/>
      <c r="BC409" s="3"/>
      <c r="BD409">
        <v>202505</v>
      </c>
      <c r="BE409">
        <v>202505</v>
      </c>
      <c r="BF409" s="5">
        <f>IFERROR(VLOOKUP(Sheet1[[#This Row],[ASESOR]],Parámetros!A:B,2,0),Sheet1[[#This Row],[PERIODO_ALTA]])</f>
        <v>202505</v>
      </c>
      <c r="BG409" s="5" t="str">
        <f>_xlfn.CONCAT(TRIM(Sheet1[[#This Row],[ASESOR]])," ",TRIM(Sheet1[[#This Row],[DEPARTAMENTO]]))</f>
        <v>ALIV TELECOM S.A.C. La Libertad</v>
      </c>
      <c r="BH409" s="5" t="str">
        <f>Sheet1[[#This Row],[DNI_ASESOR]]</f>
        <v>20609316170</v>
      </c>
      <c r="BI409">
        <f>IF(Sheet1[[#This Row],[GRUPO]]="G1",IF(AND(Sheet1[[#This Row],[RECIBO1_PAGADO]]&lt;&gt;"",Sheet1[[#This Row],[RECIBO1_PAGADO]]&lt;=DATEVALUE("10/06/2025")),1,0),0)</f>
        <v>1</v>
      </c>
      <c r="BJ409" s="9">
        <f>Sheet1[[#This Row],[PRECIO CON IGV EXTERNO]]/1.18</f>
        <v>58.474576271186443</v>
      </c>
      <c r="BK409" s="5" t="str">
        <f>IF(MONTH(Sheet1[[#This Row],[WS_RECIBO1_EMISION]])=5,"G1",IF(MONTH(Sheet1[[#This Row],[WS_RECIBO1_EMISION]])-5=1,"G2","POR DEFINIR"))</f>
        <v>G1</v>
      </c>
      <c r="BL409" s="5" t="s">
        <v>1798</v>
      </c>
    </row>
    <row r="410" spans="1:64" x14ac:dyDescent="0.25">
      <c r="A410">
        <v>2169853</v>
      </c>
      <c r="B410" t="s">
        <v>691</v>
      </c>
      <c r="C410" t="s">
        <v>89</v>
      </c>
      <c r="D410" t="s">
        <v>89</v>
      </c>
      <c r="E410" t="s">
        <v>90</v>
      </c>
      <c r="H410" s="3">
        <v>45785</v>
      </c>
      <c r="I410" s="13">
        <v>45785.847914814818</v>
      </c>
      <c r="J410" t="s">
        <v>190</v>
      </c>
      <c r="K410">
        <v>350</v>
      </c>
      <c r="L410" t="s">
        <v>186</v>
      </c>
      <c r="M410" t="s">
        <v>53</v>
      </c>
      <c r="N410">
        <v>0</v>
      </c>
      <c r="O410">
        <v>0</v>
      </c>
      <c r="P410">
        <v>0</v>
      </c>
      <c r="Q410">
        <v>0</v>
      </c>
      <c r="R410" t="s">
        <v>227</v>
      </c>
      <c r="S410" t="s">
        <v>227</v>
      </c>
      <c r="T410">
        <v>0</v>
      </c>
      <c r="U410" t="s">
        <v>227</v>
      </c>
      <c r="V410" t="s">
        <v>227</v>
      </c>
      <c r="W410" t="s">
        <v>227</v>
      </c>
      <c r="X410" t="s">
        <v>227</v>
      </c>
      <c r="Y410" t="s">
        <v>227</v>
      </c>
      <c r="Z410" t="s">
        <v>227</v>
      </c>
      <c r="AA410" t="s">
        <v>54</v>
      </c>
      <c r="AB410">
        <v>69</v>
      </c>
      <c r="AC410">
        <v>69</v>
      </c>
      <c r="AD410" t="s">
        <v>67</v>
      </c>
      <c r="AE410" t="s">
        <v>4</v>
      </c>
      <c r="AF410" t="s">
        <v>8</v>
      </c>
      <c r="AG410" t="s">
        <v>88</v>
      </c>
      <c r="AH410" s="3">
        <v>45786</v>
      </c>
      <c r="AJ410" t="s">
        <v>56</v>
      </c>
      <c r="AK410" s="3"/>
      <c r="AM410" s="3"/>
      <c r="AN410" t="s">
        <v>57</v>
      </c>
      <c r="AO410" s="3"/>
      <c r="AR410"/>
      <c r="AS410">
        <v>202505</v>
      </c>
      <c r="AT410" s="3">
        <v>45786</v>
      </c>
      <c r="AU410">
        <v>2169853</v>
      </c>
      <c r="AV410">
        <v>45791</v>
      </c>
      <c r="AW410" s="3">
        <v>45816</v>
      </c>
      <c r="AY410" s="3"/>
      <c r="BA410" s="3"/>
      <c r="BC410" s="3"/>
      <c r="BD410">
        <v>202505</v>
      </c>
      <c r="BE410">
        <v>202505</v>
      </c>
      <c r="BF410" s="5">
        <f>IFERROR(VLOOKUP(Sheet1[[#This Row],[ASESOR]],Parámetros!A:B,2,0),Sheet1[[#This Row],[PERIODO_ALTA]])</f>
        <v>202505</v>
      </c>
      <c r="BG410" s="5" t="str">
        <f>_xlfn.CONCAT(TRIM(Sheet1[[#This Row],[ASESOR]])," ",TRIM(Sheet1[[#This Row],[DEPARTAMENTO]]))</f>
        <v>ALIV TELECOM S.A.C. Piura</v>
      </c>
      <c r="BH410" s="5" t="str">
        <f>Sheet1[[#This Row],[DNI_ASESOR]]</f>
        <v>20609316170</v>
      </c>
      <c r="BI410">
        <f>IF(Sheet1[[#This Row],[GRUPO]]="G1",IF(AND(Sheet1[[#This Row],[RECIBO1_PAGADO]]&lt;&gt;"",Sheet1[[#This Row],[RECIBO1_PAGADO]]&lt;=DATEVALUE("10/06/2025")),1,0),0)</f>
        <v>1</v>
      </c>
      <c r="BJ410" s="9">
        <f>Sheet1[[#This Row],[PRECIO CON IGV EXTERNO]]/1.18</f>
        <v>58.474576271186443</v>
      </c>
      <c r="BK410" s="5" t="str">
        <f>IF(MONTH(Sheet1[[#This Row],[WS_RECIBO1_EMISION]])=5,"G1",IF(MONTH(Sheet1[[#This Row],[WS_RECIBO1_EMISION]])-5=1,"G2","POR DEFINIR"))</f>
        <v>G1</v>
      </c>
      <c r="BL410" s="5" t="s">
        <v>1798</v>
      </c>
    </row>
    <row r="411" spans="1:64" x14ac:dyDescent="0.25">
      <c r="A411">
        <v>2169868</v>
      </c>
      <c r="B411" t="s">
        <v>692</v>
      </c>
      <c r="C411" t="s">
        <v>89</v>
      </c>
      <c r="D411" t="s">
        <v>89</v>
      </c>
      <c r="E411" t="s">
        <v>93</v>
      </c>
      <c r="H411" s="3">
        <v>45784</v>
      </c>
      <c r="I411" s="13">
        <v>45785.860410532405</v>
      </c>
      <c r="J411" t="s">
        <v>195</v>
      </c>
      <c r="K411">
        <v>1000</v>
      </c>
      <c r="L411" t="s">
        <v>188</v>
      </c>
      <c r="M411" t="s">
        <v>58</v>
      </c>
      <c r="N411">
        <v>1</v>
      </c>
      <c r="O411">
        <v>0</v>
      </c>
      <c r="P411">
        <v>0</v>
      </c>
      <c r="Q411">
        <v>0</v>
      </c>
      <c r="R411" t="s">
        <v>227</v>
      </c>
      <c r="S411" t="s">
        <v>227</v>
      </c>
      <c r="T411">
        <v>0</v>
      </c>
      <c r="U411" t="s">
        <v>227</v>
      </c>
      <c r="V411" t="s">
        <v>227</v>
      </c>
      <c r="W411" t="s">
        <v>227</v>
      </c>
      <c r="X411" t="s">
        <v>227</v>
      </c>
      <c r="Y411" t="s">
        <v>227</v>
      </c>
      <c r="Z411" t="s">
        <v>228</v>
      </c>
      <c r="AA411" t="s">
        <v>54</v>
      </c>
      <c r="AB411">
        <v>129.9</v>
      </c>
      <c r="AC411">
        <v>111.563</v>
      </c>
      <c r="AD411" t="s">
        <v>60</v>
      </c>
      <c r="AE411" t="s">
        <v>4</v>
      </c>
      <c r="AF411" t="s">
        <v>8</v>
      </c>
      <c r="AG411" t="s">
        <v>88</v>
      </c>
      <c r="AH411" s="3">
        <v>45786</v>
      </c>
      <c r="AJ411" t="s">
        <v>56</v>
      </c>
      <c r="AK411" s="3"/>
      <c r="AM411" s="3"/>
      <c r="AN411" t="s">
        <v>57</v>
      </c>
      <c r="AO411" s="3"/>
      <c r="AR411"/>
      <c r="AS411">
        <v>202505</v>
      </c>
      <c r="AT411" s="3">
        <v>45786</v>
      </c>
      <c r="AU411">
        <v>2169868</v>
      </c>
      <c r="AV411">
        <v>45791</v>
      </c>
      <c r="AW411" s="3">
        <v>45805</v>
      </c>
      <c r="AY411" s="3"/>
      <c r="BA411" s="3"/>
      <c r="BC411" s="3"/>
      <c r="BD411">
        <v>202505</v>
      </c>
      <c r="BE411">
        <v>202505</v>
      </c>
      <c r="BF411" s="5">
        <f>IFERROR(VLOOKUP(Sheet1[[#This Row],[ASESOR]],Parámetros!A:B,2,0),Sheet1[[#This Row],[PERIODO_ALTA]])</f>
        <v>202505</v>
      </c>
      <c r="BG411" s="5" t="str">
        <f>_xlfn.CONCAT(TRIM(Sheet1[[#This Row],[ASESOR]])," ",TRIM(Sheet1[[#This Row],[DEPARTAMENTO]]))</f>
        <v>ALIV TELECOM S.A.C. Piura</v>
      </c>
      <c r="BH411" s="5" t="str">
        <f>Sheet1[[#This Row],[DNI_ASESOR]]</f>
        <v>20609316170</v>
      </c>
      <c r="BI411">
        <f>IF(Sheet1[[#This Row],[GRUPO]]="G1",IF(AND(Sheet1[[#This Row],[RECIBO1_PAGADO]]&lt;&gt;"",Sheet1[[#This Row],[RECIBO1_PAGADO]]&lt;=DATEVALUE("10/06/2025")),1,0),0)</f>
        <v>1</v>
      </c>
      <c r="BJ411" s="9">
        <f>Sheet1[[#This Row],[PRECIO CON IGV EXTERNO]]/1.18</f>
        <v>94.544915254237296</v>
      </c>
      <c r="BK411" s="5" t="str">
        <f>IF(MONTH(Sheet1[[#This Row],[WS_RECIBO1_EMISION]])=5,"G1",IF(MONTH(Sheet1[[#This Row],[WS_RECIBO1_EMISION]])-5=1,"G2","POR DEFINIR"))</f>
        <v>G1</v>
      </c>
      <c r="BL411" s="5" t="s">
        <v>1798</v>
      </c>
    </row>
    <row r="412" spans="1:64" x14ac:dyDescent="0.25">
      <c r="A412">
        <v>2169878</v>
      </c>
      <c r="B412" t="s">
        <v>693</v>
      </c>
      <c r="C412" t="s">
        <v>85</v>
      </c>
      <c r="D412" t="s">
        <v>86</v>
      </c>
      <c r="E412" t="s">
        <v>87</v>
      </c>
      <c r="H412" s="3">
        <v>45785</v>
      </c>
      <c r="I412" s="13">
        <v>45785.87709008102</v>
      </c>
      <c r="J412" t="s">
        <v>190</v>
      </c>
      <c r="K412">
        <v>350</v>
      </c>
      <c r="L412" t="s">
        <v>186</v>
      </c>
      <c r="M412" t="s">
        <v>53</v>
      </c>
      <c r="N412">
        <v>0</v>
      </c>
      <c r="O412">
        <v>0</v>
      </c>
      <c r="P412">
        <v>0</v>
      </c>
      <c r="Q412">
        <v>0</v>
      </c>
      <c r="R412" t="s">
        <v>227</v>
      </c>
      <c r="S412" t="s">
        <v>227</v>
      </c>
      <c r="T412">
        <v>0</v>
      </c>
      <c r="U412" t="s">
        <v>227</v>
      </c>
      <c r="V412" t="s">
        <v>227</v>
      </c>
      <c r="W412" t="s">
        <v>227</v>
      </c>
      <c r="X412" t="s">
        <v>227</v>
      </c>
      <c r="Y412" t="s">
        <v>227</v>
      </c>
      <c r="Z412" t="s">
        <v>227</v>
      </c>
      <c r="AA412" t="s">
        <v>54</v>
      </c>
      <c r="AB412">
        <v>69</v>
      </c>
      <c r="AC412">
        <v>69</v>
      </c>
      <c r="AD412" t="s">
        <v>67</v>
      </c>
      <c r="AE412" t="s">
        <v>70</v>
      </c>
      <c r="AF412" t="s">
        <v>131</v>
      </c>
      <c r="AG412" t="s">
        <v>88</v>
      </c>
      <c r="AH412" s="3">
        <v>45786</v>
      </c>
      <c r="AJ412" t="s">
        <v>56</v>
      </c>
      <c r="AK412" s="3"/>
      <c r="AM412" s="3"/>
      <c r="AN412" t="s">
        <v>57</v>
      </c>
      <c r="AO412" s="3"/>
      <c r="AR412"/>
      <c r="AS412">
        <v>202505</v>
      </c>
      <c r="AT412" s="3">
        <v>45786</v>
      </c>
      <c r="AU412">
        <v>2169878</v>
      </c>
      <c r="AV412">
        <v>45791</v>
      </c>
      <c r="AW412" s="3">
        <v>45805</v>
      </c>
      <c r="AY412" s="3"/>
      <c r="BA412" s="3"/>
      <c r="BC412" s="3"/>
      <c r="BD412">
        <v>202505</v>
      </c>
      <c r="BE412">
        <v>202505</v>
      </c>
      <c r="BF412" s="5">
        <f>IFERROR(VLOOKUP(Sheet1[[#This Row],[ASESOR]],Parámetros!A:B,2,0),Sheet1[[#This Row],[PERIODO_ALTA]])</f>
        <v>202505</v>
      </c>
      <c r="BG412" s="5" t="str">
        <f>_xlfn.CONCAT(TRIM(Sheet1[[#This Row],[ASESOR]])," ",TRIM(Sheet1[[#This Row],[DEPARTAMENTO]]))</f>
        <v>SICOMNET SAC Lambayeque</v>
      </c>
      <c r="BH412" s="5" t="str">
        <f>Sheet1[[#This Row],[DNI_ASESOR]]</f>
        <v>20610959564</v>
      </c>
      <c r="BI412">
        <f>IF(Sheet1[[#This Row],[GRUPO]]="G1",IF(AND(Sheet1[[#This Row],[RECIBO1_PAGADO]]&lt;&gt;"",Sheet1[[#This Row],[RECIBO1_PAGADO]]&lt;=DATEVALUE("10/06/2025")),1,0),0)</f>
        <v>1</v>
      </c>
      <c r="BJ412" s="9">
        <f>Sheet1[[#This Row],[PRECIO CON IGV EXTERNO]]/1.18</f>
        <v>58.474576271186443</v>
      </c>
      <c r="BK412" s="5" t="str">
        <f>IF(MONTH(Sheet1[[#This Row],[WS_RECIBO1_EMISION]])=5,"G1",IF(MONTH(Sheet1[[#This Row],[WS_RECIBO1_EMISION]])-5=1,"G2","POR DEFINIR"))</f>
        <v>G1</v>
      </c>
      <c r="BL412" s="5" t="s">
        <v>1798</v>
      </c>
    </row>
    <row r="413" spans="1:64" x14ac:dyDescent="0.25">
      <c r="A413">
        <v>2169883</v>
      </c>
      <c r="B413" t="s">
        <v>694</v>
      </c>
      <c r="C413" t="s">
        <v>85</v>
      </c>
      <c r="D413" t="s">
        <v>86</v>
      </c>
      <c r="E413" t="s">
        <v>66</v>
      </c>
      <c r="H413" s="3">
        <v>45785</v>
      </c>
      <c r="I413" s="13">
        <v>45785.874999270833</v>
      </c>
      <c r="J413" t="s">
        <v>190</v>
      </c>
      <c r="K413">
        <v>350</v>
      </c>
      <c r="L413" t="s">
        <v>186</v>
      </c>
      <c r="M413" t="s">
        <v>53</v>
      </c>
      <c r="N413">
        <v>0</v>
      </c>
      <c r="O413">
        <v>0</v>
      </c>
      <c r="P413">
        <v>0</v>
      </c>
      <c r="Q413">
        <v>0</v>
      </c>
      <c r="R413" t="s">
        <v>227</v>
      </c>
      <c r="S413" t="s">
        <v>227</v>
      </c>
      <c r="T413">
        <v>0</v>
      </c>
      <c r="U413" t="s">
        <v>227</v>
      </c>
      <c r="V413" t="s">
        <v>227</v>
      </c>
      <c r="W413" t="s">
        <v>227</v>
      </c>
      <c r="X413" t="s">
        <v>227</v>
      </c>
      <c r="Y413" t="s">
        <v>227</v>
      </c>
      <c r="Z413" t="s">
        <v>227</v>
      </c>
      <c r="AA413" t="s">
        <v>54</v>
      </c>
      <c r="AB413">
        <v>69</v>
      </c>
      <c r="AC413">
        <v>69</v>
      </c>
      <c r="AD413" t="s">
        <v>67</v>
      </c>
      <c r="AE413" t="s">
        <v>70</v>
      </c>
      <c r="AF413" t="s">
        <v>131</v>
      </c>
      <c r="AG413" t="s">
        <v>88</v>
      </c>
      <c r="AH413" s="3">
        <v>45786</v>
      </c>
      <c r="AJ413" t="s">
        <v>56</v>
      </c>
      <c r="AK413" s="3"/>
      <c r="AM413" s="3"/>
      <c r="AN413" t="s">
        <v>57</v>
      </c>
      <c r="AO413" s="3"/>
      <c r="AR413"/>
      <c r="AS413">
        <v>202505</v>
      </c>
      <c r="AT413" s="3">
        <v>45786</v>
      </c>
      <c r="AU413">
        <v>2169883</v>
      </c>
      <c r="AV413">
        <v>45791</v>
      </c>
      <c r="AW413" s="3"/>
      <c r="AY413" s="3"/>
      <c r="BA413" s="3"/>
      <c r="BC413" s="3"/>
      <c r="BD413">
        <v>202505</v>
      </c>
      <c r="BE413">
        <v>202505</v>
      </c>
      <c r="BF413" s="5">
        <f>IFERROR(VLOOKUP(Sheet1[[#This Row],[ASESOR]],Parámetros!A:B,2,0),Sheet1[[#This Row],[PERIODO_ALTA]])</f>
        <v>202505</v>
      </c>
      <c r="BG413" s="5" t="str">
        <f>_xlfn.CONCAT(TRIM(Sheet1[[#This Row],[ASESOR]])," ",TRIM(Sheet1[[#This Row],[DEPARTAMENTO]]))</f>
        <v>SICOMNET SAC Lambayeque</v>
      </c>
      <c r="BH413" s="5" t="str">
        <f>Sheet1[[#This Row],[DNI_ASESOR]]</f>
        <v>20610959564</v>
      </c>
      <c r="BI413">
        <f>IF(Sheet1[[#This Row],[GRUPO]]="G1",IF(AND(Sheet1[[#This Row],[RECIBO1_PAGADO]]&lt;&gt;"",Sheet1[[#This Row],[RECIBO1_PAGADO]]&lt;=DATEVALUE("10/06/2025")),1,0),0)</f>
        <v>0</v>
      </c>
      <c r="BJ413" s="9">
        <f>Sheet1[[#This Row],[PRECIO CON IGV EXTERNO]]/1.18</f>
        <v>58.474576271186443</v>
      </c>
      <c r="BK413" s="5" t="str">
        <f>IF(MONTH(Sheet1[[#This Row],[WS_RECIBO1_EMISION]])=5,"G1",IF(MONTH(Sheet1[[#This Row],[WS_RECIBO1_EMISION]])-5=1,"G2","POR DEFINIR"))</f>
        <v>G1</v>
      </c>
      <c r="BL413" s="5" t="s">
        <v>1798</v>
      </c>
    </row>
    <row r="414" spans="1:64" x14ac:dyDescent="0.25">
      <c r="A414">
        <v>2169886</v>
      </c>
      <c r="B414" t="s">
        <v>695</v>
      </c>
      <c r="C414" t="s">
        <v>89</v>
      </c>
      <c r="D414" t="s">
        <v>89</v>
      </c>
      <c r="E414" t="s">
        <v>90</v>
      </c>
      <c r="H414" s="3">
        <v>45785</v>
      </c>
      <c r="I414" s="13">
        <v>45785.897911886575</v>
      </c>
      <c r="J414" t="s">
        <v>192</v>
      </c>
      <c r="K414">
        <v>400</v>
      </c>
      <c r="L414" t="s">
        <v>188</v>
      </c>
      <c r="M414" t="s">
        <v>58</v>
      </c>
      <c r="N414">
        <v>2</v>
      </c>
      <c r="O414">
        <v>0</v>
      </c>
      <c r="P414">
        <v>1</v>
      </c>
      <c r="Q414">
        <v>0</v>
      </c>
      <c r="R414" t="s">
        <v>227</v>
      </c>
      <c r="S414" t="s">
        <v>227</v>
      </c>
      <c r="T414">
        <v>0</v>
      </c>
      <c r="U414" t="s">
        <v>227</v>
      </c>
      <c r="V414" t="s">
        <v>227</v>
      </c>
      <c r="W414" t="s">
        <v>227</v>
      </c>
      <c r="X414" t="s">
        <v>227</v>
      </c>
      <c r="Y414" t="s">
        <v>227</v>
      </c>
      <c r="Z414" t="s">
        <v>227</v>
      </c>
      <c r="AA414" t="s">
        <v>54</v>
      </c>
      <c r="AB414">
        <v>174</v>
      </c>
      <c r="AC414">
        <v>174</v>
      </c>
      <c r="AD414" t="s">
        <v>67</v>
      </c>
      <c r="AE414" t="s">
        <v>4</v>
      </c>
      <c r="AF414" t="s">
        <v>8</v>
      </c>
      <c r="AG414" t="s">
        <v>88</v>
      </c>
      <c r="AH414" s="3">
        <v>45786</v>
      </c>
      <c r="AJ414" t="s">
        <v>56</v>
      </c>
      <c r="AK414" s="3"/>
      <c r="AM414" s="3"/>
      <c r="AN414" t="s">
        <v>57</v>
      </c>
      <c r="AO414" s="3"/>
      <c r="AR414"/>
      <c r="AS414">
        <v>202505</v>
      </c>
      <c r="AT414" s="3">
        <v>45786</v>
      </c>
      <c r="AU414">
        <v>2169886</v>
      </c>
      <c r="AV414">
        <v>45791</v>
      </c>
      <c r="AW414" s="3"/>
      <c r="AY414" s="3"/>
      <c r="BA414" s="3"/>
      <c r="BC414" s="3"/>
      <c r="BD414">
        <v>202505</v>
      </c>
      <c r="BE414">
        <v>202505</v>
      </c>
      <c r="BF414" s="5">
        <f>IFERROR(VLOOKUP(Sheet1[[#This Row],[ASESOR]],Parámetros!A:B,2,0),Sheet1[[#This Row],[PERIODO_ALTA]])</f>
        <v>202505</v>
      </c>
      <c r="BG414" s="5" t="str">
        <f>_xlfn.CONCAT(TRIM(Sheet1[[#This Row],[ASESOR]])," ",TRIM(Sheet1[[#This Row],[DEPARTAMENTO]]))</f>
        <v>ALIV TELECOM S.A.C. Piura</v>
      </c>
      <c r="BH414" s="5" t="str">
        <f>Sheet1[[#This Row],[DNI_ASESOR]]</f>
        <v>20609316170</v>
      </c>
      <c r="BI414">
        <f>IF(Sheet1[[#This Row],[GRUPO]]="G1",IF(AND(Sheet1[[#This Row],[RECIBO1_PAGADO]]&lt;&gt;"",Sheet1[[#This Row],[RECIBO1_PAGADO]]&lt;=DATEVALUE("10/06/2025")),1,0),0)</f>
        <v>0</v>
      </c>
      <c r="BJ414" s="9">
        <f>Sheet1[[#This Row],[PRECIO CON IGV EXTERNO]]/1.18</f>
        <v>147.45762711864407</v>
      </c>
      <c r="BK414" s="5" t="str">
        <f>IF(MONTH(Sheet1[[#This Row],[WS_RECIBO1_EMISION]])=5,"G1",IF(MONTH(Sheet1[[#This Row],[WS_RECIBO1_EMISION]])-5=1,"G2","POR DEFINIR"))</f>
        <v>G1</v>
      </c>
      <c r="BL414" s="5" t="s">
        <v>1798</v>
      </c>
    </row>
    <row r="415" spans="1:64" x14ac:dyDescent="0.25">
      <c r="A415">
        <v>2169928</v>
      </c>
      <c r="B415" t="s">
        <v>696</v>
      </c>
      <c r="C415" t="s">
        <v>98</v>
      </c>
      <c r="D415" t="s">
        <v>99</v>
      </c>
      <c r="E415" t="s">
        <v>101</v>
      </c>
      <c r="H415" s="3">
        <v>45785</v>
      </c>
      <c r="I415" s="13">
        <v>45785.906235960647</v>
      </c>
      <c r="J415" t="s">
        <v>190</v>
      </c>
      <c r="K415">
        <v>350</v>
      </c>
      <c r="L415" t="s">
        <v>186</v>
      </c>
      <c r="M415" t="s">
        <v>53</v>
      </c>
      <c r="N415">
        <v>0</v>
      </c>
      <c r="O415">
        <v>0</v>
      </c>
      <c r="P415">
        <v>0</v>
      </c>
      <c r="Q415">
        <v>0</v>
      </c>
      <c r="R415" t="s">
        <v>227</v>
      </c>
      <c r="S415" t="s">
        <v>227</v>
      </c>
      <c r="T415">
        <v>0</v>
      </c>
      <c r="U415" t="s">
        <v>227</v>
      </c>
      <c r="V415" t="s">
        <v>227</v>
      </c>
      <c r="W415" t="s">
        <v>227</v>
      </c>
      <c r="X415" t="s">
        <v>227</v>
      </c>
      <c r="Y415" t="s">
        <v>227</v>
      </c>
      <c r="Z415" t="s">
        <v>227</v>
      </c>
      <c r="AA415" t="s">
        <v>54</v>
      </c>
      <c r="AB415">
        <v>69</v>
      </c>
      <c r="AC415">
        <v>69</v>
      </c>
      <c r="AD415" t="s">
        <v>67</v>
      </c>
      <c r="AE415" t="s">
        <v>4</v>
      </c>
      <c r="AF415" t="s">
        <v>8</v>
      </c>
      <c r="AG415" t="s">
        <v>88</v>
      </c>
      <c r="AH415" s="3">
        <v>45786</v>
      </c>
      <c r="AJ415" t="s">
        <v>56</v>
      </c>
      <c r="AK415" s="3"/>
      <c r="AM415" s="3"/>
      <c r="AN415" t="s">
        <v>57</v>
      </c>
      <c r="AO415" s="3"/>
      <c r="AR415"/>
      <c r="AS415">
        <v>202505</v>
      </c>
      <c r="AT415" s="3">
        <v>45786</v>
      </c>
      <c r="AU415">
        <v>2169928</v>
      </c>
      <c r="AV415">
        <v>45791</v>
      </c>
      <c r="AW415" s="3">
        <v>45818</v>
      </c>
      <c r="AY415" s="3"/>
      <c r="BA415" s="3"/>
      <c r="BC415" s="3"/>
      <c r="BD415">
        <v>202505</v>
      </c>
      <c r="BE415">
        <v>202505</v>
      </c>
      <c r="BF415" s="5">
        <f>IFERROR(VLOOKUP(Sheet1[[#This Row],[ASESOR]],Parámetros!A:B,2,0),Sheet1[[#This Row],[PERIODO_ALTA]])</f>
        <v>202505</v>
      </c>
      <c r="BG415" s="5" t="str">
        <f>_xlfn.CONCAT(TRIM(Sheet1[[#This Row],[ASESOR]])," ",TRIM(Sheet1[[#This Row],[DEPARTAMENTO]]))</f>
        <v>ALIV TELECOM S.A.C. Áncash</v>
      </c>
      <c r="BH415" s="5" t="str">
        <f>Sheet1[[#This Row],[DNI_ASESOR]]</f>
        <v>20609316170</v>
      </c>
      <c r="BI415">
        <f>IF(Sheet1[[#This Row],[GRUPO]]="G1",IF(AND(Sheet1[[#This Row],[RECIBO1_PAGADO]]&lt;&gt;"",Sheet1[[#This Row],[RECIBO1_PAGADO]]&lt;=DATEVALUE("10/06/2025")),1,0),0)</f>
        <v>1</v>
      </c>
      <c r="BJ415" s="9">
        <f>Sheet1[[#This Row],[PRECIO CON IGV EXTERNO]]/1.18</f>
        <v>58.474576271186443</v>
      </c>
      <c r="BK415" s="5" t="str">
        <f>IF(MONTH(Sheet1[[#This Row],[WS_RECIBO1_EMISION]])=5,"G1",IF(MONTH(Sheet1[[#This Row],[WS_RECIBO1_EMISION]])-5=1,"G2","POR DEFINIR"))</f>
        <v>G1</v>
      </c>
      <c r="BL415" s="5" t="s">
        <v>1798</v>
      </c>
    </row>
    <row r="416" spans="1:64" x14ac:dyDescent="0.25">
      <c r="A416">
        <v>2169945</v>
      </c>
      <c r="B416" t="s">
        <v>697</v>
      </c>
      <c r="C416" t="s">
        <v>89</v>
      </c>
      <c r="D416" t="s">
        <v>89</v>
      </c>
      <c r="E416" t="s">
        <v>93</v>
      </c>
      <c r="H416" s="3">
        <v>45785</v>
      </c>
      <c r="I416" s="13">
        <v>45785.897908599538</v>
      </c>
      <c r="J416" t="s">
        <v>190</v>
      </c>
      <c r="K416">
        <v>350</v>
      </c>
      <c r="L416" t="s">
        <v>186</v>
      </c>
      <c r="M416" t="s">
        <v>53</v>
      </c>
      <c r="N416">
        <v>0</v>
      </c>
      <c r="O416">
        <v>0</v>
      </c>
      <c r="P416">
        <v>0</v>
      </c>
      <c r="Q416">
        <v>0</v>
      </c>
      <c r="R416" t="s">
        <v>227</v>
      </c>
      <c r="S416" t="s">
        <v>227</v>
      </c>
      <c r="T416">
        <v>0</v>
      </c>
      <c r="U416" t="s">
        <v>227</v>
      </c>
      <c r="V416" t="s">
        <v>227</v>
      </c>
      <c r="W416" t="s">
        <v>227</v>
      </c>
      <c r="X416" t="s">
        <v>227</v>
      </c>
      <c r="Y416" t="s">
        <v>227</v>
      </c>
      <c r="Z416" t="s">
        <v>227</v>
      </c>
      <c r="AA416" t="s">
        <v>54</v>
      </c>
      <c r="AB416">
        <v>69</v>
      </c>
      <c r="AC416">
        <v>69</v>
      </c>
      <c r="AD416" t="s">
        <v>67</v>
      </c>
      <c r="AE416" t="s">
        <v>4</v>
      </c>
      <c r="AF416" t="s">
        <v>8</v>
      </c>
      <c r="AG416" t="s">
        <v>88</v>
      </c>
      <c r="AH416" s="3">
        <v>45786</v>
      </c>
      <c r="AJ416" t="s">
        <v>56</v>
      </c>
      <c r="AK416" s="3"/>
      <c r="AM416" s="3"/>
      <c r="AN416" t="s">
        <v>57</v>
      </c>
      <c r="AO416" s="3"/>
      <c r="AR416"/>
      <c r="AS416">
        <v>202505</v>
      </c>
      <c r="AT416" s="3">
        <v>45786</v>
      </c>
      <c r="AU416">
        <v>2169945</v>
      </c>
      <c r="AV416">
        <v>45791</v>
      </c>
      <c r="AW416" s="3">
        <v>45806</v>
      </c>
      <c r="AY416" s="3"/>
      <c r="BA416" s="3"/>
      <c r="BC416" s="3"/>
      <c r="BD416">
        <v>202505</v>
      </c>
      <c r="BE416">
        <v>202505</v>
      </c>
      <c r="BF416" s="5">
        <f>IFERROR(VLOOKUP(Sheet1[[#This Row],[ASESOR]],Parámetros!A:B,2,0),Sheet1[[#This Row],[PERIODO_ALTA]])</f>
        <v>202505</v>
      </c>
      <c r="BG416" s="5" t="str">
        <f>_xlfn.CONCAT(TRIM(Sheet1[[#This Row],[ASESOR]])," ",TRIM(Sheet1[[#This Row],[DEPARTAMENTO]]))</f>
        <v>ALIV TELECOM S.A.C. Piura</v>
      </c>
      <c r="BH416" s="5" t="str">
        <f>Sheet1[[#This Row],[DNI_ASESOR]]</f>
        <v>20609316170</v>
      </c>
      <c r="BI416">
        <f>IF(Sheet1[[#This Row],[GRUPO]]="G1",IF(AND(Sheet1[[#This Row],[RECIBO1_PAGADO]]&lt;&gt;"",Sheet1[[#This Row],[RECIBO1_PAGADO]]&lt;=DATEVALUE("10/06/2025")),1,0),0)</f>
        <v>1</v>
      </c>
      <c r="BJ416" s="9">
        <f>Sheet1[[#This Row],[PRECIO CON IGV EXTERNO]]/1.18</f>
        <v>58.474576271186443</v>
      </c>
      <c r="BK416" s="5" t="str">
        <f>IF(MONTH(Sheet1[[#This Row],[WS_RECIBO1_EMISION]])=5,"G1",IF(MONTH(Sheet1[[#This Row],[WS_RECIBO1_EMISION]])-5=1,"G2","POR DEFINIR"))</f>
        <v>G1</v>
      </c>
      <c r="BL416" s="5" t="s">
        <v>1798</v>
      </c>
    </row>
    <row r="417" spans="1:64" x14ac:dyDescent="0.25">
      <c r="A417">
        <v>2170035</v>
      </c>
      <c r="B417" t="s">
        <v>698</v>
      </c>
      <c r="C417" t="s">
        <v>98</v>
      </c>
      <c r="D417" t="s">
        <v>99</v>
      </c>
      <c r="E417" t="s">
        <v>100</v>
      </c>
      <c r="H417" s="3">
        <v>45785</v>
      </c>
      <c r="I417" s="13">
        <v>45786.235398842589</v>
      </c>
      <c r="J417" t="s">
        <v>190</v>
      </c>
      <c r="K417">
        <v>350</v>
      </c>
      <c r="L417" t="s">
        <v>186</v>
      </c>
      <c r="M417" t="s">
        <v>53</v>
      </c>
      <c r="N417">
        <v>0</v>
      </c>
      <c r="O417">
        <v>0</v>
      </c>
      <c r="P417">
        <v>0</v>
      </c>
      <c r="Q417">
        <v>0</v>
      </c>
      <c r="R417" t="s">
        <v>227</v>
      </c>
      <c r="S417" t="s">
        <v>227</v>
      </c>
      <c r="T417">
        <v>0</v>
      </c>
      <c r="U417" t="s">
        <v>227</v>
      </c>
      <c r="V417" t="s">
        <v>227</v>
      </c>
      <c r="W417" t="s">
        <v>227</v>
      </c>
      <c r="X417" t="s">
        <v>227</v>
      </c>
      <c r="Y417" t="s">
        <v>227</v>
      </c>
      <c r="Z417" t="s">
        <v>227</v>
      </c>
      <c r="AA417" t="s">
        <v>64</v>
      </c>
      <c r="AB417">
        <v>69</v>
      </c>
      <c r="AC417">
        <v>69</v>
      </c>
      <c r="AD417" t="s">
        <v>67</v>
      </c>
      <c r="AE417" t="s">
        <v>4</v>
      </c>
      <c r="AF417" t="s">
        <v>8</v>
      </c>
      <c r="AG417" t="s">
        <v>88</v>
      </c>
      <c r="AH417" s="3">
        <v>45786</v>
      </c>
      <c r="AJ417" t="s">
        <v>56</v>
      </c>
      <c r="AK417" s="3"/>
      <c r="AM417" s="3"/>
      <c r="AN417" t="s">
        <v>57</v>
      </c>
      <c r="AO417" s="3"/>
      <c r="AR417"/>
      <c r="AS417">
        <v>202505</v>
      </c>
      <c r="AT417" s="3">
        <v>45786</v>
      </c>
      <c r="AU417">
        <v>2170035</v>
      </c>
      <c r="AV417">
        <v>45791</v>
      </c>
      <c r="AW417" s="3">
        <v>45815</v>
      </c>
      <c r="AY417" s="3"/>
      <c r="BA417" s="3"/>
      <c r="BC417" s="3"/>
      <c r="BD417">
        <v>202505</v>
      </c>
      <c r="BE417">
        <v>202505</v>
      </c>
      <c r="BF417" s="5">
        <f>IFERROR(VLOOKUP(Sheet1[[#This Row],[ASESOR]],Parámetros!A:B,2,0),Sheet1[[#This Row],[PERIODO_ALTA]])</f>
        <v>202505</v>
      </c>
      <c r="BG417" s="5" t="str">
        <f>_xlfn.CONCAT(TRIM(Sheet1[[#This Row],[ASESOR]])," ",TRIM(Sheet1[[#This Row],[DEPARTAMENTO]]))</f>
        <v>ALIV TELECOM S.A.C. Áncash</v>
      </c>
      <c r="BH417" s="5" t="str">
        <f>Sheet1[[#This Row],[DNI_ASESOR]]</f>
        <v>20609316170</v>
      </c>
      <c r="BI417">
        <f>IF(Sheet1[[#This Row],[GRUPO]]="G1",IF(AND(Sheet1[[#This Row],[RECIBO1_PAGADO]]&lt;&gt;"",Sheet1[[#This Row],[RECIBO1_PAGADO]]&lt;=DATEVALUE("10/06/2025")),1,0),0)</f>
        <v>1</v>
      </c>
      <c r="BJ417" s="9">
        <f>Sheet1[[#This Row],[PRECIO CON IGV EXTERNO]]/1.18</f>
        <v>58.474576271186443</v>
      </c>
      <c r="BK417" s="5" t="str">
        <f>IF(MONTH(Sheet1[[#This Row],[WS_RECIBO1_EMISION]])=5,"G1",IF(MONTH(Sheet1[[#This Row],[WS_RECIBO1_EMISION]])-5=1,"G2","POR DEFINIR"))</f>
        <v>G1</v>
      </c>
      <c r="BL417" s="5" t="s">
        <v>1798</v>
      </c>
    </row>
    <row r="418" spans="1:64" x14ac:dyDescent="0.25">
      <c r="A418">
        <v>2170208</v>
      </c>
      <c r="B418" t="s">
        <v>699</v>
      </c>
      <c r="C418" t="s">
        <v>89</v>
      </c>
      <c r="D418" t="s">
        <v>89</v>
      </c>
      <c r="E418" t="s">
        <v>90</v>
      </c>
      <c r="H418" s="3">
        <v>45786</v>
      </c>
      <c r="I418" s="13">
        <v>45786.447895104167</v>
      </c>
      <c r="J418" t="s">
        <v>190</v>
      </c>
      <c r="K418">
        <v>350</v>
      </c>
      <c r="L418" t="s">
        <v>188</v>
      </c>
      <c r="M418" t="s">
        <v>58</v>
      </c>
      <c r="N418">
        <v>0</v>
      </c>
      <c r="O418">
        <v>0</v>
      </c>
      <c r="P418">
        <v>1</v>
      </c>
      <c r="Q418">
        <v>0</v>
      </c>
      <c r="R418" t="s">
        <v>227</v>
      </c>
      <c r="S418" t="s">
        <v>227</v>
      </c>
      <c r="T418">
        <v>0</v>
      </c>
      <c r="U418" t="s">
        <v>227</v>
      </c>
      <c r="V418" t="s">
        <v>227</v>
      </c>
      <c r="W418" t="s">
        <v>227</v>
      </c>
      <c r="X418" t="s">
        <v>227</v>
      </c>
      <c r="Y418" t="s">
        <v>227</v>
      </c>
      <c r="Z418" t="s">
        <v>227</v>
      </c>
      <c r="AA418" t="s">
        <v>54</v>
      </c>
      <c r="AB418">
        <v>84</v>
      </c>
      <c r="AC418">
        <v>84</v>
      </c>
      <c r="AD418" t="s">
        <v>67</v>
      </c>
      <c r="AE418" t="s">
        <v>4</v>
      </c>
      <c r="AF418" t="s">
        <v>8</v>
      </c>
      <c r="AG418" t="s">
        <v>88</v>
      </c>
      <c r="AH418" s="3">
        <v>45786</v>
      </c>
      <c r="AJ418" t="s">
        <v>56</v>
      </c>
      <c r="AK418" s="3"/>
      <c r="AM418" s="3"/>
      <c r="AN418" t="s">
        <v>57</v>
      </c>
      <c r="AO418" s="3"/>
      <c r="AR418"/>
      <c r="AS418">
        <v>202505</v>
      </c>
      <c r="AT418" s="3">
        <v>45786</v>
      </c>
      <c r="AU418">
        <v>2170208</v>
      </c>
      <c r="AV418">
        <v>45791</v>
      </c>
      <c r="AW418" s="3">
        <v>45816</v>
      </c>
      <c r="AY418" s="3"/>
      <c r="BA418" s="3"/>
      <c r="BC418" s="3"/>
      <c r="BD418">
        <v>202505</v>
      </c>
      <c r="BE418">
        <v>202505</v>
      </c>
      <c r="BF418" s="5">
        <f>IFERROR(VLOOKUP(Sheet1[[#This Row],[ASESOR]],Parámetros!A:B,2,0),Sheet1[[#This Row],[PERIODO_ALTA]])</f>
        <v>202505</v>
      </c>
      <c r="BG418" s="5" t="str">
        <f>_xlfn.CONCAT(TRIM(Sheet1[[#This Row],[ASESOR]])," ",TRIM(Sheet1[[#This Row],[DEPARTAMENTO]]))</f>
        <v>ALIV TELECOM S.A.C. Piura</v>
      </c>
      <c r="BH418" s="5" t="str">
        <f>Sheet1[[#This Row],[DNI_ASESOR]]</f>
        <v>20609316170</v>
      </c>
      <c r="BI418">
        <f>IF(Sheet1[[#This Row],[GRUPO]]="G1",IF(AND(Sheet1[[#This Row],[RECIBO1_PAGADO]]&lt;&gt;"",Sheet1[[#This Row],[RECIBO1_PAGADO]]&lt;=DATEVALUE("10/06/2025")),1,0),0)</f>
        <v>1</v>
      </c>
      <c r="BJ418" s="9">
        <f>Sheet1[[#This Row],[PRECIO CON IGV EXTERNO]]/1.18</f>
        <v>71.186440677966104</v>
      </c>
      <c r="BK418" s="5" t="str">
        <f>IF(MONTH(Sheet1[[#This Row],[WS_RECIBO1_EMISION]])=5,"G1",IF(MONTH(Sheet1[[#This Row],[WS_RECIBO1_EMISION]])-5=1,"G2","POR DEFINIR"))</f>
        <v>G1</v>
      </c>
      <c r="BL418" s="5" t="s">
        <v>1798</v>
      </c>
    </row>
    <row r="419" spans="1:64" x14ac:dyDescent="0.25">
      <c r="A419">
        <v>2170253</v>
      </c>
      <c r="B419" t="s">
        <v>700</v>
      </c>
      <c r="C419" t="s">
        <v>94</v>
      </c>
      <c r="D419" t="s">
        <v>95</v>
      </c>
      <c r="E419" t="s">
        <v>96</v>
      </c>
      <c r="H419" s="3">
        <v>45785</v>
      </c>
      <c r="I419" s="13">
        <v>45786.458445486111</v>
      </c>
      <c r="J419" t="s">
        <v>190</v>
      </c>
      <c r="K419">
        <v>350</v>
      </c>
      <c r="L419" t="s">
        <v>186</v>
      </c>
      <c r="M419" t="s">
        <v>53</v>
      </c>
      <c r="N419">
        <v>0</v>
      </c>
      <c r="O419">
        <v>0</v>
      </c>
      <c r="P419">
        <v>0</v>
      </c>
      <c r="Q419">
        <v>0</v>
      </c>
      <c r="R419" t="s">
        <v>227</v>
      </c>
      <c r="S419" t="s">
        <v>227</v>
      </c>
      <c r="T419">
        <v>0</v>
      </c>
      <c r="U419" t="s">
        <v>227</v>
      </c>
      <c r="V419" t="s">
        <v>227</v>
      </c>
      <c r="W419" t="s">
        <v>227</v>
      </c>
      <c r="X419" t="s">
        <v>227</v>
      </c>
      <c r="Y419" t="s">
        <v>227</v>
      </c>
      <c r="Z419" t="s">
        <v>227</v>
      </c>
      <c r="AA419" t="s">
        <v>54</v>
      </c>
      <c r="AB419">
        <v>69</v>
      </c>
      <c r="AC419">
        <v>69</v>
      </c>
      <c r="AD419" t="s">
        <v>67</v>
      </c>
      <c r="AE419" t="s">
        <v>4</v>
      </c>
      <c r="AF419" t="s">
        <v>8</v>
      </c>
      <c r="AG419" t="s">
        <v>88</v>
      </c>
      <c r="AH419" s="3">
        <v>45786</v>
      </c>
      <c r="AJ419" t="s">
        <v>56</v>
      </c>
      <c r="AK419" s="3"/>
      <c r="AM419" s="3"/>
      <c r="AN419" t="s">
        <v>57</v>
      </c>
      <c r="AO419" s="3"/>
      <c r="AR419"/>
      <c r="AS419">
        <v>202505</v>
      </c>
      <c r="AT419" s="3">
        <v>45786</v>
      </c>
      <c r="AU419">
        <v>2170253</v>
      </c>
      <c r="AV419">
        <v>45791</v>
      </c>
      <c r="AW419" s="3">
        <v>45811</v>
      </c>
      <c r="AY419" s="3"/>
      <c r="BA419" s="3"/>
      <c r="BC419" s="3"/>
      <c r="BD419">
        <v>202505</v>
      </c>
      <c r="BE419">
        <v>202505</v>
      </c>
      <c r="BF419" s="5">
        <f>IFERROR(VLOOKUP(Sheet1[[#This Row],[ASESOR]],Parámetros!A:B,2,0),Sheet1[[#This Row],[PERIODO_ALTA]])</f>
        <v>202505</v>
      </c>
      <c r="BG419" s="5" t="str">
        <f>_xlfn.CONCAT(TRIM(Sheet1[[#This Row],[ASESOR]])," ",TRIM(Sheet1[[#This Row],[DEPARTAMENTO]]))</f>
        <v>ALIV TELECOM S.A.C. La Libertad</v>
      </c>
      <c r="BH419" s="5" t="str">
        <f>Sheet1[[#This Row],[DNI_ASESOR]]</f>
        <v>20609316170</v>
      </c>
      <c r="BI419">
        <f>IF(Sheet1[[#This Row],[GRUPO]]="G1",IF(AND(Sheet1[[#This Row],[RECIBO1_PAGADO]]&lt;&gt;"",Sheet1[[#This Row],[RECIBO1_PAGADO]]&lt;=DATEVALUE("10/06/2025")),1,0),0)</f>
        <v>1</v>
      </c>
      <c r="BJ419" s="9">
        <f>Sheet1[[#This Row],[PRECIO CON IGV EXTERNO]]/1.18</f>
        <v>58.474576271186443</v>
      </c>
      <c r="BK419" s="5" t="str">
        <f>IF(MONTH(Sheet1[[#This Row],[WS_RECIBO1_EMISION]])=5,"G1",IF(MONTH(Sheet1[[#This Row],[WS_RECIBO1_EMISION]])-5=1,"G2","POR DEFINIR"))</f>
        <v>G1</v>
      </c>
      <c r="BL419" s="5" t="s">
        <v>1798</v>
      </c>
    </row>
    <row r="420" spans="1:64" x14ac:dyDescent="0.25">
      <c r="A420">
        <v>2170393</v>
      </c>
      <c r="B420" t="s">
        <v>701</v>
      </c>
      <c r="C420" t="s">
        <v>94</v>
      </c>
      <c r="D420" t="s">
        <v>95</v>
      </c>
      <c r="E420" t="s">
        <v>96</v>
      </c>
      <c r="H420" s="3">
        <v>45786</v>
      </c>
      <c r="I420" s="13">
        <v>45786.483354085649</v>
      </c>
      <c r="J420" t="s">
        <v>195</v>
      </c>
      <c r="K420">
        <v>1000</v>
      </c>
      <c r="L420" t="s">
        <v>188</v>
      </c>
      <c r="M420" t="s">
        <v>58</v>
      </c>
      <c r="N420">
        <v>1</v>
      </c>
      <c r="O420">
        <v>0</v>
      </c>
      <c r="P420">
        <v>0</v>
      </c>
      <c r="Q420">
        <v>0</v>
      </c>
      <c r="R420" t="s">
        <v>227</v>
      </c>
      <c r="S420" t="s">
        <v>227</v>
      </c>
      <c r="T420">
        <v>0</v>
      </c>
      <c r="U420" t="s">
        <v>227</v>
      </c>
      <c r="V420" t="s">
        <v>227</v>
      </c>
      <c r="W420" t="s">
        <v>227</v>
      </c>
      <c r="X420" t="s">
        <v>227</v>
      </c>
      <c r="Y420" t="s">
        <v>227</v>
      </c>
      <c r="Z420" t="s">
        <v>228</v>
      </c>
      <c r="AA420" t="s">
        <v>54</v>
      </c>
      <c r="AB420">
        <v>129.9</v>
      </c>
      <c r="AC420">
        <v>111.563</v>
      </c>
      <c r="AD420" t="s">
        <v>67</v>
      </c>
      <c r="AE420" t="s">
        <v>136</v>
      </c>
      <c r="AF420" t="s">
        <v>137</v>
      </c>
      <c r="AG420" t="s">
        <v>88</v>
      </c>
      <c r="AH420" s="3">
        <v>45786</v>
      </c>
      <c r="AJ420" t="s">
        <v>56</v>
      </c>
      <c r="AK420" s="3"/>
      <c r="AM420" s="3"/>
      <c r="AN420" t="s">
        <v>57</v>
      </c>
      <c r="AO420" s="3"/>
      <c r="AR420"/>
      <c r="AS420">
        <v>202505</v>
      </c>
      <c r="AT420" s="3">
        <v>45786</v>
      </c>
      <c r="AU420">
        <v>2170393</v>
      </c>
      <c r="AV420">
        <v>45791</v>
      </c>
      <c r="AW420" s="3">
        <v>45802</v>
      </c>
      <c r="AY420" s="3"/>
      <c r="BA420" s="3"/>
      <c r="BC420" s="3"/>
      <c r="BD420">
        <v>202505</v>
      </c>
      <c r="BE420">
        <v>202505</v>
      </c>
      <c r="BF420" s="5">
        <f>IFERROR(VLOOKUP(Sheet1[[#This Row],[ASESOR]],Parámetros!A:B,2,0),Sheet1[[#This Row],[PERIODO_ALTA]])</f>
        <v>202505</v>
      </c>
      <c r="BG420" s="5" t="str">
        <f>_xlfn.CONCAT(TRIM(Sheet1[[#This Row],[ASESOR]])," ",TRIM(Sheet1[[#This Row],[DEPARTAMENTO]]))</f>
        <v>GRUPO LUFAFCO S.A.C. La Libertad</v>
      </c>
      <c r="BH420" s="5" t="str">
        <f>Sheet1[[#This Row],[DNI_ASESOR]]</f>
        <v>20604430764</v>
      </c>
      <c r="BI420">
        <f>IF(Sheet1[[#This Row],[GRUPO]]="G1",IF(AND(Sheet1[[#This Row],[RECIBO1_PAGADO]]&lt;&gt;"",Sheet1[[#This Row],[RECIBO1_PAGADO]]&lt;=DATEVALUE("10/06/2025")),1,0),0)</f>
        <v>1</v>
      </c>
      <c r="BJ420" s="9">
        <f>Sheet1[[#This Row],[PRECIO CON IGV EXTERNO]]/1.18</f>
        <v>94.544915254237296</v>
      </c>
      <c r="BK420" s="5" t="str">
        <f>IF(MONTH(Sheet1[[#This Row],[WS_RECIBO1_EMISION]])=5,"G1",IF(MONTH(Sheet1[[#This Row],[WS_RECIBO1_EMISION]])-5=1,"G2","POR DEFINIR"))</f>
        <v>G1</v>
      </c>
      <c r="BL420" s="5" t="s">
        <v>1798</v>
      </c>
    </row>
    <row r="421" spans="1:64" x14ac:dyDescent="0.25">
      <c r="A421">
        <v>2170462</v>
      </c>
      <c r="B421" t="s">
        <v>702</v>
      </c>
      <c r="C421" t="s">
        <v>89</v>
      </c>
      <c r="D421" t="s">
        <v>89</v>
      </c>
      <c r="E421" t="s">
        <v>93</v>
      </c>
      <c r="H421" s="3">
        <v>45786</v>
      </c>
      <c r="I421" s="13">
        <v>45786.487567627315</v>
      </c>
      <c r="J421" t="s">
        <v>195</v>
      </c>
      <c r="K421">
        <v>1000</v>
      </c>
      <c r="L421" t="s">
        <v>188</v>
      </c>
      <c r="M421" t="s">
        <v>58</v>
      </c>
      <c r="N421">
        <v>1</v>
      </c>
      <c r="O421">
        <v>0</v>
      </c>
      <c r="P421">
        <v>0</v>
      </c>
      <c r="Q421">
        <v>0</v>
      </c>
      <c r="R421" t="s">
        <v>227</v>
      </c>
      <c r="S421" t="s">
        <v>227</v>
      </c>
      <c r="T421">
        <v>0</v>
      </c>
      <c r="U421" t="s">
        <v>227</v>
      </c>
      <c r="V421" t="s">
        <v>227</v>
      </c>
      <c r="W421" t="s">
        <v>227</v>
      </c>
      <c r="X421" t="s">
        <v>227</v>
      </c>
      <c r="Y421" t="s">
        <v>227</v>
      </c>
      <c r="Z421" t="s">
        <v>228</v>
      </c>
      <c r="AA421" t="s">
        <v>54</v>
      </c>
      <c r="AB421">
        <v>129.9</v>
      </c>
      <c r="AC421">
        <v>111.563</v>
      </c>
      <c r="AD421" t="s">
        <v>67</v>
      </c>
      <c r="AE421" t="s">
        <v>4</v>
      </c>
      <c r="AF421" t="s">
        <v>8</v>
      </c>
      <c r="AG421" t="s">
        <v>88</v>
      </c>
      <c r="AH421" s="3">
        <v>45789</v>
      </c>
      <c r="AJ421" t="s">
        <v>56</v>
      </c>
      <c r="AK421" s="3"/>
      <c r="AM421" s="3"/>
      <c r="AN421" t="s">
        <v>57</v>
      </c>
      <c r="AO421" s="3"/>
      <c r="AR421"/>
      <c r="AS421">
        <v>202505</v>
      </c>
      <c r="AT421" s="3">
        <v>45789</v>
      </c>
      <c r="AU421">
        <v>2170462</v>
      </c>
      <c r="AV421">
        <v>45791</v>
      </c>
      <c r="AW421" s="3">
        <v>45816</v>
      </c>
      <c r="AY421" s="3"/>
      <c r="BA421" s="3"/>
      <c r="BC421" s="3"/>
      <c r="BD421">
        <v>202505</v>
      </c>
      <c r="BE421">
        <v>202505</v>
      </c>
      <c r="BF421" s="5">
        <f>IFERROR(VLOOKUP(Sheet1[[#This Row],[ASESOR]],Parámetros!A:B,2,0),Sheet1[[#This Row],[PERIODO_ALTA]])</f>
        <v>202505</v>
      </c>
      <c r="BG421" s="5" t="str">
        <f>_xlfn.CONCAT(TRIM(Sheet1[[#This Row],[ASESOR]])," ",TRIM(Sheet1[[#This Row],[DEPARTAMENTO]]))</f>
        <v>ALIV TELECOM S.A.C. Piura</v>
      </c>
      <c r="BH421" s="5" t="str">
        <f>Sheet1[[#This Row],[DNI_ASESOR]]</f>
        <v>20609316170</v>
      </c>
      <c r="BI421">
        <f>IF(Sheet1[[#This Row],[GRUPO]]="G1",IF(AND(Sheet1[[#This Row],[RECIBO1_PAGADO]]&lt;&gt;"",Sheet1[[#This Row],[RECIBO1_PAGADO]]&lt;=DATEVALUE("10/06/2025")),1,0),0)</f>
        <v>1</v>
      </c>
      <c r="BJ421" s="9">
        <f>Sheet1[[#This Row],[PRECIO CON IGV EXTERNO]]/1.18</f>
        <v>94.544915254237296</v>
      </c>
      <c r="BK421" s="5" t="str">
        <f>IF(MONTH(Sheet1[[#This Row],[WS_RECIBO1_EMISION]])=5,"G1",IF(MONTH(Sheet1[[#This Row],[WS_RECIBO1_EMISION]])-5=1,"G2","POR DEFINIR"))</f>
        <v>G1</v>
      </c>
      <c r="BL421" s="5" t="s">
        <v>1798</v>
      </c>
    </row>
    <row r="422" spans="1:64" x14ac:dyDescent="0.25">
      <c r="A422">
        <v>2170494</v>
      </c>
      <c r="B422" t="s">
        <v>703</v>
      </c>
      <c r="C422" t="s">
        <v>94</v>
      </c>
      <c r="D422" t="s">
        <v>95</v>
      </c>
      <c r="E422" t="s">
        <v>102</v>
      </c>
      <c r="H422" s="3">
        <v>45786</v>
      </c>
      <c r="I422" s="13">
        <v>45786.558326122686</v>
      </c>
      <c r="J422" t="s">
        <v>195</v>
      </c>
      <c r="K422">
        <v>1000</v>
      </c>
      <c r="L422" t="s">
        <v>188</v>
      </c>
      <c r="M422" t="s">
        <v>58</v>
      </c>
      <c r="N422">
        <v>1</v>
      </c>
      <c r="O422">
        <v>0</v>
      </c>
      <c r="P422">
        <v>0</v>
      </c>
      <c r="Q422">
        <v>0</v>
      </c>
      <c r="R422" t="s">
        <v>227</v>
      </c>
      <c r="S422" t="s">
        <v>227</v>
      </c>
      <c r="T422">
        <v>0</v>
      </c>
      <c r="U422" t="s">
        <v>227</v>
      </c>
      <c r="V422" t="s">
        <v>227</v>
      </c>
      <c r="W422" t="s">
        <v>227</v>
      </c>
      <c r="X422" t="s">
        <v>227</v>
      </c>
      <c r="Y422" t="s">
        <v>227</v>
      </c>
      <c r="Z422" t="s">
        <v>228</v>
      </c>
      <c r="AA422" t="s">
        <v>54</v>
      </c>
      <c r="AB422">
        <v>129.9</v>
      </c>
      <c r="AC422">
        <v>111.563</v>
      </c>
      <c r="AD422" t="s">
        <v>67</v>
      </c>
      <c r="AE422" t="s">
        <v>4</v>
      </c>
      <c r="AF422" t="s">
        <v>8</v>
      </c>
      <c r="AG422" t="s">
        <v>88</v>
      </c>
      <c r="AH422" s="3">
        <v>45798</v>
      </c>
      <c r="AJ422" t="s">
        <v>56</v>
      </c>
      <c r="AK422" s="3"/>
      <c r="AM422" s="3"/>
      <c r="AN422" t="s">
        <v>57</v>
      </c>
      <c r="AO422" s="3"/>
      <c r="AR422"/>
      <c r="AS422">
        <v>202505</v>
      </c>
      <c r="AT422" s="3">
        <v>45798</v>
      </c>
      <c r="AU422">
        <v>2170494</v>
      </c>
      <c r="AV422">
        <v>45800</v>
      </c>
      <c r="AW422" s="3">
        <v>45805</v>
      </c>
      <c r="AY422" s="3"/>
      <c r="BA422" s="3"/>
      <c r="BC422" s="3"/>
      <c r="BD422">
        <v>202505</v>
      </c>
      <c r="BE422">
        <v>202505</v>
      </c>
      <c r="BF422" s="5">
        <f>IFERROR(VLOOKUP(Sheet1[[#This Row],[ASESOR]],Parámetros!A:B,2,0),Sheet1[[#This Row],[PERIODO_ALTA]])</f>
        <v>202505</v>
      </c>
      <c r="BG422" s="5" t="str">
        <f>_xlfn.CONCAT(TRIM(Sheet1[[#This Row],[ASESOR]])," ",TRIM(Sheet1[[#This Row],[DEPARTAMENTO]]))</f>
        <v>ALIV TELECOM S.A.C. La Libertad</v>
      </c>
      <c r="BH422" s="5" t="str">
        <f>Sheet1[[#This Row],[DNI_ASESOR]]</f>
        <v>20609316170</v>
      </c>
      <c r="BI422">
        <f>IF(Sheet1[[#This Row],[GRUPO]]="G1",IF(AND(Sheet1[[#This Row],[RECIBO1_PAGADO]]&lt;&gt;"",Sheet1[[#This Row],[RECIBO1_PAGADO]]&lt;=DATEVALUE("10/06/2025")),1,0),0)</f>
        <v>1</v>
      </c>
      <c r="BJ422" s="9">
        <f>Sheet1[[#This Row],[PRECIO CON IGV EXTERNO]]/1.18</f>
        <v>94.544915254237296</v>
      </c>
      <c r="BK422" s="5" t="str">
        <f>IF(MONTH(Sheet1[[#This Row],[WS_RECIBO1_EMISION]])=5,"G1",IF(MONTH(Sheet1[[#This Row],[WS_RECIBO1_EMISION]])-5=1,"G2","POR DEFINIR"))</f>
        <v>G1</v>
      </c>
      <c r="BL422" s="5" t="s">
        <v>1798</v>
      </c>
    </row>
    <row r="423" spans="1:64" x14ac:dyDescent="0.25">
      <c r="A423">
        <v>2170515</v>
      </c>
      <c r="B423" t="s">
        <v>704</v>
      </c>
      <c r="C423" t="s">
        <v>89</v>
      </c>
      <c r="D423" t="s">
        <v>89</v>
      </c>
      <c r="E423" t="s">
        <v>93</v>
      </c>
      <c r="H423" s="3">
        <v>45786</v>
      </c>
      <c r="I423" s="13">
        <v>45786.512556516202</v>
      </c>
      <c r="J423" t="s">
        <v>190</v>
      </c>
      <c r="K423">
        <v>350</v>
      </c>
      <c r="L423" t="s">
        <v>186</v>
      </c>
      <c r="M423" t="s">
        <v>53</v>
      </c>
      <c r="N423">
        <v>0</v>
      </c>
      <c r="O423">
        <v>0</v>
      </c>
      <c r="P423">
        <v>0</v>
      </c>
      <c r="Q423">
        <v>0</v>
      </c>
      <c r="R423" t="s">
        <v>227</v>
      </c>
      <c r="S423" t="s">
        <v>227</v>
      </c>
      <c r="T423">
        <v>0</v>
      </c>
      <c r="U423" t="s">
        <v>227</v>
      </c>
      <c r="V423" t="s">
        <v>227</v>
      </c>
      <c r="W423" t="s">
        <v>227</v>
      </c>
      <c r="X423" t="s">
        <v>227</v>
      </c>
      <c r="Y423" t="s">
        <v>227</v>
      </c>
      <c r="Z423" t="s">
        <v>227</v>
      </c>
      <c r="AA423" t="s">
        <v>54</v>
      </c>
      <c r="AB423">
        <v>69</v>
      </c>
      <c r="AC423">
        <v>69</v>
      </c>
      <c r="AD423" t="s">
        <v>60</v>
      </c>
      <c r="AE423" t="s">
        <v>127</v>
      </c>
      <c r="AF423" t="s">
        <v>128</v>
      </c>
      <c r="AG423" t="s">
        <v>88</v>
      </c>
      <c r="AH423" s="3">
        <v>45786</v>
      </c>
      <c r="AJ423" t="s">
        <v>56</v>
      </c>
      <c r="AK423" s="3"/>
      <c r="AM423" s="3"/>
      <c r="AN423" t="s">
        <v>57</v>
      </c>
      <c r="AO423" s="3"/>
      <c r="AR423"/>
      <c r="AS423">
        <v>202505</v>
      </c>
      <c r="AT423" s="3">
        <v>45786</v>
      </c>
      <c r="AU423">
        <v>2170515</v>
      </c>
      <c r="AV423">
        <v>45791</v>
      </c>
      <c r="AW423" s="3">
        <v>45817</v>
      </c>
      <c r="AY423" s="3"/>
      <c r="BA423" s="3"/>
      <c r="BC423" s="3"/>
      <c r="BD423">
        <v>202505</v>
      </c>
      <c r="BE423">
        <v>202505</v>
      </c>
      <c r="BF423" s="5">
        <f>IFERROR(VLOOKUP(Sheet1[[#This Row],[ASESOR]],Parámetros!A:B,2,0),Sheet1[[#This Row],[PERIODO_ALTA]])</f>
        <v>202505</v>
      </c>
      <c r="BG423" s="5" t="str">
        <f>_xlfn.CONCAT(TRIM(Sheet1[[#This Row],[ASESOR]])," ",TRIM(Sheet1[[#This Row],[DEPARTAMENTO]]))</f>
        <v>DATANTENNA S.A.C. Piura</v>
      </c>
      <c r="BH423" s="5" t="str">
        <f>Sheet1[[#This Row],[DNI_ASESOR]]</f>
        <v>20557798723</v>
      </c>
      <c r="BI423">
        <f>IF(Sheet1[[#This Row],[GRUPO]]="G1",IF(AND(Sheet1[[#This Row],[RECIBO1_PAGADO]]&lt;&gt;"",Sheet1[[#This Row],[RECIBO1_PAGADO]]&lt;=DATEVALUE("10/06/2025")),1,0),0)</f>
        <v>1</v>
      </c>
      <c r="BJ423" s="9">
        <f>Sheet1[[#This Row],[PRECIO CON IGV EXTERNO]]/1.18</f>
        <v>58.474576271186443</v>
      </c>
      <c r="BK423" s="5" t="str">
        <f>IF(MONTH(Sheet1[[#This Row],[WS_RECIBO1_EMISION]])=5,"G1",IF(MONTH(Sheet1[[#This Row],[WS_RECIBO1_EMISION]])-5=1,"G2","POR DEFINIR"))</f>
        <v>G1</v>
      </c>
      <c r="BL423" s="5" t="s">
        <v>1798</v>
      </c>
    </row>
    <row r="424" spans="1:64" x14ac:dyDescent="0.25">
      <c r="A424">
        <v>2170524</v>
      </c>
      <c r="B424" t="s">
        <v>705</v>
      </c>
      <c r="C424" t="s">
        <v>85</v>
      </c>
      <c r="D424" t="s">
        <v>86</v>
      </c>
      <c r="E424" t="s">
        <v>87</v>
      </c>
      <c r="H424" s="3">
        <v>45785</v>
      </c>
      <c r="I424" s="13">
        <v>45786.512565543984</v>
      </c>
      <c r="J424" t="s">
        <v>195</v>
      </c>
      <c r="K424">
        <v>1000</v>
      </c>
      <c r="L424" t="s">
        <v>188</v>
      </c>
      <c r="M424" t="s">
        <v>58</v>
      </c>
      <c r="N424">
        <v>1</v>
      </c>
      <c r="O424">
        <v>0</v>
      </c>
      <c r="P424">
        <v>0</v>
      </c>
      <c r="Q424">
        <v>0</v>
      </c>
      <c r="R424" t="s">
        <v>227</v>
      </c>
      <c r="S424" t="s">
        <v>227</v>
      </c>
      <c r="T424">
        <v>0</v>
      </c>
      <c r="U424" t="s">
        <v>227</v>
      </c>
      <c r="V424" t="s">
        <v>227</v>
      </c>
      <c r="W424" t="s">
        <v>227</v>
      </c>
      <c r="X424" t="s">
        <v>227</v>
      </c>
      <c r="Y424" t="s">
        <v>227</v>
      </c>
      <c r="Z424" t="s">
        <v>228</v>
      </c>
      <c r="AA424" t="s">
        <v>54</v>
      </c>
      <c r="AB424">
        <v>129.9</v>
      </c>
      <c r="AC424">
        <v>111.563</v>
      </c>
      <c r="AD424" t="s">
        <v>67</v>
      </c>
      <c r="AE424" t="s">
        <v>4</v>
      </c>
      <c r="AF424" t="s">
        <v>8</v>
      </c>
      <c r="AG424" t="s">
        <v>88</v>
      </c>
      <c r="AH424" s="3">
        <v>45786</v>
      </c>
      <c r="AJ424" t="s">
        <v>56</v>
      </c>
      <c r="AK424" s="3"/>
      <c r="AM424" s="3"/>
      <c r="AN424" t="s">
        <v>57</v>
      </c>
      <c r="AO424" s="3"/>
      <c r="AR424"/>
      <c r="AS424">
        <v>202505</v>
      </c>
      <c r="AT424" s="3">
        <v>45786</v>
      </c>
      <c r="AU424">
        <v>2170524</v>
      </c>
      <c r="AV424">
        <v>45791</v>
      </c>
      <c r="AW424" s="3">
        <v>45816</v>
      </c>
      <c r="AY424" s="3"/>
      <c r="BA424" s="3"/>
      <c r="BC424" s="3"/>
      <c r="BD424">
        <v>202505</v>
      </c>
      <c r="BE424">
        <v>202505</v>
      </c>
      <c r="BF424" s="5">
        <f>IFERROR(VLOOKUP(Sheet1[[#This Row],[ASESOR]],Parámetros!A:B,2,0),Sheet1[[#This Row],[PERIODO_ALTA]])</f>
        <v>202505</v>
      </c>
      <c r="BG424" s="5" t="str">
        <f>_xlfn.CONCAT(TRIM(Sheet1[[#This Row],[ASESOR]])," ",TRIM(Sheet1[[#This Row],[DEPARTAMENTO]]))</f>
        <v>ALIV TELECOM S.A.C. Lambayeque</v>
      </c>
      <c r="BH424" s="5" t="str">
        <f>Sheet1[[#This Row],[DNI_ASESOR]]</f>
        <v>20609316170</v>
      </c>
      <c r="BI424">
        <f>IF(Sheet1[[#This Row],[GRUPO]]="G1",IF(AND(Sheet1[[#This Row],[RECIBO1_PAGADO]]&lt;&gt;"",Sheet1[[#This Row],[RECIBO1_PAGADO]]&lt;=DATEVALUE("10/06/2025")),1,0),0)</f>
        <v>1</v>
      </c>
      <c r="BJ424" s="9">
        <f>Sheet1[[#This Row],[PRECIO CON IGV EXTERNO]]/1.18</f>
        <v>94.544915254237296</v>
      </c>
      <c r="BK424" s="5" t="str">
        <f>IF(MONTH(Sheet1[[#This Row],[WS_RECIBO1_EMISION]])=5,"G1",IF(MONTH(Sheet1[[#This Row],[WS_RECIBO1_EMISION]])-5=1,"G2","POR DEFINIR"))</f>
        <v>G1</v>
      </c>
      <c r="BL424" s="5" t="s">
        <v>1798</v>
      </c>
    </row>
    <row r="425" spans="1:64" x14ac:dyDescent="0.25">
      <c r="A425">
        <v>2170550</v>
      </c>
      <c r="B425" t="s">
        <v>706</v>
      </c>
      <c r="C425" t="s">
        <v>94</v>
      </c>
      <c r="D425" t="s">
        <v>95</v>
      </c>
      <c r="E425" t="s">
        <v>96</v>
      </c>
      <c r="H425" s="3">
        <v>45786</v>
      </c>
      <c r="I425" s="13">
        <v>45786.516669363424</v>
      </c>
      <c r="J425" t="s">
        <v>190</v>
      </c>
      <c r="K425">
        <v>350</v>
      </c>
      <c r="L425" t="s">
        <v>186</v>
      </c>
      <c r="M425" t="s">
        <v>53</v>
      </c>
      <c r="N425">
        <v>0</v>
      </c>
      <c r="O425">
        <v>0</v>
      </c>
      <c r="P425">
        <v>0</v>
      </c>
      <c r="Q425">
        <v>0</v>
      </c>
      <c r="R425" t="s">
        <v>227</v>
      </c>
      <c r="S425" t="s">
        <v>227</v>
      </c>
      <c r="T425">
        <v>0</v>
      </c>
      <c r="U425" t="s">
        <v>227</v>
      </c>
      <c r="V425" t="s">
        <v>227</v>
      </c>
      <c r="W425" t="s">
        <v>227</v>
      </c>
      <c r="X425" t="s">
        <v>227</v>
      </c>
      <c r="Y425" t="s">
        <v>227</v>
      </c>
      <c r="Z425" t="s">
        <v>227</v>
      </c>
      <c r="AA425" t="s">
        <v>54</v>
      </c>
      <c r="AB425">
        <v>69</v>
      </c>
      <c r="AC425">
        <v>69</v>
      </c>
      <c r="AD425" t="s">
        <v>67</v>
      </c>
      <c r="AE425" t="s">
        <v>4</v>
      </c>
      <c r="AF425" t="s">
        <v>8</v>
      </c>
      <c r="AG425" t="s">
        <v>88</v>
      </c>
      <c r="AH425" s="3">
        <v>45786</v>
      </c>
      <c r="AJ425" t="s">
        <v>56</v>
      </c>
      <c r="AK425" s="3"/>
      <c r="AM425" s="3"/>
      <c r="AN425" t="s">
        <v>57</v>
      </c>
      <c r="AO425" s="3"/>
      <c r="AR425"/>
      <c r="AS425">
        <v>202505</v>
      </c>
      <c r="AT425" s="3">
        <v>45786</v>
      </c>
      <c r="AU425">
        <v>2170550</v>
      </c>
      <c r="AV425">
        <v>45791</v>
      </c>
      <c r="AW425" s="3">
        <v>45815</v>
      </c>
      <c r="AY425" s="3"/>
      <c r="BA425" s="3"/>
      <c r="BC425" s="3"/>
      <c r="BD425">
        <v>202505</v>
      </c>
      <c r="BE425">
        <v>202505</v>
      </c>
      <c r="BF425" s="5">
        <f>IFERROR(VLOOKUP(Sheet1[[#This Row],[ASESOR]],Parámetros!A:B,2,0),Sheet1[[#This Row],[PERIODO_ALTA]])</f>
        <v>202505</v>
      </c>
      <c r="BG425" s="5" t="str">
        <f>_xlfn.CONCAT(TRIM(Sheet1[[#This Row],[ASESOR]])," ",TRIM(Sheet1[[#This Row],[DEPARTAMENTO]]))</f>
        <v>ALIV TELECOM S.A.C. La Libertad</v>
      </c>
      <c r="BH425" s="5" t="str">
        <f>Sheet1[[#This Row],[DNI_ASESOR]]</f>
        <v>20609316170</v>
      </c>
      <c r="BI425">
        <f>IF(Sheet1[[#This Row],[GRUPO]]="G1",IF(AND(Sheet1[[#This Row],[RECIBO1_PAGADO]]&lt;&gt;"",Sheet1[[#This Row],[RECIBO1_PAGADO]]&lt;=DATEVALUE("10/06/2025")),1,0),0)</f>
        <v>1</v>
      </c>
      <c r="BJ425" s="9">
        <f>Sheet1[[#This Row],[PRECIO CON IGV EXTERNO]]/1.18</f>
        <v>58.474576271186443</v>
      </c>
      <c r="BK425" s="5" t="str">
        <f>IF(MONTH(Sheet1[[#This Row],[WS_RECIBO1_EMISION]])=5,"G1",IF(MONTH(Sheet1[[#This Row],[WS_RECIBO1_EMISION]])-5=1,"G2","POR DEFINIR"))</f>
        <v>G1</v>
      </c>
      <c r="BL425" s="5" t="s">
        <v>1798</v>
      </c>
    </row>
    <row r="426" spans="1:64" x14ac:dyDescent="0.25">
      <c r="A426">
        <v>2170562</v>
      </c>
      <c r="B426" t="s">
        <v>707</v>
      </c>
      <c r="C426" t="s">
        <v>85</v>
      </c>
      <c r="D426" t="s">
        <v>105</v>
      </c>
      <c r="E426" t="s">
        <v>85</v>
      </c>
      <c r="H426" s="3">
        <v>45786</v>
      </c>
      <c r="I426" s="13">
        <v>45786.552059872687</v>
      </c>
      <c r="J426" t="s">
        <v>190</v>
      </c>
      <c r="K426">
        <v>350</v>
      </c>
      <c r="L426" t="s">
        <v>186</v>
      </c>
      <c r="M426" t="s">
        <v>53</v>
      </c>
      <c r="N426">
        <v>0</v>
      </c>
      <c r="O426">
        <v>0</v>
      </c>
      <c r="P426">
        <v>0</v>
      </c>
      <c r="Q426">
        <v>0</v>
      </c>
      <c r="R426" t="s">
        <v>227</v>
      </c>
      <c r="S426" t="s">
        <v>227</v>
      </c>
      <c r="T426">
        <v>0</v>
      </c>
      <c r="U426" t="s">
        <v>227</v>
      </c>
      <c r="V426" t="s">
        <v>227</v>
      </c>
      <c r="W426" t="s">
        <v>227</v>
      </c>
      <c r="X426" t="s">
        <v>227</v>
      </c>
      <c r="Y426" t="s">
        <v>227</v>
      </c>
      <c r="Z426" t="s">
        <v>227</v>
      </c>
      <c r="AA426" t="s">
        <v>54</v>
      </c>
      <c r="AB426">
        <v>69</v>
      </c>
      <c r="AC426">
        <v>69</v>
      </c>
      <c r="AD426" t="s">
        <v>55</v>
      </c>
      <c r="AE426" t="s">
        <v>141</v>
      </c>
      <c r="AF426" t="s">
        <v>187</v>
      </c>
      <c r="AG426" t="s">
        <v>88</v>
      </c>
      <c r="AH426" s="3">
        <v>45787</v>
      </c>
      <c r="AJ426" t="s">
        <v>56</v>
      </c>
      <c r="AK426" s="3"/>
      <c r="AM426" s="3"/>
      <c r="AN426" t="s">
        <v>57</v>
      </c>
      <c r="AO426" s="3"/>
      <c r="AR426"/>
      <c r="AS426">
        <v>202505</v>
      </c>
      <c r="AT426" s="3">
        <v>45787</v>
      </c>
      <c r="AU426">
        <v>2170562</v>
      </c>
      <c r="AV426" s="3">
        <v>45791</v>
      </c>
      <c r="AW426" s="3">
        <v>45797</v>
      </c>
      <c r="AY426" s="3"/>
      <c r="BA426" s="3"/>
      <c r="BC426" s="3"/>
      <c r="BD426">
        <v>202505</v>
      </c>
      <c r="BE426">
        <v>202505</v>
      </c>
      <c r="BF426" s="5">
        <f>IFERROR(VLOOKUP(Sheet1[[#This Row],[ASESOR]],Parámetros!A:B,2,0),Sheet1[[#This Row],[PERIODO_ALTA]])</f>
        <v>202505</v>
      </c>
      <c r="BG426" s="5" t="str">
        <f>_xlfn.CONCAT(TRIM(Sheet1[[#This Row],[ASESOR]])," ",TRIM(Sheet1[[#This Row],[DEPARTAMENTO]]))</f>
        <v>EXPORTEL PROVINCIA Lambayeque</v>
      </c>
      <c r="BH426" s="5" t="str">
        <f>Sheet1[[#This Row],[DNI_ASESOR]]</f>
        <v>20610487672</v>
      </c>
      <c r="BI426">
        <f>IF(Sheet1[[#This Row],[GRUPO]]="G1",IF(AND(Sheet1[[#This Row],[RECIBO1_PAGADO]]&lt;&gt;"",Sheet1[[#This Row],[RECIBO1_PAGADO]]&lt;=DATEVALUE("10/06/2025")),1,0),0)</f>
        <v>1</v>
      </c>
      <c r="BJ426" s="9">
        <f>Sheet1[[#This Row],[PRECIO CON IGV EXTERNO]]/1.18</f>
        <v>58.474576271186443</v>
      </c>
      <c r="BK426" s="5" t="str">
        <f>IF(MONTH(Sheet1[[#This Row],[WS_RECIBO1_EMISION]])=5,"G1",IF(MONTH(Sheet1[[#This Row],[WS_RECIBO1_EMISION]])-5=1,"G2","POR DEFINIR"))</f>
        <v>G1</v>
      </c>
      <c r="BL426" s="5" t="s">
        <v>1798</v>
      </c>
    </row>
    <row r="427" spans="1:64" x14ac:dyDescent="0.25">
      <c r="A427">
        <v>2170804</v>
      </c>
      <c r="B427" t="s">
        <v>708</v>
      </c>
      <c r="C427" t="s">
        <v>89</v>
      </c>
      <c r="D427" t="s">
        <v>89</v>
      </c>
      <c r="E427" t="s">
        <v>89</v>
      </c>
      <c r="H427" s="3">
        <v>45785</v>
      </c>
      <c r="I427" s="13">
        <v>45786.564561493054</v>
      </c>
      <c r="J427" t="s">
        <v>195</v>
      </c>
      <c r="K427">
        <v>1000</v>
      </c>
      <c r="L427" t="s">
        <v>188</v>
      </c>
      <c r="M427" t="s">
        <v>58</v>
      </c>
      <c r="N427">
        <v>1</v>
      </c>
      <c r="O427">
        <v>0</v>
      </c>
      <c r="P427">
        <v>0</v>
      </c>
      <c r="Q427">
        <v>0</v>
      </c>
      <c r="R427" t="s">
        <v>227</v>
      </c>
      <c r="S427" t="s">
        <v>227</v>
      </c>
      <c r="T427">
        <v>0</v>
      </c>
      <c r="U427" t="s">
        <v>227</v>
      </c>
      <c r="V427" t="s">
        <v>227</v>
      </c>
      <c r="W427" t="s">
        <v>227</v>
      </c>
      <c r="X427" t="s">
        <v>227</v>
      </c>
      <c r="Y427" t="s">
        <v>227</v>
      </c>
      <c r="Z427" t="s">
        <v>228</v>
      </c>
      <c r="AA427" t="s">
        <v>54</v>
      </c>
      <c r="AB427">
        <v>129.9</v>
      </c>
      <c r="AC427">
        <v>111.563</v>
      </c>
      <c r="AD427" t="s">
        <v>67</v>
      </c>
      <c r="AE427" t="s">
        <v>4</v>
      </c>
      <c r="AF427" t="s">
        <v>8</v>
      </c>
      <c r="AG427" t="s">
        <v>88</v>
      </c>
      <c r="AH427" s="3">
        <v>45786</v>
      </c>
      <c r="AJ427" t="s">
        <v>56</v>
      </c>
      <c r="AK427" s="3"/>
      <c r="AM427" s="3"/>
      <c r="AN427" t="s">
        <v>57</v>
      </c>
      <c r="AO427" s="3"/>
      <c r="AR427"/>
      <c r="AS427">
        <v>202505</v>
      </c>
      <c r="AT427" s="3">
        <v>45786</v>
      </c>
      <c r="AU427">
        <v>2170804</v>
      </c>
      <c r="AV427">
        <v>45791</v>
      </c>
      <c r="AW427" s="3">
        <v>45813</v>
      </c>
      <c r="AY427" s="3"/>
      <c r="BA427" s="3"/>
      <c r="BC427" s="3"/>
      <c r="BD427">
        <v>202505</v>
      </c>
      <c r="BE427">
        <v>202505</v>
      </c>
      <c r="BF427" s="5">
        <f>IFERROR(VLOOKUP(Sheet1[[#This Row],[ASESOR]],Parámetros!A:B,2,0),Sheet1[[#This Row],[PERIODO_ALTA]])</f>
        <v>202505</v>
      </c>
      <c r="BG427" s="5" t="str">
        <f>_xlfn.CONCAT(TRIM(Sheet1[[#This Row],[ASESOR]])," ",TRIM(Sheet1[[#This Row],[DEPARTAMENTO]]))</f>
        <v>ALIV TELECOM S.A.C. Piura</v>
      </c>
      <c r="BH427" s="5" t="str">
        <f>Sheet1[[#This Row],[DNI_ASESOR]]</f>
        <v>20609316170</v>
      </c>
      <c r="BI427">
        <f>IF(Sheet1[[#This Row],[GRUPO]]="G1",IF(AND(Sheet1[[#This Row],[RECIBO1_PAGADO]]&lt;&gt;"",Sheet1[[#This Row],[RECIBO1_PAGADO]]&lt;=DATEVALUE("10/06/2025")),1,0),0)</f>
        <v>1</v>
      </c>
      <c r="BJ427" s="9">
        <f>Sheet1[[#This Row],[PRECIO CON IGV EXTERNO]]/1.18</f>
        <v>94.544915254237296</v>
      </c>
      <c r="BK427" s="5" t="str">
        <f>IF(MONTH(Sheet1[[#This Row],[WS_RECIBO1_EMISION]])=5,"G1",IF(MONTH(Sheet1[[#This Row],[WS_RECIBO1_EMISION]])-5=1,"G2","POR DEFINIR"))</f>
        <v>G1</v>
      </c>
      <c r="BL427" s="5" t="s">
        <v>1798</v>
      </c>
    </row>
    <row r="428" spans="1:64" x14ac:dyDescent="0.25">
      <c r="A428">
        <v>2170817</v>
      </c>
      <c r="B428" t="s">
        <v>709</v>
      </c>
      <c r="C428" t="s">
        <v>85</v>
      </c>
      <c r="D428" t="s">
        <v>86</v>
      </c>
      <c r="E428" t="s">
        <v>87</v>
      </c>
      <c r="H428" s="3">
        <v>45786</v>
      </c>
      <c r="I428" s="13">
        <v>45786.566645601852</v>
      </c>
      <c r="J428" t="s">
        <v>190</v>
      </c>
      <c r="K428">
        <v>350</v>
      </c>
      <c r="L428" t="s">
        <v>186</v>
      </c>
      <c r="M428" t="s">
        <v>53</v>
      </c>
      <c r="N428">
        <v>0</v>
      </c>
      <c r="O428">
        <v>0</v>
      </c>
      <c r="P428">
        <v>0</v>
      </c>
      <c r="Q428">
        <v>0</v>
      </c>
      <c r="R428" t="s">
        <v>227</v>
      </c>
      <c r="S428" t="s">
        <v>227</v>
      </c>
      <c r="T428">
        <v>0</v>
      </c>
      <c r="U428" t="s">
        <v>227</v>
      </c>
      <c r="V428" t="s">
        <v>227</v>
      </c>
      <c r="W428" t="s">
        <v>227</v>
      </c>
      <c r="X428" t="s">
        <v>227</v>
      </c>
      <c r="Y428" t="s">
        <v>227</v>
      </c>
      <c r="Z428" t="s">
        <v>227</v>
      </c>
      <c r="AA428" t="s">
        <v>54</v>
      </c>
      <c r="AB428">
        <v>69</v>
      </c>
      <c r="AC428">
        <v>69</v>
      </c>
      <c r="AD428" t="s">
        <v>55</v>
      </c>
      <c r="AE428" t="s">
        <v>199</v>
      </c>
      <c r="AF428" t="s">
        <v>200</v>
      </c>
      <c r="AG428" t="s">
        <v>88</v>
      </c>
      <c r="AH428" s="3">
        <v>45787</v>
      </c>
      <c r="AJ428" t="s">
        <v>56</v>
      </c>
      <c r="AK428" s="3"/>
      <c r="AM428" s="3"/>
      <c r="AN428" t="s">
        <v>57</v>
      </c>
      <c r="AO428" s="3"/>
      <c r="AR428"/>
      <c r="AS428">
        <v>202505</v>
      </c>
      <c r="AT428" s="3">
        <v>45787</v>
      </c>
      <c r="AU428">
        <v>2170817</v>
      </c>
      <c r="AV428">
        <v>45791</v>
      </c>
      <c r="AW428" s="3"/>
      <c r="AY428" s="3"/>
      <c r="BA428" s="3"/>
      <c r="BC428" s="3"/>
      <c r="BD428">
        <v>202505</v>
      </c>
      <c r="BE428">
        <v>202505</v>
      </c>
      <c r="BF428" s="5">
        <f>IFERROR(VLOOKUP(Sheet1[[#This Row],[ASESOR]],Parámetros!A:B,2,0),Sheet1[[#This Row],[PERIODO_ALTA]])</f>
        <v>202505</v>
      </c>
      <c r="BG428" s="5" t="str">
        <f>_xlfn.CONCAT(TRIM(Sheet1[[#This Row],[ASESOR]])," ",TRIM(Sheet1[[#This Row],[DEPARTAMENTO]]))</f>
        <v>TELCO CONTACT S.A.C Lambayeque</v>
      </c>
      <c r="BH428" s="5" t="str">
        <f>Sheet1[[#This Row],[DNI_ASESOR]]</f>
        <v>20613723219</v>
      </c>
      <c r="BI428">
        <f>IF(Sheet1[[#This Row],[GRUPO]]="G1",IF(AND(Sheet1[[#This Row],[RECIBO1_PAGADO]]&lt;&gt;"",Sheet1[[#This Row],[RECIBO1_PAGADO]]&lt;=DATEVALUE("10/06/2025")),1,0),0)</f>
        <v>0</v>
      </c>
      <c r="BJ428" s="9">
        <f>Sheet1[[#This Row],[PRECIO CON IGV EXTERNO]]/1.18</f>
        <v>58.474576271186443</v>
      </c>
      <c r="BK428" s="5" t="str">
        <f>IF(MONTH(Sheet1[[#This Row],[WS_RECIBO1_EMISION]])=5,"G1",IF(MONTH(Sheet1[[#This Row],[WS_RECIBO1_EMISION]])-5=1,"G2","POR DEFINIR"))</f>
        <v>G1</v>
      </c>
      <c r="BL428" s="5" t="s">
        <v>1798</v>
      </c>
    </row>
    <row r="429" spans="1:64" x14ac:dyDescent="0.25">
      <c r="A429">
        <v>2170891</v>
      </c>
      <c r="B429" t="s">
        <v>710</v>
      </c>
      <c r="C429" t="s">
        <v>94</v>
      </c>
      <c r="D429" t="s">
        <v>95</v>
      </c>
      <c r="E429" t="s">
        <v>96</v>
      </c>
      <c r="H429" s="3">
        <v>45786</v>
      </c>
      <c r="I429" s="13">
        <v>45786.595820023147</v>
      </c>
      <c r="J429" t="s">
        <v>190</v>
      </c>
      <c r="K429">
        <v>350</v>
      </c>
      <c r="L429" t="s">
        <v>186</v>
      </c>
      <c r="M429" t="s">
        <v>53</v>
      </c>
      <c r="N429">
        <v>0</v>
      </c>
      <c r="O429">
        <v>0</v>
      </c>
      <c r="P429">
        <v>0</v>
      </c>
      <c r="Q429">
        <v>0</v>
      </c>
      <c r="R429" t="s">
        <v>227</v>
      </c>
      <c r="S429" t="s">
        <v>227</v>
      </c>
      <c r="T429">
        <v>0</v>
      </c>
      <c r="U429" t="s">
        <v>227</v>
      </c>
      <c r="V429" t="s">
        <v>227</v>
      </c>
      <c r="W429" t="s">
        <v>227</v>
      </c>
      <c r="X429" t="s">
        <v>227</v>
      </c>
      <c r="Y429" t="s">
        <v>227</v>
      </c>
      <c r="Z429" t="s">
        <v>227</v>
      </c>
      <c r="AA429" t="s">
        <v>64</v>
      </c>
      <c r="AB429">
        <v>69</v>
      </c>
      <c r="AC429">
        <v>69</v>
      </c>
      <c r="AD429" t="s">
        <v>232</v>
      </c>
      <c r="AE429" t="s">
        <v>233</v>
      </c>
      <c r="AF429" t="s">
        <v>234</v>
      </c>
      <c r="AG429" t="s">
        <v>88</v>
      </c>
      <c r="AH429" s="3">
        <v>45789</v>
      </c>
      <c r="AJ429" t="s">
        <v>56</v>
      </c>
      <c r="AK429" s="3"/>
      <c r="AM429" s="3"/>
      <c r="AN429" t="s">
        <v>57</v>
      </c>
      <c r="AO429" s="3"/>
      <c r="AR429"/>
      <c r="AS429">
        <v>202505</v>
      </c>
      <c r="AT429" s="3">
        <v>45789</v>
      </c>
      <c r="AU429">
        <v>2170891</v>
      </c>
      <c r="AV429">
        <v>45791</v>
      </c>
      <c r="AW429" s="3">
        <v>45805</v>
      </c>
      <c r="AY429" s="3"/>
      <c r="BA429" s="3"/>
      <c r="BC429" s="3"/>
      <c r="BD429">
        <v>202505</v>
      </c>
      <c r="BE429">
        <v>202505</v>
      </c>
      <c r="BF429" s="5">
        <f>IFERROR(VLOOKUP(Sheet1[[#This Row],[ASESOR]],Parámetros!A:B,2,0),Sheet1[[#This Row],[PERIODO_ALTA]])</f>
        <v>202505</v>
      </c>
      <c r="BG429" s="5" t="str">
        <f>_xlfn.CONCAT(TRIM(Sheet1[[#This Row],[ASESOR]])," ",TRIM(Sheet1[[#This Row],[DEPARTAMENTO]]))</f>
        <v>AZDAGROUP S.A.C. La Libertad</v>
      </c>
      <c r="BH429" s="5" t="str">
        <f>Sheet1[[#This Row],[DNI_ASESOR]]</f>
        <v>20613301144</v>
      </c>
      <c r="BI429">
        <f>IF(Sheet1[[#This Row],[GRUPO]]="G1",IF(AND(Sheet1[[#This Row],[RECIBO1_PAGADO]]&lt;&gt;"",Sheet1[[#This Row],[RECIBO1_PAGADO]]&lt;=DATEVALUE("10/06/2025")),1,0),0)</f>
        <v>1</v>
      </c>
      <c r="BJ429" s="9">
        <f>Sheet1[[#This Row],[PRECIO CON IGV EXTERNO]]/1.18</f>
        <v>58.474576271186443</v>
      </c>
      <c r="BK429" s="5" t="str">
        <f>IF(MONTH(Sheet1[[#This Row],[WS_RECIBO1_EMISION]])=5,"G1",IF(MONTH(Sheet1[[#This Row],[WS_RECIBO1_EMISION]])-5=1,"G2","POR DEFINIR"))</f>
        <v>G1</v>
      </c>
      <c r="BL429" s="5" t="s">
        <v>1798</v>
      </c>
    </row>
    <row r="430" spans="1:64" x14ac:dyDescent="0.25">
      <c r="A430">
        <v>2171022</v>
      </c>
      <c r="B430" t="s">
        <v>711</v>
      </c>
      <c r="C430" t="s">
        <v>85</v>
      </c>
      <c r="D430" t="s">
        <v>86</v>
      </c>
      <c r="E430" t="s">
        <v>104</v>
      </c>
      <c r="G430" t="s">
        <v>462</v>
      </c>
      <c r="H430" s="3">
        <v>45786</v>
      </c>
      <c r="I430" s="13">
        <v>45786.620810185188</v>
      </c>
      <c r="J430" t="s">
        <v>190</v>
      </c>
      <c r="K430">
        <v>350</v>
      </c>
      <c r="L430" t="s">
        <v>186</v>
      </c>
      <c r="M430" t="s">
        <v>53</v>
      </c>
      <c r="N430">
        <v>0</v>
      </c>
      <c r="O430">
        <v>0</v>
      </c>
      <c r="P430">
        <v>0</v>
      </c>
      <c r="Q430">
        <v>0</v>
      </c>
      <c r="R430" t="s">
        <v>227</v>
      </c>
      <c r="S430" t="s">
        <v>227</v>
      </c>
      <c r="T430">
        <v>0</v>
      </c>
      <c r="U430" t="s">
        <v>227</v>
      </c>
      <c r="V430" t="s">
        <v>227</v>
      </c>
      <c r="W430" t="s">
        <v>227</v>
      </c>
      <c r="X430" t="s">
        <v>227</v>
      </c>
      <c r="Y430" t="s">
        <v>227</v>
      </c>
      <c r="Z430" t="s">
        <v>227</v>
      </c>
      <c r="AA430" t="s">
        <v>59</v>
      </c>
      <c r="AB430">
        <v>69</v>
      </c>
      <c r="AC430">
        <v>69</v>
      </c>
      <c r="AD430" t="s">
        <v>67</v>
      </c>
      <c r="AE430" t="s">
        <v>91</v>
      </c>
      <c r="AF430" t="s">
        <v>92</v>
      </c>
      <c r="AG430" t="s">
        <v>88</v>
      </c>
      <c r="AH430" s="3">
        <v>45786</v>
      </c>
      <c r="AJ430" t="s">
        <v>56</v>
      </c>
      <c r="AK430" s="3"/>
      <c r="AM430" s="3"/>
      <c r="AN430" t="s">
        <v>57</v>
      </c>
      <c r="AO430" s="3"/>
      <c r="AR430"/>
      <c r="AS430">
        <v>202505</v>
      </c>
      <c r="AT430" s="3">
        <v>45786</v>
      </c>
      <c r="AU430">
        <v>2171022</v>
      </c>
      <c r="AV430">
        <v>45791</v>
      </c>
      <c r="AW430" s="3">
        <v>45802</v>
      </c>
      <c r="AY430" s="3"/>
      <c r="BA430" s="3"/>
      <c r="BC430" s="3"/>
      <c r="BD430">
        <v>202505</v>
      </c>
      <c r="BE430">
        <v>202505</v>
      </c>
      <c r="BF430" s="5">
        <f>IFERROR(VLOOKUP(Sheet1[[#This Row],[ASESOR]],Parámetros!A:B,2,0),Sheet1[[#This Row],[PERIODO_ALTA]])</f>
        <v>202505</v>
      </c>
      <c r="BG430" s="5" t="str">
        <f>_xlfn.CONCAT(TRIM(Sheet1[[#This Row],[ASESOR]])," ",TRIM(Sheet1[[#This Row],[DEPARTAMENTO]]))</f>
        <v>YBENS GROUP Lambayeque</v>
      </c>
      <c r="BH430" s="5" t="str">
        <f>Sheet1[[#This Row],[DNI_ASESOR]]</f>
        <v>20610803131</v>
      </c>
      <c r="BI430">
        <f>IF(Sheet1[[#This Row],[GRUPO]]="G1",IF(AND(Sheet1[[#This Row],[RECIBO1_PAGADO]]&lt;&gt;"",Sheet1[[#This Row],[RECIBO1_PAGADO]]&lt;=DATEVALUE("10/06/2025")),1,0),0)</f>
        <v>1</v>
      </c>
      <c r="BJ430" s="9">
        <f>Sheet1[[#This Row],[PRECIO CON IGV EXTERNO]]/1.18</f>
        <v>58.474576271186443</v>
      </c>
      <c r="BK430" s="5" t="str">
        <f>IF(MONTH(Sheet1[[#This Row],[WS_RECIBO1_EMISION]])=5,"G1",IF(MONTH(Sheet1[[#This Row],[WS_RECIBO1_EMISION]])-5=1,"G2","POR DEFINIR"))</f>
        <v>G1</v>
      </c>
      <c r="BL430" s="5" t="s">
        <v>1798</v>
      </c>
    </row>
    <row r="431" spans="1:64" x14ac:dyDescent="0.25">
      <c r="A431">
        <v>2171031</v>
      </c>
      <c r="B431" t="s">
        <v>712</v>
      </c>
      <c r="C431" t="s">
        <v>94</v>
      </c>
      <c r="D431" t="s">
        <v>95</v>
      </c>
      <c r="E431" t="s">
        <v>96</v>
      </c>
      <c r="H431" s="3">
        <v>45786</v>
      </c>
      <c r="I431" s="13">
        <v>45786.622894791668</v>
      </c>
      <c r="J431" t="s">
        <v>190</v>
      </c>
      <c r="K431">
        <v>350</v>
      </c>
      <c r="L431" t="s">
        <v>186</v>
      </c>
      <c r="M431" t="s">
        <v>53</v>
      </c>
      <c r="N431">
        <v>0</v>
      </c>
      <c r="O431">
        <v>0</v>
      </c>
      <c r="P431">
        <v>0</v>
      </c>
      <c r="Q431">
        <v>0</v>
      </c>
      <c r="R431" t="s">
        <v>227</v>
      </c>
      <c r="S431" t="s">
        <v>227</v>
      </c>
      <c r="T431">
        <v>0</v>
      </c>
      <c r="U431" t="s">
        <v>227</v>
      </c>
      <c r="V431" t="s">
        <v>227</v>
      </c>
      <c r="W431" t="s">
        <v>227</v>
      </c>
      <c r="X431" t="s">
        <v>227</v>
      </c>
      <c r="Y431" t="s">
        <v>227</v>
      </c>
      <c r="Z431" t="s">
        <v>227</v>
      </c>
      <c r="AA431" t="s">
        <v>54</v>
      </c>
      <c r="AB431">
        <v>69</v>
      </c>
      <c r="AC431">
        <v>69</v>
      </c>
      <c r="AD431" t="s">
        <v>67</v>
      </c>
      <c r="AE431" t="s">
        <v>4</v>
      </c>
      <c r="AF431" t="s">
        <v>8</v>
      </c>
      <c r="AG431" t="s">
        <v>88</v>
      </c>
      <c r="AH431" s="3">
        <v>45787</v>
      </c>
      <c r="AJ431" t="s">
        <v>56</v>
      </c>
      <c r="AK431" s="3"/>
      <c r="AM431" s="3"/>
      <c r="AN431" t="s">
        <v>57</v>
      </c>
      <c r="AO431" s="3"/>
      <c r="AR431"/>
      <c r="AS431">
        <v>202505</v>
      </c>
      <c r="AT431" s="3">
        <v>45787</v>
      </c>
      <c r="AU431">
        <v>2171031</v>
      </c>
      <c r="AV431">
        <v>45791</v>
      </c>
      <c r="AW431" s="3">
        <v>45805</v>
      </c>
      <c r="AY431" s="3"/>
      <c r="BA431" s="3"/>
      <c r="BC431" s="3"/>
      <c r="BD431">
        <v>202505</v>
      </c>
      <c r="BE431">
        <v>202505</v>
      </c>
      <c r="BF431" s="5">
        <f>IFERROR(VLOOKUP(Sheet1[[#This Row],[ASESOR]],Parámetros!A:B,2,0),Sheet1[[#This Row],[PERIODO_ALTA]])</f>
        <v>202505</v>
      </c>
      <c r="BG431" s="5" t="str">
        <f>_xlfn.CONCAT(TRIM(Sheet1[[#This Row],[ASESOR]])," ",TRIM(Sheet1[[#This Row],[DEPARTAMENTO]]))</f>
        <v>ALIV TELECOM S.A.C. La Libertad</v>
      </c>
      <c r="BH431" s="5" t="str">
        <f>Sheet1[[#This Row],[DNI_ASESOR]]</f>
        <v>20609316170</v>
      </c>
      <c r="BI431">
        <f>IF(Sheet1[[#This Row],[GRUPO]]="G1",IF(AND(Sheet1[[#This Row],[RECIBO1_PAGADO]]&lt;&gt;"",Sheet1[[#This Row],[RECIBO1_PAGADO]]&lt;=DATEVALUE("10/06/2025")),1,0),0)</f>
        <v>1</v>
      </c>
      <c r="BJ431" s="9">
        <f>Sheet1[[#This Row],[PRECIO CON IGV EXTERNO]]/1.18</f>
        <v>58.474576271186443</v>
      </c>
      <c r="BK431" s="5" t="str">
        <f>IF(MONTH(Sheet1[[#This Row],[WS_RECIBO1_EMISION]])=5,"G1",IF(MONTH(Sheet1[[#This Row],[WS_RECIBO1_EMISION]])-5=1,"G2","POR DEFINIR"))</f>
        <v>G1</v>
      </c>
      <c r="BL431" s="5" t="s">
        <v>1798</v>
      </c>
    </row>
    <row r="432" spans="1:64" x14ac:dyDescent="0.25">
      <c r="A432">
        <v>2171065</v>
      </c>
      <c r="B432" t="s">
        <v>713</v>
      </c>
      <c r="C432" t="s">
        <v>85</v>
      </c>
      <c r="D432" t="s">
        <v>86</v>
      </c>
      <c r="E432" t="s">
        <v>87</v>
      </c>
      <c r="H432" s="3">
        <v>45786</v>
      </c>
      <c r="I432" s="13">
        <v>45786.706232442128</v>
      </c>
      <c r="J432" t="s">
        <v>190</v>
      </c>
      <c r="K432">
        <v>350</v>
      </c>
      <c r="L432" t="s">
        <v>186</v>
      </c>
      <c r="M432" t="s">
        <v>53</v>
      </c>
      <c r="N432">
        <v>0</v>
      </c>
      <c r="O432">
        <v>0</v>
      </c>
      <c r="P432">
        <v>0</v>
      </c>
      <c r="Q432">
        <v>0</v>
      </c>
      <c r="R432" t="s">
        <v>227</v>
      </c>
      <c r="S432" t="s">
        <v>227</v>
      </c>
      <c r="T432">
        <v>0</v>
      </c>
      <c r="U432" t="s">
        <v>227</v>
      </c>
      <c r="V432" t="s">
        <v>227</v>
      </c>
      <c r="W432" t="s">
        <v>227</v>
      </c>
      <c r="X432" t="s">
        <v>227</v>
      </c>
      <c r="Y432" t="s">
        <v>227</v>
      </c>
      <c r="Z432" t="s">
        <v>227</v>
      </c>
      <c r="AA432" t="s">
        <v>54</v>
      </c>
      <c r="AB432">
        <v>69</v>
      </c>
      <c r="AC432">
        <v>69</v>
      </c>
      <c r="AD432" t="s">
        <v>67</v>
      </c>
      <c r="AE432" t="s">
        <v>70</v>
      </c>
      <c r="AF432" t="s">
        <v>131</v>
      </c>
      <c r="AG432" t="s">
        <v>88</v>
      </c>
      <c r="AH432" s="3">
        <v>45787</v>
      </c>
      <c r="AJ432" t="s">
        <v>56</v>
      </c>
      <c r="AK432" s="3"/>
      <c r="AM432" s="3"/>
      <c r="AN432" t="s">
        <v>57</v>
      </c>
      <c r="AO432" s="3"/>
      <c r="AR432"/>
      <c r="AS432">
        <v>202505</v>
      </c>
      <c r="AT432" s="3">
        <v>45787</v>
      </c>
      <c r="AU432">
        <v>2171065</v>
      </c>
      <c r="AV432">
        <v>45791</v>
      </c>
      <c r="AW432" s="3">
        <v>45810</v>
      </c>
      <c r="AY432" s="3"/>
      <c r="BA432" s="3"/>
      <c r="BC432" s="3"/>
      <c r="BD432">
        <v>202505</v>
      </c>
      <c r="BE432">
        <v>202505</v>
      </c>
      <c r="BF432" s="5">
        <f>IFERROR(VLOOKUP(Sheet1[[#This Row],[ASESOR]],Parámetros!A:B,2,0),Sheet1[[#This Row],[PERIODO_ALTA]])</f>
        <v>202505</v>
      </c>
      <c r="BG432" s="5" t="str">
        <f>_xlfn.CONCAT(TRIM(Sheet1[[#This Row],[ASESOR]])," ",TRIM(Sheet1[[#This Row],[DEPARTAMENTO]]))</f>
        <v>SICOMNET SAC Lambayeque</v>
      </c>
      <c r="BH432" s="5" t="str">
        <f>Sheet1[[#This Row],[DNI_ASESOR]]</f>
        <v>20610959564</v>
      </c>
      <c r="BI432">
        <f>IF(Sheet1[[#This Row],[GRUPO]]="G1",IF(AND(Sheet1[[#This Row],[RECIBO1_PAGADO]]&lt;&gt;"",Sheet1[[#This Row],[RECIBO1_PAGADO]]&lt;=DATEVALUE("10/06/2025")),1,0),0)</f>
        <v>1</v>
      </c>
      <c r="BJ432" s="9">
        <f>Sheet1[[#This Row],[PRECIO CON IGV EXTERNO]]/1.18</f>
        <v>58.474576271186443</v>
      </c>
      <c r="BK432" s="5" t="str">
        <f>IF(MONTH(Sheet1[[#This Row],[WS_RECIBO1_EMISION]])=5,"G1",IF(MONTH(Sheet1[[#This Row],[WS_RECIBO1_EMISION]])-5=1,"G2","POR DEFINIR"))</f>
        <v>G1</v>
      </c>
      <c r="BL432" s="5" t="s">
        <v>1798</v>
      </c>
    </row>
    <row r="433" spans="1:64" x14ac:dyDescent="0.25">
      <c r="A433">
        <v>2171074</v>
      </c>
      <c r="B433" t="s">
        <v>714</v>
      </c>
      <c r="C433" t="s">
        <v>89</v>
      </c>
      <c r="D433" t="s">
        <v>89</v>
      </c>
      <c r="E433" t="s">
        <v>93</v>
      </c>
      <c r="H433" s="3">
        <v>45785</v>
      </c>
      <c r="I433" s="13">
        <v>45786.63541072917</v>
      </c>
      <c r="J433" t="s">
        <v>195</v>
      </c>
      <c r="K433">
        <v>1000</v>
      </c>
      <c r="L433" t="s">
        <v>188</v>
      </c>
      <c r="M433" t="s">
        <v>58</v>
      </c>
      <c r="N433">
        <v>1</v>
      </c>
      <c r="O433">
        <v>0</v>
      </c>
      <c r="P433">
        <v>0</v>
      </c>
      <c r="Q433">
        <v>0</v>
      </c>
      <c r="R433" t="s">
        <v>227</v>
      </c>
      <c r="S433" t="s">
        <v>227</v>
      </c>
      <c r="T433">
        <v>0</v>
      </c>
      <c r="U433" t="s">
        <v>227</v>
      </c>
      <c r="V433" t="s">
        <v>227</v>
      </c>
      <c r="W433" t="s">
        <v>227</v>
      </c>
      <c r="X433" t="s">
        <v>227</v>
      </c>
      <c r="Y433" t="s">
        <v>227</v>
      </c>
      <c r="Z433" t="s">
        <v>228</v>
      </c>
      <c r="AA433" t="s">
        <v>54</v>
      </c>
      <c r="AB433">
        <v>129.9</v>
      </c>
      <c r="AC433">
        <v>111.563</v>
      </c>
      <c r="AD433" t="s">
        <v>67</v>
      </c>
      <c r="AE433" t="s">
        <v>4</v>
      </c>
      <c r="AF433" t="s">
        <v>8</v>
      </c>
      <c r="AG433" t="s">
        <v>88</v>
      </c>
      <c r="AH433" s="3">
        <v>45786</v>
      </c>
      <c r="AJ433" t="s">
        <v>56</v>
      </c>
      <c r="AK433" s="3"/>
      <c r="AM433" s="3"/>
      <c r="AN433" t="s">
        <v>57</v>
      </c>
      <c r="AO433" s="3"/>
      <c r="AR433"/>
      <c r="AS433">
        <v>202505</v>
      </c>
      <c r="AT433" s="3">
        <v>45786</v>
      </c>
      <c r="AU433">
        <v>2171074</v>
      </c>
      <c r="AV433">
        <v>45791</v>
      </c>
      <c r="AW433" s="3">
        <v>45817</v>
      </c>
      <c r="AY433" s="3"/>
      <c r="BA433" s="3"/>
      <c r="BC433" s="3"/>
      <c r="BD433">
        <v>202505</v>
      </c>
      <c r="BE433">
        <v>202505</v>
      </c>
      <c r="BF433" s="5">
        <f>IFERROR(VLOOKUP(Sheet1[[#This Row],[ASESOR]],Parámetros!A:B,2,0),Sheet1[[#This Row],[PERIODO_ALTA]])</f>
        <v>202505</v>
      </c>
      <c r="BG433" s="5" t="str">
        <f>_xlfn.CONCAT(TRIM(Sheet1[[#This Row],[ASESOR]])," ",TRIM(Sheet1[[#This Row],[DEPARTAMENTO]]))</f>
        <v>ALIV TELECOM S.A.C. Piura</v>
      </c>
      <c r="BH433" s="5" t="str">
        <f>Sheet1[[#This Row],[DNI_ASESOR]]</f>
        <v>20609316170</v>
      </c>
      <c r="BI433">
        <f>IF(Sheet1[[#This Row],[GRUPO]]="G1",IF(AND(Sheet1[[#This Row],[RECIBO1_PAGADO]]&lt;&gt;"",Sheet1[[#This Row],[RECIBO1_PAGADO]]&lt;=DATEVALUE("10/06/2025")),1,0),0)</f>
        <v>1</v>
      </c>
      <c r="BJ433" s="9">
        <f>Sheet1[[#This Row],[PRECIO CON IGV EXTERNO]]/1.18</f>
        <v>94.544915254237296</v>
      </c>
      <c r="BK433" s="5" t="str">
        <f>IF(MONTH(Sheet1[[#This Row],[WS_RECIBO1_EMISION]])=5,"G1",IF(MONTH(Sheet1[[#This Row],[WS_RECIBO1_EMISION]])-5=1,"G2","POR DEFINIR"))</f>
        <v>G1</v>
      </c>
      <c r="BL433" s="5" t="s">
        <v>1798</v>
      </c>
    </row>
    <row r="434" spans="1:64" x14ac:dyDescent="0.25">
      <c r="A434">
        <v>2171108</v>
      </c>
      <c r="B434" t="s">
        <v>715</v>
      </c>
      <c r="C434" t="s">
        <v>94</v>
      </c>
      <c r="D434" t="s">
        <v>95</v>
      </c>
      <c r="E434" t="s">
        <v>96</v>
      </c>
      <c r="H434" s="3">
        <v>45786</v>
      </c>
      <c r="I434" s="13">
        <v>45786.668827777779</v>
      </c>
      <c r="J434" t="s">
        <v>190</v>
      </c>
      <c r="K434">
        <v>350</v>
      </c>
      <c r="L434" t="s">
        <v>186</v>
      </c>
      <c r="M434" t="s">
        <v>53</v>
      </c>
      <c r="N434">
        <v>0</v>
      </c>
      <c r="O434">
        <v>0</v>
      </c>
      <c r="P434">
        <v>0</v>
      </c>
      <c r="Q434">
        <v>0</v>
      </c>
      <c r="R434" t="s">
        <v>227</v>
      </c>
      <c r="S434" t="s">
        <v>227</v>
      </c>
      <c r="T434">
        <v>0</v>
      </c>
      <c r="U434" t="s">
        <v>227</v>
      </c>
      <c r="V434" t="s">
        <v>227</v>
      </c>
      <c r="W434" t="s">
        <v>227</v>
      </c>
      <c r="X434" t="s">
        <v>227</v>
      </c>
      <c r="Y434" t="s">
        <v>227</v>
      </c>
      <c r="Z434" t="s">
        <v>227</v>
      </c>
      <c r="AA434" t="s">
        <v>54</v>
      </c>
      <c r="AB434">
        <v>69</v>
      </c>
      <c r="AC434">
        <v>69</v>
      </c>
      <c r="AD434" t="s">
        <v>55</v>
      </c>
      <c r="AE434" t="s">
        <v>141</v>
      </c>
      <c r="AF434" t="s">
        <v>187</v>
      </c>
      <c r="AG434" t="s">
        <v>88</v>
      </c>
      <c r="AH434" s="3">
        <v>45787</v>
      </c>
      <c r="AJ434" t="s">
        <v>56</v>
      </c>
      <c r="AK434" s="3"/>
      <c r="AM434" s="3"/>
      <c r="AN434" t="s">
        <v>57</v>
      </c>
      <c r="AO434" s="3"/>
      <c r="AR434"/>
      <c r="AS434">
        <v>202505</v>
      </c>
      <c r="AT434" s="3">
        <v>45787</v>
      </c>
      <c r="AU434">
        <v>2171108</v>
      </c>
      <c r="AV434">
        <v>45791</v>
      </c>
      <c r="AW434" s="3">
        <v>45810</v>
      </c>
      <c r="AY434" s="3"/>
      <c r="BA434" s="3"/>
      <c r="BC434" s="3"/>
      <c r="BD434">
        <v>202505</v>
      </c>
      <c r="BE434">
        <v>202505</v>
      </c>
      <c r="BF434" s="5">
        <f>IFERROR(VLOOKUP(Sheet1[[#This Row],[ASESOR]],Parámetros!A:B,2,0),Sheet1[[#This Row],[PERIODO_ALTA]])</f>
        <v>202505</v>
      </c>
      <c r="BG434" s="5" t="str">
        <f>_xlfn.CONCAT(TRIM(Sheet1[[#This Row],[ASESOR]])," ",TRIM(Sheet1[[#This Row],[DEPARTAMENTO]]))</f>
        <v>EXPORTEL PROVINCIA La Libertad</v>
      </c>
      <c r="BH434" s="5" t="str">
        <f>Sheet1[[#This Row],[DNI_ASESOR]]</f>
        <v>20610487672</v>
      </c>
      <c r="BI434">
        <f>IF(Sheet1[[#This Row],[GRUPO]]="G1",IF(AND(Sheet1[[#This Row],[RECIBO1_PAGADO]]&lt;&gt;"",Sheet1[[#This Row],[RECIBO1_PAGADO]]&lt;=DATEVALUE("10/06/2025")),1,0),0)</f>
        <v>1</v>
      </c>
      <c r="BJ434" s="9">
        <f>Sheet1[[#This Row],[PRECIO CON IGV EXTERNO]]/1.18</f>
        <v>58.474576271186443</v>
      </c>
      <c r="BK434" s="5" t="str">
        <f>IF(MONTH(Sheet1[[#This Row],[WS_RECIBO1_EMISION]])=5,"G1",IF(MONTH(Sheet1[[#This Row],[WS_RECIBO1_EMISION]])-5=1,"G2","POR DEFINIR"))</f>
        <v>G1</v>
      </c>
      <c r="BL434" s="5" t="s">
        <v>1798</v>
      </c>
    </row>
    <row r="435" spans="1:64" x14ac:dyDescent="0.25">
      <c r="A435">
        <v>2171140</v>
      </c>
      <c r="B435" t="s">
        <v>716</v>
      </c>
      <c r="C435" t="s">
        <v>89</v>
      </c>
      <c r="D435" t="s">
        <v>89</v>
      </c>
      <c r="E435" t="s">
        <v>97</v>
      </c>
      <c r="H435" s="3">
        <v>45786</v>
      </c>
      <c r="I435" s="13">
        <v>45786.650021875001</v>
      </c>
      <c r="J435" t="s">
        <v>192</v>
      </c>
      <c r="K435">
        <v>400</v>
      </c>
      <c r="L435" t="s">
        <v>189</v>
      </c>
      <c r="M435" t="s">
        <v>65</v>
      </c>
      <c r="N435">
        <v>0</v>
      </c>
      <c r="O435">
        <v>0</v>
      </c>
      <c r="P435">
        <v>1</v>
      </c>
      <c r="Q435">
        <v>0</v>
      </c>
      <c r="R435" t="s">
        <v>227</v>
      </c>
      <c r="S435" t="s">
        <v>227</v>
      </c>
      <c r="T435">
        <v>1</v>
      </c>
      <c r="U435" t="s">
        <v>227</v>
      </c>
      <c r="V435" t="s">
        <v>227</v>
      </c>
      <c r="W435" t="s">
        <v>227</v>
      </c>
      <c r="X435" t="s">
        <v>227</v>
      </c>
      <c r="Y435" t="s">
        <v>227</v>
      </c>
      <c r="Z435" t="s">
        <v>227</v>
      </c>
      <c r="AA435" t="s">
        <v>54</v>
      </c>
      <c r="AB435">
        <v>154</v>
      </c>
      <c r="AC435">
        <v>154</v>
      </c>
      <c r="AD435" t="s">
        <v>67</v>
      </c>
      <c r="AE435" t="s">
        <v>4</v>
      </c>
      <c r="AF435" t="s">
        <v>8</v>
      </c>
      <c r="AG435" t="s">
        <v>88</v>
      </c>
      <c r="AH435" s="3">
        <v>45787</v>
      </c>
      <c r="AJ435" t="s">
        <v>56</v>
      </c>
      <c r="AK435" s="3"/>
      <c r="AM435" s="3"/>
      <c r="AN435" t="s">
        <v>57</v>
      </c>
      <c r="AO435" s="3"/>
      <c r="AR435"/>
      <c r="AS435">
        <v>202505</v>
      </c>
      <c r="AT435" s="3">
        <v>45787</v>
      </c>
      <c r="AU435">
        <v>2171140</v>
      </c>
      <c r="AV435">
        <v>45791</v>
      </c>
      <c r="AW435" s="3">
        <v>45813</v>
      </c>
      <c r="AY435" s="3"/>
      <c r="BA435" s="3"/>
      <c r="BC435" s="3"/>
      <c r="BD435">
        <v>202505</v>
      </c>
      <c r="BE435">
        <v>202505</v>
      </c>
      <c r="BF435" s="5">
        <f>IFERROR(VLOOKUP(Sheet1[[#This Row],[ASESOR]],Parámetros!A:B,2,0),Sheet1[[#This Row],[PERIODO_ALTA]])</f>
        <v>202505</v>
      </c>
      <c r="BG435" s="5" t="str">
        <f>_xlfn.CONCAT(TRIM(Sheet1[[#This Row],[ASESOR]])," ",TRIM(Sheet1[[#This Row],[DEPARTAMENTO]]))</f>
        <v>ALIV TELECOM S.A.C. Piura</v>
      </c>
      <c r="BH435" s="5" t="str">
        <f>Sheet1[[#This Row],[DNI_ASESOR]]</f>
        <v>20609316170</v>
      </c>
      <c r="BI435">
        <f>IF(Sheet1[[#This Row],[GRUPO]]="G1",IF(AND(Sheet1[[#This Row],[RECIBO1_PAGADO]]&lt;&gt;"",Sheet1[[#This Row],[RECIBO1_PAGADO]]&lt;=DATEVALUE("10/06/2025")),1,0),0)</f>
        <v>1</v>
      </c>
      <c r="BJ435" s="9">
        <f>Sheet1[[#This Row],[PRECIO CON IGV EXTERNO]]/1.18</f>
        <v>130.5084745762712</v>
      </c>
      <c r="BK435" s="5" t="str">
        <f>IF(MONTH(Sheet1[[#This Row],[WS_RECIBO1_EMISION]])=5,"G1",IF(MONTH(Sheet1[[#This Row],[WS_RECIBO1_EMISION]])-5=1,"G2","POR DEFINIR"))</f>
        <v>G1</v>
      </c>
      <c r="BL435" s="5" t="s">
        <v>1798</v>
      </c>
    </row>
    <row r="436" spans="1:64" x14ac:dyDescent="0.25">
      <c r="A436">
        <v>2171161</v>
      </c>
      <c r="B436" t="s">
        <v>717</v>
      </c>
      <c r="C436" t="s">
        <v>94</v>
      </c>
      <c r="D436" t="s">
        <v>95</v>
      </c>
      <c r="E436" t="s">
        <v>102</v>
      </c>
      <c r="H436" s="3">
        <v>45784</v>
      </c>
      <c r="I436" s="13">
        <v>45786.652054050923</v>
      </c>
      <c r="J436" t="s">
        <v>190</v>
      </c>
      <c r="K436">
        <v>350</v>
      </c>
      <c r="L436" t="s">
        <v>186</v>
      </c>
      <c r="M436" t="s">
        <v>53</v>
      </c>
      <c r="N436">
        <v>0</v>
      </c>
      <c r="O436">
        <v>0</v>
      </c>
      <c r="P436">
        <v>0</v>
      </c>
      <c r="Q436">
        <v>0</v>
      </c>
      <c r="R436" t="s">
        <v>227</v>
      </c>
      <c r="S436" t="s">
        <v>227</v>
      </c>
      <c r="T436">
        <v>0</v>
      </c>
      <c r="U436" t="s">
        <v>227</v>
      </c>
      <c r="V436" t="s">
        <v>227</v>
      </c>
      <c r="W436" t="s">
        <v>227</v>
      </c>
      <c r="X436" t="s">
        <v>227</v>
      </c>
      <c r="Y436" t="s">
        <v>227</v>
      </c>
      <c r="Z436" t="s">
        <v>227</v>
      </c>
      <c r="AA436" t="s">
        <v>54</v>
      </c>
      <c r="AB436">
        <v>69</v>
      </c>
      <c r="AC436">
        <v>69</v>
      </c>
      <c r="AD436" t="s">
        <v>67</v>
      </c>
      <c r="AE436" t="s">
        <v>4</v>
      </c>
      <c r="AF436" t="s">
        <v>8</v>
      </c>
      <c r="AG436" t="s">
        <v>88</v>
      </c>
      <c r="AH436" s="3">
        <v>45794</v>
      </c>
      <c r="AJ436" t="s">
        <v>56</v>
      </c>
      <c r="AK436" s="3"/>
      <c r="AM436" s="3"/>
      <c r="AN436" t="s">
        <v>57</v>
      </c>
      <c r="AO436" s="3"/>
      <c r="AR436"/>
      <c r="AS436">
        <v>202505</v>
      </c>
      <c r="AT436" s="3">
        <v>45794</v>
      </c>
      <c r="AU436">
        <v>2171161</v>
      </c>
      <c r="AV436">
        <v>45796</v>
      </c>
      <c r="AW436" s="3">
        <v>45797</v>
      </c>
      <c r="AY436" s="3"/>
      <c r="BA436" s="3"/>
      <c r="BC436" s="3"/>
      <c r="BD436">
        <v>202505</v>
      </c>
      <c r="BE436">
        <v>202505</v>
      </c>
      <c r="BF436" s="5">
        <f>IFERROR(VLOOKUP(Sheet1[[#This Row],[ASESOR]],Parámetros!A:B,2,0),Sheet1[[#This Row],[PERIODO_ALTA]])</f>
        <v>202505</v>
      </c>
      <c r="BG436" s="5" t="str">
        <f>_xlfn.CONCAT(TRIM(Sheet1[[#This Row],[ASESOR]])," ",TRIM(Sheet1[[#This Row],[DEPARTAMENTO]]))</f>
        <v>ALIV TELECOM S.A.C. La Libertad</v>
      </c>
      <c r="BH436" s="5" t="str">
        <f>Sheet1[[#This Row],[DNI_ASESOR]]</f>
        <v>20609316170</v>
      </c>
      <c r="BI436">
        <f>IF(Sheet1[[#This Row],[GRUPO]]="G1",IF(AND(Sheet1[[#This Row],[RECIBO1_PAGADO]]&lt;&gt;"",Sheet1[[#This Row],[RECIBO1_PAGADO]]&lt;=DATEVALUE("10/06/2025")),1,0),0)</f>
        <v>1</v>
      </c>
      <c r="BJ436" s="9">
        <f>Sheet1[[#This Row],[PRECIO CON IGV EXTERNO]]/1.18</f>
        <v>58.474576271186443</v>
      </c>
      <c r="BK436" s="5" t="str">
        <f>IF(MONTH(Sheet1[[#This Row],[WS_RECIBO1_EMISION]])=5,"G1",IF(MONTH(Sheet1[[#This Row],[WS_RECIBO1_EMISION]])-5=1,"G2","POR DEFINIR"))</f>
        <v>G1</v>
      </c>
      <c r="BL436" s="5" t="s">
        <v>1798</v>
      </c>
    </row>
    <row r="437" spans="1:64" x14ac:dyDescent="0.25">
      <c r="A437">
        <v>2171171</v>
      </c>
      <c r="B437" t="s">
        <v>718</v>
      </c>
      <c r="C437" t="s">
        <v>85</v>
      </c>
      <c r="D437" t="s">
        <v>86</v>
      </c>
      <c r="E437" t="s">
        <v>66</v>
      </c>
      <c r="H437" s="3">
        <v>45786</v>
      </c>
      <c r="I437" s="13">
        <v>45786.660434062498</v>
      </c>
      <c r="J437" t="s">
        <v>190</v>
      </c>
      <c r="K437">
        <v>350</v>
      </c>
      <c r="L437" t="s">
        <v>186</v>
      </c>
      <c r="M437" t="s">
        <v>53</v>
      </c>
      <c r="N437">
        <v>0</v>
      </c>
      <c r="O437">
        <v>0</v>
      </c>
      <c r="P437">
        <v>0</v>
      </c>
      <c r="Q437">
        <v>0</v>
      </c>
      <c r="R437" t="s">
        <v>227</v>
      </c>
      <c r="S437" t="s">
        <v>227</v>
      </c>
      <c r="T437">
        <v>0</v>
      </c>
      <c r="U437" t="s">
        <v>227</v>
      </c>
      <c r="V437" t="s">
        <v>227</v>
      </c>
      <c r="W437" t="s">
        <v>227</v>
      </c>
      <c r="X437" t="s">
        <v>227</v>
      </c>
      <c r="Y437" t="s">
        <v>227</v>
      </c>
      <c r="Z437" t="s">
        <v>227</v>
      </c>
      <c r="AA437" t="s">
        <v>54</v>
      </c>
      <c r="AB437">
        <v>69</v>
      </c>
      <c r="AC437">
        <v>69</v>
      </c>
      <c r="AD437" t="s">
        <v>55</v>
      </c>
      <c r="AE437" t="s">
        <v>141</v>
      </c>
      <c r="AF437" t="s">
        <v>187</v>
      </c>
      <c r="AG437" t="s">
        <v>88</v>
      </c>
      <c r="AH437" s="3">
        <v>45787</v>
      </c>
      <c r="AJ437" t="s">
        <v>56</v>
      </c>
      <c r="AK437" s="3"/>
      <c r="AM437" s="3"/>
      <c r="AN437" t="s">
        <v>57</v>
      </c>
      <c r="AO437" s="3"/>
      <c r="AR437"/>
      <c r="AS437">
        <v>202505</v>
      </c>
      <c r="AT437" s="3">
        <v>45787</v>
      </c>
      <c r="AU437">
        <v>2171171</v>
      </c>
      <c r="AV437">
        <v>45791</v>
      </c>
      <c r="AW437" s="3">
        <v>45803</v>
      </c>
      <c r="AY437" s="3"/>
      <c r="BA437" s="3"/>
      <c r="BC437" s="3"/>
      <c r="BD437">
        <v>202505</v>
      </c>
      <c r="BE437">
        <v>202505</v>
      </c>
      <c r="BF437" s="5">
        <f>IFERROR(VLOOKUP(Sheet1[[#This Row],[ASESOR]],Parámetros!A:B,2,0),Sheet1[[#This Row],[PERIODO_ALTA]])</f>
        <v>202505</v>
      </c>
      <c r="BG437" s="5" t="str">
        <f>_xlfn.CONCAT(TRIM(Sheet1[[#This Row],[ASESOR]])," ",TRIM(Sheet1[[#This Row],[DEPARTAMENTO]]))</f>
        <v>EXPORTEL PROVINCIA Lambayeque</v>
      </c>
      <c r="BH437" s="5" t="str">
        <f>Sheet1[[#This Row],[DNI_ASESOR]]</f>
        <v>20610487672</v>
      </c>
      <c r="BI437">
        <f>IF(Sheet1[[#This Row],[GRUPO]]="G1",IF(AND(Sheet1[[#This Row],[RECIBO1_PAGADO]]&lt;&gt;"",Sheet1[[#This Row],[RECIBO1_PAGADO]]&lt;=DATEVALUE("10/06/2025")),1,0),0)</f>
        <v>1</v>
      </c>
      <c r="BJ437" s="9">
        <f>Sheet1[[#This Row],[PRECIO CON IGV EXTERNO]]/1.18</f>
        <v>58.474576271186443</v>
      </c>
      <c r="BK437" s="5" t="str">
        <f>IF(MONTH(Sheet1[[#This Row],[WS_RECIBO1_EMISION]])=5,"G1",IF(MONTH(Sheet1[[#This Row],[WS_RECIBO1_EMISION]])-5=1,"G2","POR DEFINIR"))</f>
        <v>G1</v>
      </c>
      <c r="BL437" s="5" t="s">
        <v>1798</v>
      </c>
    </row>
    <row r="438" spans="1:64" x14ac:dyDescent="0.25">
      <c r="A438">
        <v>2171219</v>
      </c>
      <c r="B438" t="s">
        <v>719</v>
      </c>
      <c r="C438" t="s">
        <v>94</v>
      </c>
      <c r="D438" t="s">
        <v>95</v>
      </c>
      <c r="E438" t="s">
        <v>102</v>
      </c>
      <c r="H438" s="3">
        <v>45786</v>
      </c>
      <c r="I438" s="13">
        <v>45786.681265243053</v>
      </c>
      <c r="J438" t="s">
        <v>190</v>
      </c>
      <c r="K438">
        <v>350</v>
      </c>
      <c r="L438" t="s">
        <v>186</v>
      </c>
      <c r="M438" t="s">
        <v>53</v>
      </c>
      <c r="N438">
        <v>0</v>
      </c>
      <c r="O438">
        <v>0</v>
      </c>
      <c r="P438">
        <v>0</v>
      </c>
      <c r="Q438">
        <v>0</v>
      </c>
      <c r="R438" t="s">
        <v>227</v>
      </c>
      <c r="S438" t="s">
        <v>227</v>
      </c>
      <c r="T438">
        <v>0</v>
      </c>
      <c r="U438" t="s">
        <v>227</v>
      </c>
      <c r="V438" t="s">
        <v>227</v>
      </c>
      <c r="W438" t="s">
        <v>227</v>
      </c>
      <c r="X438" t="s">
        <v>227</v>
      </c>
      <c r="Y438" t="s">
        <v>227</v>
      </c>
      <c r="Z438" t="s">
        <v>227</v>
      </c>
      <c r="AA438" t="s">
        <v>54</v>
      </c>
      <c r="AB438">
        <v>69</v>
      </c>
      <c r="AC438">
        <v>69</v>
      </c>
      <c r="AD438" t="s">
        <v>55</v>
      </c>
      <c r="AE438" t="s">
        <v>141</v>
      </c>
      <c r="AF438" t="s">
        <v>187</v>
      </c>
      <c r="AG438" t="s">
        <v>88</v>
      </c>
      <c r="AH438" s="3">
        <v>45787</v>
      </c>
      <c r="AJ438" t="s">
        <v>56</v>
      </c>
      <c r="AK438" s="3"/>
      <c r="AM438" s="3"/>
      <c r="AN438" t="s">
        <v>57</v>
      </c>
      <c r="AO438" s="3"/>
      <c r="AR438"/>
      <c r="AS438">
        <v>202505</v>
      </c>
      <c r="AT438" s="3">
        <v>45787</v>
      </c>
      <c r="AU438">
        <v>2171219</v>
      </c>
      <c r="AV438">
        <v>45791</v>
      </c>
      <c r="AW438" s="3">
        <v>45806</v>
      </c>
      <c r="AY438" s="3"/>
      <c r="BA438" s="3"/>
      <c r="BC438" s="3"/>
      <c r="BD438">
        <v>202505</v>
      </c>
      <c r="BE438">
        <v>202505</v>
      </c>
      <c r="BF438" s="5">
        <f>IFERROR(VLOOKUP(Sheet1[[#This Row],[ASESOR]],Parámetros!A:B,2,0),Sheet1[[#This Row],[PERIODO_ALTA]])</f>
        <v>202505</v>
      </c>
      <c r="BG438" s="5" t="str">
        <f>_xlfn.CONCAT(TRIM(Sheet1[[#This Row],[ASESOR]])," ",TRIM(Sheet1[[#This Row],[DEPARTAMENTO]]))</f>
        <v>EXPORTEL PROVINCIA La Libertad</v>
      </c>
      <c r="BH438" s="5" t="str">
        <f>Sheet1[[#This Row],[DNI_ASESOR]]</f>
        <v>20610487672</v>
      </c>
      <c r="BI438">
        <f>IF(Sheet1[[#This Row],[GRUPO]]="G1",IF(AND(Sheet1[[#This Row],[RECIBO1_PAGADO]]&lt;&gt;"",Sheet1[[#This Row],[RECIBO1_PAGADO]]&lt;=DATEVALUE("10/06/2025")),1,0),0)</f>
        <v>1</v>
      </c>
      <c r="BJ438" s="9">
        <f>Sheet1[[#This Row],[PRECIO CON IGV EXTERNO]]/1.18</f>
        <v>58.474576271186443</v>
      </c>
      <c r="BK438" s="5" t="str">
        <f>IF(MONTH(Sheet1[[#This Row],[WS_RECIBO1_EMISION]])=5,"G1",IF(MONTH(Sheet1[[#This Row],[WS_RECIBO1_EMISION]])-5=1,"G2","POR DEFINIR"))</f>
        <v>G1</v>
      </c>
      <c r="BL438" s="5" t="s">
        <v>1798</v>
      </c>
    </row>
    <row r="439" spans="1:64" x14ac:dyDescent="0.25">
      <c r="A439">
        <v>2171288</v>
      </c>
      <c r="B439" t="s">
        <v>720</v>
      </c>
      <c r="C439" t="s">
        <v>89</v>
      </c>
      <c r="D439" t="s">
        <v>89</v>
      </c>
      <c r="E439" t="s">
        <v>89</v>
      </c>
      <c r="H439" s="3">
        <v>45786</v>
      </c>
      <c r="I439" s="13">
        <v>45786.689584490741</v>
      </c>
      <c r="J439" t="s">
        <v>190</v>
      </c>
      <c r="K439">
        <v>350</v>
      </c>
      <c r="L439" t="s">
        <v>188</v>
      </c>
      <c r="M439" t="s">
        <v>61</v>
      </c>
      <c r="N439">
        <v>0</v>
      </c>
      <c r="O439">
        <v>0</v>
      </c>
      <c r="P439">
        <v>0</v>
      </c>
      <c r="Q439">
        <v>0</v>
      </c>
      <c r="R439" t="s">
        <v>227</v>
      </c>
      <c r="S439" t="s">
        <v>227</v>
      </c>
      <c r="T439">
        <v>1</v>
      </c>
      <c r="U439" t="s">
        <v>227</v>
      </c>
      <c r="V439" t="s">
        <v>227</v>
      </c>
      <c r="W439" t="s">
        <v>227</v>
      </c>
      <c r="X439" t="s">
        <v>227</v>
      </c>
      <c r="Y439" t="s">
        <v>227</v>
      </c>
      <c r="Z439" t="s">
        <v>227</v>
      </c>
      <c r="AA439" t="s">
        <v>54</v>
      </c>
      <c r="AB439">
        <v>79</v>
      </c>
      <c r="AC439">
        <v>79</v>
      </c>
      <c r="AD439" t="s">
        <v>67</v>
      </c>
      <c r="AE439" t="s">
        <v>4</v>
      </c>
      <c r="AF439" t="s">
        <v>8</v>
      </c>
      <c r="AG439" t="s">
        <v>88</v>
      </c>
      <c r="AH439" s="3">
        <v>45787</v>
      </c>
      <c r="AJ439" t="s">
        <v>56</v>
      </c>
      <c r="AK439" s="3"/>
      <c r="AM439" s="3"/>
      <c r="AN439" t="s">
        <v>57</v>
      </c>
      <c r="AO439" s="3"/>
      <c r="AR439"/>
      <c r="AS439">
        <v>202505</v>
      </c>
      <c r="AT439" s="3">
        <v>45787</v>
      </c>
      <c r="AU439">
        <v>2171288</v>
      </c>
      <c r="AV439">
        <v>45791</v>
      </c>
      <c r="AW439" s="3">
        <v>45818</v>
      </c>
      <c r="AY439" s="3"/>
      <c r="BA439" s="3"/>
      <c r="BC439" s="3"/>
      <c r="BD439">
        <v>202505</v>
      </c>
      <c r="BE439">
        <v>202505</v>
      </c>
      <c r="BF439" s="5">
        <f>IFERROR(VLOOKUP(Sheet1[[#This Row],[ASESOR]],Parámetros!A:B,2,0),Sheet1[[#This Row],[PERIODO_ALTA]])</f>
        <v>202505</v>
      </c>
      <c r="BG439" s="5" t="str">
        <f>_xlfn.CONCAT(TRIM(Sheet1[[#This Row],[ASESOR]])," ",TRIM(Sheet1[[#This Row],[DEPARTAMENTO]]))</f>
        <v>ALIV TELECOM S.A.C. Piura</v>
      </c>
      <c r="BH439" s="5" t="str">
        <f>Sheet1[[#This Row],[DNI_ASESOR]]</f>
        <v>20609316170</v>
      </c>
      <c r="BI439">
        <f>IF(Sheet1[[#This Row],[GRUPO]]="G1",IF(AND(Sheet1[[#This Row],[RECIBO1_PAGADO]]&lt;&gt;"",Sheet1[[#This Row],[RECIBO1_PAGADO]]&lt;=DATEVALUE("10/06/2025")),1,0),0)</f>
        <v>1</v>
      </c>
      <c r="BJ439" s="9">
        <f>Sheet1[[#This Row],[PRECIO CON IGV EXTERNO]]/1.18</f>
        <v>66.949152542372886</v>
      </c>
      <c r="BK439" s="5" t="str">
        <f>IF(MONTH(Sheet1[[#This Row],[WS_RECIBO1_EMISION]])=5,"G1",IF(MONTH(Sheet1[[#This Row],[WS_RECIBO1_EMISION]])-5=1,"G2","POR DEFINIR"))</f>
        <v>G1</v>
      </c>
      <c r="BL439" s="5" t="s">
        <v>1798</v>
      </c>
    </row>
    <row r="440" spans="1:64" x14ac:dyDescent="0.25">
      <c r="A440">
        <v>2171320</v>
      </c>
      <c r="B440" t="s">
        <v>721</v>
      </c>
      <c r="C440" t="s">
        <v>89</v>
      </c>
      <c r="D440" t="s">
        <v>89</v>
      </c>
      <c r="E440" t="s">
        <v>90</v>
      </c>
      <c r="H440" s="3">
        <v>45786</v>
      </c>
      <c r="I440" s="13">
        <v>45786.706235682868</v>
      </c>
      <c r="J440" t="s">
        <v>195</v>
      </c>
      <c r="K440">
        <v>1000</v>
      </c>
      <c r="L440" t="s">
        <v>188</v>
      </c>
      <c r="M440" t="s">
        <v>58</v>
      </c>
      <c r="N440">
        <v>1</v>
      </c>
      <c r="O440">
        <v>0</v>
      </c>
      <c r="P440">
        <v>0</v>
      </c>
      <c r="Q440">
        <v>0</v>
      </c>
      <c r="R440" t="s">
        <v>227</v>
      </c>
      <c r="S440" t="s">
        <v>227</v>
      </c>
      <c r="T440">
        <v>0</v>
      </c>
      <c r="U440" t="s">
        <v>227</v>
      </c>
      <c r="V440" t="s">
        <v>227</v>
      </c>
      <c r="W440" t="s">
        <v>227</v>
      </c>
      <c r="X440" t="s">
        <v>227</v>
      </c>
      <c r="Y440" t="s">
        <v>227</v>
      </c>
      <c r="Z440" t="s">
        <v>228</v>
      </c>
      <c r="AA440" t="s">
        <v>54</v>
      </c>
      <c r="AB440">
        <v>129.9</v>
      </c>
      <c r="AC440">
        <v>111.563</v>
      </c>
      <c r="AD440" t="s">
        <v>67</v>
      </c>
      <c r="AE440" t="s">
        <v>4</v>
      </c>
      <c r="AF440" t="s">
        <v>8</v>
      </c>
      <c r="AG440" t="s">
        <v>88</v>
      </c>
      <c r="AH440" s="3">
        <v>45791</v>
      </c>
      <c r="AJ440" t="s">
        <v>56</v>
      </c>
      <c r="AK440" s="3"/>
      <c r="AM440" s="3"/>
      <c r="AN440" t="s">
        <v>57</v>
      </c>
      <c r="AO440" s="3"/>
      <c r="AR440"/>
      <c r="AS440">
        <v>202505</v>
      </c>
      <c r="AT440" s="3">
        <v>45791</v>
      </c>
      <c r="AU440">
        <v>2171320</v>
      </c>
      <c r="AV440">
        <v>45796</v>
      </c>
      <c r="AW440" s="3">
        <v>45816</v>
      </c>
      <c r="AY440" s="3"/>
      <c r="BA440" s="3"/>
      <c r="BC440" s="3"/>
      <c r="BD440">
        <v>202505</v>
      </c>
      <c r="BE440">
        <v>202505</v>
      </c>
      <c r="BF440" s="5">
        <f>IFERROR(VLOOKUP(Sheet1[[#This Row],[ASESOR]],Parámetros!A:B,2,0),Sheet1[[#This Row],[PERIODO_ALTA]])</f>
        <v>202505</v>
      </c>
      <c r="BG440" s="5" t="str">
        <f>_xlfn.CONCAT(TRIM(Sheet1[[#This Row],[ASESOR]])," ",TRIM(Sheet1[[#This Row],[DEPARTAMENTO]]))</f>
        <v>ALIV TELECOM S.A.C. Piura</v>
      </c>
      <c r="BH440" s="5" t="str">
        <f>Sheet1[[#This Row],[DNI_ASESOR]]</f>
        <v>20609316170</v>
      </c>
      <c r="BI440">
        <f>IF(Sheet1[[#This Row],[GRUPO]]="G1",IF(AND(Sheet1[[#This Row],[RECIBO1_PAGADO]]&lt;&gt;"",Sheet1[[#This Row],[RECIBO1_PAGADO]]&lt;=DATEVALUE("10/06/2025")),1,0),0)</f>
        <v>1</v>
      </c>
      <c r="BJ440" s="9">
        <f>Sheet1[[#This Row],[PRECIO CON IGV EXTERNO]]/1.18</f>
        <v>94.544915254237296</v>
      </c>
      <c r="BK440" s="5" t="str">
        <f>IF(MONTH(Sheet1[[#This Row],[WS_RECIBO1_EMISION]])=5,"G1",IF(MONTH(Sheet1[[#This Row],[WS_RECIBO1_EMISION]])-5=1,"G2","POR DEFINIR"))</f>
        <v>G1</v>
      </c>
      <c r="BL440" s="5" t="s">
        <v>1798</v>
      </c>
    </row>
    <row r="441" spans="1:64" x14ac:dyDescent="0.25">
      <c r="A441">
        <v>2171337</v>
      </c>
      <c r="B441" t="s">
        <v>722</v>
      </c>
      <c r="C441" t="s">
        <v>89</v>
      </c>
      <c r="D441" t="s">
        <v>89</v>
      </c>
      <c r="E441" t="s">
        <v>93</v>
      </c>
      <c r="H441" s="3">
        <v>45786</v>
      </c>
      <c r="I441" s="13">
        <v>45786.714609490744</v>
      </c>
      <c r="J441" t="s">
        <v>192</v>
      </c>
      <c r="K441">
        <v>400</v>
      </c>
      <c r="L441" t="s">
        <v>186</v>
      </c>
      <c r="M441" t="s">
        <v>53</v>
      </c>
      <c r="N441">
        <v>0</v>
      </c>
      <c r="O441">
        <v>0</v>
      </c>
      <c r="P441">
        <v>0</v>
      </c>
      <c r="Q441">
        <v>0</v>
      </c>
      <c r="R441" t="s">
        <v>227</v>
      </c>
      <c r="S441" t="s">
        <v>227</v>
      </c>
      <c r="T441">
        <v>0</v>
      </c>
      <c r="U441" t="s">
        <v>227</v>
      </c>
      <c r="V441" t="s">
        <v>227</v>
      </c>
      <c r="W441" t="s">
        <v>227</v>
      </c>
      <c r="X441" t="s">
        <v>227</v>
      </c>
      <c r="Y441" t="s">
        <v>227</v>
      </c>
      <c r="Z441" t="s">
        <v>227</v>
      </c>
      <c r="AA441" t="s">
        <v>54</v>
      </c>
      <c r="AB441">
        <v>129</v>
      </c>
      <c r="AC441">
        <v>129</v>
      </c>
      <c r="AD441" t="s">
        <v>67</v>
      </c>
      <c r="AE441" t="s">
        <v>4</v>
      </c>
      <c r="AF441" t="s">
        <v>8</v>
      </c>
      <c r="AG441" t="s">
        <v>88</v>
      </c>
      <c r="AH441" s="3">
        <v>45787</v>
      </c>
      <c r="AJ441" t="s">
        <v>56</v>
      </c>
      <c r="AK441" s="3"/>
      <c r="AM441" s="3"/>
      <c r="AN441" t="s">
        <v>57</v>
      </c>
      <c r="AO441" s="3"/>
      <c r="AR441"/>
      <c r="AS441">
        <v>202505</v>
      </c>
      <c r="AT441" s="3">
        <v>45787</v>
      </c>
      <c r="AU441">
        <v>2171337</v>
      </c>
      <c r="AV441">
        <v>45791</v>
      </c>
      <c r="AW441" s="3">
        <v>45814</v>
      </c>
      <c r="AY441" s="3"/>
      <c r="BA441" s="3"/>
      <c r="BC441" s="3"/>
      <c r="BD441">
        <v>202505</v>
      </c>
      <c r="BE441">
        <v>202505</v>
      </c>
      <c r="BF441" s="5">
        <f>IFERROR(VLOOKUP(Sheet1[[#This Row],[ASESOR]],Parámetros!A:B,2,0),Sheet1[[#This Row],[PERIODO_ALTA]])</f>
        <v>202505</v>
      </c>
      <c r="BG441" s="5" t="str">
        <f>_xlfn.CONCAT(TRIM(Sheet1[[#This Row],[ASESOR]])," ",TRIM(Sheet1[[#This Row],[DEPARTAMENTO]]))</f>
        <v>ALIV TELECOM S.A.C. Piura</v>
      </c>
      <c r="BH441" s="5" t="str">
        <f>Sheet1[[#This Row],[DNI_ASESOR]]</f>
        <v>20609316170</v>
      </c>
      <c r="BI441">
        <f>IF(Sheet1[[#This Row],[GRUPO]]="G1",IF(AND(Sheet1[[#This Row],[RECIBO1_PAGADO]]&lt;&gt;"",Sheet1[[#This Row],[RECIBO1_PAGADO]]&lt;=DATEVALUE("10/06/2025")),1,0),0)</f>
        <v>1</v>
      </c>
      <c r="BJ441" s="9">
        <f>Sheet1[[#This Row],[PRECIO CON IGV EXTERNO]]/1.18</f>
        <v>109.32203389830509</v>
      </c>
      <c r="BK441" s="5" t="str">
        <f>IF(MONTH(Sheet1[[#This Row],[WS_RECIBO1_EMISION]])=5,"G1",IF(MONTH(Sheet1[[#This Row],[WS_RECIBO1_EMISION]])-5=1,"G2","POR DEFINIR"))</f>
        <v>G1</v>
      </c>
      <c r="BL441" s="5" t="s">
        <v>1798</v>
      </c>
    </row>
    <row r="442" spans="1:64" x14ac:dyDescent="0.25">
      <c r="A442">
        <v>2171355</v>
      </c>
      <c r="B442" t="s">
        <v>723</v>
      </c>
      <c r="C442" t="s">
        <v>94</v>
      </c>
      <c r="D442" t="s">
        <v>95</v>
      </c>
      <c r="E442" t="s">
        <v>96</v>
      </c>
      <c r="H442" s="3">
        <v>45786</v>
      </c>
      <c r="I442" s="13">
        <v>45786.702095682871</v>
      </c>
      <c r="J442" t="s">
        <v>195</v>
      </c>
      <c r="K442">
        <v>1000</v>
      </c>
      <c r="L442" t="s">
        <v>188</v>
      </c>
      <c r="M442" t="s">
        <v>58</v>
      </c>
      <c r="N442">
        <v>1</v>
      </c>
      <c r="O442">
        <v>0</v>
      </c>
      <c r="P442">
        <v>0</v>
      </c>
      <c r="Q442">
        <v>0</v>
      </c>
      <c r="R442" t="s">
        <v>227</v>
      </c>
      <c r="S442" t="s">
        <v>227</v>
      </c>
      <c r="T442">
        <v>0</v>
      </c>
      <c r="U442" t="s">
        <v>227</v>
      </c>
      <c r="V442" t="s">
        <v>227</v>
      </c>
      <c r="W442" t="s">
        <v>227</v>
      </c>
      <c r="X442" t="s">
        <v>227</v>
      </c>
      <c r="Y442" t="s">
        <v>227</v>
      </c>
      <c r="Z442" t="s">
        <v>228</v>
      </c>
      <c r="AA442" t="s">
        <v>54</v>
      </c>
      <c r="AB442">
        <v>129.9</v>
      </c>
      <c r="AC442">
        <v>111.563</v>
      </c>
      <c r="AD442" t="s">
        <v>55</v>
      </c>
      <c r="AE442" t="s">
        <v>4</v>
      </c>
      <c r="AF442" t="s">
        <v>8</v>
      </c>
      <c r="AG442" t="s">
        <v>88</v>
      </c>
      <c r="AH442" s="3">
        <v>45787</v>
      </c>
      <c r="AJ442" t="s">
        <v>56</v>
      </c>
      <c r="AK442" s="3"/>
      <c r="AM442" s="3"/>
      <c r="AN442" t="s">
        <v>57</v>
      </c>
      <c r="AO442" s="3"/>
      <c r="AR442"/>
      <c r="AS442">
        <v>202505</v>
      </c>
      <c r="AT442" s="3">
        <v>45787</v>
      </c>
      <c r="AU442">
        <v>2171355</v>
      </c>
      <c r="AV442">
        <v>45791</v>
      </c>
      <c r="AW442" s="3">
        <v>45804</v>
      </c>
      <c r="AY442" s="3"/>
      <c r="BA442" s="3"/>
      <c r="BC442" s="3"/>
      <c r="BD442">
        <v>202505</v>
      </c>
      <c r="BE442">
        <v>202505</v>
      </c>
      <c r="BF442" s="5">
        <f>IFERROR(VLOOKUP(Sheet1[[#This Row],[ASESOR]],Parámetros!A:B,2,0),Sheet1[[#This Row],[PERIODO_ALTA]])</f>
        <v>202505</v>
      </c>
      <c r="BG442" s="5" t="str">
        <f>_xlfn.CONCAT(TRIM(Sheet1[[#This Row],[ASESOR]])," ",TRIM(Sheet1[[#This Row],[DEPARTAMENTO]]))</f>
        <v>ALIV TELECOM S.A.C. La Libertad</v>
      </c>
      <c r="BH442" s="5" t="str">
        <f>Sheet1[[#This Row],[DNI_ASESOR]]</f>
        <v>20609316170</v>
      </c>
      <c r="BI442">
        <f>IF(Sheet1[[#This Row],[GRUPO]]="G1",IF(AND(Sheet1[[#This Row],[RECIBO1_PAGADO]]&lt;&gt;"",Sheet1[[#This Row],[RECIBO1_PAGADO]]&lt;=DATEVALUE("10/06/2025")),1,0),0)</f>
        <v>1</v>
      </c>
      <c r="BJ442" s="9">
        <f>Sheet1[[#This Row],[PRECIO CON IGV EXTERNO]]/1.18</f>
        <v>94.544915254237296</v>
      </c>
      <c r="BK442" s="5" t="str">
        <f>IF(MONTH(Sheet1[[#This Row],[WS_RECIBO1_EMISION]])=5,"G1",IF(MONTH(Sheet1[[#This Row],[WS_RECIBO1_EMISION]])-5=1,"G2","POR DEFINIR"))</f>
        <v>G1</v>
      </c>
      <c r="BL442" s="5" t="s">
        <v>1798</v>
      </c>
    </row>
    <row r="443" spans="1:64" x14ac:dyDescent="0.25">
      <c r="A443">
        <v>2171447</v>
      </c>
      <c r="B443" t="s">
        <v>724</v>
      </c>
      <c r="C443" t="s">
        <v>89</v>
      </c>
      <c r="D443" t="s">
        <v>89</v>
      </c>
      <c r="E443" t="s">
        <v>90</v>
      </c>
      <c r="H443" s="3">
        <v>45785</v>
      </c>
      <c r="I443" s="13">
        <v>45786.725067164349</v>
      </c>
      <c r="J443" t="s">
        <v>190</v>
      </c>
      <c r="K443">
        <v>350</v>
      </c>
      <c r="L443" t="s">
        <v>186</v>
      </c>
      <c r="M443" t="s">
        <v>53</v>
      </c>
      <c r="N443">
        <v>0</v>
      </c>
      <c r="O443">
        <v>0</v>
      </c>
      <c r="P443">
        <v>0</v>
      </c>
      <c r="Q443">
        <v>0</v>
      </c>
      <c r="R443" t="s">
        <v>227</v>
      </c>
      <c r="S443" t="s">
        <v>227</v>
      </c>
      <c r="T443">
        <v>0</v>
      </c>
      <c r="U443" t="s">
        <v>227</v>
      </c>
      <c r="V443" t="s">
        <v>227</v>
      </c>
      <c r="W443" t="s">
        <v>227</v>
      </c>
      <c r="X443" t="s">
        <v>227</v>
      </c>
      <c r="Y443" t="s">
        <v>227</v>
      </c>
      <c r="Z443" t="s">
        <v>227</v>
      </c>
      <c r="AA443" t="s">
        <v>54</v>
      </c>
      <c r="AB443">
        <v>69</v>
      </c>
      <c r="AC443">
        <v>69</v>
      </c>
      <c r="AD443" t="s">
        <v>67</v>
      </c>
      <c r="AE443" t="s">
        <v>70</v>
      </c>
      <c r="AF443" t="s">
        <v>131</v>
      </c>
      <c r="AG443" t="s">
        <v>88</v>
      </c>
      <c r="AH443" s="3">
        <v>45789</v>
      </c>
      <c r="AJ443" t="s">
        <v>56</v>
      </c>
      <c r="AK443" s="3"/>
      <c r="AM443" s="3"/>
      <c r="AN443" t="s">
        <v>57</v>
      </c>
      <c r="AO443" s="3"/>
      <c r="AR443"/>
      <c r="AS443">
        <v>202505</v>
      </c>
      <c r="AT443" s="3">
        <v>45789</v>
      </c>
      <c r="AU443">
        <v>2171447</v>
      </c>
      <c r="AV443">
        <v>45791</v>
      </c>
      <c r="AW443" s="3">
        <v>45811</v>
      </c>
      <c r="AY443" s="3"/>
      <c r="BA443" s="3"/>
      <c r="BC443" s="3"/>
      <c r="BD443">
        <v>202505</v>
      </c>
      <c r="BE443">
        <v>202505</v>
      </c>
      <c r="BF443" s="5">
        <f>IFERROR(VLOOKUP(Sheet1[[#This Row],[ASESOR]],Parámetros!A:B,2,0),Sheet1[[#This Row],[PERIODO_ALTA]])</f>
        <v>202505</v>
      </c>
      <c r="BG443" s="5" t="str">
        <f>_xlfn.CONCAT(TRIM(Sheet1[[#This Row],[ASESOR]])," ",TRIM(Sheet1[[#This Row],[DEPARTAMENTO]]))</f>
        <v>SICOMNET SAC Piura</v>
      </c>
      <c r="BH443" s="5" t="str">
        <f>Sheet1[[#This Row],[DNI_ASESOR]]</f>
        <v>20610959564</v>
      </c>
      <c r="BI443">
        <f>IF(Sheet1[[#This Row],[GRUPO]]="G1",IF(AND(Sheet1[[#This Row],[RECIBO1_PAGADO]]&lt;&gt;"",Sheet1[[#This Row],[RECIBO1_PAGADO]]&lt;=DATEVALUE("10/06/2025")),1,0),0)</f>
        <v>1</v>
      </c>
      <c r="BJ443" s="9">
        <f>Sheet1[[#This Row],[PRECIO CON IGV EXTERNO]]/1.18</f>
        <v>58.474576271186443</v>
      </c>
      <c r="BK443" s="5" t="str">
        <f>IF(MONTH(Sheet1[[#This Row],[WS_RECIBO1_EMISION]])=5,"G1",IF(MONTH(Sheet1[[#This Row],[WS_RECIBO1_EMISION]])-5=1,"G2","POR DEFINIR"))</f>
        <v>G1</v>
      </c>
      <c r="BL443" s="5" t="s">
        <v>1798</v>
      </c>
    </row>
    <row r="444" spans="1:64" x14ac:dyDescent="0.25">
      <c r="A444">
        <v>2171522</v>
      </c>
      <c r="B444" t="s">
        <v>725</v>
      </c>
      <c r="C444" t="s">
        <v>89</v>
      </c>
      <c r="D444" t="s">
        <v>89</v>
      </c>
      <c r="E444" t="s">
        <v>90</v>
      </c>
      <c r="H444" s="3">
        <v>45786</v>
      </c>
      <c r="I444" s="13">
        <v>45786.735387071756</v>
      </c>
      <c r="J444" t="s">
        <v>190</v>
      </c>
      <c r="K444">
        <v>350</v>
      </c>
      <c r="L444" t="s">
        <v>186</v>
      </c>
      <c r="M444" t="s">
        <v>53</v>
      </c>
      <c r="N444">
        <v>0</v>
      </c>
      <c r="O444">
        <v>0</v>
      </c>
      <c r="P444">
        <v>0</v>
      </c>
      <c r="Q444">
        <v>0</v>
      </c>
      <c r="R444" t="s">
        <v>227</v>
      </c>
      <c r="S444" t="s">
        <v>227</v>
      </c>
      <c r="T444">
        <v>0</v>
      </c>
      <c r="U444" t="s">
        <v>227</v>
      </c>
      <c r="V444" t="s">
        <v>227</v>
      </c>
      <c r="W444" t="s">
        <v>227</v>
      </c>
      <c r="X444" t="s">
        <v>227</v>
      </c>
      <c r="Y444" t="s">
        <v>227</v>
      </c>
      <c r="Z444" t="s">
        <v>227</v>
      </c>
      <c r="AA444" t="s">
        <v>64</v>
      </c>
      <c r="AB444">
        <v>69</v>
      </c>
      <c r="AC444">
        <v>69</v>
      </c>
      <c r="AD444" t="s">
        <v>67</v>
      </c>
      <c r="AE444" t="s">
        <v>4</v>
      </c>
      <c r="AF444" t="s">
        <v>8</v>
      </c>
      <c r="AG444" t="s">
        <v>88</v>
      </c>
      <c r="AH444" s="3">
        <v>45787</v>
      </c>
      <c r="AJ444" t="s">
        <v>56</v>
      </c>
      <c r="AK444" s="3"/>
      <c r="AM444" s="3"/>
      <c r="AN444" t="s">
        <v>57</v>
      </c>
      <c r="AO444" s="3"/>
      <c r="AR444"/>
      <c r="AS444">
        <v>202505</v>
      </c>
      <c r="AT444" s="3">
        <v>45787</v>
      </c>
      <c r="AU444">
        <v>2171522</v>
      </c>
      <c r="AV444">
        <v>45791</v>
      </c>
      <c r="AW444" s="3">
        <v>45807</v>
      </c>
      <c r="AY444" s="3"/>
      <c r="BA444" s="3"/>
      <c r="BC444" s="3"/>
      <c r="BD444">
        <v>202505</v>
      </c>
      <c r="BE444">
        <v>202505</v>
      </c>
      <c r="BF444" s="5">
        <f>IFERROR(VLOOKUP(Sheet1[[#This Row],[ASESOR]],Parámetros!A:B,2,0),Sheet1[[#This Row],[PERIODO_ALTA]])</f>
        <v>202505</v>
      </c>
      <c r="BG444" s="5" t="str">
        <f>_xlfn.CONCAT(TRIM(Sheet1[[#This Row],[ASESOR]])," ",TRIM(Sheet1[[#This Row],[DEPARTAMENTO]]))</f>
        <v>ALIV TELECOM S.A.C. Piura</v>
      </c>
      <c r="BH444" s="5" t="str">
        <f>Sheet1[[#This Row],[DNI_ASESOR]]</f>
        <v>20609316170</v>
      </c>
      <c r="BI444">
        <f>IF(Sheet1[[#This Row],[GRUPO]]="G1",IF(AND(Sheet1[[#This Row],[RECIBO1_PAGADO]]&lt;&gt;"",Sheet1[[#This Row],[RECIBO1_PAGADO]]&lt;=DATEVALUE("10/06/2025")),1,0),0)</f>
        <v>1</v>
      </c>
      <c r="BJ444" s="9">
        <f>Sheet1[[#This Row],[PRECIO CON IGV EXTERNO]]/1.18</f>
        <v>58.474576271186443</v>
      </c>
      <c r="BK444" s="5" t="str">
        <f>IF(MONTH(Sheet1[[#This Row],[WS_RECIBO1_EMISION]])=5,"G1",IF(MONTH(Sheet1[[#This Row],[WS_RECIBO1_EMISION]])-5=1,"G2","POR DEFINIR"))</f>
        <v>G1</v>
      </c>
      <c r="BL444" s="5" t="s">
        <v>1798</v>
      </c>
    </row>
    <row r="445" spans="1:64" x14ac:dyDescent="0.25">
      <c r="A445">
        <v>2171538</v>
      </c>
      <c r="B445" t="s">
        <v>726</v>
      </c>
      <c r="C445" t="s">
        <v>89</v>
      </c>
      <c r="D445" t="s">
        <v>89</v>
      </c>
      <c r="E445" t="s">
        <v>90</v>
      </c>
      <c r="H445" s="3">
        <v>45786</v>
      </c>
      <c r="I445" s="13">
        <v>45786.743987465277</v>
      </c>
      <c r="J445" t="s">
        <v>191</v>
      </c>
      <c r="K445">
        <v>550</v>
      </c>
      <c r="L445" t="s">
        <v>186</v>
      </c>
      <c r="M445" t="s">
        <v>53</v>
      </c>
      <c r="N445">
        <v>0</v>
      </c>
      <c r="O445">
        <v>0</v>
      </c>
      <c r="P445">
        <v>0</v>
      </c>
      <c r="Q445">
        <v>0</v>
      </c>
      <c r="R445" t="s">
        <v>227</v>
      </c>
      <c r="S445" t="s">
        <v>227</v>
      </c>
      <c r="T445">
        <v>0</v>
      </c>
      <c r="U445" t="s">
        <v>227</v>
      </c>
      <c r="V445" t="s">
        <v>227</v>
      </c>
      <c r="W445" t="s">
        <v>227</v>
      </c>
      <c r="X445" t="s">
        <v>227</v>
      </c>
      <c r="Y445" t="s">
        <v>227</v>
      </c>
      <c r="Z445" t="s">
        <v>227</v>
      </c>
      <c r="AA445" t="s">
        <v>54</v>
      </c>
      <c r="AB445">
        <v>89</v>
      </c>
      <c r="AC445">
        <v>89</v>
      </c>
      <c r="AD445" t="s">
        <v>67</v>
      </c>
      <c r="AE445" t="s">
        <v>4</v>
      </c>
      <c r="AF445" t="s">
        <v>8</v>
      </c>
      <c r="AG445" t="s">
        <v>88</v>
      </c>
      <c r="AH445" s="3">
        <v>45787</v>
      </c>
      <c r="AJ445" t="s">
        <v>56</v>
      </c>
      <c r="AK445" s="3"/>
      <c r="AM445" s="3"/>
      <c r="AN445" t="s">
        <v>57</v>
      </c>
      <c r="AO445" s="3"/>
      <c r="AR445"/>
      <c r="AS445">
        <v>202505</v>
      </c>
      <c r="AT445" s="3">
        <v>45787</v>
      </c>
      <c r="AU445">
        <v>2171538</v>
      </c>
      <c r="AV445">
        <v>45791</v>
      </c>
      <c r="AW445" s="3">
        <v>45816</v>
      </c>
      <c r="AY445" s="3"/>
      <c r="BA445" s="3"/>
      <c r="BC445" s="3"/>
      <c r="BD445">
        <v>202505</v>
      </c>
      <c r="BE445">
        <v>202505</v>
      </c>
      <c r="BF445" s="5">
        <f>IFERROR(VLOOKUP(Sheet1[[#This Row],[ASESOR]],Parámetros!A:B,2,0),Sheet1[[#This Row],[PERIODO_ALTA]])</f>
        <v>202505</v>
      </c>
      <c r="BG445" s="5" t="str">
        <f>_xlfn.CONCAT(TRIM(Sheet1[[#This Row],[ASESOR]])," ",TRIM(Sheet1[[#This Row],[DEPARTAMENTO]]))</f>
        <v>ALIV TELECOM S.A.C. Piura</v>
      </c>
      <c r="BH445" s="5" t="str">
        <f>Sheet1[[#This Row],[DNI_ASESOR]]</f>
        <v>20609316170</v>
      </c>
      <c r="BI445">
        <f>IF(Sheet1[[#This Row],[GRUPO]]="G1",IF(AND(Sheet1[[#This Row],[RECIBO1_PAGADO]]&lt;&gt;"",Sheet1[[#This Row],[RECIBO1_PAGADO]]&lt;=DATEVALUE("10/06/2025")),1,0),0)</f>
        <v>1</v>
      </c>
      <c r="BJ445" s="9">
        <f>Sheet1[[#This Row],[PRECIO CON IGV EXTERNO]]/1.18</f>
        <v>75.423728813559322</v>
      </c>
      <c r="BK445" s="5" t="str">
        <f>IF(MONTH(Sheet1[[#This Row],[WS_RECIBO1_EMISION]])=5,"G1",IF(MONTH(Sheet1[[#This Row],[WS_RECIBO1_EMISION]])-5=1,"G2","POR DEFINIR"))</f>
        <v>G1</v>
      </c>
      <c r="BL445" s="5" t="s">
        <v>1798</v>
      </c>
    </row>
    <row r="446" spans="1:64" x14ac:dyDescent="0.25">
      <c r="A446">
        <v>2171568</v>
      </c>
      <c r="B446" t="s">
        <v>727</v>
      </c>
      <c r="C446" t="s">
        <v>94</v>
      </c>
      <c r="D446" t="s">
        <v>95</v>
      </c>
      <c r="E446" t="s">
        <v>102</v>
      </c>
      <c r="H446" s="3">
        <v>45786</v>
      </c>
      <c r="I446" s="13">
        <v>45786.833532719909</v>
      </c>
      <c r="J446" t="s">
        <v>191</v>
      </c>
      <c r="K446">
        <v>550</v>
      </c>
      <c r="L446" t="s">
        <v>186</v>
      </c>
      <c r="M446" t="s">
        <v>53</v>
      </c>
      <c r="N446">
        <v>0</v>
      </c>
      <c r="O446">
        <v>0</v>
      </c>
      <c r="P446">
        <v>0</v>
      </c>
      <c r="Q446">
        <v>0</v>
      </c>
      <c r="R446" t="s">
        <v>227</v>
      </c>
      <c r="S446" t="s">
        <v>227</v>
      </c>
      <c r="T446">
        <v>0</v>
      </c>
      <c r="U446" t="s">
        <v>227</v>
      </c>
      <c r="V446" t="s">
        <v>227</v>
      </c>
      <c r="W446" t="s">
        <v>227</v>
      </c>
      <c r="X446" t="s">
        <v>227</v>
      </c>
      <c r="Y446" t="s">
        <v>227</v>
      </c>
      <c r="Z446" t="s">
        <v>227</v>
      </c>
      <c r="AA446" t="s">
        <v>54</v>
      </c>
      <c r="AB446">
        <v>89</v>
      </c>
      <c r="AC446">
        <v>89</v>
      </c>
      <c r="AD446" t="s">
        <v>67</v>
      </c>
      <c r="AE446" t="s">
        <v>141</v>
      </c>
      <c r="AF446" t="s">
        <v>187</v>
      </c>
      <c r="AG446" t="s">
        <v>88</v>
      </c>
      <c r="AH446" s="3">
        <v>45787</v>
      </c>
      <c r="AJ446" t="s">
        <v>56</v>
      </c>
      <c r="AK446" s="3"/>
      <c r="AM446" s="3"/>
      <c r="AN446" t="s">
        <v>57</v>
      </c>
      <c r="AO446" s="3"/>
      <c r="AR446"/>
      <c r="AS446">
        <v>202505</v>
      </c>
      <c r="AT446" s="3">
        <v>45787</v>
      </c>
      <c r="AU446">
        <v>2171568</v>
      </c>
      <c r="AV446">
        <v>45791</v>
      </c>
      <c r="AW446" s="3">
        <v>45798</v>
      </c>
      <c r="AY446" s="3"/>
      <c r="BA446" s="3"/>
      <c r="BC446" s="3"/>
      <c r="BD446">
        <v>202505</v>
      </c>
      <c r="BE446">
        <v>202505</v>
      </c>
      <c r="BF446" s="5">
        <f>IFERROR(VLOOKUP(Sheet1[[#This Row],[ASESOR]],Parámetros!A:B,2,0),Sheet1[[#This Row],[PERIODO_ALTA]])</f>
        <v>202505</v>
      </c>
      <c r="BG446" s="5" t="str">
        <f>_xlfn.CONCAT(TRIM(Sheet1[[#This Row],[ASESOR]])," ",TRIM(Sheet1[[#This Row],[DEPARTAMENTO]]))</f>
        <v>EXPORTEL PROVINCIA La Libertad</v>
      </c>
      <c r="BH446" s="5" t="str">
        <f>Sheet1[[#This Row],[DNI_ASESOR]]</f>
        <v>20610487672</v>
      </c>
      <c r="BI446">
        <f>IF(Sheet1[[#This Row],[GRUPO]]="G1",IF(AND(Sheet1[[#This Row],[RECIBO1_PAGADO]]&lt;&gt;"",Sheet1[[#This Row],[RECIBO1_PAGADO]]&lt;=DATEVALUE("10/06/2025")),1,0),0)</f>
        <v>1</v>
      </c>
      <c r="BJ446" s="9">
        <f>Sheet1[[#This Row],[PRECIO CON IGV EXTERNO]]/1.18</f>
        <v>75.423728813559322</v>
      </c>
      <c r="BK446" s="5" t="str">
        <f>IF(MONTH(Sheet1[[#This Row],[WS_RECIBO1_EMISION]])=5,"G1",IF(MONTH(Sheet1[[#This Row],[WS_RECIBO1_EMISION]])-5=1,"G2","POR DEFINIR"))</f>
        <v>G1</v>
      </c>
      <c r="BL446" s="5" t="s">
        <v>1798</v>
      </c>
    </row>
    <row r="447" spans="1:64" x14ac:dyDescent="0.25">
      <c r="A447">
        <v>2171577</v>
      </c>
      <c r="B447" t="s">
        <v>728</v>
      </c>
      <c r="C447" t="s">
        <v>89</v>
      </c>
      <c r="D447" t="s">
        <v>89</v>
      </c>
      <c r="E447" t="s">
        <v>89</v>
      </c>
      <c r="H447" s="3">
        <v>45786</v>
      </c>
      <c r="I447" s="13">
        <v>45786.762483136576</v>
      </c>
      <c r="J447" t="s">
        <v>190</v>
      </c>
      <c r="K447">
        <v>350</v>
      </c>
      <c r="L447" t="s">
        <v>186</v>
      </c>
      <c r="M447" t="s">
        <v>53</v>
      </c>
      <c r="N447">
        <v>0</v>
      </c>
      <c r="O447">
        <v>0</v>
      </c>
      <c r="P447">
        <v>0</v>
      </c>
      <c r="Q447">
        <v>0</v>
      </c>
      <c r="R447" t="s">
        <v>227</v>
      </c>
      <c r="S447" t="s">
        <v>227</v>
      </c>
      <c r="T447">
        <v>0</v>
      </c>
      <c r="U447" t="s">
        <v>227</v>
      </c>
      <c r="V447" t="s">
        <v>227</v>
      </c>
      <c r="W447" t="s">
        <v>227</v>
      </c>
      <c r="X447" t="s">
        <v>227</v>
      </c>
      <c r="Y447" t="s">
        <v>227</v>
      </c>
      <c r="Z447" t="s">
        <v>227</v>
      </c>
      <c r="AA447" t="s">
        <v>54</v>
      </c>
      <c r="AB447">
        <v>69</v>
      </c>
      <c r="AC447">
        <v>69</v>
      </c>
      <c r="AD447" t="s">
        <v>67</v>
      </c>
      <c r="AE447" t="s">
        <v>4</v>
      </c>
      <c r="AF447" t="s">
        <v>8</v>
      </c>
      <c r="AG447" t="s">
        <v>88</v>
      </c>
      <c r="AH447" s="3">
        <v>45787</v>
      </c>
      <c r="AJ447" t="s">
        <v>56</v>
      </c>
      <c r="AK447" s="3"/>
      <c r="AM447" s="3"/>
      <c r="AN447" t="s">
        <v>57</v>
      </c>
      <c r="AO447" s="3"/>
      <c r="AR447"/>
      <c r="AS447">
        <v>202505</v>
      </c>
      <c r="AT447" s="3">
        <v>45787</v>
      </c>
      <c r="AU447">
        <v>2171577</v>
      </c>
      <c r="AV447">
        <v>45791</v>
      </c>
      <c r="AW447" s="3">
        <v>45805</v>
      </c>
      <c r="AY447" s="3"/>
      <c r="BA447" s="3"/>
      <c r="BC447" s="3"/>
      <c r="BD447">
        <v>202505</v>
      </c>
      <c r="BE447">
        <v>202505</v>
      </c>
      <c r="BF447" s="5">
        <f>IFERROR(VLOOKUP(Sheet1[[#This Row],[ASESOR]],Parámetros!A:B,2,0),Sheet1[[#This Row],[PERIODO_ALTA]])</f>
        <v>202505</v>
      </c>
      <c r="BG447" s="5" t="str">
        <f>_xlfn.CONCAT(TRIM(Sheet1[[#This Row],[ASESOR]])," ",TRIM(Sheet1[[#This Row],[DEPARTAMENTO]]))</f>
        <v>ALIV TELECOM S.A.C. Piura</v>
      </c>
      <c r="BH447" s="5" t="str">
        <f>Sheet1[[#This Row],[DNI_ASESOR]]</f>
        <v>20609316170</v>
      </c>
      <c r="BI447">
        <f>IF(Sheet1[[#This Row],[GRUPO]]="G1",IF(AND(Sheet1[[#This Row],[RECIBO1_PAGADO]]&lt;&gt;"",Sheet1[[#This Row],[RECIBO1_PAGADO]]&lt;=DATEVALUE("10/06/2025")),1,0),0)</f>
        <v>1</v>
      </c>
      <c r="BJ447" s="9">
        <f>Sheet1[[#This Row],[PRECIO CON IGV EXTERNO]]/1.18</f>
        <v>58.474576271186443</v>
      </c>
      <c r="BK447" s="5" t="str">
        <f>IF(MONTH(Sheet1[[#This Row],[WS_RECIBO1_EMISION]])=5,"G1",IF(MONTH(Sheet1[[#This Row],[WS_RECIBO1_EMISION]])-5=1,"G2","POR DEFINIR"))</f>
        <v>G1</v>
      </c>
      <c r="BL447" s="5" t="s">
        <v>1798</v>
      </c>
    </row>
    <row r="448" spans="1:64" x14ac:dyDescent="0.25">
      <c r="A448">
        <v>2171597</v>
      </c>
      <c r="B448" t="s">
        <v>729</v>
      </c>
      <c r="C448" t="s">
        <v>98</v>
      </c>
      <c r="D448" t="s">
        <v>99</v>
      </c>
      <c r="E448" t="s">
        <v>100</v>
      </c>
      <c r="H448" s="3">
        <v>45786</v>
      </c>
      <c r="I448" s="13">
        <v>45786.80830420139</v>
      </c>
      <c r="J448" t="s">
        <v>195</v>
      </c>
      <c r="K448">
        <v>1000</v>
      </c>
      <c r="L448" t="s">
        <v>188</v>
      </c>
      <c r="M448" t="s">
        <v>58</v>
      </c>
      <c r="N448">
        <v>1</v>
      </c>
      <c r="O448">
        <v>0</v>
      </c>
      <c r="P448">
        <v>0</v>
      </c>
      <c r="Q448">
        <v>0</v>
      </c>
      <c r="R448" t="s">
        <v>227</v>
      </c>
      <c r="S448" t="s">
        <v>227</v>
      </c>
      <c r="T448">
        <v>0</v>
      </c>
      <c r="U448" t="s">
        <v>227</v>
      </c>
      <c r="V448" t="s">
        <v>227</v>
      </c>
      <c r="W448" t="s">
        <v>227</v>
      </c>
      <c r="X448" t="s">
        <v>227</v>
      </c>
      <c r="Y448" t="s">
        <v>227</v>
      </c>
      <c r="Z448" t="s">
        <v>228</v>
      </c>
      <c r="AA448" t="s">
        <v>54</v>
      </c>
      <c r="AB448">
        <v>129.9</v>
      </c>
      <c r="AC448">
        <v>111.563</v>
      </c>
      <c r="AD448" t="s">
        <v>55</v>
      </c>
      <c r="AE448" t="s">
        <v>199</v>
      </c>
      <c r="AF448" t="s">
        <v>200</v>
      </c>
      <c r="AG448" t="s">
        <v>88</v>
      </c>
      <c r="AH448" s="3">
        <v>45790</v>
      </c>
      <c r="AJ448" t="s">
        <v>56</v>
      </c>
      <c r="AK448" s="3"/>
      <c r="AM448" s="3"/>
      <c r="AN448" t="s">
        <v>57</v>
      </c>
      <c r="AO448" s="3"/>
      <c r="AR448"/>
      <c r="AS448">
        <v>202505</v>
      </c>
      <c r="AT448" s="3">
        <v>45790</v>
      </c>
      <c r="AU448">
        <v>2171597</v>
      </c>
      <c r="AV448">
        <v>45791</v>
      </c>
      <c r="AW448" s="3">
        <v>45810</v>
      </c>
      <c r="AY448" s="3"/>
      <c r="BA448" s="3"/>
      <c r="BC448" s="3"/>
      <c r="BD448">
        <v>202505</v>
      </c>
      <c r="BE448">
        <v>202505</v>
      </c>
      <c r="BF448" s="5">
        <f>IFERROR(VLOOKUP(Sheet1[[#This Row],[ASESOR]],Parámetros!A:B,2,0),Sheet1[[#This Row],[PERIODO_ALTA]])</f>
        <v>202505</v>
      </c>
      <c r="BG448" s="5" t="str">
        <f>_xlfn.CONCAT(TRIM(Sheet1[[#This Row],[ASESOR]])," ",TRIM(Sheet1[[#This Row],[DEPARTAMENTO]]))</f>
        <v>TELCO CONTACT S.A.C Áncash</v>
      </c>
      <c r="BH448" s="5" t="str">
        <f>Sheet1[[#This Row],[DNI_ASESOR]]</f>
        <v>20613723219</v>
      </c>
      <c r="BI448">
        <f>IF(Sheet1[[#This Row],[GRUPO]]="G1",IF(AND(Sheet1[[#This Row],[RECIBO1_PAGADO]]&lt;&gt;"",Sheet1[[#This Row],[RECIBO1_PAGADO]]&lt;=DATEVALUE("10/06/2025")),1,0),0)</f>
        <v>1</v>
      </c>
      <c r="BJ448" s="9">
        <f>Sheet1[[#This Row],[PRECIO CON IGV EXTERNO]]/1.18</f>
        <v>94.544915254237296</v>
      </c>
      <c r="BK448" s="5" t="str">
        <f>IF(MONTH(Sheet1[[#This Row],[WS_RECIBO1_EMISION]])=5,"G1",IF(MONTH(Sheet1[[#This Row],[WS_RECIBO1_EMISION]])-5=1,"G2","POR DEFINIR"))</f>
        <v>G1</v>
      </c>
      <c r="BL448" s="5" t="s">
        <v>1798</v>
      </c>
    </row>
    <row r="449" spans="1:64" x14ac:dyDescent="0.25">
      <c r="A449">
        <v>2171653</v>
      </c>
      <c r="B449" t="s">
        <v>730</v>
      </c>
      <c r="C449" t="s">
        <v>85</v>
      </c>
      <c r="D449" t="s">
        <v>86</v>
      </c>
      <c r="E449" t="s">
        <v>87</v>
      </c>
      <c r="H449" s="3">
        <v>45786</v>
      </c>
      <c r="I449" s="13">
        <v>45786.847899270833</v>
      </c>
      <c r="J449" t="s">
        <v>194</v>
      </c>
      <c r="K449">
        <v>1000</v>
      </c>
      <c r="L449" t="s">
        <v>186</v>
      </c>
      <c r="M449" t="s">
        <v>53</v>
      </c>
      <c r="N449">
        <v>0</v>
      </c>
      <c r="O449">
        <v>0</v>
      </c>
      <c r="P449">
        <v>0</v>
      </c>
      <c r="Q449">
        <v>0</v>
      </c>
      <c r="R449" t="s">
        <v>227</v>
      </c>
      <c r="S449" t="s">
        <v>227</v>
      </c>
      <c r="T449">
        <v>0</v>
      </c>
      <c r="U449" t="s">
        <v>227</v>
      </c>
      <c r="V449" t="s">
        <v>227</v>
      </c>
      <c r="W449" t="s">
        <v>227</v>
      </c>
      <c r="X449" t="s">
        <v>227</v>
      </c>
      <c r="Y449" t="s">
        <v>227</v>
      </c>
      <c r="Z449" t="s">
        <v>227</v>
      </c>
      <c r="AA449" t="s">
        <v>64</v>
      </c>
      <c r="AB449">
        <v>159</v>
      </c>
      <c r="AC449">
        <v>159</v>
      </c>
      <c r="AD449" t="s">
        <v>67</v>
      </c>
      <c r="AE449" t="s">
        <v>323</v>
      </c>
      <c r="AF449" t="s">
        <v>324</v>
      </c>
      <c r="AG449" t="s">
        <v>88</v>
      </c>
      <c r="AH449" s="3">
        <v>45790</v>
      </c>
      <c r="AJ449" t="s">
        <v>56</v>
      </c>
      <c r="AK449" s="3"/>
      <c r="AM449" s="3"/>
      <c r="AN449" t="s">
        <v>57</v>
      </c>
      <c r="AO449" s="3"/>
      <c r="AR449"/>
      <c r="AS449">
        <v>202505</v>
      </c>
      <c r="AT449" s="3">
        <v>45790</v>
      </c>
      <c r="AU449">
        <v>2171653</v>
      </c>
      <c r="AV449">
        <v>45791</v>
      </c>
      <c r="AW449" s="3"/>
      <c r="AY449" s="3"/>
      <c r="BA449" s="3"/>
      <c r="BC449" s="3"/>
      <c r="BD449">
        <v>202505</v>
      </c>
      <c r="BE449">
        <v>202505</v>
      </c>
      <c r="BF449" s="5">
        <f>IFERROR(VLOOKUP(Sheet1[[#This Row],[ASESOR]],Parámetros!A:B,2,0),Sheet1[[#This Row],[PERIODO_ALTA]])</f>
        <v>202505</v>
      </c>
      <c r="BG449" s="5" t="str">
        <f>_xlfn.CONCAT(TRIM(Sheet1[[#This Row],[ASESOR]])," ",TRIM(Sheet1[[#This Row],[DEPARTAMENTO]]))</f>
        <v>CR &amp; DR TECNOLOGIA DE VANGUARD Lambayeque</v>
      </c>
      <c r="BH449" s="5" t="str">
        <f>Sheet1[[#This Row],[DNI_ASESOR]]</f>
        <v>20611469480</v>
      </c>
      <c r="BI449">
        <f>IF(Sheet1[[#This Row],[GRUPO]]="G1",IF(AND(Sheet1[[#This Row],[RECIBO1_PAGADO]]&lt;&gt;"",Sheet1[[#This Row],[RECIBO1_PAGADO]]&lt;=DATEVALUE("10/06/2025")),1,0),0)</f>
        <v>0</v>
      </c>
      <c r="BJ449" s="9">
        <f>Sheet1[[#This Row],[PRECIO CON IGV EXTERNO]]/1.18</f>
        <v>134.74576271186442</v>
      </c>
      <c r="BK449" s="5" t="str">
        <f>IF(MONTH(Sheet1[[#This Row],[WS_RECIBO1_EMISION]])=5,"G1",IF(MONTH(Sheet1[[#This Row],[WS_RECIBO1_EMISION]])-5=1,"G2","POR DEFINIR"))</f>
        <v>G1</v>
      </c>
      <c r="BL449" s="5" t="s">
        <v>1798</v>
      </c>
    </row>
    <row r="450" spans="1:64" x14ac:dyDescent="0.25">
      <c r="A450">
        <v>2171701</v>
      </c>
      <c r="B450" t="s">
        <v>731</v>
      </c>
      <c r="C450" t="s">
        <v>94</v>
      </c>
      <c r="D450" t="s">
        <v>95</v>
      </c>
      <c r="E450" t="s">
        <v>102</v>
      </c>
      <c r="H450" s="3">
        <v>45786</v>
      </c>
      <c r="I450" s="13">
        <v>45786.827056712966</v>
      </c>
      <c r="J450" t="s">
        <v>195</v>
      </c>
      <c r="K450">
        <v>1000</v>
      </c>
      <c r="L450" t="s">
        <v>188</v>
      </c>
      <c r="M450" t="s">
        <v>58</v>
      </c>
      <c r="N450">
        <v>1</v>
      </c>
      <c r="O450">
        <v>0</v>
      </c>
      <c r="P450">
        <v>0</v>
      </c>
      <c r="Q450">
        <v>0</v>
      </c>
      <c r="R450" t="s">
        <v>227</v>
      </c>
      <c r="S450" t="s">
        <v>227</v>
      </c>
      <c r="T450">
        <v>0</v>
      </c>
      <c r="U450" t="s">
        <v>227</v>
      </c>
      <c r="V450" t="s">
        <v>227</v>
      </c>
      <c r="W450" t="s">
        <v>227</v>
      </c>
      <c r="X450" t="s">
        <v>227</v>
      </c>
      <c r="Y450" t="s">
        <v>227</v>
      </c>
      <c r="Z450" t="s">
        <v>228</v>
      </c>
      <c r="AA450" t="s">
        <v>54</v>
      </c>
      <c r="AB450">
        <v>129.9</v>
      </c>
      <c r="AC450">
        <v>111.563</v>
      </c>
      <c r="AD450" t="s">
        <v>232</v>
      </c>
      <c r="AE450" t="s">
        <v>233</v>
      </c>
      <c r="AF450" t="s">
        <v>234</v>
      </c>
      <c r="AG450" t="s">
        <v>88</v>
      </c>
      <c r="AH450" s="3">
        <v>45787</v>
      </c>
      <c r="AJ450" t="s">
        <v>56</v>
      </c>
      <c r="AK450" s="3"/>
      <c r="AM450" s="3"/>
      <c r="AN450" t="s">
        <v>57</v>
      </c>
      <c r="AO450" s="3"/>
      <c r="AR450"/>
      <c r="AS450">
        <v>202505</v>
      </c>
      <c r="AT450" s="3">
        <v>45787</v>
      </c>
      <c r="AU450">
        <v>2171701</v>
      </c>
      <c r="AV450">
        <v>45791</v>
      </c>
      <c r="AW450" s="3">
        <v>45803</v>
      </c>
      <c r="AY450" s="3"/>
      <c r="BA450" s="3"/>
      <c r="BC450" s="3"/>
      <c r="BD450">
        <v>202505</v>
      </c>
      <c r="BE450">
        <v>202505</v>
      </c>
      <c r="BF450" s="5">
        <f>IFERROR(VLOOKUP(Sheet1[[#This Row],[ASESOR]],Parámetros!A:B,2,0),Sheet1[[#This Row],[PERIODO_ALTA]])</f>
        <v>202505</v>
      </c>
      <c r="BG450" s="5" t="str">
        <f>_xlfn.CONCAT(TRIM(Sheet1[[#This Row],[ASESOR]])," ",TRIM(Sheet1[[#This Row],[DEPARTAMENTO]]))</f>
        <v>AZDAGROUP S.A.C. La Libertad</v>
      </c>
      <c r="BH450" s="5" t="str">
        <f>Sheet1[[#This Row],[DNI_ASESOR]]</f>
        <v>20613301144</v>
      </c>
      <c r="BI450">
        <f>IF(Sheet1[[#This Row],[GRUPO]]="G1",IF(AND(Sheet1[[#This Row],[RECIBO1_PAGADO]]&lt;&gt;"",Sheet1[[#This Row],[RECIBO1_PAGADO]]&lt;=DATEVALUE("10/06/2025")),1,0),0)</f>
        <v>1</v>
      </c>
      <c r="BJ450" s="9">
        <f>Sheet1[[#This Row],[PRECIO CON IGV EXTERNO]]/1.18</f>
        <v>94.544915254237296</v>
      </c>
      <c r="BK450" s="5" t="str">
        <f>IF(MONTH(Sheet1[[#This Row],[WS_RECIBO1_EMISION]])=5,"G1",IF(MONTH(Sheet1[[#This Row],[WS_RECIBO1_EMISION]])-5=1,"G2","POR DEFINIR"))</f>
        <v>G1</v>
      </c>
      <c r="BL450" s="5" t="s">
        <v>1798</v>
      </c>
    </row>
    <row r="451" spans="1:64" x14ac:dyDescent="0.25">
      <c r="A451">
        <v>2171722</v>
      </c>
      <c r="B451" t="s">
        <v>732</v>
      </c>
      <c r="C451" t="s">
        <v>89</v>
      </c>
      <c r="D451" t="s">
        <v>89</v>
      </c>
      <c r="E451" t="s">
        <v>90</v>
      </c>
      <c r="H451" s="3">
        <v>45784</v>
      </c>
      <c r="I451" s="13">
        <v>45786.802064814816</v>
      </c>
      <c r="J451" t="s">
        <v>190</v>
      </c>
      <c r="K451">
        <v>350</v>
      </c>
      <c r="L451" t="s">
        <v>186</v>
      </c>
      <c r="M451" t="s">
        <v>53</v>
      </c>
      <c r="N451">
        <v>0</v>
      </c>
      <c r="O451">
        <v>0</v>
      </c>
      <c r="P451">
        <v>0</v>
      </c>
      <c r="Q451">
        <v>0</v>
      </c>
      <c r="R451" t="s">
        <v>227</v>
      </c>
      <c r="S451" t="s">
        <v>227</v>
      </c>
      <c r="T451">
        <v>0</v>
      </c>
      <c r="U451" t="s">
        <v>227</v>
      </c>
      <c r="V451" t="s">
        <v>227</v>
      </c>
      <c r="W451" t="s">
        <v>227</v>
      </c>
      <c r="X451" t="s">
        <v>227</v>
      </c>
      <c r="Y451" t="s">
        <v>227</v>
      </c>
      <c r="Z451" t="s">
        <v>227</v>
      </c>
      <c r="AA451" t="s">
        <v>54</v>
      </c>
      <c r="AB451">
        <v>69</v>
      </c>
      <c r="AC451">
        <v>69</v>
      </c>
      <c r="AD451" t="s">
        <v>67</v>
      </c>
      <c r="AE451" t="s">
        <v>4</v>
      </c>
      <c r="AF451" t="s">
        <v>8</v>
      </c>
      <c r="AG451" t="s">
        <v>88</v>
      </c>
      <c r="AH451" s="3">
        <v>45787</v>
      </c>
      <c r="AJ451" t="s">
        <v>56</v>
      </c>
      <c r="AK451" s="3"/>
      <c r="AM451" s="3"/>
      <c r="AN451" t="s">
        <v>57</v>
      </c>
      <c r="AO451" s="3"/>
      <c r="AR451"/>
      <c r="AS451">
        <v>202505</v>
      </c>
      <c r="AT451" s="3">
        <v>45787</v>
      </c>
      <c r="AU451">
        <v>2171722</v>
      </c>
      <c r="AV451">
        <v>45791</v>
      </c>
      <c r="AW451" s="3">
        <v>45815</v>
      </c>
      <c r="AY451" s="3"/>
      <c r="BA451" s="3"/>
      <c r="BC451" s="3"/>
      <c r="BD451">
        <v>202505</v>
      </c>
      <c r="BE451">
        <v>202505</v>
      </c>
      <c r="BF451" s="5">
        <f>IFERROR(VLOOKUP(Sheet1[[#This Row],[ASESOR]],Parámetros!A:B,2,0),Sheet1[[#This Row],[PERIODO_ALTA]])</f>
        <v>202505</v>
      </c>
      <c r="BG451" s="5" t="str">
        <f>_xlfn.CONCAT(TRIM(Sheet1[[#This Row],[ASESOR]])," ",TRIM(Sheet1[[#This Row],[DEPARTAMENTO]]))</f>
        <v>ALIV TELECOM S.A.C. Piura</v>
      </c>
      <c r="BH451" s="5" t="str">
        <f>Sheet1[[#This Row],[DNI_ASESOR]]</f>
        <v>20609316170</v>
      </c>
      <c r="BI451">
        <f>IF(Sheet1[[#This Row],[GRUPO]]="G1",IF(AND(Sheet1[[#This Row],[RECIBO1_PAGADO]]&lt;&gt;"",Sheet1[[#This Row],[RECIBO1_PAGADO]]&lt;=DATEVALUE("10/06/2025")),1,0),0)</f>
        <v>1</v>
      </c>
      <c r="BJ451" s="9">
        <f>Sheet1[[#This Row],[PRECIO CON IGV EXTERNO]]/1.18</f>
        <v>58.474576271186443</v>
      </c>
      <c r="BK451" s="5" t="str">
        <f>IF(MONTH(Sheet1[[#This Row],[WS_RECIBO1_EMISION]])=5,"G1",IF(MONTH(Sheet1[[#This Row],[WS_RECIBO1_EMISION]])-5=1,"G2","POR DEFINIR"))</f>
        <v>G1</v>
      </c>
      <c r="BL451" s="5" t="s">
        <v>1798</v>
      </c>
    </row>
    <row r="452" spans="1:64" x14ac:dyDescent="0.25">
      <c r="A452">
        <v>2171756</v>
      </c>
      <c r="B452" t="s">
        <v>733</v>
      </c>
      <c r="C452" t="s">
        <v>94</v>
      </c>
      <c r="D452" t="s">
        <v>95</v>
      </c>
      <c r="E452" t="s">
        <v>96</v>
      </c>
      <c r="H452" s="3">
        <v>45786</v>
      </c>
      <c r="I452" s="13">
        <v>45786.816662696758</v>
      </c>
      <c r="J452" t="s">
        <v>195</v>
      </c>
      <c r="K452">
        <v>1000</v>
      </c>
      <c r="L452" t="s">
        <v>188</v>
      </c>
      <c r="M452" t="s">
        <v>58</v>
      </c>
      <c r="N452">
        <v>1</v>
      </c>
      <c r="O452">
        <v>0</v>
      </c>
      <c r="P452">
        <v>0</v>
      </c>
      <c r="Q452">
        <v>0</v>
      </c>
      <c r="R452" t="s">
        <v>227</v>
      </c>
      <c r="S452" t="s">
        <v>227</v>
      </c>
      <c r="T452">
        <v>0</v>
      </c>
      <c r="U452" t="s">
        <v>227</v>
      </c>
      <c r="V452" t="s">
        <v>227</v>
      </c>
      <c r="W452" t="s">
        <v>227</v>
      </c>
      <c r="X452" t="s">
        <v>227</v>
      </c>
      <c r="Y452" t="s">
        <v>227</v>
      </c>
      <c r="Z452" t="s">
        <v>228</v>
      </c>
      <c r="AA452" t="s">
        <v>54</v>
      </c>
      <c r="AB452">
        <v>129.9</v>
      </c>
      <c r="AC452">
        <v>111.563</v>
      </c>
      <c r="AD452" t="s">
        <v>67</v>
      </c>
      <c r="AE452" t="s">
        <v>4</v>
      </c>
      <c r="AF452" t="s">
        <v>8</v>
      </c>
      <c r="AG452" t="s">
        <v>88</v>
      </c>
      <c r="AH452" s="3">
        <v>45787</v>
      </c>
      <c r="AJ452" t="s">
        <v>56</v>
      </c>
      <c r="AK452" s="3"/>
      <c r="AM452" s="3"/>
      <c r="AN452" t="s">
        <v>57</v>
      </c>
      <c r="AO452" s="3"/>
      <c r="AR452"/>
      <c r="AS452">
        <v>202505</v>
      </c>
      <c r="AT452" s="3">
        <v>45787</v>
      </c>
      <c r="AU452">
        <v>2171756</v>
      </c>
      <c r="AV452">
        <v>45791</v>
      </c>
      <c r="AW452" s="3">
        <v>45794</v>
      </c>
      <c r="AY452" s="3"/>
      <c r="BA452" s="3"/>
      <c r="BC452" s="3"/>
      <c r="BD452">
        <v>202505</v>
      </c>
      <c r="BE452">
        <v>202505</v>
      </c>
      <c r="BF452" s="5">
        <f>IFERROR(VLOOKUP(Sheet1[[#This Row],[ASESOR]],Parámetros!A:B,2,0),Sheet1[[#This Row],[PERIODO_ALTA]])</f>
        <v>202505</v>
      </c>
      <c r="BG452" s="5" t="str">
        <f>_xlfn.CONCAT(TRIM(Sheet1[[#This Row],[ASESOR]])," ",TRIM(Sheet1[[#This Row],[DEPARTAMENTO]]))</f>
        <v>ALIV TELECOM S.A.C. La Libertad</v>
      </c>
      <c r="BH452" s="5" t="str">
        <f>Sheet1[[#This Row],[DNI_ASESOR]]</f>
        <v>20609316170</v>
      </c>
      <c r="BI452">
        <f>IF(Sheet1[[#This Row],[GRUPO]]="G1",IF(AND(Sheet1[[#This Row],[RECIBO1_PAGADO]]&lt;&gt;"",Sheet1[[#This Row],[RECIBO1_PAGADO]]&lt;=DATEVALUE("10/06/2025")),1,0),0)</f>
        <v>1</v>
      </c>
      <c r="BJ452" s="9">
        <f>Sheet1[[#This Row],[PRECIO CON IGV EXTERNO]]/1.18</f>
        <v>94.544915254237296</v>
      </c>
      <c r="BK452" s="5" t="str">
        <f>IF(MONTH(Sheet1[[#This Row],[WS_RECIBO1_EMISION]])=5,"G1",IF(MONTH(Sheet1[[#This Row],[WS_RECIBO1_EMISION]])-5=1,"G2","POR DEFINIR"))</f>
        <v>G1</v>
      </c>
      <c r="BL452" s="5" t="s">
        <v>1798</v>
      </c>
    </row>
    <row r="453" spans="1:64" x14ac:dyDescent="0.25">
      <c r="A453">
        <v>2171811</v>
      </c>
      <c r="B453" t="s">
        <v>734</v>
      </c>
      <c r="C453" t="s">
        <v>89</v>
      </c>
      <c r="D453" t="s">
        <v>89</v>
      </c>
      <c r="E453" t="s">
        <v>90</v>
      </c>
      <c r="H453" s="3">
        <v>45786</v>
      </c>
      <c r="I453" s="13">
        <v>45786.849969178242</v>
      </c>
      <c r="J453" t="s">
        <v>190</v>
      </c>
      <c r="K453">
        <v>350</v>
      </c>
      <c r="L453" t="s">
        <v>186</v>
      </c>
      <c r="M453" t="s">
        <v>53</v>
      </c>
      <c r="N453">
        <v>0</v>
      </c>
      <c r="O453">
        <v>0</v>
      </c>
      <c r="P453">
        <v>0</v>
      </c>
      <c r="Q453">
        <v>0</v>
      </c>
      <c r="R453" t="s">
        <v>227</v>
      </c>
      <c r="S453" t="s">
        <v>227</v>
      </c>
      <c r="T453">
        <v>0</v>
      </c>
      <c r="U453" t="s">
        <v>227</v>
      </c>
      <c r="V453" t="s">
        <v>227</v>
      </c>
      <c r="W453" t="s">
        <v>227</v>
      </c>
      <c r="X453" t="s">
        <v>227</v>
      </c>
      <c r="Y453" t="s">
        <v>227</v>
      </c>
      <c r="Z453" t="s">
        <v>227</v>
      </c>
      <c r="AA453" t="s">
        <v>54</v>
      </c>
      <c r="AB453">
        <v>69</v>
      </c>
      <c r="AC453">
        <v>69</v>
      </c>
      <c r="AD453" t="s">
        <v>67</v>
      </c>
      <c r="AE453" t="s">
        <v>4</v>
      </c>
      <c r="AF453" t="s">
        <v>8</v>
      </c>
      <c r="AG453" t="s">
        <v>88</v>
      </c>
      <c r="AH453" s="3">
        <v>45787</v>
      </c>
      <c r="AJ453" t="s">
        <v>56</v>
      </c>
      <c r="AK453" s="3"/>
      <c r="AM453" s="3"/>
      <c r="AN453" t="s">
        <v>57</v>
      </c>
      <c r="AO453" s="3"/>
      <c r="AR453"/>
      <c r="AS453">
        <v>202505</v>
      </c>
      <c r="AT453" s="3">
        <v>45787</v>
      </c>
      <c r="AU453">
        <v>2171811</v>
      </c>
      <c r="AV453">
        <v>45791</v>
      </c>
      <c r="AW453" s="3">
        <v>45803</v>
      </c>
      <c r="AY453" s="3"/>
      <c r="BA453" s="3"/>
      <c r="BC453" s="3"/>
      <c r="BD453">
        <v>202505</v>
      </c>
      <c r="BE453">
        <v>202505</v>
      </c>
      <c r="BF453" s="5">
        <f>IFERROR(VLOOKUP(Sheet1[[#This Row],[ASESOR]],Parámetros!A:B,2,0),Sheet1[[#This Row],[PERIODO_ALTA]])</f>
        <v>202505</v>
      </c>
      <c r="BG453" s="5" t="str">
        <f>_xlfn.CONCAT(TRIM(Sheet1[[#This Row],[ASESOR]])," ",TRIM(Sheet1[[#This Row],[DEPARTAMENTO]]))</f>
        <v>ALIV TELECOM S.A.C. Piura</v>
      </c>
      <c r="BH453" s="5" t="str">
        <f>Sheet1[[#This Row],[DNI_ASESOR]]</f>
        <v>20609316170</v>
      </c>
      <c r="BI453">
        <f>IF(Sheet1[[#This Row],[GRUPO]]="G1",IF(AND(Sheet1[[#This Row],[RECIBO1_PAGADO]]&lt;&gt;"",Sheet1[[#This Row],[RECIBO1_PAGADO]]&lt;=DATEVALUE("10/06/2025")),1,0),0)</f>
        <v>1</v>
      </c>
      <c r="BJ453" s="9">
        <f>Sheet1[[#This Row],[PRECIO CON IGV EXTERNO]]/1.18</f>
        <v>58.474576271186443</v>
      </c>
      <c r="BK453" s="5" t="str">
        <f>IF(MONTH(Sheet1[[#This Row],[WS_RECIBO1_EMISION]])=5,"G1",IF(MONTH(Sheet1[[#This Row],[WS_RECIBO1_EMISION]])-5=1,"G2","POR DEFINIR"))</f>
        <v>G1</v>
      </c>
      <c r="BL453" s="5" t="s">
        <v>1798</v>
      </c>
    </row>
    <row r="454" spans="1:64" x14ac:dyDescent="0.25">
      <c r="A454">
        <v>2171839</v>
      </c>
      <c r="B454" t="s">
        <v>735</v>
      </c>
      <c r="C454" t="s">
        <v>94</v>
      </c>
      <c r="D454" t="s">
        <v>95</v>
      </c>
      <c r="E454" t="s">
        <v>96</v>
      </c>
      <c r="H454" s="3">
        <v>45786</v>
      </c>
      <c r="I454" s="13">
        <v>45786.860383101855</v>
      </c>
      <c r="J454" t="s">
        <v>190</v>
      </c>
      <c r="K454">
        <v>350</v>
      </c>
      <c r="L454" t="s">
        <v>186</v>
      </c>
      <c r="M454" t="s">
        <v>53</v>
      </c>
      <c r="N454">
        <v>0</v>
      </c>
      <c r="O454">
        <v>0</v>
      </c>
      <c r="P454">
        <v>0</v>
      </c>
      <c r="Q454">
        <v>0</v>
      </c>
      <c r="R454" t="s">
        <v>227</v>
      </c>
      <c r="S454" t="s">
        <v>227</v>
      </c>
      <c r="T454">
        <v>0</v>
      </c>
      <c r="U454" t="s">
        <v>227</v>
      </c>
      <c r="V454" t="s">
        <v>227</v>
      </c>
      <c r="W454" t="s">
        <v>227</v>
      </c>
      <c r="X454" t="s">
        <v>227</v>
      </c>
      <c r="Y454" t="s">
        <v>227</v>
      </c>
      <c r="Z454" t="s">
        <v>227</v>
      </c>
      <c r="AA454" t="s">
        <v>54</v>
      </c>
      <c r="AB454">
        <v>69</v>
      </c>
      <c r="AC454">
        <v>69</v>
      </c>
      <c r="AD454" t="s">
        <v>67</v>
      </c>
      <c r="AE454" t="s">
        <v>151</v>
      </c>
      <c r="AF454" t="s">
        <v>152</v>
      </c>
      <c r="AG454" t="s">
        <v>88</v>
      </c>
      <c r="AH454" s="3">
        <v>45787</v>
      </c>
      <c r="AJ454" t="s">
        <v>56</v>
      </c>
      <c r="AK454" s="3"/>
      <c r="AM454" s="3"/>
      <c r="AN454" t="s">
        <v>57</v>
      </c>
      <c r="AO454" s="3"/>
      <c r="AR454"/>
      <c r="AS454">
        <v>202505</v>
      </c>
      <c r="AT454" s="3">
        <v>45787</v>
      </c>
      <c r="AU454">
        <v>2171839</v>
      </c>
      <c r="AV454">
        <v>45791</v>
      </c>
      <c r="AW454" s="3">
        <v>45802</v>
      </c>
      <c r="AY454" s="3"/>
      <c r="BA454" s="3"/>
      <c r="BC454" s="3"/>
      <c r="BD454">
        <v>202505</v>
      </c>
      <c r="BE454">
        <v>202505</v>
      </c>
      <c r="BF454" s="5">
        <f>IFERROR(VLOOKUP(Sheet1[[#This Row],[ASESOR]],Parámetros!A:B,2,0),Sheet1[[#This Row],[PERIODO_ALTA]])</f>
        <v>202505</v>
      </c>
      <c r="BG454" s="5" t="str">
        <f>_xlfn.CONCAT(TRIM(Sheet1[[#This Row],[ASESOR]])," ",TRIM(Sheet1[[#This Row],[DEPARTAMENTO]]))</f>
        <v>SAVY OUTSOURCING S.A.C. La Libertad</v>
      </c>
      <c r="BH454" s="5" t="str">
        <f>Sheet1[[#This Row],[DNI_ASESOR]]</f>
        <v>20611812893</v>
      </c>
      <c r="BI454">
        <f>IF(Sheet1[[#This Row],[GRUPO]]="G1",IF(AND(Sheet1[[#This Row],[RECIBO1_PAGADO]]&lt;&gt;"",Sheet1[[#This Row],[RECIBO1_PAGADO]]&lt;=DATEVALUE("10/06/2025")),1,0),0)</f>
        <v>1</v>
      </c>
      <c r="BJ454" s="9">
        <f>Sheet1[[#This Row],[PRECIO CON IGV EXTERNO]]/1.18</f>
        <v>58.474576271186443</v>
      </c>
      <c r="BK454" s="5" t="str">
        <f>IF(MONTH(Sheet1[[#This Row],[WS_RECIBO1_EMISION]])=5,"G1",IF(MONTH(Sheet1[[#This Row],[WS_RECIBO1_EMISION]])-5=1,"G2","POR DEFINIR"))</f>
        <v>G1</v>
      </c>
      <c r="BL454" s="5" t="s">
        <v>1798</v>
      </c>
    </row>
    <row r="455" spans="1:64" x14ac:dyDescent="0.25">
      <c r="A455">
        <v>2171865</v>
      </c>
      <c r="B455" t="s">
        <v>736</v>
      </c>
      <c r="C455" t="s">
        <v>89</v>
      </c>
      <c r="D455" t="s">
        <v>89</v>
      </c>
      <c r="E455" t="s">
        <v>93</v>
      </c>
      <c r="H455" s="3">
        <v>45783</v>
      </c>
      <c r="I455" s="13">
        <v>45786.862559259258</v>
      </c>
      <c r="J455" t="s">
        <v>190</v>
      </c>
      <c r="K455">
        <v>350</v>
      </c>
      <c r="L455" t="s">
        <v>186</v>
      </c>
      <c r="M455" t="s">
        <v>53</v>
      </c>
      <c r="N455">
        <v>0</v>
      </c>
      <c r="O455">
        <v>0</v>
      </c>
      <c r="P455">
        <v>0</v>
      </c>
      <c r="Q455">
        <v>0</v>
      </c>
      <c r="R455" t="s">
        <v>227</v>
      </c>
      <c r="S455" t="s">
        <v>227</v>
      </c>
      <c r="T455">
        <v>0</v>
      </c>
      <c r="U455" t="s">
        <v>227</v>
      </c>
      <c r="V455" t="s">
        <v>227</v>
      </c>
      <c r="W455" t="s">
        <v>227</v>
      </c>
      <c r="X455" t="s">
        <v>227</v>
      </c>
      <c r="Y455" t="s">
        <v>227</v>
      </c>
      <c r="Z455" t="s">
        <v>227</v>
      </c>
      <c r="AA455" t="s">
        <v>54</v>
      </c>
      <c r="AB455">
        <v>69</v>
      </c>
      <c r="AC455">
        <v>69</v>
      </c>
      <c r="AD455" t="s">
        <v>67</v>
      </c>
      <c r="AE455" t="s">
        <v>4</v>
      </c>
      <c r="AF455" t="s">
        <v>8</v>
      </c>
      <c r="AG455" t="s">
        <v>88</v>
      </c>
      <c r="AH455" s="3">
        <v>45787</v>
      </c>
      <c r="AJ455" t="s">
        <v>56</v>
      </c>
      <c r="AK455" s="3"/>
      <c r="AM455" s="3"/>
      <c r="AN455" t="s">
        <v>57</v>
      </c>
      <c r="AO455" s="3"/>
      <c r="AR455"/>
      <c r="AS455">
        <v>202505</v>
      </c>
      <c r="AT455" s="3">
        <v>45787</v>
      </c>
      <c r="AU455">
        <v>2171865</v>
      </c>
      <c r="AV455">
        <v>45791</v>
      </c>
      <c r="AW455" s="3">
        <v>45805</v>
      </c>
      <c r="AY455" s="3"/>
      <c r="BA455" s="3"/>
      <c r="BC455" s="3"/>
      <c r="BD455">
        <v>202505</v>
      </c>
      <c r="BE455">
        <v>202505</v>
      </c>
      <c r="BF455" s="5">
        <f>IFERROR(VLOOKUP(Sheet1[[#This Row],[ASESOR]],Parámetros!A:B,2,0),Sheet1[[#This Row],[PERIODO_ALTA]])</f>
        <v>202505</v>
      </c>
      <c r="BG455" s="5" t="str">
        <f>_xlfn.CONCAT(TRIM(Sheet1[[#This Row],[ASESOR]])," ",TRIM(Sheet1[[#This Row],[DEPARTAMENTO]]))</f>
        <v>ALIV TELECOM S.A.C. Piura</v>
      </c>
      <c r="BH455" s="5" t="str">
        <f>Sheet1[[#This Row],[DNI_ASESOR]]</f>
        <v>20609316170</v>
      </c>
      <c r="BI455">
        <f>IF(Sheet1[[#This Row],[GRUPO]]="G1",IF(AND(Sheet1[[#This Row],[RECIBO1_PAGADO]]&lt;&gt;"",Sheet1[[#This Row],[RECIBO1_PAGADO]]&lt;=DATEVALUE("10/06/2025")),1,0),0)</f>
        <v>1</v>
      </c>
      <c r="BJ455" s="9">
        <f>Sheet1[[#This Row],[PRECIO CON IGV EXTERNO]]/1.18</f>
        <v>58.474576271186443</v>
      </c>
      <c r="BK455" s="5" t="str">
        <f>IF(MONTH(Sheet1[[#This Row],[WS_RECIBO1_EMISION]])=5,"G1",IF(MONTH(Sheet1[[#This Row],[WS_RECIBO1_EMISION]])-5=1,"G2","POR DEFINIR"))</f>
        <v>G1</v>
      </c>
      <c r="BL455" s="5" t="s">
        <v>1798</v>
      </c>
    </row>
    <row r="456" spans="1:64" x14ac:dyDescent="0.25">
      <c r="A456">
        <v>2171874</v>
      </c>
      <c r="B456" t="s">
        <v>737</v>
      </c>
      <c r="C456" t="s">
        <v>85</v>
      </c>
      <c r="D456" t="s">
        <v>86</v>
      </c>
      <c r="E456" t="s">
        <v>66</v>
      </c>
      <c r="G456" t="s">
        <v>404</v>
      </c>
      <c r="H456" s="3">
        <v>45786</v>
      </c>
      <c r="I456" s="13">
        <v>45786.877061192128</v>
      </c>
      <c r="J456" t="s">
        <v>190</v>
      </c>
      <c r="K456">
        <v>350</v>
      </c>
      <c r="L456" t="s">
        <v>186</v>
      </c>
      <c r="M456" t="s">
        <v>53</v>
      </c>
      <c r="N456">
        <v>0</v>
      </c>
      <c r="O456">
        <v>0</v>
      </c>
      <c r="P456">
        <v>0</v>
      </c>
      <c r="Q456">
        <v>0</v>
      </c>
      <c r="R456" t="s">
        <v>227</v>
      </c>
      <c r="S456" t="s">
        <v>227</v>
      </c>
      <c r="T456">
        <v>0</v>
      </c>
      <c r="U456" t="s">
        <v>227</v>
      </c>
      <c r="V456" t="s">
        <v>227</v>
      </c>
      <c r="W456" t="s">
        <v>227</v>
      </c>
      <c r="X456" t="s">
        <v>227</v>
      </c>
      <c r="Y456" t="s">
        <v>227</v>
      </c>
      <c r="Z456" t="s">
        <v>227</v>
      </c>
      <c r="AA456" t="s">
        <v>59</v>
      </c>
      <c r="AB456">
        <v>69</v>
      </c>
      <c r="AC456">
        <v>69</v>
      </c>
      <c r="AD456" t="s">
        <v>67</v>
      </c>
      <c r="AE456" t="s">
        <v>91</v>
      </c>
      <c r="AF456" t="s">
        <v>92</v>
      </c>
      <c r="AG456" t="s">
        <v>88</v>
      </c>
      <c r="AH456" s="3">
        <v>45787</v>
      </c>
      <c r="AJ456" t="s">
        <v>56</v>
      </c>
      <c r="AK456" s="3"/>
      <c r="AM456" s="3"/>
      <c r="AN456" t="s">
        <v>57</v>
      </c>
      <c r="AO456" s="3"/>
      <c r="AR456"/>
      <c r="AS456">
        <v>202505</v>
      </c>
      <c r="AT456" s="3">
        <v>45787</v>
      </c>
      <c r="AU456">
        <v>2171874</v>
      </c>
      <c r="AV456">
        <v>45791</v>
      </c>
      <c r="AW456" s="3">
        <v>45811</v>
      </c>
      <c r="AY456" s="3"/>
      <c r="BA456" s="3"/>
      <c r="BC456" s="3"/>
      <c r="BD456">
        <v>202505</v>
      </c>
      <c r="BE456">
        <v>202505</v>
      </c>
      <c r="BF456" s="5">
        <f>IFERROR(VLOOKUP(Sheet1[[#This Row],[ASESOR]],Parámetros!A:B,2,0),Sheet1[[#This Row],[PERIODO_ALTA]])</f>
        <v>202505</v>
      </c>
      <c r="BG456" s="5" t="str">
        <f>_xlfn.CONCAT(TRIM(Sheet1[[#This Row],[ASESOR]])," ",TRIM(Sheet1[[#This Row],[DEPARTAMENTO]]))</f>
        <v>YBENS GROUP Lambayeque</v>
      </c>
      <c r="BH456" s="5" t="str">
        <f>Sheet1[[#This Row],[DNI_ASESOR]]</f>
        <v>20610803131</v>
      </c>
      <c r="BI456">
        <f>IF(Sheet1[[#This Row],[GRUPO]]="G1",IF(AND(Sheet1[[#This Row],[RECIBO1_PAGADO]]&lt;&gt;"",Sheet1[[#This Row],[RECIBO1_PAGADO]]&lt;=DATEVALUE("10/06/2025")),1,0),0)</f>
        <v>1</v>
      </c>
      <c r="BJ456" s="9">
        <f>Sheet1[[#This Row],[PRECIO CON IGV EXTERNO]]/1.18</f>
        <v>58.474576271186443</v>
      </c>
      <c r="BK456" s="5" t="str">
        <f>IF(MONTH(Sheet1[[#This Row],[WS_RECIBO1_EMISION]])=5,"G1",IF(MONTH(Sheet1[[#This Row],[WS_RECIBO1_EMISION]])-5=1,"G2","POR DEFINIR"))</f>
        <v>G1</v>
      </c>
      <c r="BL456" s="5" t="s">
        <v>1798</v>
      </c>
    </row>
    <row r="457" spans="1:64" x14ac:dyDescent="0.25">
      <c r="A457">
        <v>2171895</v>
      </c>
      <c r="B457" t="s">
        <v>738</v>
      </c>
      <c r="C457" t="s">
        <v>85</v>
      </c>
      <c r="D457" t="s">
        <v>86</v>
      </c>
      <c r="E457" t="s">
        <v>87</v>
      </c>
      <c r="H457" s="3">
        <v>45786</v>
      </c>
      <c r="I457" s="13">
        <v>45787.41248136574</v>
      </c>
      <c r="J457" t="s">
        <v>195</v>
      </c>
      <c r="K457">
        <v>1000</v>
      </c>
      <c r="L457" t="s">
        <v>188</v>
      </c>
      <c r="M457" t="s">
        <v>58</v>
      </c>
      <c r="N457">
        <v>1</v>
      </c>
      <c r="O457">
        <v>0</v>
      </c>
      <c r="P457">
        <v>0</v>
      </c>
      <c r="Q457">
        <v>0</v>
      </c>
      <c r="R457" t="s">
        <v>227</v>
      </c>
      <c r="S457" t="s">
        <v>227</v>
      </c>
      <c r="T457">
        <v>0</v>
      </c>
      <c r="U457" t="s">
        <v>227</v>
      </c>
      <c r="V457" t="s">
        <v>227</v>
      </c>
      <c r="W457" t="s">
        <v>227</v>
      </c>
      <c r="X457" t="s">
        <v>227</v>
      </c>
      <c r="Y457" t="s">
        <v>227</v>
      </c>
      <c r="Z457" t="s">
        <v>228</v>
      </c>
      <c r="AA457" t="s">
        <v>54</v>
      </c>
      <c r="AB457">
        <v>129.9</v>
      </c>
      <c r="AC457">
        <v>111.563</v>
      </c>
      <c r="AD457" t="s">
        <v>67</v>
      </c>
      <c r="AE457" t="s">
        <v>196</v>
      </c>
      <c r="AF457" t="s">
        <v>197</v>
      </c>
      <c r="AG457" t="s">
        <v>88</v>
      </c>
      <c r="AH457" s="3">
        <v>45789</v>
      </c>
      <c r="AJ457" t="s">
        <v>56</v>
      </c>
      <c r="AK457" s="3"/>
      <c r="AM457" s="3"/>
      <c r="AN457" t="s">
        <v>57</v>
      </c>
      <c r="AO457" s="3"/>
      <c r="AR457"/>
      <c r="AS457">
        <v>202505</v>
      </c>
      <c r="AT457" s="3">
        <v>45789</v>
      </c>
      <c r="AU457">
        <v>2171895</v>
      </c>
      <c r="AV457">
        <v>45791</v>
      </c>
      <c r="AW457" s="3"/>
      <c r="AY457" s="3"/>
      <c r="BA457" s="3"/>
      <c r="BC457" s="3"/>
      <c r="BD457">
        <v>202505</v>
      </c>
      <c r="BE457">
        <v>202505</v>
      </c>
      <c r="BF457" s="5">
        <f>IFERROR(VLOOKUP(Sheet1[[#This Row],[ASESOR]],Parámetros!A:B,2,0),Sheet1[[#This Row],[PERIODO_ALTA]])</f>
        <v>202505</v>
      </c>
      <c r="BG457" s="5" t="str">
        <f>_xlfn.CONCAT(TRIM(Sheet1[[#This Row],[ASESOR]])," ",TRIM(Sheet1[[#This Row],[DEPARTAMENTO]]))</f>
        <v>NOVO NETWORKS SAC Lambayeque</v>
      </c>
      <c r="BH457" s="5" t="str">
        <f>Sheet1[[#This Row],[DNI_ASESOR]]</f>
        <v>20607021555</v>
      </c>
      <c r="BI457">
        <f>IF(Sheet1[[#This Row],[GRUPO]]="G1",IF(AND(Sheet1[[#This Row],[RECIBO1_PAGADO]]&lt;&gt;"",Sheet1[[#This Row],[RECIBO1_PAGADO]]&lt;=DATEVALUE("10/06/2025")),1,0),0)</f>
        <v>0</v>
      </c>
      <c r="BJ457" s="9">
        <f>Sheet1[[#This Row],[PRECIO CON IGV EXTERNO]]/1.18</f>
        <v>94.544915254237296</v>
      </c>
      <c r="BK457" s="5" t="str">
        <f>IF(MONTH(Sheet1[[#This Row],[WS_RECIBO1_EMISION]])=5,"G1",IF(MONTH(Sheet1[[#This Row],[WS_RECIBO1_EMISION]])-5=1,"G2","POR DEFINIR"))</f>
        <v>G1</v>
      </c>
      <c r="BL457" s="5" t="s">
        <v>1798</v>
      </c>
    </row>
    <row r="458" spans="1:64" x14ac:dyDescent="0.25">
      <c r="A458">
        <v>2171941</v>
      </c>
      <c r="B458" t="s">
        <v>739</v>
      </c>
      <c r="C458" t="s">
        <v>94</v>
      </c>
      <c r="D458" t="s">
        <v>95</v>
      </c>
      <c r="E458" t="s">
        <v>96</v>
      </c>
      <c r="H458" s="3">
        <v>45786</v>
      </c>
      <c r="I458" s="13">
        <v>45786.94371767361</v>
      </c>
      <c r="J458" t="s">
        <v>190</v>
      </c>
      <c r="K458">
        <v>350</v>
      </c>
      <c r="L458" t="s">
        <v>186</v>
      </c>
      <c r="M458" t="s">
        <v>53</v>
      </c>
      <c r="N458">
        <v>0</v>
      </c>
      <c r="O458">
        <v>0</v>
      </c>
      <c r="P458">
        <v>0</v>
      </c>
      <c r="Q458">
        <v>0</v>
      </c>
      <c r="R458" t="s">
        <v>227</v>
      </c>
      <c r="S458" t="s">
        <v>227</v>
      </c>
      <c r="T458">
        <v>0</v>
      </c>
      <c r="U458" t="s">
        <v>227</v>
      </c>
      <c r="V458" t="s">
        <v>227</v>
      </c>
      <c r="W458" t="s">
        <v>227</v>
      </c>
      <c r="X458" t="s">
        <v>227</v>
      </c>
      <c r="Y458" t="s">
        <v>227</v>
      </c>
      <c r="Z458" t="s">
        <v>227</v>
      </c>
      <c r="AA458" t="s">
        <v>54</v>
      </c>
      <c r="AB458">
        <v>69</v>
      </c>
      <c r="AC458">
        <v>69</v>
      </c>
      <c r="AD458" t="s">
        <v>67</v>
      </c>
      <c r="AE458" t="s">
        <v>4</v>
      </c>
      <c r="AF458" t="s">
        <v>8</v>
      </c>
      <c r="AG458" t="s">
        <v>88</v>
      </c>
      <c r="AH458" s="3">
        <v>45789</v>
      </c>
      <c r="AJ458" t="s">
        <v>56</v>
      </c>
      <c r="AK458" s="3"/>
      <c r="AM458" s="3"/>
      <c r="AN458" t="s">
        <v>57</v>
      </c>
      <c r="AO458" s="3"/>
      <c r="AR458"/>
      <c r="AS458">
        <v>202505</v>
      </c>
      <c r="AT458" s="3">
        <v>45789</v>
      </c>
      <c r="AU458">
        <v>2171941</v>
      </c>
      <c r="AV458">
        <v>45791</v>
      </c>
      <c r="AW458" s="3">
        <v>45811</v>
      </c>
      <c r="AY458" s="3"/>
      <c r="BA458" s="3"/>
      <c r="BC458" s="3"/>
      <c r="BD458">
        <v>202505</v>
      </c>
      <c r="BE458">
        <v>202505</v>
      </c>
      <c r="BF458" s="5">
        <f>IFERROR(VLOOKUP(Sheet1[[#This Row],[ASESOR]],Parámetros!A:B,2,0),Sheet1[[#This Row],[PERIODO_ALTA]])</f>
        <v>202505</v>
      </c>
      <c r="BG458" s="5" t="str">
        <f>_xlfn.CONCAT(TRIM(Sheet1[[#This Row],[ASESOR]])," ",TRIM(Sheet1[[#This Row],[DEPARTAMENTO]]))</f>
        <v>ALIV TELECOM S.A.C. La Libertad</v>
      </c>
      <c r="BH458" s="5" t="str">
        <f>Sheet1[[#This Row],[DNI_ASESOR]]</f>
        <v>20609316170</v>
      </c>
      <c r="BI458">
        <f>IF(Sheet1[[#This Row],[GRUPO]]="G1",IF(AND(Sheet1[[#This Row],[RECIBO1_PAGADO]]&lt;&gt;"",Sheet1[[#This Row],[RECIBO1_PAGADO]]&lt;=DATEVALUE("10/06/2025")),1,0),0)</f>
        <v>1</v>
      </c>
      <c r="BJ458" s="9">
        <f>Sheet1[[#This Row],[PRECIO CON IGV EXTERNO]]/1.18</f>
        <v>58.474576271186443</v>
      </c>
      <c r="BK458" s="5" t="str">
        <f>IF(MONTH(Sheet1[[#This Row],[WS_RECIBO1_EMISION]])=5,"G1",IF(MONTH(Sheet1[[#This Row],[WS_RECIBO1_EMISION]])-5=1,"G2","POR DEFINIR"))</f>
        <v>G1</v>
      </c>
      <c r="BL458" s="5" t="s">
        <v>1798</v>
      </c>
    </row>
    <row r="459" spans="1:64" x14ac:dyDescent="0.25">
      <c r="A459">
        <v>2171966</v>
      </c>
      <c r="B459" t="s">
        <v>740</v>
      </c>
      <c r="C459" t="s">
        <v>89</v>
      </c>
      <c r="D459" t="s">
        <v>89</v>
      </c>
      <c r="E459" t="s">
        <v>89</v>
      </c>
      <c r="H459" s="3">
        <v>45783</v>
      </c>
      <c r="I459" s="13">
        <v>45786.958310381946</v>
      </c>
      <c r="J459" t="s">
        <v>194</v>
      </c>
      <c r="K459">
        <v>1000</v>
      </c>
      <c r="L459" t="s">
        <v>186</v>
      </c>
      <c r="M459" t="s">
        <v>53</v>
      </c>
      <c r="N459">
        <v>0</v>
      </c>
      <c r="O459">
        <v>0</v>
      </c>
      <c r="P459">
        <v>0</v>
      </c>
      <c r="Q459">
        <v>0</v>
      </c>
      <c r="R459" t="s">
        <v>227</v>
      </c>
      <c r="S459" t="s">
        <v>227</v>
      </c>
      <c r="T459">
        <v>0</v>
      </c>
      <c r="U459" t="s">
        <v>227</v>
      </c>
      <c r="V459" t="s">
        <v>227</v>
      </c>
      <c r="W459" t="s">
        <v>227</v>
      </c>
      <c r="X459" t="s">
        <v>227</v>
      </c>
      <c r="Y459" t="s">
        <v>227</v>
      </c>
      <c r="Z459" t="s">
        <v>227</v>
      </c>
      <c r="AA459" t="s">
        <v>54</v>
      </c>
      <c r="AB459">
        <v>159</v>
      </c>
      <c r="AC459">
        <v>159</v>
      </c>
      <c r="AD459" t="s">
        <v>67</v>
      </c>
      <c r="AE459" t="s">
        <v>4</v>
      </c>
      <c r="AF459" t="s">
        <v>8</v>
      </c>
      <c r="AG459" t="s">
        <v>88</v>
      </c>
      <c r="AH459" s="3">
        <v>45787</v>
      </c>
      <c r="AJ459" t="s">
        <v>56</v>
      </c>
      <c r="AK459" s="3"/>
      <c r="AM459" s="3"/>
      <c r="AN459" t="s">
        <v>57</v>
      </c>
      <c r="AO459" s="3"/>
      <c r="AR459"/>
      <c r="AS459">
        <v>202505</v>
      </c>
      <c r="AT459" s="3">
        <v>45787</v>
      </c>
      <c r="AU459">
        <v>2171966</v>
      </c>
      <c r="AV459">
        <v>45791</v>
      </c>
      <c r="AW459" s="3">
        <v>45811</v>
      </c>
      <c r="AY459" s="3"/>
      <c r="BA459" s="3"/>
      <c r="BC459" s="3"/>
      <c r="BD459">
        <v>202505</v>
      </c>
      <c r="BE459">
        <v>202505</v>
      </c>
      <c r="BF459" s="5">
        <f>IFERROR(VLOOKUP(Sheet1[[#This Row],[ASESOR]],Parámetros!A:B,2,0),Sheet1[[#This Row],[PERIODO_ALTA]])</f>
        <v>202505</v>
      </c>
      <c r="BG459" s="5" t="str">
        <f>_xlfn.CONCAT(TRIM(Sheet1[[#This Row],[ASESOR]])," ",TRIM(Sheet1[[#This Row],[DEPARTAMENTO]]))</f>
        <v>ALIV TELECOM S.A.C. Piura</v>
      </c>
      <c r="BH459" s="5" t="str">
        <f>Sheet1[[#This Row],[DNI_ASESOR]]</f>
        <v>20609316170</v>
      </c>
      <c r="BI459">
        <f>IF(Sheet1[[#This Row],[GRUPO]]="G1",IF(AND(Sheet1[[#This Row],[RECIBO1_PAGADO]]&lt;&gt;"",Sheet1[[#This Row],[RECIBO1_PAGADO]]&lt;=DATEVALUE("10/06/2025")),1,0),0)</f>
        <v>1</v>
      </c>
      <c r="BJ459" s="9">
        <f>Sheet1[[#This Row],[PRECIO CON IGV EXTERNO]]/1.18</f>
        <v>134.74576271186442</v>
      </c>
      <c r="BK459" s="5" t="str">
        <f>IF(MONTH(Sheet1[[#This Row],[WS_RECIBO1_EMISION]])=5,"G1",IF(MONTH(Sheet1[[#This Row],[WS_RECIBO1_EMISION]])-5=1,"G2","POR DEFINIR"))</f>
        <v>G1</v>
      </c>
      <c r="BL459" s="5" t="s">
        <v>1798</v>
      </c>
    </row>
    <row r="460" spans="1:64" x14ac:dyDescent="0.25">
      <c r="A460">
        <v>2171994</v>
      </c>
      <c r="B460" t="s">
        <v>741</v>
      </c>
      <c r="C460" t="s">
        <v>89</v>
      </c>
      <c r="D460" t="s">
        <v>89</v>
      </c>
      <c r="E460" t="s">
        <v>93</v>
      </c>
      <c r="H460" s="3">
        <v>45786</v>
      </c>
      <c r="I460" s="13">
        <v>45787.224994872682</v>
      </c>
      <c r="J460" t="s">
        <v>190</v>
      </c>
      <c r="K460">
        <v>350</v>
      </c>
      <c r="L460" t="s">
        <v>186</v>
      </c>
      <c r="M460" t="s">
        <v>53</v>
      </c>
      <c r="N460">
        <v>0</v>
      </c>
      <c r="O460">
        <v>0</v>
      </c>
      <c r="P460">
        <v>0</v>
      </c>
      <c r="Q460">
        <v>0</v>
      </c>
      <c r="R460" t="s">
        <v>227</v>
      </c>
      <c r="S460" t="s">
        <v>227</v>
      </c>
      <c r="T460">
        <v>0</v>
      </c>
      <c r="U460" t="s">
        <v>227</v>
      </c>
      <c r="V460" t="s">
        <v>227</v>
      </c>
      <c r="W460" t="s">
        <v>227</v>
      </c>
      <c r="X460" t="s">
        <v>227</v>
      </c>
      <c r="Y460" t="s">
        <v>227</v>
      </c>
      <c r="Z460" t="s">
        <v>227</v>
      </c>
      <c r="AA460" t="s">
        <v>54</v>
      </c>
      <c r="AB460">
        <v>69</v>
      </c>
      <c r="AC460">
        <v>69</v>
      </c>
      <c r="AD460" t="s">
        <v>67</v>
      </c>
      <c r="AE460" t="s">
        <v>4</v>
      </c>
      <c r="AF460" t="s">
        <v>8</v>
      </c>
      <c r="AG460" t="s">
        <v>88</v>
      </c>
      <c r="AH460" s="3">
        <v>45787</v>
      </c>
      <c r="AJ460" t="s">
        <v>56</v>
      </c>
      <c r="AK460" s="3"/>
      <c r="AM460" s="3"/>
      <c r="AN460" t="s">
        <v>57</v>
      </c>
      <c r="AO460" s="3"/>
      <c r="AR460"/>
      <c r="AS460">
        <v>202505</v>
      </c>
      <c r="AT460" s="3">
        <v>45787</v>
      </c>
      <c r="AU460">
        <v>2171994</v>
      </c>
      <c r="AV460">
        <v>45791</v>
      </c>
      <c r="AW460" s="3">
        <v>45813</v>
      </c>
      <c r="AY460" s="3"/>
      <c r="BA460" s="3"/>
      <c r="BC460" s="3"/>
      <c r="BD460">
        <v>202505</v>
      </c>
      <c r="BE460">
        <v>202505</v>
      </c>
      <c r="BF460" s="5">
        <f>IFERROR(VLOOKUP(Sheet1[[#This Row],[ASESOR]],Parámetros!A:B,2,0),Sheet1[[#This Row],[PERIODO_ALTA]])</f>
        <v>202505</v>
      </c>
      <c r="BG460" s="5" t="str">
        <f>_xlfn.CONCAT(TRIM(Sheet1[[#This Row],[ASESOR]])," ",TRIM(Sheet1[[#This Row],[DEPARTAMENTO]]))</f>
        <v>ALIV TELECOM S.A.C. Piura</v>
      </c>
      <c r="BH460" s="5" t="str">
        <f>Sheet1[[#This Row],[DNI_ASESOR]]</f>
        <v>20609316170</v>
      </c>
      <c r="BI460">
        <f>IF(Sheet1[[#This Row],[GRUPO]]="G1",IF(AND(Sheet1[[#This Row],[RECIBO1_PAGADO]]&lt;&gt;"",Sheet1[[#This Row],[RECIBO1_PAGADO]]&lt;=DATEVALUE("10/06/2025")),1,0),0)</f>
        <v>1</v>
      </c>
      <c r="BJ460" s="9">
        <f>Sheet1[[#This Row],[PRECIO CON IGV EXTERNO]]/1.18</f>
        <v>58.474576271186443</v>
      </c>
      <c r="BK460" s="5" t="str">
        <f>IF(MONTH(Sheet1[[#This Row],[WS_RECIBO1_EMISION]])=5,"G1",IF(MONTH(Sheet1[[#This Row],[WS_RECIBO1_EMISION]])-5=1,"G2","POR DEFINIR"))</f>
        <v>G1</v>
      </c>
      <c r="BL460" s="5" t="s">
        <v>1798</v>
      </c>
    </row>
    <row r="461" spans="1:64" x14ac:dyDescent="0.25">
      <c r="A461">
        <v>2171996</v>
      </c>
      <c r="B461" t="s">
        <v>742</v>
      </c>
      <c r="C461" t="s">
        <v>89</v>
      </c>
      <c r="D461" t="s">
        <v>89</v>
      </c>
      <c r="E461" t="s">
        <v>90</v>
      </c>
      <c r="H461" s="3">
        <v>45786</v>
      </c>
      <c r="I461" s="13">
        <v>45787.235371493058</v>
      </c>
      <c r="J461" t="s">
        <v>195</v>
      </c>
      <c r="K461">
        <v>1000</v>
      </c>
      <c r="L461" t="s">
        <v>189</v>
      </c>
      <c r="M461" t="s">
        <v>65</v>
      </c>
      <c r="N461">
        <v>1</v>
      </c>
      <c r="O461">
        <v>0</v>
      </c>
      <c r="P461">
        <v>0</v>
      </c>
      <c r="Q461">
        <v>0</v>
      </c>
      <c r="R461" t="s">
        <v>227</v>
      </c>
      <c r="S461" t="s">
        <v>227</v>
      </c>
      <c r="T461">
        <v>1</v>
      </c>
      <c r="U461" t="s">
        <v>227</v>
      </c>
      <c r="V461" t="s">
        <v>227</v>
      </c>
      <c r="W461" t="s">
        <v>227</v>
      </c>
      <c r="X461" t="s">
        <v>227</v>
      </c>
      <c r="Y461" t="s">
        <v>227</v>
      </c>
      <c r="Z461" t="s">
        <v>228</v>
      </c>
      <c r="AA461" t="s">
        <v>54</v>
      </c>
      <c r="AB461">
        <v>139.9</v>
      </c>
      <c r="AC461">
        <v>121.563</v>
      </c>
      <c r="AD461" t="s">
        <v>55</v>
      </c>
      <c r="AE461" t="s">
        <v>199</v>
      </c>
      <c r="AF461" t="s">
        <v>200</v>
      </c>
      <c r="AG461" t="s">
        <v>88</v>
      </c>
      <c r="AH461" s="3">
        <v>45787</v>
      </c>
      <c r="AJ461" t="s">
        <v>56</v>
      </c>
      <c r="AK461" s="3"/>
      <c r="AM461" s="3"/>
      <c r="AN461" t="s">
        <v>57</v>
      </c>
      <c r="AO461" s="3"/>
      <c r="AR461"/>
      <c r="AS461">
        <v>202505</v>
      </c>
      <c r="AT461" s="3">
        <v>45787</v>
      </c>
      <c r="AU461">
        <v>2171996</v>
      </c>
      <c r="AV461">
        <v>45791</v>
      </c>
      <c r="AW461" s="3">
        <v>45805</v>
      </c>
      <c r="AY461" s="3"/>
      <c r="BA461" s="3"/>
      <c r="BC461" s="3"/>
      <c r="BD461">
        <v>202505</v>
      </c>
      <c r="BE461">
        <v>202505</v>
      </c>
      <c r="BF461" s="5">
        <f>IFERROR(VLOOKUP(Sheet1[[#This Row],[ASESOR]],Parámetros!A:B,2,0),Sheet1[[#This Row],[PERIODO_ALTA]])</f>
        <v>202505</v>
      </c>
      <c r="BG461" s="5" t="str">
        <f>_xlfn.CONCAT(TRIM(Sheet1[[#This Row],[ASESOR]])," ",TRIM(Sheet1[[#This Row],[DEPARTAMENTO]]))</f>
        <v>TELCO CONTACT S.A.C Piura</v>
      </c>
      <c r="BH461" s="5" t="str">
        <f>Sheet1[[#This Row],[DNI_ASESOR]]</f>
        <v>20613723219</v>
      </c>
      <c r="BI461">
        <f>IF(Sheet1[[#This Row],[GRUPO]]="G1",IF(AND(Sheet1[[#This Row],[RECIBO1_PAGADO]]&lt;&gt;"",Sheet1[[#This Row],[RECIBO1_PAGADO]]&lt;=DATEVALUE("10/06/2025")),1,0),0)</f>
        <v>1</v>
      </c>
      <c r="BJ461" s="9">
        <f>Sheet1[[#This Row],[PRECIO CON IGV EXTERNO]]/1.18</f>
        <v>103.01949152542373</v>
      </c>
      <c r="BK461" s="5" t="str">
        <f>IF(MONTH(Sheet1[[#This Row],[WS_RECIBO1_EMISION]])=5,"G1",IF(MONTH(Sheet1[[#This Row],[WS_RECIBO1_EMISION]])-5=1,"G2","POR DEFINIR"))</f>
        <v>G1</v>
      </c>
      <c r="BL461" s="5" t="s">
        <v>1798</v>
      </c>
    </row>
    <row r="462" spans="1:64" x14ac:dyDescent="0.25">
      <c r="A462">
        <v>2172035</v>
      </c>
      <c r="B462" t="s">
        <v>743</v>
      </c>
      <c r="C462" t="s">
        <v>94</v>
      </c>
      <c r="D462" t="s">
        <v>95</v>
      </c>
      <c r="E462" t="s">
        <v>96</v>
      </c>
      <c r="H462" s="3">
        <v>45786</v>
      </c>
      <c r="I462" s="13">
        <v>45787.381214895831</v>
      </c>
      <c r="J462" t="s">
        <v>191</v>
      </c>
      <c r="K462">
        <v>550</v>
      </c>
      <c r="L462" t="s">
        <v>186</v>
      </c>
      <c r="M462" t="s">
        <v>53</v>
      </c>
      <c r="N462">
        <v>0</v>
      </c>
      <c r="O462">
        <v>0</v>
      </c>
      <c r="P462">
        <v>0</v>
      </c>
      <c r="Q462">
        <v>0</v>
      </c>
      <c r="R462" t="s">
        <v>227</v>
      </c>
      <c r="S462" t="s">
        <v>227</v>
      </c>
      <c r="T462">
        <v>0</v>
      </c>
      <c r="U462" t="s">
        <v>227</v>
      </c>
      <c r="V462" t="s">
        <v>227</v>
      </c>
      <c r="W462" t="s">
        <v>227</v>
      </c>
      <c r="X462" t="s">
        <v>227</v>
      </c>
      <c r="Y462" t="s">
        <v>227</v>
      </c>
      <c r="Z462" t="s">
        <v>227</v>
      </c>
      <c r="AA462" t="s">
        <v>54</v>
      </c>
      <c r="AB462">
        <v>89</v>
      </c>
      <c r="AC462">
        <v>89</v>
      </c>
      <c r="AD462" t="s">
        <v>55</v>
      </c>
      <c r="AE462" t="s">
        <v>661</v>
      </c>
      <c r="AF462" t="s">
        <v>153</v>
      </c>
      <c r="AG462" t="s">
        <v>88</v>
      </c>
      <c r="AH462" s="3">
        <v>45787</v>
      </c>
      <c r="AJ462" t="s">
        <v>56</v>
      </c>
      <c r="AK462" s="3"/>
      <c r="AM462" s="3"/>
      <c r="AN462" t="s">
        <v>57</v>
      </c>
      <c r="AO462" s="3"/>
      <c r="AR462"/>
      <c r="AS462">
        <v>202505</v>
      </c>
      <c r="AT462" s="3">
        <v>45787</v>
      </c>
      <c r="AU462">
        <v>2172035</v>
      </c>
      <c r="AV462">
        <v>45791</v>
      </c>
      <c r="AW462" s="3">
        <v>45808</v>
      </c>
      <c r="AY462" s="3"/>
      <c r="BA462" s="3"/>
      <c r="BC462" s="3"/>
      <c r="BD462">
        <v>202505</v>
      </c>
      <c r="BE462">
        <v>202505</v>
      </c>
      <c r="BF462" s="5">
        <f>IFERROR(VLOOKUP(Sheet1[[#This Row],[ASESOR]],Parámetros!A:B,2,0),Sheet1[[#This Row],[PERIODO_ALTA]])</f>
        <v>202505</v>
      </c>
      <c r="BG462" s="5" t="str">
        <f>_xlfn.CONCAT(TRIM(Sheet1[[#This Row],[ASESOR]])," ",TRIM(Sheet1[[#This Row],[DEPARTAMENTO]]))</f>
        <v>CORPORACION DE TODO PERU S.A.C La Libertad</v>
      </c>
      <c r="BH462" s="5" t="str">
        <f>Sheet1[[#This Row],[DNI_ASESOR]]</f>
        <v>20612842389</v>
      </c>
      <c r="BI462">
        <f>IF(Sheet1[[#This Row],[GRUPO]]="G1",IF(AND(Sheet1[[#This Row],[RECIBO1_PAGADO]]&lt;&gt;"",Sheet1[[#This Row],[RECIBO1_PAGADO]]&lt;=DATEVALUE("10/06/2025")),1,0),0)</f>
        <v>1</v>
      </c>
      <c r="BJ462" s="9">
        <f>Sheet1[[#This Row],[PRECIO CON IGV EXTERNO]]/1.18</f>
        <v>75.423728813559322</v>
      </c>
      <c r="BK462" s="5" t="str">
        <f>IF(MONTH(Sheet1[[#This Row],[WS_RECIBO1_EMISION]])=5,"G1",IF(MONTH(Sheet1[[#This Row],[WS_RECIBO1_EMISION]])-5=1,"G2","POR DEFINIR"))</f>
        <v>G1</v>
      </c>
      <c r="BL462" s="5" t="s">
        <v>1798</v>
      </c>
    </row>
    <row r="463" spans="1:64" x14ac:dyDescent="0.25">
      <c r="A463">
        <v>2172076</v>
      </c>
      <c r="B463" t="s">
        <v>744</v>
      </c>
      <c r="C463" t="s">
        <v>94</v>
      </c>
      <c r="D463" t="s">
        <v>95</v>
      </c>
      <c r="E463" t="s">
        <v>102</v>
      </c>
      <c r="H463" s="3">
        <v>45786</v>
      </c>
      <c r="I463" s="13">
        <v>45787.429139583335</v>
      </c>
      <c r="J463" t="s">
        <v>195</v>
      </c>
      <c r="K463">
        <v>1000</v>
      </c>
      <c r="L463" t="s">
        <v>188</v>
      </c>
      <c r="M463" t="s">
        <v>58</v>
      </c>
      <c r="N463">
        <v>1</v>
      </c>
      <c r="O463">
        <v>0</v>
      </c>
      <c r="P463">
        <v>0</v>
      </c>
      <c r="Q463">
        <v>0</v>
      </c>
      <c r="R463" t="s">
        <v>227</v>
      </c>
      <c r="S463" t="s">
        <v>227</v>
      </c>
      <c r="T463">
        <v>0</v>
      </c>
      <c r="U463" t="s">
        <v>227</v>
      </c>
      <c r="V463" t="s">
        <v>227</v>
      </c>
      <c r="W463" t="s">
        <v>227</v>
      </c>
      <c r="X463" t="s">
        <v>227</v>
      </c>
      <c r="Y463" t="s">
        <v>227</v>
      </c>
      <c r="Z463" t="s">
        <v>228</v>
      </c>
      <c r="AA463" t="s">
        <v>54</v>
      </c>
      <c r="AB463">
        <v>129.9</v>
      </c>
      <c r="AC463">
        <v>111.563</v>
      </c>
      <c r="AD463" t="s">
        <v>55</v>
      </c>
      <c r="AE463" t="s">
        <v>4</v>
      </c>
      <c r="AF463" t="s">
        <v>8</v>
      </c>
      <c r="AG463" t="s">
        <v>88</v>
      </c>
      <c r="AH463" s="3">
        <v>45787</v>
      </c>
      <c r="AJ463" t="s">
        <v>56</v>
      </c>
      <c r="AK463" s="3"/>
      <c r="AM463" s="3"/>
      <c r="AN463" t="s">
        <v>57</v>
      </c>
      <c r="AO463" s="3"/>
      <c r="AR463"/>
      <c r="AS463">
        <v>202505</v>
      </c>
      <c r="AT463" s="3">
        <v>45787</v>
      </c>
      <c r="AU463">
        <v>2172076</v>
      </c>
      <c r="AV463">
        <v>45791</v>
      </c>
      <c r="AW463" s="3">
        <v>45804</v>
      </c>
      <c r="AY463" s="3"/>
      <c r="BA463" s="3"/>
      <c r="BC463" s="3"/>
      <c r="BD463">
        <v>202505</v>
      </c>
      <c r="BE463">
        <v>202505</v>
      </c>
      <c r="BF463" s="5">
        <f>IFERROR(VLOOKUP(Sheet1[[#This Row],[ASESOR]],Parámetros!A:B,2,0),Sheet1[[#This Row],[PERIODO_ALTA]])</f>
        <v>202505</v>
      </c>
      <c r="BG463" s="5" t="str">
        <f>_xlfn.CONCAT(TRIM(Sheet1[[#This Row],[ASESOR]])," ",TRIM(Sheet1[[#This Row],[DEPARTAMENTO]]))</f>
        <v>ALIV TELECOM S.A.C. La Libertad</v>
      </c>
      <c r="BH463" s="5" t="str">
        <f>Sheet1[[#This Row],[DNI_ASESOR]]</f>
        <v>20609316170</v>
      </c>
      <c r="BI463">
        <f>IF(Sheet1[[#This Row],[GRUPO]]="G1",IF(AND(Sheet1[[#This Row],[RECIBO1_PAGADO]]&lt;&gt;"",Sheet1[[#This Row],[RECIBO1_PAGADO]]&lt;=DATEVALUE("10/06/2025")),1,0),0)</f>
        <v>1</v>
      </c>
      <c r="BJ463" s="9">
        <f>Sheet1[[#This Row],[PRECIO CON IGV EXTERNO]]/1.18</f>
        <v>94.544915254237296</v>
      </c>
      <c r="BK463" s="5" t="str">
        <f>IF(MONTH(Sheet1[[#This Row],[WS_RECIBO1_EMISION]])=5,"G1",IF(MONTH(Sheet1[[#This Row],[WS_RECIBO1_EMISION]])-5=1,"G2","POR DEFINIR"))</f>
        <v>G1</v>
      </c>
      <c r="BL463" s="5" t="s">
        <v>1798</v>
      </c>
    </row>
    <row r="464" spans="1:64" x14ac:dyDescent="0.25">
      <c r="A464">
        <v>2172129</v>
      </c>
      <c r="B464" t="s">
        <v>745</v>
      </c>
      <c r="C464" t="s">
        <v>98</v>
      </c>
      <c r="D464" t="s">
        <v>99</v>
      </c>
      <c r="E464" t="s">
        <v>101</v>
      </c>
      <c r="H464" s="3">
        <v>45787</v>
      </c>
      <c r="I464" s="13">
        <v>45787.424979594907</v>
      </c>
      <c r="J464" t="s">
        <v>190</v>
      </c>
      <c r="K464">
        <v>350</v>
      </c>
      <c r="L464" t="s">
        <v>186</v>
      </c>
      <c r="M464" t="s">
        <v>53</v>
      </c>
      <c r="N464">
        <v>0</v>
      </c>
      <c r="O464">
        <v>0</v>
      </c>
      <c r="P464">
        <v>0</v>
      </c>
      <c r="Q464">
        <v>0</v>
      </c>
      <c r="R464" t="s">
        <v>227</v>
      </c>
      <c r="S464" t="s">
        <v>227</v>
      </c>
      <c r="T464">
        <v>0</v>
      </c>
      <c r="U464" t="s">
        <v>227</v>
      </c>
      <c r="V464" t="s">
        <v>227</v>
      </c>
      <c r="W464" t="s">
        <v>227</v>
      </c>
      <c r="X464" t="s">
        <v>227</v>
      </c>
      <c r="Y464" t="s">
        <v>227</v>
      </c>
      <c r="Z464" t="s">
        <v>227</v>
      </c>
      <c r="AA464" t="s">
        <v>54</v>
      </c>
      <c r="AB464">
        <v>69</v>
      </c>
      <c r="AC464">
        <v>69</v>
      </c>
      <c r="AD464" t="s">
        <v>67</v>
      </c>
      <c r="AE464" t="s">
        <v>4</v>
      </c>
      <c r="AF464" t="s">
        <v>8</v>
      </c>
      <c r="AG464" t="s">
        <v>88</v>
      </c>
      <c r="AH464" s="3">
        <v>45787</v>
      </c>
      <c r="AJ464" t="s">
        <v>56</v>
      </c>
      <c r="AK464" s="3"/>
      <c r="AM464" s="3"/>
      <c r="AN464" t="s">
        <v>57</v>
      </c>
      <c r="AO464" s="3"/>
      <c r="AR464"/>
      <c r="AS464">
        <v>202505</v>
      </c>
      <c r="AT464" s="3">
        <v>45787</v>
      </c>
      <c r="AU464">
        <v>2172129</v>
      </c>
      <c r="AV464">
        <v>45791</v>
      </c>
      <c r="AW464" s="3">
        <v>45806</v>
      </c>
      <c r="AY464" s="3"/>
      <c r="BA464" s="3"/>
      <c r="BC464" s="3"/>
      <c r="BD464">
        <v>202505</v>
      </c>
      <c r="BE464">
        <v>202505</v>
      </c>
      <c r="BF464" s="5">
        <f>IFERROR(VLOOKUP(Sheet1[[#This Row],[ASESOR]],Parámetros!A:B,2,0),Sheet1[[#This Row],[PERIODO_ALTA]])</f>
        <v>202505</v>
      </c>
      <c r="BG464" s="5" t="str">
        <f>_xlfn.CONCAT(TRIM(Sheet1[[#This Row],[ASESOR]])," ",TRIM(Sheet1[[#This Row],[DEPARTAMENTO]]))</f>
        <v>ALIV TELECOM S.A.C. Áncash</v>
      </c>
      <c r="BH464" s="5" t="str">
        <f>Sheet1[[#This Row],[DNI_ASESOR]]</f>
        <v>20609316170</v>
      </c>
      <c r="BI464">
        <f>IF(Sheet1[[#This Row],[GRUPO]]="G1",IF(AND(Sheet1[[#This Row],[RECIBO1_PAGADO]]&lt;&gt;"",Sheet1[[#This Row],[RECIBO1_PAGADO]]&lt;=DATEVALUE("10/06/2025")),1,0),0)</f>
        <v>1</v>
      </c>
      <c r="BJ464" s="9">
        <f>Sheet1[[#This Row],[PRECIO CON IGV EXTERNO]]/1.18</f>
        <v>58.474576271186443</v>
      </c>
      <c r="BK464" s="5" t="str">
        <f>IF(MONTH(Sheet1[[#This Row],[WS_RECIBO1_EMISION]])=5,"G1",IF(MONTH(Sheet1[[#This Row],[WS_RECIBO1_EMISION]])-5=1,"G2","POR DEFINIR"))</f>
        <v>G1</v>
      </c>
      <c r="BL464" s="5" t="s">
        <v>1798</v>
      </c>
    </row>
    <row r="465" spans="1:64" x14ac:dyDescent="0.25">
      <c r="A465">
        <v>2172156</v>
      </c>
      <c r="B465" t="s">
        <v>746</v>
      </c>
      <c r="C465" t="s">
        <v>94</v>
      </c>
      <c r="D465" t="s">
        <v>95</v>
      </c>
      <c r="E465" t="s">
        <v>96</v>
      </c>
      <c r="H465" s="3">
        <v>45787</v>
      </c>
      <c r="I465" s="13">
        <v>45787.443714583336</v>
      </c>
      <c r="J465" t="s">
        <v>190</v>
      </c>
      <c r="K465">
        <v>350</v>
      </c>
      <c r="L465" t="s">
        <v>186</v>
      </c>
      <c r="M465" t="s">
        <v>53</v>
      </c>
      <c r="N465">
        <v>0</v>
      </c>
      <c r="O465">
        <v>0</v>
      </c>
      <c r="P465">
        <v>0</v>
      </c>
      <c r="Q465">
        <v>0</v>
      </c>
      <c r="R465" t="s">
        <v>227</v>
      </c>
      <c r="S465" t="s">
        <v>227</v>
      </c>
      <c r="T465">
        <v>0</v>
      </c>
      <c r="U465" t="s">
        <v>227</v>
      </c>
      <c r="V465" t="s">
        <v>227</v>
      </c>
      <c r="W465" t="s">
        <v>227</v>
      </c>
      <c r="X465" t="s">
        <v>227</v>
      </c>
      <c r="Y465" t="s">
        <v>227</v>
      </c>
      <c r="Z465" t="s">
        <v>227</v>
      </c>
      <c r="AA465" t="s">
        <v>54</v>
      </c>
      <c r="AB465">
        <v>69</v>
      </c>
      <c r="AC465">
        <v>69</v>
      </c>
      <c r="AD465" t="s">
        <v>67</v>
      </c>
      <c r="AE465" t="s">
        <v>4</v>
      </c>
      <c r="AF465" t="s">
        <v>8</v>
      </c>
      <c r="AG465" t="s">
        <v>88</v>
      </c>
      <c r="AH465" s="3">
        <v>45787</v>
      </c>
      <c r="AJ465" t="s">
        <v>56</v>
      </c>
      <c r="AK465" s="3"/>
      <c r="AM465" s="3"/>
      <c r="AN465" t="s">
        <v>57</v>
      </c>
      <c r="AO465" s="3"/>
      <c r="AR465"/>
      <c r="AS465">
        <v>202505</v>
      </c>
      <c r="AT465" s="3">
        <v>45787</v>
      </c>
      <c r="AU465">
        <v>2172156</v>
      </c>
      <c r="AV465">
        <v>45791</v>
      </c>
      <c r="AW465" s="3">
        <v>45805</v>
      </c>
      <c r="AY465" s="3"/>
      <c r="BA465" s="3"/>
      <c r="BC465" s="3"/>
      <c r="BD465">
        <v>202505</v>
      </c>
      <c r="BE465">
        <v>202505</v>
      </c>
      <c r="BF465" s="5">
        <f>IFERROR(VLOOKUP(Sheet1[[#This Row],[ASESOR]],Parámetros!A:B,2,0),Sheet1[[#This Row],[PERIODO_ALTA]])</f>
        <v>202505</v>
      </c>
      <c r="BG465" s="5" t="str">
        <f>_xlfn.CONCAT(TRIM(Sheet1[[#This Row],[ASESOR]])," ",TRIM(Sheet1[[#This Row],[DEPARTAMENTO]]))</f>
        <v>ALIV TELECOM S.A.C. La Libertad</v>
      </c>
      <c r="BH465" s="5" t="str">
        <f>Sheet1[[#This Row],[DNI_ASESOR]]</f>
        <v>20609316170</v>
      </c>
      <c r="BI465">
        <f>IF(Sheet1[[#This Row],[GRUPO]]="G1",IF(AND(Sheet1[[#This Row],[RECIBO1_PAGADO]]&lt;&gt;"",Sheet1[[#This Row],[RECIBO1_PAGADO]]&lt;=DATEVALUE("10/06/2025")),1,0),0)</f>
        <v>1</v>
      </c>
      <c r="BJ465" s="9">
        <f>Sheet1[[#This Row],[PRECIO CON IGV EXTERNO]]/1.18</f>
        <v>58.474576271186443</v>
      </c>
      <c r="BK465" s="5" t="str">
        <f>IF(MONTH(Sheet1[[#This Row],[WS_RECIBO1_EMISION]])=5,"G1",IF(MONTH(Sheet1[[#This Row],[WS_RECIBO1_EMISION]])-5=1,"G2","POR DEFINIR"))</f>
        <v>G1</v>
      </c>
      <c r="BL465" s="5" t="s">
        <v>1798</v>
      </c>
    </row>
    <row r="466" spans="1:64" x14ac:dyDescent="0.25">
      <c r="A466">
        <v>2172179</v>
      </c>
      <c r="B466" t="s">
        <v>747</v>
      </c>
      <c r="C466" t="s">
        <v>89</v>
      </c>
      <c r="D466" t="s">
        <v>89</v>
      </c>
      <c r="E466" t="s">
        <v>89</v>
      </c>
      <c r="H466" s="3">
        <v>45786</v>
      </c>
      <c r="I466" s="13">
        <v>45787.447921493054</v>
      </c>
      <c r="J466" t="s">
        <v>190</v>
      </c>
      <c r="K466">
        <v>350</v>
      </c>
      <c r="L466" t="s">
        <v>186</v>
      </c>
      <c r="M466" t="s">
        <v>53</v>
      </c>
      <c r="N466">
        <v>0</v>
      </c>
      <c r="O466">
        <v>0</v>
      </c>
      <c r="P466">
        <v>0</v>
      </c>
      <c r="Q466">
        <v>0</v>
      </c>
      <c r="R466" t="s">
        <v>227</v>
      </c>
      <c r="S466" t="s">
        <v>227</v>
      </c>
      <c r="T466">
        <v>0</v>
      </c>
      <c r="U466" t="s">
        <v>227</v>
      </c>
      <c r="V466" t="s">
        <v>227</v>
      </c>
      <c r="W466" t="s">
        <v>227</v>
      </c>
      <c r="X466" t="s">
        <v>227</v>
      </c>
      <c r="Y466" t="s">
        <v>227</v>
      </c>
      <c r="Z466" t="s">
        <v>227</v>
      </c>
      <c r="AA466" t="s">
        <v>54</v>
      </c>
      <c r="AB466">
        <v>69</v>
      </c>
      <c r="AC466">
        <v>69</v>
      </c>
      <c r="AD466" t="s">
        <v>67</v>
      </c>
      <c r="AE466" t="s">
        <v>4</v>
      </c>
      <c r="AF466" t="s">
        <v>8</v>
      </c>
      <c r="AG466" t="s">
        <v>88</v>
      </c>
      <c r="AH466" s="3">
        <v>45787</v>
      </c>
      <c r="AJ466" t="s">
        <v>56</v>
      </c>
      <c r="AK466" s="3"/>
      <c r="AM466" s="3"/>
      <c r="AN466" t="s">
        <v>57</v>
      </c>
      <c r="AO466" s="3"/>
      <c r="AR466"/>
      <c r="AS466">
        <v>202505</v>
      </c>
      <c r="AT466" s="3">
        <v>45787</v>
      </c>
      <c r="AU466">
        <v>2172179</v>
      </c>
      <c r="AV466">
        <v>45791</v>
      </c>
      <c r="AW466" s="3">
        <v>45804</v>
      </c>
      <c r="AY466" s="3"/>
      <c r="BA466" s="3"/>
      <c r="BC466" s="3"/>
      <c r="BD466">
        <v>202505</v>
      </c>
      <c r="BE466">
        <v>202505</v>
      </c>
      <c r="BF466" s="5">
        <f>IFERROR(VLOOKUP(Sheet1[[#This Row],[ASESOR]],Parámetros!A:B,2,0),Sheet1[[#This Row],[PERIODO_ALTA]])</f>
        <v>202505</v>
      </c>
      <c r="BG466" s="5" t="str">
        <f>_xlfn.CONCAT(TRIM(Sheet1[[#This Row],[ASESOR]])," ",TRIM(Sheet1[[#This Row],[DEPARTAMENTO]]))</f>
        <v>ALIV TELECOM S.A.C. Piura</v>
      </c>
      <c r="BH466" s="5" t="str">
        <f>Sheet1[[#This Row],[DNI_ASESOR]]</f>
        <v>20609316170</v>
      </c>
      <c r="BI466">
        <f>IF(Sheet1[[#This Row],[GRUPO]]="G1",IF(AND(Sheet1[[#This Row],[RECIBO1_PAGADO]]&lt;&gt;"",Sheet1[[#This Row],[RECIBO1_PAGADO]]&lt;=DATEVALUE("10/06/2025")),1,0),0)</f>
        <v>1</v>
      </c>
      <c r="BJ466" s="9">
        <f>Sheet1[[#This Row],[PRECIO CON IGV EXTERNO]]/1.18</f>
        <v>58.474576271186443</v>
      </c>
      <c r="BK466" s="5" t="str">
        <f>IF(MONTH(Sheet1[[#This Row],[WS_RECIBO1_EMISION]])=5,"G1",IF(MONTH(Sheet1[[#This Row],[WS_RECIBO1_EMISION]])-5=1,"G2","POR DEFINIR"))</f>
        <v>G1</v>
      </c>
      <c r="BL466" s="5" t="s">
        <v>1798</v>
      </c>
    </row>
    <row r="467" spans="1:64" x14ac:dyDescent="0.25">
      <c r="A467">
        <v>2172183</v>
      </c>
      <c r="B467" t="s">
        <v>748</v>
      </c>
      <c r="C467" t="s">
        <v>98</v>
      </c>
      <c r="D467" t="s">
        <v>99</v>
      </c>
      <c r="E467" t="s">
        <v>101</v>
      </c>
      <c r="H467" s="3">
        <v>45787</v>
      </c>
      <c r="I467" s="13">
        <v>45787.474983252316</v>
      </c>
      <c r="J467" t="s">
        <v>190</v>
      </c>
      <c r="K467">
        <v>350</v>
      </c>
      <c r="L467" t="s">
        <v>186</v>
      </c>
      <c r="M467" t="s">
        <v>53</v>
      </c>
      <c r="N467">
        <v>0</v>
      </c>
      <c r="O467">
        <v>0</v>
      </c>
      <c r="P467">
        <v>0</v>
      </c>
      <c r="Q467">
        <v>0</v>
      </c>
      <c r="R467" t="s">
        <v>227</v>
      </c>
      <c r="S467" t="s">
        <v>227</v>
      </c>
      <c r="T467">
        <v>0</v>
      </c>
      <c r="U467" t="s">
        <v>227</v>
      </c>
      <c r="V467" t="s">
        <v>227</v>
      </c>
      <c r="W467" t="s">
        <v>227</v>
      </c>
      <c r="X467" t="s">
        <v>227</v>
      </c>
      <c r="Y467" t="s">
        <v>227</v>
      </c>
      <c r="Z467" t="s">
        <v>227</v>
      </c>
      <c r="AA467" t="s">
        <v>54</v>
      </c>
      <c r="AB467">
        <v>69</v>
      </c>
      <c r="AC467">
        <v>69</v>
      </c>
      <c r="AD467" t="s">
        <v>67</v>
      </c>
      <c r="AE467" t="s">
        <v>146</v>
      </c>
      <c r="AF467" t="s">
        <v>147</v>
      </c>
      <c r="AG467" t="s">
        <v>88</v>
      </c>
      <c r="AH467" s="3">
        <v>45787</v>
      </c>
      <c r="AJ467" t="s">
        <v>56</v>
      </c>
      <c r="AK467" s="3"/>
      <c r="AM467" s="3"/>
      <c r="AN467" t="s">
        <v>57</v>
      </c>
      <c r="AO467" s="3"/>
      <c r="AR467"/>
      <c r="AS467">
        <v>202505</v>
      </c>
      <c r="AT467" s="3">
        <v>45787</v>
      </c>
      <c r="AU467">
        <v>2172183</v>
      </c>
      <c r="AV467">
        <v>45791</v>
      </c>
      <c r="AW467" s="3"/>
      <c r="AY467" s="3"/>
      <c r="BA467" s="3"/>
      <c r="BC467" s="3"/>
      <c r="BD467">
        <v>202505</v>
      </c>
      <c r="BE467">
        <v>202505</v>
      </c>
      <c r="BF467" s="5">
        <f>IFERROR(VLOOKUP(Sheet1[[#This Row],[ASESOR]],Parámetros!A:B,2,0),Sheet1[[#This Row],[PERIODO_ALTA]])</f>
        <v>202505</v>
      </c>
      <c r="BG467" s="5" t="str">
        <f>_xlfn.CONCAT(TRIM(Sheet1[[#This Row],[ASESOR]])," ",TRIM(Sheet1[[#This Row],[DEPARTAMENTO]]))</f>
        <v>SERVICIOS GENERALES F Y G DIST Áncash</v>
      </c>
      <c r="BH467" s="5" t="str">
        <f>Sheet1[[#This Row],[DNI_ASESOR]]</f>
        <v>20538983609</v>
      </c>
      <c r="BI467">
        <f>IF(Sheet1[[#This Row],[GRUPO]]="G1",IF(AND(Sheet1[[#This Row],[RECIBO1_PAGADO]]&lt;&gt;"",Sheet1[[#This Row],[RECIBO1_PAGADO]]&lt;=DATEVALUE("10/06/2025")),1,0),0)</f>
        <v>0</v>
      </c>
      <c r="BJ467" s="9">
        <f>Sheet1[[#This Row],[PRECIO CON IGV EXTERNO]]/1.18</f>
        <v>58.474576271186443</v>
      </c>
      <c r="BK467" s="5" t="str">
        <f>IF(MONTH(Sheet1[[#This Row],[WS_RECIBO1_EMISION]])=5,"G1",IF(MONTH(Sheet1[[#This Row],[WS_RECIBO1_EMISION]])-5=1,"G2","POR DEFINIR"))</f>
        <v>G1</v>
      </c>
      <c r="BL467" s="5" t="s">
        <v>1798</v>
      </c>
    </row>
    <row r="468" spans="1:64" x14ac:dyDescent="0.25">
      <c r="A468">
        <v>2172243</v>
      </c>
      <c r="B468" t="s">
        <v>749</v>
      </c>
      <c r="C468" t="s">
        <v>94</v>
      </c>
      <c r="D468" t="s">
        <v>95</v>
      </c>
      <c r="E468" t="s">
        <v>102</v>
      </c>
      <c r="H468" s="3">
        <v>45787</v>
      </c>
      <c r="I468" s="13">
        <v>45787.470854780091</v>
      </c>
      <c r="J468" t="s">
        <v>190</v>
      </c>
      <c r="K468">
        <v>350</v>
      </c>
      <c r="L468" t="s">
        <v>186</v>
      </c>
      <c r="M468" t="s">
        <v>53</v>
      </c>
      <c r="N468">
        <v>0</v>
      </c>
      <c r="O468">
        <v>0</v>
      </c>
      <c r="P468">
        <v>0</v>
      </c>
      <c r="Q468">
        <v>0</v>
      </c>
      <c r="R468" t="s">
        <v>227</v>
      </c>
      <c r="S468" t="s">
        <v>227</v>
      </c>
      <c r="T468">
        <v>0</v>
      </c>
      <c r="U468" t="s">
        <v>227</v>
      </c>
      <c r="V468" t="s">
        <v>227</v>
      </c>
      <c r="W468" t="s">
        <v>227</v>
      </c>
      <c r="X468" t="s">
        <v>227</v>
      </c>
      <c r="Y468" t="s">
        <v>227</v>
      </c>
      <c r="Z468" t="s">
        <v>227</v>
      </c>
      <c r="AA468" t="s">
        <v>54</v>
      </c>
      <c r="AB468">
        <v>69</v>
      </c>
      <c r="AC468">
        <v>69</v>
      </c>
      <c r="AD468" t="s">
        <v>55</v>
      </c>
      <c r="AE468" t="s">
        <v>141</v>
      </c>
      <c r="AF468" t="s">
        <v>187</v>
      </c>
      <c r="AG468" t="s">
        <v>88</v>
      </c>
      <c r="AH468" s="3">
        <v>45788</v>
      </c>
      <c r="AJ468" t="s">
        <v>56</v>
      </c>
      <c r="AK468" s="3"/>
      <c r="AM468" s="3"/>
      <c r="AN468" t="s">
        <v>57</v>
      </c>
      <c r="AO468" s="3"/>
      <c r="AR468"/>
      <c r="AS468">
        <v>202505</v>
      </c>
      <c r="AT468" s="3">
        <v>45788</v>
      </c>
      <c r="AU468">
        <v>2172243</v>
      </c>
      <c r="AV468">
        <v>45791</v>
      </c>
      <c r="AW468" s="3">
        <v>45800</v>
      </c>
      <c r="AY468" s="3"/>
      <c r="BA468" s="3"/>
      <c r="BC468" s="3"/>
      <c r="BD468">
        <v>202505</v>
      </c>
      <c r="BE468">
        <v>202505</v>
      </c>
      <c r="BF468" s="5">
        <f>IFERROR(VLOOKUP(Sheet1[[#This Row],[ASESOR]],Parámetros!A:B,2,0),Sheet1[[#This Row],[PERIODO_ALTA]])</f>
        <v>202505</v>
      </c>
      <c r="BG468" s="5" t="str">
        <f>_xlfn.CONCAT(TRIM(Sheet1[[#This Row],[ASESOR]])," ",TRIM(Sheet1[[#This Row],[DEPARTAMENTO]]))</f>
        <v>EXPORTEL PROVINCIA La Libertad</v>
      </c>
      <c r="BH468" s="5" t="str">
        <f>Sheet1[[#This Row],[DNI_ASESOR]]</f>
        <v>20610487672</v>
      </c>
      <c r="BI468">
        <f>IF(Sheet1[[#This Row],[GRUPO]]="G1",IF(AND(Sheet1[[#This Row],[RECIBO1_PAGADO]]&lt;&gt;"",Sheet1[[#This Row],[RECIBO1_PAGADO]]&lt;=DATEVALUE("10/06/2025")),1,0),0)</f>
        <v>1</v>
      </c>
      <c r="BJ468" s="9">
        <f>Sheet1[[#This Row],[PRECIO CON IGV EXTERNO]]/1.18</f>
        <v>58.474576271186443</v>
      </c>
      <c r="BK468" s="5" t="str">
        <f>IF(MONTH(Sheet1[[#This Row],[WS_RECIBO1_EMISION]])=5,"G1",IF(MONTH(Sheet1[[#This Row],[WS_RECIBO1_EMISION]])-5=1,"G2","POR DEFINIR"))</f>
        <v>G1</v>
      </c>
      <c r="BL468" s="5" t="s">
        <v>1798</v>
      </c>
    </row>
    <row r="469" spans="1:64" x14ac:dyDescent="0.25">
      <c r="A469">
        <v>2172308</v>
      </c>
      <c r="B469" t="s">
        <v>750</v>
      </c>
      <c r="C469" t="s">
        <v>89</v>
      </c>
      <c r="D469" t="s">
        <v>89</v>
      </c>
      <c r="E469" t="s">
        <v>93</v>
      </c>
      <c r="H469" s="3">
        <v>45786</v>
      </c>
      <c r="I469" s="13">
        <v>45787.481261956018</v>
      </c>
      <c r="J469" t="s">
        <v>195</v>
      </c>
      <c r="K469">
        <v>1000</v>
      </c>
      <c r="L469" t="s">
        <v>188</v>
      </c>
      <c r="M469" t="s">
        <v>58</v>
      </c>
      <c r="N469">
        <v>1</v>
      </c>
      <c r="O469">
        <v>0</v>
      </c>
      <c r="P469">
        <v>0</v>
      </c>
      <c r="Q469">
        <v>0</v>
      </c>
      <c r="R469" t="s">
        <v>227</v>
      </c>
      <c r="S469" t="s">
        <v>227</v>
      </c>
      <c r="T469">
        <v>0</v>
      </c>
      <c r="U469" t="s">
        <v>227</v>
      </c>
      <c r="V469" t="s">
        <v>227</v>
      </c>
      <c r="W469" t="s">
        <v>227</v>
      </c>
      <c r="X469" t="s">
        <v>227</v>
      </c>
      <c r="Y469" t="s">
        <v>227</v>
      </c>
      <c r="Z469" t="s">
        <v>228</v>
      </c>
      <c r="AA469" t="s">
        <v>54</v>
      </c>
      <c r="AB469">
        <v>129.9</v>
      </c>
      <c r="AC469">
        <v>111.563</v>
      </c>
      <c r="AD469" t="s">
        <v>55</v>
      </c>
      <c r="AE469" t="s">
        <v>199</v>
      </c>
      <c r="AF469" t="s">
        <v>200</v>
      </c>
      <c r="AG469" t="s">
        <v>88</v>
      </c>
      <c r="AH469" s="3">
        <v>45787</v>
      </c>
      <c r="AJ469" t="s">
        <v>56</v>
      </c>
      <c r="AK469" s="3"/>
      <c r="AM469" s="3"/>
      <c r="AN469" t="s">
        <v>57</v>
      </c>
      <c r="AO469" s="3"/>
      <c r="AR469"/>
      <c r="AS469">
        <v>202505</v>
      </c>
      <c r="AT469" s="3">
        <v>45787</v>
      </c>
      <c r="AU469">
        <v>2172308</v>
      </c>
      <c r="AV469">
        <v>45791</v>
      </c>
      <c r="AW469" s="3">
        <v>45805</v>
      </c>
      <c r="AY469" s="3"/>
      <c r="BA469" s="3"/>
      <c r="BC469" s="3"/>
      <c r="BD469">
        <v>202505</v>
      </c>
      <c r="BE469">
        <v>202505</v>
      </c>
      <c r="BF469" s="5">
        <f>IFERROR(VLOOKUP(Sheet1[[#This Row],[ASESOR]],Parámetros!A:B,2,0),Sheet1[[#This Row],[PERIODO_ALTA]])</f>
        <v>202505</v>
      </c>
      <c r="BG469" s="5" t="str">
        <f>_xlfn.CONCAT(TRIM(Sheet1[[#This Row],[ASESOR]])," ",TRIM(Sheet1[[#This Row],[DEPARTAMENTO]]))</f>
        <v>TELCO CONTACT S.A.C Piura</v>
      </c>
      <c r="BH469" s="5" t="str">
        <f>Sheet1[[#This Row],[DNI_ASESOR]]</f>
        <v>20613723219</v>
      </c>
      <c r="BI469">
        <f>IF(Sheet1[[#This Row],[GRUPO]]="G1",IF(AND(Sheet1[[#This Row],[RECIBO1_PAGADO]]&lt;&gt;"",Sheet1[[#This Row],[RECIBO1_PAGADO]]&lt;=DATEVALUE("10/06/2025")),1,0),0)</f>
        <v>1</v>
      </c>
      <c r="BJ469" s="9">
        <f>Sheet1[[#This Row],[PRECIO CON IGV EXTERNO]]/1.18</f>
        <v>94.544915254237296</v>
      </c>
      <c r="BK469" s="5" t="str">
        <f>IF(MONTH(Sheet1[[#This Row],[WS_RECIBO1_EMISION]])=5,"G1",IF(MONTH(Sheet1[[#This Row],[WS_RECIBO1_EMISION]])-5=1,"G2","POR DEFINIR"))</f>
        <v>G1</v>
      </c>
      <c r="BL469" s="5" t="s">
        <v>1798</v>
      </c>
    </row>
    <row r="470" spans="1:64" x14ac:dyDescent="0.25">
      <c r="A470">
        <v>2172376</v>
      </c>
      <c r="B470" t="s">
        <v>751</v>
      </c>
      <c r="C470" t="s">
        <v>85</v>
      </c>
      <c r="D470" t="s">
        <v>86</v>
      </c>
      <c r="E470" t="s">
        <v>103</v>
      </c>
      <c r="H470" s="3">
        <v>45787</v>
      </c>
      <c r="I470" s="13">
        <v>45787.512622187503</v>
      </c>
      <c r="J470" t="s">
        <v>190</v>
      </c>
      <c r="K470">
        <v>350</v>
      </c>
      <c r="L470" t="s">
        <v>186</v>
      </c>
      <c r="M470" t="s">
        <v>53</v>
      </c>
      <c r="N470">
        <v>0</v>
      </c>
      <c r="O470">
        <v>0</v>
      </c>
      <c r="P470">
        <v>0</v>
      </c>
      <c r="Q470">
        <v>0</v>
      </c>
      <c r="R470" t="s">
        <v>227</v>
      </c>
      <c r="S470" t="s">
        <v>227</v>
      </c>
      <c r="T470">
        <v>0</v>
      </c>
      <c r="U470" t="s">
        <v>227</v>
      </c>
      <c r="V470" t="s">
        <v>227</v>
      </c>
      <c r="W470" t="s">
        <v>227</v>
      </c>
      <c r="X470" t="s">
        <v>227</v>
      </c>
      <c r="Y470" t="s">
        <v>227</v>
      </c>
      <c r="Z470" t="s">
        <v>227</v>
      </c>
      <c r="AA470" t="s">
        <v>54</v>
      </c>
      <c r="AB470">
        <v>69</v>
      </c>
      <c r="AC470">
        <v>69</v>
      </c>
      <c r="AD470" t="s">
        <v>67</v>
      </c>
      <c r="AE470" t="s">
        <v>70</v>
      </c>
      <c r="AF470" t="s">
        <v>131</v>
      </c>
      <c r="AG470" t="s">
        <v>88</v>
      </c>
      <c r="AH470" s="3">
        <v>45787</v>
      </c>
      <c r="AJ470" t="s">
        <v>56</v>
      </c>
      <c r="AK470" s="3"/>
      <c r="AM470" s="3"/>
      <c r="AN470" t="s">
        <v>57</v>
      </c>
      <c r="AO470" s="3"/>
      <c r="AR470"/>
      <c r="AS470">
        <v>202505</v>
      </c>
      <c r="AT470" s="3">
        <v>45787</v>
      </c>
      <c r="AU470">
        <v>2172376</v>
      </c>
      <c r="AV470">
        <v>45791</v>
      </c>
      <c r="AW470" s="3">
        <v>45807</v>
      </c>
      <c r="AY470" s="3"/>
      <c r="BA470" s="3"/>
      <c r="BC470" s="3"/>
      <c r="BD470">
        <v>202505</v>
      </c>
      <c r="BE470">
        <v>202505</v>
      </c>
      <c r="BF470" s="5">
        <f>IFERROR(VLOOKUP(Sheet1[[#This Row],[ASESOR]],Parámetros!A:B,2,0),Sheet1[[#This Row],[PERIODO_ALTA]])</f>
        <v>202505</v>
      </c>
      <c r="BG470" s="5" t="str">
        <f>_xlfn.CONCAT(TRIM(Sheet1[[#This Row],[ASESOR]])," ",TRIM(Sheet1[[#This Row],[DEPARTAMENTO]]))</f>
        <v>SICOMNET SAC Lambayeque</v>
      </c>
      <c r="BH470" s="5" t="str">
        <f>Sheet1[[#This Row],[DNI_ASESOR]]</f>
        <v>20610959564</v>
      </c>
      <c r="BI470">
        <f>IF(Sheet1[[#This Row],[GRUPO]]="G1",IF(AND(Sheet1[[#This Row],[RECIBO1_PAGADO]]&lt;&gt;"",Sheet1[[#This Row],[RECIBO1_PAGADO]]&lt;=DATEVALUE("10/06/2025")),1,0),0)</f>
        <v>1</v>
      </c>
      <c r="BJ470" s="9">
        <f>Sheet1[[#This Row],[PRECIO CON IGV EXTERNO]]/1.18</f>
        <v>58.474576271186443</v>
      </c>
      <c r="BK470" s="5" t="str">
        <f>IF(MONTH(Sheet1[[#This Row],[WS_RECIBO1_EMISION]])=5,"G1",IF(MONTH(Sheet1[[#This Row],[WS_RECIBO1_EMISION]])-5=1,"G2","POR DEFINIR"))</f>
        <v>G1</v>
      </c>
      <c r="BL470" s="5" t="s">
        <v>1798</v>
      </c>
    </row>
    <row r="471" spans="1:64" x14ac:dyDescent="0.25">
      <c r="A471">
        <v>2172409</v>
      </c>
      <c r="B471" t="s">
        <v>752</v>
      </c>
      <c r="C471" t="s">
        <v>89</v>
      </c>
      <c r="D471" t="s">
        <v>89</v>
      </c>
      <c r="E471" t="s">
        <v>93</v>
      </c>
      <c r="H471" s="3">
        <v>45787</v>
      </c>
      <c r="I471" s="13">
        <v>45787.514624618052</v>
      </c>
      <c r="J471" t="s">
        <v>195</v>
      </c>
      <c r="K471">
        <v>1000</v>
      </c>
      <c r="L471" t="s">
        <v>188</v>
      </c>
      <c r="M471" t="s">
        <v>58</v>
      </c>
      <c r="N471">
        <v>1</v>
      </c>
      <c r="O471">
        <v>0</v>
      </c>
      <c r="P471">
        <v>0</v>
      </c>
      <c r="Q471">
        <v>0</v>
      </c>
      <c r="R471" t="s">
        <v>227</v>
      </c>
      <c r="S471" t="s">
        <v>227</v>
      </c>
      <c r="T471">
        <v>0</v>
      </c>
      <c r="U471" t="s">
        <v>227</v>
      </c>
      <c r="V471" t="s">
        <v>227</v>
      </c>
      <c r="W471" t="s">
        <v>227</v>
      </c>
      <c r="X471" t="s">
        <v>227</v>
      </c>
      <c r="Y471" t="s">
        <v>227</v>
      </c>
      <c r="Z471" t="s">
        <v>228</v>
      </c>
      <c r="AA471" t="s">
        <v>64</v>
      </c>
      <c r="AB471">
        <v>129.9</v>
      </c>
      <c r="AC471">
        <v>111.563</v>
      </c>
      <c r="AD471" t="s">
        <v>67</v>
      </c>
      <c r="AE471" t="s">
        <v>4</v>
      </c>
      <c r="AF471" t="s">
        <v>8</v>
      </c>
      <c r="AG471" t="s">
        <v>88</v>
      </c>
      <c r="AH471" s="3">
        <v>45789</v>
      </c>
      <c r="AJ471" t="s">
        <v>56</v>
      </c>
      <c r="AK471" s="3"/>
      <c r="AM471" s="3"/>
      <c r="AN471" t="s">
        <v>57</v>
      </c>
      <c r="AO471" s="3"/>
      <c r="AR471"/>
      <c r="AS471">
        <v>202505</v>
      </c>
      <c r="AT471" s="3">
        <v>45789</v>
      </c>
      <c r="AU471">
        <v>2172409</v>
      </c>
      <c r="AV471">
        <v>45791</v>
      </c>
      <c r="AW471" s="3">
        <v>45816</v>
      </c>
      <c r="AY471" s="3"/>
      <c r="BA471" s="3"/>
      <c r="BC471" s="3"/>
      <c r="BD471">
        <v>202505</v>
      </c>
      <c r="BE471">
        <v>202505</v>
      </c>
      <c r="BF471" s="5">
        <f>IFERROR(VLOOKUP(Sheet1[[#This Row],[ASESOR]],Parámetros!A:B,2,0),Sheet1[[#This Row],[PERIODO_ALTA]])</f>
        <v>202505</v>
      </c>
      <c r="BG471" s="5" t="str">
        <f>_xlfn.CONCAT(TRIM(Sheet1[[#This Row],[ASESOR]])," ",TRIM(Sheet1[[#This Row],[DEPARTAMENTO]]))</f>
        <v>ALIV TELECOM S.A.C. Piura</v>
      </c>
      <c r="BH471" s="5" t="str">
        <f>Sheet1[[#This Row],[DNI_ASESOR]]</f>
        <v>20609316170</v>
      </c>
      <c r="BI471">
        <f>IF(Sheet1[[#This Row],[GRUPO]]="G1",IF(AND(Sheet1[[#This Row],[RECIBO1_PAGADO]]&lt;&gt;"",Sheet1[[#This Row],[RECIBO1_PAGADO]]&lt;=DATEVALUE("10/06/2025")),1,0),0)</f>
        <v>1</v>
      </c>
      <c r="BJ471" s="9">
        <f>Sheet1[[#This Row],[PRECIO CON IGV EXTERNO]]/1.18</f>
        <v>94.544915254237296</v>
      </c>
      <c r="BK471" s="5" t="str">
        <f>IF(MONTH(Sheet1[[#This Row],[WS_RECIBO1_EMISION]])=5,"G1",IF(MONTH(Sheet1[[#This Row],[WS_RECIBO1_EMISION]])-5=1,"G2","POR DEFINIR"))</f>
        <v>G1</v>
      </c>
      <c r="BL471" s="5" t="s">
        <v>1798</v>
      </c>
    </row>
    <row r="472" spans="1:64" x14ac:dyDescent="0.25">
      <c r="A472">
        <v>2172413</v>
      </c>
      <c r="B472" t="s">
        <v>753</v>
      </c>
      <c r="C472" t="s">
        <v>89</v>
      </c>
      <c r="D472" t="s">
        <v>89</v>
      </c>
      <c r="E472" t="s">
        <v>93</v>
      </c>
      <c r="H472" s="3">
        <v>45787</v>
      </c>
      <c r="I472" s="13">
        <v>45787.522950150465</v>
      </c>
      <c r="J472" t="s">
        <v>195</v>
      </c>
      <c r="K472">
        <v>1000</v>
      </c>
      <c r="L472" t="s">
        <v>188</v>
      </c>
      <c r="M472" t="s">
        <v>58</v>
      </c>
      <c r="N472">
        <v>1</v>
      </c>
      <c r="O472">
        <v>0</v>
      </c>
      <c r="P472">
        <v>0</v>
      </c>
      <c r="Q472">
        <v>0</v>
      </c>
      <c r="R472" t="s">
        <v>227</v>
      </c>
      <c r="S472" t="s">
        <v>227</v>
      </c>
      <c r="T472">
        <v>0</v>
      </c>
      <c r="U472" t="s">
        <v>227</v>
      </c>
      <c r="V472" t="s">
        <v>227</v>
      </c>
      <c r="W472" t="s">
        <v>227</v>
      </c>
      <c r="X472" t="s">
        <v>227</v>
      </c>
      <c r="Y472" t="s">
        <v>227</v>
      </c>
      <c r="Z472" t="s">
        <v>228</v>
      </c>
      <c r="AA472" t="s">
        <v>54</v>
      </c>
      <c r="AB472">
        <v>129.9</v>
      </c>
      <c r="AC472">
        <v>111.563</v>
      </c>
      <c r="AD472" t="s">
        <v>67</v>
      </c>
      <c r="AE472" t="s">
        <v>4</v>
      </c>
      <c r="AF472" t="s">
        <v>8</v>
      </c>
      <c r="AG472" t="s">
        <v>88</v>
      </c>
      <c r="AH472" s="3">
        <v>45787</v>
      </c>
      <c r="AJ472" t="s">
        <v>56</v>
      </c>
      <c r="AK472" s="3"/>
      <c r="AM472" s="3"/>
      <c r="AN472" t="s">
        <v>57</v>
      </c>
      <c r="AO472" s="3"/>
      <c r="AR472"/>
      <c r="AS472">
        <v>202505</v>
      </c>
      <c r="AT472" s="3">
        <v>45787</v>
      </c>
      <c r="AU472">
        <v>2172413</v>
      </c>
      <c r="AV472">
        <v>45791</v>
      </c>
      <c r="AW472" s="3">
        <v>45801</v>
      </c>
      <c r="AY472" s="3"/>
      <c r="BA472" s="3"/>
      <c r="BC472" s="3"/>
      <c r="BD472">
        <v>202505</v>
      </c>
      <c r="BE472">
        <v>202505</v>
      </c>
      <c r="BF472" s="5">
        <f>IFERROR(VLOOKUP(Sheet1[[#This Row],[ASESOR]],Parámetros!A:B,2,0),Sheet1[[#This Row],[PERIODO_ALTA]])</f>
        <v>202505</v>
      </c>
      <c r="BG472" s="5" t="str">
        <f>_xlfn.CONCAT(TRIM(Sheet1[[#This Row],[ASESOR]])," ",TRIM(Sheet1[[#This Row],[DEPARTAMENTO]]))</f>
        <v>ALIV TELECOM S.A.C. Piura</v>
      </c>
      <c r="BH472" s="5" t="str">
        <f>Sheet1[[#This Row],[DNI_ASESOR]]</f>
        <v>20609316170</v>
      </c>
      <c r="BI472">
        <f>IF(Sheet1[[#This Row],[GRUPO]]="G1",IF(AND(Sheet1[[#This Row],[RECIBO1_PAGADO]]&lt;&gt;"",Sheet1[[#This Row],[RECIBO1_PAGADO]]&lt;=DATEVALUE("10/06/2025")),1,0),0)</f>
        <v>1</v>
      </c>
      <c r="BJ472" s="9">
        <f>Sheet1[[#This Row],[PRECIO CON IGV EXTERNO]]/1.18</f>
        <v>94.544915254237296</v>
      </c>
      <c r="BK472" s="5" t="str">
        <f>IF(MONTH(Sheet1[[#This Row],[WS_RECIBO1_EMISION]])=5,"G1",IF(MONTH(Sheet1[[#This Row],[WS_RECIBO1_EMISION]])-5=1,"G2","POR DEFINIR"))</f>
        <v>G1</v>
      </c>
      <c r="BL472" s="5" t="s">
        <v>1798</v>
      </c>
    </row>
    <row r="473" spans="1:64" x14ac:dyDescent="0.25">
      <c r="A473">
        <v>2172477</v>
      </c>
      <c r="B473" t="s">
        <v>754</v>
      </c>
      <c r="C473" t="s">
        <v>89</v>
      </c>
      <c r="D473" t="s">
        <v>89</v>
      </c>
      <c r="E473" t="s">
        <v>93</v>
      </c>
      <c r="H473" s="3">
        <v>45783</v>
      </c>
      <c r="I473" s="13">
        <v>45787.520803437503</v>
      </c>
      <c r="J473" t="s">
        <v>190</v>
      </c>
      <c r="K473">
        <v>350</v>
      </c>
      <c r="L473" t="s">
        <v>186</v>
      </c>
      <c r="M473" t="s">
        <v>53</v>
      </c>
      <c r="N473">
        <v>0</v>
      </c>
      <c r="O473">
        <v>0</v>
      </c>
      <c r="P473">
        <v>0</v>
      </c>
      <c r="Q473">
        <v>0</v>
      </c>
      <c r="R473" t="s">
        <v>227</v>
      </c>
      <c r="S473" t="s">
        <v>227</v>
      </c>
      <c r="T473">
        <v>0</v>
      </c>
      <c r="U473" t="s">
        <v>227</v>
      </c>
      <c r="V473" t="s">
        <v>227</v>
      </c>
      <c r="W473" t="s">
        <v>227</v>
      </c>
      <c r="X473" t="s">
        <v>227</v>
      </c>
      <c r="Y473" t="s">
        <v>227</v>
      </c>
      <c r="Z473" t="s">
        <v>227</v>
      </c>
      <c r="AA473" t="s">
        <v>54</v>
      </c>
      <c r="AB473">
        <v>69</v>
      </c>
      <c r="AC473">
        <v>69</v>
      </c>
      <c r="AD473" t="s">
        <v>60</v>
      </c>
      <c r="AE473" t="s">
        <v>4</v>
      </c>
      <c r="AF473" t="s">
        <v>8</v>
      </c>
      <c r="AG473" t="s">
        <v>88</v>
      </c>
      <c r="AH473" s="3">
        <v>45787</v>
      </c>
      <c r="AJ473" t="s">
        <v>56</v>
      </c>
      <c r="AK473" s="3"/>
      <c r="AM473" s="3"/>
      <c r="AN473" t="s">
        <v>57</v>
      </c>
      <c r="AO473" s="3"/>
      <c r="AR473"/>
      <c r="AS473">
        <v>202505</v>
      </c>
      <c r="AT473" s="3">
        <v>45787</v>
      </c>
      <c r="AU473">
        <v>2172477</v>
      </c>
      <c r="AV473">
        <v>45791</v>
      </c>
      <c r="AW473" s="3">
        <v>45804</v>
      </c>
      <c r="AY473" s="3"/>
      <c r="BA473" s="3"/>
      <c r="BC473" s="3"/>
      <c r="BD473">
        <v>202505</v>
      </c>
      <c r="BE473">
        <v>202505</v>
      </c>
      <c r="BF473" s="5">
        <f>IFERROR(VLOOKUP(Sheet1[[#This Row],[ASESOR]],Parámetros!A:B,2,0),Sheet1[[#This Row],[PERIODO_ALTA]])</f>
        <v>202505</v>
      </c>
      <c r="BG473" s="5" t="str">
        <f>_xlfn.CONCAT(TRIM(Sheet1[[#This Row],[ASESOR]])," ",TRIM(Sheet1[[#This Row],[DEPARTAMENTO]]))</f>
        <v>ALIV TELECOM S.A.C. Piura</v>
      </c>
      <c r="BH473" s="5" t="str">
        <f>Sheet1[[#This Row],[DNI_ASESOR]]</f>
        <v>20609316170</v>
      </c>
      <c r="BI473">
        <f>IF(Sheet1[[#This Row],[GRUPO]]="G1",IF(AND(Sheet1[[#This Row],[RECIBO1_PAGADO]]&lt;&gt;"",Sheet1[[#This Row],[RECIBO1_PAGADO]]&lt;=DATEVALUE("10/06/2025")),1,0),0)</f>
        <v>1</v>
      </c>
      <c r="BJ473" s="9">
        <f>Sheet1[[#This Row],[PRECIO CON IGV EXTERNO]]/1.18</f>
        <v>58.474576271186443</v>
      </c>
      <c r="BK473" s="5" t="str">
        <f>IF(MONTH(Sheet1[[#This Row],[WS_RECIBO1_EMISION]])=5,"G1",IF(MONTH(Sheet1[[#This Row],[WS_RECIBO1_EMISION]])-5=1,"G2","POR DEFINIR"))</f>
        <v>G1</v>
      </c>
      <c r="BL473" s="5" t="s">
        <v>1798</v>
      </c>
    </row>
    <row r="474" spans="1:64" x14ac:dyDescent="0.25">
      <c r="A474">
        <v>2172566</v>
      </c>
      <c r="B474" t="s">
        <v>755</v>
      </c>
      <c r="C474" t="s">
        <v>98</v>
      </c>
      <c r="D474" t="s">
        <v>99</v>
      </c>
      <c r="E474" t="s">
        <v>101</v>
      </c>
      <c r="H474" s="3">
        <v>45787</v>
      </c>
      <c r="I474" s="13">
        <v>45787.568726157406</v>
      </c>
      <c r="J474" t="s">
        <v>190</v>
      </c>
      <c r="K474">
        <v>350</v>
      </c>
      <c r="L474" t="s">
        <v>186</v>
      </c>
      <c r="M474" t="s">
        <v>53</v>
      </c>
      <c r="N474">
        <v>0</v>
      </c>
      <c r="O474">
        <v>0</v>
      </c>
      <c r="P474">
        <v>0</v>
      </c>
      <c r="Q474">
        <v>0</v>
      </c>
      <c r="R474" t="s">
        <v>227</v>
      </c>
      <c r="S474" t="s">
        <v>227</v>
      </c>
      <c r="T474">
        <v>0</v>
      </c>
      <c r="U474" t="s">
        <v>227</v>
      </c>
      <c r="V474" t="s">
        <v>227</v>
      </c>
      <c r="W474" t="s">
        <v>227</v>
      </c>
      <c r="X474" t="s">
        <v>227</v>
      </c>
      <c r="Y474" t="s">
        <v>227</v>
      </c>
      <c r="Z474" t="s">
        <v>227</v>
      </c>
      <c r="AA474" t="s">
        <v>54</v>
      </c>
      <c r="AB474">
        <v>69</v>
      </c>
      <c r="AC474">
        <v>69</v>
      </c>
      <c r="AD474" t="s">
        <v>60</v>
      </c>
      <c r="AE474" t="s">
        <v>6</v>
      </c>
      <c r="AF474" t="s">
        <v>10</v>
      </c>
      <c r="AG474" t="s">
        <v>88</v>
      </c>
      <c r="AH474" s="3">
        <v>45789</v>
      </c>
      <c r="AJ474" t="s">
        <v>56</v>
      </c>
      <c r="AK474" s="3"/>
      <c r="AM474" s="3"/>
      <c r="AN474" t="s">
        <v>57</v>
      </c>
      <c r="AO474" s="3"/>
      <c r="AQ474" t="s">
        <v>57</v>
      </c>
      <c r="AR474" t="s">
        <v>69</v>
      </c>
      <c r="AS474">
        <v>202505</v>
      </c>
      <c r="AT474" s="3">
        <v>45789</v>
      </c>
      <c r="AU474">
        <v>2172566</v>
      </c>
      <c r="AV474">
        <v>45791</v>
      </c>
      <c r="AW474" s="3">
        <v>45803</v>
      </c>
      <c r="AY474" s="3"/>
      <c r="BA474" s="3"/>
      <c r="BC474" s="3"/>
      <c r="BD474">
        <v>202505</v>
      </c>
      <c r="BE474">
        <v>202505</v>
      </c>
      <c r="BF474" s="5">
        <f>IFERROR(VLOOKUP(Sheet1[[#This Row],[ASESOR]],Parámetros!A:B,2,0),Sheet1[[#This Row],[PERIODO_ALTA]])</f>
        <v>202505</v>
      </c>
      <c r="BG474" s="5" t="str">
        <f>_xlfn.CONCAT(TRIM(Sheet1[[#This Row],[ASESOR]])," ",TRIM(Sheet1[[#This Row],[DEPARTAMENTO]]))</f>
        <v>DAS SOLUCIONES S.A.C. Áncash</v>
      </c>
      <c r="BH474" s="5" t="str">
        <f>Sheet1[[#This Row],[DNI_ASESOR]]</f>
        <v>20607995258</v>
      </c>
      <c r="BI474">
        <f>IF(Sheet1[[#This Row],[GRUPO]]="G1",IF(AND(Sheet1[[#This Row],[RECIBO1_PAGADO]]&lt;&gt;"",Sheet1[[#This Row],[RECIBO1_PAGADO]]&lt;=DATEVALUE("10/06/2025")),1,0),0)</f>
        <v>1</v>
      </c>
      <c r="BJ474" s="9">
        <f>Sheet1[[#This Row],[PRECIO CON IGV EXTERNO]]/1.18</f>
        <v>58.474576271186443</v>
      </c>
      <c r="BK474" s="5" t="str">
        <f>IF(MONTH(Sheet1[[#This Row],[WS_RECIBO1_EMISION]])=5,"G1",IF(MONTH(Sheet1[[#This Row],[WS_RECIBO1_EMISION]])-5=1,"G2","POR DEFINIR"))</f>
        <v>G1</v>
      </c>
      <c r="BL474" s="5" t="s">
        <v>1798</v>
      </c>
    </row>
    <row r="475" spans="1:64" x14ac:dyDescent="0.25">
      <c r="A475">
        <v>2172582</v>
      </c>
      <c r="B475" t="s">
        <v>756</v>
      </c>
      <c r="C475" t="s">
        <v>98</v>
      </c>
      <c r="D475" t="s">
        <v>99</v>
      </c>
      <c r="E475" t="s">
        <v>101</v>
      </c>
      <c r="H475" s="3">
        <v>45786</v>
      </c>
      <c r="I475" s="13">
        <v>45787.554142974535</v>
      </c>
      <c r="J475" t="s">
        <v>195</v>
      </c>
      <c r="K475">
        <v>1000</v>
      </c>
      <c r="L475" t="s">
        <v>188</v>
      </c>
      <c r="M475" t="s">
        <v>58</v>
      </c>
      <c r="N475">
        <v>1</v>
      </c>
      <c r="O475">
        <v>0</v>
      </c>
      <c r="P475">
        <v>0</v>
      </c>
      <c r="Q475">
        <v>0</v>
      </c>
      <c r="R475" t="s">
        <v>227</v>
      </c>
      <c r="S475" t="s">
        <v>227</v>
      </c>
      <c r="T475">
        <v>0</v>
      </c>
      <c r="U475" t="s">
        <v>227</v>
      </c>
      <c r="V475" t="s">
        <v>227</v>
      </c>
      <c r="W475" t="s">
        <v>227</v>
      </c>
      <c r="X475" t="s">
        <v>227</v>
      </c>
      <c r="Y475" t="s">
        <v>227</v>
      </c>
      <c r="Z475" t="s">
        <v>228</v>
      </c>
      <c r="AA475" t="s">
        <v>64</v>
      </c>
      <c r="AB475">
        <v>129.9</v>
      </c>
      <c r="AC475">
        <v>111.563</v>
      </c>
      <c r="AD475" t="s">
        <v>67</v>
      </c>
      <c r="AE475" t="s">
        <v>4</v>
      </c>
      <c r="AF475" t="s">
        <v>8</v>
      </c>
      <c r="AG475" t="s">
        <v>88</v>
      </c>
      <c r="AH475" s="3">
        <v>45787</v>
      </c>
      <c r="AJ475" t="s">
        <v>56</v>
      </c>
      <c r="AK475" s="3"/>
      <c r="AM475" s="3"/>
      <c r="AN475" t="s">
        <v>57</v>
      </c>
      <c r="AO475" s="3"/>
      <c r="AR475"/>
      <c r="AS475">
        <v>202505</v>
      </c>
      <c r="AT475" s="3">
        <v>45787</v>
      </c>
      <c r="AU475">
        <v>2172582</v>
      </c>
      <c r="AV475">
        <v>45791</v>
      </c>
      <c r="AW475" s="3">
        <v>45804</v>
      </c>
      <c r="AY475" s="3"/>
      <c r="BA475" s="3"/>
      <c r="BC475" s="3"/>
      <c r="BD475">
        <v>202505</v>
      </c>
      <c r="BE475">
        <v>202505</v>
      </c>
      <c r="BF475" s="5">
        <f>IFERROR(VLOOKUP(Sheet1[[#This Row],[ASESOR]],Parámetros!A:B,2,0),Sheet1[[#This Row],[PERIODO_ALTA]])</f>
        <v>202505</v>
      </c>
      <c r="BG475" s="5" t="str">
        <f>_xlfn.CONCAT(TRIM(Sheet1[[#This Row],[ASESOR]])," ",TRIM(Sheet1[[#This Row],[DEPARTAMENTO]]))</f>
        <v>ALIV TELECOM S.A.C. Áncash</v>
      </c>
      <c r="BH475" s="5" t="str">
        <f>Sheet1[[#This Row],[DNI_ASESOR]]</f>
        <v>20609316170</v>
      </c>
      <c r="BI475">
        <f>IF(Sheet1[[#This Row],[GRUPO]]="G1",IF(AND(Sheet1[[#This Row],[RECIBO1_PAGADO]]&lt;&gt;"",Sheet1[[#This Row],[RECIBO1_PAGADO]]&lt;=DATEVALUE("10/06/2025")),1,0),0)</f>
        <v>1</v>
      </c>
      <c r="BJ475" s="9">
        <f>Sheet1[[#This Row],[PRECIO CON IGV EXTERNO]]/1.18</f>
        <v>94.544915254237296</v>
      </c>
      <c r="BK475" s="5" t="str">
        <f>IF(MONTH(Sheet1[[#This Row],[WS_RECIBO1_EMISION]])=5,"G1",IF(MONTH(Sheet1[[#This Row],[WS_RECIBO1_EMISION]])-5=1,"G2","POR DEFINIR"))</f>
        <v>G1</v>
      </c>
      <c r="BL475" s="5" t="s">
        <v>1798</v>
      </c>
    </row>
    <row r="476" spans="1:64" x14ac:dyDescent="0.25">
      <c r="A476">
        <v>2172616</v>
      </c>
      <c r="B476" t="s">
        <v>757</v>
      </c>
      <c r="C476" t="s">
        <v>98</v>
      </c>
      <c r="D476" t="s">
        <v>99</v>
      </c>
      <c r="E476" t="s">
        <v>100</v>
      </c>
      <c r="H476" s="3">
        <v>45786</v>
      </c>
      <c r="I476" s="13">
        <v>45787.570804282404</v>
      </c>
      <c r="J476" t="s">
        <v>190</v>
      </c>
      <c r="K476">
        <v>350</v>
      </c>
      <c r="L476" t="s">
        <v>186</v>
      </c>
      <c r="M476" t="s">
        <v>53</v>
      </c>
      <c r="N476">
        <v>0</v>
      </c>
      <c r="O476">
        <v>0</v>
      </c>
      <c r="P476">
        <v>0</v>
      </c>
      <c r="Q476">
        <v>0</v>
      </c>
      <c r="R476" t="s">
        <v>227</v>
      </c>
      <c r="S476" t="s">
        <v>227</v>
      </c>
      <c r="T476">
        <v>0</v>
      </c>
      <c r="U476" t="s">
        <v>227</v>
      </c>
      <c r="V476" t="s">
        <v>227</v>
      </c>
      <c r="W476" t="s">
        <v>227</v>
      </c>
      <c r="X476" t="s">
        <v>227</v>
      </c>
      <c r="Y476" t="s">
        <v>227</v>
      </c>
      <c r="Z476" t="s">
        <v>227</v>
      </c>
      <c r="AA476" t="s">
        <v>54</v>
      </c>
      <c r="AB476">
        <v>69</v>
      </c>
      <c r="AC476">
        <v>69</v>
      </c>
      <c r="AD476" t="s">
        <v>55</v>
      </c>
      <c r="AE476" t="s">
        <v>4</v>
      </c>
      <c r="AF476" t="s">
        <v>8</v>
      </c>
      <c r="AG476" t="s">
        <v>88</v>
      </c>
      <c r="AH476" s="3">
        <v>45792</v>
      </c>
      <c r="AJ476" t="s">
        <v>56</v>
      </c>
      <c r="AK476" s="3"/>
      <c r="AM476" s="3"/>
      <c r="AN476" t="s">
        <v>57</v>
      </c>
      <c r="AO476" s="3"/>
      <c r="AR476"/>
      <c r="AS476">
        <v>202505</v>
      </c>
      <c r="AT476" s="3">
        <v>45792</v>
      </c>
      <c r="AU476">
        <v>2172616</v>
      </c>
      <c r="AV476">
        <v>45796</v>
      </c>
      <c r="AW476" s="3">
        <v>45805</v>
      </c>
      <c r="AY476" s="3"/>
      <c r="BA476" s="3"/>
      <c r="BC476" s="3"/>
      <c r="BD476">
        <v>202505</v>
      </c>
      <c r="BE476">
        <v>202505</v>
      </c>
      <c r="BF476" s="5">
        <f>IFERROR(VLOOKUP(Sheet1[[#This Row],[ASESOR]],Parámetros!A:B,2,0),Sheet1[[#This Row],[PERIODO_ALTA]])</f>
        <v>202505</v>
      </c>
      <c r="BG476" s="5" t="str">
        <f>_xlfn.CONCAT(TRIM(Sheet1[[#This Row],[ASESOR]])," ",TRIM(Sheet1[[#This Row],[DEPARTAMENTO]]))</f>
        <v>ALIV TELECOM S.A.C. Áncash</v>
      </c>
      <c r="BH476" s="5" t="str">
        <f>Sheet1[[#This Row],[DNI_ASESOR]]</f>
        <v>20609316170</v>
      </c>
      <c r="BI476">
        <f>IF(Sheet1[[#This Row],[GRUPO]]="G1",IF(AND(Sheet1[[#This Row],[RECIBO1_PAGADO]]&lt;&gt;"",Sheet1[[#This Row],[RECIBO1_PAGADO]]&lt;=DATEVALUE("10/06/2025")),1,0),0)</f>
        <v>1</v>
      </c>
      <c r="BJ476" s="9">
        <f>Sheet1[[#This Row],[PRECIO CON IGV EXTERNO]]/1.18</f>
        <v>58.474576271186443</v>
      </c>
      <c r="BK476" s="5" t="str">
        <f>IF(MONTH(Sheet1[[#This Row],[WS_RECIBO1_EMISION]])=5,"G1",IF(MONTH(Sheet1[[#This Row],[WS_RECIBO1_EMISION]])-5=1,"G2","POR DEFINIR"))</f>
        <v>G1</v>
      </c>
      <c r="BL476" s="5" t="s">
        <v>1798</v>
      </c>
    </row>
    <row r="477" spans="1:64" x14ac:dyDescent="0.25">
      <c r="A477">
        <v>2172634</v>
      </c>
      <c r="B477" t="s">
        <v>758</v>
      </c>
      <c r="C477" t="s">
        <v>89</v>
      </c>
      <c r="D477" t="s">
        <v>89</v>
      </c>
      <c r="E477" t="s">
        <v>90</v>
      </c>
      <c r="H477" s="3">
        <v>45787</v>
      </c>
      <c r="I477" s="13">
        <v>45787.572872881945</v>
      </c>
      <c r="J477" t="s">
        <v>190</v>
      </c>
      <c r="K477">
        <v>350</v>
      </c>
      <c r="L477" t="s">
        <v>186</v>
      </c>
      <c r="M477" t="s">
        <v>53</v>
      </c>
      <c r="N477">
        <v>0</v>
      </c>
      <c r="O477">
        <v>0</v>
      </c>
      <c r="P477">
        <v>0</v>
      </c>
      <c r="Q477">
        <v>0</v>
      </c>
      <c r="R477" t="s">
        <v>227</v>
      </c>
      <c r="S477" t="s">
        <v>227</v>
      </c>
      <c r="T477">
        <v>0</v>
      </c>
      <c r="U477" t="s">
        <v>227</v>
      </c>
      <c r="V477" t="s">
        <v>227</v>
      </c>
      <c r="W477" t="s">
        <v>227</v>
      </c>
      <c r="X477" t="s">
        <v>227</v>
      </c>
      <c r="Y477" t="s">
        <v>227</v>
      </c>
      <c r="Z477" t="s">
        <v>227</v>
      </c>
      <c r="AA477" t="s">
        <v>54</v>
      </c>
      <c r="AB477">
        <v>69</v>
      </c>
      <c r="AC477">
        <v>69</v>
      </c>
      <c r="AD477" t="s">
        <v>67</v>
      </c>
      <c r="AE477" t="s">
        <v>70</v>
      </c>
      <c r="AF477" t="s">
        <v>131</v>
      </c>
      <c r="AG477" t="s">
        <v>88</v>
      </c>
      <c r="AH477" s="3">
        <v>45787</v>
      </c>
      <c r="AJ477" t="s">
        <v>56</v>
      </c>
      <c r="AK477" s="3"/>
      <c r="AM477" s="3"/>
      <c r="AN477" t="s">
        <v>57</v>
      </c>
      <c r="AO477" s="3"/>
      <c r="AR477"/>
      <c r="AS477">
        <v>202505</v>
      </c>
      <c r="AT477" s="3">
        <v>45787</v>
      </c>
      <c r="AU477">
        <v>2172634</v>
      </c>
      <c r="AV477">
        <v>45791</v>
      </c>
      <c r="AW477" s="3">
        <v>45793</v>
      </c>
      <c r="AY477" s="3"/>
      <c r="BA477" s="3"/>
      <c r="BC477" s="3"/>
      <c r="BD477">
        <v>202505</v>
      </c>
      <c r="BE477">
        <v>202505</v>
      </c>
      <c r="BF477" s="5">
        <f>IFERROR(VLOOKUP(Sheet1[[#This Row],[ASESOR]],Parámetros!A:B,2,0),Sheet1[[#This Row],[PERIODO_ALTA]])</f>
        <v>202505</v>
      </c>
      <c r="BG477" s="5" t="str">
        <f>_xlfn.CONCAT(TRIM(Sheet1[[#This Row],[ASESOR]])," ",TRIM(Sheet1[[#This Row],[DEPARTAMENTO]]))</f>
        <v>SICOMNET SAC Piura</v>
      </c>
      <c r="BH477" s="5" t="str">
        <f>Sheet1[[#This Row],[DNI_ASESOR]]</f>
        <v>20610959564</v>
      </c>
      <c r="BI477">
        <f>IF(Sheet1[[#This Row],[GRUPO]]="G1",IF(AND(Sheet1[[#This Row],[RECIBO1_PAGADO]]&lt;&gt;"",Sheet1[[#This Row],[RECIBO1_PAGADO]]&lt;=DATEVALUE("10/06/2025")),1,0),0)</f>
        <v>1</v>
      </c>
      <c r="BJ477" s="9">
        <f>Sheet1[[#This Row],[PRECIO CON IGV EXTERNO]]/1.18</f>
        <v>58.474576271186443</v>
      </c>
      <c r="BK477" s="5" t="str">
        <f>IF(MONTH(Sheet1[[#This Row],[WS_RECIBO1_EMISION]])=5,"G1",IF(MONTH(Sheet1[[#This Row],[WS_RECIBO1_EMISION]])-5=1,"G2","POR DEFINIR"))</f>
        <v>G1</v>
      </c>
      <c r="BL477" s="5" t="s">
        <v>1798</v>
      </c>
    </row>
    <row r="478" spans="1:64" x14ac:dyDescent="0.25">
      <c r="A478">
        <v>2172665</v>
      </c>
      <c r="B478" t="s">
        <v>759</v>
      </c>
      <c r="C478" t="s">
        <v>94</v>
      </c>
      <c r="D478" t="s">
        <v>95</v>
      </c>
      <c r="E478" t="s">
        <v>102</v>
      </c>
      <c r="H478" s="3">
        <v>45787</v>
      </c>
      <c r="I478" s="13">
        <v>45787.629174189817</v>
      </c>
      <c r="J478" t="s">
        <v>190</v>
      </c>
      <c r="K478">
        <v>350</v>
      </c>
      <c r="L478" t="s">
        <v>186</v>
      </c>
      <c r="M478" t="s">
        <v>53</v>
      </c>
      <c r="N478">
        <v>0</v>
      </c>
      <c r="O478">
        <v>0</v>
      </c>
      <c r="P478">
        <v>0</v>
      </c>
      <c r="Q478">
        <v>0</v>
      </c>
      <c r="R478" t="s">
        <v>227</v>
      </c>
      <c r="S478" t="s">
        <v>227</v>
      </c>
      <c r="T478">
        <v>0</v>
      </c>
      <c r="U478" t="s">
        <v>227</v>
      </c>
      <c r="V478" t="s">
        <v>227</v>
      </c>
      <c r="W478" t="s">
        <v>227</v>
      </c>
      <c r="X478" t="s">
        <v>227</v>
      </c>
      <c r="Y478" t="s">
        <v>227</v>
      </c>
      <c r="Z478" t="s">
        <v>227</v>
      </c>
      <c r="AA478" t="s">
        <v>54</v>
      </c>
      <c r="AB478">
        <v>69</v>
      </c>
      <c r="AC478">
        <v>69</v>
      </c>
      <c r="AD478" t="s">
        <v>67</v>
      </c>
      <c r="AE478" t="s">
        <v>70</v>
      </c>
      <c r="AF478" t="s">
        <v>131</v>
      </c>
      <c r="AG478" t="s">
        <v>88</v>
      </c>
      <c r="AH478" s="3">
        <v>45787</v>
      </c>
      <c r="AJ478" t="s">
        <v>56</v>
      </c>
      <c r="AK478" s="3"/>
      <c r="AM478" s="3"/>
      <c r="AN478" t="s">
        <v>57</v>
      </c>
      <c r="AO478" s="3"/>
      <c r="AR478"/>
      <c r="AS478">
        <v>202505</v>
      </c>
      <c r="AT478" s="3">
        <v>45787</v>
      </c>
      <c r="AU478">
        <v>2172665</v>
      </c>
      <c r="AV478">
        <v>45791</v>
      </c>
      <c r="AW478" s="3">
        <v>45805</v>
      </c>
      <c r="AY478" s="3"/>
      <c r="BA478" s="3"/>
      <c r="BC478" s="3"/>
      <c r="BD478">
        <v>202505</v>
      </c>
      <c r="BE478">
        <v>202505</v>
      </c>
      <c r="BF478" s="5">
        <f>IFERROR(VLOOKUP(Sheet1[[#This Row],[ASESOR]],Parámetros!A:B,2,0),Sheet1[[#This Row],[PERIODO_ALTA]])</f>
        <v>202505</v>
      </c>
      <c r="BG478" s="5" t="str">
        <f>_xlfn.CONCAT(TRIM(Sheet1[[#This Row],[ASESOR]])," ",TRIM(Sheet1[[#This Row],[DEPARTAMENTO]]))</f>
        <v>SICOMNET SAC La Libertad</v>
      </c>
      <c r="BH478" s="5" t="str">
        <f>Sheet1[[#This Row],[DNI_ASESOR]]</f>
        <v>20610959564</v>
      </c>
      <c r="BI478">
        <f>IF(Sheet1[[#This Row],[GRUPO]]="G1",IF(AND(Sheet1[[#This Row],[RECIBO1_PAGADO]]&lt;&gt;"",Sheet1[[#This Row],[RECIBO1_PAGADO]]&lt;=DATEVALUE("10/06/2025")),1,0),0)</f>
        <v>1</v>
      </c>
      <c r="BJ478" s="9">
        <f>Sheet1[[#This Row],[PRECIO CON IGV EXTERNO]]/1.18</f>
        <v>58.474576271186443</v>
      </c>
      <c r="BK478" s="5" t="str">
        <f>IF(MONTH(Sheet1[[#This Row],[WS_RECIBO1_EMISION]])=5,"G1",IF(MONTH(Sheet1[[#This Row],[WS_RECIBO1_EMISION]])-5=1,"G2","POR DEFINIR"))</f>
        <v>G1</v>
      </c>
      <c r="BL478" s="5" t="s">
        <v>1798</v>
      </c>
    </row>
    <row r="479" spans="1:64" x14ac:dyDescent="0.25">
      <c r="A479">
        <v>2172694</v>
      </c>
      <c r="B479" t="s">
        <v>760</v>
      </c>
      <c r="C479" t="s">
        <v>85</v>
      </c>
      <c r="D479" t="s">
        <v>86</v>
      </c>
      <c r="E479" t="s">
        <v>103</v>
      </c>
      <c r="H479" s="3">
        <v>45787</v>
      </c>
      <c r="I479" s="13">
        <v>45787.583330590278</v>
      </c>
      <c r="J479" t="s">
        <v>190</v>
      </c>
      <c r="K479">
        <v>350</v>
      </c>
      <c r="L479" t="s">
        <v>186</v>
      </c>
      <c r="M479" t="s">
        <v>53</v>
      </c>
      <c r="N479">
        <v>0</v>
      </c>
      <c r="O479">
        <v>0</v>
      </c>
      <c r="P479">
        <v>0</v>
      </c>
      <c r="Q479">
        <v>0</v>
      </c>
      <c r="R479" t="s">
        <v>227</v>
      </c>
      <c r="S479" t="s">
        <v>227</v>
      </c>
      <c r="T479">
        <v>0</v>
      </c>
      <c r="U479" t="s">
        <v>227</v>
      </c>
      <c r="V479" t="s">
        <v>227</v>
      </c>
      <c r="W479" t="s">
        <v>227</v>
      </c>
      <c r="X479" t="s">
        <v>227</v>
      </c>
      <c r="Y479" t="s">
        <v>227</v>
      </c>
      <c r="Z479" t="s">
        <v>227</v>
      </c>
      <c r="AA479" t="s">
        <v>54</v>
      </c>
      <c r="AB479">
        <v>69</v>
      </c>
      <c r="AC479">
        <v>69</v>
      </c>
      <c r="AD479" t="s">
        <v>67</v>
      </c>
      <c r="AE479" t="s">
        <v>70</v>
      </c>
      <c r="AF479" t="s">
        <v>131</v>
      </c>
      <c r="AG479" t="s">
        <v>88</v>
      </c>
      <c r="AH479" s="3">
        <v>45787</v>
      </c>
      <c r="AJ479" t="s">
        <v>56</v>
      </c>
      <c r="AK479" s="3"/>
      <c r="AM479" s="3"/>
      <c r="AN479" t="s">
        <v>57</v>
      </c>
      <c r="AO479" s="3"/>
      <c r="AR479"/>
      <c r="AS479">
        <v>202505</v>
      </c>
      <c r="AT479" s="3">
        <v>45787</v>
      </c>
      <c r="AU479">
        <v>2172694</v>
      </c>
      <c r="AV479">
        <v>45791</v>
      </c>
      <c r="AW479" s="3">
        <v>45805</v>
      </c>
      <c r="AY479" s="3"/>
      <c r="BA479" s="3"/>
      <c r="BC479" s="3"/>
      <c r="BD479">
        <v>202505</v>
      </c>
      <c r="BE479">
        <v>202505</v>
      </c>
      <c r="BF479" s="5">
        <f>IFERROR(VLOOKUP(Sheet1[[#This Row],[ASESOR]],Parámetros!A:B,2,0),Sheet1[[#This Row],[PERIODO_ALTA]])</f>
        <v>202505</v>
      </c>
      <c r="BG479" s="5" t="str">
        <f>_xlfn.CONCAT(TRIM(Sheet1[[#This Row],[ASESOR]])," ",TRIM(Sheet1[[#This Row],[DEPARTAMENTO]]))</f>
        <v>SICOMNET SAC Lambayeque</v>
      </c>
      <c r="BH479" s="5" t="str">
        <f>Sheet1[[#This Row],[DNI_ASESOR]]</f>
        <v>20610959564</v>
      </c>
      <c r="BI479">
        <f>IF(Sheet1[[#This Row],[GRUPO]]="G1",IF(AND(Sheet1[[#This Row],[RECIBO1_PAGADO]]&lt;&gt;"",Sheet1[[#This Row],[RECIBO1_PAGADO]]&lt;=DATEVALUE("10/06/2025")),1,0),0)</f>
        <v>1</v>
      </c>
      <c r="BJ479" s="9">
        <f>Sheet1[[#This Row],[PRECIO CON IGV EXTERNO]]/1.18</f>
        <v>58.474576271186443</v>
      </c>
      <c r="BK479" s="5" t="str">
        <f>IF(MONTH(Sheet1[[#This Row],[WS_RECIBO1_EMISION]])=5,"G1",IF(MONTH(Sheet1[[#This Row],[WS_RECIBO1_EMISION]])-5=1,"G2","POR DEFINIR"))</f>
        <v>G1</v>
      </c>
      <c r="BL479" s="5" t="s">
        <v>1798</v>
      </c>
    </row>
    <row r="480" spans="1:64" x14ac:dyDescent="0.25">
      <c r="A480">
        <v>2172711</v>
      </c>
      <c r="B480" t="s">
        <v>761</v>
      </c>
      <c r="C480" t="s">
        <v>94</v>
      </c>
      <c r="D480" t="s">
        <v>95</v>
      </c>
      <c r="E480" t="s">
        <v>102</v>
      </c>
      <c r="H480" s="3">
        <v>45787</v>
      </c>
      <c r="I480" s="13">
        <v>45787.604138043978</v>
      </c>
      <c r="J480" t="s">
        <v>190</v>
      </c>
      <c r="K480">
        <v>350</v>
      </c>
      <c r="L480" t="s">
        <v>186</v>
      </c>
      <c r="M480" t="s">
        <v>53</v>
      </c>
      <c r="N480">
        <v>0</v>
      </c>
      <c r="O480">
        <v>0</v>
      </c>
      <c r="P480">
        <v>0</v>
      </c>
      <c r="Q480">
        <v>0</v>
      </c>
      <c r="R480" t="s">
        <v>227</v>
      </c>
      <c r="S480" t="s">
        <v>227</v>
      </c>
      <c r="T480">
        <v>0</v>
      </c>
      <c r="U480" t="s">
        <v>227</v>
      </c>
      <c r="V480" t="s">
        <v>227</v>
      </c>
      <c r="W480" t="s">
        <v>227</v>
      </c>
      <c r="X480" t="s">
        <v>227</v>
      </c>
      <c r="Y480" t="s">
        <v>227</v>
      </c>
      <c r="Z480" t="s">
        <v>227</v>
      </c>
      <c r="AA480" t="s">
        <v>54</v>
      </c>
      <c r="AB480">
        <v>69</v>
      </c>
      <c r="AC480">
        <v>69</v>
      </c>
      <c r="AD480" t="s">
        <v>67</v>
      </c>
      <c r="AE480" t="s">
        <v>4</v>
      </c>
      <c r="AF480" t="s">
        <v>8</v>
      </c>
      <c r="AG480" t="s">
        <v>88</v>
      </c>
      <c r="AH480" s="3">
        <v>45789</v>
      </c>
      <c r="AJ480" t="s">
        <v>56</v>
      </c>
      <c r="AK480" s="3"/>
      <c r="AM480" s="3"/>
      <c r="AN480" t="s">
        <v>57</v>
      </c>
      <c r="AO480" s="3"/>
      <c r="AR480"/>
      <c r="AS480">
        <v>202505</v>
      </c>
      <c r="AT480" s="3">
        <v>45789</v>
      </c>
      <c r="AU480">
        <v>2172711</v>
      </c>
      <c r="AV480">
        <v>45791</v>
      </c>
      <c r="AW480" s="3">
        <v>45818</v>
      </c>
      <c r="AY480" s="3"/>
      <c r="BA480" s="3"/>
      <c r="BC480" s="3"/>
      <c r="BD480">
        <v>202505</v>
      </c>
      <c r="BE480">
        <v>202505</v>
      </c>
      <c r="BF480" s="5">
        <f>IFERROR(VLOOKUP(Sheet1[[#This Row],[ASESOR]],Parámetros!A:B,2,0),Sheet1[[#This Row],[PERIODO_ALTA]])</f>
        <v>202505</v>
      </c>
      <c r="BG480" s="5" t="str">
        <f>_xlfn.CONCAT(TRIM(Sheet1[[#This Row],[ASESOR]])," ",TRIM(Sheet1[[#This Row],[DEPARTAMENTO]]))</f>
        <v>ALIV TELECOM S.A.C. La Libertad</v>
      </c>
      <c r="BH480" s="5" t="str">
        <f>Sheet1[[#This Row],[DNI_ASESOR]]</f>
        <v>20609316170</v>
      </c>
      <c r="BI480">
        <f>IF(Sheet1[[#This Row],[GRUPO]]="G1",IF(AND(Sheet1[[#This Row],[RECIBO1_PAGADO]]&lt;&gt;"",Sheet1[[#This Row],[RECIBO1_PAGADO]]&lt;=DATEVALUE("10/06/2025")),1,0),0)</f>
        <v>1</v>
      </c>
      <c r="BJ480" s="9">
        <f>Sheet1[[#This Row],[PRECIO CON IGV EXTERNO]]/1.18</f>
        <v>58.474576271186443</v>
      </c>
      <c r="BK480" s="5" t="str">
        <f>IF(MONTH(Sheet1[[#This Row],[WS_RECIBO1_EMISION]])=5,"G1",IF(MONTH(Sheet1[[#This Row],[WS_RECIBO1_EMISION]])-5=1,"G2","POR DEFINIR"))</f>
        <v>G1</v>
      </c>
      <c r="BL480" s="5" t="s">
        <v>1798</v>
      </c>
    </row>
    <row r="481" spans="1:64" x14ac:dyDescent="0.25">
      <c r="A481">
        <v>2172712</v>
      </c>
      <c r="B481" t="s">
        <v>762</v>
      </c>
      <c r="C481" t="s">
        <v>94</v>
      </c>
      <c r="D481" t="s">
        <v>95</v>
      </c>
      <c r="E481" t="s">
        <v>96</v>
      </c>
      <c r="H481" s="3">
        <v>45785</v>
      </c>
      <c r="I481" s="13">
        <v>45787.593712766204</v>
      </c>
      <c r="J481" t="s">
        <v>190</v>
      </c>
      <c r="K481">
        <v>350</v>
      </c>
      <c r="L481" t="s">
        <v>188</v>
      </c>
      <c r="M481" t="s">
        <v>58</v>
      </c>
      <c r="N481">
        <v>0</v>
      </c>
      <c r="O481">
        <v>0</v>
      </c>
      <c r="P481">
        <v>1</v>
      </c>
      <c r="Q481">
        <v>0</v>
      </c>
      <c r="R481" t="s">
        <v>227</v>
      </c>
      <c r="S481" t="s">
        <v>227</v>
      </c>
      <c r="T481">
        <v>0</v>
      </c>
      <c r="U481" t="s">
        <v>227</v>
      </c>
      <c r="V481" t="s">
        <v>227</v>
      </c>
      <c r="W481" t="s">
        <v>227</v>
      </c>
      <c r="X481" t="s">
        <v>227</v>
      </c>
      <c r="Y481" t="s">
        <v>227</v>
      </c>
      <c r="Z481" t="s">
        <v>227</v>
      </c>
      <c r="AA481" t="s">
        <v>54</v>
      </c>
      <c r="AB481">
        <v>84</v>
      </c>
      <c r="AC481">
        <v>84</v>
      </c>
      <c r="AD481" t="s">
        <v>67</v>
      </c>
      <c r="AE481" t="s">
        <v>136</v>
      </c>
      <c r="AF481" t="s">
        <v>137</v>
      </c>
      <c r="AG481" t="s">
        <v>88</v>
      </c>
      <c r="AH481" s="3">
        <v>45790</v>
      </c>
      <c r="AJ481" t="s">
        <v>56</v>
      </c>
      <c r="AK481" s="3"/>
      <c r="AM481" s="3"/>
      <c r="AN481" t="s">
        <v>57</v>
      </c>
      <c r="AO481" s="3"/>
      <c r="AR481"/>
      <c r="AS481">
        <v>202505</v>
      </c>
      <c r="AT481" s="3">
        <v>45790</v>
      </c>
      <c r="AU481">
        <v>2172712</v>
      </c>
      <c r="AV481">
        <v>45791</v>
      </c>
      <c r="AW481" s="3">
        <v>45810</v>
      </c>
      <c r="AY481" s="3"/>
      <c r="BA481" s="3"/>
      <c r="BC481" s="3"/>
      <c r="BD481">
        <v>202505</v>
      </c>
      <c r="BE481">
        <v>202505</v>
      </c>
      <c r="BF481" s="5">
        <f>IFERROR(VLOOKUP(Sheet1[[#This Row],[ASESOR]],Parámetros!A:B,2,0),Sheet1[[#This Row],[PERIODO_ALTA]])</f>
        <v>202505</v>
      </c>
      <c r="BG481" s="5" t="str">
        <f>_xlfn.CONCAT(TRIM(Sheet1[[#This Row],[ASESOR]])," ",TRIM(Sheet1[[#This Row],[DEPARTAMENTO]]))</f>
        <v>GRUPO LUFAFCO S.A.C. La Libertad</v>
      </c>
      <c r="BH481" s="5" t="str">
        <f>Sheet1[[#This Row],[DNI_ASESOR]]</f>
        <v>20604430764</v>
      </c>
      <c r="BI481">
        <f>IF(Sheet1[[#This Row],[GRUPO]]="G1",IF(AND(Sheet1[[#This Row],[RECIBO1_PAGADO]]&lt;&gt;"",Sheet1[[#This Row],[RECIBO1_PAGADO]]&lt;=DATEVALUE("10/06/2025")),1,0),0)</f>
        <v>1</v>
      </c>
      <c r="BJ481" s="9">
        <f>Sheet1[[#This Row],[PRECIO CON IGV EXTERNO]]/1.18</f>
        <v>71.186440677966104</v>
      </c>
      <c r="BK481" s="5" t="str">
        <f>IF(MONTH(Sheet1[[#This Row],[WS_RECIBO1_EMISION]])=5,"G1",IF(MONTH(Sheet1[[#This Row],[WS_RECIBO1_EMISION]])-5=1,"G2","POR DEFINIR"))</f>
        <v>G1</v>
      </c>
      <c r="BL481" s="5" t="s">
        <v>1798</v>
      </c>
    </row>
    <row r="482" spans="1:64" x14ac:dyDescent="0.25">
      <c r="A482">
        <v>2172717</v>
      </c>
      <c r="B482" t="s">
        <v>763</v>
      </c>
      <c r="C482" t="s">
        <v>89</v>
      </c>
      <c r="D482" t="s">
        <v>89</v>
      </c>
      <c r="E482" t="s">
        <v>93</v>
      </c>
      <c r="H482" s="3">
        <v>45787</v>
      </c>
      <c r="I482" s="13">
        <v>45787.606259803244</v>
      </c>
      <c r="J482" t="s">
        <v>190</v>
      </c>
      <c r="K482">
        <v>350</v>
      </c>
      <c r="L482" t="s">
        <v>186</v>
      </c>
      <c r="M482" t="s">
        <v>53</v>
      </c>
      <c r="N482">
        <v>0</v>
      </c>
      <c r="O482">
        <v>0</v>
      </c>
      <c r="P482">
        <v>0</v>
      </c>
      <c r="Q482">
        <v>0</v>
      </c>
      <c r="R482" t="s">
        <v>227</v>
      </c>
      <c r="S482" t="s">
        <v>227</v>
      </c>
      <c r="T482">
        <v>0</v>
      </c>
      <c r="U482" t="s">
        <v>227</v>
      </c>
      <c r="V482" t="s">
        <v>227</v>
      </c>
      <c r="W482" t="s">
        <v>227</v>
      </c>
      <c r="X482" t="s">
        <v>227</v>
      </c>
      <c r="Y482" t="s">
        <v>227</v>
      </c>
      <c r="Z482" t="s">
        <v>227</v>
      </c>
      <c r="AA482" t="s">
        <v>54</v>
      </c>
      <c r="AB482">
        <v>69</v>
      </c>
      <c r="AC482">
        <v>69</v>
      </c>
      <c r="AD482" t="s">
        <v>67</v>
      </c>
      <c r="AE482" t="s">
        <v>4</v>
      </c>
      <c r="AF482" t="s">
        <v>8</v>
      </c>
      <c r="AG482" t="s">
        <v>88</v>
      </c>
      <c r="AH482" s="3">
        <v>45787</v>
      </c>
      <c r="AJ482" t="s">
        <v>56</v>
      </c>
      <c r="AK482" s="3"/>
      <c r="AM482" s="3"/>
      <c r="AN482" t="s">
        <v>57</v>
      </c>
      <c r="AO482" s="3"/>
      <c r="AR482"/>
      <c r="AS482">
        <v>202505</v>
      </c>
      <c r="AT482" s="3">
        <v>45787</v>
      </c>
      <c r="AU482">
        <v>2172717</v>
      </c>
      <c r="AV482">
        <v>45791</v>
      </c>
      <c r="AW482" s="3">
        <v>45816</v>
      </c>
      <c r="AY482" s="3"/>
      <c r="BA482" s="3"/>
      <c r="BC482" s="3"/>
      <c r="BD482">
        <v>202505</v>
      </c>
      <c r="BE482">
        <v>202505</v>
      </c>
      <c r="BF482" s="5">
        <f>IFERROR(VLOOKUP(Sheet1[[#This Row],[ASESOR]],Parámetros!A:B,2,0),Sheet1[[#This Row],[PERIODO_ALTA]])</f>
        <v>202505</v>
      </c>
      <c r="BG482" s="5" t="str">
        <f>_xlfn.CONCAT(TRIM(Sheet1[[#This Row],[ASESOR]])," ",TRIM(Sheet1[[#This Row],[DEPARTAMENTO]]))</f>
        <v>ALIV TELECOM S.A.C. Piura</v>
      </c>
      <c r="BH482" s="5" t="str">
        <f>Sheet1[[#This Row],[DNI_ASESOR]]</f>
        <v>20609316170</v>
      </c>
      <c r="BI482">
        <f>IF(Sheet1[[#This Row],[GRUPO]]="G1",IF(AND(Sheet1[[#This Row],[RECIBO1_PAGADO]]&lt;&gt;"",Sheet1[[#This Row],[RECIBO1_PAGADO]]&lt;=DATEVALUE("10/06/2025")),1,0),0)</f>
        <v>1</v>
      </c>
      <c r="BJ482" s="9">
        <f>Sheet1[[#This Row],[PRECIO CON IGV EXTERNO]]/1.18</f>
        <v>58.474576271186443</v>
      </c>
      <c r="BK482" s="5" t="str">
        <f>IF(MONTH(Sheet1[[#This Row],[WS_RECIBO1_EMISION]])=5,"G1",IF(MONTH(Sheet1[[#This Row],[WS_RECIBO1_EMISION]])-5=1,"G2","POR DEFINIR"))</f>
        <v>G1</v>
      </c>
      <c r="BL482" s="5" t="s">
        <v>1798</v>
      </c>
    </row>
    <row r="483" spans="1:64" x14ac:dyDescent="0.25">
      <c r="A483">
        <v>2172747</v>
      </c>
      <c r="B483" t="s">
        <v>764</v>
      </c>
      <c r="C483" t="s">
        <v>89</v>
      </c>
      <c r="D483" t="s">
        <v>89</v>
      </c>
      <c r="E483" t="s">
        <v>93</v>
      </c>
      <c r="H483" s="3">
        <v>45787</v>
      </c>
      <c r="I483" s="13">
        <v>45787.602041053244</v>
      </c>
      <c r="J483" t="s">
        <v>195</v>
      </c>
      <c r="K483">
        <v>1000</v>
      </c>
      <c r="L483" t="s">
        <v>188</v>
      </c>
      <c r="M483" t="s">
        <v>58</v>
      </c>
      <c r="N483">
        <v>1</v>
      </c>
      <c r="O483">
        <v>0</v>
      </c>
      <c r="P483">
        <v>0</v>
      </c>
      <c r="Q483">
        <v>0</v>
      </c>
      <c r="R483" t="s">
        <v>227</v>
      </c>
      <c r="S483" t="s">
        <v>227</v>
      </c>
      <c r="T483">
        <v>0</v>
      </c>
      <c r="U483" t="s">
        <v>227</v>
      </c>
      <c r="V483" t="s">
        <v>227</v>
      </c>
      <c r="W483" t="s">
        <v>227</v>
      </c>
      <c r="X483" t="s">
        <v>227</v>
      </c>
      <c r="Y483" t="s">
        <v>227</v>
      </c>
      <c r="Z483" t="s">
        <v>228</v>
      </c>
      <c r="AA483" t="s">
        <v>54</v>
      </c>
      <c r="AB483">
        <v>129.9</v>
      </c>
      <c r="AC483">
        <v>111.563</v>
      </c>
      <c r="AD483" t="s">
        <v>67</v>
      </c>
      <c r="AE483" t="s">
        <v>4</v>
      </c>
      <c r="AF483" t="s">
        <v>8</v>
      </c>
      <c r="AG483" t="s">
        <v>88</v>
      </c>
      <c r="AH483" s="3">
        <v>45787</v>
      </c>
      <c r="AJ483" t="s">
        <v>56</v>
      </c>
      <c r="AK483" s="3"/>
      <c r="AM483" s="3"/>
      <c r="AN483" t="s">
        <v>57</v>
      </c>
      <c r="AO483" s="3"/>
      <c r="AR483"/>
      <c r="AS483">
        <v>202505</v>
      </c>
      <c r="AT483" s="3">
        <v>45787</v>
      </c>
      <c r="AU483">
        <v>2172747</v>
      </c>
      <c r="AV483">
        <v>45791</v>
      </c>
      <c r="AW483" s="3">
        <v>45817</v>
      </c>
      <c r="AY483" s="3"/>
      <c r="BA483" s="3"/>
      <c r="BC483" s="3"/>
      <c r="BD483">
        <v>202505</v>
      </c>
      <c r="BE483">
        <v>202505</v>
      </c>
      <c r="BF483" s="5">
        <f>IFERROR(VLOOKUP(Sheet1[[#This Row],[ASESOR]],Parámetros!A:B,2,0),Sheet1[[#This Row],[PERIODO_ALTA]])</f>
        <v>202505</v>
      </c>
      <c r="BG483" s="5" t="str">
        <f>_xlfn.CONCAT(TRIM(Sheet1[[#This Row],[ASESOR]])," ",TRIM(Sheet1[[#This Row],[DEPARTAMENTO]]))</f>
        <v>ALIV TELECOM S.A.C. Piura</v>
      </c>
      <c r="BH483" s="5" t="str">
        <f>Sheet1[[#This Row],[DNI_ASESOR]]</f>
        <v>20609316170</v>
      </c>
      <c r="BI483">
        <f>IF(Sheet1[[#This Row],[GRUPO]]="G1",IF(AND(Sheet1[[#This Row],[RECIBO1_PAGADO]]&lt;&gt;"",Sheet1[[#This Row],[RECIBO1_PAGADO]]&lt;=DATEVALUE("10/06/2025")),1,0),0)</f>
        <v>1</v>
      </c>
      <c r="BJ483" s="9">
        <f>Sheet1[[#This Row],[PRECIO CON IGV EXTERNO]]/1.18</f>
        <v>94.544915254237296</v>
      </c>
      <c r="BK483" s="5" t="str">
        <f>IF(MONTH(Sheet1[[#This Row],[WS_RECIBO1_EMISION]])=5,"G1",IF(MONTH(Sheet1[[#This Row],[WS_RECIBO1_EMISION]])-5=1,"G2","POR DEFINIR"))</f>
        <v>G1</v>
      </c>
      <c r="BL483" s="5" t="s">
        <v>1798</v>
      </c>
    </row>
    <row r="484" spans="1:64" x14ac:dyDescent="0.25">
      <c r="A484">
        <v>2172749</v>
      </c>
      <c r="B484" t="s">
        <v>765</v>
      </c>
      <c r="C484" t="s">
        <v>94</v>
      </c>
      <c r="D484" t="s">
        <v>95</v>
      </c>
      <c r="E484" t="s">
        <v>96</v>
      </c>
      <c r="H484" s="3">
        <v>45787</v>
      </c>
      <c r="I484" s="13">
        <v>45787.599964699075</v>
      </c>
      <c r="J484" t="s">
        <v>190</v>
      </c>
      <c r="K484">
        <v>350</v>
      </c>
      <c r="L484" t="s">
        <v>186</v>
      </c>
      <c r="M484" t="s">
        <v>53</v>
      </c>
      <c r="N484">
        <v>0</v>
      </c>
      <c r="O484">
        <v>0</v>
      </c>
      <c r="P484">
        <v>0</v>
      </c>
      <c r="Q484">
        <v>0</v>
      </c>
      <c r="R484" t="s">
        <v>227</v>
      </c>
      <c r="S484" t="s">
        <v>227</v>
      </c>
      <c r="T484">
        <v>0</v>
      </c>
      <c r="U484" t="s">
        <v>227</v>
      </c>
      <c r="V484" t="s">
        <v>227</v>
      </c>
      <c r="W484" t="s">
        <v>227</v>
      </c>
      <c r="X484" t="s">
        <v>227</v>
      </c>
      <c r="Y484" t="s">
        <v>227</v>
      </c>
      <c r="Z484" t="s">
        <v>227</v>
      </c>
      <c r="AA484" t="s">
        <v>54</v>
      </c>
      <c r="AB484">
        <v>69</v>
      </c>
      <c r="AC484">
        <v>69</v>
      </c>
      <c r="AD484" t="s">
        <v>55</v>
      </c>
      <c r="AE484" t="s">
        <v>4</v>
      </c>
      <c r="AF484" t="s">
        <v>8</v>
      </c>
      <c r="AG484" t="s">
        <v>88</v>
      </c>
      <c r="AH484" s="3">
        <v>45789</v>
      </c>
      <c r="AJ484" t="s">
        <v>56</v>
      </c>
      <c r="AK484" s="3"/>
      <c r="AM484" s="3"/>
      <c r="AN484" t="s">
        <v>57</v>
      </c>
      <c r="AO484" s="3"/>
      <c r="AQ484" t="s">
        <v>57</v>
      </c>
      <c r="AR484" t="s">
        <v>69</v>
      </c>
      <c r="AS484">
        <v>202505</v>
      </c>
      <c r="AT484" s="3">
        <v>45789</v>
      </c>
      <c r="AU484">
        <v>2172749</v>
      </c>
      <c r="AV484">
        <v>45791</v>
      </c>
      <c r="AW484" s="3">
        <v>45809</v>
      </c>
      <c r="AY484" s="3"/>
      <c r="BA484" s="3"/>
      <c r="BC484" s="3"/>
      <c r="BD484">
        <v>202505</v>
      </c>
      <c r="BE484">
        <v>202505</v>
      </c>
      <c r="BF484" s="5">
        <f>IFERROR(VLOOKUP(Sheet1[[#This Row],[ASESOR]],Parámetros!A:B,2,0),Sheet1[[#This Row],[PERIODO_ALTA]])</f>
        <v>202505</v>
      </c>
      <c r="BG484" s="5" t="str">
        <f>_xlfn.CONCAT(TRIM(Sheet1[[#This Row],[ASESOR]])," ",TRIM(Sheet1[[#This Row],[DEPARTAMENTO]]))</f>
        <v>ALIV TELECOM S.A.C. La Libertad</v>
      </c>
      <c r="BH484" s="5" t="str">
        <f>Sheet1[[#This Row],[DNI_ASESOR]]</f>
        <v>20609316170</v>
      </c>
      <c r="BI484">
        <f>IF(Sheet1[[#This Row],[GRUPO]]="G1",IF(AND(Sheet1[[#This Row],[RECIBO1_PAGADO]]&lt;&gt;"",Sheet1[[#This Row],[RECIBO1_PAGADO]]&lt;=DATEVALUE("10/06/2025")),1,0),0)</f>
        <v>1</v>
      </c>
      <c r="BJ484" s="9">
        <f>Sheet1[[#This Row],[PRECIO CON IGV EXTERNO]]/1.18</f>
        <v>58.474576271186443</v>
      </c>
      <c r="BK484" s="5" t="str">
        <f>IF(MONTH(Sheet1[[#This Row],[WS_RECIBO1_EMISION]])=5,"G1",IF(MONTH(Sheet1[[#This Row],[WS_RECIBO1_EMISION]])-5=1,"G2","POR DEFINIR"))</f>
        <v>G1</v>
      </c>
      <c r="BL484" s="5" t="s">
        <v>1798</v>
      </c>
    </row>
    <row r="485" spans="1:64" x14ac:dyDescent="0.25">
      <c r="A485">
        <v>2172750</v>
      </c>
      <c r="B485" t="s">
        <v>766</v>
      </c>
      <c r="C485" t="s">
        <v>94</v>
      </c>
      <c r="D485" t="s">
        <v>95</v>
      </c>
      <c r="E485" t="s">
        <v>102</v>
      </c>
      <c r="H485" s="3">
        <v>45787</v>
      </c>
      <c r="I485" s="13">
        <v>45787.60415540509</v>
      </c>
      <c r="J485" t="s">
        <v>192</v>
      </c>
      <c r="K485">
        <v>400</v>
      </c>
      <c r="L485" t="s">
        <v>186</v>
      </c>
      <c r="M485" t="s">
        <v>53</v>
      </c>
      <c r="N485">
        <v>0</v>
      </c>
      <c r="O485">
        <v>0</v>
      </c>
      <c r="P485">
        <v>0</v>
      </c>
      <c r="Q485">
        <v>0</v>
      </c>
      <c r="R485" t="s">
        <v>227</v>
      </c>
      <c r="S485" t="s">
        <v>227</v>
      </c>
      <c r="T485">
        <v>0</v>
      </c>
      <c r="U485" t="s">
        <v>227</v>
      </c>
      <c r="V485" t="s">
        <v>227</v>
      </c>
      <c r="W485" t="s">
        <v>227</v>
      </c>
      <c r="X485" t="s">
        <v>227</v>
      </c>
      <c r="Y485" t="s">
        <v>227</v>
      </c>
      <c r="Z485" t="s">
        <v>227</v>
      </c>
      <c r="AA485" t="s">
        <v>54</v>
      </c>
      <c r="AB485">
        <v>129</v>
      </c>
      <c r="AC485">
        <v>129</v>
      </c>
      <c r="AD485" t="s">
        <v>67</v>
      </c>
      <c r="AE485" t="s">
        <v>4</v>
      </c>
      <c r="AF485" t="s">
        <v>8</v>
      </c>
      <c r="AG485" t="s">
        <v>88</v>
      </c>
      <c r="AH485" s="3">
        <v>45789</v>
      </c>
      <c r="AJ485" t="s">
        <v>56</v>
      </c>
      <c r="AK485" s="3"/>
      <c r="AM485" s="3"/>
      <c r="AN485" t="s">
        <v>57</v>
      </c>
      <c r="AO485" s="3"/>
      <c r="AR485"/>
      <c r="AS485">
        <v>202505</v>
      </c>
      <c r="AT485" s="3">
        <v>45789</v>
      </c>
      <c r="AU485">
        <v>2172750</v>
      </c>
      <c r="AV485">
        <v>45791</v>
      </c>
      <c r="AW485" s="3">
        <v>45815</v>
      </c>
      <c r="AY485" s="3"/>
      <c r="BA485" s="3"/>
      <c r="BC485" s="3"/>
      <c r="BD485">
        <v>202505</v>
      </c>
      <c r="BE485">
        <v>202505</v>
      </c>
      <c r="BF485" s="5">
        <f>IFERROR(VLOOKUP(Sheet1[[#This Row],[ASESOR]],Parámetros!A:B,2,0),Sheet1[[#This Row],[PERIODO_ALTA]])</f>
        <v>202505</v>
      </c>
      <c r="BG485" s="5" t="str">
        <f>_xlfn.CONCAT(TRIM(Sheet1[[#This Row],[ASESOR]])," ",TRIM(Sheet1[[#This Row],[DEPARTAMENTO]]))</f>
        <v>ALIV TELECOM S.A.C. La Libertad</v>
      </c>
      <c r="BH485" s="5" t="str">
        <f>Sheet1[[#This Row],[DNI_ASESOR]]</f>
        <v>20609316170</v>
      </c>
      <c r="BI485">
        <f>IF(Sheet1[[#This Row],[GRUPO]]="G1",IF(AND(Sheet1[[#This Row],[RECIBO1_PAGADO]]&lt;&gt;"",Sheet1[[#This Row],[RECIBO1_PAGADO]]&lt;=DATEVALUE("10/06/2025")),1,0),0)</f>
        <v>1</v>
      </c>
      <c r="BJ485" s="9">
        <f>Sheet1[[#This Row],[PRECIO CON IGV EXTERNO]]/1.18</f>
        <v>109.32203389830509</v>
      </c>
      <c r="BK485" s="5" t="str">
        <f>IF(MONTH(Sheet1[[#This Row],[WS_RECIBO1_EMISION]])=5,"G1",IF(MONTH(Sheet1[[#This Row],[WS_RECIBO1_EMISION]])-5=1,"G2","POR DEFINIR"))</f>
        <v>G1</v>
      </c>
      <c r="BL485" s="5" t="s">
        <v>1798</v>
      </c>
    </row>
    <row r="486" spans="1:64" x14ac:dyDescent="0.25">
      <c r="A486">
        <v>2172769</v>
      </c>
      <c r="B486" t="s">
        <v>767</v>
      </c>
      <c r="C486" t="s">
        <v>85</v>
      </c>
      <c r="D486" t="s">
        <v>86</v>
      </c>
      <c r="E486" t="s">
        <v>104</v>
      </c>
      <c r="H486" s="3">
        <v>45787</v>
      </c>
      <c r="I486" s="13">
        <v>45787.612492673608</v>
      </c>
      <c r="J486" t="s">
        <v>192</v>
      </c>
      <c r="K486">
        <v>400</v>
      </c>
      <c r="L486" t="s">
        <v>186</v>
      </c>
      <c r="M486" t="s">
        <v>53</v>
      </c>
      <c r="N486">
        <v>0</v>
      </c>
      <c r="O486">
        <v>0</v>
      </c>
      <c r="P486">
        <v>0</v>
      </c>
      <c r="Q486">
        <v>0</v>
      </c>
      <c r="R486" t="s">
        <v>227</v>
      </c>
      <c r="S486" t="s">
        <v>227</v>
      </c>
      <c r="T486">
        <v>0</v>
      </c>
      <c r="U486" t="s">
        <v>227</v>
      </c>
      <c r="V486" t="s">
        <v>227</v>
      </c>
      <c r="W486" t="s">
        <v>227</v>
      </c>
      <c r="X486" t="s">
        <v>227</v>
      </c>
      <c r="Y486" t="s">
        <v>227</v>
      </c>
      <c r="Z486" t="s">
        <v>227</v>
      </c>
      <c r="AA486" t="s">
        <v>54</v>
      </c>
      <c r="AB486">
        <v>129</v>
      </c>
      <c r="AC486">
        <v>129</v>
      </c>
      <c r="AD486" t="s">
        <v>67</v>
      </c>
      <c r="AE486" t="s">
        <v>4</v>
      </c>
      <c r="AF486" t="s">
        <v>8</v>
      </c>
      <c r="AG486" t="s">
        <v>88</v>
      </c>
      <c r="AH486" s="3">
        <v>45788</v>
      </c>
      <c r="AJ486" t="s">
        <v>56</v>
      </c>
      <c r="AK486" s="3"/>
      <c r="AM486" s="3"/>
      <c r="AN486" t="s">
        <v>57</v>
      </c>
      <c r="AO486" s="3"/>
      <c r="AR486"/>
      <c r="AS486">
        <v>202505</v>
      </c>
      <c r="AT486" s="3">
        <v>45788</v>
      </c>
      <c r="AU486">
        <v>2172769</v>
      </c>
      <c r="AV486">
        <v>45791</v>
      </c>
      <c r="AW486" s="3">
        <v>45813</v>
      </c>
      <c r="AY486" s="3"/>
      <c r="BA486" s="3"/>
      <c r="BC486" s="3"/>
      <c r="BD486">
        <v>202505</v>
      </c>
      <c r="BE486">
        <v>202505</v>
      </c>
      <c r="BF486" s="5">
        <f>IFERROR(VLOOKUP(Sheet1[[#This Row],[ASESOR]],Parámetros!A:B,2,0),Sheet1[[#This Row],[PERIODO_ALTA]])</f>
        <v>202505</v>
      </c>
      <c r="BG486" s="5" t="str">
        <f>_xlfn.CONCAT(TRIM(Sheet1[[#This Row],[ASESOR]])," ",TRIM(Sheet1[[#This Row],[DEPARTAMENTO]]))</f>
        <v>ALIV TELECOM S.A.C. Lambayeque</v>
      </c>
      <c r="BH486" s="5" t="str">
        <f>Sheet1[[#This Row],[DNI_ASESOR]]</f>
        <v>20609316170</v>
      </c>
      <c r="BI486">
        <f>IF(Sheet1[[#This Row],[GRUPO]]="G1",IF(AND(Sheet1[[#This Row],[RECIBO1_PAGADO]]&lt;&gt;"",Sheet1[[#This Row],[RECIBO1_PAGADO]]&lt;=DATEVALUE("10/06/2025")),1,0),0)</f>
        <v>1</v>
      </c>
      <c r="BJ486" s="9">
        <f>Sheet1[[#This Row],[PRECIO CON IGV EXTERNO]]/1.18</f>
        <v>109.32203389830509</v>
      </c>
      <c r="BK486" s="5" t="str">
        <f>IF(MONTH(Sheet1[[#This Row],[WS_RECIBO1_EMISION]])=5,"G1",IF(MONTH(Sheet1[[#This Row],[WS_RECIBO1_EMISION]])-5=1,"G2","POR DEFINIR"))</f>
        <v>G1</v>
      </c>
      <c r="BL486" s="5" t="s">
        <v>1798</v>
      </c>
    </row>
    <row r="487" spans="1:64" x14ac:dyDescent="0.25">
      <c r="A487">
        <v>2172855</v>
      </c>
      <c r="B487" t="s">
        <v>768</v>
      </c>
      <c r="C487" t="s">
        <v>94</v>
      </c>
      <c r="D487" t="s">
        <v>95</v>
      </c>
      <c r="E487" t="s">
        <v>96</v>
      </c>
      <c r="H487" s="3">
        <v>45787</v>
      </c>
      <c r="I487" s="13">
        <v>45787.637450925926</v>
      </c>
      <c r="J487" t="s">
        <v>190</v>
      </c>
      <c r="K487">
        <v>350</v>
      </c>
      <c r="L487" t="s">
        <v>186</v>
      </c>
      <c r="M487" t="s">
        <v>53</v>
      </c>
      <c r="N487">
        <v>0</v>
      </c>
      <c r="O487">
        <v>0</v>
      </c>
      <c r="P487">
        <v>0</v>
      </c>
      <c r="Q487">
        <v>0</v>
      </c>
      <c r="R487" t="s">
        <v>227</v>
      </c>
      <c r="S487" t="s">
        <v>227</v>
      </c>
      <c r="T487">
        <v>0</v>
      </c>
      <c r="U487" t="s">
        <v>227</v>
      </c>
      <c r="V487" t="s">
        <v>227</v>
      </c>
      <c r="W487" t="s">
        <v>227</v>
      </c>
      <c r="X487" t="s">
        <v>227</v>
      </c>
      <c r="Y487" t="s">
        <v>227</v>
      </c>
      <c r="Z487" t="s">
        <v>227</v>
      </c>
      <c r="AA487" t="s">
        <v>54</v>
      </c>
      <c r="AB487">
        <v>69</v>
      </c>
      <c r="AC487">
        <v>69</v>
      </c>
      <c r="AD487" t="s">
        <v>67</v>
      </c>
      <c r="AE487" t="s">
        <v>4</v>
      </c>
      <c r="AF487" t="s">
        <v>8</v>
      </c>
      <c r="AG487" t="s">
        <v>88</v>
      </c>
      <c r="AH487" s="3">
        <v>45789</v>
      </c>
      <c r="AJ487" t="s">
        <v>56</v>
      </c>
      <c r="AK487" s="3"/>
      <c r="AM487" s="3"/>
      <c r="AN487" t="s">
        <v>57</v>
      </c>
      <c r="AO487" s="3"/>
      <c r="AR487"/>
      <c r="AS487">
        <v>202505</v>
      </c>
      <c r="AT487" s="3">
        <v>45789</v>
      </c>
      <c r="AU487">
        <v>2172855</v>
      </c>
      <c r="AV487">
        <v>45791</v>
      </c>
      <c r="AW487" s="3">
        <v>45812</v>
      </c>
      <c r="AY487" s="3"/>
      <c r="BA487" s="3"/>
      <c r="BC487" s="3"/>
      <c r="BD487">
        <v>202505</v>
      </c>
      <c r="BE487">
        <v>202505</v>
      </c>
      <c r="BF487" s="5">
        <f>IFERROR(VLOOKUP(Sheet1[[#This Row],[ASESOR]],Parámetros!A:B,2,0),Sheet1[[#This Row],[PERIODO_ALTA]])</f>
        <v>202505</v>
      </c>
      <c r="BG487" s="5" t="str">
        <f>_xlfn.CONCAT(TRIM(Sheet1[[#This Row],[ASESOR]])," ",TRIM(Sheet1[[#This Row],[DEPARTAMENTO]]))</f>
        <v>ALIV TELECOM S.A.C. La Libertad</v>
      </c>
      <c r="BH487" s="5" t="str">
        <f>Sheet1[[#This Row],[DNI_ASESOR]]</f>
        <v>20609316170</v>
      </c>
      <c r="BI487">
        <f>IF(Sheet1[[#This Row],[GRUPO]]="G1",IF(AND(Sheet1[[#This Row],[RECIBO1_PAGADO]]&lt;&gt;"",Sheet1[[#This Row],[RECIBO1_PAGADO]]&lt;=DATEVALUE("10/06/2025")),1,0),0)</f>
        <v>1</v>
      </c>
      <c r="BJ487" s="9">
        <f>Sheet1[[#This Row],[PRECIO CON IGV EXTERNO]]/1.18</f>
        <v>58.474576271186443</v>
      </c>
      <c r="BK487" s="5" t="str">
        <f>IF(MONTH(Sheet1[[#This Row],[WS_RECIBO1_EMISION]])=5,"G1",IF(MONTH(Sheet1[[#This Row],[WS_RECIBO1_EMISION]])-5=1,"G2","POR DEFINIR"))</f>
        <v>G1</v>
      </c>
      <c r="BL487" s="5" t="s">
        <v>1798</v>
      </c>
    </row>
    <row r="488" spans="1:64" x14ac:dyDescent="0.25">
      <c r="A488">
        <v>2172872</v>
      </c>
      <c r="B488" t="s">
        <v>769</v>
      </c>
      <c r="C488" t="s">
        <v>89</v>
      </c>
      <c r="D488" t="s">
        <v>89</v>
      </c>
      <c r="E488" t="s">
        <v>93</v>
      </c>
      <c r="H488" s="3">
        <v>45787</v>
      </c>
      <c r="I488" s="13">
        <v>45787.643707557872</v>
      </c>
      <c r="J488" t="s">
        <v>190</v>
      </c>
      <c r="K488">
        <v>350</v>
      </c>
      <c r="L488" t="s">
        <v>186</v>
      </c>
      <c r="M488" t="s">
        <v>53</v>
      </c>
      <c r="N488">
        <v>0</v>
      </c>
      <c r="O488">
        <v>0</v>
      </c>
      <c r="P488">
        <v>0</v>
      </c>
      <c r="Q488">
        <v>0</v>
      </c>
      <c r="R488" t="s">
        <v>227</v>
      </c>
      <c r="S488" t="s">
        <v>227</v>
      </c>
      <c r="T488">
        <v>0</v>
      </c>
      <c r="U488" t="s">
        <v>227</v>
      </c>
      <c r="V488" t="s">
        <v>227</v>
      </c>
      <c r="W488" t="s">
        <v>227</v>
      </c>
      <c r="X488" t="s">
        <v>227</v>
      </c>
      <c r="Y488" t="s">
        <v>227</v>
      </c>
      <c r="Z488" t="s">
        <v>227</v>
      </c>
      <c r="AA488" t="s">
        <v>54</v>
      </c>
      <c r="AB488">
        <v>69</v>
      </c>
      <c r="AC488">
        <v>69</v>
      </c>
      <c r="AD488" t="s">
        <v>67</v>
      </c>
      <c r="AE488" t="s">
        <v>70</v>
      </c>
      <c r="AF488" t="s">
        <v>131</v>
      </c>
      <c r="AG488" t="s">
        <v>88</v>
      </c>
      <c r="AH488" s="3">
        <v>45788</v>
      </c>
      <c r="AJ488" t="s">
        <v>56</v>
      </c>
      <c r="AK488" s="3"/>
      <c r="AM488" s="3"/>
      <c r="AN488" t="s">
        <v>57</v>
      </c>
      <c r="AO488" s="3"/>
      <c r="AR488"/>
      <c r="AS488">
        <v>202505</v>
      </c>
      <c r="AT488" s="3">
        <v>45788</v>
      </c>
      <c r="AU488">
        <v>2172872</v>
      </c>
      <c r="AV488">
        <v>45791</v>
      </c>
      <c r="AW488" s="3">
        <v>45813</v>
      </c>
      <c r="AY488" s="3"/>
      <c r="BA488" s="3"/>
      <c r="BC488" s="3"/>
      <c r="BD488">
        <v>202505</v>
      </c>
      <c r="BE488">
        <v>202505</v>
      </c>
      <c r="BF488" s="5">
        <f>IFERROR(VLOOKUP(Sheet1[[#This Row],[ASESOR]],Parámetros!A:B,2,0),Sheet1[[#This Row],[PERIODO_ALTA]])</f>
        <v>202505</v>
      </c>
      <c r="BG488" s="5" t="str">
        <f>_xlfn.CONCAT(TRIM(Sheet1[[#This Row],[ASESOR]])," ",TRIM(Sheet1[[#This Row],[DEPARTAMENTO]]))</f>
        <v>SICOMNET SAC Piura</v>
      </c>
      <c r="BH488" s="5" t="str">
        <f>Sheet1[[#This Row],[DNI_ASESOR]]</f>
        <v>20610959564</v>
      </c>
      <c r="BI488">
        <f>IF(Sheet1[[#This Row],[GRUPO]]="G1",IF(AND(Sheet1[[#This Row],[RECIBO1_PAGADO]]&lt;&gt;"",Sheet1[[#This Row],[RECIBO1_PAGADO]]&lt;=DATEVALUE("10/06/2025")),1,0),0)</f>
        <v>1</v>
      </c>
      <c r="BJ488" s="9">
        <f>Sheet1[[#This Row],[PRECIO CON IGV EXTERNO]]/1.18</f>
        <v>58.474576271186443</v>
      </c>
      <c r="BK488" s="5" t="str">
        <f>IF(MONTH(Sheet1[[#This Row],[WS_RECIBO1_EMISION]])=5,"G1",IF(MONTH(Sheet1[[#This Row],[WS_RECIBO1_EMISION]])-5=1,"G2","POR DEFINIR"))</f>
        <v>G1</v>
      </c>
      <c r="BL488" s="5" t="s">
        <v>1798</v>
      </c>
    </row>
    <row r="489" spans="1:64" x14ac:dyDescent="0.25">
      <c r="A489">
        <v>2172978</v>
      </c>
      <c r="B489" t="s">
        <v>770</v>
      </c>
      <c r="C489" t="s">
        <v>89</v>
      </c>
      <c r="D489" t="s">
        <v>89</v>
      </c>
      <c r="E489" t="s">
        <v>97</v>
      </c>
      <c r="H489" s="3">
        <v>45783</v>
      </c>
      <c r="I489" s="13">
        <v>45787.679117129628</v>
      </c>
      <c r="J489" t="s">
        <v>195</v>
      </c>
      <c r="K489">
        <v>1000</v>
      </c>
      <c r="L489" t="s">
        <v>188</v>
      </c>
      <c r="M489" t="s">
        <v>58</v>
      </c>
      <c r="N489">
        <v>1</v>
      </c>
      <c r="O489">
        <v>0</v>
      </c>
      <c r="P489">
        <v>0</v>
      </c>
      <c r="Q489">
        <v>0</v>
      </c>
      <c r="R489" t="s">
        <v>227</v>
      </c>
      <c r="S489" t="s">
        <v>227</v>
      </c>
      <c r="T489">
        <v>0</v>
      </c>
      <c r="U489" t="s">
        <v>227</v>
      </c>
      <c r="V489" t="s">
        <v>227</v>
      </c>
      <c r="W489" t="s">
        <v>227</v>
      </c>
      <c r="X489" t="s">
        <v>227</v>
      </c>
      <c r="Y489" t="s">
        <v>227</v>
      </c>
      <c r="Z489" t="s">
        <v>228</v>
      </c>
      <c r="AA489" t="s">
        <v>54</v>
      </c>
      <c r="AB489">
        <v>129.9</v>
      </c>
      <c r="AC489">
        <v>111.563</v>
      </c>
      <c r="AD489" t="s">
        <v>67</v>
      </c>
      <c r="AE489" t="s">
        <v>4</v>
      </c>
      <c r="AF489" t="s">
        <v>8</v>
      </c>
      <c r="AG489" t="s">
        <v>88</v>
      </c>
      <c r="AH489" s="3">
        <v>45788</v>
      </c>
      <c r="AJ489" t="s">
        <v>56</v>
      </c>
      <c r="AK489" s="3"/>
      <c r="AM489" s="3"/>
      <c r="AN489" t="s">
        <v>57</v>
      </c>
      <c r="AO489" s="3"/>
      <c r="AR489"/>
      <c r="AS489">
        <v>202505</v>
      </c>
      <c r="AT489" s="3">
        <v>45788</v>
      </c>
      <c r="AU489">
        <v>2172978</v>
      </c>
      <c r="AV489">
        <v>45791</v>
      </c>
      <c r="AW489" s="3">
        <v>45805</v>
      </c>
      <c r="AY489" s="3"/>
      <c r="BA489" s="3"/>
      <c r="BC489" s="3"/>
      <c r="BD489">
        <v>202505</v>
      </c>
      <c r="BE489">
        <v>202505</v>
      </c>
      <c r="BF489" s="5">
        <f>IFERROR(VLOOKUP(Sheet1[[#This Row],[ASESOR]],Parámetros!A:B,2,0),Sheet1[[#This Row],[PERIODO_ALTA]])</f>
        <v>202505</v>
      </c>
      <c r="BG489" s="5" t="str">
        <f>_xlfn.CONCAT(TRIM(Sheet1[[#This Row],[ASESOR]])," ",TRIM(Sheet1[[#This Row],[DEPARTAMENTO]]))</f>
        <v>ALIV TELECOM S.A.C. Piura</v>
      </c>
      <c r="BH489" s="5" t="str">
        <f>Sheet1[[#This Row],[DNI_ASESOR]]</f>
        <v>20609316170</v>
      </c>
      <c r="BI489">
        <f>IF(Sheet1[[#This Row],[GRUPO]]="G1",IF(AND(Sheet1[[#This Row],[RECIBO1_PAGADO]]&lt;&gt;"",Sheet1[[#This Row],[RECIBO1_PAGADO]]&lt;=DATEVALUE("10/06/2025")),1,0),0)</f>
        <v>1</v>
      </c>
      <c r="BJ489" s="9">
        <f>Sheet1[[#This Row],[PRECIO CON IGV EXTERNO]]/1.18</f>
        <v>94.544915254237296</v>
      </c>
      <c r="BK489" s="5" t="str">
        <f>IF(MONTH(Sheet1[[#This Row],[WS_RECIBO1_EMISION]])=5,"G1",IF(MONTH(Sheet1[[#This Row],[WS_RECIBO1_EMISION]])-5=1,"G2","POR DEFINIR"))</f>
        <v>G1</v>
      </c>
      <c r="BL489" s="5" t="s">
        <v>1798</v>
      </c>
    </row>
    <row r="490" spans="1:64" x14ac:dyDescent="0.25">
      <c r="A490">
        <v>2172982</v>
      </c>
      <c r="B490" t="s">
        <v>771</v>
      </c>
      <c r="C490" t="s">
        <v>94</v>
      </c>
      <c r="D490" t="s">
        <v>95</v>
      </c>
      <c r="E490" t="s">
        <v>96</v>
      </c>
      <c r="H490" s="3">
        <v>45787</v>
      </c>
      <c r="I490" s="13">
        <v>45787.689631793983</v>
      </c>
      <c r="J490" t="s">
        <v>190</v>
      </c>
      <c r="K490">
        <v>350</v>
      </c>
      <c r="L490" t="s">
        <v>186</v>
      </c>
      <c r="M490" t="s">
        <v>53</v>
      </c>
      <c r="N490">
        <v>0</v>
      </c>
      <c r="O490">
        <v>0</v>
      </c>
      <c r="P490">
        <v>0</v>
      </c>
      <c r="Q490">
        <v>0</v>
      </c>
      <c r="R490" t="s">
        <v>227</v>
      </c>
      <c r="S490" t="s">
        <v>227</v>
      </c>
      <c r="T490">
        <v>0</v>
      </c>
      <c r="U490" t="s">
        <v>227</v>
      </c>
      <c r="V490" t="s">
        <v>227</v>
      </c>
      <c r="W490" t="s">
        <v>227</v>
      </c>
      <c r="X490" t="s">
        <v>227</v>
      </c>
      <c r="Y490" t="s">
        <v>227</v>
      </c>
      <c r="Z490" t="s">
        <v>227</v>
      </c>
      <c r="AA490" t="s">
        <v>54</v>
      </c>
      <c r="AB490">
        <v>69</v>
      </c>
      <c r="AC490">
        <v>69</v>
      </c>
      <c r="AD490" t="s">
        <v>55</v>
      </c>
      <c r="AE490" t="s">
        <v>199</v>
      </c>
      <c r="AF490" t="s">
        <v>200</v>
      </c>
      <c r="AG490" t="s">
        <v>88</v>
      </c>
      <c r="AH490" s="3">
        <v>45788</v>
      </c>
      <c r="AJ490" t="s">
        <v>56</v>
      </c>
      <c r="AK490" s="3"/>
      <c r="AM490" s="3"/>
      <c r="AN490" t="s">
        <v>57</v>
      </c>
      <c r="AO490" s="3"/>
      <c r="AR490"/>
      <c r="AS490">
        <v>202505</v>
      </c>
      <c r="AT490" s="3">
        <v>45788</v>
      </c>
      <c r="AU490">
        <v>2172982</v>
      </c>
      <c r="AV490">
        <v>45791</v>
      </c>
      <c r="AW490" s="3"/>
      <c r="AY490" s="3"/>
      <c r="BA490" s="3"/>
      <c r="BC490" s="3"/>
      <c r="BD490">
        <v>202505</v>
      </c>
      <c r="BE490">
        <v>202505</v>
      </c>
      <c r="BF490" s="5">
        <f>IFERROR(VLOOKUP(Sheet1[[#This Row],[ASESOR]],Parámetros!A:B,2,0),Sheet1[[#This Row],[PERIODO_ALTA]])</f>
        <v>202505</v>
      </c>
      <c r="BG490" s="5" t="str">
        <f>_xlfn.CONCAT(TRIM(Sheet1[[#This Row],[ASESOR]])," ",TRIM(Sheet1[[#This Row],[DEPARTAMENTO]]))</f>
        <v>TELCO CONTACT S.A.C La Libertad</v>
      </c>
      <c r="BH490" s="5" t="str">
        <f>Sheet1[[#This Row],[DNI_ASESOR]]</f>
        <v>20613723219</v>
      </c>
      <c r="BI490">
        <f>IF(Sheet1[[#This Row],[GRUPO]]="G1",IF(AND(Sheet1[[#This Row],[RECIBO1_PAGADO]]&lt;&gt;"",Sheet1[[#This Row],[RECIBO1_PAGADO]]&lt;=DATEVALUE("10/06/2025")),1,0),0)</f>
        <v>0</v>
      </c>
      <c r="BJ490" s="9">
        <f>Sheet1[[#This Row],[PRECIO CON IGV EXTERNO]]/1.18</f>
        <v>58.474576271186443</v>
      </c>
      <c r="BK490" s="5" t="str">
        <f>IF(MONTH(Sheet1[[#This Row],[WS_RECIBO1_EMISION]])=5,"G1",IF(MONTH(Sheet1[[#This Row],[WS_RECIBO1_EMISION]])-5=1,"G2","POR DEFINIR"))</f>
        <v>G1</v>
      </c>
      <c r="BL490" s="5" t="s">
        <v>1798</v>
      </c>
    </row>
    <row r="491" spans="1:64" x14ac:dyDescent="0.25">
      <c r="A491">
        <v>2172993</v>
      </c>
      <c r="B491" t="s">
        <v>772</v>
      </c>
      <c r="C491" t="s">
        <v>94</v>
      </c>
      <c r="D491" t="s">
        <v>95</v>
      </c>
      <c r="E491" t="s">
        <v>96</v>
      </c>
      <c r="H491" s="3">
        <v>45787</v>
      </c>
      <c r="I491" s="13">
        <v>45787.681285381943</v>
      </c>
      <c r="J491" t="s">
        <v>190</v>
      </c>
      <c r="K491">
        <v>350</v>
      </c>
      <c r="L491" t="s">
        <v>186</v>
      </c>
      <c r="M491" t="s">
        <v>53</v>
      </c>
      <c r="N491">
        <v>0</v>
      </c>
      <c r="O491">
        <v>0</v>
      </c>
      <c r="P491">
        <v>0</v>
      </c>
      <c r="Q491">
        <v>0</v>
      </c>
      <c r="R491" t="s">
        <v>227</v>
      </c>
      <c r="S491" t="s">
        <v>227</v>
      </c>
      <c r="T491">
        <v>0</v>
      </c>
      <c r="U491" t="s">
        <v>227</v>
      </c>
      <c r="V491" t="s">
        <v>227</v>
      </c>
      <c r="W491" t="s">
        <v>227</v>
      </c>
      <c r="X491" t="s">
        <v>227</v>
      </c>
      <c r="Y491" t="s">
        <v>227</v>
      </c>
      <c r="Z491" t="s">
        <v>227</v>
      </c>
      <c r="AA491" t="s">
        <v>54</v>
      </c>
      <c r="AB491">
        <v>69</v>
      </c>
      <c r="AC491">
        <v>69</v>
      </c>
      <c r="AD491" t="s">
        <v>67</v>
      </c>
      <c r="AE491" t="s">
        <v>4</v>
      </c>
      <c r="AF491" t="s">
        <v>8</v>
      </c>
      <c r="AG491" t="s">
        <v>88</v>
      </c>
      <c r="AH491" s="3">
        <v>45788</v>
      </c>
      <c r="AJ491" t="s">
        <v>56</v>
      </c>
      <c r="AK491" s="3"/>
      <c r="AM491" s="3"/>
      <c r="AN491" t="s">
        <v>57</v>
      </c>
      <c r="AO491" s="3"/>
      <c r="AR491"/>
      <c r="AS491">
        <v>202505</v>
      </c>
      <c r="AT491" s="3">
        <v>45788</v>
      </c>
      <c r="AU491">
        <v>2172993</v>
      </c>
      <c r="AV491">
        <v>45791</v>
      </c>
      <c r="AW491" s="3">
        <v>45805</v>
      </c>
      <c r="AY491" s="3"/>
      <c r="BA491" s="3"/>
      <c r="BC491" s="3"/>
      <c r="BD491">
        <v>202505</v>
      </c>
      <c r="BE491">
        <v>202505</v>
      </c>
      <c r="BF491" s="5">
        <f>IFERROR(VLOOKUP(Sheet1[[#This Row],[ASESOR]],Parámetros!A:B,2,0),Sheet1[[#This Row],[PERIODO_ALTA]])</f>
        <v>202505</v>
      </c>
      <c r="BG491" s="5" t="str">
        <f>_xlfn.CONCAT(TRIM(Sheet1[[#This Row],[ASESOR]])," ",TRIM(Sheet1[[#This Row],[DEPARTAMENTO]]))</f>
        <v>ALIV TELECOM S.A.C. La Libertad</v>
      </c>
      <c r="BH491" s="5" t="str">
        <f>Sheet1[[#This Row],[DNI_ASESOR]]</f>
        <v>20609316170</v>
      </c>
      <c r="BI491">
        <f>IF(Sheet1[[#This Row],[GRUPO]]="G1",IF(AND(Sheet1[[#This Row],[RECIBO1_PAGADO]]&lt;&gt;"",Sheet1[[#This Row],[RECIBO1_PAGADO]]&lt;=DATEVALUE("10/06/2025")),1,0),0)</f>
        <v>1</v>
      </c>
      <c r="BJ491" s="9">
        <f>Sheet1[[#This Row],[PRECIO CON IGV EXTERNO]]/1.18</f>
        <v>58.474576271186443</v>
      </c>
      <c r="BK491" s="5" t="str">
        <f>IF(MONTH(Sheet1[[#This Row],[WS_RECIBO1_EMISION]])=5,"G1",IF(MONTH(Sheet1[[#This Row],[WS_RECIBO1_EMISION]])-5=1,"G2","POR DEFINIR"))</f>
        <v>G1</v>
      </c>
      <c r="BL491" s="5" t="s">
        <v>1798</v>
      </c>
    </row>
    <row r="492" spans="1:64" x14ac:dyDescent="0.25">
      <c r="A492">
        <v>2173072</v>
      </c>
      <c r="B492" t="s">
        <v>773</v>
      </c>
      <c r="C492" t="s">
        <v>85</v>
      </c>
      <c r="D492" t="s">
        <v>86</v>
      </c>
      <c r="E492" t="s">
        <v>87</v>
      </c>
      <c r="H492" s="3">
        <v>45787</v>
      </c>
      <c r="I492" s="13">
        <v>45787.716623495369</v>
      </c>
      <c r="J492" t="s">
        <v>190</v>
      </c>
      <c r="K492">
        <v>350</v>
      </c>
      <c r="L492" t="s">
        <v>186</v>
      </c>
      <c r="M492" t="s">
        <v>53</v>
      </c>
      <c r="N492">
        <v>0</v>
      </c>
      <c r="O492">
        <v>0</v>
      </c>
      <c r="P492">
        <v>0</v>
      </c>
      <c r="Q492">
        <v>0</v>
      </c>
      <c r="R492" t="s">
        <v>227</v>
      </c>
      <c r="S492" t="s">
        <v>227</v>
      </c>
      <c r="T492">
        <v>0</v>
      </c>
      <c r="U492" t="s">
        <v>227</v>
      </c>
      <c r="V492" t="s">
        <v>227</v>
      </c>
      <c r="W492" t="s">
        <v>227</v>
      </c>
      <c r="X492" t="s">
        <v>227</v>
      </c>
      <c r="Y492" t="s">
        <v>227</v>
      </c>
      <c r="Z492" t="s">
        <v>227</v>
      </c>
      <c r="AA492" t="s">
        <v>54</v>
      </c>
      <c r="AB492">
        <v>69</v>
      </c>
      <c r="AC492">
        <v>69</v>
      </c>
      <c r="AD492" t="s">
        <v>67</v>
      </c>
      <c r="AE492" t="s">
        <v>70</v>
      </c>
      <c r="AF492" t="s">
        <v>131</v>
      </c>
      <c r="AG492" t="s">
        <v>88</v>
      </c>
      <c r="AH492" s="3">
        <v>45788</v>
      </c>
      <c r="AJ492" t="s">
        <v>56</v>
      </c>
      <c r="AK492" s="3"/>
      <c r="AM492" s="3"/>
      <c r="AN492" t="s">
        <v>57</v>
      </c>
      <c r="AO492" s="3"/>
      <c r="AR492"/>
      <c r="AS492">
        <v>202505</v>
      </c>
      <c r="AT492" s="3">
        <v>45788</v>
      </c>
      <c r="AU492">
        <v>2173072</v>
      </c>
      <c r="AV492">
        <v>45791</v>
      </c>
      <c r="AW492" s="3">
        <v>45810</v>
      </c>
      <c r="AY492" s="3"/>
      <c r="BA492" s="3"/>
      <c r="BC492" s="3"/>
      <c r="BD492">
        <v>202505</v>
      </c>
      <c r="BE492">
        <v>202505</v>
      </c>
      <c r="BF492" s="5">
        <f>IFERROR(VLOOKUP(Sheet1[[#This Row],[ASESOR]],Parámetros!A:B,2,0),Sheet1[[#This Row],[PERIODO_ALTA]])</f>
        <v>202505</v>
      </c>
      <c r="BG492" s="5" t="str">
        <f>_xlfn.CONCAT(TRIM(Sheet1[[#This Row],[ASESOR]])," ",TRIM(Sheet1[[#This Row],[DEPARTAMENTO]]))</f>
        <v>SICOMNET SAC Lambayeque</v>
      </c>
      <c r="BH492" s="5" t="str">
        <f>Sheet1[[#This Row],[DNI_ASESOR]]</f>
        <v>20610959564</v>
      </c>
      <c r="BI492">
        <f>IF(Sheet1[[#This Row],[GRUPO]]="G1",IF(AND(Sheet1[[#This Row],[RECIBO1_PAGADO]]&lt;&gt;"",Sheet1[[#This Row],[RECIBO1_PAGADO]]&lt;=DATEVALUE("10/06/2025")),1,0),0)</f>
        <v>1</v>
      </c>
      <c r="BJ492" s="9">
        <f>Sheet1[[#This Row],[PRECIO CON IGV EXTERNO]]/1.18</f>
        <v>58.474576271186443</v>
      </c>
      <c r="BK492" s="5" t="str">
        <f>IF(MONTH(Sheet1[[#This Row],[WS_RECIBO1_EMISION]])=5,"G1",IF(MONTH(Sheet1[[#This Row],[WS_RECIBO1_EMISION]])-5=1,"G2","POR DEFINIR"))</f>
        <v>G1</v>
      </c>
      <c r="BL492" s="5" t="s">
        <v>1798</v>
      </c>
    </row>
    <row r="493" spans="1:64" x14ac:dyDescent="0.25">
      <c r="A493">
        <v>2173100</v>
      </c>
      <c r="B493" t="s">
        <v>774</v>
      </c>
      <c r="C493" t="s">
        <v>94</v>
      </c>
      <c r="D493" t="s">
        <v>95</v>
      </c>
      <c r="E493" t="s">
        <v>96</v>
      </c>
      <c r="H493" s="3">
        <v>45787</v>
      </c>
      <c r="I493" s="13">
        <v>45787.72912635417</v>
      </c>
      <c r="J493" t="s">
        <v>195</v>
      </c>
      <c r="K493">
        <v>1000</v>
      </c>
      <c r="L493" t="s">
        <v>188</v>
      </c>
      <c r="M493" t="s">
        <v>58</v>
      </c>
      <c r="N493">
        <v>1</v>
      </c>
      <c r="O493">
        <v>0</v>
      </c>
      <c r="P493">
        <v>0</v>
      </c>
      <c r="Q493">
        <v>0</v>
      </c>
      <c r="R493" t="s">
        <v>227</v>
      </c>
      <c r="S493" t="s">
        <v>227</v>
      </c>
      <c r="T493">
        <v>0</v>
      </c>
      <c r="U493" t="s">
        <v>227</v>
      </c>
      <c r="V493" t="s">
        <v>227</v>
      </c>
      <c r="W493" t="s">
        <v>227</v>
      </c>
      <c r="X493" t="s">
        <v>227</v>
      </c>
      <c r="Y493" t="s">
        <v>227</v>
      </c>
      <c r="Z493" t="s">
        <v>228</v>
      </c>
      <c r="AA493" t="s">
        <v>54</v>
      </c>
      <c r="AB493">
        <v>129.9</v>
      </c>
      <c r="AC493">
        <v>111.563</v>
      </c>
      <c r="AD493" t="s">
        <v>67</v>
      </c>
      <c r="AE493" t="s">
        <v>4</v>
      </c>
      <c r="AF493" t="s">
        <v>8</v>
      </c>
      <c r="AG493" t="s">
        <v>88</v>
      </c>
      <c r="AH493" s="3">
        <v>45789</v>
      </c>
      <c r="AJ493" t="s">
        <v>56</v>
      </c>
      <c r="AK493" s="3"/>
      <c r="AM493" s="3"/>
      <c r="AN493" t="s">
        <v>57</v>
      </c>
      <c r="AO493" s="3"/>
      <c r="AR493"/>
      <c r="AS493">
        <v>202505</v>
      </c>
      <c r="AT493" s="3">
        <v>45789</v>
      </c>
      <c r="AU493">
        <v>2173100</v>
      </c>
      <c r="AV493">
        <v>45791</v>
      </c>
      <c r="AW493" s="3">
        <v>45815</v>
      </c>
      <c r="AY493" s="3"/>
      <c r="BA493" s="3"/>
      <c r="BC493" s="3"/>
      <c r="BD493">
        <v>202505</v>
      </c>
      <c r="BE493">
        <v>202505</v>
      </c>
      <c r="BF493" s="5">
        <f>IFERROR(VLOOKUP(Sheet1[[#This Row],[ASESOR]],Parámetros!A:B,2,0),Sheet1[[#This Row],[PERIODO_ALTA]])</f>
        <v>202505</v>
      </c>
      <c r="BG493" s="5" t="str">
        <f>_xlfn.CONCAT(TRIM(Sheet1[[#This Row],[ASESOR]])," ",TRIM(Sheet1[[#This Row],[DEPARTAMENTO]]))</f>
        <v>ALIV TELECOM S.A.C. La Libertad</v>
      </c>
      <c r="BH493" s="5" t="str">
        <f>Sheet1[[#This Row],[DNI_ASESOR]]</f>
        <v>20609316170</v>
      </c>
      <c r="BI493">
        <f>IF(Sheet1[[#This Row],[GRUPO]]="G1",IF(AND(Sheet1[[#This Row],[RECIBO1_PAGADO]]&lt;&gt;"",Sheet1[[#This Row],[RECIBO1_PAGADO]]&lt;=DATEVALUE("10/06/2025")),1,0),0)</f>
        <v>1</v>
      </c>
      <c r="BJ493" s="9">
        <f>Sheet1[[#This Row],[PRECIO CON IGV EXTERNO]]/1.18</f>
        <v>94.544915254237296</v>
      </c>
      <c r="BK493" s="5" t="str">
        <f>IF(MONTH(Sheet1[[#This Row],[WS_RECIBO1_EMISION]])=5,"G1",IF(MONTH(Sheet1[[#This Row],[WS_RECIBO1_EMISION]])-5=1,"G2","POR DEFINIR"))</f>
        <v>G1</v>
      </c>
      <c r="BL493" s="5" t="s">
        <v>1798</v>
      </c>
    </row>
    <row r="494" spans="1:64" x14ac:dyDescent="0.25">
      <c r="A494">
        <v>2173192</v>
      </c>
      <c r="B494" t="s">
        <v>775</v>
      </c>
      <c r="C494" t="s">
        <v>98</v>
      </c>
      <c r="D494" t="s">
        <v>99</v>
      </c>
      <c r="E494" t="s">
        <v>100</v>
      </c>
      <c r="H494" s="3">
        <v>45787</v>
      </c>
      <c r="I494" s="13">
        <v>45787.760385532405</v>
      </c>
      <c r="J494" t="s">
        <v>195</v>
      </c>
      <c r="K494">
        <v>1000</v>
      </c>
      <c r="L494" t="s">
        <v>188</v>
      </c>
      <c r="M494" t="s">
        <v>58</v>
      </c>
      <c r="N494">
        <v>1</v>
      </c>
      <c r="O494">
        <v>0</v>
      </c>
      <c r="P494">
        <v>0</v>
      </c>
      <c r="Q494">
        <v>0</v>
      </c>
      <c r="R494" t="s">
        <v>227</v>
      </c>
      <c r="S494" t="s">
        <v>227</v>
      </c>
      <c r="T494">
        <v>0</v>
      </c>
      <c r="U494" t="s">
        <v>227</v>
      </c>
      <c r="V494" t="s">
        <v>227</v>
      </c>
      <c r="W494" t="s">
        <v>227</v>
      </c>
      <c r="X494" t="s">
        <v>227</v>
      </c>
      <c r="Y494" t="s">
        <v>227</v>
      </c>
      <c r="Z494" t="s">
        <v>228</v>
      </c>
      <c r="AA494" t="s">
        <v>54</v>
      </c>
      <c r="AB494">
        <v>129.9</v>
      </c>
      <c r="AC494">
        <v>111.563</v>
      </c>
      <c r="AD494" t="s">
        <v>60</v>
      </c>
      <c r="AE494" t="s">
        <v>4</v>
      </c>
      <c r="AF494" t="s">
        <v>8</v>
      </c>
      <c r="AG494" t="s">
        <v>88</v>
      </c>
      <c r="AH494" s="3">
        <v>45788</v>
      </c>
      <c r="AJ494" t="s">
        <v>56</v>
      </c>
      <c r="AK494" s="3"/>
      <c r="AM494" s="3"/>
      <c r="AN494" t="s">
        <v>57</v>
      </c>
      <c r="AO494" s="3"/>
      <c r="AR494"/>
      <c r="AS494">
        <v>202505</v>
      </c>
      <c r="AT494" s="3">
        <v>45788</v>
      </c>
      <c r="AU494">
        <v>2173192</v>
      </c>
      <c r="AV494">
        <v>45791</v>
      </c>
      <c r="AW494" s="3">
        <v>45807</v>
      </c>
      <c r="AY494" s="3"/>
      <c r="BA494" s="3"/>
      <c r="BC494" s="3"/>
      <c r="BD494">
        <v>202505</v>
      </c>
      <c r="BE494">
        <v>202505</v>
      </c>
      <c r="BF494" s="5">
        <f>IFERROR(VLOOKUP(Sheet1[[#This Row],[ASESOR]],Parámetros!A:B,2,0),Sheet1[[#This Row],[PERIODO_ALTA]])</f>
        <v>202505</v>
      </c>
      <c r="BG494" s="5" t="str">
        <f>_xlfn.CONCAT(TRIM(Sheet1[[#This Row],[ASESOR]])," ",TRIM(Sheet1[[#This Row],[DEPARTAMENTO]]))</f>
        <v>ALIV TELECOM S.A.C. Áncash</v>
      </c>
      <c r="BH494" s="5" t="str">
        <f>Sheet1[[#This Row],[DNI_ASESOR]]</f>
        <v>20609316170</v>
      </c>
      <c r="BI494">
        <f>IF(Sheet1[[#This Row],[GRUPO]]="G1",IF(AND(Sheet1[[#This Row],[RECIBO1_PAGADO]]&lt;&gt;"",Sheet1[[#This Row],[RECIBO1_PAGADO]]&lt;=DATEVALUE("10/06/2025")),1,0),0)</f>
        <v>1</v>
      </c>
      <c r="BJ494" s="9">
        <f>Sheet1[[#This Row],[PRECIO CON IGV EXTERNO]]/1.18</f>
        <v>94.544915254237296</v>
      </c>
      <c r="BK494" s="5" t="str">
        <f>IF(MONTH(Sheet1[[#This Row],[WS_RECIBO1_EMISION]])=5,"G1",IF(MONTH(Sheet1[[#This Row],[WS_RECIBO1_EMISION]])-5=1,"G2","POR DEFINIR"))</f>
        <v>G1</v>
      </c>
      <c r="BL494" s="5" t="s">
        <v>1798</v>
      </c>
    </row>
    <row r="495" spans="1:64" x14ac:dyDescent="0.25">
      <c r="A495">
        <v>2173232</v>
      </c>
      <c r="B495" t="s">
        <v>776</v>
      </c>
      <c r="C495" t="s">
        <v>89</v>
      </c>
      <c r="D495" t="s">
        <v>89</v>
      </c>
      <c r="E495" t="s">
        <v>89</v>
      </c>
      <c r="H495" s="3">
        <v>45787</v>
      </c>
      <c r="I495" s="13">
        <v>45787.785377812499</v>
      </c>
      <c r="J495" t="s">
        <v>191</v>
      </c>
      <c r="K495">
        <v>550</v>
      </c>
      <c r="L495" t="s">
        <v>186</v>
      </c>
      <c r="M495" t="s">
        <v>53</v>
      </c>
      <c r="N495">
        <v>0</v>
      </c>
      <c r="O495">
        <v>0</v>
      </c>
      <c r="P495">
        <v>0</v>
      </c>
      <c r="Q495">
        <v>0</v>
      </c>
      <c r="R495" t="s">
        <v>227</v>
      </c>
      <c r="S495" t="s">
        <v>227</v>
      </c>
      <c r="T495">
        <v>0</v>
      </c>
      <c r="U495" t="s">
        <v>227</v>
      </c>
      <c r="V495" t="s">
        <v>227</v>
      </c>
      <c r="W495" t="s">
        <v>227</v>
      </c>
      <c r="X495" t="s">
        <v>227</v>
      </c>
      <c r="Y495" t="s">
        <v>227</v>
      </c>
      <c r="Z495" t="s">
        <v>227</v>
      </c>
      <c r="AA495" t="s">
        <v>54</v>
      </c>
      <c r="AB495">
        <v>89</v>
      </c>
      <c r="AC495">
        <v>89</v>
      </c>
      <c r="AD495" t="s">
        <v>67</v>
      </c>
      <c r="AE495" t="s">
        <v>4</v>
      </c>
      <c r="AF495" t="s">
        <v>8</v>
      </c>
      <c r="AG495" t="s">
        <v>88</v>
      </c>
      <c r="AH495" s="3">
        <v>45789</v>
      </c>
      <c r="AJ495" t="s">
        <v>56</v>
      </c>
      <c r="AK495" s="3"/>
      <c r="AM495" s="3"/>
      <c r="AN495" t="s">
        <v>57</v>
      </c>
      <c r="AO495" s="3"/>
      <c r="AR495"/>
      <c r="AS495">
        <v>202505</v>
      </c>
      <c r="AT495" s="3">
        <v>45789</v>
      </c>
      <c r="AU495">
        <v>2173232</v>
      </c>
      <c r="AV495">
        <v>45791</v>
      </c>
      <c r="AW495" s="3">
        <v>45809</v>
      </c>
      <c r="AY495" s="3"/>
      <c r="BA495" s="3"/>
      <c r="BC495" s="3"/>
      <c r="BD495">
        <v>202505</v>
      </c>
      <c r="BE495">
        <v>202505</v>
      </c>
      <c r="BF495" s="5">
        <f>IFERROR(VLOOKUP(Sheet1[[#This Row],[ASESOR]],Parámetros!A:B,2,0),Sheet1[[#This Row],[PERIODO_ALTA]])</f>
        <v>202505</v>
      </c>
      <c r="BG495" s="5" t="str">
        <f>_xlfn.CONCAT(TRIM(Sheet1[[#This Row],[ASESOR]])," ",TRIM(Sheet1[[#This Row],[DEPARTAMENTO]]))</f>
        <v>ALIV TELECOM S.A.C. Piura</v>
      </c>
      <c r="BH495" s="5" t="str">
        <f>Sheet1[[#This Row],[DNI_ASESOR]]</f>
        <v>20609316170</v>
      </c>
      <c r="BI495">
        <f>IF(Sheet1[[#This Row],[GRUPO]]="G1",IF(AND(Sheet1[[#This Row],[RECIBO1_PAGADO]]&lt;&gt;"",Sheet1[[#This Row],[RECIBO1_PAGADO]]&lt;=DATEVALUE("10/06/2025")),1,0),0)</f>
        <v>1</v>
      </c>
      <c r="BJ495" s="9">
        <f>Sheet1[[#This Row],[PRECIO CON IGV EXTERNO]]/1.18</f>
        <v>75.423728813559322</v>
      </c>
      <c r="BK495" s="5" t="str">
        <f>IF(MONTH(Sheet1[[#This Row],[WS_RECIBO1_EMISION]])=5,"G1",IF(MONTH(Sheet1[[#This Row],[WS_RECIBO1_EMISION]])-5=1,"G2","POR DEFINIR"))</f>
        <v>G1</v>
      </c>
      <c r="BL495" s="5" t="s">
        <v>1798</v>
      </c>
    </row>
    <row r="496" spans="1:64" x14ac:dyDescent="0.25">
      <c r="A496">
        <v>2173255</v>
      </c>
      <c r="B496" t="s">
        <v>777</v>
      </c>
      <c r="C496" t="s">
        <v>89</v>
      </c>
      <c r="D496" t="s">
        <v>89</v>
      </c>
      <c r="E496" t="s">
        <v>93</v>
      </c>
      <c r="H496" s="3">
        <v>45787</v>
      </c>
      <c r="I496" s="13">
        <v>45787.789547997687</v>
      </c>
      <c r="J496" t="s">
        <v>195</v>
      </c>
      <c r="K496">
        <v>1000</v>
      </c>
      <c r="L496" t="s">
        <v>188</v>
      </c>
      <c r="M496" t="s">
        <v>58</v>
      </c>
      <c r="N496">
        <v>1</v>
      </c>
      <c r="O496">
        <v>0</v>
      </c>
      <c r="P496">
        <v>0</v>
      </c>
      <c r="Q496">
        <v>0</v>
      </c>
      <c r="R496" t="s">
        <v>227</v>
      </c>
      <c r="S496" t="s">
        <v>227</v>
      </c>
      <c r="T496">
        <v>0</v>
      </c>
      <c r="U496" t="s">
        <v>227</v>
      </c>
      <c r="V496" t="s">
        <v>227</v>
      </c>
      <c r="W496" t="s">
        <v>227</v>
      </c>
      <c r="X496" t="s">
        <v>227</v>
      </c>
      <c r="Y496" t="s">
        <v>227</v>
      </c>
      <c r="Z496" t="s">
        <v>228</v>
      </c>
      <c r="AA496" t="s">
        <v>54</v>
      </c>
      <c r="AB496">
        <v>129.9</v>
      </c>
      <c r="AC496">
        <v>111.563</v>
      </c>
      <c r="AD496" t="s">
        <v>60</v>
      </c>
      <c r="AE496" t="s">
        <v>4</v>
      </c>
      <c r="AF496" t="s">
        <v>8</v>
      </c>
      <c r="AG496" t="s">
        <v>88</v>
      </c>
      <c r="AH496" s="3">
        <v>45789</v>
      </c>
      <c r="AJ496" t="s">
        <v>56</v>
      </c>
      <c r="AK496" s="3"/>
      <c r="AM496" s="3"/>
      <c r="AN496" t="s">
        <v>57</v>
      </c>
      <c r="AO496" s="3"/>
      <c r="AR496"/>
      <c r="AS496">
        <v>202505</v>
      </c>
      <c r="AT496" s="3">
        <v>45789</v>
      </c>
      <c r="AU496">
        <v>2173255</v>
      </c>
      <c r="AV496">
        <v>45791</v>
      </c>
      <c r="AW496" s="3">
        <v>45818</v>
      </c>
      <c r="AY496" s="3"/>
      <c r="BA496" s="3"/>
      <c r="BC496" s="3"/>
      <c r="BD496">
        <v>202505</v>
      </c>
      <c r="BE496">
        <v>202505</v>
      </c>
      <c r="BF496" s="5">
        <f>IFERROR(VLOOKUP(Sheet1[[#This Row],[ASESOR]],Parámetros!A:B,2,0),Sheet1[[#This Row],[PERIODO_ALTA]])</f>
        <v>202505</v>
      </c>
      <c r="BG496" s="5" t="str">
        <f>_xlfn.CONCAT(TRIM(Sheet1[[#This Row],[ASESOR]])," ",TRIM(Sheet1[[#This Row],[DEPARTAMENTO]]))</f>
        <v>ALIV TELECOM S.A.C. Piura</v>
      </c>
      <c r="BH496" s="5" t="str">
        <f>Sheet1[[#This Row],[DNI_ASESOR]]</f>
        <v>20609316170</v>
      </c>
      <c r="BI496">
        <f>IF(Sheet1[[#This Row],[GRUPO]]="G1",IF(AND(Sheet1[[#This Row],[RECIBO1_PAGADO]]&lt;&gt;"",Sheet1[[#This Row],[RECIBO1_PAGADO]]&lt;=DATEVALUE("10/06/2025")),1,0),0)</f>
        <v>1</v>
      </c>
      <c r="BJ496" s="9">
        <f>Sheet1[[#This Row],[PRECIO CON IGV EXTERNO]]/1.18</f>
        <v>94.544915254237296</v>
      </c>
      <c r="BK496" s="5" t="str">
        <f>IF(MONTH(Sheet1[[#This Row],[WS_RECIBO1_EMISION]])=5,"G1",IF(MONTH(Sheet1[[#This Row],[WS_RECIBO1_EMISION]])-5=1,"G2","POR DEFINIR"))</f>
        <v>G1</v>
      </c>
      <c r="BL496" s="5" t="s">
        <v>1798</v>
      </c>
    </row>
    <row r="497" spans="1:64" x14ac:dyDescent="0.25">
      <c r="A497">
        <v>2173321</v>
      </c>
      <c r="B497" t="s">
        <v>778</v>
      </c>
      <c r="C497" t="s">
        <v>94</v>
      </c>
      <c r="D497" t="s">
        <v>95</v>
      </c>
      <c r="E497" t="s">
        <v>102</v>
      </c>
      <c r="H497" s="3">
        <v>45787</v>
      </c>
      <c r="I497" s="13">
        <v>45787.849944444446</v>
      </c>
      <c r="J497" t="s">
        <v>190</v>
      </c>
      <c r="K497">
        <v>350</v>
      </c>
      <c r="L497" t="s">
        <v>186</v>
      </c>
      <c r="M497" t="s">
        <v>53</v>
      </c>
      <c r="N497">
        <v>0</v>
      </c>
      <c r="O497">
        <v>0</v>
      </c>
      <c r="P497">
        <v>0</v>
      </c>
      <c r="Q497">
        <v>0</v>
      </c>
      <c r="R497" t="s">
        <v>227</v>
      </c>
      <c r="S497" t="s">
        <v>227</v>
      </c>
      <c r="T497">
        <v>0</v>
      </c>
      <c r="U497" t="s">
        <v>227</v>
      </c>
      <c r="V497" t="s">
        <v>227</v>
      </c>
      <c r="W497" t="s">
        <v>227</v>
      </c>
      <c r="X497" t="s">
        <v>227</v>
      </c>
      <c r="Y497" t="s">
        <v>227</v>
      </c>
      <c r="Z497" t="s">
        <v>227</v>
      </c>
      <c r="AA497" t="s">
        <v>54</v>
      </c>
      <c r="AB497">
        <v>69</v>
      </c>
      <c r="AC497">
        <v>69</v>
      </c>
      <c r="AD497" t="s">
        <v>67</v>
      </c>
      <c r="AE497" t="s">
        <v>4</v>
      </c>
      <c r="AF497" t="s">
        <v>8</v>
      </c>
      <c r="AG497" t="s">
        <v>88</v>
      </c>
      <c r="AH497" s="3">
        <v>45788</v>
      </c>
      <c r="AJ497" t="s">
        <v>56</v>
      </c>
      <c r="AK497" s="3"/>
      <c r="AM497" s="3"/>
      <c r="AN497" t="s">
        <v>57</v>
      </c>
      <c r="AO497" s="3"/>
      <c r="AR497"/>
      <c r="AS497">
        <v>202505</v>
      </c>
      <c r="AT497" s="3">
        <v>45788</v>
      </c>
      <c r="AU497">
        <v>2173321</v>
      </c>
      <c r="AV497">
        <v>45791</v>
      </c>
      <c r="AW497" s="3">
        <v>45813</v>
      </c>
      <c r="AY497" s="3"/>
      <c r="BA497" s="3"/>
      <c r="BC497" s="3"/>
      <c r="BD497">
        <v>202505</v>
      </c>
      <c r="BE497">
        <v>202505</v>
      </c>
      <c r="BF497" s="5">
        <f>IFERROR(VLOOKUP(Sheet1[[#This Row],[ASESOR]],Parámetros!A:B,2,0),Sheet1[[#This Row],[PERIODO_ALTA]])</f>
        <v>202505</v>
      </c>
      <c r="BG497" s="5" t="str">
        <f>_xlfn.CONCAT(TRIM(Sheet1[[#This Row],[ASESOR]])," ",TRIM(Sheet1[[#This Row],[DEPARTAMENTO]]))</f>
        <v>ALIV TELECOM S.A.C. La Libertad</v>
      </c>
      <c r="BH497" s="5" t="str">
        <f>Sheet1[[#This Row],[DNI_ASESOR]]</f>
        <v>20609316170</v>
      </c>
      <c r="BI497">
        <f>IF(Sheet1[[#This Row],[GRUPO]]="G1",IF(AND(Sheet1[[#This Row],[RECIBO1_PAGADO]]&lt;&gt;"",Sheet1[[#This Row],[RECIBO1_PAGADO]]&lt;=DATEVALUE("10/06/2025")),1,0),0)</f>
        <v>1</v>
      </c>
      <c r="BJ497" s="9">
        <f>Sheet1[[#This Row],[PRECIO CON IGV EXTERNO]]/1.18</f>
        <v>58.474576271186443</v>
      </c>
      <c r="BK497" s="5" t="str">
        <f>IF(MONTH(Sheet1[[#This Row],[WS_RECIBO1_EMISION]])=5,"G1",IF(MONTH(Sheet1[[#This Row],[WS_RECIBO1_EMISION]])-5=1,"G2","POR DEFINIR"))</f>
        <v>G1</v>
      </c>
      <c r="BL497" s="5" t="s">
        <v>1798</v>
      </c>
    </row>
    <row r="498" spans="1:64" x14ac:dyDescent="0.25">
      <c r="A498">
        <v>2173337</v>
      </c>
      <c r="B498" t="s">
        <v>779</v>
      </c>
      <c r="C498" t="s">
        <v>94</v>
      </c>
      <c r="D498" t="s">
        <v>95</v>
      </c>
      <c r="E498" t="s">
        <v>96</v>
      </c>
      <c r="H498" s="3">
        <v>45787</v>
      </c>
      <c r="I498" s="13">
        <v>45787.841628090275</v>
      </c>
      <c r="J498" t="s">
        <v>190</v>
      </c>
      <c r="K498">
        <v>350</v>
      </c>
      <c r="L498" t="s">
        <v>186</v>
      </c>
      <c r="M498" t="s">
        <v>53</v>
      </c>
      <c r="N498">
        <v>0</v>
      </c>
      <c r="O498">
        <v>0</v>
      </c>
      <c r="P498">
        <v>0</v>
      </c>
      <c r="Q498">
        <v>0</v>
      </c>
      <c r="R498" t="s">
        <v>227</v>
      </c>
      <c r="S498" t="s">
        <v>227</v>
      </c>
      <c r="T498">
        <v>0</v>
      </c>
      <c r="U498" t="s">
        <v>227</v>
      </c>
      <c r="V498" t="s">
        <v>227</v>
      </c>
      <c r="W498" t="s">
        <v>227</v>
      </c>
      <c r="X498" t="s">
        <v>227</v>
      </c>
      <c r="Y498" t="s">
        <v>227</v>
      </c>
      <c r="Z498" t="s">
        <v>227</v>
      </c>
      <c r="AA498" t="s">
        <v>54</v>
      </c>
      <c r="AB498">
        <v>69</v>
      </c>
      <c r="AC498">
        <v>69</v>
      </c>
      <c r="AD498" t="s">
        <v>67</v>
      </c>
      <c r="AE498" t="s">
        <v>4</v>
      </c>
      <c r="AF498" t="s">
        <v>8</v>
      </c>
      <c r="AG498" t="s">
        <v>88</v>
      </c>
      <c r="AH498" s="3">
        <v>45788</v>
      </c>
      <c r="AJ498" t="s">
        <v>56</v>
      </c>
      <c r="AK498" s="3"/>
      <c r="AM498" s="3"/>
      <c r="AN498" t="s">
        <v>57</v>
      </c>
      <c r="AO498" s="3"/>
      <c r="AR498"/>
      <c r="AS498">
        <v>202505</v>
      </c>
      <c r="AT498" s="3">
        <v>45788</v>
      </c>
      <c r="AU498">
        <v>2173337</v>
      </c>
      <c r="AV498">
        <v>45791</v>
      </c>
      <c r="AW498" s="3">
        <v>45799</v>
      </c>
      <c r="AY498" s="3"/>
      <c r="BA498" s="3"/>
      <c r="BC498" s="3"/>
      <c r="BD498">
        <v>202505</v>
      </c>
      <c r="BE498">
        <v>202505</v>
      </c>
      <c r="BF498" s="5">
        <f>IFERROR(VLOOKUP(Sheet1[[#This Row],[ASESOR]],Parámetros!A:B,2,0),Sheet1[[#This Row],[PERIODO_ALTA]])</f>
        <v>202505</v>
      </c>
      <c r="BG498" s="5" t="str">
        <f>_xlfn.CONCAT(TRIM(Sheet1[[#This Row],[ASESOR]])," ",TRIM(Sheet1[[#This Row],[DEPARTAMENTO]]))</f>
        <v>ALIV TELECOM S.A.C. La Libertad</v>
      </c>
      <c r="BH498" s="5" t="str">
        <f>Sheet1[[#This Row],[DNI_ASESOR]]</f>
        <v>20609316170</v>
      </c>
      <c r="BI498">
        <f>IF(Sheet1[[#This Row],[GRUPO]]="G1",IF(AND(Sheet1[[#This Row],[RECIBO1_PAGADO]]&lt;&gt;"",Sheet1[[#This Row],[RECIBO1_PAGADO]]&lt;=DATEVALUE("10/06/2025")),1,0),0)</f>
        <v>1</v>
      </c>
      <c r="BJ498" s="9">
        <f>Sheet1[[#This Row],[PRECIO CON IGV EXTERNO]]/1.18</f>
        <v>58.474576271186443</v>
      </c>
      <c r="BK498" s="5" t="str">
        <f>IF(MONTH(Sheet1[[#This Row],[WS_RECIBO1_EMISION]])=5,"G1",IF(MONTH(Sheet1[[#This Row],[WS_RECIBO1_EMISION]])-5=1,"G2","POR DEFINIR"))</f>
        <v>G1</v>
      </c>
      <c r="BL498" s="5" t="s">
        <v>1798</v>
      </c>
    </row>
    <row r="499" spans="1:64" x14ac:dyDescent="0.25">
      <c r="A499">
        <v>2173351</v>
      </c>
      <c r="B499" t="s">
        <v>780</v>
      </c>
      <c r="C499" t="s">
        <v>89</v>
      </c>
      <c r="D499" t="s">
        <v>89</v>
      </c>
      <c r="E499" t="s">
        <v>93</v>
      </c>
      <c r="H499" s="3">
        <v>45787</v>
      </c>
      <c r="I499" s="13">
        <v>45787.862491400461</v>
      </c>
      <c r="J499" t="s">
        <v>190</v>
      </c>
      <c r="K499">
        <v>350</v>
      </c>
      <c r="L499" t="s">
        <v>186</v>
      </c>
      <c r="M499" t="s">
        <v>53</v>
      </c>
      <c r="N499">
        <v>0</v>
      </c>
      <c r="O499">
        <v>0</v>
      </c>
      <c r="P499">
        <v>0</v>
      </c>
      <c r="Q499">
        <v>0</v>
      </c>
      <c r="R499" t="s">
        <v>227</v>
      </c>
      <c r="S499" t="s">
        <v>227</v>
      </c>
      <c r="T499">
        <v>0</v>
      </c>
      <c r="U499" t="s">
        <v>227</v>
      </c>
      <c r="V499" t="s">
        <v>227</v>
      </c>
      <c r="W499" t="s">
        <v>227</v>
      </c>
      <c r="X499" t="s">
        <v>227</v>
      </c>
      <c r="Y499" t="s">
        <v>227</v>
      </c>
      <c r="Z499" t="s">
        <v>227</v>
      </c>
      <c r="AA499" t="s">
        <v>54</v>
      </c>
      <c r="AB499">
        <v>69</v>
      </c>
      <c r="AC499">
        <v>69</v>
      </c>
      <c r="AD499" t="s">
        <v>67</v>
      </c>
      <c r="AE499" t="s">
        <v>4</v>
      </c>
      <c r="AF499" t="s">
        <v>8</v>
      </c>
      <c r="AG499" t="s">
        <v>88</v>
      </c>
      <c r="AH499" s="3">
        <v>45788</v>
      </c>
      <c r="AJ499" t="s">
        <v>56</v>
      </c>
      <c r="AK499" s="3"/>
      <c r="AM499" s="3"/>
      <c r="AN499" t="s">
        <v>57</v>
      </c>
      <c r="AO499" s="3"/>
      <c r="AR499"/>
      <c r="AS499">
        <v>202505</v>
      </c>
      <c r="AT499" s="3">
        <v>45788</v>
      </c>
      <c r="AU499">
        <v>2173351</v>
      </c>
      <c r="AV499">
        <v>45791</v>
      </c>
      <c r="AW499" s="3">
        <v>45816</v>
      </c>
      <c r="AY499" s="3"/>
      <c r="BA499" s="3"/>
      <c r="BC499" s="3"/>
      <c r="BD499">
        <v>202505</v>
      </c>
      <c r="BE499">
        <v>202505</v>
      </c>
      <c r="BF499" s="5">
        <f>IFERROR(VLOOKUP(Sheet1[[#This Row],[ASESOR]],Parámetros!A:B,2,0),Sheet1[[#This Row],[PERIODO_ALTA]])</f>
        <v>202505</v>
      </c>
      <c r="BG499" s="5" t="str">
        <f>_xlfn.CONCAT(TRIM(Sheet1[[#This Row],[ASESOR]])," ",TRIM(Sheet1[[#This Row],[DEPARTAMENTO]]))</f>
        <v>ALIV TELECOM S.A.C. Piura</v>
      </c>
      <c r="BH499" s="5" t="str">
        <f>Sheet1[[#This Row],[DNI_ASESOR]]</f>
        <v>20609316170</v>
      </c>
      <c r="BI499">
        <f>IF(Sheet1[[#This Row],[GRUPO]]="G1",IF(AND(Sheet1[[#This Row],[RECIBO1_PAGADO]]&lt;&gt;"",Sheet1[[#This Row],[RECIBO1_PAGADO]]&lt;=DATEVALUE("10/06/2025")),1,0),0)</f>
        <v>1</v>
      </c>
      <c r="BJ499" s="9">
        <f>Sheet1[[#This Row],[PRECIO CON IGV EXTERNO]]/1.18</f>
        <v>58.474576271186443</v>
      </c>
      <c r="BK499" s="5" t="str">
        <f>IF(MONTH(Sheet1[[#This Row],[WS_RECIBO1_EMISION]])=5,"G1",IF(MONTH(Sheet1[[#This Row],[WS_RECIBO1_EMISION]])-5=1,"G2","POR DEFINIR"))</f>
        <v>G1</v>
      </c>
      <c r="BL499" s="5" t="s">
        <v>1798</v>
      </c>
    </row>
    <row r="500" spans="1:64" x14ac:dyDescent="0.25">
      <c r="A500">
        <v>2173420</v>
      </c>
      <c r="B500" t="s">
        <v>781</v>
      </c>
      <c r="C500" t="s">
        <v>89</v>
      </c>
      <c r="D500" t="s">
        <v>89</v>
      </c>
      <c r="E500" t="s">
        <v>93</v>
      </c>
      <c r="H500" s="3">
        <v>45787</v>
      </c>
      <c r="I500" s="13">
        <v>45787.927043634256</v>
      </c>
      <c r="J500" t="s">
        <v>195</v>
      </c>
      <c r="K500">
        <v>1000</v>
      </c>
      <c r="L500" t="s">
        <v>188</v>
      </c>
      <c r="M500" t="s">
        <v>58</v>
      </c>
      <c r="N500">
        <v>1</v>
      </c>
      <c r="O500">
        <v>0</v>
      </c>
      <c r="P500">
        <v>0</v>
      </c>
      <c r="Q500">
        <v>0</v>
      </c>
      <c r="R500" t="s">
        <v>227</v>
      </c>
      <c r="S500" t="s">
        <v>227</v>
      </c>
      <c r="T500">
        <v>0</v>
      </c>
      <c r="U500" t="s">
        <v>227</v>
      </c>
      <c r="V500" t="s">
        <v>227</v>
      </c>
      <c r="W500" t="s">
        <v>227</v>
      </c>
      <c r="X500" t="s">
        <v>227</v>
      </c>
      <c r="Y500" t="s">
        <v>227</v>
      </c>
      <c r="Z500" t="s">
        <v>228</v>
      </c>
      <c r="AA500" t="s">
        <v>54</v>
      </c>
      <c r="AB500">
        <v>129.9</v>
      </c>
      <c r="AC500">
        <v>111.563</v>
      </c>
      <c r="AD500" t="s">
        <v>67</v>
      </c>
      <c r="AE500" t="s">
        <v>4</v>
      </c>
      <c r="AF500" t="s">
        <v>8</v>
      </c>
      <c r="AG500" t="s">
        <v>88</v>
      </c>
      <c r="AH500" s="3">
        <v>45788</v>
      </c>
      <c r="AJ500" t="s">
        <v>56</v>
      </c>
      <c r="AK500" s="3"/>
      <c r="AM500" s="3"/>
      <c r="AN500" t="s">
        <v>57</v>
      </c>
      <c r="AO500" s="3"/>
      <c r="AR500"/>
      <c r="AS500">
        <v>202505</v>
      </c>
      <c r="AT500" s="3">
        <v>45788</v>
      </c>
      <c r="AU500">
        <v>2173420</v>
      </c>
      <c r="AV500">
        <v>45791</v>
      </c>
      <c r="AW500" s="3">
        <v>45812</v>
      </c>
      <c r="AY500" s="3"/>
      <c r="BA500" s="3"/>
      <c r="BC500" s="3"/>
      <c r="BD500">
        <v>202505</v>
      </c>
      <c r="BE500">
        <v>202505</v>
      </c>
      <c r="BF500" s="5">
        <f>IFERROR(VLOOKUP(Sheet1[[#This Row],[ASESOR]],Parámetros!A:B,2,0),Sheet1[[#This Row],[PERIODO_ALTA]])</f>
        <v>202505</v>
      </c>
      <c r="BG500" s="5" t="str">
        <f>_xlfn.CONCAT(TRIM(Sheet1[[#This Row],[ASESOR]])," ",TRIM(Sheet1[[#This Row],[DEPARTAMENTO]]))</f>
        <v>ALIV TELECOM S.A.C. Piura</v>
      </c>
      <c r="BH500" s="5" t="str">
        <f>Sheet1[[#This Row],[DNI_ASESOR]]</f>
        <v>20609316170</v>
      </c>
      <c r="BI500">
        <f>IF(Sheet1[[#This Row],[GRUPO]]="G1",IF(AND(Sheet1[[#This Row],[RECIBO1_PAGADO]]&lt;&gt;"",Sheet1[[#This Row],[RECIBO1_PAGADO]]&lt;=DATEVALUE("10/06/2025")),1,0),0)</f>
        <v>1</v>
      </c>
      <c r="BJ500" s="9">
        <f>Sheet1[[#This Row],[PRECIO CON IGV EXTERNO]]/1.18</f>
        <v>94.544915254237296</v>
      </c>
      <c r="BK500" s="5" t="str">
        <f>IF(MONTH(Sheet1[[#This Row],[WS_RECIBO1_EMISION]])=5,"G1",IF(MONTH(Sheet1[[#This Row],[WS_RECIBO1_EMISION]])-5=1,"G2","POR DEFINIR"))</f>
        <v>G1</v>
      </c>
      <c r="BL500" s="5" t="s">
        <v>1798</v>
      </c>
    </row>
    <row r="501" spans="1:64" x14ac:dyDescent="0.25">
      <c r="A501">
        <v>2173464</v>
      </c>
      <c r="B501" t="s">
        <v>782</v>
      </c>
      <c r="C501" t="s">
        <v>98</v>
      </c>
      <c r="D501" t="s">
        <v>99</v>
      </c>
      <c r="E501" t="s">
        <v>101</v>
      </c>
      <c r="H501" s="3">
        <v>45787</v>
      </c>
      <c r="I501" s="13">
        <v>45788.106215312502</v>
      </c>
      <c r="J501" t="s">
        <v>190</v>
      </c>
      <c r="K501">
        <v>350</v>
      </c>
      <c r="L501" t="s">
        <v>186</v>
      </c>
      <c r="M501" t="s">
        <v>53</v>
      </c>
      <c r="N501">
        <v>0</v>
      </c>
      <c r="O501">
        <v>0</v>
      </c>
      <c r="P501">
        <v>0</v>
      </c>
      <c r="Q501">
        <v>0</v>
      </c>
      <c r="R501" t="s">
        <v>227</v>
      </c>
      <c r="S501" t="s">
        <v>227</v>
      </c>
      <c r="T501">
        <v>0</v>
      </c>
      <c r="U501" t="s">
        <v>227</v>
      </c>
      <c r="V501" t="s">
        <v>227</v>
      </c>
      <c r="W501" t="s">
        <v>227</v>
      </c>
      <c r="X501" t="s">
        <v>227</v>
      </c>
      <c r="Y501" t="s">
        <v>227</v>
      </c>
      <c r="Z501" t="s">
        <v>227</v>
      </c>
      <c r="AA501" t="s">
        <v>54</v>
      </c>
      <c r="AB501">
        <v>69</v>
      </c>
      <c r="AC501">
        <v>69</v>
      </c>
      <c r="AD501" t="s">
        <v>67</v>
      </c>
      <c r="AE501" t="s">
        <v>146</v>
      </c>
      <c r="AF501" t="s">
        <v>147</v>
      </c>
      <c r="AG501" t="s">
        <v>88</v>
      </c>
      <c r="AH501" s="3">
        <v>45789</v>
      </c>
      <c r="AJ501" t="s">
        <v>56</v>
      </c>
      <c r="AK501" s="3"/>
      <c r="AM501" s="3"/>
      <c r="AN501" t="s">
        <v>57</v>
      </c>
      <c r="AO501" s="3"/>
      <c r="AR501"/>
      <c r="AS501">
        <v>202505</v>
      </c>
      <c r="AT501" s="3">
        <v>45789</v>
      </c>
      <c r="AU501">
        <v>2173464</v>
      </c>
      <c r="AV501">
        <v>45791</v>
      </c>
      <c r="AW501" s="3">
        <v>45808</v>
      </c>
      <c r="AY501" s="3"/>
      <c r="BA501" s="3"/>
      <c r="BC501" s="3"/>
      <c r="BD501">
        <v>202505</v>
      </c>
      <c r="BE501">
        <v>202505</v>
      </c>
      <c r="BF501" s="5">
        <f>IFERROR(VLOOKUP(Sheet1[[#This Row],[ASESOR]],Parámetros!A:B,2,0),Sheet1[[#This Row],[PERIODO_ALTA]])</f>
        <v>202505</v>
      </c>
      <c r="BG501" s="5" t="str">
        <f>_xlfn.CONCAT(TRIM(Sheet1[[#This Row],[ASESOR]])," ",TRIM(Sheet1[[#This Row],[DEPARTAMENTO]]))</f>
        <v>SERVICIOS GENERALES F Y G DIST Áncash</v>
      </c>
      <c r="BH501" s="5" t="str">
        <f>Sheet1[[#This Row],[DNI_ASESOR]]</f>
        <v>20538983609</v>
      </c>
      <c r="BI501">
        <f>IF(Sheet1[[#This Row],[GRUPO]]="G1",IF(AND(Sheet1[[#This Row],[RECIBO1_PAGADO]]&lt;&gt;"",Sheet1[[#This Row],[RECIBO1_PAGADO]]&lt;=DATEVALUE("10/06/2025")),1,0),0)</f>
        <v>1</v>
      </c>
      <c r="BJ501" s="9">
        <f>Sheet1[[#This Row],[PRECIO CON IGV EXTERNO]]/1.18</f>
        <v>58.474576271186443</v>
      </c>
      <c r="BK501" s="5" t="str">
        <f>IF(MONTH(Sheet1[[#This Row],[WS_RECIBO1_EMISION]])=5,"G1",IF(MONTH(Sheet1[[#This Row],[WS_RECIBO1_EMISION]])-5=1,"G2","POR DEFINIR"))</f>
        <v>G1</v>
      </c>
      <c r="BL501" s="5" t="s">
        <v>1798</v>
      </c>
    </row>
    <row r="502" spans="1:64" x14ac:dyDescent="0.25">
      <c r="A502">
        <v>2173478</v>
      </c>
      <c r="B502" t="s">
        <v>783</v>
      </c>
      <c r="C502" t="s">
        <v>94</v>
      </c>
      <c r="D502" t="s">
        <v>95</v>
      </c>
      <c r="E502" t="s">
        <v>96</v>
      </c>
      <c r="H502" s="3">
        <v>45787</v>
      </c>
      <c r="I502" s="13">
        <v>45788.369114270834</v>
      </c>
      <c r="J502" t="s">
        <v>190</v>
      </c>
      <c r="K502">
        <v>350</v>
      </c>
      <c r="L502" t="s">
        <v>186</v>
      </c>
      <c r="M502" t="s">
        <v>53</v>
      </c>
      <c r="N502">
        <v>0</v>
      </c>
      <c r="O502">
        <v>0</v>
      </c>
      <c r="P502">
        <v>0</v>
      </c>
      <c r="Q502">
        <v>0</v>
      </c>
      <c r="R502" t="s">
        <v>227</v>
      </c>
      <c r="S502" t="s">
        <v>227</v>
      </c>
      <c r="T502">
        <v>0</v>
      </c>
      <c r="U502" t="s">
        <v>227</v>
      </c>
      <c r="V502" t="s">
        <v>227</v>
      </c>
      <c r="W502" t="s">
        <v>227</v>
      </c>
      <c r="X502" t="s">
        <v>227</v>
      </c>
      <c r="Y502" t="s">
        <v>227</v>
      </c>
      <c r="Z502" t="s">
        <v>227</v>
      </c>
      <c r="AA502" t="s">
        <v>54</v>
      </c>
      <c r="AB502">
        <v>69</v>
      </c>
      <c r="AC502">
        <v>69</v>
      </c>
      <c r="AD502" t="s">
        <v>67</v>
      </c>
      <c r="AE502" t="s">
        <v>6</v>
      </c>
      <c r="AF502" t="s">
        <v>10</v>
      </c>
      <c r="AG502" t="s">
        <v>88</v>
      </c>
      <c r="AH502" s="3">
        <v>45788</v>
      </c>
      <c r="AJ502" t="s">
        <v>56</v>
      </c>
      <c r="AK502" s="3"/>
      <c r="AM502" s="3"/>
      <c r="AN502" t="s">
        <v>57</v>
      </c>
      <c r="AO502" s="3"/>
      <c r="AQ502" t="s">
        <v>57</v>
      </c>
      <c r="AR502" t="s">
        <v>69</v>
      </c>
      <c r="AS502">
        <v>202505</v>
      </c>
      <c r="AT502" s="3">
        <v>45788</v>
      </c>
      <c r="AU502">
        <v>2173478</v>
      </c>
      <c r="AV502">
        <v>45791</v>
      </c>
      <c r="AW502" s="3">
        <v>45812</v>
      </c>
      <c r="AY502" s="3"/>
      <c r="BA502" s="3"/>
      <c r="BC502" s="3"/>
      <c r="BD502">
        <v>202505</v>
      </c>
      <c r="BE502">
        <v>202505</v>
      </c>
      <c r="BF502" s="5">
        <f>IFERROR(VLOOKUP(Sheet1[[#This Row],[ASESOR]],Parámetros!A:B,2,0),Sheet1[[#This Row],[PERIODO_ALTA]])</f>
        <v>202505</v>
      </c>
      <c r="BG502" s="5" t="str">
        <f>_xlfn.CONCAT(TRIM(Sheet1[[#This Row],[ASESOR]])," ",TRIM(Sheet1[[#This Row],[DEPARTAMENTO]]))</f>
        <v>DAS SOLUCIONES S.A.C. La Libertad</v>
      </c>
      <c r="BH502" s="5" t="str">
        <f>Sheet1[[#This Row],[DNI_ASESOR]]</f>
        <v>20607995258</v>
      </c>
      <c r="BI502">
        <f>IF(Sheet1[[#This Row],[GRUPO]]="G1",IF(AND(Sheet1[[#This Row],[RECIBO1_PAGADO]]&lt;&gt;"",Sheet1[[#This Row],[RECIBO1_PAGADO]]&lt;=DATEVALUE("10/06/2025")),1,0),0)</f>
        <v>1</v>
      </c>
      <c r="BJ502" s="9">
        <f>Sheet1[[#This Row],[PRECIO CON IGV EXTERNO]]/1.18</f>
        <v>58.474576271186443</v>
      </c>
      <c r="BK502" s="5" t="str">
        <f>IF(MONTH(Sheet1[[#This Row],[WS_RECIBO1_EMISION]])=5,"G1",IF(MONTH(Sheet1[[#This Row],[WS_RECIBO1_EMISION]])-5=1,"G2","POR DEFINIR"))</f>
        <v>G1</v>
      </c>
      <c r="BL502" s="5" t="s">
        <v>1798</v>
      </c>
    </row>
    <row r="503" spans="1:64" x14ac:dyDescent="0.25">
      <c r="A503">
        <v>2173483</v>
      </c>
      <c r="B503" t="s">
        <v>784</v>
      </c>
      <c r="C503" t="s">
        <v>94</v>
      </c>
      <c r="D503" t="s">
        <v>95</v>
      </c>
      <c r="E503" t="s">
        <v>96</v>
      </c>
      <c r="H503" s="3">
        <v>45788</v>
      </c>
      <c r="I503" s="13">
        <v>45788.41457025463</v>
      </c>
      <c r="J503" t="s">
        <v>195</v>
      </c>
      <c r="K503">
        <v>1000</v>
      </c>
      <c r="L503" t="s">
        <v>188</v>
      </c>
      <c r="M503" t="s">
        <v>58</v>
      </c>
      <c r="N503">
        <v>1</v>
      </c>
      <c r="O503">
        <v>0</v>
      </c>
      <c r="P503">
        <v>0</v>
      </c>
      <c r="Q503">
        <v>0</v>
      </c>
      <c r="R503" t="s">
        <v>227</v>
      </c>
      <c r="S503" t="s">
        <v>227</v>
      </c>
      <c r="T503">
        <v>0</v>
      </c>
      <c r="U503" t="s">
        <v>227</v>
      </c>
      <c r="V503" t="s">
        <v>227</v>
      </c>
      <c r="W503" t="s">
        <v>227</v>
      </c>
      <c r="X503" t="s">
        <v>227</v>
      </c>
      <c r="Y503" t="s">
        <v>227</v>
      </c>
      <c r="Z503" t="s">
        <v>228</v>
      </c>
      <c r="AA503" t="s">
        <v>54</v>
      </c>
      <c r="AB503">
        <v>129.9</v>
      </c>
      <c r="AC503">
        <v>111.563</v>
      </c>
      <c r="AD503" t="s">
        <v>67</v>
      </c>
      <c r="AE503" t="s">
        <v>4</v>
      </c>
      <c r="AF503" t="s">
        <v>8</v>
      </c>
      <c r="AG503" t="s">
        <v>88</v>
      </c>
      <c r="AH503" s="3">
        <v>45789</v>
      </c>
      <c r="AJ503" t="s">
        <v>56</v>
      </c>
      <c r="AK503" s="3"/>
      <c r="AM503" s="3"/>
      <c r="AN503" t="s">
        <v>57</v>
      </c>
      <c r="AO503" s="3"/>
      <c r="AR503"/>
      <c r="AS503">
        <v>202505</v>
      </c>
      <c r="AT503" s="3">
        <v>45789</v>
      </c>
      <c r="AU503">
        <v>2173483</v>
      </c>
      <c r="AV503">
        <v>45791</v>
      </c>
      <c r="AW503" s="3">
        <v>45804</v>
      </c>
      <c r="AY503" s="3"/>
      <c r="BA503" s="3"/>
      <c r="BC503" s="3"/>
      <c r="BD503">
        <v>202505</v>
      </c>
      <c r="BE503">
        <v>202505</v>
      </c>
      <c r="BF503" s="5">
        <f>IFERROR(VLOOKUP(Sheet1[[#This Row],[ASESOR]],Parámetros!A:B,2,0),Sheet1[[#This Row],[PERIODO_ALTA]])</f>
        <v>202505</v>
      </c>
      <c r="BG503" s="5" t="str">
        <f>_xlfn.CONCAT(TRIM(Sheet1[[#This Row],[ASESOR]])," ",TRIM(Sheet1[[#This Row],[DEPARTAMENTO]]))</f>
        <v>ALIV TELECOM S.A.C. La Libertad</v>
      </c>
      <c r="BH503" s="5" t="str">
        <f>Sheet1[[#This Row],[DNI_ASESOR]]</f>
        <v>20609316170</v>
      </c>
      <c r="BI503">
        <f>IF(Sheet1[[#This Row],[GRUPO]]="G1",IF(AND(Sheet1[[#This Row],[RECIBO1_PAGADO]]&lt;&gt;"",Sheet1[[#This Row],[RECIBO1_PAGADO]]&lt;=DATEVALUE("10/06/2025")),1,0),0)</f>
        <v>1</v>
      </c>
      <c r="BJ503" s="9">
        <f>Sheet1[[#This Row],[PRECIO CON IGV EXTERNO]]/1.18</f>
        <v>94.544915254237296</v>
      </c>
      <c r="BK503" s="5" t="str">
        <f>IF(MONTH(Sheet1[[#This Row],[WS_RECIBO1_EMISION]])=5,"G1",IF(MONTH(Sheet1[[#This Row],[WS_RECIBO1_EMISION]])-5=1,"G2","POR DEFINIR"))</f>
        <v>G1</v>
      </c>
      <c r="BL503" s="5" t="s">
        <v>1798</v>
      </c>
    </row>
    <row r="504" spans="1:64" x14ac:dyDescent="0.25">
      <c r="A504">
        <v>2173489</v>
      </c>
      <c r="B504" t="s">
        <v>785</v>
      </c>
      <c r="C504" t="s">
        <v>85</v>
      </c>
      <c r="D504" t="s">
        <v>86</v>
      </c>
      <c r="E504" t="s">
        <v>87</v>
      </c>
      <c r="H504" s="3">
        <v>45788</v>
      </c>
      <c r="I504" s="13">
        <v>45788.397937118054</v>
      </c>
      <c r="J504" t="s">
        <v>190</v>
      </c>
      <c r="K504">
        <v>350</v>
      </c>
      <c r="L504" t="s">
        <v>186</v>
      </c>
      <c r="M504" t="s">
        <v>53</v>
      </c>
      <c r="N504">
        <v>0</v>
      </c>
      <c r="O504">
        <v>0</v>
      </c>
      <c r="P504">
        <v>0</v>
      </c>
      <c r="Q504">
        <v>0</v>
      </c>
      <c r="R504" t="s">
        <v>227</v>
      </c>
      <c r="S504" t="s">
        <v>227</v>
      </c>
      <c r="T504">
        <v>0</v>
      </c>
      <c r="U504" t="s">
        <v>227</v>
      </c>
      <c r="V504" t="s">
        <v>227</v>
      </c>
      <c r="W504" t="s">
        <v>227</v>
      </c>
      <c r="X504" t="s">
        <v>227</v>
      </c>
      <c r="Y504" t="s">
        <v>227</v>
      </c>
      <c r="Z504" t="s">
        <v>227</v>
      </c>
      <c r="AA504" t="s">
        <v>54</v>
      </c>
      <c r="AB504">
        <v>69</v>
      </c>
      <c r="AC504">
        <v>69</v>
      </c>
      <c r="AD504" t="s">
        <v>67</v>
      </c>
      <c r="AE504" t="s">
        <v>4</v>
      </c>
      <c r="AF504" t="s">
        <v>8</v>
      </c>
      <c r="AG504" t="s">
        <v>88</v>
      </c>
      <c r="AH504" s="3">
        <v>45790</v>
      </c>
      <c r="AJ504" t="s">
        <v>56</v>
      </c>
      <c r="AK504" s="3"/>
      <c r="AM504" s="3"/>
      <c r="AN504" t="s">
        <v>57</v>
      </c>
      <c r="AO504" s="3"/>
      <c r="AR504"/>
      <c r="AS504">
        <v>202505</v>
      </c>
      <c r="AT504" s="3">
        <v>45790</v>
      </c>
      <c r="AU504">
        <v>2173489</v>
      </c>
      <c r="AV504">
        <v>45791</v>
      </c>
      <c r="AW504" s="3">
        <v>45805</v>
      </c>
      <c r="AY504" s="3"/>
      <c r="BA504" s="3"/>
      <c r="BC504" s="3"/>
      <c r="BD504">
        <v>202505</v>
      </c>
      <c r="BE504">
        <v>202505</v>
      </c>
      <c r="BF504" s="5">
        <f>IFERROR(VLOOKUP(Sheet1[[#This Row],[ASESOR]],Parámetros!A:B,2,0),Sheet1[[#This Row],[PERIODO_ALTA]])</f>
        <v>202505</v>
      </c>
      <c r="BG504" s="5" t="str">
        <f>_xlfn.CONCAT(TRIM(Sheet1[[#This Row],[ASESOR]])," ",TRIM(Sheet1[[#This Row],[DEPARTAMENTO]]))</f>
        <v>ALIV TELECOM S.A.C. Lambayeque</v>
      </c>
      <c r="BH504" s="5" t="str">
        <f>Sheet1[[#This Row],[DNI_ASESOR]]</f>
        <v>20609316170</v>
      </c>
      <c r="BI504">
        <f>IF(Sheet1[[#This Row],[GRUPO]]="G1",IF(AND(Sheet1[[#This Row],[RECIBO1_PAGADO]]&lt;&gt;"",Sheet1[[#This Row],[RECIBO1_PAGADO]]&lt;=DATEVALUE("10/06/2025")),1,0),0)</f>
        <v>1</v>
      </c>
      <c r="BJ504" s="9">
        <f>Sheet1[[#This Row],[PRECIO CON IGV EXTERNO]]/1.18</f>
        <v>58.474576271186443</v>
      </c>
      <c r="BK504" s="5" t="str">
        <f>IF(MONTH(Sheet1[[#This Row],[WS_RECIBO1_EMISION]])=5,"G1",IF(MONTH(Sheet1[[#This Row],[WS_RECIBO1_EMISION]])-5=1,"G2","POR DEFINIR"))</f>
        <v>G1</v>
      </c>
      <c r="BL504" s="5" t="s">
        <v>1798</v>
      </c>
    </row>
    <row r="505" spans="1:64" x14ac:dyDescent="0.25">
      <c r="A505">
        <v>2173584</v>
      </c>
      <c r="B505" t="s">
        <v>786</v>
      </c>
      <c r="C505" t="s">
        <v>89</v>
      </c>
      <c r="D505" t="s">
        <v>89</v>
      </c>
      <c r="E505" t="s">
        <v>93</v>
      </c>
      <c r="H505" s="3">
        <v>45788</v>
      </c>
      <c r="I505" s="13">
        <v>45788.481263159723</v>
      </c>
      <c r="J505" t="s">
        <v>195</v>
      </c>
      <c r="K505">
        <v>1000</v>
      </c>
      <c r="L505" t="s">
        <v>188</v>
      </c>
      <c r="M505" t="s">
        <v>58</v>
      </c>
      <c r="N505">
        <v>1</v>
      </c>
      <c r="O505">
        <v>0</v>
      </c>
      <c r="P505">
        <v>0</v>
      </c>
      <c r="Q505">
        <v>0</v>
      </c>
      <c r="R505" t="s">
        <v>227</v>
      </c>
      <c r="S505" t="s">
        <v>227</v>
      </c>
      <c r="T505">
        <v>0</v>
      </c>
      <c r="U505" t="s">
        <v>227</v>
      </c>
      <c r="V505" t="s">
        <v>227</v>
      </c>
      <c r="W505" t="s">
        <v>227</v>
      </c>
      <c r="X505" t="s">
        <v>227</v>
      </c>
      <c r="Y505" t="s">
        <v>227</v>
      </c>
      <c r="Z505" t="s">
        <v>228</v>
      </c>
      <c r="AA505" t="s">
        <v>54</v>
      </c>
      <c r="AB505">
        <v>129.9</v>
      </c>
      <c r="AC505">
        <v>111.563</v>
      </c>
      <c r="AD505" t="s">
        <v>67</v>
      </c>
      <c r="AE505" t="s">
        <v>4</v>
      </c>
      <c r="AF505" t="s">
        <v>8</v>
      </c>
      <c r="AG505" t="s">
        <v>88</v>
      </c>
      <c r="AH505" s="3">
        <v>45788</v>
      </c>
      <c r="AJ505" t="s">
        <v>56</v>
      </c>
      <c r="AK505" s="3"/>
      <c r="AM505" s="3"/>
      <c r="AN505" t="s">
        <v>57</v>
      </c>
      <c r="AO505" s="3"/>
      <c r="AR505"/>
      <c r="AS505">
        <v>202505</v>
      </c>
      <c r="AT505" s="3">
        <v>45788</v>
      </c>
      <c r="AU505">
        <v>2173584</v>
      </c>
      <c r="AV505">
        <v>45791</v>
      </c>
      <c r="AW505" s="3">
        <v>45817</v>
      </c>
      <c r="AY505" s="3"/>
      <c r="BA505" s="3"/>
      <c r="BC505" s="3"/>
      <c r="BD505">
        <v>202505</v>
      </c>
      <c r="BE505">
        <v>202505</v>
      </c>
      <c r="BF505" s="5">
        <f>IFERROR(VLOOKUP(Sheet1[[#This Row],[ASESOR]],Parámetros!A:B,2,0),Sheet1[[#This Row],[PERIODO_ALTA]])</f>
        <v>202505</v>
      </c>
      <c r="BG505" s="5" t="str">
        <f>_xlfn.CONCAT(TRIM(Sheet1[[#This Row],[ASESOR]])," ",TRIM(Sheet1[[#This Row],[DEPARTAMENTO]]))</f>
        <v>ALIV TELECOM S.A.C. Piura</v>
      </c>
      <c r="BH505" s="5" t="str">
        <f>Sheet1[[#This Row],[DNI_ASESOR]]</f>
        <v>20609316170</v>
      </c>
      <c r="BI505">
        <f>IF(Sheet1[[#This Row],[GRUPO]]="G1",IF(AND(Sheet1[[#This Row],[RECIBO1_PAGADO]]&lt;&gt;"",Sheet1[[#This Row],[RECIBO1_PAGADO]]&lt;=DATEVALUE("10/06/2025")),1,0),0)</f>
        <v>1</v>
      </c>
      <c r="BJ505" s="9">
        <f>Sheet1[[#This Row],[PRECIO CON IGV EXTERNO]]/1.18</f>
        <v>94.544915254237296</v>
      </c>
      <c r="BK505" s="5" t="str">
        <f>IF(MONTH(Sheet1[[#This Row],[WS_RECIBO1_EMISION]])=5,"G1",IF(MONTH(Sheet1[[#This Row],[WS_RECIBO1_EMISION]])-5=1,"G2","POR DEFINIR"))</f>
        <v>G1</v>
      </c>
      <c r="BL505" s="5" t="s">
        <v>1798</v>
      </c>
    </row>
    <row r="506" spans="1:64" x14ac:dyDescent="0.25">
      <c r="A506">
        <v>2173741</v>
      </c>
      <c r="B506" t="s">
        <v>787</v>
      </c>
      <c r="C506" t="s">
        <v>89</v>
      </c>
      <c r="D506" t="s">
        <v>89</v>
      </c>
      <c r="E506" t="s">
        <v>90</v>
      </c>
      <c r="H506" s="3">
        <v>45786</v>
      </c>
      <c r="I506" s="13">
        <v>45788.620781134261</v>
      </c>
      <c r="J506" t="s">
        <v>195</v>
      </c>
      <c r="K506">
        <v>1000</v>
      </c>
      <c r="L506" t="s">
        <v>188</v>
      </c>
      <c r="M506" t="s">
        <v>58</v>
      </c>
      <c r="N506">
        <v>1</v>
      </c>
      <c r="O506">
        <v>0</v>
      </c>
      <c r="P506">
        <v>0</v>
      </c>
      <c r="Q506">
        <v>0</v>
      </c>
      <c r="R506" t="s">
        <v>227</v>
      </c>
      <c r="S506" t="s">
        <v>227</v>
      </c>
      <c r="T506">
        <v>0</v>
      </c>
      <c r="U506" t="s">
        <v>227</v>
      </c>
      <c r="V506" t="s">
        <v>227</v>
      </c>
      <c r="W506" t="s">
        <v>227</v>
      </c>
      <c r="X506" t="s">
        <v>227</v>
      </c>
      <c r="Y506" t="s">
        <v>227</v>
      </c>
      <c r="Z506" t="s">
        <v>228</v>
      </c>
      <c r="AA506" t="s">
        <v>64</v>
      </c>
      <c r="AB506">
        <v>129.9</v>
      </c>
      <c r="AC506">
        <v>111.563</v>
      </c>
      <c r="AD506" t="s">
        <v>67</v>
      </c>
      <c r="AE506" t="s">
        <v>4</v>
      </c>
      <c r="AF506" t="s">
        <v>8</v>
      </c>
      <c r="AG506" t="s">
        <v>88</v>
      </c>
      <c r="AH506" s="3">
        <v>45789</v>
      </c>
      <c r="AJ506" t="s">
        <v>56</v>
      </c>
      <c r="AK506" s="3"/>
      <c r="AM506" s="3"/>
      <c r="AN506" t="s">
        <v>57</v>
      </c>
      <c r="AO506" s="3"/>
      <c r="AR506"/>
      <c r="AS506">
        <v>202505</v>
      </c>
      <c r="AT506" s="3">
        <v>45789</v>
      </c>
      <c r="AU506">
        <v>2173741</v>
      </c>
      <c r="AV506">
        <v>45791</v>
      </c>
      <c r="AW506" s="3">
        <v>45813</v>
      </c>
      <c r="AY506" s="3"/>
      <c r="BA506" s="3"/>
      <c r="BC506" s="3"/>
      <c r="BD506">
        <v>202505</v>
      </c>
      <c r="BE506">
        <v>202505</v>
      </c>
      <c r="BF506" s="5">
        <f>IFERROR(VLOOKUP(Sheet1[[#This Row],[ASESOR]],Parámetros!A:B,2,0),Sheet1[[#This Row],[PERIODO_ALTA]])</f>
        <v>202505</v>
      </c>
      <c r="BG506" s="5" t="str">
        <f>_xlfn.CONCAT(TRIM(Sheet1[[#This Row],[ASESOR]])," ",TRIM(Sheet1[[#This Row],[DEPARTAMENTO]]))</f>
        <v>ALIV TELECOM S.A.C. Piura</v>
      </c>
      <c r="BH506" s="5" t="str">
        <f>Sheet1[[#This Row],[DNI_ASESOR]]</f>
        <v>20609316170</v>
      </c>
      <c r="BI506">
        <f>IF(Sheet1[[#This Row],[GRUPO]]="G1",IF(AND(Sheet1[[#This Row],[RECIBO1_PAGADO]]&lt;&gt;"",Sheet1[[#This Row],[RECIBO1_PAGADO]]&lt;=DATEVALUE("10/06/2025")),1,0),0)</f>
        <v>1</v>
      </c>
      <c r="BJ506" s="9">
        <f>Sheet1[[#This Row],[PRECIO CON IGV EXTERNO]]/1.18</f>
        <v>94.544915254237296</v>
      </c>
      <c r="BK506" s="5" t="str">
        <f>IF(MONTH(Sheet1[[#This Row],[WS_RECIBO1_EMISION]])=5,"G1",IF(MONTH(Sheet1[[#This Row],[WS_RECIBO1_EMISION]])-5=1,"G2","POR DEFINIR"))</f>
        <v>G1</v>
      </c>
      <c r="BL506" s="5" t="s">
        <v>1798</v>
      </c>
    </row>
    <row r="507" spans="1:64" x14ac:dyDescent="0.25">
      <c r="A507">
        <v>2173802</v>
      </c>
      <c r="B507" t="s">
        <v>788</v>
      </c>
      <c r="C507" t="s">
        <v>89</v>
      </c>
      <c r="D507" t="s">
        <v>89</v>
      </c>
      <c r="E507" t="s">
        <v>93</v>
      </c>
      <c r="H507" s="3">
        <v>45788</v>
      </c>
      <c r="I507" s="13">
        <v>45788.699938194448</v>
      </c>
      <c r="J507" t="s">
        <v>190</v>
      </c>
      <c r="K507">
        <v>350</v>
      </c>
      <c r="L507" t="s">
        <v>186</v>
      </c>
      <c r="M507" t="s">
        <v>53</v>
      </c>
      <c r="N507">
        <v>0</v>
      </c>
      <c r="O507">
        <v>0</v>
      </c>
      <c r="P507">
        <v>0</v>
      </c>
      <c r="Q507">
        <v>0</v>
      </c>
      <c r="R507" t="s">
        <v>227</v>
      </c>
      <c r="S507" t="s">
        <v>227</v>
      </c>
      <c r="T507">
        <v>0</v>
      </c>
      <c r="U507" t="s">
        <v>227</v>
      </c>
      <c r="V507" t="s">
        <v>227</v>
      </c>
      <c r="W507" t="s">
        <v>227</v>
      </c>
      <c r="X507" t="s">
        <v>227</v>
      </c>
      <c r="Y507" t="s">
        <v>227</v>
      </c>
      <c r="Z507" t="s">
        <v>227</v>
      </c>
      <c r="AA507" t="s">
        <v>54</v>
      </c>
      <c r="AB507">
        <v>69</v>
      </c>
      <c r="AC507">
        <v>69</v>
      </c>
      <c r="AD507" t="s">
        <v>67</v>
      </c>
      <c r="AE507" t="s">
        <v>70</v>
      </c>
      <c r="AF507" t="s">
        <v>131</v>
      </c>
      <c r="AG507" t="s">
        <v>88</v>
      </c>
      <c r="AH507" s="3">
        <v>45789</v>
      </c>
      <c r="AJ507" t="s">
        <v>56</v>
      </c>
      <c r="AK507" s="3"/>
      <c r="AM507" s="3"/>
      <c r="AN507" t="s">
        <v>57</v>
      </c>
      <c r="AO507" s="3"/>
      <c r="AR507"/>
      <c r="AS507">
        <v>202505</v>
      </c>
      <c r="AT507" s="3">
        <v>45789</v>
      </c>
      <c r="AU507">
        <v>2173802</v>
      </c>
      <c r="AV507">
        <v>45791</v>
      </c>
      <c r="AW507" s="3">
        <v>45818</v>
      </c>
      <c r="AY507" s="3"/>
      <c r="BA507" s="3"/>
      <c r="BC507" s="3"/>
      <c r="BD507">
        <v>202505</v>
      </c>
      <c r="BE507">
        <v>202505</v>
      </c>
      <c r="BF507" s="5">
        <f>IFERROR(VLOOKUP(Sheet1[[#This Row],[ASESOR]],Parámetros!A:B,2,0),Sheet1[[#This Row],[PERIODO_ALTA]])</f>
        <v>202505</v>
      </c>
      <c r="BG507" s="5" t="str">
        <f>_xlfn.CONCAT(TRIM(Sheet1[[#This Row],[ASESOR]])," ",TRIM(Sheet1[[#This Row],[DEPARTAMENTO]]))</f>
        <v>SICOMNET SAC Piura</v>
      </c>
      <c r="BH507" s="5" t="str">
        <f>Sheet1[[#This Row],[DNI_ASESOR]]</f>
        <v>20610959564</v>
      </c>
      <c r="BI507">
        <f>IF(Sheet1[[#This Row],[GRUPO]]="G1",IF(AND(Sheet1[[#This Row],[RECIBO1_PAGADO]]&lt;&gt;"",Sheet1[[#This Row],[RECIBO1_PAGADO]]&lt;=DATEVALUE("10/06/2025")),1,0),0)</f>
        <v>1</v>
      </c>
      <c r="BJ507" s="9">
        <f>Sheet1[[#This Row],[PRECIO CON IGV EXTERNO]]/1.18</f>
        <v>58.474576271186443</v>
      </c>
      <c r="BK507" s="5" t="str">
        <f>IF(MONTH(Sheet1[[#This Row],[WS_RECIBO1_EMISION]])=5,"G1",IF(MONTH(Sheet1[[#This Row],[WS_RECIBO1_EMISION]])-5=1,"G2","POR DEFINIR"))</f>
        <v>G1</v>
      </c>
      <c r="BL507" s="5" t="s">
        <v>1798</v>
      </c>
    </row>
    <row r="508" spans="1:64" x14ac:dyDescent="0.25">
      <c r="A508">
        <v>2173825</v>
      </c>
      <c r="B508" t="s">
        <v>789</v>
      </c>
      <c r="C508" t="s">
        <v>98</v>
      </c>
      <c r="D508" t="s">
        <v>99</v>
      </c>
      <c r="E508" t="s">
        <v>101</v>
      </c>
      <c r="H508" s="3">
        <v>45788</v>
      </c>
      <c r="I508" s="13">
        <v>45788.766607754631</v>
      </c>
      <c r="J508" t="s">
        <v>190</v>
      </c>
      <c r="K508">
        <v>350</v>
      </c>
      <c r="L508" t="s">
        <v>188</v>
      </c>
      <c r="M508" t="s">
        <v>58</v>
      </c>
      <c r="N508">
        <v>1</v>
      </c>
      <c r="O508">
        <v>0</v>
      </c>
      <c r="P508">
        <v>1</v>
      </c>
      <c r="Q508">
        <v>0</v>
      </c>
      <c r="R508" t="s">
        <v>227</v>
      </c>
      <c r="S508" t="s">
        <v>227</v>
      </c>
      <c r="T508">
        <v>0</v>
      </c>
      <c r="U508" t="s">
        <v>227</v>
      </c>
      <c r="V508" t="s">
        <v>227</v>
      </c>
      <c r="W508" t="s">
        <v>227</v>
      </c>
      <c r="X508" t="s">
        <v>227</v>
      </c>
      <c r="Y508" t="s">
        <v>227</v>
      </c>
      <c r="Z508" t="s">
        <v>227</v>
      </c>
      <c r="AA508" t="s">
        <v>54</v>
      </c>
      <c r="AB508">
        <v>99</v>
      </c>
      <c r="AC508">
        <v>99</v>
      </c>
      <c r="AD508" t="s">
        <v>67</v>
      </c>
      <c r="AE508" t="s">
        <v>4</v>
      </c>
      <c r="AF508" t="s">
        <v>8</v>
      </c>
      <c r="AG508" t="s">
        <v>88</v>
      </c>
      <c r="AH508" s="3">
        <v>45789</v>
      </c>
      <c r="AJ508" t="s">
        <v>56</v>
      </c>
      <c r="AK508" s="3"/>
      <c r="AM508" s="3"/>
      <c r="AN508" t="s">
        <v>57</v>
      </c>
      <c r="AO508" s="3"/>
      <c r="AR508"/>
      <c r="AS508">
        <v>202505</v>
      </c>
      <c r="AT508" s="3">
        <v>45789</v>
      </c>
      <c r="AU508">
        <v>2173825</v>
      </c>
      <c r="AV508">
        <v>45791</v>
      </c>
      <c r="AW508" s="3">
        <v>45818</v>
      </c>
      <c r="AY508" s="3"/>
      <c r="BA508" s="3"/>
      <c r="BC508" s="3"/>
      <c r="BD508">
        <v>202505</v>
      </c>
      <c r="BE508">
        <v>202505</v>
      </c>
      <c r="BF508" s="5">
        <f>IFERROR(VLOOKUP(Sheet1[[#This Row],[ASESOR]],Parámetros!A:B,2,0),Sheet1[[#This Row],[PERIODO_ALTA]])</f>
        <v>202505</v>
      </c>
      <c r="BG508" s="5" t="str">
        <f>_xlfn.CONCAT(TRIM(Sheet1[[#This Row],[ASESOR]])," ",TRIM(Sheet1[[#This Row],[DEPARTAMENTO]]))</f>
        <v>ALIV TELECOM S.A.C. Áncash</v>
      </c>
      <c r="BH508" s="5" t="str">
        <f>Sheet1[[#This Row],[DNI_ASESOR]]</f>
        <v>20609316170</v>
      </c>
      <c r="BI508">
        <f>IF(Sheet1[[#This Row],[GRUPO]]="G1",IF(AND(Sheet1[[#This Row],[RECIBO1_PAGADO]]&lt;&gt;"",Sheet1[[#This Row],[RECIBO1_PAGADO]]&lt;=DATEVALUE("10/06/2025")),1,0),0)</f>
        <v>1</v>
      </c>
      <c r="BJ508" s="9">
        <f>Sheet1[[#This Row],[PRECIO CON IGV EXTERNO]]/1.18</f>
        <v>83.898305084745772</v>
      </c>
      <c r="BK508" s="5" t="str">
        <f>IF(MONTH(Sheet1[[#This Row],[WS_RECIBO1_EMISION]])=5,"G1",IF(MONTH(Sheet1[[#This Row],[WS_RECIBO1_EMISION]])-5=1,"G2","POR DEFINIR"))</f>
        <v>G1</v>
      </c>
      <c r="BL508" s="5" t="s">
        <v>1798</v>
      </c>
    </row>
    <row r="509" spans="1:64" x14ac:dyDescent="0.25">
      <c r="A509">
        <v>2173983</v>
      </c>
      <c r="B509" t="s">
        <v>790</v>
      </c>
      <c r="C509" t="s">
        <v>94</v>
      </c>
      <c r="D509" t="s">
        <v>95</v>
      </c>
      <c r="E509" t="s">
        <v>102</v>
      </c>
      <c r="H509" s="3">
        <v>45789</v>
      </c>
      <c r="I509" s="13">
        <v>45789.385401388892</v>
      </c>
      <c r="J509" t="s">
        <v>190</v>
      </c>
      <c r="K509">
        <v>350</v>
      </c>
      <c r="L509" t="s">
        <v>186</v>
      </c>
      <c r="M509" t="s">
        <v>53</v>
      </c>
      <c r="N509">
        <v>0</v>
      </c>
      <c r="O509">
        <v>0</v>
      </c>
      <c r="P509">
        <v>0</v>
      </c>
      <c r="Q509">
        <v>0</v>
      </c>
      <c r="R509" t="s">
        <v>227</v>
      </c>
      <c r="S509" t="s">
        <v>227</v>
      </c>
      <c r="T509">
        <v>0</v>
      </c>
      <c r="U509" t="s">
        <v>227</v>
      </c>
      <c r="V509" t="s">
        <v>227</v>
      </c>
      <c r="W509" t="s">
        <v>227</v>
      </c>
      <c r="X509" t="s">
        <v>227</v>
      </c>
      <c r="Y509" t="s">
        <v>227</v>
      </c>
      <c r="Z509" t="s">
        <v>227</v>
      </c>
      <c r="AA509" t="s">
        <v>54</v>
      </c>
      <c r="AB509">
        <v>69</v>
      </c>
      <c r="AC509">
        <v>69</v>
      </c>
      <c r="AD509" t="s">
        <v>55</v>
      </c>
      <c r="AE509" t="s">
        <v>141</v>
      </c>
      <c r="AF509" t="s">
        <v>187</v>
      </c>
      <c r="AG509" t="s">
        <v>88</v>
      </c>
      <c r="AH509" s="3">
        <v>45792</v>
      </c>
      <c r="AJ509" t="s">
        <v>56</v>
      </c>
      <c r="AK509" s="3"/>
      <c r="AM509" s="3"/>
      <c r="AN509" t="s">
        <v>57</v>
      </c>
      <c r="AO509" s="3"/>
      <c r="AR509"/>
      <c r="AS509">
        <v>202505</v>
      </c>
      <c r="AT509" s="3">
        <v>45792</v>
      </c>
      <c r="AU509">
        <v>2173983</v>
      </c>
      <c r="AV509">
        <v>45796</v>
      </c>
      <c r="AW509" s="3">
        <v>45805</v>
      </c>
      <c r="AY509" s="3"/>
      <c r="BA509" s="3"/>
      <c r="BC509" s="3"/>
      <c r="BD509">
        <v>202505</v>
      </c>
      <c r="BE509">
        <v>202505</v>
      </c>
      <c r="BF509" s="5">
        <f>IFERROR(VLOOKUP(Sheet1[[#This Row],[ASESOR]],Parámetros!A:B,2,0),Sheet1[[#This Row],[PERIODO_ALTA]])</f>
        <v>202505</v>
      </c>
      <c r="BG509" s="5" t="str">
        <f>_xlfn.CONCAT(TRIM(Sheet1[[#This Row],[ASESOR]])," ",TRIM(Sheet1[[#This Row],[DEPARTAMENTO]]))</f>
        <v>EXPORTEL PROVINCIA La Libertad</v>
      </c>
      <c r="BH509" s="5" t="str">
        <f>Sheet1[[#This Row],[DNI_ASESOR]]</f>
        <v>20610487672</v>
      </c>
      <c r="BI509">
        <f>IF(Sheet1[[#This Row],[GRUPO]]="G1",IF(AND(Sheet1[[#This Row],[RECIBO1_PAGADO]]&lt;&gt;"",Sheet1[[#This Row],[RECIBO1_PAGADO]]&lt;=DATEVALUE("10/06/2025")),1,0),0)</f>
        <v>1</v>
      </c>
      <c r="BJ509" s="9">
        <f>Sheet1[[#This Row],[PRECIO CON IGV EXTERNO]]/1.18</f>
        <v>58.474576271186443</v>
      </c>
      <c r="BK509" s="5" t="str">
        <f>IF(MONTH(Sheet1[[#This Row],[WS_RECIBO1_EMISION]])=5,"G1",IF(MONTH(Sheet1[[#This Row],[WS_RECIBO1_EMISION]])-5=1,"G2","POR DEFINIR"))</f>
        <v>G1</v>
      </c>
      <c r="BL509" s="5" t="s">
        <v>1798</v>
      </c>
    </row>
    <row r="510" spans="1:64" x14ac:dyDescent="0.25">
      <c r="A510">
        <v>2173987</v>
      </c>
      <c r="B510" t="s">
        <v>791</v>
      </c>
      <c r="C510" t="s">
        <v>94</v>
      </c>
      <c r="D510" t="s">
        <v>95</v>
      </c>
      <c r="E510" t="s">
        <v>96</v>
      </c>
      <c r="G510" t="s">
        <v>792</v>
      </c>
      <c r="H510" s="3">
        <v>45789</v>
      </c>
      <c r="I510" s="13">
        <v>45789.385392511576</v>
      </c>
      <c r="J510" t="s">
        <v>195</v>
      </c>
      <c r="K510">
        <v>1000</v>
      </c>
      <c r="L510" t="s">
        <v>188</v>
      </c>
      <c r="M510" t="s">
        <v>58</v>
      </c>
      <c r="N510">
        <v>1</v>
      </c>
      <c r="O510">
        <v>0</v>
      </c>
      <c r="P510">
        <v>0</v>
      </c>
      <c r="Q510">
        <v>0</v>
      </c>
      <c r="R510" t="s">
        <v>227</v>
      </c>
      <c r="S510" t="s">
        <v>227</v>
      </c>
      <c r="T510">
        <v>0</v>
      </c>
      <c r="U510" t="s">
        <v>227</v>
      </c>
      <c r="V510" t="s">
        <v>227</v>
      </c>
      <c r="W510" t="s">
        <v>227</v>
      </c>
      <c r="X510" t="s">
        <v>227</v>
      </c>
      <c r="Y510" t="s">
        <v>227</v>
      </c>
      <c r="Z510" t="s">
        <v>228</v>
      </c>
      <c r="AA510" t="s">
        <v>59</v>
      </c>
      <c r="AB510">
        <v>129.9</v>
      </c>
      <c r="AC510">
        <v>111.563</v>
      </c>
      <c r="AD510" t="s">
        <v>67</v>
      </c>
      <c r="AE510" t="s">
        <v>4</v>
      </c>
      <c r="AF510" t="s">
        <v>8</v>
      </c>
      <c r="AG510" t="s">
        <v>88</v>
      </c>
      <c r="AH510" s="3">
        <v>45789</v>
      </c>
      <c r="AJ510" t="s">
        <v>56</v>
      </c>
      <c r="AK510" s="3"/>
      <c r="AM510" s="3"/>
      <c r="AN510" t="s">
        <v>57</v>
      </c>
      <c r="AO510" s="3"/>
      <c r="AR510"/>
      <c r="AS510">
        <v>202505</v>
      </c>
      <c r="AT510" s="3">
        <v>45789</v>
      </c>
      <c r="AU510">
        <v>2173987</v>
      </c>
      <c r="AV510">
        <v>45791</v>
      </c>
      <c r="AW510" s="3">
        <v>45800</v>
      </c>
      <c r="AY510" s="3"/>
      <c r="BA510" s="3"/>
      <c r="BC510" s="3"/>
      <c r="BD510">
        <v>202505</v>
      </c>
      <c r="BE510">
        <v>202505</v>
      </c>
      <c r="BF510" s="5">
        <f>IFERROR(VLOOKUP(Sheet1[[#This Row],[ASESOR]],Parámetros!A:B,2,0),Sheet1[[#This Row],[PERIODO_ALTA]])</f>
        <v>202505</v>
      </c>
      <c r="BG510" s="5" t="str">
        <f>_xlfn.CONCAT(TRIM(Sheet1[[#This Row],[ASESOR]])," ",TRIM(Sheet1[[#This Row],[DEPARTAMENTO]]))</f>
        <v>ALIV TELECOM S.A.C. La Libertad</v>
      </c>
      <c r="BH510" s="5" t="str">
        <f>Sheet1[[#This Row],[DNI_ASESOR]]</f>
        <v>20609316170</v>
      </c>
      <c r="BI510">
        <f>IF(Sheet1[[#This Row],[GRUPO]]="G1",IF(AND(Sheet1[[#This Row],[RECIBO1_PAGADO]]&lt;&gt;"",Sheet1[[#This Row],[RECIBO1_PAGADO]]&lt;=DATEVALUE("10/06/2025")),1,0),0)</f>
        <v>1</v>
      </c>
      <c r="BJ510" s="9">
        <f>Sheet1[[#This Row],[PRECIO CON IGV EXTERNO]]/1.18</f>
        <v>94.544915254237296</v>
      </c>
      <c r="BK510" s="5" t="str">
        <f>IF(MONTH(Sheet1[[#This Row],[WS_RECIBO1_EMISION]])=5,"G1",IF(MONTH(Sheet1[[#This Row],[WS_RECIBO1_EMISION]])-5=1,"G2","POR DEFINIR"))</f>
        <v>G1</v>
      </c>
      <c r="BL510" s="5" t="s">
        <v>1798</v>
      </c>
    </row>
    <row r="511" spans="1:64" x14ac:dyDescent="0.25">
      <c r="A511">
        <v>2174100</v>
      </c>
      <c r="B511" t="s">
        <v>793</v>
      </c>
      <c r="C511" t="s">
        <v>89</v>
      </c>
      <c r="D511" t="s">
        <v>89</v>
      </c>
      <c r="E511" t="s">
        <v>97</v>
      </c>
      <c r="H511" s="3">
        <v>45788</v>
      </c>
      <c r="I511" s="13">
        <v>45789.437531134259</v>
      </c>
      <c r="J511" t="s">
        <v>190</v>
      </c>
      <c r="K511">
        <v>350</v>
      </c>
      <c r="L511" t="s">
        <v>186</v>
      </c>
      <c r="M511" t="s">
        <v>53</v>
      </c>
      <c r="N511">
        <v>0</v>
      </c>
      <c r="O511">
        <v>0</v>
      </c>
      <c r="P511">
        <v>0</v>
      </c>
      <c r="Q511">
        <v>0</v>
      </c>
      <c r="R511" t="s">
        <v>227</v>
      </c>
      <c r="S511" t="s">
        <v>227</v>
      </c>
      <c r="T511">
        <v>0</v>
      </c>
      <c r="U511" t="s">
        <v>227</v>
      </c>
      <c r="V511" t="s">
        <v>227</v>
      </c>
      <c r="W511" t="s">
        <v>227</v>
      </c>
      <c r="X511" t="s">
        <v>227</v>
      </c>
      <c r="Y511" t="s">
        <v>227</v>
      </c>
      <c r="Z511" t="s">
        <v>227</v>
      </c>
      <c r="AA511" t="s">
        <v>54</v>
      </c>
      <c r="AB511">
        <v>69</v>
      </c>
      <c r="AC511">
        <v>69</v>
      </c>
      <c r="AD511" t="s">
        <v>67</v>
      </c>
      <c r="AE511" t="s">
        <v>4</v>
      </c>
      <c r="AF511" t="s">
        <v>8</v>
      </c>
      <c r="AG511" t="s">
        <v>88</v>
      </c>
      <c r="AH511" s="3">
        <v>45790</v>
      </c>
      <c r="AJ511" t="s">
        <v>56</v>
      </c>
      <c r="AK511" s="3"/>
      <c r="AM511" s="3"/>
      <c r="AN511" t="s">
        <v>57</v>
      </c>
      <c r="AO511" s="3"/>
      <c r="AR511"/>
      <c r="AS511">
        <v>202505</v>
      </c>
      <c r="AT511" s="3">
        <v>45790</v>
      </c>
      <c r="AU511">
        <v>2174100</v>
      </c>
      <c r="AV511">
        <v>45791</v>
      </c>
      <c r="AW511" s="3">
        <v>45805</v>
      </c>
      <c r="AY511" s="3"/>
      <c r="BA511" s="3"/>
      <c r="BC511" s="3"/>
      <c r="BD511">
        <v>202505</v>
      </c>
      <c r="BE511">
        <v>202505</v>
      </c>
      <c r="BF511" s="5">
        <f>IFERROR(VLOOKUP(Sheet1[[#This Row],[ASESOR]],Parámetros!A:B,2,0),Sheet1[[#This Row],[PERIODO_ALTA]])</f>
        <v>202505</v>
      </c>
      <c r="BG511" s="5" t="str">
        <f>_xlfn.CONCAT(TRIM(Sheet1[[#This Row],[ASESOR]])," ",TRIM(Sheet1[[#This Row],[DEPARTAMENTO]]))</f>
        <v>ALIV TELECOM S.A.C. Piura</v>
      </c>
      <c r="BH511" s="5" t="str">
        <f>Sheet1[[#This Row],[DNI_ASESOR]]</f>
        <v>20609316170</v>
      </c>
      <c r="BI511">
        <f>IF(Sheet1[[#This Row],[GRUPO]]="G1",IF(AND(Sheet1[[#This Row],[RECIBO1_PAGADO]]&lt;&gt;"",Sheet1[[#This Row],[RECIBO1_PAGADO]]&lt;=DATEVALUE("10/06/2025")),1,0),0)</f>
        <v>1</v>
      </c>
      <c r="BJ511" s="9">
        <f>Sheet1[[#This Row],[PRECIO CON IGV EXTERNO]]/1.18</f>
        <v>58.474576271186443</v>
      </c>
      <c r="BK511" s="5" t="str">
        <f>IF(MONTH(Sheet1[[#This Row],[WS_RECIBO1_EMISION]])=5,"G1",IF(MONTH(Sheet1[[#This Row],[WS_RECIBO1_EMISION]])-5=1,"G2","POR DEFINIR"))</f>
        <v>G1</v>
      </c>
      <c r="BL511" s="5" t="s">
        <v>1798</v>
      </c>
    </row>
    <row r="512" spans="1:64" x14ac:dyDescent="0.25">
      <c r="A512">
        <v>2174128</v>
      </c>
      <c r="B512" t="s">
        <v>794</v>
      </c>
      <c r="C512" t="s">
        <v>94</v>
      </c>
      <c r="D512" t="s">
        <v>95</v>
      </c>
      <c r="E512" t="s">
        <v>96</v>
      </c>
      <c r="H512" s="3">
        <v>45789</v>
      </c>
      <c r="I512" s="13">
        <v>45789.448009687498</v>
      </c>
      <c r="J512" t="s">
        <v>190</v>
      </c>
      <c r="K512">
        <v>350</v>
      </c>
      <c r="L512" t="s">
        <v>186</v>
      </c>
      <c r="M512" t="s">
        <v>53</v>
      </c>
      <c r="N512">
        <v>0</v>
      </c>
      <c r="O512">
        <v>0</v>
      </c>
      <c r="P512">
        <v>0</v>
      </c>
      <c r="Q512">
        <v>0</v>
      </c>
      <c r="R512" t="s">
        <v>227</v>
      </c>
      <c r="S512" t="s">
        <v>227</v>
      </c>
      <c r="T512">
        <v>0</v>
      </c>
      <c r="U512" t="s">
        <v>227</v>
      </c>
      <c r="V512" t="s">
        <v>227</v>
      </c>
      <c r="W512" t="s">
        <v>227</v>
      </c>
      <c r="X512" t="s">
        <v>227</v>
      </c>
      <c r="Y512" t="s">
        <v>227</v>
      </c>
      <c r="Z512" t="s">
        <v>227</v>
      </c>
      <c r="AA512" t="s">
        <v>54</v>
      </c>
      <c r="AB512">
        <v>69</v>
      </c>
      <c r="AC512">
        <v>69</v>
      </c>
      <c r="AD512" t="s">
        <v>55</v>
      </c>
      <c r="AE512" t="s">
        <v>141</v>
      </c>
      <c r="AF512" t="s">
        <v>187</v>
      </c>
      <c r="AG512" t="s">
        <v>88</v>
      </c>
      <c r="AH512" s="3">
        <v>45789</v>
      </c>
      <c r="AJ512" t="s">
        <v>56</v>
      </c>
      <c r="AK512" s="3"/>
      <c r="AM512" s="3"/>
      <c r="AN512" t="s">
        <v>57</v>
      </c>
      <c r="AO512" s="3"/>
      <c r="AR512"/>
      <c r="AS512">
        <v>202505</v>
      </c>
      <c r="AT512" s="3">
        <v>45789</v>
      </c>
      <c r="AU512">
        <v>2174128</v>
      </c>
      <c r="AV512">
        <v>45791</v>
      </c>
      <c r="AW512" s="3">
        <v>45805</v>
      </c>
      <c r="AY512" s="3"/>
      <c r="BA512" s="3"/>
      <c r="BC512" s="3"/>
      <c r="BD512">
        <v>202505</v>
      </c>
      <c r="BE512">
        <v>202505</v>
      </c>
      <c r="BF512" s="5">
        <f>IFERROR(VLOOKUP(Sheet1[[#This Row],[ASESOR]],Parámetros!A:B,2,0),Sheet1[[#This Row],[PERIODO_ALTA]])</f>
        <v>202505</v>
      </c>
      <c r="BG512" s="5" t="str">
        <f>_xlfn.CONCAT(TRIM(Sheet1[[#This Row],[ASESOR]])," ",TRIM(Sheet1[[#This Row],[DEPARTAMENTO]]))</f>
        <v>EXPORTEL PROVINCIA La Libertad</v>
      </c>
      <c r="BH512" s="5" t="str">
        <f>Sheet1[[#This Row],[DNI_ASESOR]]</f>
        <v>20610487672</v>
      </c>
      <c r="BI512">
        <f>IF(Sheet1[[#This Row],[GRUPO]]="G1",IF(AND(Sheet1[[#This Row],[RECIBO1_PAGADO]]&lt;&gt;"",Sheet1[[#This Row],[RECIBO1_PAGADO]]&lt;=DATEVALUE("10/06/2025")),1,0),0)</f>
        <v>1</v>
      </c>
      <c r="BJ512" s="9">
        <f>Sheet1[[#This Row],[PRECIO CON IGV EXTERNO]]/1.18</f>
        <v>58.474576271186443</v>
      </c>
      <c r="BK512" s="5" t="str">
        <f>IF(MONTH(Sheet1[[#This Row],[WS_RECIBO1_EMISION]])=5,"G1",IF(MONTH(Sheet1[[#This Row],[WS_RECIBO1_EMISION]])-5=1,"G2","POR DEFINIR"))</f>
        <v>G1</v>
      </c>
      <c r="BL512" s="5" t="s">
        <v>1798</v>
      </c>
    </row>
    <row r="513" spans="1:64" x14ac:dyDescent="0.25">
      <c r="A513">
        <v>2174133</v>
      </c>
      <c r="B513" t="s">
        <v>795</v>
      </c>
      <c r="C513" t="s">
        <v>85</v>
      </c>
      <c r="D513" t="s">
        <v>86</v>
      </c>
      <c r="E513" t="s">
        <v>104</v>
      </c>
      <c r="H513" s="3">
        <v>45789</v>
      </c>
      <c r="I513" s="13">
        <v>45789.447856481478</v>
      </c>
      <c r="J513" t="s">
        <v>190</v>
      </c>
      <c r="K513">
        <v>350</v>
      </c>
      <c r="L513" t="s">
        <v>186</v>
      </c>
      <c r="M513" t="s">
        <v>53</v>
      </c>
      <c r="N513">
        <v>0</v>
      </c>
      <c r="O513">
        <v>0</v>
      </c>
      <c r="P513">
        <v>0</v>
      </c>
      <c r="Q513">
        <v>0</v>
      </c>
      <c r="R513" t="s">
        <v>227</v>
      </c>
      <c r="S513" t="s">
        <v>227</v>
      </c>
      <c r="T513">
        <v>0</v>
      </c>
      <c r="U513" t="s">
        <v>227</v>
      </c>
      <c r="V513" t="s">
        <v>227</v>
      </c>
      <c r="W513" t="s">
        <v>227</v>
      </c>
      <c r="X513" t="s">
        <v>227</v>
      </c>
      <c r="Y513" t="s">
        <v>227</v>
      </c>
      <c r="Z513" t="s">
        <v>227</v>
      </c>
      <c r="AA513" t="s">
        <v>54</v>
      </c>
      <c r="AB513">
        <v>69</v>
      </c>
      <c r="AC513">
        <v>69</v>
      </c>
      <c r="AD513" t="s">
        <v>67</v>
      </c>
      <c r="AE513" t="s">
        <v>70</v>
      </c>
      <c r="AF513" t="s">
        <v>131</v>
      </c>
      <c r="AG513" t="s">
        <v>88</v>
      </c>
      <c r="AH513" s="3">
        <v>45789</v>
      </c>
      <c r="AJ513" t="s">
        <v>56</v>
      </c>
      <c r="AK513" s="3"/>
      <c r="AM513" s="3"/>
      <c r="AN513" t="s">
        <v>57</v>
      </c>
      <c r="AO513" s="3"/>
      <c r="AR513"/>
      <c r="AS513">
        <v>202505</v>
      </c>
      <c r="AT513" s="3">
        <v>45789</v>
      </c>
      <c r="AU513">
        <v>2174133</v>
      </c>
      <c r="AV513">
        <v>45791</v>
      </c>
      <c r="AW513" s="3">
        <v>45813</v>
      </c>
      <c r="AY513" s="3"/>
      <c r="BA513" s="3"/>
      <c r="BC513" s="3"/>
      <c r="BD513">
        <v>202505</v>
      </c>
      <c r="BE513">
        <v>202505</v>
      </c>
      <c r="BF513" s="5">
        <f>IFERROR(VLOOKUP(Sheet1[[#This Row],[ASESOR]],Parámetros!A:B,2,0),Sheet1[[#This Row],[PERIODO_ALTA]])</f>
        <v>202505</v>
      </c>
      <c r="BG513" s="5" t="str">
        <f>_xlfn.CONCAT(TRIM(Sheet1[[#This Row],[ASESOR]])," ",TRIM(Sheet1[[#This Row],[DEPARTAMENTO]]))</f>
        <v>SICOMNET SAC Lambayeque</v>
      </c>
      <c r="BH513" s="5" t="str">
        <f>Sheet1[[#This Row],[DNI_ASESOR]]</f>
        <v>20610959564</v>
      </c>
      <c r="BI513">
        <f>IF(Sheet1[[#This Row],[GRUPO]]="G1",IF(AND(Sheet1[[#This Row],[RECIBO1_PAGADO]]&lt;&gt;"",Sheet1[[#This Row],[RECIBO1_PAGADO]]&lt;=DATEVALUE("10/06/2025")),1,0),0)</f>
        <v>1</v>
      </c>
      <c r="BJ513" s="9">
        <f>Sheet1[[#This Row],[PRECIO CON IGV EXTERNO]]/1.18</f>
        <v>58.474576271186443</v>
      </c>
      <c r="BK513" s="5" t="str">
        <f>IF(MONTH(Sheet1[[#This Row],[WS_RECIBO1_EMISION]])=5,"G1",IF(MONTH(Sheet1[[#This Row],[WS_RECIBO1_EMISION]])-5=1,"G2","POR DEFINIR"))</f>
        <v>G1</v>
      </c>
      <c r="BL513" s="5" t="s">
        <v>1798</v>
      </c>
    </row>
    <row r="514" spans="1:64" x14ac:dyDescent="0.25">
      <c r="A514">
        <v>2174158</v>
      </c>
      <c r="B514" t="s">
        <v>796</v>
      </c>
      <c r="C514" t="s">
        <v>94</v>
      </c>
      <c r="D514" t="s">
        <v>95</v>
      </c>
      <c r="E514" t="s">
        <v>102</v>
      </c>
      <c r="H514" s="3">
        <v>45786</v>
      </c>
      <c r="I514" s="13">
        <v>45789.454091979169</v>
      </c>
      <c r="J514" t="s">
        <v>190</v>
      </c>
      <c r="K514">
        <v>350</v>
      </c>
      <c r="L514" t="s">
        <v>186</v>
      </c>
      <c r="M514" t="s">
        <v>53</v>
      </c>
      <c r="N514">
        <v>0</v>
      </c>
      <c r="O514">
        <v>0</v>
      </c>
      <c r="P514">
        <v>0</v>
      </c>
      <c r="Q514">
        <v>0</v>
      </c>
      <c r="R514" t="s">
        <v>227</v>
      </c>
      <c r="S514" t="s">
        <v>227</v>
      </c>
      <c r="T514">
        <v>0</v>
      </c>
      <c r="U514" t="s">
        <v>227</v>
      </c>
      <c r="V514" t="s">
        <v>227</v>
      </c>
      <c r="W514" t="s">
        <v>227</v>
      </c>
      <c r="X514" t="s">
        <v>227</v>
      </c>
      <c r="Y514" t="s">
        <v>227</v>
      </c>
      <c r="Z514" t="s">
        <v>227</v>
      </c>
      <c r="AA514" t="s">
        <v>54</v>
      </c>
      <c r="AB514">
        <v>69</v>
      </c>
      <c r="AC514">
        <v>69</v>
      </c>
      <c r="AD514" t="s">
        <v>55</v>
      </c>
      <c r="AE514" t="s">
        <v>654</v>
      </c>
      <c r="AF514" t="s">
        <v>655</v>
      </c>
      <c r="AG514" t="s">
        <v>88</v>
      </c>
      <c r="AH514" s="3">
        <v>45789</v>
      </c>
      <c r="AJ514" t="s">
        <v>56</v>
      </c>
      <c r="AK514" s="3"/>
      <c r="AM514" s="3"/>
      <c r="AN514" t="s">
        <v>57</v>
      </c>
      <c r="AO514" s="3"/>
      <c r="AR514"/>
      <c r="AS514">
        <v>202505</v>
      </c>
      <c r="AT514" s="3">
        <v>45789</v>
      </c>
      <c r="AU514">
        <v>2174158</v>
      </c>
      <c r="AV514">
        <v>45791</v>
      </c>
      <c r="AW514" s="3">
        <v>45805</v>
      </c>
      <c r="AY514" s="3"/>
      <c r="BA514" s="3"/>
      <c r="BC514" s="3"/>
      <c r="BD514">
        <v>202505</v>
      </c>
      <c r="BE514">
        <v>202505</v>
      </c>
      <c r="BF514" s="5">
        <f>IFERROR(VLOOKUP(Sheet1[[#This Row],[ASESOR]],Parámetros!A:B,2,0),Sheet1[[#This Row],[PERIODO_ALTA]])</f>
        <v>202505</v>
      </c>
      <c r="BG514" s="5" t="str">
        <f>_xlfn.CONCAT(TRIM(Sheet1[[#This Row],[ASESOR]])," ",TRIM(Sheet1[[#This Row],[DEPARTAMENTO]]))</f>
        <v>EXPORTEL S.A.C. La Libertad</v>
      </c>
      <c r="BH514" s="5" t="str">
        <f>Sheet1[[#This Row],[DNI_ASESOR]]</f>
        <v>20610487671</v>
      </c>
      <c r="BI514">
        <f>IF(Sheet1[[#This Row],[GRUPO]]="G1",IF(AND(Sheet1[[#This Row],[RECIBO1_PAGADO]]&lt;&gt;"",Sheet1[[#This Row],[RECIBO1_PAGADO]]&lt;=DATEVALUE("10/06/2025")),1,0),0)</f>
        <v>1</v>
      </c>
      <c r="BJ514" s="9">
        <f>Sheet1[[#This Row],[PRECIO CON IGV EXTERNO]]/1.18</f>
        <v>58.474576271186443</v>
      </c>
      <c r="BK514" s="5" t="str">
        <f>IF(MONTH(Sheet1[[#This Row],[WS_RECIBO1_EMISION]])=5,"G1",IF(MONTH(Sheet1[[#This Row],[WS_RECIBO1_EMISION]])-5=1,"G2","POR DEFINIR"))</f>
        <v>G1</v>
      </c>
      <c r="BL514" s="5" t="s">
        <v>1798</v>
      </c>
    </row>
    <row r="515" spans="1:64" x14ac:dyDescent="0.25">
      <c r="A515">
        <v>2174204</v>
      </c>
      <c r="B515" t="s">
        <v>797</v>
      </c>
      <c r="C515" t="s">
        <v>89</v>
      </c>
      <c r="D515" t="s">
        <v>89</v>
      </c>
      <c r="E515" t="s">
        <v>89</v>
      </c>
      <c r="H515" s="3">
        <v>45789</v>
      </c>
      <c r="I515" s="13">
        <v>45789.464554247686</v>
      </c>
      <c r="J515" t="s">
        <v>190</v>
      </c>
      <c r="K515">
        <v>350</v>
      </c>
      <c r="L515" t="s">
        <v>186</v>
      </c>
      <c r="M515" t="s">
        <v>53</v>
      </c>
      <c r="N515">
        <v>0</v>
      </c>
      <c r="O515">
        <v>0</v>
      </c>
      <c r="P515">
        <v>0</v>
      </c>
      <c r="Q515">
        <v>0</v>
      </c>
      <c r="R515" t="s">
        <v>227</v>
      </c>
      <c r="S515" t="s">
        <v>227</v>
      </c>
      <c r="T515">
        <v>0</v>
      </c>
      <c r="U515" t="s">
        <v>227</v>
      </c>
      <c r="V515" t="s">
        <v>227</v>
      </c>
      <c r="W515" t="s">
        <v>227</v>
      </c>
      <c r="X515" t="s">
        <v>227</v>
      </c>
      <c r="Y515" t="s">
        <v>227</v>
      </c>
      <c r="Z515" t="s">
        <v>227</v>
      </c>
      <c r="AA515" t="s">
        <v>54</v>
      </c>
      <c r="AB515">
        <v>69</v>
      </c>
      <c r="AC515">
        <v>69</v>
      </c>
      <c r="AD515" t="s">
        <v>67</v>
      </c>
      <c r="AE515" t="s">
        <v>4</v>
      </c>
      <c r="AF515" t="s">
        <v>8</v>
      </c>
      <c r="AG515" t="s">
        <v>88</v>
      </c>
      <c r="AH515" s="3">
        <v>45789</v>
      </c>
      <c r="AJ515" t="s">
        <v>56</v>
      </c>
      <c r="AK515" s="3"/>
      <c r="AM515" s="3"/>
      <c r="AN515" t="s">
        <v>57</v>
      </c>
      <c r="AO515" s="3"/>
      <c r="AR515"/>
      <c r="AS515">
        <v>202505</v>
      </c>
      <c r="AT515" s="3">
        <v>45789</v>
      </c>
      <c r="AU515">
        <v>2174204</v>
      </c>
      <c r="AV515">
        <v>45791</v>
      </c>
      <c r="AW515" s="3">
        <v>45804</v>
      </c>
      <c r="AY515" s="3"/>
      <c r="BA515" s="3"/>
      <c r="BC515" s="3"/>
      <c r="BD515">
        <v>202505</v>
      </c>
      <c r="BE515">
        <v>202505</v>
      </c>
      <c r="BF515" s="5">
        <f>IFERROR(VLOOKUP(Sheet1[[#This Row],[ASESOR]],Parámetros!A:B,2,0),Sheet1[[#This Row],[PERIODO_ALTA]])</f>
        <v>202505</v>
      </c>
      <c r="BG515" s="5" t="str">
        <f>_xlfn.CONCAT(TRIM(Sheet1[[#This Row],[ASESOR]])," ",TRIM(Sheet1[[#This Row],[DEPARTAMENTO]]))</f>
        <v>ALIV TELECOM S.A.C. Piura</v>
      </c>
      <c r="BH515" s="5" t="str">
        <f>Sheet1[[#This Row],[DNI_ASESOR]]</f>
        <v>20609316170</v>
      </c>
      <c r="BI515">
        <f>IF(Sheet1[[#This Row],[GRUPO]]="G1",IF(AND(Sheet1[[#This Row],[RECIBO1_PAGADO]]&lt;&gt;"",Sheet1[[#This Row],[RECIBO1_PAGADO]]&lt;=DATEVALUE("10/06/2025")),1,0),0)</f>
        <v>1</v>
      </c>
      <c r="BJ515" s="9">
        <f>Sheet1[[#This Row],[PRECIO CON IGV EXTERNO]]/1.18</f>
        <v>58.474576271186443</v>
      </c>
      <c r="BK515" s="5" t="str">
        <f>IF(MONTH(Sheet1[[#This Row],[WS_RECIBO1_EMISION]])=5,"G1",IF(MONTH(Sheet1[[#This Row],[WS_RECIBO1_EMISION]])-5=1,"G2","POR DEFINIR"))</f>
        <v>G1</v>
      </c>
      <c r="BL515" s="5" t="s">
        <v>1798</v>
      </c>
    </row>
    <row r="516" spans="1:64" x14ac:dyDescent="0.25">
      <c r="A516">
        <v>2174207</v>
      </c>
      <c r="B516" t="s">
        <v>798</v>
      </c>
      <c r="C516" t="s">
        <v>89</v>
      </c>
      <c r="D516" t="s">
        <v>89</v>
      </c>
      <c r="E516" t="s">
        <v>89</v>
      </c>
      <c r="H516" s="3">
        <v>45787</v>
      </c>
      <c r="I516" s="13">
        <v>45789.470765127313</v>
      </c>
      <c r="J516" t="s">
        <v>195</v>
      </c>
      <c r="K516">
        <v>1000</v>
      </c>
      <c r="L516" t="s">
        <v>188</v>
      </c>
      <c r="M516" t="s">
        <v>58</v>
      </c>
      <c r="N516">
        <v>1</v>
      </c>
      <c r="O516">
        <v>0</v>
      </c>
      <c r="P516">
        <v>0</v>
      </c>
      <c r="Q516">
        <v>0</v>
      </c>
      <c r="R516" t="s">
        <v>227</v>
      </c>
      <c r="S516" t="s">
        <v>227</v>
      </c>
      <c r="T516">
        <v>0</v>
      </c>
      <c r="U516" t="s">
        <v>227</v>
      </c>
      <c r="V516" t="s">
        <v>227</v>
      </c>
      <c r="W516" t="s">
        <v>227</v>
      </c>
      <c r="X516" t="s">
        <v>227</v>
      </c>
      <c r="Y516" t="s">
        <v>227</v>
      </c>
      <c r="Z516" t="s">
        <v>228</v>
      </c>
      <c r="AA516" t="s">
        <v>54</v>
      </c>
      <c r="AB516">
        <v>129.9</v>
      </c>
      <c r="AC516">
        <v>111.563</v>
      </c>
      <c r="AD516" t="s">
        <v>67</v>
      </c>
      <c r="AE516" t="s">
        <v>4</v>
      </c>
      <c r="AF516" t="s">
        <v>8</v>
      </c>
      <c r="AG516" t="s">
        <v>88</v>
      </c>
      <c r="AH516" s="3">
        <v>45789</v>
      </c>
      <c r="AJ516" t="s">
        <v>56</v>
      </c>
      <c r="AK516" s="3"/>
      <c r="AM516" s="3"/>
      <c r="AN516" t="s">
        <v>57</v>
      </c>
      <c r="AO516" s="3"/>
      <c r="AR516"/>
      <c r="AS516">
        <v>202505</v>
      </c>
      <c r="AT516" s="3">
        <v>45789</v>
      </c>
      <c r="AU516">
        <v>2174207</v>
      </c>
      <c r="AV516">
        <v>45791</v>
      </c>
      <c r="AW516" s="3">
        <v>45816</v>
      </c>
      <c r="AY516" s="3"/>
      <c r="BA516" s="3"/>
      <c r="BC516" s="3"/>
      <c r="BD516">
        <v>202505</v>
      </c>
      <c r="BE516">
        <v>202505</v>
      </c>
      <c r="BF516" s="5">
        <f>IFERROR(VLOOKUP(Sheet1[[#This Row],[ASESOR]],Parámetros!A:B,2,0),Sheet1[[#This Row],[PERIODO_ALTA]])</f>
        <v>202505</v>
      </c>
      <c r="BG516" s="5" t="str">
        <f>_xlfn.CONCAT(TRIM(Sheet1[[#This Row],[ASESOR]])," ",TRIM(Sheet1[[#This Row],[DEPARTAMENTO]]))</f>
        <v>ALIV TELECOM S.A.C. Piura</v>
      </c>
      <c r="BH516" s="5" t="str">
        <f>Sheet1[[#This Row],[DNI_ASESOR]]</f>
        <v>20609316170</v>
      </c>
      <c r="BI516">
        <f>IF(Sheet1[[#This Row],[GRUPO]]="G1",IF(AND(Sheet1[[#This Row],[RECIBO1_PAGADO]]&lt;&gt;"",Sheet1[[#This Row],[RECIBO1_PAGADO]]&lt;=DATEVALUE("10/06/2025")),1,0),0)</f>
        <v>1</v>
      </c>
      <c r="BJ516" s="9">
        <f>Sheet1[[#This Row],[PRECIO CON IGV EXTERNO]]/1.18</f>
        <v>94.544915254237296</v>
      </c>
      <c r="BK516" s="5" t="str">
        <f>IF(MONTH(Sheet1[[#This Row],[WS_RECIBO1_EMISION]])=5,"G1",IF(MONTH(Sheet1[[#This Row],[WS_RECIBO1_EMISION]])-5=1,"G2","POR DEFINIR"))</f>
        <v>G1</v>
      </c>
      <c r="BL516" s="5" t="s">
        <v>1798</v>
      </c>
    </row>
    <row r="517" spans="1:64" x14ac:dyDescent="0.25">
      <c r="A517">
        <v>2174250</v>
      </c>
      <c r="B517" t="s">
        <v>799</v>
      </c>
      <c r="C517" t="s">
        <v>85</v>
      </c>
      <c r="D517" t="s">
        <v>86</v>
      </c>
      <c r="E517" t="s">
        <v>103</v>
      </c>
      <c r="H517" s="3">
        <v>45789</v>
      </c>
      <c r="I517" s="13">
        <v>45789.485364351851</v>
      </c>
      <c r="J517" t="s">
        <v>191</v>
      </c>
      <c r="K517">
        <v>550</v>
      </c>
      <c r="L517" t="s">
        <v>186</v>
      </c>
      <c r="M517" t="s">
        <v>53</v>
      </c>
      <c r="N517">
        <v>0</v>
      </c>
      <c r="O517">
        <v>0</v>
      </c>
      <c r="P517">
        <v>0</v>
      </c>
      <c r="Q517">
        <v>0</v>
      </c>
      <c r="R517" t="s">
        <v>227</v>
      </c>
      <c r="S517" t="s">
        <v>227</v>
      </c>
      <c r="T517">
        <v>0</v>
      </c>
      <c r="U517" t="s">
        <v>227</v>
      </c>
      <c r="V517" t="s">
        <v>227</v>
      </c>
      <c r="W517" t="s">
        <v>227</v>
      </c>
      <c r="X517" t="s">
        <v>227</v>
      </c>
      <c r="Y517" t="s">
        <v>227</v>
      </c>
      <c r="Z517" t="s">
        <v>227</v>
      </c>
      <c r="AA517" t="s">
        <v>54</v>
      </c>
      <c r="AB517">
        <v>89</v>
      </c>
      <c r="AC517">
        <v>89</v>
      </c>
      <c r="AD517" t="s">
        <v>55</v>
      </c>
      <c r="AE517" t="s">
        <v>141</v>
      </c>
      <c r="AF517" t="s">
        <v>187</v>
      </c>
      <c r="AG517" t="s">
        <v>88</v>
      </c>
      <c r="AH517" s="3">
        <v>45789</v>
      </c>
      <c r="AJ517" t="s">
        <v>56</v>
      </c>
      <c r="AK517" s="3"/>
      <c r="AM517" s="3"/>
      <c r="AN517" t="s">
        <v>57</v>
      </c>
      <c r="AO517" s="3"/>
      <c r="AR517"/>
      <c r="AS517">
        <v>202505</v>
      </c>
      <c r="AT517" s="3">
        <v>45789</v>
      </c>
      <c r="AU517">
        <v>2174250</v>
      </c>
      <c r="AV517">
        <v>45791</v>
      </c>
      <c r="AW517" s="3">
        <v>45808</v>
      </c>
      <c r="AY517" s="3"/>
      <c r="BA517" s="3"/>
      <c r="BC517" s="3"/>
      <c r="BD517">
        <v>202505</v>
      </c>
      <c r="BE517">
        <v>202505</v>
      </c>
      <c r="BF517" s="5">
        <f>IFERROR(VLOOKUP(Sheet1[[#This Row],[ASESOR]],Parámetros!A:B,2,0),Sheet1[[#This Row],[PERIODO_ALTA]])</f>
        <v>202505</v>
      </c>
      <c r="BG517" s="5" t="str">
        <f>_xlfn.CONCAT(TRIM(Sheet1[[#This Row],[ASESOR]])," ",TRIM(Sheet1[[#This Row],[DEPARTAMENTO]]))</f>
        <v>EXPORTEL PROVINCIA Lambayeque</v>
      </c>
      <c r="BH517" s="5" t="str">
        <f>Sheet1[[#This Row],[DNI_ASESOR]]</f>
        <v>20610487672</v>
      </c>
      <c r="BI517">
        <f>IF(Sheet1[[#This Row],[GRUPO]]="G1",IF(AND(Sheet1[[#This Row],[RECIBO1_PAGADO]]&lt;&gt;"",Sheet1[[#This Row],[RECIBO1_PAGADO]]&lt;=DATEVALUE("10/06/2025")),1,0),0)</f>
        <v>1</v>
      </c>
      <c r="BJ517" s="9">
        <f>Sheet1[[#This Row],[PRECIO CON IGV EXTERNO]]/1.18</f>
        <v>75.423728813559322</v>
      </c>
      <c r="BK517" s="5" t="str">
        <f>IF(MONTH(Sheet1[[#This Row],[WS_RECIBO1_EMISION]])=5,"G1",IF(MONTH(Sheet1[[#This Row],[WS_RECIBO1_EMISION]])-5=1,"G2","POR DEFINIR"))</f>
        <v>G1</v>
      </c>
      <c r="BL517" s="5" t="s">
        <v>1798</v>
      </c>
    </row>
    <row r="518" spans="1:64" x14ac:dyDescent="0.25">
      <c r="A518">
        <v>2174270</v>
      </c>
      <c r="B518" t="s">
        <v>800</v>
      </c>
      <c r="C518" t="s">
        <v>89</v>
      </c>
      <c r="D518" t="s">
        <v>89</v>
      </c>
      <c r="E518" t="s">
        <v>89</v>
      </c>
      <c r="H518" s="3">
        <v>45789</v>
      </c>
      <c r="I518" s="13">
        <v>45789.506171562498</v>
      </c>
      <c r="J518" t="s">
        <v>195</v>
      </c>
      <c r="K518">
        <v>1000</v>
      </c>
      <c r="L518" t="s">
        <v>188</v>
      </c>
      <c r="M518" t="s">
        <v>58</v>
      </c>
      <c r="N518">
        <v>1</v>
      </c>
      <c r="O518">
        <v>0</v>
      </c>
      <c r="P518">
        <v>0</v>
      </c>
      <c r="Q518">
        <v>0</v>
      </c>
      <c r="R518" t="s">
        <v>227</v>
      </c>
      <c r="S518" t="s">
        <v>227</v>
      </c>
      <c r="T518">
        <v>0</v>
      </c>
      <c r="U518" t="s">
        <v>227</v>
      </c>
      <c r="V518" t="s">
        <v>227</v>
      </c>
      <c r="W518" t="s">
        <v>227</v>
      </c>
      <c r="X518" t="s">
        <v>227</v>
      </c>
      <c r="Y518" t="s">
        <v>227</v>
      </c>
      <c r="Z518" t="s">
        <v>228</v>
      </c>
      <c r="AA518" t="s">
        <v>54</v>
      </c>
      <c r="AB518">
        <v>129.9</v>
      </c>
      <c r="AC518">
        <v>111.563</v>
      </c>
      <c r="AD518" t="s">
        <v>67</v>
      </c>
      <c r="AE518" t="s">
        <v>4</v>
      </c>
      <c r="AF518" t="s">
        <v>8</v>
      </c>
      <c r="AG518" t="s">
        <v>88</v>
      </c>
      <c r="AH518" s="3">
        <v>45789</v>
      </c>
      <c r="AJ518" t="s">
        <v>56</v>
      </c>
      <c r="AK518" s="3"/>
      <c r="AM518" s="3"/>
      <c r="AN518" t="s">
        <v>57</v>
      </c>
      <c r="AO518" s="3"/>
      <c r="AR518"/>
      <c r="AS518">
        <v>202505</v>
      </c>
      <c r="AT518" s="3">
        <v>45789</v>
      </c>
      <c r="AU518">
        <v>2174270</v>
      </c>
      <c r="AV518">
        <v>45791</v>
      </c>
      <c r="AW518" s="3">
        <v>45816</v>
      </c>
      <c r="AY518" s="3"/>
      <c r="BA518" s="3"/>
      <c r="BC518" s="3"/>
      <c r="BD518">
        <v>202505</v>
      </c>
      <c r="BE518">
        <v>202505</v>
      </c>
      <c r="BF518" s="5">
        <f>IFERROR(VLOOKUP(Sheet1[[#This Row],[ASESOR]],Parámetros!A:B,2,0),Sheet1[[#This Row],[PERIODO_ALTA]])</f>
        <v>202505</v>
      </c>
      <c r="BG518" s="5" t="str">
        <f>_xlfn.CONCAT(TRIM(Sheet1[[#This Row],[ASESOR]])," ",TRIM(Sheet1[[#This Row],[DEPARTAMENTO]]))</f>
        <v>ALIV TELECOM S.A.C. Piura</v>
      </c>
      <c r="BH518" s="5" t="str">
        <f>Sheet1[[#This Row],[DNI_ASESOR]]</f>
        <v>20609316170</v>
      </c>
      <c r="BI518">
        <f>IF(Sheet1[[#This Row],[GRUPO]]="G1",IF(AND(Sheet1[[#This Row],[RECIBO1_PAGADO]]&lt;&gt;"",Sheet1[[#This Row],[RECIBO1_PAGADO]]&lt;=DATEVALUE("10/06/2025")),1,0),0)</f>
        <v>1</v>
      </c>
      <c r="BJ518" s="9">
        <f>Sheet1[[#This Row],[PRECIO CON IGV EXTERNO]]/1.18</f>
        <v>94.544915254237296</v>
      </c>
      <c r="BK518" s="5" t="str">
        <f>IF(MONTH(Sheet1[[#This Row],[WS_RECIBO1_EMISION]])=5,"G1",IF(MONTH(Sheet1[[#This Row],[WS_RECIBO1_EMISION]])-5=1,"G2","POR DEFINIR"))</f>
        <v>G1</v>
      </c>
      <c r="BL518" s="5" t="s">
        <v>1798</v>
      </c>
    </row>
    <row r="519" spans="1:64" x14ac:dyDescent="0.25">
      <c r="A519">
        <v>2174322</v>
      </c>
      <c r="B519" t="s">
        <v>801</v>
      </c>
      <c r="C519" t="s">
        <v>89</v>
      </c>
      <c r="D519" t="s">
        <v>89</v>
      </c>
      <c r="E519" t="s">
        <v>89</v>
      </c>
      <c r="H519" s="3">
        <v>45789</v>
      </c>
      <c r="I519" s="13">
        <v>45789.50616597222</v>
      </c>
      <c r="J519" t="s">
        <v>190</v>
      </c>
      <c r="K519">
        <v>350</v>
      </c>
      <c r="L519" t="s">
        <v>186</v>
      </c>
      <c r="M519" t="s">
        <v>53</v>
      </c>
      <c r="N519">
        <v>0</v>
      </c>
      <c r="O519">
        <v>0</v>
      </c>
      <c r="P519">
        <v>0</v>
      </c>
      <c r="Q519">
        <v>0</v>
      </c>
      <c r="R519" t="s">
        <v>227</v>
      </c>
      <c r="S519" t="s">
        <v>227</v>
      </c>
      <c r="T519">
        <v>0</v>
      </c>
      <c r="U519" t="s">
        <v>227</v>
      </c>
      <c r="V519" t="s">
        <v>227</v>
      </c>
      <c r="W519" t="s">
        <v>227</v>
      </c>
      <c r="X519" t="s">
        <v>227</v>
      </c>
      <c r="Y519" t="s">
        <v>227</v>
      </c>
      <c r="Z519" t="s">
        <v>227</v>
      </c>
      <c r="AA519" t="s">
        <v>64</v>
      </c>
      <c r="AB519">
        <v>69</v>
      </c>
      <c r="AC519">
        <v>69</v>
      </c>
      <c r="AD519" t="s">
        <v>67</v>
      </c>
      <c r="AE519" t="s">
        <v>91</v>
      </c>
      <c r="AF519" t="s">
        <v>92</v>
      </c>
      <c r="AG519" t="s">
        <v>88</v>
      </c>
      <c r="AH519" s="3">
        <v>45789</v>
      </c>
      <c r="AJ519" t="s">
        <v>56</v>
      </c>
      <c r="AK519" s="3"/>
      <c r="AM519" s="3"/>
      <c r="AN519" t="s">
        <v>57</v>
      </c>
      <c r="AO519" s="3"/>
      <c r="AR519"/>
      <c r="AS519">
        <v>202505</v>
      </c>
      <c r="AT519" s="3">
        <v>45789</v>
      </c>
      <c r="AU519">
        <v>2174322</v>
      </c>
      <c r="AV519">
        <v>45791</v>
      </c>
      <c r="AW519" s="3">
        <v>45809</v>
      </c>
      <c r="AY519" s="3"/>
      <c r="BA519" s="3"/>
      <c r="BC519" s="3"/>
      <c r="BD519">
        <v>202505</v>
      </c>
      <c r="BE519">
        <v>202505</v>
      </c>
      <c r="BF519" s="5">
        <f>IFERROR(VLOOKUP(Sheet1[[#This Row],[ASESOR]],Parámetros!A:B,2,0),Sheet1[[#This Row],[PERIODO_ALTA]])</f>
        <v>202505</v>
      </c>
      <c r="BG519" s="5" t="str">
        <f>_xlfn.CONCAT(TRIM(Sheet1[[#This Row],[ASESOR]])," ",TRIM(Sheet1[[#This Row],[DEPARTAMENTO]]))</f>
        <v>YBENS GROUP Piura</v>
      </c>
      <c r="BH519" s="5" t="str">
        <f>Sheet1[[#This Row],[DNI_ASESOR]]</f>
        <v>20610803131</v>
      </c>
      <c r="BI519">
        <f>IF(Sheet1[[#This Row],[GRUPO]]="G1",IF(AND(Sheet1[[#This Row],[RECIBO1_PAGADO]]&lt;&gt;"",Sheet1[[#This Row],[RECIBO1_PAGADO]]&lt;=DATEVALUE("10/06/2025")),1,0),0)</f>
        <v>1</v>
      </c>
      <c r="BJ519" s="9">
        <f>Sheet1[[#This Row],[PRECIO CON IGV EXTERNO]]/1.18</f>
        <v>58.474576271186443</v>
      </c>
      <c r="BK519" s="5" t="str">
        <f>IF(MONTH(Sheet1[[#This Row],[WS_RECIBO1_EMISION]])=5,"G1",IF(MONTH(Sheet1[[#This Row],[WS_RECIBO1_EMISION]])-5=1,"G2","POR DEFINIR"))</f>
        <v>G1</v>
      </c>
      <c r="BL519" s="5" t="s">
        <v>1798</v>
      </c>
    </row>
    <row r="520" spans="1:64" x14ac:dyDescent="0.25">
      <c r="A520">
        <v>2174341</v>
      </c>
      <c r="B520" t="s">
        <v>802</v>
      </c>
      <c r="C520" t="s">
        <v>89</v>
      </c>
      <c r="D520" t="s">
        <v>89</v>
      </c>
      <c r="E520" t="s">
        <v>89</v>
      </c>
      <c r="H520" s="3">
        <v>45789</v>
      </c>
      <c r="I520" s="13">
        <v>45789.504172106484</v>
      </c>
      <c r="J520" t="s">
        <v>195</v>
      </c>
      <c r="K520">
        <v>1000</v>
      </c>
      <c r="L520" t="s">
        <v>188</v>
      </c>
      <c r="M520" t="s">
        <v>58</v>
      </c>
      <c r="N520">
        <v>1</v>
      </c>
      <c r="O520">
        <v>0</v>
      </c>
      <c r="P520">
        <v>0</v>
      </c>
      <c r="Q520">
        <v>0</v>
      </c>
      <c r="R520" t="s">
        <v>227</v>
      </c>
      <c r="S520" t="s">
        <v>227</v>
      </c>
      <c r="T520">
        <v>0</v>
      </c>
      <c r="U520" t="s">
        <v>227</v>
      </c>
      <c r="V520" t="s">
        <v>227</v>
      </c>
      <c r="W520" t="s">
        <v>227</v>
      </c>
      <c r="X520" t="s">
        <v>227</v>
      </c>
      <c r="Y520" t="s">
        <v>227</v>
      </c>
      <c r="Z520" t="s">
        <v>228</v>
      </c>
      <c r="AA520" t="s">
        <v>54</v>
      </c>
      <c r="AB520">
        <v>129.9</v>
      </c>
      <c r="AC520">
        <v>111.563</v>
      </c>
      <c r="AD520" t="s">
        <v>67</v>
      </c>
      <c r="AE520" t="s">
        <v>70</v>
      </c>
      <c r="AF520" t="s">
        <v>131</v>
      </c>
      <c r="AG520" t="s">
        <v>88</v>
      </c>
      <c r="AH520" s="3">
        <v>45789</v>
      </c>
      <c r="AJ520" t="s">
        <v>56</v>
      </c>
      <c r="AK520" s="3"/>
      <c r="AM520" s="3"/>
      <c r="AN520" t="s">
        <v>57</v>
      </c>
      <c r="AO520" s="3"/>
      <c r="AR520"/>
      <c r="AS520">
        <v>202505</v>
      </c>
      <c r="AT520" s="3">
        <v>45789</v>
      </c>
      <c r="AU520">
        <v>2174341</v>
      </c>
      <c r="AV520">
        <v>45791</v>
      </c>
      <c r="AW520" s="3">
        <v>45806</v>
      </c>
      <c r="AY520" s="3"/>
      <c r="BA520" s="3"/>
      <c r="BC520" s="3"/>
      <c r="BD520">
        <v>202505</v>
      </c>
      <c r="BE520">
        <v>202505</v>
      </c>
      <c r="BF520" s="5">
        <f>IFERROR(VLOOKUP(Sheet1[[#This Row],[ASESOR]],Parámetros!A:B,2,0),Sheet1[[#This Row],[PERIODO_ALTA]])</f>
        <v>202505</v>
      </c>
      <c r="BG520" s="5" t="str">
        <f>_xlfn.CONCAT(TRIM(Sheet1[[#This Row],[ASESOR]])," ",TRIM(Sheet1[[#This Row],[DEPARTAMENTO]]))</f>
        <v>SICOMNET SAC Piura</v>
      </c>
      <c r="BH520" s="5" t="str">
        <f>Sheet1[[#This Row],[DNI_ASESOR]]</f>
        <v>20610959564</v>
      </c>
      <c r="BI520">
        <f>IF(Sheet1[[#This Row],[GRUPO]]="G1",IF(AND(Sheet1[[#This Row],[RECIBO1_PAGADO]]&lt;&gt;"",Sheet1[[#This Row],[RECIBO1_PAGADO]]&lt;=DATEVALUE("10/06/2025")),1,0),0)</f>
        <v>1</v>
      </c>
      <c r="BJ520" s="9">
        <f>Sheet1[[#This Row],[PRECIO CON IGV EXTERNO]]/1.18</f>
        <v>94.544915254237296</v>
      </c>
      <c r="BK520" s="5" t="str">
        <f>IF(MONTH(Sheet1[[#This Row],[WS_RECIBO1_EMISION]])=5,"G1",IF(MONTH(Sheet1[[#This Row],[WS_RECIBO1_EMISION]])-5=1,"G2","POR DEFINIR"))</f>
        <v>G1</v>
      </c>
      <c r="BL520" s="5" t="s">
        <v>1798</v>
      </c>
    </row>
    <row r="521" spans="1:64" x14ac:dyDescent="0.25">
      <c r="A521">
        <v>2174385</v>
      </c>
      <c r="B521" t="s">
        <v>803</v>
      </c>
      <c r="C521" t="s">
        <v>89</v>
      </c>
      <c r="D521" t="s">
        <v>89</v>
      </c>
      <c r="E521" t="s">
        <v>93</v>
      </c>
      <c r="H521" s="3">
        <v>45788</v>
      </c>
      <c r="I521" s="13">
        <v>45789.516587303238</v>
      </c>
      <c r="J521" t="s">
        <v>191</v>
      </c>
      <c r="K521">
        <v>550</v>
      </c>
      <c r="L521" t="s">
        <v>186</v>
      </c>
      <c r="M521" t="s">
        <v>53</v>
      </c>
      <c r="N521">
        <v>0</v>
      </c>
      <c r="O521">
        <v>0</v>
      </c>
      <c r="P521">
        <v>0</v>
      </c>
      <c r="Q521">
        <v>0</v>
      </c>
      <c r="R521" t="s">
        <v>227</v>
      </c>
      <c r="S521" t="s">
        <v>227</v>
      </c>
      <c r="T521">
        <v>0</v>
      </c>
      <c r="U521" t="s">
        <v>227</v>
      </c>
      <c r="V521" t="s">
        <v>227</v>
      </c>
      <c r="W521" t="s">
        <v>227</v>
      </c>
      <c r="X521" t="s">
        <v>227</v>
      </c>
      <c r="Y521" t="s">
        <v>227</v>
      </c>
      <c r="Z521" t="s">
        <v>227</v>
      </c>
      <c r="AA521" t="s">
        <v>54</v>
      </c>
      <c r="AB521">
        <v>89</v>
      </c>
      <c r="AC521">
        <v>89</v>
      </c>
      <c r="AD521" t="s">
        <v>67</v>
      </c>
      <c r="AE521" t="s">
        <v>4</v>
      </c>
      <c r="AF521" t="s">
        <v>8</v>
      </c>
      <c r="AG521" t="s">
        <v>88</v>
      </c>
      <c r="AH521" s="3">
        <v>45789</v>
      </c>
      <c r="AJ521" t="s">
        <v>56</v>
      </c>
      <c r="AK521" s="3"/>
      <c r="AM521" s="3"/>
      <c r="AN521" t="s">
        <v>57</v>
      </c>
      <c r="AO521" s="3"/>
      <c r="AR521"/>
      <c r="AS521">
        <v>202505</v>
      </c>
      <c r="AT521" s="3">
        <v>45789</v>
      </c>
      <c r="AU521">
        <v>2174385</v>
      </c>
      <c r="AV521">
        <v>45791</v>
      </c>
      <c r="AW521" s="3">
        <v>45812</v>
      </c>
      <c r="AY521" s="3"/>
      <c r="BA521" s="3"/>
      <c r="BC521" s="3"/>
      <c r="BD521">
        <v>202505</v>
      </c>
      <c r="BE521">
        <v>202505</v>
      </c>
      <c r="BF521" s="5">
        <f>IFERROR(VLOOKUP(Sheet1[[#This Row],[ASESOR]],Parámetros!A:B,2,0),Sheet1[[#This Row],[PERIODO_ALTA]])</f>
        <v>202505</v>
      </c>
      <c r="BG521" s="5" t="str">
        <f>_xlfn.CONCAT(TRIM(Sheet1[[#This Row],[ASESOR]])," ",TRIM(Sheet1[[#This Row],[DEPARTAMENTO]]))</f>
        <v>ALIV TELECOM S.A.C. Piura</v>
      </c>
      <c r="BH521" s="5" t="str">
        <f>Sheet1[[#This Row],[DNI_ASESOR]]</f>
        <v>20609316170</v>
      </c>
      <c r="BI521">
        <f>IF(Sheet1[[#This Row],[GRUPO]]="G1",IF(AND(Sheet1[[#This Row],[RECIBO1_PAGADO]]&lt;&gt;"",Sheet1[[#This Row],[RECIBO1_PAGADO]]&lt;=DATEVALUE("10/06/2025")),1,0),0)</f>
        <v>1</v>
      </c>
      <c r="BJ521" s="9">
        <f>Sheet1[[#This Row],[PRECIO CON IGV EXTERNO]]/1.18</f>
        <v>75.423728813559322</v>
      </c>
      <c r="BK521" s="5" t="str">
        <f>IF(MONTH(Sheet1[[#This Row],[WS_RECIBO1_EMISION]])=5,"G1",IF(MONTH(Sheet1[[#This Row],[WS_RECIBO1_EMISION]])-5=1,"G2","POR DEFINIR"))</f>
        <v>G1</v>
      </c>
      <c r="BL521" s="5" t="s">
        <v>1798</v>
      </c>
    </row>
    <row r="522" spans="1:64" x14ac:dyDescent="0.25">
      <c r="A522">
        <v>2174496</v>
      </c>
      <c r="B522" t="s">
        <v>804</v>
      </c>
      <c r="C522" t="s">
        <v>94</v>
      </c>
      <c r="D522" t="s">
        <v>95</v>
      </c>
      <c r="E522" t="s">
        <v>102</v>
      </c>
      <c r="H522" s="3">
        <v>45787</v>
      </c>
      <c r="I522" s="13">
        <v>45789.545744444447</v>
      </c>
      <c r="J522" t="s">
        <v>195</v>
      </c>
      <c r="K522">
        <v>1000</v>
      </c>
      <c r="L522" t="s">
        <v>188</v>
      </c>
      <c r="M522" t="s">
        <v>58</v>
      </c>
      <c r="N522">
        <v>1</v>
      </c>
      <c r="O522">
        <v>0</v>
      </c>
      <c r="P522">
        <v>0</v>
      </c>
      <c r="Q522">
        <v>0</v>
      </c>
      <c r="R522" t="s">
        <v>227</v>
      </c>
      <c r="S522" t="s">
        <v>227</v>
      </c>
      <c r="T522">
        <v>0</v>
      </c>
      <c r="U522" t="s">
        <v>227</v>
      </c>
      <c r="V522" t="s">
        <v>227</v>
      </c>
      <c r="W522" t="s">
        <v>227</v>
      </c>
      <c r="X522" t="s">
        <v>227</v>
      </c>
      <c r="Y522" t="s">
        <v>227</v>
      </c>
      <c r="Z522" t="s">
        <v>228</v>
      </c>
      <c r="AA522" t="s">
        <v>54</v>
      </c>
      <c r="AB522">
        <v>129.9</v>
      </c>
      <c r="AC522">
        <v>111.563</v>
      </c>
      <c r="AD522" t="s">
        <v>67</v>
      </c>
      <c r="AE522" t="s">
        <v>4</v>
      </c>
      <c r="AF522" t="s">
        <v>8</v>
      </c>
      <c r="AG522" t="s">
        <v>88</v>
      </c>
      <c r="AH522" s="3">
        <v>45789</v>
      </c>
      <c r="AJ522" t="s">
        <v>56</v>
      </c>
      <c r="AK522" s="3"/>
      <c r="AM522" s="3"/>
      <c r="AN522" t="s">
        <v>57</v>
      </c>
      <c r="AO522" s="3"/>
      <c r="AR522"/>
      <c r="AS522">
        <v>202505</v>
      </c>
      <c r="AT522" s="3">
        <v>45789</v>
      </c>
      <c r="AU522">
        <v>2174496</v>
      </c>
      <c r="AV522">
        <v>45791</v>
      </c>
      <c r="AW522" s="3">
        <v>45812</v>
      </c>
      <c r="AY522" s="3"/>
      <c r="BA522" s="3"/>
      <c r="BC522" s="3"/>
      <c r="BD522">
        <v>202505</v>
      </c>
      <c r="BE522">
        <v>202505</v>
      </c>
      <c r="BF522" s="5">
        <f>IFERROR(VLOOKUP(Sheet1[[#This Row],[ASESOR]],Parámetros!A:B,2,0),Sheet1[[#This Row],[PERIODO_ALTA]])</f>
        <v>202505</v>
      </c>
      <c r="BG522" s="5" t="str">
        <f>_xlfn.CONCAT(TRIM(Sheet1[[#This Row],[ASESOR]])," ",TRIM(Sheet1[[#This Row],[DEPARTAMENTO]]))</f>
        <v>ALIV TELECOM S.A.C. La Libertad</v>
      </c>
      <c r="BH522" s="5" t="str">
        <f>Sheet1[[#This Row],[DNI_ASESOR]]</f>
        <v>20609316170</v>
      </c>
      <c r="BI522">
        <f>IF(Sheet1[[#This Row],[GRUPO]]="G1",IF(AND(Sheet1[[#This Row],[RECIBO1_PAGADO]]&lt;&gt;"",Sheet1[[#This Row],[RECIBO1_PAGADO]]&lt;=DATEVALUE("10/06/2025")),1,0),0)</f>
        <v>1</v>
      </c>
      <c r="BJ522" s="9">
        <f>Sheet1[[#This Row],[PRECIO CON IGV EXTERNO]]/1.18</f>
        <v>94.544915254237296</v>
      </c>
      <c r="BK522" s="5" t="str">
        <f>IF(MONTH(Sheet1[[#This Row],[WS_RECIBO1_EMISION]])=5,"G1",IF(MONTH(Sheet1[[#This Row],[WS_RECIBO1_EMISION]])-5=1,"G2","POR DEFINIR"))</f>
        <v>G1</v>
      </c>
      <c r="BL522" s="5" t="s">
        <v>1798</v>
      </c>
    </row>
    <row r="523" spans="1:64" x14ac:dyDescent="0.25">
      <c r="A523">
        <v>2174511</v>
      </c>
      <c r="B523" t="s">
        <v>805</v>
      </c>
      <c r="C523" t="s">
        <v>85</v>
      </c>
      <c r="D523" t="s">
        <v>86</v>
      </c>
      <c r="E523" t="s">
        <v>87</v>
      </c>
      <c r="H523" s="3">
        <v>45789</v>
      </c>
      <c r="I523" s="13">
        <v>45789.556206053239</v>
      </c>
      <c r="J523" t="s">
        <v>190</v>
      </c>
      <c r="K523">
        <v>350</v>
      </c>
      <c r="L523" t="s">
        <v>186</v>
      </c>
      <c r="M523" t="s">
        <v>53</v>
      </c>
      <c r="N523">
        <v>0</v>
      </c>
      <c r="O523">
        <v>0</v>
      </c>
      <c r="P523">
        <v>0</v>
      </c>
      <c r="Q523">
        <v>0</v>
      </c>
      <c r="R523" t="s">
        <v>227</v>
      </c>
      <c r="S523" t="s">
        <v>227</v>
      </c>
      <c r="T523">
        <v>0</v>
      </c>
      <c r="U523" t="s">
        <v>227</v>
      </c>
      <c r="V523" t="s">
        <v>227</v>
      </c>
      <c r="W523" t="s">
        <v>227</v>
      </c>
      <c r="X523" t="s">
        <v>227</v>
      </c>
      <c r="Y523" t="s">
        <v>227</v>
      </c>
      <c r="Z523" t="s">
        <v>227</v>
      </c>
      <c r="AA523" t="s">
        <v>54</v>
      </c>
      <c r="AB523">
        <v>69</v>
      </c>
      <c r="AC523">
        <v>69</v>
      </c>
      <c r="AD523" t="s">
        <v>55</v>
      </c>
      <c r="AE523" t="s">
        <v>5</v>
      </c>
      <c r="AF523" t="s">
        <v>9</v>
      </c>
      <c r="AG523" t="s">
        <v>88</v>
      </c>
      <c r="AH523" s="3">
        <v>45789</v>
      </c>
      <c r="AJ523" t="s">
        <v>56</v>
      </c>
      <c r="AK523" s="3"/>
      <c r="AM523" s="3"/>
      <c r="AN523" t="s">
        <v>57</v>
      </c>
      <c r="AO523" s="3"/>
      <c r="AR523"/>
      <c r="AS523">
        <v>202505</v>
      </c>
      <c r="AT523" s="3">
        <v>45789</v>
      </c>
      <c r="AU523">
        <v>2174511</v>
      </c>
      <c r="AV523">
        <v>45791</v>
      </c>
      <c r="AW523" s="3"/>
      <c r="AY523" s="3"/>
      <c r="BA523" s="3"/>
      <c r="BC523" s="3"/>
      <c r="BD523">
        <v>202505</v>
      </c>
      <c r="BE523">
        <v>202505</v>
      </c>
      <c r="BF523" s="5">
        <f>IFERROR(VLOOKUP(Sheet1[[#This Row],[ASESOR]],Parámetros!A:B,2,0),Sheet1[[#This Row],[PERIODO_ALTA]])</f>
        <v>202505</v>
      </c>
      <c r="BG523" s="5" t="str">
        <f>_xlfn.CONCAT(TRIM(Sheet1[[#This Row],[ASESOR]])," ",TRIM(Sheet1[[#This Row],[DEPARTAMENTO]]))</f>
        <v>S L SELECTRA Lambayeque</v>
      </c>
      <c r="BH523" s="5" t="str">
        <f>Sheet1[[#This Row],[DNI_ASESOR]]</f>
        <v>28.646.378-Q</v>
      </c>
      <c r="BI523">
        <f>IF(Sheet1[[#This Row],[GRUPO]]="G1",IF(AND(Sheet1[[#This Row],[RECIBO1_PAGADO]]&lt;&gt;"",Sheet1[[#This Row],[RECIBO1_PAGADO]]&lt;=DATEVALUE("10/06/2025")),1,0),0)</f>
        <v>0</v>
      </c>
      <c r="BJ523" s="9">
        <f>Sheet1[[#This Row],[PRECIO CON IGV EXTERNO]]/1.18</f>
        <v>58.474576271186443</v>
      </c>
      <c r="BK523" s="5" t="str">
        <f>IF(MONTH(Sheet1[[#This Row],[WS_RECIBO1_EMISION]])=5,"G1",IF(MONTH(Sheet1[[#This Row],[WS_RECIBO1_EMISION]])-5=1,"G2","POR DEFINIR"))</f>
        <v>G1</v>
      </c>
      <c r="BL523" s="5" t="s">
        <v>1798</v>
      </c>
    </row>
    <row r="524" spans="1:64" x14ac:dyDescent="0.25">
      <c r="A524">
        <v>2174559</v>
      </c>
      <c r="B524" t="s">
        <v>806</v>
      </c>
      <c r="C524" t="s">
        <v>94</v>
      </c>
      <c r="D524" t="s">
        <v>95</v>
      </c>
      <c r="E524" t="s">
        <v>102</v>
      </c>
      <c r="G524" t="s">
        <v>807</v>
      </c>
      <c r="H524" s="3">
        <v>45789</v>
      </c>
      <c r="I524" s="13">
        <v>45789.585349652778</v>
      </c>
      <c r="J524" t="s">
        <v>195</v>
      </c>
      <c r="K524">
        <v>1000</v>
      </c>
      <c r="L524" t="s">
        <v>188</v>
      </c>
      <c r="M524" t="s">
        <v>58</v>
      </c>
      <c r="N524">
        <v>1</v>
      </c>
      <c r="O524">
        <v>0</v>
      </c>
      <c r="P524">
        <v>0</v>
      </c>
      <c r="Q524">
        <v>0</v>
      </c>
      <c r="R524" t="s">
        <v>227</v>
      </c>
      <c r="S524" t="s">
        <v>227</v>
      </c>
      <c r="T524">
        <v>0</v>
      </c>
      <c r="U524" t="s">
        <v>227</v>
      </c>
      <c r="V524" t="s">
        <v>227</v>
      </c>
      <c r="W524" t="s">
        <v>227</v>
      </c>
      <c r="X524" t="s">
        <v>227</v>
      </c>
      <c r="Y524" t="s">
        <v>227</v>
      </c>
      <c r="Z524" t="s">
        <v>228</v>
      </c>
      <c r="AA524" t="s">
        <v>59</v>
      </c>
      <c r="AB524">
        <v>129.9</v>
      </c>
      <c r="AC524">
        <v>111.563</v>
      </c>
      <c r="AD524" t="s">
        <v>67</v>
      </c>
      <c r="AE524" t="s">
        <v>4</v>
      </c>
      <c r="AF524" t="s">
        <v>8</v>
      </c>
      <c r="AG524" t="s">
        <v>88</v>
      </c>
      <c r="AH524" s="3">
        <v>45789</v>
      </c>
      <c r="AJ524" t="s">
        <v>56</v>
      </c>
      <c r="AK524" s="3"/>
      <c r="AM524" s="3"/>
      <c r="AN524" t="s">
        <v>57</v>
      </c>
      <c r="AO524" s="3"/>
      <c r="AR524"/>
      <c r="AS524">
        <v>202505</v>
      </c>
      <c r="AT524" s="3">
        <v>45789</v>
      </c>
      <c r="AU524">
        <v>2174559</v>
      </c>
      <c r="AV524">
        <v>45791</v>
      </c>
      <c r="AW524" s="3">
        <v>45805</v>
      </c>
      <c r="AY524" s="3"/>
      <c r="BA524" s="3"/>
      <c r="BC524" s="3"/>
      <c r="BD524">
        <v>202505</v>
      </c>
      <c r="BE524">
        <v>202505</v>
      </c>
      <c r="BF524" s="5">
        <f>IFERROR(VLOOKUP(Sheet1[[#This Row],[ASESOR]],Parámetros!A:B,2,0),Sheet1[[#This Row],[PERIODO_ALTA]])</f>
        <v>202505</v>
      </c>
      <c r="BG524" s="5" t="str">
        <f>_xlfn.CONCAT(TRIM(Sheet1[[#This Row],[ASESOR]])," ",TRIM(Sheet1[[#This Row],[DEPARTAMENTO]]))</f>
        <v>ALIV TELECOM S.A.C. La Libertad</v>
      </c>
      <c r="BH524" s="5" t="str">
        <f>Sheet1[[#This Row],[DNI_ASESOR]]</f>
        <v>20609316170</v>
      </c>
      <c r="BI524">
        <f>IF(Sheet1[[#This Row],[GRUPO]]="G1",IF(AND(Sheet1[[#This Row],[RECIBO1_PAGADO]]&lt;&gt;"",Sheet1[[#This Row],[RECIBO1_PAGADO]]&lt;=DATEVALUE("10/06/2025")),1,0),0)</f>
        <v>1</v>
      </c>
      <c r="BJ524" s="9">
        <f>Sheet1[[#This Row],[PRECIO CON IGV EXTERNO]]/1.18</f>
        <v>94.544915254237296</v>
      </c>
      <c r="BK524" s="5" t="str">
        <f>IF(MONTH(Sheet1[[#This Row],[WS_RECIBO1_EMISION]])=5,"G1",IF(MONTH(Sheet1[[#This Row],[WS_RECIBO1_EMISION]])-5=1,"G2","POR DEFINIR"))</f>
        <v>G1</v>
      </c>
      <c r="BL524" s="5" t="s">
        <v>1798</v>
      </c>
    </row>
    <row r="525" spans="1:64" x14ac:dyDescent="0.25">
      <c r="A525">
        <v>2174696</v>
      </c>
      <c r="B525" t="s">
        <v>808</v>
      </c>
      <c r="C525" t="s">
        <v>94</v>
      </c>
      <c r="D525" t="s">
        <v>95</v>
      </c>
      <c r="E525" t="s">
        <v>96</v>
      </c>
      <c r="H525" s="3">
        <v>45789</v>
      </c>
      <c r="I525" s="13">
        <v>45789.606274456019</v>
      </c>
      <c r="J525" t="s">
        <v>190</v>
      </c>
      <c r="K525">
        <v>350</v>
      </c>
      <c r="L525" t="s">
        <v>188</v>
      </c>
      <c r="M525" t="s">
        <v>58</v>
      </c>
      <c r="N525">
        <v>0</v>
      </c>
      <c r="O525">
        <v>0</v>
      </c>
      <c r="P525">
        <v>0</v>
      </c>
      <c r="Q525">
        <v>0</v>
      </c>
      <c r="R525" t="s">
        <v>227</v>
      </c>
      <c r="S525" t="s">
        <v>227</v>
      </c>
      <c r="T525">
        <v>0</v>
      </c>
      <c r="U525" t="s">
        <v>227</v>
      </c>
      <c r="V525" t="s">
        <v>227</v>
      </c>
      <c r="W525" t="s">
        <v>228</v>
      </c>
      <c r="X525" t="s">
        <v>227</v>
      </c>
      <c r="Y525" t="s">
        <v>227</v>
      </c>
      <c r="Z525" t="s">
        <v>227</v>
      </c>
      <c r="AA525" t="s">
        <v>54</v>
      </c>
      <c r="AB525">
        <v>94</v>
      </c>
      <c r="AC525">
        <v>94</v>
      </c>
      <c r="AD525" t="s">
        <v>67</v>
      </c>
      <c r="AE525" t="s">
        <v>136</v>
      </c>
      <c r="AF525" t="s">
        <v>137</v>
      </c>
      <c r="AG525" t="s">
        <v>88</v>
      </c>
      <c r="AH525" s="3">
        <v>45790</v>
      </c>
      <c r="AJ525" t="s">
        <v>56</v>
      </c>
      <c r="AK525" s="3"/>
      <c r="AM525" s="3"/>
      <c r="AN525" t="s">
        <v>57</v>
      </c>
      <c r="AO525" s="3"/>
      <c r="AR525"/>
      <c r="AS525">
        <v>202505</v>
      </c>
      <c r="AT525" s="3">
        <v>45790</v>
      </c>
      <c r="AU525">
        <v>2174696</v>
      </c>
      <c r="AV525">
        <v>45791</v>
      </c>
      <c r="AW525" s="3">
        <v>45812</v>
      </c>
      <c r="AY525" s="3"/>
      <c r="BA525" s="3"/>
      <c r="BC525" s="3"/>
      <c r="BD525">
        <v>202505</v>
      </c>
      <c r="BE525">
        <v>202505</v>
      </c>
      <c r="BF525" s="5">
        <f>IFERROR(VLOOKUP(Sheet1[[#This Row],[ASESOR]],Parámetros!A:B,2,0),Sheet1[[#This Row],[PERIODO_ALTA]])</f>
        <v>202505</v>
      </c>
      <c r="BG525" s="5" t="str">
        <f>_xlfn.CONCAT(TRIM(Sheet1[[#This Row],[ASESOR]])," ",TRIM(Sheet1[[#This Row],[DEPARTAMENTO]]))</f>
        <v>GRUPO LUFAFCO S.A.C. La Libertad</v>
      </c>
      <c r="BH525" s="5" t="str">
        <f>Sheet1[[#This Row],[DNI_ASESOR]]</f>
        <v>20604430764</v>
      </c>
      <c r="BI525">
        <f>IF(Sheet1[[#This Row],[GRUPO]]="G1",IF(AND(Sheet1[[#This Row],[RECIBO1_PAGADO]]&lt;&gt;"",Sheet1[[#This Row],[RECIBO1_PAGADO]]&lt;=DATEVALUE("10/06/2025")),1,0),0)</f>
        <v>1</v>
      </c>
      <c r="BJ525" s="9">
        <f>Sheet1[[#This Row],[PRECIO CON IGV EXTERNO]]/1.18</f>
        <v>79.66101694915254</v>
      </c>
      <c r="BK525" s="5" t="str">
        <f>IF(MONTH(Sheet1[[#This Row],[WS_RECIBO1_EMISION]])=5,"G1",IF(MONTH(Sheet1[[#This Row],[WS_RECIBO1_EMISION]])-5=1,"G2","POR DEFINIR"))</f>
        <v>G1</v>
      </c>
      <c r="BL525" s="5" t="s">
        <v>1798</v>
      </c>
    </row>
    <row r="526" spans="1:64" x14ac:dyDescent="0.25">
      <c r="A526">
        <v>2174865</v>
      </c>
      <c r="B526" t="s">
        <v>809</v>
      </c>
      <c r="C526" t="s">
        <v>85</v>
      </c>
      <c r="D526" t="s">
        <v>86</v>
      </c>
      <c r="E526" t="s">
        <v>103</v>
      </c>
      <c r="H526" s="3">
        <v>45789</v>
      </c>
      <c r="I526" s="13">
        <v>45789.635339664354</v>
      </c>
      <c r="J526" t="s">
        <v>195</v>
      </c>
      <c r="K526">
        <v>1000</v>
      </c>
      <c r="L526" t="s">
        <v>188</v>
      </c>
      <c r="M526" t="s">
        <v>58</v>
      </c>
      <c r="N526">
        <v>1</v>
      </c>
      <c r="O526">
        <v>0</v>
      </c>
      <c r="P526">
        <v>0</v>
      </c>
      <c r="Q526">
        <v>0</v>
      </c>
      <c r="R526" t="s">
        <v>227</v>
      </c>
      <c r="S526" t="s">
        <v>227</v>
      </c>
      <c r="T526">
        <v>0</v>
      </c>
      <c r="U526" t="s">
        <v>227</v>
      </c>
      <c r="V526" t="s">
        <v>227</v>
      </c>
      <c r="W526" t="s">
        <v>227</v>
      </c>
      <c r="X526" t="s">
        <v>227</v>
      </c>
      <c r="Y526" t="s">
        <v>227</v>
      </c>
      <c r="Z526" t="s">
        <v>228</v>
      </c>
      <c r="AA526" t="s">
        <v>54</v>
      </c>
      <c r="AB526">
        <v>129.9</v>
      </c>
      <c r="AC526">
        <v>111.563</v>
      </c>
      <c r="AD526" t="s">
        <v>67</v>
      </c>
      <c r="AE526" t="s">
        <v>70</v>
      </c>
      <c r="AF526" t="s">
        <v>131</v>
      </c>
      <c r="AG526" t="s">
        <v>88</v>
      </c>
      <c r="AH526" s="3">
        <v>45790</v>
      </c>
      <c r="AJ526" t="s">
        <v>56</v>
      </c>
      <c r="AK526" s="3"/>
      <c r="AM526" s="3"/>
      <c r="AN526" t="s">
        <v>57</v>
      </c>
      <c r="AO526" s="3"/>
      <c r="AR526"/>
      <c r="AS526">
        <v>202505</v>
      </c>
      <c r="AT526" s="3">
        <v>45790</v>
      </c>
      <c r="AU526">
        <v>2174865</v>
      </c>
      <c r="AV526">
        <v>45791</v>
      </c>
      <c r="AW526" s="3">
        <v>45815</v>
      </c>
      <c r="AY526" s="3"/>
      <c r="BA526" s="3"/>
      <c r="BC526" s="3"/>
      <c r="BD526">
        <v>202505</v>
      </c>
      <c r="BE526">
        <v>202505</v>
      </c>
      <c r="BF526" s="5">
        <f>IFERROR(VLOOKUP(Sheet1[[#This Row],[ASESOR]],Parámetros!A:B,2,0),Sheet1[[#This Row],[PERIODO_ALTA]])</f>
        <v>202505</v>
      </c>
      <c r="BG526" s="5" t="str">
        <f>_xlfn.CONCAT(TRIM(Sheet1[[#This Row],[ASESOR]])," ",TRIM(Sheet1[[#This Row],[DEPARTAMENTO]]))</f>
        <v>SICOMNET SAC Lambayeque</v>
      </c>
      <c r="BH526" s="5" t="str">
        <f>Sheet1[[#This Row],[DNI_ASESOR]]</f>
        <v>20610959564</v>
      </c>
      <c r="BI526">
        <f>IF(Sheet1[[#This Row],[GRUPO]]="G1",IF(AND(Sheet1[[#This Row],[RECIBO1_PAGADO]]&lt;&gt;"",Sheet1[[#This Row],[RECIBO1_PAGADO]]&lt;=DATEVALUE("10/06/2025")),1,0),0)</f>
        <v>1</v>
      </c>
      <c r="BJ526" s="9">
        <f>Sheet1[[#This Row],[PRECIO CON IGV EXTERNO]]/1.18</f>
        <v>94.544915254237296</v>
      </c>
      <c r="BK526" s="5" t="str">
        <f>IF(MONTH(Sheet1[[#This Row],[WS_RECIBO1_EMISION]])=5,"G1",IF(MONTH(Sheet1[[#This Row],[WS_RECIBO1_EMISION]])-5=1,"G2","POR DEFINIR"))</f>
        <v>G1</v>
      </c>
      <c r="BL526" s="5" t="s">
        <v>1798</v>
      </c>
    </row>
    <row r="527" spans="1:64" x14ac:dyDescent="0.25">
      <c r="A527">
        <v>2174939</v>
      </c>
      <c r="B527" t="s">
        <v>810</v>
      </c>
      <c r="C527" t="s">
        <v>89</v>
      </c>
      <c r="D527" t="s">
        <v>89</v>
      </c>
      <c r="E527" t="s">
        <v>89</v>
      </c>
      <c r="H527" s="3">
        <v>45789</v>
      </c>
      <c r="I527" s="13">
        <v>45789.652019293979</v>
      </c>
      <c r="J527" t="s">
        <v>190</v>
      </c>
      <c r="K527">
        <v>350</v>
      </c>
      <c r="L527" t="s">
        <v>186</v>
      </c>
      <c r="M527" t="s">
        <v>53</v>
      </c>
      <c r="N527">
        <v>0</v>
      </c>
      <c r="O527">
        <v>0</v>
      </c>
      <c r="P527">
        <v>0</v>
      </c>
      <c r="Q527">
        <v>0</v>
      </c>
      <c r="R527" t="s">
        <v>227</v>
      </c>
      <c r="S527" t="s">
        <v>227</v>
      </c>
      <c r="T527">
        <v>0</v>
      </c>
      <c r="U527" t="s">
        <v>227</v>
      </c>
      <c r="V527" t="s">
        <v>227</v>
      </c>
      <c r="W527" t="s">
        <v>227</v>
      </c>
      <c r="X527" t="s">
        <v>227</v>
      </c>
      <c r="Y527" t="s">
        <v>227</v>
      </c>
      <c r="Z527" t="s">
        <v>227</v>
      </c>
      <c r="AA527" t="s">
        <v>54</v>
      </c>
      <c r="AB527">
        <v>69</v>
      </c>
      <c r="AC527">
        <v>69</v>
      </c>
      <c r="AD527" t="s">
        <v>67</v>
      </c>
      <c r="AE527" t="s">
        <v>4</v>
      </c>
      <c r="AF527" t="s">
        <v>8</v>
      </c>
      <c r="AG527" t="s">
        <v>88</v>
      </c>
      <c r="AH527" s="3">
        <v>45790</v>
      </c>
      <c r="AJ527" t="s">
        <v>56</v>
      </c>
      <c r="AK527" s="3"/>
      <c r="AM527" s="3"/>
      <c r="AN527" t="s">
        <v>57</v>
      </c>
      <c r="AO527" s="3"/>
      <c r="AR527"/>
      <c r="AS527">
        <v>202505</v>
      </c>
      <c r="AT527" s="3">
        <v>45790</v>
      </c>
      <c r="AU527">
        <v>2174939</v>
      </c>
      <c r="AV527">
        <v>45791</v>
      </c>
      <c r="AW527" s="3">
        <v>45805</v>
      </c>
      <c r="AY527" s="3"/>
      <c r="BA527" s="3"/>
      <c r="BC527" s="3"/>
      <c r="BD527">
        <v>202505</v>
      </c>
      <c r="BE527">
        <v>202505</v>
      </c>
      <c r="BF527" s="5">
        <f>IFERROR(VLOOKUP(Sheet1[[#This Row],[ASESOR]],Parámetros!A:B,2,0),Sheet1[[#This Row],[PERIODO_ALTA]])</f>
        <v>202505</v>
      </c>
      <c r="BG527" s="5" t="str">
        <f>_xlfn.CONCAT(TRIM(Sheet1[[#This Row],[ASESOR]])," ",TRIM(Sheet1[[#This Row],[DEPARTAMENTO]]))</f>
        <v>ALIV TELECOM S.A.C. Piura</v>
      </c>
      <c r="BH527" s="5" t="str">
        <f>Sheet1[[#This Row],[DNI_ASESOR]]</f>
        <v>20609316170</v>
      </c>
      <c r="BI527">
        <f>IF(Sheet1[[#This Row],[GRUPO]]="G1",IF(AND(Sheet1[[#This Row],[RECIBO1_PAGADO]]&lt;&gt;"",Sheet1[[#This Row],[RECIBO1_PAGADO]]&lt;=DATEVALUE("10/06/2025")),1,0),0)</f>
        <v>1</v>
      </c>
      <c r="BJ527" s="9">
        <f>Sheet1[[#This Row],[PRECIO CON IGV EXTERNO]]/1.18</f>
        <v>58.474576271186443</v>
      </c>
      <c r="BK527" s="5" t="str">
        <f>IF(MONTH(Sheet1[[#This Row],[WS_RECIBO1_EMISION]])=5,"G1",IF(MONTH(Sheet1[[#This Row],[WS_RECIBO1_EMISION]])-5=1,"G2","POR DEFINIR"))</f>
        <v>G1</v>
      </c>
      <c r="BL527" s="5" t="s">
        <v>1798</v>
      </c>
    </row>
    <row r="528" spans="1:64" x14ac:dyDescent="0.25">
      <c r="A528">
        <v>2175013</v>
      </c>
      <c r="B528" t="s">
        <v>811</v>
      </c>
      <c r="C528" t="s">
        <v>89</v>
      </c>
      <c r="D528" t="s">
        <v>89</v>
      </c>
      <c r="E528" t="s">
        <v>89</v>
      </c>
      <c r="H528" s="3">
        <v>45789</v>
      </c>
      <c r="I528" s="13">
        <v>45789.672844062501</v>
      </c>
      <c r="J528" t="s">
        <v>193</v>
      </c>
      <c r="K528">
        <v>600</v>
      </c>
      <c r="L528" t="s">
        <v>188</v>
      </c>
      <c r="M528" t="s">
        <v>58</v>
      </c>
      <c r="N528">
        <v>1</v>
      </c>
      <c r="O528">
        <v>0</v>
      </c>
      <c r="P528">
        <v>0</v>
      </c>
      <c r="Q528">
        <v>0</v>
      </c>
      <c r="R528" t="s">
        <v>227</v>
      </c>
      <c r="S528" t="s">
        <v>227</v>
      </c>
      <c r="T528">
        <v>0</v>
      </c>
      <c r="U528" t="s">
        <v>227</v>
      </c>
      <c r="V528" t="s">
        <v>227</v>
      </c>
      <c r="W528" t="s">
        <v>228</v>
      </c>
      <c r="X528" t="s">
        <v>227</v>
      </c>
      <c r="Y528" t="s">
        <v>227</v>
      </c>
      <c r="Z528" t="s">
        <v>227</v>
      </c>
      <c r="AA528" t="s">
        <v>54</v>
      </c>
      <c r="AB528">
        <v>179</v>
      </c>
      <c r="AC528">
        <v>179</v>
      </c>
      <c r="AD528" t="s">
        <v>60</v>
      </c>
      <c r="AE528" t="s">
        <v>127</v>
      </c>
      <c r="AF528" t="s">
        <v>128</v>
      </c>
      <c r="AG528" t="s">
        <v>88</v>
      </c>
      <c r="AH528" s="3">
        <v>45790</v>
      </c>
      <c r="AJ528" t="s">
        <v>56</v>
      </c>
      <c r="AK528" s="3"/>
      <c r="AM528" s="3"/>
      <c r="AN528" t="s">
        <v>57</v>
      </c>
      <c r="AO528" s="3"/>
      <c r="AR528"/>
      <c r="AS528">
        <v>202505</v>
      </c>
      <c r="AT528" s="3">
        <v>45790</v>
      </c>
      <c r="AU528">
        <v>2175013</v>
      </c>
      <c r="AV528">
        <v>45791</v>
      </c>
      <c r="AW528" s="3"/>
      <c r="AY528" s="3"/>
      <c r="BA528" s="3"/>
      <c r="BC528" s="3"/>
      <c r="BD528">
        <v>202505</v>
      </c>
      <c r="BE528">
        <v>202505</v>
      </c>
      <c r="BF528" s="5">
        <f>IFERROR(VLOOKUP(Sheet1[[#This Row],[ASESOR]],Parámetros!A:B,2,0),Sheet1[[#This Row],[PERIODO_ALTA]])</f>
        <v>202505</v>
      </c>
      <c r="BG528" s="5" t="str">
        <f>_xlfn.CONCAT(TRIM(Sheet1[[#This Row],[ASESOR]])," ",TRIM(Sheet1[[#This Row],[DEPARTAMENTO]]))</f>
        <v>DATANTENNA S.A.C. Piura</v>
      </c>
      <c r="BH528" s="5" t="str">
        <f>Sheet1[[#This Row],[DNI_ASESOR]]</f>
        <v>20557798723</v>
      </c>
      <c r="BI528">
        <f>IF(Sheet1[[#This Row],[GRUPO]]="G1",IF(AND(Sheet1[[#This Row],[RECIBO1_PAGADO]]&lt;&gt;"",Sheet1[[#This Row],[RECIBO1_PAGADO]]&lt;=DATEVALUE("10/06/2025")),1,0),0)</f>
        <v>0</v>
      </c>
      <c r="BJ528" s="9">
        <f>Sheet1[[#This Row],[PRECIO CON IGV EXTERNO]]/1.18</f>
        <v>151.69491525423729</v>
      </c>
      <c r="BK528" s="5" t="str">
        <f>IF(MONTH(Sheet1[[#This Row],[WS_RECIBO1_EMISION]])=5,"G1",IF(MONTH(Sheet1[[#This Row],[WS_RECIBO1_EMISION]])-5=1,"G2","POR DEFINIR"))</f>
        <v>G1</v>
      </c>
      <c r="BL528" s="5" t="s">
        <v>1798</v>
      </c>
    </row>
    <row r="529" spans="1:64" x14ac:dyDescent="0.25">
      <c r="A529">
        <v>2175043</v>
      </c>
      <c r="B529" t="s">
        <v>812</v>
      </c>
      <c r="C529" t="s">
        <v>85</v>
      </c>
      <c r="D529" t="s">
        <v>86</v>
      </c>
      <c r="E529" t="s">
        <v>106</v>
      </c>
      <c r="H529" s="3">
        <v>45789</v>
      </c>
      <c r="I529" s="13">
        <v>45789.68120648148</v>
      </c>
      <c r="J529" t="s">
        <v>195</v>
      </c>
      <c r="K529">
        <v>1000</v>
      </c>
      <c r="L529" t="s">
        <v>188</v>
      </c>
      <c r="M529" t="s">
        <v>58</v>
      </c>
      <c r="N529">
        <v>1</v>
      </c>
      <c r="O529">
        <v>0</v>
      </c>
      <c r="P529">
        <v>0</v>
      </c>
      <c r="Q529">
        <v>0</v>
      </c>
      <c r="R529" t="s">
        <v>227</v>
      </c>
      <c r="S529" t="s">
        <v>227</v>
      </c>
      <c r="T529">
        <v>0</v>
      </c>
      <c r="U529" t="s">
        <v>227</v>
      </c>
      <c r="V529" t="s">
        <v>227</v>
      </c>
      <c r="W529" t="s">
        <v>227</v>
      </c>
      <c r="X529" t="s">
        <v>227</v>
      </c>
      <c r="Y529" t="s">
        <v>227</v>
      </c>
      <c r="Z529" t="s">
        <v>228</v>
      </c>
      <c r="AA529" t="s">
        <v>54</v>
      </c>
      <c r="AB529">
        <v>129.9</v>
      </c>
      <c r="AC529">
        <v>111.563</v>
      </c>
      <c r="AD529" t="s">
        <v>67</v>
      </c>
      <c r="AE529" t="s">
        <v>70</v>
      </c>
      <c r="AF529" t="s">
        <v>131</v>
      </c>
      <c r="AG529" t="s">
        <v>88</v>
      </c>
      <c r="AH529" s="3">
        <v>45790</v>
      </c>
      <c r="AJ529" t="s">
        <v>56</v>
      </c>
      <c r="AK529" s="3"/>
      <c r="AM529" s="3"/>
      <c r="AN529" t="s">
        <v>57</v>
      </c>
      <c r="AO529" s="3"/>
      <c r="AR529"/>
      <c r="AS529">
        <v>202505</v>
      </c>
      <c r="AT529" s="3">
        <v>45790</v>
      </c>
      <c r="AU529">
        <v>2175043</v>
      </c>
      <c r="AV529">
        <v>45791</v>
      </c>
      <c r="AW529" s="3"/>
      <c r="AY529" s="3"/>
      <c r="BA529" s="3"/>
      <c r="BC529" s="3"/>
      <c r="BD529">
        <v>202505</v>
      </c>
      <c r="BE529">
        <v>202505</v>
      </c>
      <c r="BF529" s="5">
        <f>IFERROR(VLOOKUP(Sheet1[[#This Row],[ASESOR]],Parámetros!A:B,2,0),Sheet1[[#This Row],[PERIODO_ALTA]])</f>
        <v>202505</v>
      </c>
      <c r="BG529" s="5" t="str">
        <f>_xlfn.CONCAT(TRIM(Sheet1[[#This Row],[ASESOR]])," ",TRIM(Sheet1[[#This Row],[DEPARTAMENTO]]))</f>
        <v>SICOMNET SAC Lambayeque</v>
      </c>
      <c r="BH529" s="5" t="str">
        <f>Sheet1[[#This Row],[DNI_ASESOR]]</f>
        <v>20610959564</v>
      </c>
      <c r="BI529">
        <f>IF(Sheet1[[#This Row],[GRUPO]]="G1",IF(AND(Sheet1[[#This Row],[RECIBO1_PAGADO]]&lt;&gt;"",Sheet1[[#This Row],[RECIBO1_PAGADO]]&lt;=DATEVALUE("10/06/2025")),1,0),0)</f>
        <v>0</v>
      </c>
      <c r="BJ529" s="9">
        <f>Sheet1[[#This Row],[PRECIO CON IGV EXTERNO]]/1.18</f>
        <v>94.544915254237296</v>
      </c>
      <c r="BK529" s="5" t="str">
        <f>IF(MONTH(Sheet1[[#This Row],[WS_RECIBO1_EMISION]])=5,"G1",IF(MONTH(Sheet1[[#This Row],[WS_RECIBO1_EMISION]])-5=1,"G2","POR DEFINIR"))</f>
        <v>G1</v>
      </c>
      <c r="BL529" s="5" t="s">
        <v>1798</v>
      </c>
    </row>
    <row r="530" spans="1:64" x14ac:dyDescent="0.25">
      <c r="A530">
        <v>2175066</v>
      </c>
      <c r="B530" t="s">
        <v>813</v>
      </c>
      <c r="C530" t="s">
        <v>94</v>
      </c>
      <c r="D530" t="s">
        <v>95</v>
      </c>
      <c r="E530" t="s">
        <v>96</v>
      </c>
      <c r="H530" s="3">
        <v>45789</v>
      </c>
      <c r="I530" s="13">
        <v>45789.689552928241</v>
      </c>
      <c r="J530" t="s">
        <v>191</v>
      </c>
      <c r="K530">
        <v>550</v>
      </c>
      <c r="L530" t="s">
        <v>186</v>
      </c>
      <c r="M530" t="s">
        <v>53</v>
      </c>
      <c r="N530">
        <v>0</v>
      </c>
      <c r="O530">
        <v>0</v>
      </c>
      <c r="P530">
        <v>0</v>
      </c>
      <c r="Q530">
        <v>0</v>
      </c>
      <c r="R530" t="s">
        <v>227</v>
      </c>
      <c r="S530" t="s">
        <v>227</v>
      </c>
      <c r="T530">
        <v>0</v>
      </c>
      <c r="U530" t="s">
        <v>227</v>
      </c>
      <c r="V530" t="s">
        <v>227</v>
      </c>
      <c r="W530" t="s">
        <v>227</v>
      </c>
      <c r="X530" t="s">
        <v>227</v>
      </c>
      <c r="Y530" t="s">
        <v>227</v>
      </c>
      <c r="Z530" t="s">
        <v>227</v>
      </c>
      <c r="AA530" t="s">
        <v>54</v>
      </c>
      <c r="AB530">
        <v>89</v>
      </c>
      <c r="AC530">
        <v>89</v>
      </c>
      <c r="AD530" t="s">
        <v>67</v>
      </c>
      <c r="AE530" t="s">
        <v>151</v>
      </c>
      <c r="AF530" t="s">
        <v>152</v>
      </c>
      <c r="AG530" t="s">
        <v>88</v>
      </c>
      <c r="AH530" s="3">
        <v>45790</v>
      </c>
      <c r="AJ530" t="s">
        <v>56</v>
      </c>
      <c r="AK530" s="3"/>
      <c r="AM530" s="3"/>
      <c r="AN530" t="s">
        <v>57</v>
      </c>
      <c r="AO530" s="3"/>
      <c r="AR530"/>
      <c r="AS530">
        <v>202505</v>
      </c>
      <c r="AT530" s="3">
        <v>45790</v>
      </c>
      <c r="AU530">
        <v>2175066</v>
      </c>
      <c r="AV530">
        <v>45791</v>
      </c>
      <c r="AW530" s="3">
        <v>45802</v>
      </c>
      <c r="AY530" s="3"/>
      <c r="BA530" s="3"/>
      <c r="BC530" s="3"/>
      <c r="BD530">
        <v>202505</v>
      </c>
      <c r="BE530">
        <v>202505</v>
      </c>
      <c r="BF530" s="5">
        <f>IFERROR(VLOOKUP(Sheet1[[#This Row],[ASESOR]],Parámetros!A:B,2,0),Sheet1[[#This Row],[PERIODO_ALTA]])</f>
        <v>202505</v>
      </c>
      <c r="BG530" s="5" t="str">
        <f>_xlfn.CONCAT(TRIM(Sheet1[[#This Row],[ASESOR]])," ",TRIM(Sheet1[[#This Row],[DEPARTAMENTO]]))</f>
        <v>SAVY OUTSOURCING S.A.C. La Libertad</v>
      </c>
      <c r="BH530" s="5" t="str">
        <f>Sheet1[[#This Row],[DNI_ASESOR]]</f>
        <v>20611812893</v>
      </c>
      <c r="BI530">
        <f>IF(Sheet1[[#This Row],[GRUPO]]="G1",IF(AND(Sheet1[[#This Row],[RECIBO1_PAGADO]]&lt;&gt;"",Sheet1[[#This Row],[RECIBO1_PAGADO]]&lt;=DATEVALUE("10/06/2025")),1,0),0)</f>
        <v>1</v>
      </c>
      <c r="BJ530" s="9">
        <f>Sheet1[[#This Row],[PRECIO CON IGV EXTERNO]]/1.18</f>
        <v>75.423728813559322</v>
      </c>
      <c r="BK530" s="5" t="str">
        <f>IF(MONTH(Sheet1[[#This Row],[WS_RECIBO1_EMISION]])=5,"G1",IF(MONTH(Sheet1[[#This Row],[WS_RECIBO1_EMISION]])-5=1,"G2","POR DEFINIR"))</f>
        <v>G1</v>
      </c>
      <c r="BL530" s="5" t="s">
        <v>1798</v>
      </c>
    </row>
    <row r="531" spans="1:64" x14ac:dyDescent="0.25">
      <c r="A531">
        <v>2175098</v>
      </c>
      <c r="B531" t="s">
        <v>814</v>
      </c>
      <c r="C531" t="s">
        <v>89</v>
      </c>
      <c r="D531" t="s">
        <v>89</v>
      </c>
      <c r="E531" t="s">
        <v>90</v>
      </c>
      <c r="H531" s="3">
        <v>45789</v>
      </c>
      <c r="I531" s="13">
        <v>45789.689549502313</v>
      </c>
      <c r="J531" t="s">
        <v>190</v>
      </c>
      <c r="K531">
        <v>350</v>
      </c>
      <c r="L531" t="s">
        <v>186</v>
      </c>
      <c r="M531" t="s">
        <v>53</v>
      </c>
      <c r="N531">
        <v>0</v>
      </c>
      <c r="O531">
        <v>0</v>
      </c>
      <c r="P531">
        <v>0</v>
      </c>
      <c r="Q531">
        <v>0</v>
      </c>
      <c r="R531" t="s">
        <v>227</v>
      </c>
      <c r="S531" t="s">
        <v>227</v>
      </c>
      <c r="T531">
        <v>0</v>
      </c>
      <c r="U531" t="s">
        <v>227</v>
      </c>
      <c r="V531" t="s">
        <v>227</v>
      </c>
      <c r="W531" t="s">
        <v>227</v>
      </c>
      <c r="X531" t="s">
        <v>227</v>
      </c>
      <c r="Y531" t="s">
        <v>227</v>
      </c>
      <c r="Z531" t="s">
        <v>227</v>
      </c>
      <c r="AA531" t="s">
        <v>54</v>
      </c>
      <c r="AB531">
        <v>69</v>
      </c>
      <c r="AC531">
        <v>69</v>
      </c>
      <c r="AD531" t="s">
        <v>67</v>
      </c>
      <c r="AE531" t="s">
        <v>4</v>
      </c>
      <c r="AF531" t="s">
        <v>8</v>
      </c>
      <c r="AG531" t="s">
        <v>88</v>
      </c>
      <c r="AH531" s="3">
        <v>45790</v>
      </c>
      <c r="AJ531" t="s">
        <v>56</v>
      </c>
      <c r="AK531" s="3"/>
      <c r="AM531" s="3"/>
      <c r="AN531" t="s">
        <v>57</v>
      </c>
      <c r="AO531" s="3"/>
      <c r="AR531"/>
      <c r="AS531">
        <v>202505</v>
      </c>
      <c r="AT531" s="3">
        <v>45790</v>
      </c>
      <c r="AU531">
        <v>2175098</v>
      </c>
      <c r="AV531">
        <v>45791</v>
      </c>
      <c r="AW531" s="3">
        <v>45806</v>
      </c>
      <c r="AY531" s="3"/>
      <c r="BA531" s="3"/>
      <c r="BC531" s="3"/>
      <c r="BD531">
        <v>202505</v>
      </c>
      <c r="BE531">
        <v>202505</v>
      </c>
      <c r="BF531" s="5">
        <f>IFERROR(VLOOKUP(Sheet1[[#This Row],[ASESOR]],Parámetros!A:B,2,0),Sheet1[[#This Row],[PERIODO_ALTA]])</f>
        <v>202505</v>
      </c>
      <c r="BG531" s="5" t="str">
        <f>_xlfn.CONCAT(TRIM(Sheet1[[#This Row],[ASESOR]])," ",TRIM(Sheet1[[#This Row],[DEPARTAMENTO]]))</f>
        <v>ALIV TELECOM S.A.C. Piura</v>
      </c>
      <c r="BH531" s="5" t="str">
        <f>Sheet1[[#This Row],[DNI_ASESOR]]</f>
        <v>20609316170</v>
      </c>
      <c r="BI531">
        <f>IF(Sheet1[[#This Row],[GRUPO]]="G1",IF(AND(Sheet1[[#This Row],[RECIBO1_PAGADO]]&lt;&gt;"",Sheet1[[#This Row],[RECIBO1_PAGADO]]&lt;=DATEVALUE("10/06/2025")),1,0),0)</f>
        <v>1</v>
      </c>
      <c r="BJ531" s="9">
        <f>Sheet1[[#This Row],[PRECIO CON IGV EXTERNO]]/1.18</f>
        <v>58.474576271186443</v>
      </c>
      <c r="BK531" s="5" t="str">
        <f>IF(MONTH(Sheet1[[#This Row],[WS_RECIBO1_EMISION]])=5,"G1",IF(MONTH(Sheet1[[#This Row],[WS_RECIBO1_EMISION]])-5=1,"G2","POR DEFINIR"))</f>
        <v>G1</v>
      </c>
      <c r="BL531" s="5" t="s">
        <v>1798</v>
      </c>
    </row>
    <row r="532" spans="1:64" x14ac:dyDescent="0.25">
      <c r="A532">
        <v>2175126</v>
      </c>
      <c r="B532" t="s">
        <v>815</v>
      </c>
      <c r="C532" t="s">
        <v>98</v>
      </c>
      <c r="D532" t="s">
        <v>99</v>
      </c>
      <c r="E532" t="s">
        <v>100</v>
      </c>
      <c r="H532" s="3">
        <v>45789</v>
      </c>
      <c r="I532" s="13">
        <v>45789.70202060185</v>
      </c>
      <c r="J532" t="s">
        <v>195</v>
      </c>
      <c r="K532">
        <v>1000</v>
      </c>
      <c r="L532" t="s">
        <v>189</v>
      </c>
      <c r="M532" t="s">
        <v>65</v>
      </c>
      <c r="N532">
        <v>1</v>
      </c>
      <c r="O532">
        <v>0</v>
      </c>
      <c r="P532">
        <v>0</v>
      </c>
      <c r="Q532">
        <v>0</v>
      </c>
      <c r="R532" t="s">
        <v>227</v>
      </c>
      <c r="S532" t="s">
        <v>227</v>
      </c>
      <c r="T532">
        <v>1</v>
      </c>
      <c r="U532" t="s">
        <v>227</v>
      </c>
      <c r="V532" t="s">
        <v>227</v>
      </c>
      <c r="W532" t="s">
        <v>227</v>
      </c>
      <c r="X532" t="s">
        <v>227</v>
      </c>
      <c r="Y532" t="s">
        <v>227</v>
      </c>
      <c r="Z532" t="s">
        <v>228</v>
      </c>
      <c r="AA532" t="s">
        <v>54</v>
      </c>
      <c r="AB532">
        <v>139.9</v>
      </c>
      <c r="AC532">
        <v>121.563</v>
      </c>
      <c r="AD532" t="s">
        <v>67</v>
      </c>
      <c r="AE532" t="s">
        <v>142</v>
      </c>
      <c r="AF532" t="s">
        <v>143</v>
      </c>
      <c r="AG532" t="s">
        <v>88</v>
      </c>
      <c r="AH532" s="3">
        <v>45790</v>
      </c>
      <c r="AJ532" t="s">
        <v>56</v>
      </c>
      <c r="AK532" s="3"/>
      <c r="AM532" s="3"/>
      <c r="AN532" t="s">
        <v>57</v>
      </c>
      <c r="AO532" s="3"/>
      <c r="AR532"/>
      <c r="AS532">
        <v>202505</v>
      </c>
      <c r="AT532" s="3">
        <v>45790</v>
      </c>
      <c r="AU532">
        <v>2175126</v>
      </c>
      <c r="AV532">
        <v>45791</v>
      </c>
      <c r="AW532" s="3">
        <v>45809</v>
      </c>
      <c r="AY532" s="3"/>
      <c r="BA532" s="3"/>
      <c r="BC532" s="3"/>
      <c r="BD532">
        <v>202505</v>
      </c>
      <c r="BE532">
        <v>202505</v>
      </c>
      <c r="BF532" s="5">
        <f>IFERROR(VLOOKUP(Sheet1[[#This Row],[ASESOR]],Parámetros!A:B,2,0),Sheet1[[#This Row],[PERIODO_ALTA]])</f>
        <v>202505</v>
      </c>
      <c r="BG532" s="5" t="str">
        <f>_xlfn.CONCAT(TRIM(Sheet1[[#This Row],[ASESOR]])," ",TRIM(Sheet1[[#This Row],[DEPARTAMENTO]]))</f>
        <v>CENTRALCALL TELECOMUNICACIONES Áncash</v>
      </c>
      <c r="BH532" s="5" t="str">
        <f>Sheet1[[#This Row],[DNI_ASESOR]]</f>
        <v>20609402319</v>
      </c>
      <c r="BI532">
        <f>IF(Sheet1[[#This Row],[GRUPO]]="G1",IF(AND(Sheet1[[#This Row],[RECIBO1_PAGADO]]&lt;&gt;"",Sheet1[[#This Row],[RECIBO1_PAGADO]]&lt;=DATEVALUE("10/06/2025")),1,0),0)</f>
        <v>1</v>
      </c>
      <c r="BJ532" s="9">
        <f>Sheet1[[#This Row],[PRECIO CON IGV EXTERNO]]/1.18</f>
        <v>103.01949152542373</v>
      </c>
      <c r="BK532" s="5" t="str">
        <f>IF(MONTH(Sheet1[[#This Row],[WS_RECIBO1_EMISION]])=5,"G1",IF(MONTH(Sheet1[[#This Row],[WS_RECIBO1_EMISION]])-5=1,"G2","POR DEFINIR"))</f>
        <v>G1</v>
      </c>
      <c r="BL532" s="5" t="s">
        <v>1798</v>
      </c>
    </row>
    <row r="533" spans="1:64" x14ac:dyDescent="0.25">
      <c r="A533">
        <v>2175127</v>
      </c>
      <c r="B533" t="s">
        <v>816</v>
      </c>
      <c r="C533" t="s">
        <v>89</v>
      </c>
      <c r="D533" t="s">
        <v>89</v>
      </c>
      <c r="E533" t="s">
        <v>90</v>
      </c>
      <c r="H533" s="3">
        <v>45789</v>
      </c>
      <c r="I533" s="13">
        <v>45789.697972372684</v>
      </c>
      <c r="J533" t="s">
        <v>195</v>
      </c>
      <c r="K533">
        <v>1000</v>
      </c>
      <c r="L533" t="s">
        <v>188</v>
      </c>
      <c r="M533" t="s">
        <v>58</v>
      </c>
      <c r="N533">
        <v>1</v>
      </c>
      <c r="O533">
        <v>0</v>
      </c>
      <c r="P533">
        <v>0</v>
      </c>
      <c r="Q533">
        <v>0</v>
      </c>
      <c r="R533" t="s">
        <v>227</v>
      </c>
      <c r="S533" t="s">
        <v>227</v>
      </c>
      <c r="T533">
        <v>0</v>
      </c>
      <c r="U533" t="s">
        <v>227</v>
      </c>
      <c r="V533" t="s">
        <v>227</v>
      </c>
      <c r="W533" t="s">
        <v>227</v>
      </c>
      <c r="X533" t="s">
        <v>227</v>
      </c>
      <c r="Y533" t="s">
        <v>227</v>
      </c>
      <c r="Z533" t="s">
        <v>228</v>
      </c>
      <c r="AA533" t="s">
        <v>54</v>
      </c>
      <c r="AB533">
        <v>129.9</v>
      </c>
      <c r="AC533">
        <v>111.563</v>
      </c>
      <c r="AD533" t="s">
        <v>67</v>
      </c>
      <c r="AE533" t="s">
        <v>4</v>
      </c>
      <c r="AF533" t="s">
        <v>8</v>
      </c>
      <c r="AG533" t="s">
        <v>88</v>
      </c>
      <c r="AH533" s="3">
        <v>45790</v>
      </c>
      <c r="AJ533" t="s">
        <v>56</v>
      </c>
      <c r="AK533" s="3"/>
      <c r="AM533" s="3"/>
      <c r="AN533" t="s">
        <v>57</v>
      </c>
      <c r="AO533" s="3"/>
      <c r="AR533"/>
      <c r="AS533">
        <v>202505</v>
      </c>
      <c r="AT533" s="3">
        <v>45790</v>
      </c>
      <c r="AU533">
        <v>2175127</v>
      </c>
      <c r="AV533">
        <v>45791</v>
      </c>
      <c r="AW533" s="3">
        <v>45812</v>
      </c>
      <c r="AY533" s="3"/>
      <c r="BA533" s="3"/>
      <c r="BC533" s="3"/>
      <c r="BD533">
        <v>202505</v>
      </c>
      <c r="BE533">
        <v>202505</v>
      </c>
      <c r="BF533" s="5">
        <f>IFERROR(VLOOKUP(Sheet1[[#This Row],[ASESOR]],Parámetros!A:B,2,0),Sheet1[[#This Row],[PERIODO_ALTA]])</f>
        <v>202505</v>
      </c>
      <c r="BG533" s="5" t="str">
        <f>_xlfn.CONCAT(TRIM(Sheet1[[#This Row],[ASESOR]])," ",TRIM(Sheet1[[#This Row],[DEPARTAMENTO]]))</f>
        <v>ALIV TELECOM S.A.C. Piura</v>
      </c>
      <c r="BH533" s="5" t="str">
        <f>Sheet1[[#This Row],[DNI_ASESOR]]</f>
        <v>20609316170</v>
      </c>
      <c r="BI533">
        <f>IF(Sheet1[[#This Row],[GRUPO]]="G1",IF(AND(Sheet1[[#This Row],[RECIBO1_PAGADO]]&lt;&gt;"",Sheet1[[#This Row],[RECIBO1_PAGADO]]&lt;=DATEVALUE("10/06/2025")),1,0),0)</f>
        <v>1</v>
      </c>
      <c r="BJ533" s="9">
        <f>Sheet1[[#This Row],[PRECIO CON IGV EXTERNO]]/1.18</f>
        <v>94.544915254237296</v>
      </c>
      <c r="BK533" s="5" t="str">
        <f>IF(MONTH(Sheet1[[#This Row],[WS_RECIBO1_EMISION]])=5,"G1",IF(MONTH(Sheet1[[#This Row],[WS_RECIBO1_EMISION]])-5=1,"G2","POR DEFINIR"))</f>
        <v>G1</v>
      </c>
      <c r="BL533" s="5" t="s">
        <v>1798</v>
      </c>
    </row>
    <row r="534" spans="1:64" x14ac:dyDescent="0.25">
      <c r="A534">
        <v>2175132</v>
      </c>
      <c r="B534" t="s">
        <v>817</v>
      </c>
      <c r="C534" t="s">
        <v>85</v>
      </c>
      <c r="D534" t="s">
        <v>86</v>
      </c>
      <c r="E534" t="s">
        <v>87</v>
      </c>
      <c r="H534" s="3">
        <v>45789</v>
      </c>
      <c r="I534" s="13">
        <v>45789.720765740742</v>
      </c>
      <c r="J534" t="s">
        <v>190</v>
      </c>
      <c r="K534">
        <v>350</v>
      </c>
      <c r="L534" t="s">
        <v>186</v>
      </c>
      <c r="M534" t="s">
        <v>53</v>
      </c>
      <c r="N534">
        <v>0</v>
      </c>
      <c r="O534">
        <v>0</v>
      </c>
      <c r="P534">
        <v>0</v>
      </c>
      <c r="Q534">
        <v>0</v>
      </c>
      <c r="R534" t="s">
        <v>227</v>
      </c>
      <c r="S534" t="s">
        <v>227</v>
      </c>
      <c r="T534">
        <v>0</v>
      </c>
      <c r="U534" t="s">
        <v>227</v>
      </c>
      <c r="V534" t="s">
        <v>227</v>
      </c>
      <c r="W534" t="s">
        <v>227</v>
      </c>
      <c r="X534" t="s">
        <v>227</v>
      </c>
      <c r="Y534" t="s">
        <v>227</v>
      </c>
      <c r="Z534" t="s">
        <v>227</v>
      </c>
      <c r="AA534" t="s">
        <v>54</v>
      </c>
      <c r="AB534">
        <v>69</v>
      </c>
      <c r="AC534">
        <v>69</v>
      </c>
      <c r="AD534" t="s">
        <v>60</v>
      </c>
      <c r="AE534" t="s">
        <v>6</v>
      </c>
      <c r="AF534" t="s">
        <v>10</v>
      </c>
      <c r="AG534" t="s">
        <v>88</v>
      </c>
      <c r="AH534" s="3">
        <v>45789</v>
      </c>
      <c r="AJ534" t="s">
        <v>56</v>
      </c>
      <c r="AK534" s="3"/>
      <c r="AM534" s="3"/>
      <c r="AN534" t="s">
        <v>57</v>
      </c>
      <c r="AO534" s="3"/>
      <c r="AQ534" t="s">
        <v>57</v>
      </c>
      <c r="AR534" t="s">
        <v>69</v>
      </c>
      <c r="AS534">
        <v>202505</v>
      </c>
      <c r="AT534" s="3">
        <v>45789</v>
      </c>
      <c r="AU534">
        <v>2175132</v>
      </c>
      <c r="AV534">
        <v>45791</v>
      </c>
      <c r="AW534" s="3">
        <v>45817</v>
      </c>
      <c r="AY534" s="3"/>
      <c r="BA534" s="3"/>
      <c r="BC534" s="3"/>
      <c r="BD534">
        <v>202505</v>
      </c>
      <c r="BE534">
        <v>202505</v>
      </c>
      <c r="BF534" s="5">
        <f>IFERROR(VLOOKUP(Sheet1[[#This Row],[ASESOR]],Parámetros!A:B,2,0),Sheet1[[#This Row],[PERIODO_ALTA]])</f>
        <v>202505</v>
      </c>
      <c r="BG534" s="5" t="str">
        <f>_xlfn.CONCAT(TRIM(Sheet1[[#This Row],[ASESOR]])," ",TRIM(Sheet1[[#This Row],[DEPARTAMENTO]]))</f>
        <v>DAS SOLUCIONES S.A.C. Lambayeque</v>
      </c>
      <c r="BH534" s="5" t="str">
        <f>Sheet1[[#This Row],[DNI_ASESOR]]</f>
        <v>20607995258</v>
      </c>
      <c r="BI534">
        <f>IF(Sheet1[[#This Row],[GRUPO]]="G1",IF(AND(Sheet1[[#This Row],[RECIBO1_PAGADO]]&lt;&gt;"",Sheet1[[#This Row],[RECIBO1_PAGADO]]&lt;=DATEVALUE("10/06/2025")),1,0),0)</f>
        <v>1</v>
      </c>
      <c r="BJ534" s="9">
        <f>Sheet1[[#This Row],[PRECIO CON IGV EXTERNO]]/1.18</f>
        <v>58.474576271186443</v>
      </c>
      <c r="BK534" s="5" t="str">
        <f>IF(MONTH(Sheet1[[#This Row],[WS_RECIBO1_EMISION]])=5,"G1",IF(MONTH(Sheet1[[#This Row],[WS_RECIBO1_EMISION]])-5=1,"G2","POR DEFINIR"))</f>
        <v>G1</v>
      </c>
      <c r="BL534" s="5" t="s">
        <v>1798</v>
      </c>
    </row>
    <row r="535" spans="1:64" x14ac:dyDescent="0.25">
      <c r="A535">
        <v>2175137</v>
      </c>
      <c r="B535" t="s">
        <v>818</v>
      </c>
      <c r="C535" t="s">
        <v>94</v>
      </c>
      <c r="D535" t="s">
        <v>95</v>
      </c>
      <c r="E535" t="s">
        <v>96</v>
      </c>
      <c r="H535" s="3">
        <v>45789</v>
      </c>
      <c r="I535" s="13">
        <v>45789.704099918985</v>
      </c>
      <c r="J535" t="s">
        <v>190</v>
      </c>
      <c r="K535">
        <v>350</v>
      </c>
      <c r="L535" t="s">
        <v>186</v>
      </c>
      <c r="M535" t="s">
        <v>53</v>
      </c>
      <c r="N535">
        <v>0</v>
      </c>
      <c r="O535">
        <v>0</v>
      </c>
      <c r="P535">
        <v>0</v>
      </c>
      <c r="Q535">
        <v>0</v>
      </c>
      <c r="R535" t="s">
        <v>227</v>
      </c>
      <c r="S535" t="s">
        <v>227</v>
      </c>
      <c r="T535">
        <v>0</v>
      </c>
      <c r="U535" t="s">
        <v>227</v>
      </c>
      <c r="V535" t="s">
        <v>227</v>
      </c>
      <c r="W535" t="s">
        <v>227</v>
      </c>
      <c r="X535" t="s">
        <v>227</v>
      </c>
      <c r="Y535" t="s">
        <v>227</v>
      </c>
      <c r="Z535" t="s">
        <v>227</v>
      </c>
      <c r="AA535" t="s">
        <v>54</v>
      </c>
      <c r="AB535">
        <v>69</v>
      </c>
      <c r="AC535">
        <v>69</v>
      </c>
      <c r="AD535" t="s">
        <v>67</v>
      </c>
      <c r="AE535" t="s">
        <v>4</v>
      </c>
      <c r="AF535" t="s">
        <v>8</v>
      </c>
      <c r="AG535" t="s">
        <v>88</v>
      </c>
      <c r="AH535" s="3">
        <v>45790</v>
      </c>
      <c r="AJ535" t="s">
        <v>56</v>
      </c>
      <c r="AK535" s="3"/>
      <c r="AM535" s="3"/>
      <c r="AN535" t="s">
        <v>57</v>
      </c>
      <c r="AO535" s="3"/>
      <c r="AR535"/>
      <c r="AS535">
        <v>202505</v>
      </c>
      <c r="AT535" s="3">
        <v>45790</v>
      </c>
      <c r="AU535">
        <v>2175137</v>
      </c>
      <c r="AV535">
        <v>45791</v>
      </c>
      <c r="AW535" s="3">
        <v>45815</v>
      </c>
      <c r="AY535" s="3"/>
      <c r="BA535" s="3"/>
      <c r="BC535" s="3"/>
      <c r="BD535">
        <v>202505</v>
      </c>
      <c r="BE535">
        <v>202505</v>
      </c>
      <c r="BF535" s="5">
        <f>IFERROR(VLOOKUP(Sheet1[[#This Row],[ASESOR]],Parámetros!A:B,2,0),Sheet1[[#This Row],[PERIODO_ALTA]])</f>
        <v>202505</v>
      </c>
      <c r="BG535" s="5" t="str">
        <f>_xlfn.CONCAT(TRIM(Sheet1[[#This Row],[ASESOR]])," ",TRIM(Sheet1[[#This Row],[DEPARTAMENTO]]))</f>
        <v>ALIV TELECOM S.A.C. La Libertad</v>
      </c>
      <c r="BH535" s="5" t="str">
        <f>Sheet1[[#This Row],[DNI_ASESOR]]</f>
        <v>20609316170</v>
      </c>
      <c r="BI535">
        <f>IF(Sheet1[[#This Row],[GRUPO]]="G1",IF(AND(Sheet1[[#This Row],[RECIBO1_PAGADO]]&lt;&gt;"",Sheet1[[#This Row],[RECIBO1_PAGADO]]&lt;=DATEVALUE("10/06/2025")),1,0),0)</f>
        <v>1</v>
      </c>
      <c r="BJ535" s="9">
        <f>Sheet1[[#This Row],[PRECIO CON IGV EXTERNO]]/1.18</f>
        <v>58.474576271186443</v>
      </c>
      <c r="BK535" s="5" t="str">
        <f>IF(MONTH(Sheet1[[#This Row],[WS_RECIBO1_EMISION]])=5,"G1",IF(MONTH(Sheet1[[#This Row],[WS_RECIBO1_EMISION]])-5=1,"G2","POR DEFINIR"))</f>
        <v>G1</v>
      </c>
      <c r="BL535" s="5" t="s">
        <v>1798</v>
      </c>
    </row>
    <row r="536" spans="1:64" x14ac:dyDescent="0.25">
      <c r="A536">
        <v>2175142</v>
      </c>
      <c r="B536" t="s">
        <v>819</v>
      </c>
      <c r="C536" t="s">
        <v>94</v>
      </c>
      <c r="D536" t="s">
        <v>95</v>
      </c>
      <c r="E536" t="s">
        <v>96</v>
      </c>
      <c r="H536" s="3">
        <v>45789</v>
      </c>
      <c r="I536" s="13">
        <v>45789.697959722223</v>
      </c>
      <c r="J536" t="s">
        <v>195</v>
      </c>
      <c r="K536">
        <v>1000</v>
      </c>
      <c r="L536" t="s">
        <v>186</v>
      </c>
      <c r="M536" t="s">
        <v>53</v>
      </c>
      <c r="N536">
        <v>1</v>
      </c>
      <c r="O536">
        <v>0</v>
      </c>
      <c r="P536">
        <v>0</v>
      </c>
      <c r="Q536">
        <v>0</v>
      </c>
      <c r="R536" t="s">
        <v>227</v>
      </c>
      <c r="S536" t="s">
        <v>227</v>
      </c>
      <c r="T536">
        <v>0</v>
      </c>
      <c r="U536" t="s">
        <v>227</v>
      </c>
      <c r="V536" t="s">
        <v>227</v>
      </c>
      <c r="W536" t="s">
        <v>227</v>
      </c>
      <c r="X536" t="s">
        <v>227</v>
      </c>
      <c r="Y536" t="s">
        <v>227</v>
      </c>
      <c r="Z536" t="s">
        <v>227</v>
      </c>
      <c r="AA536" t="s">
        <v>54</v>
      </c>
      <c r="AB536">
        <v>109</v>
      </c>
      <c r="AC536">
        <v>109</v>
      </c>
      <c r="AD536" t="s">
        <v>55</v>
      </c>
      <c r="AE536" t="s">
        <v>141</v>
      </c>
      <c r="AF536" t="s">
        <v>187</v>
      </c>
      <c r="AG536" t="s">
        <v>88</v>
      </c>
      <c r="AH536" s="3">
        <v>45790</v>
      </c>
      <c r="AJ536" t="s">
        <v>56</v>
      </c>
      <c r="AK536" s="3"/>
      <c r="AM536" s="3"/>
      <c r="AN536" t="s">
        <v>57</v>
      </c>
      <c r="AO536" s="3"/>
      <c r="AR536"/>
      <c r="AS536">
        <v>202505</v>
      </c>
      <c r="AT536" s="3">
        <v>45790</v>
      </c>
      <c r="AU536">
        <v>2175142</v>
      </c>
      <c r="AV536">
        <v>45791</v>
      </c>
      <c r="AW536" s="3">
        <v>45817</v>
      </c>
      <c r="AY536" s="3"/>
      <c r="BA536" s="3"/>
      <c r="BC536" s="3"/>
      <c r="BD536">
        <v>202505</v>
      </c>
      <c r="BE536">
        <v>202505</v>
      </c>
      <c r="BF536" s="5">
        <f>IFERROR(VLOOKUP(Sheet1[[#This Row],[ASESOR]],Parámetros!A:B,2,0),Sheet1[[#This Row],[PERIODO_ALTA]])</f>
        <v>202505</v>
      </c>
      <c r="BG536" s="5" t="str">
        <f>_xlfn.CONCAT(TRIM(Sheet1[[#This Row],[ASESOR]])," ",TRIM(Sheet1[[#This Row],[DEPARTAMENTO]]))</f>
        <v>EXPORTEL PROVINCIA La Libertad</v>
      </c>
      <c r="BH536" s="5" t="str">
        <f>Sheet1[[#This Row],[DNI_ASESOR]]</f>
        <v>20610487672</v>
      </c>
      <c r="BI536">
        <f>IF(Sheet1[[#This Row],[GRUPO]]="G1",IF(AND(Sheet1[[#This Row],[RECIBO1_PAGADO]]&lt;&gt;"",Sheet1[[#This Row],[RECIBO1_PAGADO]]&lt;=DATEVALUE("10/06/2025")),1,0),0)</f>
        <v>1</v>
      </c>
      <c r="BJ536" s="9">
        <f>Sheet1[[#This Row],[PRECIO CON IGV EXTERNO]]/1.18</f>
        <v>92.372881355932208</v>
      </c>
      <c r="BK536" s="5" t="str">
        <f>IF(MONTH(Sheet1[[#This Row],[WS_RECIBO1_EMISION]])=5,"G1",IF(MONTH(Sheet1[[#This Row],[WS_RECIBO1_EMISION]])-5=1,"G2","POR DEFINIR"))</f>
        <v>G1</v>
      </c>
      <c r="BL536" s="5" t="s">
        <v>1798</v>
      </c>
    </row>
    <row r="537" spans="1:64" x14ac:dyDescent="0.25">
      <c r="A537">
        <v>2175163</v>
      </c>
      <c r="B537" t="s">
        <v>820</v>
      </c>
      <c r="C537" t="s">
        <v>98</v>
      </c>
      <c r="D537" t="s">
        <v>99</v>
      </c>
      <c r="E537" t="s">
        <v>100</v>
      </c>
      <c r="H537" s="3">
        <v>45789</v>
      </c>
      <c r="I537" s="13">
        <v>45789.712424618054</v>
      </c>
      <c r="J537" t="s">
        <v>195</v>
      </c>
      <c r="K537">
        <v>1000</v>
      </c>
      <c r="L537" t="s">
        <v>188</v>
      </c>
      <c r="M537" t="s">
        <v>58</v>
      </c>
      <c r="N537">
        <v>1</v>
      </c>
      <c r="O537">
        <v>0</v>
      </c>
      <c r="P537">
        <v>0</v>
      </c>
      <c r="Q537">
        <v>0</v>
      </c>
      <c r="R537" t="s">
        <v>227</v>
      </c>
      <c r="S537" t="s">
        <v>227</v>
      </c>
      <c r="T537">
        <v>0</v>
      </c>
      <c r="U537" t="s">
        <v>227</v>
      </c>
      <c r="V537" t="s">
        <v>227</v>
      </c>
      <c r="W537" t="s">
        <v>227</v>
      </c>
      <c r="X537" t="s">
        <v>227</v>
      </c>
      <c r="Y537" t="s">
        <v>227</v>
      </c>
      <c r="Z537" t="s">
        <v>228</v>
      </c>
      <c r="AA537" t="s">
        <v>54</v>
      </c>
      <c r="AB537">
        <v>129.9</v>
      </c>
      <c r="AC537">
        <v>111.563</v>
      </c>
      <c r="AD537" t="s">
        <v>67</v>
      </c>
      <c r="AE537" t="s">
        <v>146</v>
      </c>
      <c r="AF537" t="s">
        <v>147</v>
      </c>
      <c r="AG537" t="s">
        <v>88</v>
      </c>
      <c r="AH537" s="3">
        <v>45790</v>
      </c>
      <c r="AJ537" t="s">
        <v>56</v>
      </c>
      <c r="AK537" s="3"/>
      <c r="AM537" s="3"/>
      <c r="AN537" t="s">
        <v>57</v>
      </c>
      <c r="AO537" s="3"/>
      <c r="AR537"/>
      <c r="AS537">
        <v>202505</v>
      </c>
      <c r="AT537" s="3">
        <v>45790</v>
      </c>
      <c r="AU537">
        <v>2175163</v>
      </c>
      <c r="AV537">
        <v>45791</v>
      </c>
      <c r="AW537" s="3"/>
      <c r="AY537" s="3"/>
      <c r="BA537" s="3"/>
      <c r="BC537" s="3"/>
      <c r="BD537">
        <v>202505</v>
      </c>
      <c r="BE537">
        <v>202505</v>
      </c>
      <c r="BF537" s="5">
        <f>IFERROR(VLOOKUP(Sheet1[[#This Row],[ASESOR]],Parámetros!A:B,2,0),Sheet1[[#This Row],[PERIODO_ALTA]])</f>
        <v>202505</v>
      </c>
      <c r="BG537" s="5" t="str">
        <f>_xlfn.CONCAT(TRIM(Sheet1[[#This Row],[ASESOR]])," ",TRIM(Sheet1[[#This Row],[DEPARTAMENTO]]))</f>
        <v>SERVICIOS GENERALES F Y G DIST Áncash</v>
      </c>
      <c r="BH537" s="5" t="str">
        <f>Sheet1[[#This Row],[DNI_ASESOR]]</f>
        <v>20538983609</v>
      </c>
      <c r="BI537">
        <f>IF(Sheet1[[#This Row],[GRUPO]]="G1",IF(AND(Sheet1[[#This Row],[RECIBO1_PAGADO]]&lt;&gt;"",Sheet1[[#This Row],[RECIBO1_PAGADO]]&lt;=DATEVALUE("10/06/2025")),1,0),0)</f>
        <v>0</v>
      </c>
      <c r="BJ537" s="9">
        <f>Sheet1[[#This Row],[PRECIO CON IGV EXTERNO]]/1.18</f>
        <v>94.544915254237296</v>
      </c>
      <c r="BK537" s="5" t="str">
        <f>IF(MONTH(Sheet1[[#This Row],[WS_RECIBO1_EMISION]])=5,"G1",IF(MONTH(Sheet1[[#This Row],[WS_RECIBO1_EMISION]])-5=1,"G2","POR DEFINIR"))</f>
        <v>G1</v>
      </c>
      <c r="BL537" s="5" t="s">
        <v>1798</v>
      </c>
    </row>
    <row r="538" spans="1:64" x14ac:dyDescent="0.25">
      <c r="A538">
        <v>2175272</v>
      </c>
      <c r="B538" t="s">
        <v>821</v>
      </c>
      <c r="C538" t="s">
        <v>89</v>
      </c>
      <c r="D538" t="s">
        <v>89</v>
      </c>
      <c r="E538" t="s">
        <v>89</v>
      </c>
      <c r="H538" s="3">
        <v>45786</v>
      </c>
      <c r="I538" s="13">
        <v>45789.735377233796</v>
      </c>
      <c r="J538" t="s">
        <v>191</v>
      </c>
      <c r="K538">
        <v>550</v>
      </c>
      <c r="L538" t="s">
        <v>186</v>
      </c>
      <c r="M538" t="s">
        <v>53</v>
      </c>
      <c r="N538">
        <v>0</v>
      </c>
      <c r="O538">
        <v>0</v>
      </c>
      <c r="P538">
        <v>0</v>
      </c>
      <c r="Q538">
        <v>0</v>
      </c>
      <c r="R538" t="s">
        <v>227</v>
      </c>
      <c r="S538" t="s">
        <v>227</v>
      </c>
      <c r="T538">
        <v>0</v>
      </c>
      <c r="U538" t="s">
        <v>227</v>
      </c>
      <c r="V538" t="s">
        <v>227</v>
      </c>
      <c r="W538" t="s">
        <v>227</v>
      </c>
      <c r="X538" t="s">
        <v>227</v>
      </c>
      <c r="Y538" t="s">
        <v>227</v>
      </c>
      <c r="Z538" t="s">
        <v>227</v>
      </c>
      <c r="AA538" t="s">
        <v>54</v>
      </c>
      <c r="AB538">
        <v>89</v>
      </c>
      <c r="AC538">
        <v>89</v>
      </c>
      <c r="AD538" t="s">
        <v>67</v>
      </c>
      <c r="AE538" t="s">
        <v>127</v>
      </c>
      <c r="AF538" t="s">
        <v>128</v>
      </c>
      <c r="AG538" t="s">
        <v>88</v>
      </c>
      <c r="AH538" s="3">
        <v>45790</v>
      </c>
      <c r="AJ538" t="s">
        <v>56</v>
      </c>
      <c r="AK538" s="3"/>
      <c r="AM538" s="3"/>
      <c r="AN538" t="s">
        <v>57</v>
      </c>
      <c r="AO538" s="3"/>
      <c r="AR538"/>
      <c r="AS538">
        <v>202505</v>
      </c>
      <c r="AT538" s="3">
        <v>45790</v>
      </c>
      <c r="AU538">
        <v>2175272</v>
      </c>
      <c r="AV538">
        <v>45791</v>
      </c>
      <c r="AW538" s="3">
        <v>45800</v>
      </c>
      <c r="AY538" s="3"/>
      <c r="BA538" s="3"/>
      <c r="BC538" s="3"/>
      <c r="BD538">
        <v>202505</v>
      </c>
      <c r="BE538">
        <v>202505</v>
      </c>
      <c r="BF538" s="5">
        <f>IFERROR(VLOOKUP(Sheet1[[#This Row],[ASESOR]],Parámetros!A:B,2,0),Sheet1[[#This Row],[PERIODO_ALTA]])</f>
        <v>202505</v>
      </c>
      <c r="BG538" s="5" t="str">
        <f>_xlfn.CONCAT(TRIM(Sheet1[[#This Row],[ASESOR]])," ",TRIM(Sheet1[[#This Row],[DEPARTAMENTO]]))</f>
        <v>DATANTENNA S.A.C. Piura</v>
      </c>
      <c r="BH538" s="5" t="str">
        <f>Sheet1[[#This Row],[DNI_ASESOR]]</f>
        <v>20557798723</v>
      </c>
      <c r="BI538">
        <f>IF(Sheet1[[#This Row],[GRUPO]]="G1",IF(AND(Sheet1[[#This Row],[RECIBO1_PAGADO]]&lt;&gt;"",Sheet1[[#This Row],[RECIBO1_PAGADO]]&lt;=DATEVALUE("10/06/2025")),1,0),0)</f>
        <v>1</v>
      </c>
      <c r="BJ538" s="9">
        <f>Sheet1[[#This Row],[PRECIO CON IGV EXTERNO]]/1.18</f>
        <v>75.423728813559322</v>
      </c>
      <c r="BK538" s="5" t="str">
        <f>IF(MONTH(Sheet1[[#This Row],[WS_RECIBO1_EMISION]])=5,"G1",IF(MONTH(Sheet1[[#This Row],[WS_RECIBO1_EMISION]])-5=1,"G2","POR DEFINIR"))</f>
        <v>G1</v>
      </c>
      <c r="BL538" s="5" t="s">
        <v>1798</v>
      </c>
    </row>
    <row r="539" spans="1:64" x14ac:dyDescent="0.25">
      <c r="A539">
        <v>2175281</v>
      </c>
      <c r="B539" t="s">
        <v>822</v>
      </c>
      <c r="C539" t="s">
        <v>94</v>
      </c>
      <c r="D539" t="s">
        <v>95</v>
      </c>
      <c r="E539" t="s">
        <v>102</v>
      </c>
      <c r="H539" s="3">
        <v>45789</v>
      </c>
      <c r="I539" s="13">
        <v>45789.73974892361</v>
      </c>
      <c r="J539" t="s">
        <v>190</v>
      </c>
      <c r="K539">
        <v>350</v>
      </c>
      <c r="L539" t="s">
        <v>186</v>
      </c>
      <c r="M539" t="s">
        <v>53</v>
      </c>
      <c r="N539">
        <v>0</v>
      </c>
      <c r="O539">
        <v>0</v>
      </c>
      <c r="P539">
        <v>0</v>
      </c>
      <c r="Q539">
        <v>0</v>
      </c>
      <c r="R539" t="s">
        <v>227</v>
      </c>
      <c r="S539" t="s">
        <v>227</v>
      </c>
      <c r="T539">
        <v>0</v>
      </c>
      <c r="U539" t="s">
        <v>227</v>
      </c>
      <c r="V539" t="s">
        <v>227</v>
      </c>
      <c r="W539" t="s">
        <v>227</v>
      </c>
      <c r="X539" t="s">
        <v>227</v>
      </c>
      <c r="Y539" t="s">
        <v>227</v>
      </c>
      <c r="Z539" t="s">
        <v>227</v>
      </c>
      <c r="AA539" t="s">
        <v>54</v>
      </c>
      <c r="AB539">
        <v>69</v>
      </c>
      <c r="AC539">
        <v>69</v>
      </c>
      <c r="AD539" t="s">
        <v>67</v>
      </c>
      <c r="AE539" t="s">
        <v>4</v>
      </c>
      <c r="AF539" t="s">
        <v>8</v>
      </c>
      <c r="AG539" t="s">
        <v>88</v>
      </c>
      <c r="AH539" s="3">
        <v>45790</v>
      </c>
      <c r="AJ539" t="s">
        <v>56</v>
      </c>
      <c r="AK539" s="3"/>
      <c r="AM539" s="3"/>
      <c r="AN539" t="s">
        <v>57</v>
      </c>
      <c r="AO539" s="3"/>
      <c r="AR539"/>
      <c r="AS539">
        <v>202505</v>
      </c>
      <c r="AT539" s="3">
        <v>45790</v>
      </c>
      <c r="AU539">
        <v>2175281</v>
      </c>
      <c r="AV539">
        <v>45791</v>
      </c>
      <c r="AW539" s="3">
        <v>45806</v>
      </c>
      <c r="AY539" s="3"/>
      <c r="BA539" s="3"/>
      <c r="BC539" s="3"/>
      <c r="BD539">
        <v>202505</v>
      </c>
      <c r="BE539">
        <v>202505</v>
      </c>
      <c r="BF539" s="5">
        <f>IFERROR(VLOOKUP(Sheet1[[#This Row],[ASESOR]],Parámetros!A:B,2,0),Sheet1[[#This Row],[PERIODO_ALTA]])</f>
        <v>202505</v>
      </c>
      <c r="BG539" s="5" t="str">
        <f>_xlfn.CONCAT(TRIM(Sheet1[[#This Row],[ASESOR]])," ",TRIM(Sheet1[[#This Row],[DEPARTAMENTO]]))</f>
        <v>ALIV TELECOM S.A.C. La Libertad</v>
      </c>
      <c r="BH539" s="5" t="str">
        <f>Sheet1[[#This Row],[DNI_ASESOR]]</f>
        <v>20609316170</v>
      </c>
      <c r="BI539">
        <f>IF(Sheet1[[#This Row],[GRUPO]]="G1",IF(AND(Sheet1[[#This Row],[RECIBO1_PAGADO]]&lt;&gt;"",Sheet1[[#This Row],[RECIBO1_PAGADO]]&lt;=DATEVALUE("10/06/2025")),1,0),0)</f>
        <v>1</v>
      </c>
      <c r="BJ539" s="9">
        <f>Sheet1[[#This Row],[PRECIO CON IGV EXTERNO]]/1.18</f>
        <v>58.474576271186443</v>
      </c>
      <c r="BK539" s="5" t="str">
        <f>IF(MONTH(Sheet1[[#This Row],[WS_RECIBO1_EMISION]])=5,"G1",IF(MONTH(Sheet1[[#This Row],[WS_RECIBO1_EMISION]])-5=1,"G2","POR DEFINIR"))</f>
        <v>G1</v>
      </c>
      <c r="BL539" s="5" t="s">
        <v>1798</v>
      </c>
    </row>
    <row r="540" spans="1:64" x14ac:dyDescent="0.25">
      <c r="A540">
        <v>2175305</v>
      </c>
      <c r="B540" t="s">
        <v>823</v>
      </c>
      <c r="C540" t="s">
        <v>89</v>
      </c>
      <c r="D540" t="s">
        <v>89</v>
      </c>
      <c r="E540" t="s">
        <v>90</v>
      </c>
      <c r="H540" s="3">
        <v>45789</v>
      </c>
      <c r="I540" s="13">
        <v>45789.743694016201</v>
      </c>
      <c r="J540" t="s">
        <v>195</v>
      </c>
      <c r="K540">
        <v>1000</v>
      </c>
      <c r="L540" t="s">
        <v>188</v>
      </c>
      <c r="M540" t="s">
        <v>58</v>
      </c>
      <c r="N540">
        <v>1</v>
      </c>
      <c r="O540">
        <v>0</v>
      </c>
      <c r="P540">
        <v>0</v>
      </c>
      <c r="Q540">
        <v>0</v>
      </c>
      <c r="R540" t="s">
        <v>227</v>
      </c>
      <c r="S540" t="s">
        <v>227</v>
      </c>
      <c r="T540">
        <v>0</v>
      </c>
      <c r="U540" t="s">
        <v>227</v>
      </c>
      <c r="V540" t="s">
        <v>227</v>
      </c>
      <c r="W540" t="s">
        <v>227</v>
      </c>
      <c r="X540" t="s">
        <v>227</v>
      </c>
      <c r="Y540" t="s">
        <v>227</v>
      </c>
      <c r="Z540" t="s">
        <v>228</v>
      </c>
      <c r="AA540" t="s">
        <v>54</v>
      </c>
      <c r="AB540">
        <v>144.9</v>
      </c>
      <c r="AC540">
        <v>126.563</v>
      </c>
      <c r="AD540" t="s">
        <v>67</v>
      </c>
      <c r="AE540" t="s">
        <v>4</v>
      </c>
      <c r="AF540" t="s">
        <v>8</v>
      </c>
      <c r="AG540" t="s">
        <v>88</v>
      </c>
      <c r="AH540" s="3">
        <v>45790</v>
      </c>
      <c r="AJ540" t="s">
        <v>56</v>
      </c>
      <c r="AK540" s="3"/>
      <c r="AM540" s="3"/>
      <c r="AN540" t="s">
        <v>57</v>
      </c>
      <c r="AO540" s="3"/>
      <c r="AR540"/>
      <c r="AS540">
        <v>202505</v>
      </c>
      <c r="AT540" s="3">
        <v>45790</v>
      </c>
      <c r="AU540">
        <v>2175305</v>
      </c>
      <c r="AV540">
        <v>45791</v>
      </c>
      <c r="AW540" s="3">
        <v>45812</v>
      </c>
      <c r="AY540" s="3"/>
      <c r="BA540" s="3"/>
      <c r="BC540" s="3"/>
      <c r="BD540">
        <v>202505</v>
      </c>
      <c r="BE540">
        <v>202505</v>
      </c>
      <c r="BF540" s="5">
        <f>IFERROR(VLOOKUP(Sheet1[[#This Row],[ASESOR]],Parámetros!A:B,2,0),Sheet1[[#This Row],[PERIODO_ALTA]])</f>
        <v>202505</v>
      </c>
      <c r="BG540" s="5" t="str">
        <f>_xlfn.CONCAT(TRIM(Sheet1[[#This Row],[ASESOR]])," ",TRIM(Sheet1[[#This Row],[DEPARTAMENTO]]))</f>
        <v>ALIV TELECOM S.A.C. Piura</v>
      </c>
      <c r="BH540" s="5" t="str">
        <f>Sheet1[[#This Row],[DNI_ASESOR]]</f>
        <v>20609316170</v>
      </c>
      <c r="BI540">
        <f>IF(Sheet1[[#This Row],[GRUPO]]="G1",IF(AND(Sheet1[[#This Row],[RECIBO1_PAGADO]]&lt;&gt;"",Sheet1[[#This Row],[RECIBO1_PAGADO]]&lt;=DATEVALUE("10/06/2025")),1,0),0)</f>
        <v>1</v>
      </c>
      <c r="BJ540" s="9">
        <f>Sheet1[[#This Row],[PRECIO CON IGV EXTERNO]]/1.18</f>
        <v>107.25677966101696</v>
      </c>
      <c r="BK540" s="5" t="str">
        <f>IF(MONTH(Sheet1[[#This Row],[WS_RECIBO1_EMISION]])=5,"G1",IF(MONTH(Sheet1[[#This Row],[WS_RECIBO1_EMISION]])-5=1,"G2","POR DEFINIR"))</f>
        <v>G1</v>
      </c>
      <c r="BL540" s="5" t="s">
        <v>1798</v>
      </c>
    </row>
    <row r="541" spans="1:64" x14ac:dyDescent="0.25">
      <c r="A541">
        <v>2175337</v>
      </c>
      <c r="B541" t="s">
        <v>824</v>
      </c>
      <c r="C541" t="s">
        <v>89</v>
      </c>
      <c r="D541" t="s">
        <v>89</v>
      </c>
      <c r="E541" t="s">
        <v>90</v>
      </c>
      <c r="H541" s="3">
        <v>45789</v>
      </c>
      <c r="I541" s="13">
        <v>45789.774941053241</v>
      </c>
      <c r="J541" t="s">
        <v>190</v>
      </c>
      <c r="K541">
        <v>350</v>
      </c>
      <c r="L541" t="s">
        <v>189</v>
      </c>
      <c r="M541" t="s">
        <v>65</v>
      </c>
      <c r="N541">
        <v>0</v>
      </c>
      <c r="O541">
        <v>0</v>
      </c>
      <c r="P541">
        <v>1</v>
      </c>
      <c r="Q541">
        <v>0</v>
      </c>
      <c r="R541" t="s">
        <v>227</v>
      </c>
      <c r="S541" t="s">
        <v>227</v>
      </c>
      <c r="T541">
        <v>1</v>
      </c>
      <c r="U541" t="s">
        <v>227</v>
      </c>
      <c r="V541" t="s">
        <v>227</v>
      </c>
      <c r="W541" t="s">
        <v>227</v>
      </c>
      <c r="X541" t="s">
        <v>227</v>
      </c>
      <c r="Y541" t="s">
        <v>227</v>
      </c>
      <c r="Z541" t="s">
        <v>227</v>
      </c>
      <c r="AA541" t="s">
        <v>54</v>
      </c>
      <c r="AB541">
        <v>94</v>
      </c>
      <c r="AC541">
        <v>94</v>
      </c>
      <c r="AD541" t="s">
        <v>67</v>
      </c>
      <c r="AE541" t="s">
        <v>4</v>
      </c>
      <c r="AF541" t="s">
        <v>8</v>
      </c>
      <c r="AG541" t="s">
        <v>88</v>
      </c>
      <c r="AH541" s="3">
        <v>45791</v>
      </c>
      <c r="AJ541" t="s">
        <v>56</v>
      </c>
      <c r="AK541" s="3"/>
      <c r="AM541" s="3"/>
      <c r="AN541" t="s">
        <v>57</v>
      </c>
      <c r="AO541" s="3"/>
      <c r="AR541"/>
      <c r="AS541">
        <v>202505</v>
      </c>
      <c r="AT541" s="3">
        <v>45791</v>
      </c>
      <c r="AU541">
        <v>2175337</v>
      </c>
      <c r="AV541">
        <v>45796</v>
      </c>
      <c r="AW541" s="3">
        <v>45804</v>
      </c>
      <c r="AY541" s="3"/>
      <c r="BA541" s="3"/>
      <c r="BC541" s="3"/>
      <c r="BD541">
        <v>202505</v>
      </c>
      <c r="BE541">
        <v>202505</v>
      </c>
      <c r="BF541" s="5">
        <f>IFERROR(VLOOKUP(Sheet1[[#This Row],[ASESOR]],Parámetros!A:B,2,0),Sheet1[[#This Row],[PERIODO_ALTA]])</f>
        <v>202505</v>
      </c>
      <c r="BG541" s="5" t="str">
        <f>_xlfn.CONCAT(TRIM(Sheet1[[#This Row],[ASESOR]])," ",TRIM(Sheet1[[#This Row],[DEPARTAMENTO]]))</f>
        <v>ALIV TELECOM S.A.C. Piura</v>
      </c>
      <c r="BH541" s="5" t="str">
        <f>Sheet1[[#This Row],[DNI_ASESOR]]</f>
        <v>20609316170</v>
      </c>
      <c r="BI541">
        <f>IF(Sheet1[[#This Row],[GRUPO]]="G1",IF(AND(Sheet1[[#This Row],[RECIBO1_PAGADO]]&lt;&gt;"",Sheet1[[#This Row],[RECIBO1_PAGADO]]&lt;=DATEVALUE("10/06/2025")),1,0),0)</f>
        <v>1</v>
      </c>
      <c r="BJ541" s="9">
        <f>Sheet1[[#This Row],[PRECIO CON IGV EXTERNO]]/1.18</f>
        <v>79.66101694915254</v>
      </c>
      <c r="BK541" s="5" t="str">
        <f>IF(MONTH(Sheet1[[#This Row],[WS_RECIBO1_EMISION]])=5,"G1",IF(MONTH(Sheet1[[#This Row],[WS_RECIBO1_EMISION]])-5=1,"G2","POR DEFINIR"))</f>
        <v>G1</v>
      </c>
      <c r="BL541" s="5" t="s">
        <v>1798</v>
      </c>
    </row>
    <row r="542" spans="1:64" x14ac:dyDescent="0.25">
      <c r="A542">
        <v>2175457</v>
      </c>
      <c r="B542" t="s">
        <v>825</v>
      </c>
      <c r="C542" t="s">
        <v>85</v>
      </c>
      <c r="D542" t="s">
        <v>86</v>
      </c>
      <c r="E542" t="s">
        <v>87</v>
      </c>
      <c r="H542" s="3">
        <v>45789</v>
      </c>
      <c r="I542" s="13">
        <v>45789.812424849537</v>
      </c>
      <c r="J542" t="s">
        <v>192</v>
      </c>
      <c r="K542">
        <v>400</v>
      </c>
      <c r="L542" t="s">
        <v>186</v>
      </c>
      <c r="M542" t="s">
        <v>53</v>
      </c>
      <c r="N542">
        <v>0</v>
      </c>
      <c r="O542">
        <v>0</v>
      </c>
      <c r="P542">
        <v>0</v>
      </c>
      <c r="Q542">
        <v>0</v>
      </c>
      <c r="R542" t="s">
        <v>227</v>
      </c>
      <c r="S542" t="s">
        <v>227</v>
      </c>
      <c r="T542">
        <v>0</v>
      </c>
      <c r="U542" t="s">
        <v>227</v>
      </c>
      <c r="V542" t="s">
        <v>227</v>
      </c>
      <c r="W542" t="s">
        <v>227</v>
      </c>
      <c r="X542" t="s">
        <v>227</v>
      </c>
      <c r="Y542" t="s">
        <v>227</v>
      </c>
      <c r="Z542" t="s">
        <v>227</v>
      </c>
      <c r="AA542" t="s">
        <v>54</v>
      </c>
      <c r="AB542">
        <v>129</v>
      </c>
      <c r="AC542">
        <v>129</v>
      </c>
      <c r="AD542" t="s">
        <v>67</v>
      </c>
      <c r="AE542" t="s">
        <v>70</v>
      </c>
      <c r="AF542" t="s">
        <v>131</v>
      </c>
      <c r="AG542" t="s">
        <v>88</v>
      </c>
      <c r="AH542" s="3">
        <v>45790</v>
      </c>
      <c r="AJ542" t="s">
        <v>56</v>
      </c>
      <c r="AK542" s="3"/>
      <c r="AM542" s="3"/>
      <c r="AN542" t="s">
        <v>57</v>
      </c>
      <c r="AO542" s="3"/>
      <c r="AR542"/>
      <c r="AS542">
        <v>202505</v>
      </c>
      <c r="AT542" s="3">
        <v>45790</v>
      </c>
      <c r="AU542">
        <v>2175457</v>
      </c>
      <c r="AV542">
        <v>45791</v>
      </c>
      <c r="AW542" s="3">
        <v>45806</v>
      </c>
      <c r="AY542" s="3"/>
      <c r="BA542" s="3"/>
      <c r="BC542" s="3"/>
      <c r="BD542">
        <v>202505</v>
      </c>
      <c r="BE542">
        <v>202505</v>
      </c>
      <c r="BF542" s="5">
        <f>IFERROR(VLOOKUP(Sheet1[[#This Row],[ASESOR]],Parámetros!A:B,2,0),Sheet1[[#This Row],[PERIODO_ALTA]])</f>
        <v>202505</v>
      </c>
      <c r="BG542" s="5" t="str">
        <f>_xlfn.CONCAT(TRIM(Sheet1[[#This Row],[ASESOR]])," ",TRIM(Sheet1[[#This Row],[DEPARTAMENTO]]))</f>
        <v>SICOMNET SAC Lambayeque</v>
      </c>
      <c r="BH542" s="5" t="str">
        <f>Sheet1[[#This Row],[DNI_ASESOR]]</f>
        <v>20610959564</v>
      </c>
      <c r="BI542">
        <f>IF(Sheet1[[#This Row],[GRUPO]]="G1",IF(AND(Sheet1[[#This Row],[RECIBO1_PAGADO]]&lt;&gt;"",Sheet1[[#This Row],[RECIBO1_PAGADO]]&lt;=DATEVALUE("10/06/2025")),1,0),0)</f>
        <v>1</v>
      </c>
      <c r="BJ542" s="9">
        <f>Sheet1[[#This Row],[PRECIO CON IGV EXTERNO]]/1.18</f>
        <v>109.32203389830509</v>
      </c>
      <c r="BK542" s="5" t="str">
        <f>IF(MONTH(Sheet1[[#This Row],[WS_RECIBO1_EMISION]])=5,"G1",IF(MONTH(Sheet1[[#This Row],[WS_RECIBO1_EMISION]])-5=1,"G2","POR DEFINIR"))</f>
        <v>G1</v>
      </c>
      <c r="BL542" s="5" t="s">
        <v>1798</v>
      </c>
    </row>
    <row r="543" spans="1:64" x14ac:dyDescent="0.25">
      <c r="A543">
        <v>2175472</v>
      </c>
      <c r="B543" t="s">
        <v>826</v>
      </c>
      <c r="C543" t="s">
        <v>85</v>
      </c>
      <c r="D543" t="s">
        <v>86</v>
      </c>
      <c r="E543" t="s">
        <v>66</v>
      </c>
      <c r="H543" s="3">
        <v>45789</v>
      </c>
      <c r="I543" s="13">
        <v>45789.816583252315</v>
      </c>
      <c r="J543" t="s">
        <v>190</v>
      </c>
      <c r="K543">
        <v>350</v>
      </c>
      <c r="L543" t="s">
        <v>186</v>
      </c>
      <c r="M543" t="s">
        <v>53</v>
      </c>
      <c r="N543">
        <v>0</v>
      </c>
      <c r="O543">
        <v>0</v>
      </c>
      <c r="P543">
        <v>0</v>
      </c>
      <c r="Q543">
        <v>0</v>
      </c>
      <c r="R543" t="s">
        <v>227</v>
      </c>
      <c r="S543" t="s">
        <v>227</v>
      </c>
      <c r="T543">
        <v>0</v>
      </c>
      <c r="U543" t="s">
        <v>227</v>
      </c>
      <c r="V543" t="s">
        <v>227</v>
      </c>
      <c r="W543" t="s">
        <v>227</v>
      </c>
      <c r="X543" t="s">
        <v>227</v>
      </c>
      <c r="Y543" t="s">
        <v>227</v>
      </c>
      <c r="Z543" t="s">
        <v>227</v>
      </c>
      <c r="AA543" t="s">
        <v>54</v>
      </c>
      <c r="AB543">
        <v>69</v>
      </c>
      <c r="AC543">
        <v>69</v>
      </c>
      <c r="AD543" t="s">
        <v>67</v>
      </c>
      <c r="AE543" t="s">
        <v>4</v>
      </c>
      <c r="AF543" t="s">
        <v>8</v>
      </c>
      <c r="AG543" t="s">
        <v>88</v>
      </c>
      <c r="AH543" s="3">
        <v>45790</v>
      </c>
      <c r="AJ543" t="s">
        <v>56</v>
      </c>
      <c r="AK543" s="3"/>
      <c r="AM543" s="3"/>
      <c r="AN543" t="s">
        <v>57</v>
      </c>
      <c r="AO543" s="3"/>
      <c r="AR543"/>
      <c r="AS543">
        <v>202505</v>
      </c>
      <c r="AT543" s="3">
        <v>45790</v>
      </c>
      <c r="AU543">
        <v>2175472</v>
      </c>
      <c r="AV543">
        <v>45791</v>
      </c>
      <c r="AW543" s="3">
        <v>45805</v>
      </c>
      <c r="AY543" s="3"/>
      <c r="BA543" s="3"/>
      <c r="BC543" s="3"/>
      <c r="BD543">
        <v>202505</v>
      </c>
      <c r="BE543">
        <v>202505</v>
      </c>
      <c r="BF543" s="5">
        <f>IFERROR(VLOOKUP(Sheet1[[#This Row],[ASESOR]],Parámetros!A:B,2,0),Sheet1[[#This Row],[PERIODO_ALTA]])</f>
        <v>202505</v>
      </c>
      <c r="BG543" s="5" t="str">
        <f>_xlfn.CONCAT(TRIM(Sheet1[[#This Row],[ASESOR]])," ",TRIM(Sheet1[[#This Row],[DEPARTAMENTO]]))</f>
        <v>ALIV TELECOM S.A.C. Lambayeque</v>
      </c>
      <c r="BH543" s="5" t="str">
        <f>Sheet1[[#This Row],[DNI_ASESOR]]</f>
        <v>20609316170</v>
      </c>
      <c r="BI543">
        <f>IF(Sheet1[[#This Row],[GRUPO]]="G1",IF(AND(Sheet1[[#This Row],[RECIBO1_PAGADO]]&lt;&gt;"",Sheet1[[#This Row],[RECIBO1_PAGADO]]&lt;=DATEVALUE("10/06/2025")),1,0),0)</f>
        <v>1</v>
      </c>
      <c r="BJ543" s="9">
        <f>Sheet1[[#This Row],[PRECIO CON IGV EXTERNO]]/1.18</f>
        <v>58.474576271186443</v>
      </c>
      <c r="BK543" s="5" t="str">
        <f>IF(MONTH(Sheet1[[#This Row],[WS_RECIBO1_EMISION]])=5,"G1",IF(MONTH(Sheet1[[#This Row],[WS_RECIBO1_EMISION]])-5=1,"G2","POR DEFINIR"))</f>
        <v>G1</v>
      </c>
      <c r="BL543" s="5" t="s">
        <v>1798</v>
      </c>
    </row>
    <row r="544" spans="1:64" x14ac:dyDescent="0.25">
      <c r="A544">
        <v>2175477</v>
      </c>
      <c r="B544" t="s">
        <v>827</v>
      </c>
      <c r="C544" t="s">
        <v>85</v>
      </c>
      <c r="D544" t="s">
        <v>86</v>
      </c>
      <c r="E544" t="s">
        <v>87</v>
      </c>
      <c r="H544" s="3">
        <v>45786</v>
      </c>
      <c r="I544" s="13">
        <v>45789.799930011577</v>
      </c>
      <c r="J544" t="s">
        <v>195</v>
      </c>
      <c r="K544">
        <v>1000</v>
      </c>
      <c r="L544" t="s">
        <v>188</v>
      </c>
      <c r="M544" t="s">
        <v>58</v>
      </c>
      <c r="N544">
        <v>1</v>
      </c>
      <c r="O544">
        <v>0</v>
      </c>
      <c r="P544">
        <v>0</v>
      </c>
      <c r="Q544">
        <v>0</v>
      </c>
      <c r="R544" t="s">
        <v>227</v>
      </c>
      <c r="S544" t="s">
        <v>227</v>
      </c>
      <c r="T544">
        <v>0</v>
      </c>
      <c r="U544" t="s">
        <v>227</v>
      </c>
      <c r="V544" t="s">
        <v>227</v>
      </c>
      <c r="W544" t="s">
        <v>227</v>
      </c>
      <c r="X544" t="s">
        <v>227</v>
      </c>
      <c r="Y544" t="s">
        <v>227</v>
      </c>
      <c r="Z544" t="s">
        <v>228</v>
      </c>
      <c r="AA544" t="s">
        <v>54</v>
      </c>
      <c r="AB544">
        <v>129.9</v>
      </c>
      <c r="AC544">
        <v>111.563</v>
      </c>
      <c r="AD544" t="s">
        <v>55</v>
      </c>
      <c r="AE544" t="s">
        <v>199</v>
      </c>
      <c r="AF544" t="s">
        <v>200</v>
      </c>
      <c r="AG544" t="s">
        <v>88</v>
      </c>
      <c r="AH544" s="3">
        <v>45790</v>
      </c>
      <c r="AJ544" t="s">
        <v>56</v>
      </c>
      <c r="AK544" s="3"/>
      <c r="AM544" s="3"/>
      <c r="AN544" t="s">
        <v>57</v>
      </c>
      <c r="AO544" s="3"/>
      <c r="AR544"/>
      <c r="AS544">
        <v>202505</v>
      </c>
      <c r="AT544" s="3">
        <v>45790</v>
      </c>
      <c r="AU544">
        <v>2175477</v>
      </c>
      <c r="AV544">
        <v>45791</v>
      </c>
      <c r="AW544" s="3">
        <v>45810</v>
      </c>
      <c r="AY544" s="3"/>
      <c r="BA544" s="3"/>
      <c r="BC544" s="3"/>
      <c r="BD544">
        <v>202505</v>
      </c>
      <c r="BE544">
        <v>202505</v>
      </c>
      <c r="BF544" s="5">
        <f>IFERROR(VLOOKUP(Sheet1[[#This Row],[ASESOR]],Parámetros!A:B,2,0),Sheet1[[#This Row],[PERIODO_ALTA]])</f>
        <v>202505</v>
      </c>
      <c r="BG544" s="5" t="str">
        <f>_xlfn.CONCAT(TRIM(Sheet1[[#This Row],[ASESOR]])," ",TRIM(Sheet1[[#This Row],[DEPARTAMENTO]]))</f>
        <v>TELCO CONTACT S.A.C Lambayeque</v>
      </c>
      <c r="BH544" s="5" t="str">
        <f>Sheet1[[#This Row],[DNI_ASESOR]]</f>
        <v>20613723219</v>
      </c>
      <c r="BI544">
        <f>IF(Sheet1[[#This Row],[GRUPO]]="G1",IF(AND(Sheet1[[#This Row],[RECIBO1_PAGADO]]&lt;&gt;"",Sheet1[[#This Row],[RECIBO1_PAGADO]]&lt;=DATEVALUE("10/06/2025")),1,0),0)</f>
        <v>1</v>
      </c>
      <c r="BJ544" s="9">
        <f>Sheet1[[#This Row],[PRECIO CON IGV EXTERNO]]/1.18</f>
        <v>94.544915254237296</v>
      </c>
      <c r="BK544" s="5" t="str">
        <f>IF(MONTH(Sheet1[[#This Row],[WS_RECIBO1_EMISION]])=5,"G1",IF(MONTH(Sheet1[[#This Row],[WS_RECIBO1_EMISION]])-5=1,"G2","POR DEFINIR"))</f>
        <v>G1</v>
      </c>
      <c r="BL544" s="5" t="s">
        <v>1798</v>
      </c>
    </row>
    <row r="545" spans="1:64" x14ac:dyDescent="0.25">
      <c r="A545">
        <v>2175526</v>
      </c>
      <c r="B545" t="s">
        <v>828</v>
      </c>
      <c r="C545" t="s">
        <v>94</v>
      </c>
      <c r="D545" t="s">
        <v>95</v>
      </c>
      <c r="E545" t="s">
        <v>96</v>
      </c>
      <c r="G545" t="s">
        <v>427</v>
      </c>
      <c r="H545" s="3">
        <v>45789</v>
      </c>
      <c r="I545" s="13">
        <v>45789.83121045139</v>
      </c>
      <c r="J545" t="s">
        <v>195</v>
      </c>
      <c r="K545">
        <v>1000</v>
      </c>
      <c r="L545" t="s">
        <v>188</v>
      </c>
      <c r="M545" t="s">
        <v>58</v>
      </c>
      <c r="N545">
        <v>1</v>
      </c>
      <c r="O545">
        <v>0</v>
      </c>
      <c r="P545">
        <v>0</v>
      </c>
      <c r="Q545">
        <v>0</v>
      </c>
      <c r="R545" t="s">
        <v>227</v>
      </c>
      <c r="S545" t="s">
        <v>227</v>
      </c>
      <c r="T545">
        <v>0</v>
      </c>
      <c r="U545" t="s">
        <v>227</v>
      </c>
      <c r="V545" t="s">
        <v>227</v>
      </c>
      <c r="W545" t="s">
        <v>227</v>
      </c>
      <c r="X545" t="s">
        <v>227</v>
      </c>
      <c r="Y545" t="s">
        <v>227</v>
      </c>
      <c r="Z545" t="s">
        <v>228</v>
      </c>
      <c r="AA545" t="s">
        <v>59</v>
      </c>
      <c r="AB545">
        <v>129.9</v>
      </c>
      <c r="AC545">
        <v>111.563</v>
      </c>
      <c r="AD545" t="s">
        <v>67</v>
      </c>
      <c r="AE545" t="s">
        <v>151</v>
      </c>
      <c r="AF545" t="s">
        <v>152</v>
      </c>
      <c r="AG545" t="s">
        <v>88</v>
      </c>
      <c r="AH545" s="3">
        <v>45790</v>
      </c>
      <c r="AJ545" t="s">
        <v>56</v>
      </c>
      <c r="AK545" s="3"/>
      <c r="AM545" s="3"/>
      <c r="AN545" t="s">
        <v>57</v>
      </c>
      <c r="AO545" s="3"/>
      <c r="AR545"/>
      <c r="AS545">
        <v>202505</v>
      </c>
      <c r="AT545" s="3">
        <v>45790</v>
      </c>
      <c r="AU545">
        <v>2175526</v>
      </c>
      <c r="AV545">
        <v>45791</v>
      </c>
      <c r="AW545" s="3">
        <v>45799</v>
      </c>
      <c r="AY545" s="3"/>
      <c r="BA545" s="3"/>
      <c r="BC545" s="3"/>
      <c r="BD545">
        <v>202505</v>
      </c>
      <c r="BE545">
        <v>202505</v>
      </c>
      <c r="BF545" s="5">
        <f>IFERROR(VLOOKUP(Sheet1[[#This Row],[ASESOR]],Parámetros!A:B,2,0),Sheet1[[#This Row],[PERIODO_ALTA]])</f>
        <v>202505</v>
      </c>
      <c r="BG545" s="5" t="str">
        <f>_xlfn.CONCAT(TRIM(Sheet1[[#This Row],[ASESOR]])," ",TRIM(Sheet1[[#This Row],[DEPARTAMENTO]]))</f>
        <v>SAVY OUTSOURCING S.A.C. La Libertad</v>
      </c>
      <c r="BH545" s="5" t="str">
        <f>Sheet1[[#This Row],[DNI_ASESOR]]</f>
        <v>20611812893</v>
      </c>
      <c r="BI545">
        <f>IF(Sheet1[[#This Row],[GRUPO]]="G1",IF(AND(Sheet1[[#This Row],[RECIBO1_PAGADO]]&lt;&gt;"",Sheet1[[#This Row],[RECIBO1_PAGADO]]&lt;=DATEVALUE("10/06/2025")),1,0),0)</f>
        <v>1</v>
      </c>
      <c r="BJ545" s="9">
        <f>Sheet1[[#This Row],[PRECIO CON IGV EXTERNO]]/1.18</f>
        <v>94.544915254237296</v>
      </c>
      <c r="BK545" s="5" t="str">
        <f>IF(MONTH(Sheet1[[#This Row],[WS_RECIBO1_EMISION]])=5,"G1",IF(MONTH(Sheet1[[#This Row],[WS_RECIBO1_EMISION]])-5=1,"G2","POR DEFINIR"))</f>
        <v>G1</v>
      </c>
      <c r="BL545" s="5" t="s">
        <v>1798</v>
      </c>
    </row>
    <row r="546" spans="1:64" x14ac:dyDescent="0.25">
      <c r="A546">
        <v>2175607</v>
      </c>
      <c r="B546" t="s">
        <v>829</v>
      </c>
      <c r="C546" t="s">
        <v>94</v>
      </c>
      <c r="D546" t="s">
        <v>95</v>
      </c>
      <c r="E546" t="s">
        <v>102</v>
      </c>
      <c r="H546" s="3">
        <v>45789</v>
      </c>
      <c r="I546" s="13">
        <v>45789.862418900462</v>
      </c>
      <c r="J546" t="s">
        <v>190</v>
      </c>
      <c r="K546">
        <v>350</v>
      </c>
      <c r="L546" t="s">
        <v>188</v>
      </c>
      <c r="M546" t="s">
        <v>58</v>
      </c>
      <c r="N546">
        <v>1</v>
      </c>
      <c r="O546">
        <v>0</v>
      </c>
      <c r="P546">
        <v>1</v>
      </c>
      <c r="Q546">
        <v>0</v>
      </c>
      <c r="R546" t="s">
        <v>227</v>
      </c>
      <c r="S546" t="s">
        <v>227</v>
      </c>
      <c r="T546">
        <v>0</v>
      </c>
      <c r="U546" t="s">
        <v>227</v>
      </c>
      <c r="V546" t="s">
        <v>227</v>
      </c>
      <c r="W546" t="s">
        <v>227</v>
      </c>
      <c r="X546" t="s">
        <v>227</v>
      </c>
      <c r="Y546" t="s">
        <v>227</v>
      </c>
      <c r="Z546" t="s">
        <v>227</v>
      </c>
      <c r="AA546" t="s">
        <v>54</v>
      </c>
      <c r="AB546">
        <v>99</v>
      </c>
      <c r="AC546">
        <v>99</v>
      </c>
      <c r="AD546" t="s">
        <v>67</v>
      </c>
      <c r="AE546" t="s">
        <v>4</v>
      </c>
      <c r="AF546" t="s">
        <v>8</v>
      </c>
      <c r="AG546" t="s">
        <v>88</v>
      </c>
      <c r="AH546" s="3">
        <v>45790</v>
      </c>
      <c r="AJ546" t="s">
        <v>56</v>
      </c>
      <c r="AK546" s="3"/>
      <c r="AM546" s="3"/>
      <c r="AN546" t="s">
        <v>57</v>
      </c>
      <c r="AO546" s="3"/>
      <c r="AR546"/>
      <c r="AS546">
        <v>202505</v>
      </c>
      <c r="AT546" s="3">
        <v>45790</v>
      </c>
      <c r="AU546">
        <v>2175607</v>
      </c>
      <c r="AV546">
        <v>45791</v>
      </c>
      <c r="AW546" s="3">
        <v>45803</v>
      </c>
      <c r="AY546" s="3"/>
      <c r="BA546" s="3"/>
      <c r="BC546" s="3"/>
      <c r="BD546">
        <v>202505</v>
      </c>
      <c r="BE546">
        <v>202505</v>
      </c>
      <c r="BF546" s="5">
        <f>IFERROR(VLOOKUP(Sheet1[[#This Row],[ASESOR]],Parámetros!A:B,2,0),Sheet1[[#This Row],[PERIODO_ALTA]])</f>
        <v>202505</v>
      </c>
      <c r="BG546" s="5" t="str">
        <f>_xlfn.CONCAT(TRIM(Sheet1[[#This Row],[ASESOR]])," ",TRIM(Sheet1[[#This Row],[DEPARTAMENTO]]))</f>
        <v>ALIV TELECOM S.A.C. La Libertad</v>
      </c>
      <c r="BH546" s="5" t="str">
        <f>Sheet1[[#This Row],[DNI_ASESOR]]</f>
        <v>20609316170</v>
      </c>
      <c r="BI546">
        <f>IF(Sheet1[[#This Row],[GRUPO]]="G1",IF(AND(Sheet1[[#This Row],[RECIBO1_PAGADO]]&lt;&gt;"",Sheet1[[#This Row],[RECIBO1_PAGADO]]&lt;=DATEVALUE("10/06/2025")),1,0),0)</f>
        <v>1</v>
      </c>
      <c r="BJ546" s="9">
        <f>Sheet1[[#This Row],[PRECIO CON IGV EXTERNO]]/1.18</f>
        <v>83.898305084745772</v>
      </c>
      <c r="BK546" s="5" t="str">
        <f>IF(MONTH(Sheet1[[#This Row],[WS_RECIBO1_EMISION]])=5,"G1",IF(MONTH(Sheet1[[#This Row],[WS_RECIBO1_EMISION]])-5=1,"G2","POR DEFINIR"))</f>
        <v>G1</v>
      </c>
      <c r="BL546" s="5" t="s">
        <v>1798</v>
      </c>
    </row>
    <row r="547" spans="1:64" x14ac:dyDescent="0.25">
      <c r="A547">
        <v>2175615</v>
      </c>
      <c r="B547" t="s">
        <v>830</v>
      </c>
      <c r="C547" t="s">
        <v>89</v>
      </c>
      <c r="D547" t="s">
        <v>89</v>
      </c>
      <c r="E547" t="s">
        <v>93</v>
      </c>
      <c r="H547" s="3">
        <v>45789</v>
      </c>
      <c r="I547" s="13">
        <v>45789.906359409724</v>
      </c>
      <c r="J547" t="s">
        <v>195</v>
      </c>
      <c r="K547">
        <v>1000</v>
      </c>
      <c r="L547" t="s">
        <v>188</v>
      </c>
      <c r="M547" t="s">
        <v>58</v>
      </c>
      <c r="N547">
        <v>1</v>
      </c>
      <c r="O547">
        <v>0</v>
      </c>
      <c r="P547">
        <v>0</v>
      </c>
      <c r="Q547">
        <v>0</v>
      </c>
      <c r="R547" t="s">
        <v>227</v>
      </c>
      <c r="S547" t="s">
        <v>227</v>
      </c>
      <c r="T547">
        <v>0</v>
      </c>
      <c r="U547" t="s">
        <v>227</v>
      </c>
      <c r="V547" t="s">
        <v>227</v>
      </c>
      <c r="W547" t="s">
        <v>227</v>
      </c>
      <c r="X547" t="s">
        <v>227</v>
      </c>
      <c r="Y547" t="s">
        <v>227</v>
      </c>
      <c r="Z547" t="s">
        <v>228</v>
      </c>
      <c r="AA547" t="s">
        <v>54</v>
      </c>
      <c r="AB547">
        <v>129.9</v>
      </c>
      <c r="AC547">
        <v>111.563</v>
      </c>
      <c r="AD547" t="s">
        <v>67</v>
      </c>
      <c r="AE547" t="s">
        <v>70</v>
      </c>
      <c r="AF547" t="s">
        <v>131</v>
      </c>
      <c r="AG547" t="s">
        <v>88</v>
      </c>
      <c r="AH547" s="3">
        <v>45790</v>
      </c>
      <c r="AJ547" t="s">
        <v>56</v>
      </c>
      <c r="AK547" s="3"/>
      <c r="AM547" s="3"/>
      <c r="AN547" t="s">
        <v>57</v>
      </c>
      <c r="AO547" s="3"/>
      <c r="AR547"/>
      <c r="AS547">
        <v>202505</v>
      </c>
      <c r="AT547" s="3">
        <v>45790</v>
      </c>
      <c r="AU547">
        <v>2175615</v>
      </c>
      <c r="AV547">
        <v>45791</v>
      </c>
      <c r="AW547" s="3"/>
      <c r="AY547" s="3"/>
      <c r="BA547" s="3"/>
      <c r="BC547" s="3"/>
      <c r="BD547">
        <v>202505</v>
      </c>
      <c r="BE547">
        <v>202505</v>
      </c>
      <c r="BF547" s="5">
        <f>IFERROR(VLOOKUP(Sheet1[[#This Row],[ASESOR]],Parámetros!A:B,2,0),Sheet1[[#This Row],[PERIODO_ALTA]])</f>
        <v>202505</v>
      </c>
      <c r="BG547" s="5" t="str">
        <f>_xlfn.CONCAT(TRIM(Sheet1[[#This Row],[ASESOR]])," ",TRIM(Sheet1[[#This Row],[DEPARTAMENTO]]))</f>
        <v>SICOMNET SAC Piura</v>
      </c>
      <c r="BH547" s="5" t="str">
        <f>Sheet1[[#This Row],[DNI_ASESOR]]</f>
        <v>20610959564</v>
      </c>
      <c r="BI547">
        <f>IF(Sheet1[[#This Row],[GRUPO]]="G1",IF(AND(Sheet1[[#This Row],[RECIBO1_PAGADO]]&lt;&gt;"",Sheet1[[#This Row],[RECIBO1_PAGADO]]&lt;=DATEVALUE("10/06/2025")),1,0),0)</f>
        <v>0</v>
      </c>
      <c r="BJ547" s="9">
        <f>Sheet1[[#This Row],[PRECIO CON IGV EXTERNO]]/1.18</f>
        <v>94.544915254237296</v>
      </c>
      <c r="BK547" s="5" t="str">
        <f>IF(MONTH(Sheet1[[#This Row],[WS_RECIBO1_EMISION]])=5,"G1",IF(MONTH(Sheet1[[#This Row],[WS_RECIBO1_EMISION]])-5=1,"G2","POR DEFINIR"))</f>
        <v>G1</v>
      </c>
      <c r="BL547" s="5" t="s">
        <v>1798</v>
      </c>
    </row>
    <row r="548" spans="1:64" x14ac:dyDescent="0.25">
      <c r="A548">
        <v>2175617</v>
      </c>
      <c r="B548" t="s">
        <v>831</v>
      </c>
      <c r="C548" t="s">
        <v>94</v>
      </c>
      <c r="D548" t="s">
        <v>95</v>
      </c>
      <c r="E548" t="s">
        <v>96</v>
      </c>
      <c r="H548" s="3">
        <v>45775</v>
      </c>
      <c r="I548" s="13">
        <v>45789.860330358795</v>
      </c>
      <c r="J548" t="s">
        <v>191</v>
      </c>
      <c r="K548">
        <v>550</v>
      </c>
      <c r="L548" t="s">
        <v>186</v>
      </c>
      <c r="M548" t="s">
        <v>53</v>
      </c>
      <c r="N548">
        <v>0</v>
      </c>
      <c r="O548">
        <v>0</v>
      </c>
      <c r="P548">
        <v>0</v>
      </c>
      <c r="Q548">
        <v>0</v>
      </c>
      <c r="R548" t="s">
        <v>227</v>
      </c>
      <c r="S548" t="s">
        <v>227</v>
      </c>
      <c r="T548">
        <v>0</v>
      </c>
      <c r="U548" t="s">
        <v>227</v>
      </c>
      <c r="V548" t="s">
        <v>227</v>
      </c>
      <c r="W548" t="s">
        <v>227</v>
      </c>
      <c r="X548" t="s">
        <v>227</v>
      </c>
      <c r="Y548" t="s">
        <v>227</v>
      </c>
      <c r="Z548" t="s">
        <v>227</v>
      </c>
      <c r="AA548" t="s">
        <v>54</v>
      </c>
      <c r="AB548">
        <v>89</v>
      </c>
      <c r="AC548">
        <v>89</v>
      </c>
      <c r="AD548" t="s">
        <v>60</v>
      </c>
      <c r="AE548" t="s">
        <v>4</v>
      </c>
      <c r="AF548" t="s">
        <v>8</v>
      </c>
      <c r="AG548" t="s">
        <v>88</v>
      </c>
      <c r="AH548" s="3">
        <v>45790</v>
      </c>
      <c r="AJ548" t="s">
        <v>56</v>
      </c>
      <c r="AK548" s="3"/>
      <c r="AM548" s="3"/>
      <c r="AN548" t="s">
        <v>57</v>
      </c>
      <c r="AO548" s="3"/>
      <c r="AP548">
        <v>202505</v>
      </c>
      <c r="AR548"/>
      <c r="AS548"/>
      <c r="AT548" s="3">
        <v>45790</v>
      </c>
      <c r="AU548">
        <v>2175617</v>
      </c>
      <c r="AV548">
        <v>45791</v>
      </c>
      <c r="AW548" s="3">
        <v>45803</v>
      </c>
      <c r="AY548" s="3"/>
      <c r="BA548" s="3"/>
      <c r="BC548" s="3"/>
      <c r="BD548">
        <v>202504</v>
      </c>
      <c r="BE548">
        <v>202505</v>
      </c>
      <c r="BF548" s="5">
        <f>IFERROR(VLOOKUP(Sheet1[[#This Row],[ASESOR]],Parámetros!A:B,2,0),Sheet1[[#This Row],[PERIODO_ALTA]])</f>
        <v>202505</v>
      </c>
      <c r="BG548" s="5" t="str">
        <f>_xlfn.CONCAT(TRIM(Sheet1[[#This Row],[ASESOR]])," ",TRIM(Sheet1[[#This Row],[DEPARTAMENTO]]))</f>
        <v>ALIV TELECOM S.A.C. La Libertad</v>
      </c>
      <c r="BH548" s="5" t="str">
        <f>Sheet1[[#This Row],[DNI_ASESOR]]</f>
        <v>20609316170</v>
      </c>
      <c r="BI548">
        <f>IF(Sheet1[[#This Row],[GRUPO]]="G1",IF(AND(Sheet1[[#This Row],[RECIBO1_PAGADO]]&lt;&gt;"",Sheet1[[#This Row],[RECIBO1_PAGADO]]&lt;=DATEVALUE("10/06/2025")),1,0),0)</f>
        <v>1</v>
      </c>
      <c r="BJ548" s="9">
        <f>Sheet1[[#This Row],[PRECIO CON IGV EXTERNO]]/1.18</f>
        <v>75.423728813559322</v>
      </c>
      <c r="BK548" s="5" t="str">
        <f>IF(MONTH(Sheet1[[#This Row],[WS_RECIBO1_EMISION]])=5,"G1",IF(MONTH(Sheet1[[#This Row],[WS_RECIBO1_EMISION]])-5=1,"G2","POR DEFINIR"))</f>
        <v>G1</v>
      </c>
      <c r="BL548" s="5" t="s">
        <v>1798</v>
      </c>
    </row>
    <row r="549" spans="1:64" x14ac:dyDescent="0.25">
      <c r="A549">
        <v>2175647</v>
      </c>
      <c r="B549" t="s">
        <v>832</v>
      </c>
      <c r="C549" t="s">
        <v>89</v>
      </c>
      <c r="D549" t="s">
        <v>89</v>
      </c>
      <c r="E549" t="s">
        <v>90</v>
      </c>
      <c r="H549" s="3">
        <v>45789</v>
      </c>
      <c r="I549" s="13">
        <v>45789.947841550929</v>
      </c>
      <c r="J549" t="s">
        <v>190</v>
      </c>
      <c r="K549">
        <v>350</v>
      </c>
      <c r="L549" t="s">
        <v>186</v>
      </c>
      <c r="M549" t="s">
        <v>53</v>
      </c>
      <c r="N549">
        <v>0</v>
      </c>
      <c r="O549">
        <v>0</v>
      </c>
      <c r="P549">
        <v>0</v>
      </c>
      <c r="Q549">
        <v>0</v>
      </c>
      <c r="R549" t="s">
        <v>227</v>
      </c>
      <c r="S549" t="s">
        <v>227</v>
      </c>
      <c r="T549">
        <v>0</v>
      </c>
      <c r="U549" t="s">
        <v>227</v>
      </c>
      <c r="V549" t="s">
        <v>227</v>
      </c>
      <c r="W549" t="s">
        <v>227</v>
      </c>
      <c r="X549" t="s">
        <v>227</v>
      </c>
      <c r="Y549" t="s">
        <v>227</v>
      </c>
      <c r="Z549" t="s">
        <v>227</v>
      </c>
      <c r="AA549" t="s">
        <v>54</v>
      </c>
      <c r="AB549">
        <v>69</v>
      </c>
      <c r="AC549">
        <v>69</v>
      </c>
      <c r="AD549" t="s">
        <v>67</v>
      </c>
      <c r="AE549" t="s">
        <v>4</v>
      </c>
      <c r="AF549" t="s">
        <v>8</v>
      </c>
      <c r="AG549" t="s">
        <v>88</v>
      </c>
      <c r="AH549" s="3">
        <v>45790</v>
      </c>
      <c r="AJ549" t="s">
        <v>56</v>
      </c>
      <c r="AK549" s="3"/>
      <c r="AM549" s="3"/>
      <c r="AN549" t="s">
        <v>57</v>
      </c>
      <c r="AO549" s="3"/>
      <c r="AR549"/>
      <c r="AS549">
        <v>202505</v>
      </c>
      <c r="AT549" s="3">
        <v>45790</v>
      </c>
      <c r="AU549">
        <v>2175647</v>
      </c>
      <c r="AV549">
        <v>45791</v>
      </c>
      <c r="AW549" s="3">
        <v>45805</v>
      </c>
      <c r="AY549" s="3"/>
      <c r="BA549" s="3"/>
      <c r="BC549" s="3"/>
      <c r="BD549">
        <v>202505</v>
      </c>
      <c r="BE549">
        <v>202505</v>
      </c>
      <c r="BF549" s="5">
        <f>IFERROR(VLOOKUP(Sheet1[[#This Row],[ASESOR]],Parámetros!A:B,2,0),Sheet1[[#This Row],[PERIODO_ALTA]])</f>
        <v>202505</v>
      </c>
      <c r="BG549" s="5" t="str">
        <f>_xlfn.CONCAT(TRIM(Sheet1[[#This Row],[ASESOR]])," ",TRIM(Sheet1[[#This Row],[DEPARTAMENTO]]))</f>
        <v>ALIV TELECOM S.A.C. Piura</v>
      </c>
      <c r="BH549" s="5" t="str">
        <f>Sheet1[[#This Row],[DNI_ASESOR]]</f>
        <v>20609316170</v>
      </c>
      <c r="BI549">
        <f>IF(Sheet1[[#This Row],[GRUPO]]="G1",IF(AND(Sheet1[[#This Row],[RECIBO1_PAGADO]]&lt;&gt;"",Sheet1[[#This Row],[RECIBO1_PAGADO]]&lt;=DATEVALUE("10/06/2025")),1,0),0)</f>
        <v>1</v>
      </c>
      <c r="BJ549" s="9">
        <f>Sheet1[[#This Row],[PRECIO CON IGV EXTERNO]]/1.18</f>
        <v>58.474576271186443</v>
      </c>
      <c r="BK549" s="5" t="str">
        <f>IF(MONTH(Sheet1[[#This Row],[WS_RECIBO1_EMISION]])=5,"G1",IF(MONTH(Sheet1[[#This Row],[WS_RECIBO1_EMISION]])-5=1,"G2","POR DEFINIR"))</f>
        <v>G1</v>
      </c>
      <c r="BL549" s="5" t="s">
        <v>1798</v>
      </c>
    </row>
    <row r="550" spans="1:64" x14ac:dyDescent="0.25">
      <c r="A550">
        <v>2175842</v>
      </c>
      <c r="B550" t="s">
        <v>833</v>
      </c>
      <c r="C550" t="s">
        <v>94</v>
      </c>
      <c r="D550" t="s">
        <v>95</v>
      </c>
      <c r="E550" t="s">
        <v>96</v>
      </c>
      <c r="H550" s="3">
        <v>45785</v>
      </c>
      <c r="I550" s="13">
        <v>45790.387468368055</v>
      </c>
      <c r="J550" t="s">
        <v>198</v>
      </c>
      <c r="K550">
        <v>350</v>
      </c>
      <c r="L550" t="s">
        <v>188</v>
      </c>
      <c r="M550" t="s">
        <v>61</v>
      </c>
      <c r="N550">
        <v>0</v>
      </c>
      <c r="O550">
        <v>0</v>
      </c>
      <c r="P550">
        <v>0</v>
      </c>
      <c r="Q550">
        <v>0</v>
      </c>
      <c r="R550" t="s">
        <v>227</v>
      </c>
      <c r="S550" t="s">
        <v>227</v>
      </c>
      <c r="T550">
        <v>1</v>
      </c>
      <c r="U550" t="s">
        <v>227</v>
      </c>
      <c r="V550" t="s">
        <v>227</v>
      </c>
      <c r="W550" t="s">
        <v>227</v>
      </c>
      <c r="X550" t="s">
        <v>227</v>
      </c>
      <c r="Y550" t="s">
        <v>227</v>
      </c>
      <c r="Z550" t="s">
        <v>227</v>
      </c>
      <c r="AA550" t="s">
        <v>54</v>
      </c>
      <c r="AB550">
        <v>79</v>
      </c>
      <c r="AC550">
        <v>79</v>
      </c>
      <c r="AD550" t="s">
        <v>55</v>
      </c>
      <c r="AE550" t="s">
        <v>4</v>
      </c>
      <c r="AF550" t="s">
        <v>8</v>
      </c>
      <c r="AG550" t="s">
        <v>88</v>
      </c>
      <c r="AH550" s="3">
        <v>45790</v>
      </c>
      <c r="AJ550" t="s">
        <v>56</v>
      </c>
      <c r="AK550" s="3"/>
      <c r="AM550" s="3"/>
      <c r="AN550" t="s">
        <v>57</v>
      </c>
      <c r="AO550" s="3"/>
      <c r="AR550"/>
      <c r="AS550">
        <v>202505</v>
      </c>
      <c r="AT550" s="3">
        <v>45790</v>
      </c>
      <c r="AU550">
        <v>2175842</v>
      </c>
      <c r="AV550">
        <v>45791</v>
      </c>
      <c r="AW550" s="3">
        <v>45805</v>
      </c>
      <c r="AY550" s="3"/>
      <c r="BA550" s="3"/>
      <c r="BC550" s="3"/>
      <c r="BD550">
        <v>202505</v>
      </c>
      <c r="BE550">
        <v>202505</v>
      </c>
      <c r="BF550" s="5">
        <f>IFERROR(VLOOKUP(Sheet1[[#This Row],[ASESOR]],Parámetros!A:B,2,0),Sheet1[[#This Row],[PERIODO_ALTA]])</f>
        <v>202505</v>
      </c>
      <c r="BG550" s="5" t="str">
        <f>_xlfn.CONCAT(TRIM(Sheet1[[#This Row],[ASESOR]])," ",TRIM(Sheet1[[#This Row],[DEPARTAMENTO]]))</f>
        <v>ALIV TELECOM S.A.C. La Libertad</v>
      </c>
      <c r="BH550" s="5" t="str">
        <f>Sheet1[[#This Row],[DNI_ASESOR]]</f>
        <v>20609316170</v>
      </c>
      <c r="BI550">
        <f>IF(Sheet1[[#This Row],[GRUPO]]="G1",IF(AND(Sheet1[[#This Row],[RECIBO1_PAGADO]]&lt;&gt;"",Sheet1[[#This Row],[RECIBO1_PAGADO]]&lt;=DATEVALUE("10/06/2025")),1,0),0)</f>
        <v>1</v>
      </c>
      <c r="BJ550" s="9">
        <f>Sheet1[[#This Row],[PRECIO CON IGV EXTERNO]]/1.18</f>
        <v>66.949152542372886</v>
      </c>
      <c r="BK550" s="5" t="str">
        <f>IF(MONTH(Sheet1[[#This Row],[WS_RECIBO1_EMISION]])=5,"G1",IF(MONTH(Sheet1[[#This Row],[WS_RECIBO1_EMISION]])-5=1,"G2","POR DEFINIR"))</f>
        <v>G1</v>
      </c>
      <c r="BL550" s="5" t="s">
        <v>1798</v>
      </c>
    </row>
    <row r="551" spans="1:64" x14ac:dyDescent="0.25">
      <c r="A551">
        <v>2175845</v>
      </c>
      <c r="B551" t="s">
        <v>834</v>
      </c>
      <c r="C551" t="s">
        <v>85</v>
      </c>
      <c r="D551" t="s">
        <v>86</v>
      </c>
      <c r="E551" t="s">
        <v>87</v>
      </c>
      <c r="H551" s="3">
        <v>45790</v>
      </c>
      <c r="I551" s="13">
        <v>45790.416618402778</v>
      </c>
      <c r="J551" t="s">
        <v>190</v>
      </c>
      <c r="K551">
        <v>350</v>
      </c>
      <c r="L551" t="s">
        <v>186</v>
      </c>
      <c r="M551" t="s">
        <v>53</v>
      </c>
      <c r="N551">
        <v>0</v>
      </c>
      <c r="O551">
        <v>0</v>
      </c>
      <c r="P551">
        <v>0</v>
      </c>
      <c r="Q551">
        <v>0</v>
      </c>
      <c r="R551" t="s">
        <v>227</v>
      </c>
      <c r="S551" t="s">
        <v>227</v>
      </c>
      <c r="T551">
        <v>0</v>
      </c>
      <c r="U551" t="s">
        <v>227</v>
      </c>
      <c r="V551" t="s">
        <v>227</v>
      </c>
      <c r="W551" t="s">
        <v>227</v>
      </c>
      <c r="X551" t="s">
        <v>227</v>
      </c>
      <c r="Y551" t="s">
        <v>227</v>
      </c>
      <c r="Z551" t="s">
        <v>227</v>
      </c>
      <c r="AA551" t="s">
        <v>54</v>
      </c>
      <c r="AB551">
        <v>69</v>
      </c>
      <c r="AC551">
        <v>69</v>
      </c>
      <c r="AD551" t="s">
        <v>55</v>
      </c>
      <c r="AE551" t="s">
        <v>141</v>
      </c>
      <c r="AF551" t="s">
        <v>187</v>
      </c>
      <c r="AG551" t="s">
        <v>88</v>
      </c>
      <c r="AH551" s="3">
        <v>45790</v>
      </c>
      <c r="AJ551" t="s">
        <v>56</v>
      </c>
      <c r="AK551" s="3"/>
      <c r="AM551" s="3"/>
      <c r="AN551" t="s">
        <v>57</v>
      </c>
      <c r="AO551" s="3"/>
      <c r="AQ551" t="s">
        <v>57</v>
      </c>
      <c r="AR551" t="s">
        <v>69</v>
      </c>
      <c r="AS551">
        <v>202505</v>
      </c>
      <c r="AT551" s="3">
        <v>45790</v>
      </c>
      <c r="AU551">
        <v>2175845</v>
      </c>
      <c r="AV551">
        <v>45791</v>
      </c>
      <c r="AW551" s="3">
        <v>45805</v>
      </c>
      <c r="AY551" s="3"/>
      <c r="BA551" s="3"/>
      <c r="BC551" s="3"/>
      <c r="BD551">
        <v>202505</v>
      </c>
      <c r="BE551">
        <v>202505</v>
      </c>
      <c r="BF551" s="5">
        <f>IFERROR(VLOOKUP(Sheet1[[#This Row],[ASESOR]],Parámetros!A:B,2,0),Sheet1[[#This Row],[PERIODO_ALTA]])</f>
        <v>202505</v>
      </c>
      <c r="BG551" s="5" t="str">
        <f>_xlfn.CONCAT(TRIM(Sheet1[[#This Row],[ASESOR]])," ",TRIM(Sheet1[[#This Row],[DEPARTAMENTO]]))</f>
        <v>EXPORTEL PROVINCIA Lambayeque</v>
      </c>
      <c r="BH551" s="5" t="str">
        <f>Sheet1[[#This Row],[DNI_ASESOR]]</f>
        <v>20610487672</v>
      </c>
      <c r="BI551">
        <f>IF(Sheet1[[#This Row],[GRUPO]]="G1",IF(AND(Sheet1[[#This Row],[RECIBO1_PAGADO]]&lt;&gt;"",Sheet1[[#This Row],[RECIBO1_PAGADO]]&lt;=DATEVALUE("10/06/2025")),1,0),0)</f>
        <v>1</v>
      </c>
      <c r="BJ551" s="9">
        <f>Sheet1[[#This Row],[PRECIO CON IGV EXTERNO]]/1.18</f>
        <v>58.474576271186443</v>
      </c>
      <c r="BK551" s="5" t="str">
        <f>IF(MONTH(Sheet1[[#This Row],[WS_RECIBO1_EMISION]])=5,"G1",IF(MONTH(Sheet1[[#This Row],[WS_RECIBO1_EMISION]])-5=1,"G2","POR DEFINIR"))</f>
        <v>G1</v>
      </c>
      <c r="BL551" s="5" t="s">
        <v>1798</v>
      </c>
    </row>
    <row r="552" spans="1:64" x14ac:dyDescent="0.25">
      <c r="A552">
        <v>2175887</v>
      </c>
      <c r="B552" t="s">
        <v>835</v>
      </c>
      <c r="C552" t="s">
        <v>89</v>
      </c>
      <c r="D552" t="s">
        <v>89</v>
      </c>
      <c r="E552" t="s">
        <v>93</v>
      </c>
      <c r="H552" s="3">
        <v>45790</v>
      </c>
      <c r="I552" s="13">
        <v>45790.406161921295</v>
      </c>
      <c r="J552" t="s">
        <v>195</v>
      </c>
      <c r="K552">
        <v>1000</v>
      </c>
      <c r="L552" t="s">
        <v>188</v>
      </c>
      <c r="M552" t="s">
        <v>58</v>
      </c>
      <c r="N552">
        <v>1</v>
      </c>
      <c r="O552">
        <v>0</v>
      </c>
      <c r="P552">
        <v>0</v>
      </c>
      <c r="Q552">
        <v>0</v>
      </c>
      <c r="R552" t="s">
        <v>227</v>
      </c>
      <c r="S552" t="s">
        <v>227</v>
      </c>
      <c r="T552">
        <v>0</v>
      </c>
      <c r="U552" t="s">
        <v>227</v>
      </c>
      <c r="V552" t="s">
        <v>227</v>
      </c>
      <c r="W552" t="s">
        <v>227</v>
      </c>
      <c r="X552" t="s">
        <v>227</v>
      </c>
      <c r="Y552" t="s">
        <v>227</v>
      </c>
      <c r="Z552" t="s">
        <v>228</v>
      </c>
      <c r="AA552" t="s">
        <v>64</v>
      </c>
      <c r="AB552">
        <v>129.9</v>
      </c>
      <c r="AC552">
        <v>111.563</v>
      </c>
      <c r="AD552" t="s">
        <v>67</v>
      </c>
      <c r="AE552" t="s">
        <v>4</v>
      </c>
      <c r="AF552" t="s">
        <v>8</v>
      </c>
      <c r="AG552" t="s">
        <v>88</v>
      </c>
      <c r="AH552" s="3">
        <v>45790</v>
      </c>
      <c r="AJ552" t="s">
        <v>56</v>
      </c>
      <c r="AK552" s="3"/>
      <c r="AM552" s="3"/>
      <c r="AN552" t="s">
        <v>57</v>
      </c>
      <c r="AO552" s="3"/>
      <c r="AR552"/>
      <c r="AS552">
        <v>202505</v>
      </c>
      <c r="AT552" s="3">
        <v>45790</v>
      </c>
      <c r="AU552">
        <v>2175887</v>
      </c>
      <c r="AV552">
        <v>45791</v>
      </c>
      <c r="AW552" s="3">
        <v>45816</v>
      </c>
      <c r="AY552" s="3"/>
      <c r="BA552" s="3"/>
      <c r="BC552" s="3"/>
      <c r="BD552">
        <v>202505</v>
      </c>
      <c r="BE552">
        <v>202505</v>
      </c>
      <c r="BF552" s="5">
        <f>IFERROR(VLOOKUP(Sheet1[[#This Row],[ASESOR]],Parámetros!A:B,2,0),Sheet1[[#This Row],[PERIODO_ALTA]])</f>
        <v>202505</v>
      </c>
      <c r="BG552" s="5" t="str">
        <f>_xlfn.CONCAT(TRIM(Sheet1[[#This Row],[ASESOR]])," ",TRIM(Sheet1[[#This Row],[DEPARTAMENTO]]))</f>
        <v>ALIV TELECOM S.A.C. Piura</v>
      </c>
      <c r="BH552" s="5" t="str">
        <f>Sheet1[[#This Row],[DNI_ASESOR]]</f>
        <v>20609316170</v>
      </c>
      <c r="BI552">
        <f>IF(Sheet1[[#This Row],[GRUPO]]="G1",IF(AND(Sheet1[[#This Row],[RECIBO1_PAGADO]]&lt;&gt;"",Sheet1[[#This Row],[RECIBO1_PAGADO]]&lt;=DATEVALUE("10/06/2025")),1,0),0)</f>
        <v>1</v>
      </c>
      <c r="BJ552" s="9">
        <f>Sheet1[[#This Row],[PRECIO CON IGV EXTERNO]]/1.18</f>
        <v>94.544915254237296</v>
      </c>
      <c r="BK552" s="5" t="str">
        <f>IF(MONTH(Sheet1[[#This Row],[WS_RECIBO1_EMISION]])=5,"G1",IF(MONTH(Sheet1[[#This Row],[WS_RECIBO1_EMISION]])-5=1,"G2","POR DEFINIR"))</f>
        <v>G1</v>
      </c>
      <c r="BL552" s="5" t="s">
        <v>1798</v>
      </c>
    </row>
    <row r="553" spans="1:64" x14ac:dyDescent="0.25">
      <c r="A553">
        <v>2175977</v>
      </c>
      <c r="B553" t="s">
        <v>836</v>
      </c>
      <c r="C553" t="s">
        <v>85</v>
      </c>
      <c r="D553" t="s">
        <v>86</v>
      </c>
      <c r="E553" t="s">
        <v>87</v>
      </c>
      <c r="H553" s="3">
        <v>45789</v>
      </c>
      <c r="I553" s="13">
        <v>45790.435363657409</v>
      </c>
      <c r="J553" t="s">
        <v>190</v>
      </c>
      <c r="K553">
        <v>350</v>
      </c>
      <c r="L553" t="s">
        <v>186</v>
      </c>
      <c r="M553" t="s">
        <v>53</v>
      </c>
      <c r="N553">
        <v>0</v>
      </c>
      <c r="O553">
        <v>0</v>
      </c>
      <c r="P553">
        <v>0</v>
      </c>
      <c r="Q553">
        <v>0</v>
      </c>
      <c r="R553" t="s">
        <v>227</v>
      </c>
      <c r="S553" t="s">
        <v>227</v>
      </c>
      <c r="T553">
        <v>0</v>
      </c>
      <c r="U553" t="s">
        <v>227</v>
      </c>
      <c r="V553" t="s">
        <v>227</v>
      </c>
      <c r="W553" t="s">
        <v>227</v>
      </c>
      <c r="X553" t="s">
        <v>227</v>
      </c>
      <c r="Y553" t="s">
        <v>227</v>
      </c>
      <c r="Z553" t="s">
        <v>227</v>
      </c>
      <c r="AA553" t="s">
        <v>62</v>
      </c>
      <c r="AB553">
        <v>69</v>
      </c>
      <c r="AC553">
        <v>69</v>
      </c>
      <c r="AD553" t="s">
        <v>67</v>
      </c>
      <c r="AE553" t="s">
        <v>4</v>
      </c>
      <c r="AF553" t="s">
        <v>8</v>
      </c>
      <c r="AG553" t="s">
        <v>88</v>
      </c>
      <c r="AH553" s="3">
        <v>45790</v>
      </c>
      <c r="AJ553" t="s">
        <v>56</v>
      </c>
      <c r="AK553" s="3"/>
      <c r="AM553" s="3"/>
      <c r="AN553" t="s">
        <v>57</v>
      </c>
      <c r="AO553" s="3"/>
      <c r="AR553"/>
      <c r="AS553">
        <v>202505</v>
      </c>
      <c r="AT553" s="3">
        <v>45790</v>
      </c>
      <c r="AU553">
        <v>2175977</v>
      </c>
      <c r="AV553">
        <v>45791</v>
      </c>
      <c r="AW553" s="3">
        <v>45816</v>
      </c>
      <c r="AY553" s="3"/>
      <c r="BA553" s="3"/>
      <c r="BC553" s="3"/>
      <c r="BD553">
        <v>202505</v>
      </c>
      <c r="BE553">
        <v>202505</v>
      </c>
      <c r="BF553" s="5">
        <f>IFERROR(VLOOKUP(Sheet1[[#This Row],[ASESOR]],Parámetros!A:B,2,0),Sheet1[[#This Row],[PERIODO_ALTA]])</f>
        <v>202505</v>
      </c>
      <c r="BG553" s="5" t="str">
        <f>_xlfn.CONCAT(TRIM(Sheet1[[#This Row],[ASESOR]])," ",TRIM(Sheet1[[#This Row],[DEPARTAMENTO]]))</f>
        <v>ALIV TELECOM S.A.C. Lambayeque</v>
      </c>
      <c r="BH553" s="5" t="str">
        <f>Sheet1[[#This Row],[DNI_ASESOR]]</f>
        <v>20609316170</v>
      </c>
      <c r="BI553">
        <f>IF(Sheet1[[#This Row],[GRUPO]]="G1",IF(AND(Sheet1[[#This Row],[RECIBO1_PAGADO]]&lt;&gt;"",Sheet1[[#This Row],[RECIBO1_PAGADO]]&lt;=DATEVALUE("10/06/2025")),1,0),0)</f>
        <v>1</v>
      </c>
      <c r="BJ553" s="9">
        <f>Sheet1[[#This Row],[PRECIO CON IGV EXTERNO]]/1.18</f>
        <v>58.474576271186443</v>
      </c>
      <c r="BK553" s="5" t="str">
        <f>IF(MONTH(Sheet1[[#This Row],[WS_RECIBO1_EMISION]])=5,"G1",IF(MONTH(Sheet1[[#This Row],[WS_RECIBO1_EMISION]])-5=1,"G2","POR DEFINIR"))</f>
        <v>G1</v>
      </c>
      <c r="BL553" s="5" t="s">
        <v>1798</v>
      </c>
    </row>
    <row r="554" spans="1:64" x14ac:dyDescent="0.25">
      <c r="A554">
        <v>2175981</v>
      </c>
      <c r="B554" t="s">
        <v>837</v>
      </c>
      <c r="C554" t="s">
        <v>85</v>
      </c>
      <c r="D554" t="s">
        <v>86</v>
      </c>
      <c r="E554" t="s">
        <v>66</v>
      </c>
      <c r="H554" s="3">
        <v>45790</v>
      </c>
      <c r="I554" s="13">
        <v>45790.439512928242</v>
      </c>
      <c r="J554" t="s">
        <v>195</v>
      </c>
      <c r="K554">
        <v>1000</v>
      </c>
      <c r="L554" t="s">
        <v>188</v>
      </c>
      <c r="M554" t="s">
        <v>58</v>
      </c>
      <c r="N554">
        <v>1</v>
      </c>
      <c r="O554">
        <v>0</v>
      </c>
      <c r="P554">
        <v>0</v>
      </c>
      <c r="Q554">
        <v>0</v>
      </c>
      <c r="R554" t="s">
        <v>227</v>
      </c>
      <c r="S554" t="s">
        <v>227</v>
      </c>
      <c r="T554">
        <v>0</v>
      </c>
      <c r="U554" t="s">
        <v>227</v>
      </c>
      <c r="V554" t="s">
        <v>227</v>
      </c>
      <c r="W554" t="s">
        <v>227</v>
      </c>
      <c r="X554" t="s">
        <v>227</v>
      </c>
      <c r="Y554" t="s">
        <v>227</v>
      </c>
      <c r="Z554" t="s">
        <v>228</v>
      </c>
      <c r="AA554" t="s">
        <v>54</v>
      </c>
      <c r="AB554">
        <v>129.9</v>
      </c>
      <c r="AC554">
        <v>111.563</v>
      </c>
      <c r="AD554" t="s">
        <v>67</v>
      </c>
      <c r="AE554" t="s">
        <v>70</v>
      </c>
      <c r="AF554" t="s">
        <v>131</v>
      </c>
      <c r="AG554" t="s">
        <v>88</v>
      </c>
      <c r="AH554" s="3">
        <v>45790</v>
      </c>
      <c r="AJ554" t="s">
        <v>56</v>
      </c>
      <c r="AK554" s="3"/>
      <c r="AM554" s="3"/>
      <c r="AN554" t="s">
        <v>57</v>
      </c>
      <c r="AO554" s="3"/>
      <c r="AR554"/>
      <c r="AS554">
        <v>202505</v>
      </c>
      <c r="AT554" s="3">
        <v>45790</v>
      </c>
      <c r="AU554">
        <v>2175981</v>
      </c>
      <c r="AV554">
        <v>45791</v>
      </c>
      <c r="AW554" s="3">
        <v>45806</v>
      </c>
      <c r="AY554" s="3"/>
      <c r="BA554" s="3"/>
      <c r="BC554" s="3"/>
      <c r="BD554">
        <v>202505</v>
      </c>
      <c r="BE554">
        <v>202505</v>
      </c>
      <c r="BF554" s="5">
        <f>IFERROR(VLOOKUP(Sheet1[[#This Row],[ASESOR]],Parámetros!A:B,2,0),Sheet1[[#This Row],[PERIODO_ALTA]])</f>
        <v>202505</v>
      </c>
      <c r="BG554" s="5" t="str">
        <f>_xlfn.CONCAT(TRIM(Sheet1[[#This Row],[ASESOR]])," ",TRIM(Sheet1[[#This Row],[DEPARTAMENTO]]))</f>
        <v>SICOMNET SAC Lambayeque</v>
      </c>
      <c r="BH554" s="5" t="str">
        <f>Sheet1[[#This Row],[DNI_ASESOR]]</f>
        <v>20610959564</v>
      </c>
      <c r="BI554">
        <f>IF(Sheet1[[#This Row],[GRUPO]]="G1",IF(AND(Sheet1[[#This Row],[RECIBO1_PAGADO]]&lt;&gt;"",Sheet1[[#This Row],[RECIBO1_PAGADO]]&lt;=DATEVALUE("10/06/2025")),1,0),0)</f>
        <v>1</v>
      </c>
      <c r="BJ554" s="9">
        <f>Sheet1[[#This Row],[PRECIO CON IGV EXTERNO]]/1.18</f>
        <v>94.544915254237296</v>
      </c>
      <c r="BK554" s="5" t="str">
        <f>IF(MONTH(Sheet1[[#This Row],[WS_RECIBO1_EMISION]])=5,"G1",IF(MONTH(Sheet1[[#This Row],[WS_RECIBO1_EMISION]])-5=1,"G2","POR DEFINIR"))</f>
        <v>G1</v>
      </c>
      <c r="BL554" s="5" t="s">
        <v>1798</v>
      </c>
    </row>
    <row r="555" spans="1:64" x14ac:dyDescent="0.25">
      <c r="A555">
        <v>2175993</v>
      </c>
      <c r="B555" t="s">
        <v>838</v>
      </c>
      <c r="C555" t="s">
        <v>94</v>
      </c>
      <c r="D555" t="s">
        <v>95</v>
      </c>
      <c r="E555" t="s">
        <v>96</v>
      </c>
      <c r="H555" s="3">
        <v>45790</v>
      </c>
      <c r="I555" s="13">
        <v>45790.441612418981</v>
      </c>
      <c r="J555" t="s">
        <v>190</v>
      </c>
      <c r="K555">
        <v>350</v>
      </c>
      <c r="L555" t="s">
        <v>188</v>
      </c>
      <c r="M555" t="s">
        <v>61</v>
      </c>
      <c r="N555">
        <v>0</v>
      </c>
      <c r="O555">
        <v>0</v>
      </c>
      <c r="P555">
        <v>0</v>
      </c>
      <c r="Q555">
        <v>0</v>
      </c>
      <c r="R555" t="s">
        <v>227</v>
      </c>
      <c r="S555" t="s">
        <v>227</v>
      </c>
      <c r="T555">
        <v>1</v>
      </c>
      <c r="U555" t="s">
        <v>227</v>
      </c>
      <c r="V555" t="s">
        <v>227</v>
      </c>
      <c r="W555" t="s">
        <v>227</v>
      </c>
      <c r="X555" t="s">
        <v>227</v>
      </c>
      <c r="Y555" t="s">
        <v>227</v>
      </c>
      <c r="Z555" t="s">
        <v>227</v>
      </c>
      <c r="AA555" t="s">
        <v>54</v>
      </c>
      <c r="AB555">
        <v>79</v>
      </c>
      <c r="AC555">
        <v>79</v>
      </c>
      <c r="AD555" t="s">
        <v>67</v>
      </c>
      <c r="AE555" t="s">
        <v>4</v>
      </c>
      <c r="AF555" t="s">
        <v>8</v>
      </c>
      <c r="AG555" t="s">
        <v>88</v>
      </c>
      <c r="AH555" s="3">
        <v>45790</v>
      </c>
      <c r="AJ555" t="s">
        <v>56</v>
      </c>
      <c r="AK555" s="3"/>
      <c r="AM555" s="3"/>
      <c r="AN555" t="s">
        <v>57</v>
      </c>
      <c r="AO555" s="3"/>
      <c r="AR555"/>
      <c r="AS555">
        <v>202505</v>
      </c>
      <c r="AT555" s="3">
        <v>45790</v>
      </c>
      <c r="AU555">
        <v>2175993</v>
      </c>
      <c r="AV555">
        <v>45791</v>
      </c>
      <c r="AW555" s="3">
        <v>45809</v>
      </c>
      <c r="AY555" s="3"/>
      <c r="BA555" s="3"/>
      <c r="BC555" s="3"/>
      <c r="BD555">
        <v>202505</v>
      </c>
      <c r="BE555">
        <v>202505</v>
      </c>
      <c r="BF555" s="5">
        <f>IFERROR(VLOOKUP(Sheet1[[#This Row],[ASESOR]],Parámetros!A:B,2,0),Sheet1[[#This Row],[PERIODO_ALTA]])</f>
        <v>202505</v>
      </c>
      <c r="BG555" s="5" t="str">
        <f>_xlfn.CONCAT(TRIM(Sheet1[[#This Row],[ASESOR]])," ",TRIM(Sheet1[[#This Row],[DEPARTAMENTO]]))</f>
        <v>ALIV TELECOM S.A.C. La Libertad</v>
      </c>
      <c r="BH555" s="5" t="str">
        <f>Sheet1[[#This Row],[DNI_ASESOR]]</f>
        <v>20609316170</v>
      </c>
      <c r="BI555">
        <f>IF(Sheet1[[#This Row],[GRUPO]]="G1",IF(AND(Sheet1[[#This Row],[RECIBO1_PAGADO]]&lt;&gt;"",Sheet1[[#This Row],[RECIBO1_PAGADO]]&lt;=DATEVALUE("10/06/2025")),1,0),0)</f>
        <v>1</v>
      </c>
      <c r="BJ555" s="9">
        <f>Sheet1[[#This Row],[PRECIO CON IGV EXTERNO]]/1.18</f>
        <v>66.949152542372886</v>
      </c>
      <c r="BK555" s="5" t="str">
        <f>IF(MONTH(Sheet1[[#This Row],[WS_RECIBO1_EMISION]])=5,"G1",IF(MONTH(Sheet1[[#This Row],[WS_RECIBO1_EMISION]])-5=1,"G2","POR DEFINIR"))</f>
        <v>G1</v>
      </c>
      <c r="BL555" s="5" t="s">
        <v>1798</v>
      </c>
    </row>
    <row r="556" spans="1:64" x14ac:dyDescent="0.25">
      <c r="A556">
        <v>2176077</v>
      </c>
      <c r="B556" t="s">
        <v>839</v>
      </c>
      <c r="C556" t="s">
        <v>94</v>
      </c>
      <c r="D556" t="s">
        <v>95</v>
      </c>
      <c r="E556" t="s">
        <v>102</v>
      </c>
      <c r="H556" s="3">
        <v>45790</v>
      </c>
      <c r="I556" s="13">
        <v>45790.476995138888</v>
      </c>
      <c r="J556" t="s">
        <v>190</v>
      </c>
      <c r="K556">
        <v>350</v>
      </c>
      <c r="L556" t="s">
        <v>186</v>
      </c>
      <c r="M556" t="s">
        <v>53</v>
      </c>
      <c r="N556">
        <v>0</v>
      </c>
      <c r="O556">
        <v>0</v>
      </c>
      <c r="P556">
        <v>0</v>
      </c>
      <c r="Q556">
        <v>0</v>
      </c>
      <c r="R556" t="s">
        <v>227</v>
      </c>
      <c r="S556" t="s">
        <v>227</v>
      </c>
      <c r="T556">
        <v>0</v>
      </c>
      <c r="U556" t="s">
        <v>227</v>
      </c>
      <c r="V556" t="s">
        <v>227</v>
      </c>
      <c r="W556" t="s">
        <v>227</v>
      </c>
      <c r="X556" t="s">
        <v>227</v>
      </c>
      <c r="Y556" t="s">
        <v>227</v>
      </c>
      <c r="Z556" t="s">
        <v>227</v>
      </c>
      <c r="AA556" t="s">
        <v>54</v>
      </c>
      <c r="AB556">
        <v>69</v>
      </c>
      <c r="AC556">
        <v>69</v>
      </c>
      <c r="AD556" t="s">
        <v>55</v>
      </c>
      <c r="AE556" t="s">
        <v>4</v>
      </c>
      <c r="AF556" t="s">
        <v>8</v>
      </c>
      <c r="AG556" t="s">
        <v>88</v>
      </c>
      <c r="AH556" s="3">
        <v>45790</v>
      </c>
      <c r="AJ556" t="s">
        <v>56</v>
      </c>
      <c r="AK556" s="3"/>
      <c r="AM556" s="3"/>
      <c r="AN556" t="s">
        <v>57</v>
      </c>
      <c r="AO556" s="3"/>
      <c r="AR556"/>
      <c r="AS556">
        <v>202505</v>
      </c>
      <c r="AT556" s="3">
        <v>45790</v>
      </c>
      <c r="AU556">
        <v>2176077</v>
      </c>
      <c r="AV556">
        <v>45791</v>
      </c>
      <c r="AW556" s="3">
        <v>45813</v>
      </c>
      <c r="AY556" s="3"/>
      <c r="BA556" s="3"/>
      <c r="BC556" s="3"/>
      <c r="BD556">
        <v>202505</v>
      </c>
      <c r="BE556">
        <v>202505</v>
      </c>
      <c r="BF556" s="5">
        <f>IFERROR(VLOOKUP(Sheet1[[#This Row],[ASESOR]],Parámetros!A:B,2,0),Sheet1[[#This Row],[PERIODO_ALTA]])</f>
        <v>202505</v>
      </c>
      <c r="BG556" s="5" t="str">
        <f>_xlfn.CONCAT(TRIM(Sheet1[[#This Row],[ASESOR]])," ",TRIM(Sheet1[[#This Row],[DEPARTAMENTO]]))</f>
        <v>ALIV TELECOM S.A.C. La Libertad</v>
      </c>
      <c r="BH556" s="5" t="str">
        <f>Sheet1[[#This Row],[DNI_ASESOR]]</f>
        <v>20609316170</v>
      </c>
      <c r="BI556">
        <f>IF(Sheet1[[#This Row],[GRUPO]]="G1",IF(AND(Sheet1[[#This Row],[RECIBO1_PAGADO]]&lt;&gt;"",Sheet1[[#This Row],[RECIBO1_PAGADO]]&lt;=DATEVALUE("10/06/2025")),1,0),0)</f>
        <v>1</v>
      </c>
      <c r="BJ556" s="9">
        <f>Sheet1[[#This Row],[PRECIO CON IGV EXTERNO]]/1.18</f>
        <v>58.474576271186443</v>
      </c>
      <c r="BK556" s="5" t="str">
        <f>IF(MONTH(Sheet1[[#This Row],[WS_RECIBO1_EMISION]])=5,"G1",IF(MONTH(Sheet1[[#This Row],[WS_RECIBO1_EMISION]])-5=1,"G2","POR DEFINIR"))</f>
        <v>G1</v>
      </c>
      <c r="BL556" s="5" t="s">
        <v>1798</v>
      </c>
    </row>
    <row r="557" spans="1:64" x14ac:dyDescent="0.25">
      <c r="A557">
        <v>2176121</v>
      </c>
      <c r="B557" t="s">
        <v>840</v>
      </c>
      <c r="C557" t="s">
        <v>85</v>
      </c>
      <c r="D557" t="s">
        <v>86</v>
      </c>
      <c r="E557" t="s">
        <v>87</v>
      </c>
      <c r="H557" s="3">
        <v>45790</v>
      </c>
      <c r="I557" s="13">
        <v>45790.481312881944</v>
      </c>
      <c r="J557" t="s">
        <v>190</v>
      </c>
      <c r="K557">
        <v>350</v>
      </c>
      <c r="L557" t="s">
        <v>186</v>
      </c>
      <c r="M557" t="s">
        <v>53</v>
      </c>
      <c r="N557">
        <v>0</v>
      </c>
      <c r="O557">
        <v>0</v>
      </c>
      <c r="P557">
        <v>0</v>
      </c>
      <c r="Q557">
        <v>0</v>
      </c>
      <c r="R557" t="s">
        <v>227</v>
      </c>
      <c r="S557" t="s">
        <v>227</v>
      </c>
      <c r="T557">
        <v>0</v>
      </c>
      <c r="U557" t="s">
        <v>227</v>
      </c>
      <c r="V557" t="s">
        <v>227</v>
      </c>
      <c r="W557" t="s">
        <v>227</v>
      </c>
      <c r="X557" t="s">
        <v>227</v>
      </c>
      <c r="Y557" t="s">
        <v>227</v>
      </c>
      <c r="Z557" t="s">
        <v>227</v>
      </c>
      <c r="AA557" t="s">
        <v>54</v>
      </c>
      <c r="AB557">
        <v>69</v>
      </c>
      <c r="AC557">
        <v>69</v>
      </c>
      <c r="AD557" t="s">
        <v>60</v>
      </c>
      <c r="AE557" t="s">
        <v>841</v>
      </c>
      <c r="AF557" t="s">
        <v>842</v>
      </c>
      <c r="AG557" t="s">
        <v>88</v>
      </c>
      <c r="AH557" s="3">
        <v>45790</v>
      </c>
      <c r="AJ557" t="s">
        <v>56</v>
      </c>
      <c r="AK557" s="3"/>
      <c r="AM557" s="3"/>
      <c r="AN557" t="s">
        <v>57</v>
      </c>
      <c r="AO557" s="3"/>
      <c r="AR557"/>
      <c r="AS557">
        <v>202505</v>
      </c>
      <c r="AT557" s="3">
        <v>45790</v>
      </c>
      <c r="AU557">
        <v>2176121</v>
      </c>
      <c r="AV557">
        <v>45791</v>
      </c>
      <c r="AW557" s="3">
        <v>45813</v>
      </c>
      <c r="AY557" s="3"/>
      <c r="BA557" s="3"/>
      <c r="BC557" s="3"/>
      <c r="BD557">
        <v>202505</v>
      </c>
      <c r="BE557">
        <v>202505</v>
      </c>
      <c r="BF557" s="5">
        <f>IFERROR(VLOOKUP(Sheet1[[#This Row],[ASESOR]],Parámetros!A:B,2,0),Sheet1[[#This Row],[PERIODO_ALTA]])</f>
        <v>202505</v>
      </c>
      <c r="BG557" s="5" t="str">
        <f>_xlfn.CONCAT(TRIM(Sheet1[[#This Row],[ASESOR]])," ",TRIM(Sheet1[[#This Row],[DEPARTAMENTO]]))</f>
        <v>CMBRANDO VENTAS S.A.C. Lambayeque</v>
      </c>
      <c r="BH557" s="5" t="str">
        <f>Sheet1[[#This Row],[DNI_ASESOR]]</f>
        <v>20606057572</v>
      </c>
      <c r="BI557">
        <f>IF(Sheet1[[#This Row],[GRUPO]]="G1",IF(AND(Sheet1[[#This Row],[RECIBO1_PAGADO]]&lt;&gt;"",Sheet1[[#This Row],[RECIBO1_PAGADO]]&lt;=DATEVALUE("10/06/2025")),1,0),0)</f>
        <v>1</v>
      </c>
      <c r="BJ557" s="9">
        <f>Sheet1[[#This Row],[PRECIO CON IGV EXTERNO]]/1.18</f>
        <v>58.474576271186443</v>
      </c>
      <c r="BK557" s="5" t="str">
        <f>IF(MONTH(Sheet1[[#This Row],[WS_RECIBO1_EMISION]])=5,"G1",IF(MONTH(Sheet1[[#This Row],[WS_RECIBO1_EMISION]])-5=1,"G2","POR DEFINIR"))</f>
        <v>G1</v>
      </c>
      <c r="BL557" s="5" t="s">
        <v>1798</v>
      </c>
    </row>
    <row r="558" spans="1:64" x14ac:dyDescent="0.25">
      <c r="A558">
        <v>2176152</v>
      </c>
      <c r="B558" t="s">
        <v>843</v>
      </c>
      <c r="C558" t="s">
        <v>94</v>
      </c>
      <c r="D558" t="s">
        <v>95</v>
      </c>
      <c r="E558" t="s">
        <v>102</v>
      </c>
      <c r="G558" t="s">
        <v>844</v>
      </c>
      <c r="H558" s="3">
        <v>45790</v>
      </c>
      <c r="I558" s="13">
        <v>45790.479117858798</v>
      </c>
      <c r="J558" t="s">
        <v>190</v>
      </c>
      <c r="K558">
        <v>350</v>
      </c>
      <c r="L558" t="s">
        <v>186</v>
      </c>
      <c r="M558" t="s">
        <v>53</v>
      </c>
      <c r="N558">
        <v>0</v>
      </c>
      <c r="O558">
        <v>0</v>
      </c>
      <c r="P558">
        <v>0</v>
      </c>
      <c r="Q558">
        <v>0</v>
      </c>
      <c r="R558" t="s">
        <v>227</v>
      </c>
      <c r="S558" t="s">
        <v>227</v>
      </c>
      <c r="T558">
        <v>0</v>
      </c>
      <c r="U558" t="s">
        <v>227</v>
      </c>
      <c r="V558" t="s">
        <v>227</v>
      </c>
      <c r="W558" t="s">
        <v>227</v>
      </c>
      <c r="X558" t="s">
        <v>227</v>
      </c>
      <c r="Y558" t="s">
        <v>227</v>
      </c>
      <c r="Z558" t="s">
        <v>227</v>
      </c>
      <c r="AA558" t="s">
        <v>59</v>
      </c>
      <c r="AB558">
        <v>69</v>
      </c>
      <c r="AC558">
        <v>69</v>
      </c>
      <c r="AD558" t="s">
        <v>67</v>
      </c>
      <c r="AE558" t="s">
        <v>4</v>
      </c>
      <c r="AF558" t="s">
        <v>8</v>
      </c>
      <c r="AG558" t="s">
        <v>88</v>
      </c>
      <c r="AH558" s="3">
        <v>45791</v>
      </c>
      <c r="AJ558" t="s">
        <v>56</v>
      </c>
      <c r="AK558" s="3"/>
      <c r="AM558" s="3"/>
      <c r="AN558" t="s">
        <v>57</v>
      </c>
      <c r="AO558" s="3"/>
      <c r="AR558"/>
      <c r="AS558">
        <v>202505</v>
      </c>
      <c r="AT558" s="3">
        <v>45791</v>
      </c>
      <c r="AU558">
        <v>2176152</v>
      </c>
      <c r="AV558">
        <v>45796</v>
      </c>
      <c r="AW558" s="3">
        <v>45806</v>
      </c>
      <c r="AY558" s="3"/>
      <c r="BA558" s="3"/>
      <c r="BC558" s="3"/>
      <c r="BD558">
        <v>202505</v>
      </c>
      <c r="BE558">
        <v>202505</v>
      </c>
      <c r="BF558" s="5">
        <f>IFERROR(VLOOKUP(Sheet1[[#This Row],[ASESOR]],Parámetros!A:B,2,0),Sheet1[[#This Row],[PERIODO_ALTA]])</f>
        <v>202505</v>
      </c>
      <c r="BG558" s="5" t="str">
        <f>_xlfn.CONCAT(TRIM(Sheet1[[#This Row],[ASESOR]])," ",TRIM(Sheet1[[#This Row],[DEPARTAMENTO]]))</f>
        <v>ALIV TELECOM S.A.C. La Libertad</v>
      </c>
      <c r="BH558" s="5" t="str">
        <f>Sheet1[[#This Row],[DNI_ASESOR]]</f>
        <v>20609316170</v>
      </c>
      <c r="BI558">
        <f>IF(Sheet1[[#This Row],[GRUPO]]="G1",IF(AND(Sheet1[[#This Row],[RECIBO1_PAGADO]]&lt;&gt;"",Sheet1[[#This Row],[RECIBO1_PAGADO]]&lt;=DATEVALUE("10/06/2025")),1,0),0)</f>
        <v>1</v>
      </c>
      <c r="BJ558" s="9">
        <f>Sheet1[[#This Row],[PRECIO CON IGV EXTERNO]]/1.18</f>
        <v>58.474576271186443</v>
      </c>
      <c r="BK558" s="5" t="str">
        <f>IF(MONTH(Sheet1[[#This Row],[WS_RECIBO1_EMISION]])=5,"G1",IF(MONTH(Sheet1[[#This Row],[WS_RECIBO1_EMISION]])-5=1,"G2","POR DEFINIR"))</f>
        <v>G1</v>
      </c>
      <c r="BL558" s="5" t="s">
        <v>1798</v>
      </c>
    </row>
    <row r="559" spans="1:64" x14ac:dyDescent="0.25">
      <c r="A559">
        <v>2176154</v>
      </c>
      <c r="B559" t="s">
        <v>845</v>
      </c>
      <c r="C559" t="s">
        <v>94</v>
      </c>
      <c r="D559" t="s">
        <v>95</v>
      </c>
      <c r="E559" t="s">
        <v>102</v>
      </c>
      <c r="H559" s="3">
        <v>45786</v>
      </c>
      <c r="I559" s="13">
        <v>45790.483234756946</v>
      </c>
      <c r="J559" t="s">
        <v>190</v>
      </c>
      <c r="K559">
        <v>350</v>
      </c>
      <c r="L559" t="s">
        <v>186</v>
      </c>
      <c r="M559" t="s">
        <v>53</v>
      </c>
      <c r="N559">
        <v>0</v>
      </c>
      <c r="O559">
        <v>0</v>
      </c>
      <c r="P559">
        <v>0</v>
      </c>
      <c r="Q559">
        <v>0</v>
      </c>
      <c r="R559" t="s">
        <v>227</v>
      </c>
      <c r="S559" t="s">
        <v>227</v>
      </c>
      <c r="T559">
        <v>0</v>
      </c>
      <c r="U559" t="s">
        <v>227</v>
      </c>
      <c r="V559" t="s">
        <v>227</v>
      </c>
      <c r="W559" t="s">
        <v>227</v>
      </c>
      <c r="X559" t="s">
        <v>227</v>
      </c>
      <c r="Y559" t="s">
        <v>227</v>
      </c>
      <c r="Z559" t="s">
        <v>227</v>
      </c>
      <c r="AA559" t="s">
        <v>64</v>
      </c>
      <c r="AB559">
        <v>69</v>
      </c>
      <c r="AC559">
        <v>69</v>
      </c>
      <c r="AD559" t="s">
        <v>232</v>
      </c>
      <c r="AE559" t="s">
        <v>233</v>
      </c>
      <c r="AF559" t="s">
        <v>234</v>
      </c>
      <c r="AG559" t="s">
        <v>88</v>
      </c>
      <c r="AH559" s="3">
        <v>45790</v>
      </c>
      <c r="AJ559" t="s">
        <v>56</v>
      </c>
      <c r="AK559" s="3"/>
      <c r="AM559" s="3"/>
      <c r="AN559" t="s">
        <v>57</v>
      </c>
      <c r="AO559" s="3"/>
      <c r="AR559"/>
      <c r="AS559">
        <v>202505</v>
      </c>
      <c r="AT559" s="3">
        <v>45790</v>
      </c>
      <c r="AU559">
        <v>2176154</v>
      </c>
      <c r="AV559">
        <v>45791</v>
      </c>
      <c r="AW559" s="3">
        <v>45808</v>
      </c>
      <c r="AY559" s="3"/>
      <c r="BA559" s="3"/>
      <c r="BC559" s="3"/>
      <c r="BD559">
        <v>202505</v>
      </c>
      <c r="BE559">
        <v>202505</v>
      </c>
      <c r="BF559" s="5">
        <f>IFERROR(VLOOKUP(Sheet1[[#This Row],[ASESOR]],Parámetros!A:B,2,0),Sheet1[[#This Row],[PERIODO_ALTA]])</f>
        <v>202505</v>
      </c>
      <c r="BG559" s="5" t="str">
        <f>_xlfn.CONCAT(TRIM(Sheet1[[#This Row],[ASESOR]])," ",TRIM(Sheet1[[#This Row],[DEPARTAMENTO]]))</f>
        <v>AZDAGROUP S.A.C. La Libertad</v>
      </c>
      <c r="BH559" s="5" t="str">
        <f>Sheet1[[#This Row],[DNI_ASESOR]]</f>
        <v>20613301144</v>
      </c>
      <c r="BI559">
        <f>IF(Sheet1[[#This Row],[GRUPO]]="G1",IF(AND(Sheet1[[#This Row],[RECIBO1_PAGADO]]&lt;&gt;"",Sheet1[[#This Row],[RECIBO1_PAGADO]]&lt;=DATEVALUE("10/06/2025")),1,0),0)</f>
        <v>1</v>
      </c>
      <c r="BJ559" s="9">
        <f>Sheet1[[#This Row],[PRECIO CON IGV EXTERNO]]/1.18</f>
        <v>58.474576271186443</v>
      </c>
      <c r="BK559" s="5" t="str">
        <f>IF(MONTH(Sheet1[[#This Row],[WS_RECIBO1_EMISION]])=5,"G1",IF(MONTH(Sheet1[[#This Row],[WS_RECIBO1_EMISION]])-5=1,"G2","POR DEFINIR"))</f>
        <v>G1</v>
      </c>
      <c r="BL559" s="5" t="s">
        <v>1798</v>
      </c>
    </row>
    <row r="560" spans="1:64" x14ac:dyDescent="0.25">
      <c r="A560">
        <v>2176205</v>
      </c>
      <c r="B560" t="s">
        <v>846</v>
      </c>
      <c r="C560" t="s">
        <v>94</v>
      </c>
      <c r="D560" t="s">
        <v>95</v>
      </c>
      <c r="E560" t="s">
        <v>96</v>
      </c>
      <c r="H560" s="3">
        <v>45790</v>
      </c>
      <c r="I560" s="13">
        <v>45790.495784293984</v>
      </c>
      <c r="J560" t="s">
        <v>191</v>
      </c>
      <c r="K560">
        <v>550</v>
      </c>
      <c r="L560" t="s">
        <v>186</v>
      </c>
      <c r="M560" t="s">
        <v>53</v>
      </c>
      <c r="N560">
        <v>0</v>
      </c>
      <c r="O560">
        <v>0</v>
      </c>
      <c r="P560">
        <v>0</v>
      </c>
      <c r="Q560">
        <v>0</v>
      </c>
      <c r="R560" t="s">
        <v>227</v>
      </c>
      <c r="S560" t="s">
        <v>227</v>
      </c>
      <c r="T560">
        <v>0</v>
      </c>
      <c r="U560" t="s">
        <v>227</v>
      </c>
      <c r="V560" t="s">
        <v>227</v>
      </c>
      <c r="W560" t="s">
        <v>227</v>
      </c>
      <c r="X560" t="s">
        <v>227</v>
      </c>
      <c r="Y560" t="s">
        <v>227</v>
      </c>
      <c r="Z560" t="s">
        <v>227</v>
      </c>
      <c r="AA560" t="s">
        <v>54</v>
      </c>
      <c r="AB560">
        <v>89</v>
      </c>
      <c r="AC560">
        <v>89</v>
      </c>
      <c r="AD560" t="s">
        <v>67</v>
      </c>
      <c r="AE560" t="s">
        <v>4</v>
      </c>
      <c r="AF560" t="s">
        <v>8</v>
      </c>
      <c r="AG560" t="s">
        <v>88</v>
      </c>
      <c r="AH560" s="3">
        <v>45791</v>
      </c>
      <c r="AJ560" t="s">
        <v>56</v>
      </c>
      <c r="AK560" s="3"/>
      <c r="AM560" s="3"/>
      <c r="AN560" t="s">
        <v>57</v>
      </c>
      <c r="AO560" s="3"/>
      <c r="AR560"/>
      <c r="AS560">
        <v>202505</v>
      </c>
      <c r="AT560" s="3">
        <v>45791</v>
      </c>
      <c r="AU560">
        <v>2176205</v>
      </c>
      <c r="AV560">
        <v>45796</v>
      </c>
      <c r="AW560" s="3">
        <v>45807</v>
      </c>
      <c r="AY560" s="3"/>
      <c r="BA560" s="3"/>
      <c r="BC560" s="3"/>
      <c r="BD560">
        <v>202505</v>
      </c>
      <c r="BE560">
        <v>202505</v>
      </c>
      <c r="BF560" s="5">
        <f>IFERROR(VLOOKUP(Sheet1[[#This Row],[ASESOR]],Parámetros!A:B,2,0),Sheet1[[#This Row],[PERIODO_ALTA]])</f>
        <v>202505</v>
      </c>
      <c r="BG560" s="5" t="str">
        <f>_xlfn.CONCAT(TRIM(Sheet1[[#This Row],[ASESOR]])," ",TRIM(Sheet1[[#This Row],[DEPARTAMENTO]]))</f>
        <v>ALIV TELECOM S.A.C. La Libertad</v>
      </c>
      <c r="BH560" s="5" t="str">
        <f>Sheet1[[#This Row],[DNI_ASESOR]]</f>
        <v>20609316170</v>
      </c>
      <c r="BI560">
        <f>IF(Sheet1[[#This Row],[GRUPO]]="G1",IF(AND(Sheet1[[#This Row],[RECIBO1_PAGADO]]&lt;&gt;"",Sheet1[[#This Row],[RECIBO1_PAGADO]]&lt;=DATEVALUE("10/06/2025")),1,0),0)</f>
        <v>1</v>
      </c>
      <c r="BJ560" s="9">
        <f>Sheet1[[#This Row],[PRECIO CON IGV EXTERNO]]/1.18</f>
        <v>75.423728813559322</v>
      </c>
      <c r="BK560" s="5" t="str">
        <f>IF(MONTH(Sheet1[[#This Row],[WS_RECIBO1_EMISION]])=5,"G1",IF(MONTH(Sheet1[[#This Row],[WS_RECIBO1_EMISION]])-5=1,"G2","POR DEFINIR"))</f>
        <v>G1</v>
      </c>
      <c r="BL560" s="5" t="s">
        <v>1798</v>
      </c>
    </row>
    <row r="561" spans="1:64" x14ac:dyDescent="0.25">
      <c r="A561">
        <v>2176226</v>
      </c>
      <c r="B561" t="s">
        <v>847</v>
      </c>
      <c r="C561" t="s">
        <v>89</v>
      </c>
      <c r="D561" t="s">
        <v>89</v>
      </c>
      <c r="E561" t="s">
        <v>93</v>
      </c>
      <c r="H561" s="3">
        <v>45790</v>
      </c>
      <c r="I561" s="13">
        <v>45790.497837847222</v>
      </c>
      <c r="J561" t="s">
        <v>195</v>
      </c>
      <c r="K561">
        <v>1000</v>
      </c>
      <c r="L561" t="s">
        <v>188</v>
      </c>
      <c r="M561" t="s">
        <v>58</v>
      </c>
      <c r="N561">
        <v>1</v>
      </c>
      <c r="O561">
        <v>0</v>
      </c>
      <c r="P561">
        <v>0</v>
      </c>
      <c r="Q561">
        <v>0</v>
      </c>
      <c r="R561" t="s">
        <v>227</v>
      </c>
      <c r="S561" t="s">
        <v>227</v>
      </c>
      <c r="T561">
        <v>0</v>
      </c>
      <c r="U561" t="s">
        <v>227</v>
      </c>
      <c r="V561" t="s">
        <v>227</v>
      </c>
      <c r="W561" t="s">
        <v>227</v>
      </c>
      <c r="X561" t="s">
        <v>227</v>
      </c>
      <c r="Y561" t="s">
        <v>227</v>
      </c>
      <c r="Z561" t="s">
        <v>228</v>
      </c>
      <c r="AA561" t="s">
        <v>54</v>
      </c>
      <c r="AB561">
        <v>144.9</v>
      </c>
      <c r="AC561">
        <v>126.563</v>
      </c>
      <c r="AD561" t="s">
        <v>67</v>
      </c>
      <c r="AE561" t="s">
        <v>127</v>
      </c>
      <c r="AF561" t="s">
        <v>128</v>
      </c>
      <c r="AG561" t="s">
        <v>88</v>
      </c>
      <c r="AH561" s="3">
        <v>45790</v>
      </c>
      <c r="AJ561" t="s">
        <v>56</v>
      </c>
      <c r="AK561" s="3"/>
      <c r="AM561" s="3"/>
      <c r="AN561" t="s">
        <v>57</v>
      </c>
      <c r="AO561" s="3"/>
      <c r="AR561"/>
      <c r="AS561">
        <v>202505</v>
      </c>
      <c r="AT561" s="3">
        <v>45790</v>
      </c>
      <c r="AU561">
        <v>2176226</v>
      </c>
      <c r="AV561">
        <v>45791</v>
      </c>
      <c r="AW561" s="3"/>
      <c r="AY561" s="3"/>
      <c r="BA561" s="3"/>
      <c r="BC561" s="3"/>
      <c r="BD561">
        <v>202505</v>
      </c>
      <c r="BE561">
        <v>202505</v>
      </c>
      <c r="BF561" s="5">
        <f>IFERROR(VLOOKUP(Sheet1[[#This Row],[ASESOR]],Parámetros!A:B,2,0),Sheet1[[#This Row],[PERIODO_ALTA]])</f>
        <v>202505</v>
      </c>
      <c r="BG561" s="5" t="str">
        <f>_xlfn.CONCAT(TRIM(Sheet1[[#This Row],[ASESOR]])," ",TRIM(Sheet1[[#This Row],[DEPARTAMENTO]]))</f>
        <v>DATANTENNA S.A.C. Piura</v>
      </c>
      <c r="BH561" s="5" t="str">
        <f>Sheet1[[#This Row],[DNI_ASESOR]]</f>
        <v>20557798723</v>
      </c>
      <c r="BI561">
        <f>IF(Sheet1[[#This Row],[GRUPO]]="G1",IF(AND(Sheet1[[#This Row],[RECIBO1_PAGADO]]&lt;&gt;"",Sheet1[[#This Row],[RECIBO1_PAGADO]]&lt;=DATEVALUE("10/06/2025")),1,0),0)</f>
        <v>0</v>
      </c>
      <c r="BJ561" s="9">
        <f>Sheet1[[#This Row],[PRECIO CON IGV EXTERNO]]/1.18</f>
        <v>107.25677966101696</v>
      </c>
      <c r="BK561" s="5" t="str">
        <f>IF(MONTH(Sheet1[[#This Row],[WS_RECIBO1_EMISION]])=5,"G1",IF(MONTH(Sheet1[[#This Row],[WS_RECIBO1_EMISION]])-5=1,"G2","POR DEFINIR"))</f>
        <v>G1</v>
      </c>
      <c r="BL561" s="5" t="s">
        <v>1798</v>
      </c>
    </row>
    <row r="562" spans="1:64" x14ac:dyDescent="0.25">
      <c r="A562">
        <v>2176246</v>
      </c>
      <c r="B562" t="s">
        <v>848</v>
      </c>
      <c r="C562" t="s">
        <v>89</v>
      </c>
      <c r="D562" t="s">
        <v>89</v>
      </c>
      <c r="E562" t="s">
        <v>97</v>
      </c>
      <c r="H562" s="3">
        <v>45790</v>
      </c>
      <c r="I562" s="13">
        <v>45790.504212766202</v>
      </c>
      <c r="J562" t="s">
        <v>190</v>
      </c>
      <c r="K562">
        <v>350</v>
      </c>
      <c r="L562" t="s">
        <v>186</v>
      </c>
      <c r="M562" t="s">
        <v>53</v>
      </c>
      <c r="N562">
        <v>0</v>
      </c>
      <c r="O562">
        <v>0</v>
      </c>
      <c r="P562">
        <v>0</v>
      </c>
      <c r="Q562">
        <v>0</v>
      </c>
      <c r="R562" t="s">
        <v>227</v>
      </c>
      <c r="S562" t="s">
        <v>227</v>
      </c>
      <c r="T562">
        <v>0</v>
      </c>
      <c r="U562" t="s">
        <v>227</v>
      </c>
      <c r="V562" t="s">
        <v>227</v>
      </c>
      <c r="W562" t="s">
        <v>227</v>
      </c>
      <c r="X562" t="s">
        <v>227</v>
      </c>
      <c r="Y562" t="s">
        <v>227</v>
      </c>
      <c r="Z562" t="s">
        <v>227</v>
      </c>
      <c r="AA562" t="s">
        <v>54</v>
      </c>
      <c r="AB562">
        <v>69</v>
      </c>
      <c r="AC562">
        <v>69</v>
      </c>
      <c r="AD562" t="s">
        <v>67</v>
      </c>
      <c r="AE562" t="s">
        <v>4</v>
      </c>
      <c r="AF562" t="s">
        <v>8</v>
      </c>
      <c r="AG562" t="s">
        <v>88</v>
      </c>
      <c r="AH562" s="3">
        <v>45790</v>
      </c>
      <c r="AJ562" t="s">
        <v>56</v>
      </c>
      <c r="AK562" s="3"/>
      <c r="AM562" s="3"/>
      <c r="AN562" t="s">
        <v>57</v>
      </c>
      <c r="AO562" s="3"/>
      <c r="AR562"/>
      <c r="AS562">
        <v>202505</v>
      </c>
      <c r="AT562" s="3">
        <v>45790</v>
      </c>
      <c r="AU562">
        <v>2176246</v>
      </c>
      <c r="AV562">
        <v>45791</v>
      </c>
      <c r="AW562" s="3">
        <v>45811</v>
      </c>
      <c r="AY562" s="3"/>
      <c r="BA562" s="3"/>
      <c r="BC562" s="3"/>
      <c r="BD562">
        <v>202505</v>
      </c>
      <c r="BE562">
        <v>202505</v>
      </c>
      <c r="BF562" s="5">
        <f>IFERROR(VLOOKUP(Sheet1[[#This Row],[ASESOR]],Parámetros!A:B,2,0),Sheet1[[#This Row],[PERIODO_ALTA]])</f>
        <v>202505</v>
      </c>
      <c r="BG562" s="5" t="str">
        <f>_xlfn.CONCAT(TRIM(Sheet1[[#This Row],[ASESOR]])," ",TRIM(Sheet1[[#This Row],[DEPARTAMENTO]]))</f>
        <v>ALIV TELECOM S.A.C. Piura</v>
      </c>
      <c r="BH562" s="5" t="str">
        <f>Sheet1[[#This Row],[DNI_ASESOR]]</f>
        <v>20609316170</v>
      </c>
      <c r="BI562">
        <f>IF(Sheet1[[#This Row],[GRUPO]]="G1",IF(AND(Sheet1[[#This Row],[RECIBO1_PAGADO]]&lt;&gt;"",Sheet1[[#This Row],[RECIBO1_PAGADO]]&lt;=DATEVALUE("10/06/2025")),1,0),0)</f>
        <v>1</v>
      </c>
      <c r="BJ562" s="9">
        <f>Sheet1[[#This Row],[PRECIO CON IGV EXTERNO]]/1.18</f>
        <v>58.474576271186443</v>
      </c>
      <c r="BK562" s="5" t="str">
        <f>IF(MONTH(Sheet1[[#This Row],[WS_RECIBO1_EMISION]])=5,"G1",IF(MONTH(Sheet1[[#This Row],[WS_RECIBO1_EMISION]])-5=1,"G2","POR DEFINIR"))</f>
        <v>G1</v>
      </c>
      <c r="BL562" s="5" t="s">
        <v>1798</v>
      </c>
    </row>
    <row r="563" spans="1:64" x14ac:dyDescent="0.25">
      <c r="A563">
        <v>2176320</v>
      </c>
      <c r="B563" t="s">
        <v>849</v>
      </c>
      <c r="C563" t="s">
        <v>89</v>
      </c>
      <c r="D563" t="s">
        <v>89</v>
      </c>
      <c r="E563" t="s">
        <v>89</v>
      </c>
      <c r="H563" s="3">
        <v>45790</v>
      </c>
      <c r="I563" s="13">
        <v>45790.514588923608</v>
      </c>
      <c r="J563" t="s">
        <v>195</v>
      </c>
      <c r="K563">
        <v>1000</v>
      </c>
      <c r="L563" t="s">
        <v>188</v>
      </c>
      <c r="M563" t="s">
        <v>58</v>
      </c>
      <c r="N563">
        <v>1</v>
      </c>
      <c r="O563">
        <v>0</v>
      </c>
      <c r="P563">
        <v>0</v>
      </c>
      <c r="Q563">
        <v>0</v>
      </c>
      <c r="R563" t="s">
        <v>227</v>
      </c>
      <c r="S563" t="s">
        <v>227</v>
      </c>
      <c r="T563">
        <v>0</v>
      </c>
      <c r="U563" t="s">
        <v>227</v>
      </c>
      <c r="V563" t="s">
        <v>227</v>
      </c>
      <c r="W563" t="s">
        <v>227</v>
      </c>
      <c r="X563" t="s">
        <v>227</v>
      </c>
      <c r="Y563" t="s">
        <v>227</v>
      </c>
      <c r="Z563" t="s">
        <v>228</v>
      </c>
      <c r="AA563" t="s">
        <v>54</v>
      </c>
      <c r="AB563">
        <v>129.9</v>
      </c>
      <c r="AC563">
        <v>111.563</v>
      </c>
      <c r="AD563" t="s">
        <v>67</v>
      </c>
      <c r="AE563" t="s">
        <v>70</v>
      </c>
      <c r="AF563" t="s">
        <v>131</v>
      </c>
      <c r="AG563" t="s">
        <v>88</v>
      </c>
      <c r="AH563" s="3">
        <v>45790</v>
      </c>
      <c r="AJ563" t="s">
        <v>56</v>
      </c>
      <c r="AK563" s="3"/>
      <c r="AM563" s="3"/>
      <c r="AN563" t="s">
        <v>57</v>
      </c>
      <c r="AO563" s="3"/>
      <c r="AR563"/>
      <c r="AS563">
        <v>202505</v>
      </c>
      <c r="AT563" s="3">
        <v>45790</v>
      </c>
      <c r="AU563">
        <v>2176320</v>
      </c>
      <c r="AV563">
        <v>45791</v>
      </c>
      <c r="AW563" s="3"/>
      <c r="AY563" s="3"/>
      <c r="BA563" s="3"/>
      <c r="BC563" s="3"/>
      <c r="BD563">
        <v>202505</v>
      </c>
      <c r="BE563">
        <v>202505</v>
      </c>
      <c r="BF563" s="5">
        <f>IFERROR(VLOOKUP(Sheet1[[#This Row],[ASESOR]],Parámetros!A:B,2,0),Sheet1[[#This Row],[PERIODO_ALTA]])</f>
        <v>202505</v>
      </c>
      <c r="BG563" s="5" t="str">
        <f>_xlfn.CONCAT(TRIM(Sheet1[[#This Row],[ASESOR]])," ",TRIM(Sheet1[[#This Row],[DEPARTAMENTO]]))</f>
        <v>SICOMNET SAC Piura</v>
      </c>
      <c r="BH563" s="5" t="str">
        <f>Sheet1[[#This Row],[DNI_ASESOR]]</f>
        <v>20610959564</v>
      </c>
      <c r="BI563">
        <f>IF(Sheet1[[#This Row],[GRUPO]]="G1",IF(AND(Sheet1[[#This Row],[RECIBO1_PAGADO]]&lt;&gt;"",Sheet1[[#This Row],[RECIBO1_PAGADO]]&lt;=DATEVALUE("10/06/2025")),1,0),0)</f>
        <v>0</v>
      </c>
      <c r="BJ563" s="9">
        <f>Sheet1[[#This Row],[PRECIO CON IGV EXTERNO]]/1.18</f>
        <v>94.544915254237296</v>
      </c>
      <c r="BK563" s="5" t="str">
        <f>IF(MONTH(Sheet1[[#This Row],[WS_RECIBO1_EMISION]])=5,"G1",IF(MONTH(Sheet1[[#This Row],[WS_RECIBO1_EMISION]])-5=1,"G2","POR DEFINIR"))</f>
        <v>G1</v>
      </c>
      <c r="BL563" s="5" t="s">
        <v>1798</v>
      </c>
    </row>
    <row r="564" spans="1:64" x14ac:dyDescent="0.25">
      <c r="A564">
        <v>2176330</v>
      </c>
      <c r="B564" t="s">
        <v>850</v>
      </c>
      <c r="C564" t="s">
        <v>89</v>
      </c>
      <c r="D564" t="s">
        <v>89</v>
      </c>
      <c r="E564" t="s">
        <v>93</v>
      </c>
      <c r="H564" s="3">
        <v>45790</v>
      </c>
      <c r="I564" s="13">
        <v>45790.520848807872</v>
      </c>
      <c r="J564" t="s">
        <v>195</v>
      </c>
      <c r="K564">
        <v>1000</v>
      </c>
      <c r="L564" t="s">
        <v>188</v>
      </c>
      <c r="M564" t="s">
        <v>58</v>
      </c>
      <c r="N564">
        <v>1</v>
      </c>
      <c r="O564">
        <v>0</v>
      </c>
      <c r="P564">
        <v>0</v>
      </c>
      <c r="Q564">
        <v>0</v>
      </c>
      <c r="R564" t="s">
        <v>227</v>
      </c>
      <c r="S564" t="s">
        <v>227</v>
      </c>
      <c r="T564">
        <v>0</v>
      </c>
      <c r="U564" t="s">
        <v>227</v>
      </c>
      <c r="V564" t="s">
        <v>227</v>
      </c>
      <c r="W564" t="s">
        <v>227</v>
      </c>
      <c r="X564" t="s">
        <v>227</v>
      </c>
      <c r="Y564" t="s">
        <v>227</v>
      </c>
      <c r="Z564" t="s">
        <v>228</v>
      </c>
      <c r="AA564" t="s">
        <v>54</v>
      </c>
      <c r="AB564">
        <v>144.9</v>
      </c>
      <c r="AC564">
        <v>126.563</v>
      </c>
      <c r="AD564" t="s">
        <v>55</v>
      </c>
      <c r="AE564" t="s">
        <v>6</v>
      </c>
      <c r="AF564" t="s">
        <v>10</v>
      </c>
      <c r="AG564" t="s">
        <v>88</v>
      </c>
      <c r="AH564" s="3">
        <v>45790</v>
      </c>
      <c r="AJ564" t="s">
        <v>56</v>
      </c>
      <c r="AK564" s="3"/>
      <c r="AM564" s="3"/>
      <c r="AN564" t="s">
        <v>57</v>
      </c>
      <c r="AO564" s="3"/>
      <c r="AR564"/>
      <c r="AS564">
        <v>202505</v>
      </c>
      <c r="AT564" s="3">
        <v>45790</v>
      </c>
      <c r="AU564">
        <v>2176330</v>
      </c>
      <c r="AV564">
        <v>45791</v>
      </c>
      <c r="AW564" s="3">
        <v>45818</v>
      </c>
      <c r="AY564" s="3"/>
      <c r="BA564" s="3"/>
      <c r="BC564" s="3"/>
      <c r="BD564">
        <v>202505</v>
      </c>
      <c r="BE564">
        <v>202505</v>
      </c>
      <c r="BF564" s="5">
        <f>IFERROR(VLOOKUP(Sheet1[[#This Row],[ASESOR]],Parámetros!A:B,2,0),Sheet1[[#This Row],[PERIODO_ALTA]])</f>
        <v>202505</v>
      </c>
      <c r="BG564" s="5" t="str">
        <f>_xlfn.CONCAT(TRIM(Sheet1[[#This Row],[ASESOR]])," ",TRIM(Sheet1[[#This Row],[DEPARTAMENTO]]))</f>
        <v>DAS SOLUCIONES S.A.C. Piura</v>
      </c>
      <c r="BH564" s="5" t="str">
        <f>Sheet1[[#This Row],[DNI_ASESOR]]</f>
        <v>20607995258</v>
      </c>
      <c r="BI564">
        <f>IF(Sheet1[[#This Row],[GRUPO]]="G1",IF(AND(Sheet1[[#This Row],[RECIBO1_PAGADO]]&lt;&gt;"",Sheet1[[#This Row],[RECIBO1_PAGADO]]&lt;=DATEVALUE("10/06/2025")),1,0),0)</f>
        <v>1</v>
      </c>
      <c r="BJ564" s="9">
        <f>Sheet1[[#This Row],[PRECIO CON IGV EXTERNO]]/1.18</f>
        <v>107.25677966101696</v>
      </c>
      <c r="BK564" s="5" t="str">
        <f>IF(MONTH(Sheet1[[#This Row],[WS_RECIBO1_EMISION]])=5,"G1",IF(MONTH(Sheet1[[#This Row],[WS_RECIBO1_EMISION]])-5=1,"G2","POR DEFINIR"))</f>
        <v>G1</v>
      </c>
      <c r="BL564" s="5" t="s">
        <v>1798</v>
      </c>
    </row>
    <row r="565" spans="1:64" x14ac:dyDescent="0.25">
      <c r="A565">
        <v>2176423</v>
      </c>
      <c r="B565" t="s">
        <v>851</v>
      </c>
      <c r="C565" t="s">
        <v>98</v>
      </c>
      <c r="D565" t="s">
        <v>99</v>
      </c>
      <c r="E565" t="s">
        <v>101</v>
      </c>
      <c r="H565" s="3">
        <v>45789</v>
      </c>
      <c r="I565" s="13">
        <v>45790.624938692126</v>
      </c>
      <c r="J565" t="s">
        <v>190</v>
      </c>
      <c r="K565">
        <v>350</v>
      </c>
      <c r="L565" t="s">
        <v>186</v>
      </c>
      <c r="M565" t="s">
        <v>53</v>
      </c>
      <c r="N565">
        <v>0</v>
      </c>
      <c r="O565">
        <v>0</v>
      </c>
      <c r="P565">
        <v>0</v>
      </c>
      <c r="Q565">
        <v>0</v>
      </c>
      <c r="R565" t="s">
        <v>227</v>
      </c>
      <c r="S565" t="s">
        <v>227</v>
      </c>
      <c r="T565">
        <v>0</v>
      </c>
      <c r="U565" t="s">
        <v>227</v>
      </c>
      <c r="V565" t="s">
        <v>227</v>
      </c>
      <c r="W565" t="s">
        <v>227</v>
      </c>
      <c r="X565" t="s">
        <v>227</v>
      </c>
      <c r="Y565" t="s">
        <v>227</v>
      </c>
      <c r="Z565" t="s">
        <v>227</v>
      </c>
      <c r="AA565" t="s">
        <v>54</v>
      </c>
      <c r="AB565">
        <v>69</v>
      </c>
      <c r="AC565">
        <v>69</v>
      </c>
      <c r="AD565" t="s">
        <v>55</v>
      </c>
      <c r="AE565" t="s">
        <v>6</v>
      </c>
      <c r="AF565" t="s">
        <v>10</v>
      </c>
      <c r="AG565" t="s">
        <v>88</v>
      </c>
      <c r="AH565" s="3">
        <v>45790</v>
      </c>
      <c r="AJ565" t="s">
        <v>56</v>
      </c>
      <c r="AK565" s="3"/>
      <c r="AM565" s="3"/>
      <c r="AN565" t="s">
        <v>57</v>
      </c>
      <c r="AO565" s="3"/>
      <c r="AQ565" t="s">
        <v>57</v>
      </c>
      <c r="AR565" t="s">
        <v>69</v>
      </c>
      <c r="AS565">
        <v>202505</v>
      </c>
      <c r="AT565" s="3">
        <v>45790</v>
      </c>
      <c r="AU565">
        <v>2176423</v>
      </c>
      <c r="AV565">
        <v>45791</v>
      </c>
      <c r="AW565" s="3">
        <v>45818</v>
      </c>
      <c r="AY565" s="3"/>
      <c r="BA565" s="3"/>
      <c r="BC565" s="3"/>
      <c r="BD565">
        <v>202505</v>
      </c>
      <c r="BE565">
        <v>202505</v>
      </c>
      <c r="BF565" s="5">
        <f>IFERROR(VLOOKUP(Sheet1[[#This Row],[ASESOR]],Parámetros!A:B,2,0),Sheet1[[#This Row],[PERIODO_ALTA]])</f>
        <v>202505</v>
      </c>
      <c r="BG565" s="5" t="str">
        <f>_xlfn.CONCAT(TRIM(Sheet1[[#This Row],[ASESOR]])," ",TRIM(Sheet1[[#This Row],[DEPARTAMENTO]]))</f>
        <v>DAS SOLUCIONES S.A.C. Áncash</v>
      </c>
      <c r="BH565" s="5" t="str">
        <f>Sheet1[[#This Row],[DNI_ASESOR]]</f>
        <v>20607995258</v>
      </c>
      <c r="BI565">
        <f>IF(Sheet1[[#This Row],[GRUPO]]="G1",IF(AND(Sheet1[[#This Row],[RECIBO1_PAGADO]]&lt;&gt;"",Sheet1[[#This Row],[RECIBO1_PAGADO]]&lt;=DATEVALUE("10/06/2025")),1,0),0)</f>
        <v>1</v>
      </c>
      <c r="BJ565" s="9">
        <f>Sheet1[[#This Row],[PRECIO CON IGV EXTERNO]]/1.18</f>
        <v>58.474576271186443</v>
      </c>
      <c r="BK565" s="5" t="str">
        <f>IF(MONTH(Sheet1[[#This Row],[WS_RECIBO1_EMISION]])=5,"G1",IF(MONTH(Sheet1[[#This Row],[WS_RECIBO1_EMISION]])-5=1,"G2","POR DEFINIR"))</f>
        <v>G1</v>
      </c>
      <c r="BL565" s="5" t="s">
        <v>1798</v>
      </c>
    </row>
    <row r="566" spans="1:64" x14ac:dyDescent="0.25">
      <c r="A566">
        <v>2176436</v>
      </c>
      <c r="B566" t="s">
        <v>852</v>
      </c>
      <c r="C566" t="s">
        <v>94</v>
      </c>
      <c r="D566" t="s">
        <v>95</v>
      </c>
      <c r="E566" t="s">
        <v>96</v>
      </c>
      <c r="H566" s="3">
        <v>45790</v>
      </c>
      <c r="I566" s="13">
        <v>45790.633275844906</v>
      </c>
      <c r="J566" t="s">
        <v>190</v>
      </c>
      <c r="K566">
        <v>350</v>
      </c>
      <c r="L566" t="s">
        <v>186</v>
      </c>
      <c r="M566" t="s">
        <v>53</v>
      </c>
      <c r="N566">
        <v>0</v>
      </c>
      <c r="O566">
        <v>0</v>
      </c>
      <c r="P566">
        <v>0</v>
      </c>
      <c r="Q566">
        <v>0</v>
      </c>
      <c r="R566" t="s">
        <v>227</v>
      </c>
      <c r="S566" t="s">
        <v>227</v>
      </c>
      <c r="T566">
        <v>0</v>
      </c>
      <c r="U566" t="s">
        <v>227</v>
      </c>
      <c r="V566" t="s">
        <v>227</v>
      </c>
      <c r="W566" t="s">
        <v>227</v>
      </c>
      <c r="X566" t="s">
        <v>227</v>
      </c>
      <c r="Y566" t="s">
        <v>227</v>
      </c>
      <c r="Z566" t="s">
        <v>227</v>
      </c>
      <c r="AA566" t="s">
        <v>54</v>
      </c>
      <c r="AB566">
        <v>69</v>
      </c>
      <c r="AC566">
        <v>69</v>
      </c>
      <c r="AD566" t="s">
        <v>67</v>
      </c>
      <c r="AE566" t="s">
        <v>151</v>
      </c>
      <c r="AF566" t="s">
        <v>152</v>
      </c>
      <c r="AG566" t="s">
        <v>88</v>
      </c>
      <c r="AH566" s="3">
        <v>45790</v>
      </c>
      <c r="AJ566" t="s">
        <v>56</v>
      </c>
      <c r="AK566" s="3"/>
      <c r="AM566" s="3"/>
      <c r="AN566" t="s">
        <v>57</v>
      </c>
      <c r="AO566" s="3"/>
      <c r="AR566"/>
      <c r="AS566">
        <v>202505</v>
      </c>
      <c r="AT566" s="3">
        <v>45790</v>
      </c>
      <c r="AU566">
        <v>2176436</v>
      </c>
      <c r="AV566">
        <v>45791</v>
      </c>
      <c r="AW566" s="3">
        <v>45802</v>
      </c>
      <c r="AY566" s="3"/>
      <c r="BA566" s="3"/>
      <c r="BC566" s="3"/>
      <c r="BD566">
        <v>202505</v>
      </c>
      <c r="BE566">
        <v>202505</v>
      </c>
      <c r="BF566" s="5">
        <f>IFERROR(VLOOKUP(Sheet1[[#This Row],[ASESOR]],Parámetros!A:B,2,0),Sheet1[[#This Row],[PERIODO_ALTA]])</f>
        <v>202505</v>
      </c>
      <c r="BG566" s="5" t="str">
        <f>_xlfn.CONCAT(TRIM(Sheet1[[#This Row],[ASESOR]])," ",TRIM(Sheet1[[#This Row],[DEPARTAMENTO]]))</f>
        <v>SAVY OUTSOURCING S.A.C. La Libertad</v>
      </c>
      <c r="BH566" s="5" t="str">
        <f>Sheet1[[#This Row],[DNI_ASESOR]]</f>
        <v>20611812893</v>
      </c>
      <c r="BI566">
        <f>IF(Sheet1[[#This Row],[GRUPO]]="G1",IF(AND(Sheet1[[#This Row],[RECIBO1_PAGADO]]&lt;&gt;"",Sheet1[[#This Row],[RECIBO1_PAGADO]]&lt;=DATEVALUE("10/06/2025")),1,0),0)</f>
        <v>1</v>
      </c>
      <c r="BJ566" s="9">
        <f>Sheet1[[#This Row],[PRECIO CON IGV EXTERNO]]/1.18</f>
        <v>58.474576271186443</v>
      </c>
      <c r="BK566" s="5" t="str">
        <f>IF(MONTH(Sheet1[[#This Row],[WS_RECIBO1_EMISION]])=5,"G1",IF(MONTH(Sheet1[[#This Row],[WS_RECIBO1_EMISION]])-5=1,"G2","POR DEFINIR"))</f>
        <v>G1</v>
      </c>
      <c r="BL566" s="5" t="s">
        <v>1798</v>
      </c>
    </row>
    <row r="567" spans="1:64" x14ac:dyDescent="0.25">
      <c r="A567">
        <v>2176445</v>
      </c>
      <c r="B567" t="s">
        <v>853</v>
      </c>
      <c r="C567" t="s">
        <v>94</v>
      </c>
      <c r="D567" t="s">
        <v>95</v>
      </c>
      <c r="E567" t="s">
        <v>96</v>
      </c>
      <c r="H567" s="3">
        <v>45790</v>
      </c>
      <c r="I567" s="13">
        <v>45790.637420983796</v>
      </c>
      <c r="J567" t="s">
        <v>190</v>
      </c>
      <c r="K567">
        <v>350</v>
      </c>
      <c r="L567" t="s">
        <v>186</v>
      </c>
      <c r="M567" t="s">
        <v>53</v>
      </c>
      <c r="N567">
        <v>0</v>
      </c>
      <c r="O567">
        <v>0</v>
      </c>
      <c r="P567">
        <v>0</v>
      </c>
      <c r="Q567">
        <v>0</v>
      </c>
      <c r="R567" t="s">
        <v>227</v>
      </c>
      <c r="S567" t="s">
        <v>227</v>
      </c>
      <c r="T567">
        <v>0</v>
      </c>
      <c r="U567" t="s">
        <v>227</v>
      </c>
      <c r="V567" t="s">
        <v>227</v>
      </c>
      <c r="W567" t="s">
        <v>227</v>
      </c>
      <c r="X567" t="s">
        <v>227</v>
      </c>
      <c r="Y567" t="s">
        <v>227</v>
      </c>
      <c r="Z567" t="s">
        <v>227</v>
      </c>
      <c r="AA567" t="s">
        <v>54</v>
      </c>
      <c r="AB567">
        <v>69</v>
      </c>
      <c r="AC567">
        <v>69</v>
      </c>
      <c r="AD567" t="s">
        <v>67</v>
      </c>
      <c r="AE567" t="s">
        <v>4</v>
      </c>
      <c r="AF567" t="s">
        <v>8</v>
      </c>
      <c r="AG567" t="s">
        <v>88</v>
      </c>
      <c r="AH567" s="3">
        <v>45791</v>
      </c>
      <c r="AJ567" t="s">
        <v>56</v>
      </c>
      <c r="AK567" s="3"/>
      <c r="AM567" s="3"/>
      <c r="AN567" t="s">
        <v>57</v>
      </c>
      <c r="AO567" s="3"/>
      <c r="AR567"/>
      <c r="AS567">
        <v>202505</v>
      </c>
      <c r="AT567" s="3">
        <v>45791</v>
      </c>
      <c r="AU567">
        <v>2176445</v>
      </c>
      <c r="AV567">
        <v>45796</v>
      </c>
      <c r="AW567" s="3">
        <v>45803</v>
      </c>
      <c r="AY567" s="3"/>
      <c r="BA567" s="3"/>
      <c r="BC567" s="3"/>
      <c r="BD567">
        <v>202505</v>
      </c>
      <c r="BE567">
        <v>202505</v>
      </c>
      <c r="BF567" s="5">
        <f>IFERROR(VLOOKUP(Sheet1[[#This Row],[ASESOR]],Parámetros!A:B,2,0),Sheet1[[#This Row],[PERIODO_ALTA]])</f>
        <v>202505</v>
      </c>
      <c r="BG567" s="5" t="str">
        <f>_xlfn.CONCAT(TRIM(Sheet1[[#This Row],[ASESOR]])," ",TRIM(Sheet1[[#This Row],[DEPARTAMENTO]]))</f>
        <v>ALIV TELECOM S.A.C. La Libertad</v>
      </c>
      <c r="BH567" s="5" t="str">
        <f>Sheet1[[#This Row],[DNI_ASESOR]]</f>
        <v>20609316170</v>
      </c>
      <c r="BI567">
        <f>IF(Sheet1[[#This Row],[GRUPO]]="G1",IF(AND(Sheet1[[#This Row],[RECIBO1_PAGADO]]&lt;&gt;"",Sheet1[[#This Row],[RECIBO1_PAGADO]]&lt;=DATEVALUE("10/06/2025")),1,0),0)</f>
        <v>1</v>
      </c>
      <c r="BJ567" s="9">
        <f>Sheet1[[#This Row],[PRECIO CON IGV EXTERNO]]/1.18</f>
        <v>58.474576271186443</v>
      </c>
      <c r="BK567" s="5" t="str">
        <f>IF(MONTH(Sheet1[[#This Row],[WS_RECIBO1_EMISION]])=5,"G1",IF(MONTH(Sheet1[[#This Row],[WS_RECIBO1_EMISION]])-5=1,"G2","POR DEFINIR"))</f>
        <v>G1</v>
      </c>
      <c r="BL567" s="5" t="s">
        <v>1798</v>
      </c>
    </row>
    <row r="568" spans="1:64" x14ac:dyDescent="0.25">
      <c r="A568">
        <v>2176510</v>
      </c>
      <c r="B568" t="s">
        <v>854</v>
      </c>
      <c r="C568" t="s">
        <v>94</v>
      </c>
      <c r="D568" t="s">
        <v>95</v>
      </c>
      <c r="E568" t="s">
        <v>96</v>
      </c>
      <c r="H568" s="3">
        <v>45790</v>
      </c>
      <c r="I568" s="13">
        <v>45790.647982372684</v>
      </c>
      <c r="J568" t="s">
        <v>192</v>
      </c>
      <c r="K568">
        <v>400</v>
      </c>
      <c r="L568" t="s">
        <v>188</v>
      </c>
      <c r="M568" t="s">
        <v>58</v>
      </c>
      <c r="N568">
        <v>2</v>
      </c>
      <c r="O568">
        <v>0</v>
      </c>
      <c r="P568">
        <v>1</v>
      </c>
      <c r="Q568">
        <v>0</v>
      </c>
      <c r="R568" t="s">
        <v>227</v>
      </c>
      <c r="S568" t="s">
        <v>227</v>
      </c>
      <c r="T568">
        <v>0</v>
      </c>
      <c r="U568" t="s">
        <v>227</v>
      </c>
      <c r="V568" t="s">
        <v>227</v>
      </c>
      <c r="W568" t="s">
        <v>227</v>
      </c>
      <c r="X568" t="s">
        <v>227</v>
      </c>
      <c r="Y568" t="s">
        <v>227</v>
      </c>
      <c r="Z568" t="s">
        <v>227</v>
      </c>
      <c r="AA568" t="s">
        <v>54</v>
      </c>
      <c r="AB568">
        <v>174</v>
      </c>
      <c r="AC568">
        <v>174</v>
      </c>
      <c r="AD568" t="s">
        <v>67</v>
      </c>
      <c r="AE568" t="s">
        <v>4</v>
      </c>
      <c r="AF568" t="s">
        <v>8</v>
      </c>
      <c r="AG568" t="s">
        <v>88</v>
      </c>
      <c r="AH568" s="3">
        <v>45792</v>
      </c>
      <c r="AJ568" t="s">
        <v>56</v>
      </c>
      <c r="AK568" s="3"/>
      <c r="AM568" s="3"/>
      <c r="AN568" t="s">
        <v>57</v>
      </c>
      <c r="AO568" s="3"/>
      <c r="AR568"/>
      <c r="AS568">
        <v>202505</v>
      </c>
      <c r="AT568" s="3">
        <v>45792</v>
      </c>
      <c r="AU568">
        <v>2176510</v>
      </c>
      <c r="AV568">
        <v>45796</v>
      </c>
      <c r="AW568" s="3">
        <v>45815</v>
      </c>
      <c r="AY568" s="3"/>
      <c r="BA568" s="3"/>
      <c r="BC568" s="3"/>
      <c r="BD568">
        <v>202505</v>
      </c>
      <c r="BE568">
        <v>202505</v>
      </c>
      <c r="BF568" s="5">
        <f>IFERROR(VLOOKUP(Sheet1[[#This Row],[ASESOR]],Parámetros!A:B,2,0),Sheet1[[#This Row],[PERIODO_ALTA]])</f>
        <v>202505</v>
      </c>
      <c r="BG568" s="5" t="str">
        <f>_xlfn.CONCAT(TRIM(Sheet1[[#This Row],[ASESOR]])," ",TRIM(Sheet1[[#This Row],[DEPARTAMENTO]]))</f>
        <v>ALIV TELECOM S.A.C. La Libertad</v>
      </c>
      <c r="BH568" s="5" t="str">
        <f>Sheet1[[#This Row],[DNI_ASESOR]]</f>
        <v>20609316170</v>
      </c>
      <c r="BI568">
        <f>IF(Sheet1[[#This Row],[GRUPO]]="G1",IF(AND(Sheet1[[#This Row],[RECIBO1_PAGADO]]&lt;&gt;"",Sheet1[[#This Row],[RECIBO1_PAGADO]]&lt;=DATEVALUE("10/06/2025")),1,0),0)</f>
        <v>1</v>
      </c>
      <c r="BJ568" s="9">
        <f>Sheet1[[#This Row],[PRECIO CON IGV EXTERNO]]/1.18</f>
        <v>147.45762711864407</v>
      </c>
      <c r="BK568" s="5" t="str">
        <f>IF(MONTH(Sheet1[[#This Row],[WS_RECIBO1_EMISION]])=5,"G1",IF(MONTH(Sheet1[[#This Row],[WS_RECIBO1_EMISION]])-5=1,"G2","POR DEFINIR"))</f>
        <v>G1</v>
      </c>
      <c r="BL568" s="5" t="s">
        <v>1798</v>
      </c>
    </row>
    <row r="569" spans="1:64" x14ac:dyDescent="0.25">
      <c r="A569">
        <v>2176583</v>
      </c>
      <c r="B569" t="s">
        <v>855</v>
      </c>
      <c r="C569" t="s">
        <v>98</v>
      </c>
      <c r="D569" t="s">
        <v>99</v>
      </c>
      <c r="E569" t="s">
        <v>100</v>
      </c>
      <c r="H569" s="3">
        <v>45790</v>
      </c>
      <c r="I569" s="13">
        <v>45790.677002314813</v>
      </c>
      <c r="J569" t="s">
        <v>195</v>
      </c>
      <c r="K569">
        <v>1000</v>
      </c>
      <c r="L569" t="s">
        <v>188</v>
      </c>
      <c r="M569" t="s">
        <v>58</v>
      </c>
      <c r="N569">
        <v>1</v>
      </c>
      <c r="O569">
        <v>0</v>
      </c>
      <c r="P569">
        <v>0</v>
      </c>
      <c r="Q569">
        <v>0</v>
      </c>
      <c r="R569" t="s">
        <v>227</v>
      </c>
      <c r="S569" t="s">
        <v>227</v>
      </c>
      <c r="T569">
        <v>0</v>
      </c>
      <c r="U569" t="s">
        <v>227</v>
      </c>
      <c r="V569" t="s">
        <v>227</v>
      </c>
      <c r="W569" t="s">
        <v>227</v>
      </c>
      <c r="X569" t="s">
        <v>227</v>
      </c>
      <c r="Y569" t="s">
        <v>227</v>
      </c>
      <c r="Z569" t="s">
        <v>228</v>
      </c>
      <c r="AA569" t="s">
        <v>54</v>
      </c>
      <c r="AB569">
        <v>129.9</v>
      </c>
      <c r="AC569">
        <v>111.563</v>
      </c>
      <c r="AD569" t="s">
        <v>55</v>
      </c>
      <c r="AE569" t="s">
        <v>4</v>
      </c>
      <c r="AF569" t="s">
        <v>8</v>
      </c>
      <c r="AG569" t="s">
        <v>88</v>
      </c>
      <c r="AH569" s="3">
        <v>45791</v>
      </c>
      <c r="AJ569" t="s">
        <v>56</v>
      </c>
      <c r="AK569" s="3"/>
      <c r="AM569" s="3"/>
      <c r="AN569" t="s">
        <v>57</v>
      </c>
      <c r="AO569" s="3"/>
      <c r="AR569"/>
      <c r="AS569">
        <v>202505</v>
      </c>
      <c r="AT569" s="3">
        <v>45791</v>
      </c>
      <c r="AU569">
        <v>2176583</v>
      </c>
      <c r="AV569">
        <v>45796</v>
      </c>
      <c r="AW569" s="3">
        <v>45808</v>
      </c>
      <c r="AY569" s="3"/>
      <c r="BA569" s="3"/>
      <c r="BC569" s="3"/>
      <c r="BD569">
        <v>202505</v>
      </c>
      <c r="BE569">
        <v>202505</v>
      </c>
      <c r="BF569" s="5">
        <f>IFERROR(VLOOKUP(Sheet1[[#This Row],[ASESOR]],Parámetros!A:B,2,0),Sheet1[[#This Row],[PERIODO_ALTA]])</f>
        <v>202505</v>
      </c>
      <c r="BG569" s="5" t="str">
        <f>_xlfn.CONCAT(TRIM(Sheet1[[#This Row],[ASESOR]])," ",TRIM(Sheet1[[#This Row],[DEPARTAMENTO]]))</f>
        <v>ALIV TELECOM S.A.C. Áncash</v>
      </c>
      <c r="BH569" s="5" t="str">
        <f>Sheet1[[#This Row],[DNI_ASESOR]]</f>
        <v>20609316170</v>
      </c>
      <c r="BI569">
        <f>IF(Sheet1[[#This Row],[GRUPO]]="G1",IF(AND(Sheet1[[#This Row],[RECIBO1_PAGADO]]&lt;&gt;"",Sheet1[[#This Row],[RECIBO1_PAGADO]]&lt;=DATEVALUE("10/06/2025")),1,0),0)</f>
        <v>1</v>
      </c>
      <c r="BJ569" s="9">
        <f>Sheet1[[#This Row],[PRECIO CON IGV EXTERNO]]/1.18</f>
        <v>94.544915254237296</v>
      </c>
      <c r="BK569" s="5" t="str">
        <f>IF(MONTH(Sheet1[[#This Row],[WS_RECIBO1_EMISION]])=5,"G1",IF(MONTH(Sheet1[[#This Row],[WS_RECIBO1_EMISION]])-5=1,"G2","POR DEFINIR"))</f>
        <v>G1</v>
      </c>
      <c r="BL569" s="5" t="s">
        <v>1798</v>
      </c>
    </row>
    <row r="570" spans="1:64" x14ac:dyDescent="0.25">
      <c r="A570">
        <v>2176584</v>
      </c>
      <c r="B570" t="s">
        <v>856</v>
      </c>
      <c r="C570" t="s">
        <v>89</v>
      </c>
      <c r="D570" t="s">
        <v>89</v>
      </c>
      <c r="E570" t="s">
        <v>97</v>
      </c>
      <c r="H570" s="3">
        <v>45789</v>
      </c>
      <c r="I570" s="13">
        <v>45790.647956516201</v>
      </c>
      <c r="J570" t="s">
        <v>190</v>
      </c>
      <c r="K570">
        <v>350</v>
      </c>
      <c r="L570" t="s">
        <v>186</v>
      </c>
      <c r="M570" t="s">
        <v>53</v>
      </c>
      <c r="N570">
        <v>0</v>
      </c>
      <c r="O570">
        <v>0</v>
      </c>
      <c r="P570">
        <v>0</v>
      </c>
      <c r="Q570">
        <v>0</v>
      </c>
      <c r="R570" t="s">
        <v>227</v>
      </c>
      <c r="S570" t="s">
        <v>227</v>
      </c>
      <c r="T570">
        <v>0</v>
      </c>
      <c r="U570" t="s">
        <v>227</v>
      </c>
      <c r="V570" t="s">
        <v>227</v>
      </c>
      <c r="W570" t="s">
        <v>227</v>
      </c>
      <c r="X570" t="s">
        <v>227</v>
      </c>
      <c r="Y570" t="s">
        <v>227</v>
      </c>
      <c r="Z570" t="s">
        <v>227</v>
      </c>
      <c r="AA570" t="s">
        <v>54</v>
      </c>
      <c r="AB570">
        <v>69</v>
      </c>
      <c r="AC570">
        <v>69</v>
      </c>
      <c r="AD570" t="s">
        <v>67</v>
      </c>
      <c r="AE570" t="s">
        <v>70</v>
      </c>
      <c r="AF570" t="s">
        <v>131</v>
      </c>
      <c r="AG570" t="s">
        <v>88</v>
      </c>
      <c r="AH570" s="3">
        <v>45791</v>
      </c>
      <c r="AJ570" t="s">
        <v>56</v>
      </c>
      <c r="AK570" s="3"/>
      <c r="AM570" s="3"/>
      <c r="AN570" t="s">
        <v>57</v>
      </c>
      <c r="AO570" s="3"/>
      <c r="AR570"/>
      <c r="AS570">
        <v>202505</v>
      </c>
      <c r="AT570" s="3">
        <v>45791</v>
      </c>
      <c r="AU570">
        <v>2176584</v>
      </c>
      <c r="AV570">
        <v>45796</v>
      </c>
      <c r="AW570" s="3">
        <v>45812</v>
      </c>
      <c r="AY570" s="3"/>
      <c r="BA570" s="3"/>
      <c r="BC570" s="3"/>
      <c r="BD570">
        <v>202505</v>
      </c>
      <c r="BE570">
        <v>202505</v>
      </c>
      <c r="BF570" s="5">
        <f>IFERROR(VLOOKUP(Sheet1[[#This Row],[ASESOR]],Parámetros!A:B,2,0),Sheet1[[#This Row],[PERIODO_ALTA]])</f>
        <v>202505</v>
      </c>
      <c r="BG570" s="5" t="str">
        <f>_xlfn.CONCAT(TRIM(Sheet1[[#This Row],[ASESOR]])," ",TRIM(Sheet1[[#This Row],[DEPARTAMENTO]]))</f>
        <v>SICOMNET SAC Piura</v>
      </c>
      <c r="BH570" s="5" t="str">
        <f>Sheet1[[#This Row],[DNI_ASESOR]]</f>
        <v>20610959564</v>
      </c>
      <c r="BI570">
        <f>IF(Sheet1[[#This Row],[GRUPO]]="G1",IF(AND(Sheet1[[#This Row],[RECIBO1_PAGADO]]&lt;&gt;"",Sheet1[[#This Row],[RECIBO1_PAGADO]]&lt;=DATEVALUE("10/06/2025")),1,0),0)</f>
        <v>1</v>
      </c>
      <c r="BJ570" s="9">
        <f>Sheet1[[#This Row],[PRECIO CON IGV EXTERNO]]/1.18</f>
        <v>58.474576271186443</v>
      </c>
      <c r="BK570" s="5" t="str">
        <f>IF(MONTH(Sheet1[[#This Row],[WS_RECIBO1_EMISION]])=5,"G1",IF(MONTH(Sheet1[[#This Row],[WS_RECIBO1_EMISION]])-5=1,"G2","POR DEFINIR"))</f>
        <v>G1</v>
      </c>
      <c r="BL570" s="5" t="s">
        <v>1798</v>
      </c>
    </row>
    <row r="571" spans="1:64" x14ac:dyDescent="0.25">
      <c r="A571">
        <v>2176713</v>
      </c>
      <c r="B571" t="s">
        <v>857</v>
      </c>
      <c r="C571" t="s">
        <v>94</v>
      </c>
      <c r="D571" t="s">
        <v>95</v>
      </c>
      <c r="E571" t="s">
        <v>96</v>
      </c>
      <c r="H571" s="3">
        <v>45790</v>
      </c>
      <c r="I571" s="13">
        <v>45790.674907326385</v>
      </c>
      <c r="J571" t="s">
        <v>190</v>
      </c>
      <c r="K571">
        <v>350</v>
      </c>
      <c r="L571" t="s">
        <v>186</v>
      </c>
      <c r="M571" t="s">
        <v>53</v>
      </c>
      <c r="N571">
        <v>0</v>
      </c>
      <c r="O571">
        <v>0</v>
      </c>
      <c r="P571">
        <v>0</v>
      </c>
      <c r="Q571">
        <v>0</v>
      </c>
      <c r="R571" t="s">
        <v>227</v>
      </c>
      <c r="S571" t="s">
        <v>227</v>
      </c>
      <c r="T571">
        <v>0</v>
      </c>
      <c r="U571" t="s">
        <v>227</v>
      </c>
      <c r="V571" t="s">
        <v>227</v>
      </c>
      <c r="W571" t="s">
        <v>227</v>
      </c>
      <c r="X571" t="s">
        <v>227</v>
      </c>
      <c r="Y571" t="s">
        <v>227</v>
      </c>
      <c r="Z571" t="s">
        <v>227</v>
      </c>
      <c r="AA571" t="s">
        <v>54</v>
      </c>
      <c r="AB571">
        <v>69</v>
      </c>
      <c r="AC571">
        <v>69</v>
      </c>
      <c r="AD571" t="s">
        <v>67</v>
      </c>
      <c r="AE571" t="s">
        <v>4</v>
      </c>
      <c r="AF571" t="s">
        <v>8</v>
      </c>
      <c r="AG571" t="s">
        <v>88</v>
      </c>
      <c r="AH571" s="3">
        <v>45791</v>
      </c>
      <c r="AJ571" t="s">
        <v>56</v>
      </c>
      <c r="AK571" s="3"/>
      <c r="AM571" s="3"/>
      <c r="AN571" t="s">
        <v>57</v>
      </c>
      <c r="AO571" s="3"/>
      <c r="AR571"/>
      <c r="AS571">
        <v>202505</v>
      </c>
      <c r="AT571" s="3">
        <v>45791</v>
      </c>
      <c r="AU571">
        <v>2176713</v>
      </c>
      <c r="AV571">
        <v>45796</v>
      </c>
      <c r="AW571" s="3">
        <v>45805</v>
      </c>
      <c r="AY571" s="3"/>
      <c r="BA571" s="3"/>
      <c r="BC571" s="3"/>
      <c r="BD571">
        <v>202505</v>
      </c>
      <c r="BE571">
        <v>202505</v>
      </c>
      <c r="BF571" s="5">
        <f>IFERROR(VLOOKUP(Sheet1[[#This Row],[ASESOR]],Parámetros!A:B,2,0),Sheet1[[#This Row],[PERIODO_ALTA]])</f>
        <v>202505</v>
      </c>
      <c r="BG571" s="5" t="str">
        <f>_xlfn.CONCAT(TRIM(Sheet1[[#This Row],[ASESOR]])," ",TRIM(Sheet1[[#This Row],[DEPARTAMENTO]]))</f>
        <v>ALIV TELECOM S.A.C. La Libertad</v>
      </c>
      <c r="BH571" s="5" t="str">
        <f>Sheet1[[#This Row],[DNI_ASESOR]]</f>
        <v>20609316170</v>
      </c>
      <c r="BI571">
        <f>IF(Sheet1[[#This Row],[GRUPO]]="G1",IF(AND(Sheet1[[#This Row],[RECIBO1_PAGADO]]&lt;&gt;"",Sheet1[[#This Row],[RECIBO1_PAGADO]]&lt;=DATEVALUE("10/06/2025")),1,0),0)</f>
        <v>1</v>
      </c>
      <c r="BJ571" s="9">
        <f>Sheet1[[#This Row],[PRECIO CON IGV EXTERNO]]/1.18</f>
        <v>58.474576271186443</v>
      </c>
      <c r="BK571" s="5" t="str">
        <f>IF(MONTH(Sheet1[[#This Row],[WS_RECIBO1_EMISION]])=5,"G1",IF(MONTH(Sheet1[[#This Row],[WS_RECIBO1_EMISION]])-5=1,"G2","POR DEFINIR"))</f>
        <v>G1</v>
      </c>
      <c r="BL571" s="5" t="s">
        <v>1798</v>
      </c>
    </row>
    <row r="572" spans="1:64" x14ac:dyDescent="0.25">
      <c r="A572">
        <v>2176762</v>
      </c>
      <c r="B572" t="s">
        <v>858</v>
      </c>
      <c r="C572" t="s">
        <v>85</v>
      </c>
      <c r="D572" t="s">
        <v>86</v>
      </c>
      <c r="E572" t="s">
        <v>87</v>
      </c>
      <c r="H572" s="3">
        <v>45790</v>
      </c>
      <c r="I572" s="13">
        <v>45790.691638923614</v>
      </c>
      <c r="J572" t="s">
        <v>195</v>
      </c>
      <c r="K572">
        <v>1000</v>
      </c>
      <c r="L572" t="s">
        <v>188</v>
      </c>
      <c r="M572" t="s">
        <v>58</v>
      </c>
      <c r="N572">
        <v>1</v>
      </c>
      <c r="O572">
        <v>0</v>
      </c>
      <c r="P572">
        <v>0</v>
      </c>
      <c r="Q572">
        <v>0</v>
      </c>
      <c r="R572" t="s">
        <v>227</v>
      </c>
      <c r="S572" t="s">
        <v>227</v>
      </c>
      <c r="T572">
        <v>0</v>
      </c>
      <c r="U572" t="s">
        <v>227</v>
      </c>
      <c r="V572" t="s">
        <v>227</v>
      </c>
      <c r="W572" t="s">
        <v>227</v>
      </c>
      <c r="X572" t="s">
        <v>227</v>
      </c>
      <c r="Y572" t="s">
        <v>227</v>
      </c>
      <c r="Z572" t="s">
        <v>228</v>
      </c>
      <c r="AA572" t="s">
        <v>54</v>
      </c>
      <c r="AB572">
        <v>144.9</v>
      </c>
      <c r="AC572">
        <v>126.563</v>
      </c>
      <c r="AD572" t="s">
        <v>55</v>
      </c>
      <c r="AE572" t="s">
        <v>199</v>
      </c>
      <c r="AF572" t="s">
        <v>200</v>
      </c>
      <c r="AG572" t="s">
        <v>88</v>
      </c>
      <c r="AH572" s="3">
        <v>45791</v>
      </c>
      <c r="AJ572" t="s">
        <v>56</v>
      </c>
      <c r="AK572" s="3"/>
      <c r="AM572" s="3"/>
      <c r="AN572" t="s">
        <v>57</v>
      </c>
      <c r="AO572" s="3"/>
      <c r="AR572"/>
      <c r="AS572">
        <v>202505</v>
      </c>
      <c r="AT572" s="3">
        <v>45791</v>
      </c>
      <c r="AU572">
        <v>2176762</v>
      </c>
      <c r="AV572">
        <v>45796</v>
      </c>
      <c r="AW572" s="3"/>
      <c r="AY572" s="3"/>
      <c r="BA572" s="3"/>
      <c r="BC572" s="3"/>
      <c r="BD572">
        <v>202505</v>
      </c>
      <c r="BE572">
        <v>202505</v>
      </c>
      <c r="BF572" s="5">
        <f>IFERROR(VLOOKUP(Sheet1[[#This Row],[ASESOR]],Parámetros!A:B,2,0),Sheet1[[#This Row],[PERIODO_ALTA]])</f>
        <v>202505</v>
      </c>
      <c r="BG572" s="5" t="str">
        <f>_xlfn.CONCAT(TRIM(Sheet1[[#This Row],[ASESOR]])," ",TRIM(Sheet1[[#This Row],[DEPARTAMENTO]]))</f>
        <v>TELCO CONTACT S.A.C Lambayeque</v>
      </c>
      <c r="BH572" s="5" t="str">
        <f>Sheet1[[#This Row],[DNI_ASESOR]]</f>
        <v>20613723219</v>
      </c>
      <c r="BI572">
        <f>IF(Sheet1[[#This Row],[GRUPO]]="G1",IF(AND(Sheet1[[#This Row],[RECIBO1_PAGADO]]&lt;&gt;"",Sheet1[[#This Row],[RECIBO1_PAGADO]]&lt;=DATEVALUE("10/06/2025")),1,0),0)</f>
        <v>0</v>
      </c>
      <c r="BJ572" s="9">
        <f>Sheet1[[#This Row],[PRECIO CON IGV EXTERNO]]/1.18</f>
        <v>107.25677966101696</v>
      </c>
      <c r="BK572" s="5" t="str">
        <f>IF(MONTH(Sheet1[[#This Row],[WS_RECIBO1_EMISION]])=5,"G1",IF(MONTH(Sheet1[[#This Row],[WS_RECIBO1_EMISION]])-5=1,"G2","POR DEFINIR"))</f>
        <v>G1</v>
      </c>
      <c r="BL572" s="5" t="s">
        <v>1798</v>
      </c>
    </row>
    <row r="573" spans="1:64" x14ac:dyDescent="0.25">
      <c r="A573">
        <v>2176774</v>
      </c>
      <c r="B573" t="s">
        <v>859</v>
      </c>
      <c r="C573" t="s">
        <v>94</v>
      </c>
      <c r="D573" t="s">
        <v>95</v>
      </c>
      <c r="E573" t="s">
        <v>102</v>
      </c>
      <c r="H573" s="3">
        <v>45789</v>
      </c>
      <c r="I573" s="13">
        <v>45790.679100925925</v>
      </c>
      <c r="J573" t="s">
        <v>195</v>
      </c>
      <c r="K573">
        <v>1000</v>
      </c>
      <c r="L573" t="s">
        <v>188</v>
      </c>
      <c r="M573" t="s">
        <v>58</v>
      </c>
      <c r="N573">
        <v>1</v>
      </c>
      <c r="O573">
        <v>0</v>
      </c>
      <c r="P573">
        <v>0</v>
      </c>
      <c r="Q573">
        <v>0</v>
      </c>
      <c r="R573" t="s">
        <v>227</v>
      </c>
      <c r="S573" t="s">
        <v>227</v>
      </c>
      <c r="T573">
        <v>0</v>
      </c>
      <c r="U573" t="s">
        <v>227</v>
      </c>
      <c r="V573" t="s">
        <v>227</v>
      </c>
      <c r="W573" t="s">
        <v>227</v>
      </c>
      <c r="X573" t="s">
        <v>227</v>
      </c>
      <c r="Y573" t="s">
        <v>227</v>
      </c>
      <c r="Z573" t="s">
        <v>228</v>
      </c>
      <c r="AA573" t="s">
        <v>54</v>
      </c>
      <c r="AB573">
        <v>129.9</v>
      </c>
      <c r="AC573">
        <v>111.563</v>
      </c>
      <c r="AD573" t="s">
        <v>67</v>
      </c>
      <c r="AE573" t="s">
        <v>4</v>
      </c>
      <c r="AF573" t="s">
        <v>8</v>
      </c>
      <c r="AG573" t="s">
        <v>88</v>
      </c>
      <c r="AH573" s="3">
        <v>45790</v>
      </c>
      <c r="AJ573" t="s">
        <v>56</v>
      </c>
      <c r="AK573" s="3"/>
      <c r="AM573" s="3"/>
      <c r="AN573" t="s">
        <v>57</v>
      </c>
      <c r="AO573" s="3"/>
      <c r="AR573"/>
      <c r="AS573">
        <v>202505</v>
      </c>
      <c r="AT573" s="3">
        <v>45790</v>
      </c>
      <c r="AU573">
        <v>2176774</v>
      </c>
      <c r="AV573">
        <v>45791</v>
      </c>
      <c r="AW573" s="3">
        <v>45805</v>
      </c>
      <c r="AY573" s="3"/>
      <c r="BA573" s="3"/>
      <c r="BC573" s="3"/>
      <c r="BD573">
        <v>202505</v>
      </c>
      <c r="BE573">
        <v>202505</v>
      </c>
      <c r="BF573" s="5">
        <f>IFERROR(VLOOKUP(Sheet1[[#This Row],[ASESOR]],Parámetros!A:B,2,0),Sheet1[[#This Row],[PERIODO_ALTA]])</f>
        <v>202505</v>
      </c>
      <c r="BG573" s="5" t="str">
        <f>_xlfn.CONCAT(TRIM(Sheet1[[#This Row],[ASESOR]])," ",TRIM(Sheet1[[#This Row],[DEPARTAMENTO]]))</f>
        <v>ALIV TELECOM S.A.C. La Libertad</v>
      </c>
      <c r="BH573" s="5" t="str">
        <f>Sheet1[[#This Row],[DNI_ASESOR]]</f>
        <v>20609316170</v>
      </c>
      <c r="BI573">
        <f>IF(Sheet1[[#This Row],[GRUPO]]="G1",IF(AND(Sheet1[[#This Row],[RECIBO1_PAGADO]]&lt;&gt;"",Sheet1[[#This Row],[RECIBO1_PAGADO]]&lt;=DATEVALUE("10/06/2025")),1,0),0)</f>
        <v>1</v>
      </c>
      <c r="BJ573" s="9">
        <f>Sheet1[[#This Row],[PRECIO CON IGV EXTERNO]]/1.18</f>
        <v>94.544915254237296</v>
      </c>
      <c r="BK573" s="5" t="str">
        <f>IF(MONTH(Sheet1[[#This Row],[WS_RECIBO1_EMISION]])=5,"G1",IF(MONTH(Sheet1[[#This Row],[WS_RECIBO1_EMISION]])-5=1,"G2","POR DEFINIR"))</f>
        <v>G1</v>
      </c>
      <c r="BL573" s="5" t="s">
        <v>1798</v>
      </c>
    </row>
    <row r="574" spans="1:64" x14ac:dyDescent="0.25">
      <c r="A574">
        <v>2176784</v>
      </c>
      <c r="B574" t="s">
        <v>860</v>
      </c>
      <c r="C574" t="s">
        <v>94</v>
      </c>
      <c r="D574" t="s">
        <v>95</v>
      </c>
      <c r="E574" t="s">
        <v>96</v>
      </c>
      <c r="H574" s="3">
        <v>45790</v>
      </c>
      <c r="I574" s="13">
        <v>45790.70207175926</v>
      </c>
      <c r="J574" t="s">
        <v>195</v>
      </c>
      <c r="K574">
        <v>1000</v>
      </c>
      <c r="L574" t="s">
        <v>188</v>
      </c>
      <c r="M574" t="s">
        <v>58</v>
      </c>
      <c r="N574">
        <v>1</v>
      </c>
      <c r="O574">
        <v>0</v>
      </c>
      <c r="P574">
        <v>0</v>
      </c>
      <c r="Q574">
        <v>0</v>
      </c>
      <c r="R574" t="s">
        <v>227</v>
      </c>
      <c r="S574" t="s">
        <v>227</v>
      </c>
      <c r="T574">
        <v>0</v>
      </c>
      <c r="U574" t="s">
        <v>227</v>
      </c>
      <c r="V574" t="s">
        <v>227</v>
      </c>
      <c r="W574" t="s">
        <v>227</v>
      </c>
      <c r="X574" t="s">
        <v>227</v>
      </c>
      <c r="Y574" t="s">
        <v>227</v>
      </c>
      <c r="Z574" t="s">
        <v>228</v>
      </c>
      <c r="AA574" t="s">
        <v>54</v>
      </c>
      <c r="AB574">
        <v>129.9</v>
      </c>
      <c r="AC574">
        <v>111.563</v>
      </c>
      <c r="AD574" t="s">
        <v>67</v>
      </c>
      <c r="AE574" t="s">
        <v>4</v>
      </c>
      <c r="AF574" t="s">
        <v>8</v>
      </c>
      <c r="AG574" t="s">
        <v>88</v>
      </c>
      <c r="AH574" s="3">
        <v>45791</v>
      </c>
      <c r="AJ574" t="s">
        <v>56</v>
      </c>
      <c r="AK574" s="3"/>
      <c r="AM574" s="3"/>
      <c r="AN574" t="s">
        <v>57</v>
      </c>
      <c r="AO574" s="3"/>
      <c r="AR574"/>
      <c r="AS574">
        <v>202505</v>
      </c>
      <c r="AT574" s="3">
        <v>45791</v>
      </c>
      <c r="AU574">
        <v>2176784</v>
      </c>
      <c r="AV574" s="3">
        <v>45796</v>
      </c>
      <c r="AW574" s="3">
        <v>45803</v>
      </c>
      <c r="AY574" s="3"/>
      <c r="BA574" s="3"/>
      <c r="BC574" s="3"/>
      <c r="BD574">
        <v>202505</v>
      </c>
      <c r="BE574">
        <v>202505</v>
      </c>
      <c r="BF574" s="5">
        <f>IFERROR(VLOOKUP(Sheet1[[#This Row],[ASESOR]],Parámetros!A:B,2,0),Sheet1[[#This Row],[PERIODO_ALTA]])</f>
        <v>202505</v>
      </c>
      <c r="BG574" s="5" t="str">
        <f>_xlfn.CONCAT(TRIM(Sheet1[[#This Row],[ASESOR]])," ",TRIM(Sheet1[[#This Row],[DEPARTAMENTO]]))</f>
        <v>ALIV TELECOM S.A.C. La Libertad</v>
      </c>
      <c r="BH574" s="5" t="str">
        <f>Sheet1[[#This Row],[DNI_ASESOR]]</f>
        <v>20609316170</v>
      </c>
      <c r="BI574">
        <f>IF(Sheet1[[#This Row],[GRUPO]]="G1",IF(AND(Sheet1[[#This Row],[RECIBO1_PAGADO]]&lt;&gt;"",Sheet1[[#This Row],[RECIBO1_PAGADO]]&lt;=DATEVALUE("10/06/2025")),1,0),0)</f>
        <v>1</v>
      </c>
      <c r="BJ574" s="9">
        <f>Sheet1[[#This Row],[PRECIO CON IGV EXTERNO]]/1.18</f>
        <v>94.544915254237296</v>
      </c>
      <c r="BK574" s="5" t="str">
        <f>IF(MONTH(Sheet1[[#This Row],[WS_RECIBO1_EMISION]])=5,"G1",IF(MONTH(Sheet1[[#This Row],[WS_RECIBO1_EMISION]])-5=1,"G2","POR DEFINIR"))</f>
        <v>G1</v>
      </c>
      <c r="BL574" s="5" t="s">
        <v>1798</v>
      </c>
    </row>
    <row r="575" spans="1:64" x14ac:dyDescent="0.25">
      <c r="A575">
        <v>2176820</v>
      </c>
      <c r="B575" t="s">
        <v>861</v>
      </c>
      <c r="C575" t="s">
        <v>89</v>
      </c>
      <c r="D575" t="s">
        <v>89</v>
      </c>
      <c r="E575" t="s">
        <v>89</v>
      </c>
      <c r="H575" s="3">
        <v>45790</v>
      </c>
      <c r="I575" s="13">
        <v>45790.712555983795</v>
      </c>
      <c r="J575" t="s">
        <v>195</v>
      </c>
      <c r="K575">
        <v>1000</v>
      </c>
      <c r="L575" t="s">
        <v>188</v>
      </c>
      <c r="M575" t="s">
        <v>58</v>
      </c>
      <c r="N575">
        <v>1</v>
      </c>
      <c r="O575">
        <v>0</v>
      </c>
      <c r="P575">
        <v>0</v>
      </c>
      <c r="Q575">
        <v>0</v>
      </c>
      <c r="R575" t="s">
        <v>227</v>
      </c>
      <c r="S575" t="s">
        <v>227</v>
      </c>
      <c r="T575">
        <v>0</v>
      </c>
      <c r="U575" t="s">
        <v>227</v>
      </c>
      <c r="V575" t="s">
        <v>227</v>
      </c>
      <c r="W575" t="s">
        <v>227</v>
      </c>
      <c r="X575" t="s">
        <v>227</v>
      </c>
      <c r="Y575" t="s">
        <v>227</v>
      </c>
      <c r="Z575" t="s">
        <v>228</v>
      </c>
      <c r="AA575" t="s">
        <v>54</v>
      </c>
      <c r="AB575">
        <v>144.9</v>
      </c>
      <c r="AC575">
        <v>126.563</v>
      </c>
      <c r="AD575" t="s">
        <v>67</v>
      </c>
      <c r="AE575" t="s">
        <v>70</v>
      </c>
      <c r="AF575" t="s">
        <v>131</v>
      </c>
      <c r="AG575" t="s">
        <v>88</v>
      </c>
      <c r="AH575" s="3">
        <v>45791</v>
      </c>
      <c r="AJ575" t="s">
        <v>56</v>
      </c>
      <c r="AK575" s="3"/>
      <c r="AM575" s="3"/>
      <c r="AN575" t="s">
        <v>57</v>
      </c>
      <c r="AO575" s="3"/>
      <c r="AR575"/>
      <c r="AS575">
        <v>202505</v>
      </c>
      <c r="AT575" s="3">
        <v>45791</v>
      </c>
      <c r="AU575">
        <v>2176820</v>
      </c>
      <c r="AV575">
        <v>45796</v>
      </c>
      <c r="AW575" s="3"/>
      <c r="AY575" s="3"/>
      <c r="BA575" s="3"/>
      <c r="BC575" s="3"/>
      <c r="BD575">
        <v>202505</v>
      </c>
      <c r="BE575">
        <v>202505</v>
      </c>
      <c r="BF575" s="5">
        <f>IFERROR(VLOOKUP(Sheet1[[#This Row],[ASESOR]],Parámetros!A:B,2,0),Sheet1[[#This Row],[PERIODO_ALTA]])</f>
        <v>202505</v>
      </c>
      <c r="BG575" s="5" t="str">
        <f>_xlfn.CONCAT(TRIM(Sheet1[[#This Row],[ASESOR]])," ",TRIM(Sheet1[[#This Row],[DEPARTAMENTO]]))</f>
        <v>SICOMNET SAC Piura</v>
      </c>
      <c r="BH575" s="5" t="str">
        <f>Sheet1[[#This Row],[DNI_ASESOR]]</f>
        <v>20610959564</v>
      </c>
      <c r="BI575">
        <f>IF(Sheet1[[#This Row],[GRUPO]]="G1",IF(AND(Sheet1[[#This Row],[RECIBO1_PAGADO]]&lt;&gt;"",Sheet1[[#This Row],[RECIBO1_PAGADO]]&lt;=DATEVALUE("10/06/2025")),1,0),0)</f>
        <v>0</v>
      </c>
      <c r="BJ575" s="9">
        <f>Sheet1[[#This Row],[PRECIO CON IGV EXTERNO]]/1.18</f>
        <v>107.25677966101696</v>
      </c>
      <c r="BK575" s="5" t="str">
        <f>IF(MONTH(Sheet1[[#This Row],[WS_RECIBO1_EMISION]])=5,"G1",IF(MONTH(Sheet1[[#This Row],[WS_RECIBO1_EMISION]])-5=1,"G2","POR DEFINIR"))</f>
        <v>G1</v>
      </c>
      <c r="BL575" s="5" t="s">
        <v>1798</v>
      </c>
    </row>
    <row r="576" spans="1:64" x14ac:dyDescent="0.25">
      <c r="A576">
        <v>2176828</v>
      </c>
      <c r="B576" t="s">
        <v>862</v>
      </c>
      <c r="C576" t="s">
        <v>98</v>
      </c>
      <c r="D576" t="s">
        <v>99</v>
      </c>
      <c r="E576" t="s">
        <v>100</v>
      </c>
      <c r="H576" s="3">
        <v>45790</v>
      </c>
      <c r="I576" s="13">
        <v>45790.702094907407</v>
      </c>
      <c r="J576" t="s">
        <v>190</v>
      </c>
      <c r="K576">
        <v>350</v>
      </c>
      <c r="L576" t="s">
        <v>186</v>
      </c>
      <c r="M576" t="s">
        <v>53</v>
      </c>
      <c r="N576">
        <v>0</v>
      </c>
      <c r="O576">
        <v>0</v>
      </c>
      <c r="P576">
        <v>0</v>
      </c>
      <c r="Q576">
        <v>0</v>
      </c>
      <c r="R576" t="s">
        <v>227</v>
      </c>
      <c r="S576" t="s">
        <v>227</v>
      </c>
      <c r="T576">
        <v>0</v>
      </c>
      <c r="U576" t="s">
        <v>227</v>
      </c>
      <c r="V576" t="s">
        <v>227</v>
      </c>
      <c r="W576" t="s">
        <v>227</v>
      </c>
      <c r="X576" t="s">
        <v>227</v>
      </c>
      <c r="Y576" t="s">
        <v>227</v>
      </c>
      <c r="Z576" t="s">
        <v>227</v>
      </c>
      <c r="AA576" t="s">
        <v>54</v>
      </c>
      <c r="AB576">
        <v>69</v>
      </c>
      <c r="AC576">
        <v>69</v>
      </c>
      <c r="AD576" t="s">
        <v>67</v>
      </c>
      <c r="AE576" t="s">
        <v>4</v>
      </c>
      <c r="AF576" t="s">
        <v>8</v>
      </c>
      <c r="AG576" t="s">
        <v>88</v>
      </c>
      <c r="AH576" s="3">
        <v>45791</v>
      </c>
      <c r="AJ576" t="s">
        <v>56</v>
      </c>
      <c r="AK576" s="3"/>
      <c r="AM576" s="3"/>
      <c r="AN576" t="s">
        <v>57</v>
      </c>
      <c r="AO576" s="3"/>
      <c r="AR576"/>
      <c r="AS576">
        <v>202505</v>
      </c>
      <c r="AT576" s="3">
        <v>45791</v>
      </c>
      <c r="AU576">
        <v>2176828</v>
      </c>
      <c r="AV576">
        <v>45796</v>
      </c>
      <c r="AW576" s="3">
        <v>45808</v>
      </c>
      <c r="AY576" s="3"/>
      <c r="BA576" s="3"/>
      <c r="BC576" s="3"/>
      <c r="BD576">
        <v>202505</v>
      </c>
      <c r="BE576">
        <v>202505</v>
      </c>
      <c r="BF576" s="5">
        <f>IFERROR(VLOOKUP(Sheet1[[#This Row],[ASESOR]],Parámetros!A:B,2,0),Sheet1[[#This Row],[PERIODO_ALTA]])</f>
        <v>202505</v>
      </c>
      <c r="BG576" s="5" t="str">
        <f>_xlfn.CONCAT(TRIM(Sheet1[[#This Row],[ASESOR]])," ",TRIM(Sheet1[[#This Row],[DEPARTAMENTO]]))</f>
        <v>ALIV TELECOM S.A.C. Áncash</v>
      </c>
      <c r="BH576" s="5" t="str">
        <f>Sheet1[[#This Row],[DNI_ASESOR]]</f>
        <v>20609316170</v>
      </c>
      <c r="BI576">
        <f>IF(Sheet1[[#This Row],[GRUPO]]="G1",IF(AND(Sheet1[[#This Row],[RECIBO1_PAGADO]]&lt;&gt;"",Sheet1[[#This Row],[RECIBO1_PAGADO]]&lt;=DATEVALUE("10/06/2025")),1,0),0)</f>
        <v>1</v>
      </c>
      <c r="BJ576" s="9">
        <f>Sheet1[[#This Row],[PRECIO CON IGV EXTERNO]]/1.18</f>
        <v>58.474576271186443</v>
      </c>
      <c r="BK576" s="5" t="str">
        <f>IF(MONTH(Sheet1[[#This Row],[WS_RECIBO1_EMISION]])=5,"G1",IF(MONTH(Sheet1[[#This Row],[WS_RECIBO1_EMISION]])-5=1,"G2","POR DEFINIR"))</f>
        <v>G1</v>
      </c>
      <c r="BL576" s="5" t="s">
        <v>1798</v>
      </c>
    </row>
    <row r="577" spans="1:64" x14ac:dyDescent="0.25">
      <c r="A577">
        <v>2176873</v>
      </c>
      <c r="B577" t="s">
        <v>863</v>
      </c>
      <c r="C577" t="s">
        <v>94</v>
      </c>
      <c r="D577" t="s">
        <v>95</v>
      </c>
      <c r="E577" t="s">
        <v>96</v>
      </c>
      <c r="H577" s="3">
        <v>45790</v>
      </c>
      <c r="I577" s="13">
        <v>45790.702098692127</v>
      </c>
      <c r="J577" t="s">
        <v>190</v>
      </c>
      <c r="K577">
        <v>350</v>
      </c>
      <c r="L577" t="s">
        <v>186</v>
      </c>
      <c r="M577" t="s">
        <v>53</v>
      </c>
      <c r="N577">
        <v>0</v>
      </c>
      <c r="O577">
        <v>0</v>
      </c>
      <c r="P577">
        <v>0</v>
      </c>
      <c r="Q577">
        <v>0</v>
      </c>
      <c r="R577" t="s">
        <v>227</v>
      </c>
      <c r="S577" t="s">
        <v>227</v>
      </c>
      <c r="T577">
        <v>0</v>
      </c>
      <c r="U577" t="s">
        <v>227</v>
      </c>
      <c r="V577" t="s">
        <v>227</v>
      </c>
      <c r="W577" t="s">
        <v>227</v>
      </c>
      <c r="X577" t="s">
        <v>227</v>
      </c>
      <c r="Y577" t="s">
        <v>227</v>
      </c>
      <c r="Z577" t="s">
        <v>227</v>
      </c>
      <c r="AA577" t="s">
        <v>54</v>
      </c>
      <c r="AB577">
        <v>69</v>
      </c>
      <c r="AC577">
        <v>69</v>
      </c>
      <c r="AD577" t="s">
        <v>55</v>
      </c>
      <c r="AE577" t="s">
        <v>141</v>
      </c>
      <c r="AF577" t="s">
        <v>187</v>
      </c>
      <c r="AG577" t="s">
        <v>88</v>
      </c>
      <c r="AH577" s="3">
        <v>45791</v>
      </c>
      <c r="AJ577" t="s">
        <v>56</v>
      </c>
      <c r="AK577" s="3"/>
      <c r="AM577" s="3"/>
      <c r="AN577" t="s">
        <v>57</v>
      </c>
      <c r="AO577" s="3"/>
      <c r="AR577"/>
      <c r="AS577">
        <v>202505</v>
      </c>
      <c r="AT577" s="3">
        <v>45791</v>
      </c>
      <c r="AU577">
        <v>2176873</v>
      </c>
      <c r="AV577">
        <v>45796</v>
      </c>
      <c r="AW577" s="3">
        <v>45805</v>
      </c>
      <c r="AY577" s="3"/>
      <c r="BA577" s="3"/>
      <c r="BC577" s="3"/>
      <c r="BD577">
        <v>202505</v>
      </c>
      <c r="BE577">
        <v>202505</v>
      </c>
      <c r="BF577" s="5">
        <f>IFERROR(VLOOKUP(Sheet1[[#This Row],[ASESOR]],Parámetros!A:B,2,0),Sheet1[[#This Row],[PERIODO_ALTA]])</f>
        <v>202505</v>
      </c>
      <c r="BG577" s="5" t="str">
        <f>_xlfn.CONCAT(TRIM(Sheet1[[#This Row],[ASESOR]])," ",TRIM(Sheet1[[#This Row],[DEPARTAMENTO]]))</f>
        <v>EXPORTEL PROVINCIA La Libertad</v>
      </c>
      <c r="BH577" s="5" t="str">
        <f>Sheet1[[#This Row],[DNI_ASESOR]]</f>
        <v>20610487672</v>
      </c>
      <c r="BI577">
        <f>IF(Sheet1[[#This Row],[GRUPO]]="G1",IF(AND(Sheet1[[#This Row],[RECIBO1_PAGADO]]&lt;&gt;"",Sheet1[[#This Row],[RECIBO1_PAGADO]]&lt;=DATEVALUE("10/06/2025")),1,0),0)</f>
        <v>1</v>
      </c>
      <c r="BJ577" s="9">
        <f>Sheet1[[#This Row],[PRECIO CON IGV EXTERNO]]/1.18</f>
        <v>58.474576271186443</v>
      </c>
      <c r="BK577" s="5" t="str">
        <f>IF(MONTH(Sheet1[[#This Row],[WS_RECIBO1_EMISION]])=5,"G1",IF(MONTH(Sheet1[[#This Row],[WS_RECIBO1_EMISION]])-5=1,"G2","POR DEFINIR"))</f>
        <v>G1</v>
      </c>
      <c r="BL577" s="5" t="s">
        <v>1798</v>
      </c>
    </row>
    <row r="578" spans="1:64" x14ac:dyDescent="0.25">
      <c r="A578">
        <v>2176885</v>
      </c>
      <c r="B578" t="s">
        <v>864</v>
      </c>
      <c r="C578" t="s">
        <v>85</v>
      </c>
      <c r="D578" t="s">
        <v>86</v>
      </c>
      <c r="E578" t="s">
        <v>103</v>
      </c>
      <c r="H578" s="3">
        <v>45790</v>
      </c>
      <c r="I578" s="13">
        <v>45790.708342592596</v>
      </c>
      <c r="J578" t="s">
        <v>195</v>
      </c>
      <c r="K578">
        <v>1000</v>
      </c>
      <c r="L578" t="s">
        <v>188</v>
      </c>
      <c r="M578" t="s">
        <v>58</v>
      </c>
      <c r="N578">
        <v>1</v>
      </c>
      <c r="O578">
        <v>0</v>
      </c>
      <c r="P578">
        <v>0</v>
      </c>
      <c r="Q578">
        <v>0</v>
      </c>
      <c r="R578" t="s">
        <v>227</v>
      </c>
      <c r="S578" t="s">
        <v>227</v>
      </c>
      <c r="T578">
        <v>0</v>
      </c>
      <c r="U578" t="s">
        <v>227</v>
      </c>
      <c r="V578" t="s">
        <v>227</v>
      </c>
      <c r="W578" t="s">
        <v>227</v>
      </c>
      <c r="X578" t="s">
        <v>227</v>
      </c>
      <c r="Y578" t="s">
        <v>227</v>
      </c>
      <c r="Z578" t="s">
        <v>228</v>
      </c>
      <c r="AA578" t="s">
        <v>54</v>
      </c>
      <c r="AB578">
        <v>129.9</v>
      </c>
      <c r="AC578">
        <v>111.563</v>
      </c>
      <c r="AD578" t="s">
        <v>67</v>
      </c>
      <c r="AE578" t="s">
        <v>4</v>
      </c>
      <c r="AF578" t="s">
        <v>8</v>
      </c>
      <c r="AG578" t="s">
        <v>88</v>
      </c>
      <c r="AH578" s="3">
        <v>45791</v>
      </c>
      <c r="AJ578" t="s">
        <v>56</v>
      </c>
      <c r="AK578" s="3"/>
      <c r="AM578" s="3"/>
      <c r="AN578" t="s">
        <v>57</v>
      </c>
      <c r="AO578" s="3"/>
      <c r="AR578"/>
      <c r="AS578">
        <v>202505</v>
      </c>
      <c r="AT578" s="3">
        <v>45791</v>
      </c>
      <c r="AU578">
        <v>2176885</v>
      </c>
      <c r="AV578">
        <v>45796</v>
      </c>
      <c r="AW578" s="3">
        <v>45815</v>
      </c>
      <c r="AY578" s="3"/>
      <c r="BA578" s="3"/>
      <c r="BC578" s="3"/>
      <c r="BD578">
        <v>202505</v>
      </c>
      <c r="BE578">
        <v>202505</v>
      </c>
      <c r="BF578" s="5">
        <f>IFERROR(VLOOKUP(Sheet1[[#This Row],[ASESOR]],Parámetros!A:B,2,0),Sheet1[[#This Row],[PERIODO_ALTA]])</f>
        <v>202505</v>
      </c>
      <c r="BG578" s="5" t="str">
        <f>_xlfn.CONCAT(TRIM(Sheet1[[#This Row],[ASESOR]])," ",TRIM(Sheet1[[#This Row],[DEPARTAMENTO]]))</f>
        <v>ALIV TELECOM S.A.C. Lambayeque</v>
      </c>
      <c r="BH578" s="5" t="str">
        <f>Sheet1[[#This Row],[DNI_ASESOR]]</f>
        <v>20609316170</v>
      </c>
      <c r="BI578">
        <f>IF(Sheet1[[#This Row],[GRUPO]]="G1",IF(AND(Sheet1[[#This Row],[RECIBO1_PAGADO]]&lt;&gt;"",Sheet1[[#This Row],[RECIBO1_PAGADO]]&lt;=DATEVALUE("10/06/2025")),1,0),0)</f>
        <v>1</v>
      </c>
      <c r="BJ578" s="9">
        <f>Sheet1[[#This Row],[PRECIO CON IGV EXTERNO]]/1.18</f>
        <v>94.544915254237296</v>
      </c>
      <c r="BK578" s="5" t="str">
        <f>IF(MONTH(Sheet1[[#This Row],[WS_RECIBO1_EMISION]])=5,"G1",IF(MONTH(Sheet1[[#This Row],[WS_RECIBO1_EMISION]])-5=1,"G2","POR DEFINIR"))</f>
        <v>G1</v>
      </c>
      <c r="BL578" s="5" t="s">
        <v>1798</v>
      </c>
    </row>
    <row r="579" spans="1:64" x14ac:dyDescent="0.25">
      <c r="A579">
        <v>2176901</v>
      </c>
      <c r="B579" t="s">
        <v>865</v>
      </c>
      <c r="C579" t="s">
        <v>85</v>
      </c>
      <c r="D579" t="s">
        <v>86</v>
      </c>
      <c r="E579" t="s">
        <v>66</v>
      </c>
      <c r="H579" s="3">
        <v>45790</v>
      </c>
      <c r="I579" s="13">
        <v>45790.820734756948</v>
      </c>
      <c r="J579" t="s">
        <v>190</v>
      </c>
      <c r="K579">
        <v>350</v>
      </c>
      <c r="L579" t="s">
        <v>186</v>
      </c>
      <c r="M579" t="s">
        <v>53</v>
      </c>
      <c r="N579">
        <v>0</v>
      </c>
      <c r="O579">
        <v>0</v>
      </c>
      <c r="P579">
        <v>0</v>
      </c>
      <c r="Q579">
        <v>0</v>
      </c>
      <c r="R579" t="s">
        <v>227</v>
      </c>
      <c r="S579" t="s">
        <v>227</v>
      </c>
      <c r="T579">
        <v>0</v>
      </c>
      <c r="U579" t="s">
        <v>227</v>
      </c>
      <c r="V579" t="s">
        <v>227</v>
      </c>
      <c r="W579" t="s">
        <v>227</v>
      </c>
      <c r="X579" t="s">
        <v>227</v>
      </c>
      <c r="Y579" t="s">
        <v>227</v>
      </c>
      <c r="Z579" t="s">
        <v>227</v>
      </c>
      <c r="AA579" t="s">
        <v>54</v>
      </c>
      <c r="AB579">
        <v>69</v>
      </c>
      <c r="AC579">
        <v>69</v>
      </c>
      <c r="AD579" t="s">
        <v>60</v>
      </c>
      <c r="AE579" t="s">
        <v>841</v>
      </c>
      <c r="AF579" t="s">
        <v>842</v>
      </c>
      <c r="AG579" t="s">
        <v>88</v>
      </c>
      <c r="AH579" s="3">
        <v>45791</v>
      </c>
      <c r="AJ579" t="s">
        <v>56</v>
      </c>
      <c r="AK579" s="3"/>
      <c r="AM579" s="3"/>
      <c r="AN579" t="s">
        <v>57</v>
      </c>
      <c r="AO579" s="3"/>
      <c r="AR579"/>
      <c r="AS579">
        <v>202505</v>
      </c>
      <c r="AT579" s="3">
        <v>45791</v>
      </c>
      <c r="AU579">
        <v>2176901</v>
      </c>
      <c r="AV579">
        <v>45796</v>
      </c>
      <c r="AW579" s="3">
        <v>45809</v>
      </c>
      <c r="AY579" s="3"/>
      <c r="BA579" s="3"/>
      <c r="BC579" s="3"/>
      <c r="BD579">
        <v>202505</v>
      </c>
      <c r="BE579">
        <v>202505</v>
      </c>
      <c r="BF579" s="5">
        <f>IFERROR(VLOOKUP(Sheet1[[#This Row],[ASESOR]],Parámetros!A:B,2,0),Sheet1[[#This Row],[PERIODO_ALTA]])</f>
        <v>202505</v>
      </c>
      <c r="BG579" s="5" t="str">
        <f>_xlfn.CONCAT(TRIM(Sheet1[[#This Row],[ASESOR]])," ",TRIM(Sheet1[[#This Row],[DEPARTAMENTO]]))</f>
        <v>CMBRANDO VENTAS S.A.C. Lambayeque</v>
      </c>
      <c r="BH579" s="5" t="str">
        <f>Sheet1[[#This Row],[DNI_ASESOR]]</f>
        <v>20606057572</v>
      </c>
      <c r="BI579">
        <f>IF(Sheet1[[#This Row],[GRUPO]]="G1",IF(AND(Sheet1[[#This Row],[RECIBO1_PAGADO]]&lt;&gt;"",Sheet1[[#This Row],[RECIBO1_PAGADO]]&lt;=DATEVALUE("10/06/2025")),1,0),0)</f>
        <v>1</v>
      </c>
      <c r="BJ579" s="9">
        <f>Sheet1[[#This Row],[PRECIO CON IGV EXTERNO]]/1.18</f>
        <v>58.474576271186443</v>
      </c>
      <c r="BK579" s="5" t="str">
        <f>IF(MONTH(Sheet1[[#This Row],[WS_RECIBO1_EMISION]])=5,"G1",IF(MONTH(Sheet1[[#This Row],[WS_RECIBO1_EMISION]])-5=1,"G2","POR DEFINIR"))</f>
        <v>G1</v>
      </c>
      <c r="BL579" s="5" t="s">
        <v>1798</v>
      </c>
    </row>
    <row r="580" spans="1:64" x14ac:dyDescent="0.25">
      <c r="A580">
        <v>2176927</v>
      </c>
      <c r="B580" t="s">
        <v>866</v>
      </c>
      <c r="C580" t="s">
        <v>89</v>
      </c>
      <c r="D580" t="s">
        <v>89</v>
      </c>
      <c r="E580" t="s">
        <v>89</v>
      </c>
      <c r="H580" s="3">
        <v>45790</v>
      </c>
      <c r="I580" s="13">
        <v>45790.720733483795</v>
      </c>
      <c r="J580" t="s">
        <v>190</v>
      </c>
      <c r="K580">
        <v>350</v>
      </c>
      <c r="L580" t="s">
        <v>186</v>
      </c>
      <c r="M580" t="s">
        <v>53</v>
      </c>
      <c r="N580">
        <v>0</v>
      </c>
      <c r="O580">
        <v>0</v>
      </c>
      <c r="P580">
        <v>0</v>
      </c>
      <c r="Q580">
        <v>0</v>
      </c>
      <c r="R580" t="s">
        <v>227</v>
      </c>
      <c r="S580" t="s">
        <v>227</v>
      </c>
      <c r="T580">
        <v>0</v>
      </c>
      <c r="U580" t="s">
        <v>227</v>
      </c>
      <c r="V580" t="s">
        <v>227</v>
      </c>
      <c r="W580" t="s">
        <v>227</v>
      </c>
      <c r="X580" t="s">
        <v>227</v>
      </c>
      <c r="Y580" t="s">
        <v>227</v>
      </c>
      <c r="Z580" t="s">
        <v>227</v>
      </c>
      <c r="AA580" t="s">
        <v>54</v>
      </c>
      <c r="AB580">
        <v>69</v>
      </c>
      <c r="AC580">
        <v>69</v>
      </c>
      <c r="AD580" t="s">
        <v>55</v>
      </c>
      <c r="AE580" t="s">
        <v>141</v>
      </c>
      <c r="AF580" t="s">
        <v>187</v>
      </c>
      <c r="AG580" t="s">
        <v>88</v>
      </c>
      <c r="AH580" s="3">
        <v>45791</v>
      </c>
      <c r="AJ580" t="s">
        <v>56</v>
      </c>
      <c r="AK580" s="3"/>
      <c r="AM580" s="3"/>
      <c r="AN580" t="s">
        <v>57</v>
      </c>
      <c r="AO580" s="3"/>
      <c r="AR580"/>
      <c r="AS580">
        <v>202505</v>
      </c>
      <c r="AT580" s="3">
        <v>45791</v>
      </c>
      <c r="AU580">
        <v>2176927</v>
      </c>
      <c r="AV580">
        <v>45796</v>
      </c>
      <c r="AW580" s="3">
        <v>45810</v>
      </c>
      <c r="AY580" s="3"/>
      <c r="BA580" s="3"/>
      <c r="BC580" s="3"/>
      <c r="BD580">
        <v>202505</v>
      </c>
      <c r="BE580">
        <v>202505</v>
      </c>
      <c r="BF580" s="5">
        <f>IFERROR(VLOOKUP(Sheet1[[#This Row],[ASESOR]],Parámetros!A:B,2,0),Sheet1[[#This Row],[PERIODO_ALTA]])</f>
        <v>202505</v>
      </c>
      <c r="BG580" s="5" t="str">
        <f>_xlfn.CONCAT(TRIM(Sheet1[[#This Row],[ASESOR]])," ",TRIM(Sheet1[[#This Row],[DEPARTAMENTO]]))</f>
        <v>EXPORTEL PROVINCIA Piura</v>
      </c>
      <c r="BH580" s="5" t="str">
        <f>Sheet1[[#This Row],[DNI_ASESOR]]</f>
        <v>20610487672</v>
      </c>
      <c r="BI580">
        <f>IF(Sheet1[[#This Row],[GRUPO]]="G1",IF(AND(Sheet1[[#This Row],[RECIBO1_PAGADO]]&lt;&gt;"",Sheet1[[#This Row],[RECIBO1_PAGADO]]&lt;=DATEVALUE("10/06/2025")),1,0),0)</f>
        <v>1</v>
      </c>
      <c r="BJ580" s="9">
        <f>Sheet1[[#This Row],[PRECIO CON IGV EXTERNO]]/1.18</f>
        <v>58.474576271186443</v>
      </c>
      <c r="BK580" s="5" t="str">
        <f>IF(MONTH(Sheet1[[#This Row],[WS_RECIBO1_EMISION]])=5,"G1",IF(MONTH(Sheet1[[#This Row],[WS_RECIBO1_EMISION]])-5=1,"G2","POR DEFINIR"))</f>
        <v>G1</v>
      </c>
      <c r="BL580" s="5" t="s">
        <v>1798</v>
      </c>
    </row>
    <row r="581" spans="1:64" x14ac:dyDescent="0.25">
      <c r="A581">
        <v>2176935</v>
      </c>
      <c r="B581" t="s">
        <v>867</v>
      </c>
      <c r="C581" t="s">
        <v>94</v>
      </c>
      <c r="D581" t="s">
        <v>95</v>
      </c>
      <c r="E581" t="s">
        <v>102</v>
      </c>
      <c r="H581" s="3">
        <v>45790</v>
      </c>
      <c r="I581" s="13">
        <v>45790.747815856485</v>
      </c>
      <c r="J581" t="s">
        <v>190</v>
      </c>
      <c r="K581">
        <v>350</v>
      </c>
      <c r="L581" t="s">
        <v>186</v>
      </c>
      <c r="M581" t="s">
        <v>53</v>
      </c>
      <c r="N581">
        <v>0</v>
      </c>
      <c r="O581">
        <v>0</v>
      </c>
      <c r="P581">
        <v>0</v>
      </c>
      <c r="Q581">
        <v>0</v>
      </c>
      <c r="R581" t="s">
        <v>227</v>
      </c>
      <c r="S581" t="s">
        <v>227</v>
      </c>
      <c r="T581">
        <v>0</v>
      </c>
      <c r="U581" t="s">
        <v>227</v>
      </c>
      <c r="V581" t="s">
        <v>227</v>
      </c>
      <c r="W581" t="s">
        <v>227</v>
      </c>
      <c r="X581" t="s">
        <v>227</v>
      </c>
      <c r="Y581" t="s">
        <v>227</v>
      </c>
      <c r="Z581" t="s">
        <v>227</v>
      </c>
      <c r="AA581" t="s">
        <v>54</v>
      </c>
      <c r="AB581">
        <v>69</v>
      </c>
      <c r="AC581">
        <v>69</v>
      </c>
      <c r="AD581" t="s">
        <v>67</v>
      </c>
      <c r="AE581" t="s">
        <v>151</v>
      </c>
      <c r="AF581" t="s">
        <v>152</v>
      </c>
      <c r="AG581" t="s">
        <v>88</v>
      </c>
      <c r="AH581" s="3">
        <v>45791</v>
      </c>
      <c r="AJ581" t="s">
        <v>56</v>
      </c>
      <c r="AK581" s="3"/>
      <c r="AM581" s="3"/>
      <c r="AN581" t="s">
        <v>57</v>
      </c>
      <c r="AO581" s="3"/>
      <c r="AR581"/>
      <c r="AS581">
        <v>202505</v>
      </c>
      <c r="AT581" s="3">
        <v>45791</v>
      </c>
      <c r="AU581">
        <v>2176935</v>
      </c>
      <c r="AV581">
        <v>45796</v>
      </c>
      <c r="AW581" s="3">
        <v>45811</v>
      </c>
      <c r="AY581" s="3"/>
      <c r="BA581" s="3"/>
      <c r="BC581" s="3"/>
      <c r="BD581">
        <v>202505</v>
      </c>
      <c r="BE581">
        <v>202505</v>
      </c>
      <c r="BF581" s="5">
        <f>IFERROR(VLOOKUP(Sheet1[[#This Row],[ASESOR]],Parámetros!A:B,2,0),Sheet1[[#This Row],[PERIODO_ALTA]])</f>
        <v>202505</v>
      </c>
      <c r="BG581" s="5" t="str">
        <f>_xlfn.CONCAT(TRIM(Sheet1[[#This Row],[ASESOR]])," ",TRIM(Sheet1[[#This Row],[DEPARTAMENTO]]))</f>
        <v>SAVY OUTSOURCING S.A.C. La Libertad</v>
      </c>
      <c r="BH581" s="5" t="str">
        <f>Sheet1[[#This Row],[DNI_ASESOR]]</f>
        <v>20611812893</v>
      </c>
      <c r="BI581">
        <f>IF(Sheet1[[#This Row],[GRUPO]]="G1",IF(AND(Sheet1[[#This Row],[RECIBO1_PAGADO]]&lt;&gt;"",Sheet1[[#This Row],[RECIBO1_PAGADO]]&lt;=DATEVALUE("10/06/2025")),1,0),0)</f>
        <v>1</v>
      </c>
      <c r="BJ581" s="9">
        <f>Sheet1[[#This Row],[PRECIO CON IGV EXTERNO]]/1.18</f>
        <v>58.474576271186443</v>
      </c>
      <c r="BK581" s="5" t="str">
        <f>IF(MONTH(Sheet1[[#This Row],[WS_RECIBO1_EMISION]])=5,"G1",IF(MONTH(Sheet1[[#This Row],[WS_RECIBO1_EMISION]])-5=1,"G2","POR DEFINIR"))</f>
        <v>G1</v>
      </c>
      <c r="BL581" s="5" t="s">
        <v>1798</v>
      </c>
    </row>
    <row r="582" spans="1:64" x14ac:dyDescent="0.25">
      <c r="A582">
        <v>2176986</v>
      </c>
      <c r="B582" t="s">
        <v>868</v>
      </c>
      <c r="C582" t="s">
        <v>94</v>
      </c>
      <c r="D582" t="s">
        <v>95</v>
      </c>
      <c r="E582" t="s">
        <v>96</v>
      </c>
      <c r="H582" s="3">
        <v>45789</v>
      </c>
      <c r="I582" s="13">
        <v>45790.718659722224</v>
      </c>
      <c r="J582" t="s">
        <v>190</v>
      </c>
      <c r="K582">
        <v>350</v>
      </c>
      <c r="L582" t="s">
        <v>186</v>
      </c>
      <c r="M582" t="s">
        <v>53</v>
      </c>
      <c r="N582">
        <v>0</v>
      </c>
      <c r="O582">
        <v>0</v>
      </c>
      <c r="P582">
        <v>0</v>
      </c>
      <c r="Q582">
        <v>0</v>
      </c>
      <c r="R582" t="s">
        <v>227</v>
      </c>
      <c r="S582" t="s">
        <v>227</v>
      </c>
      <c r="T582">
        <v>0</v>
      </c>
      <c r="U582" t="s">
        <v>227</v>
      </c>
      <c r="V582" t="s">
        <v>227</v>
      </c>
      <c r="W582" t="s">
        <v>227</v>
      </c>
      <c r="X582" t="s">
        <v>227</v>
      </c>
      <c r="Y582" t="s">
        <v>227</v>
      </c>
      <c r="Z582" t="s">
        <v>227</v>
      </c>
      <c r="AA582" t="s">
        <v>54</v>
      </c>
      <c r="AB582">
        <v>69</v>
      </c>
      <c r="AC582">
        <v>69</v>
      </c>
      <c r="AD582" t="s">
        <v>67</v>
      </c>
      <c r="AE582" t="s">
        <v>4</v>
      </c>
      <c r="AF582" t="s">
        <v>8</v>
      </c>
      <c r="AG582" t="s">
        <v>88</v>
      </c>
      <c r="AH582" s="3">
        <v>45791</v>
      </c>
      <c r="AJ582" t="s">
        <v>56</v>
      </c>
      <c r="AK582" s="3"/>
      <c r="AM582" s="3"/>
      <c r="AN582" t="s">
        <v>57</v>
      </c>
      <c r="AO582" s="3"/>
      <c r="AR582"/>
      <c r="AS582">
        <v>202505</v>
      </c>
      <c r="AT582" s="3">
        <v>45791</v>
      </c>
      <c r="AU582">
        <v>2176986</v>
      </c>
      <c r="AV582">
        <v>45796</v>
      </c>
      <c r="AW582" s="3">
        <v>45805</v>
      </c>
      <c r="AY582" s="3"/>
      <c r="BA582" s="3"/>
      <c r="BC582" s="3"/>
      <c r="BD582">
        <v>202505</v>
      </c>
      <c r="BE582">
        <v>202505</v>
      </c>
      <c r="BF582" s="5">
        <f>IFERROR(VLOOKUP(Sheet1[[#This Row],[ASESOR]],Parámetros!A:B,2,0),Sheet1[[#This Row],[PERIODO_ALTA]])</f>
        <v>202505</v>
      </c>
      <c r="BG582" s="5" t="str">
        <f>_xlfn.CONCAT(TRIM(Sheet1[[#This Row],[ASESOR]])," ",TRIM(Sheet1[[#This Row],[DEPARTAMENTO]]))</f>
        <v>ALIV TELECOM S.A.C. La Libertad</v>
      </c>
      <c r="BH582" s="5" t="str">
        <f>Sheet1[[#This Row],[DNI_ASESOR]]</f>
        <v>20609316170</v>
      </c>
      <c r="BI582">
        <f>IF(Sheet1[[#This Row],[GRUPO]]="G1",IF(AND(Sheet1[[#This Row],[RECIBO1_PAGADO]]&lt;&gt;"",Sheet1[[#This Row],[RECIBO1_PAGADO]]&lt;=DATEVALUE("10/06/2025")),1,0),0)</f>
        <v>1</v>
      </c>
      <c r="BJ582" s="9">
        <f>Sheet1[[#This Row],[PRECIO CON IGV EXTERNO]]/1.18</f>
        <v>58.474576271186443</v>
      </c>
      <c r="BK582" s="5" t="str">
        <f>IF(MONTH(Sheet1[[#This Row],[WS_RECIBO1_EMISION]])=5,"G1",IF(MONTH(Sheet1[[#This Row],[WS_RECIBO1_EMISION]])-5=1,"G2","POR DEFINIR"))</f>
        <v>G1</v>
      </c>
      <c r="BL582" s="5" t="s">
        <v>1798</v>
      </c>
    </row>
    <row r="583" spans="1:64" x14ac:dyDescent="0.25">
      <c r="A583">
        <v>2177010</v>
      </c>
      <c r="B583" t="s">
        <v>869</v>
      </c>
      <c r="C583" t="s">
        <v>94</v>
      </c>
      <c r="D583" t="s">
        <v>95</v>
      </c>
      <c r="E583" t="s">
        <v>96</v>
      </c>
      <c r="G583" t="s">
        <v>269</v>
      </c>
      <c r="H583" s="3">
        <v>45790</v>
      </c>
      <c r="I583" s="13">
        <v>45790.724913773149</v>
      </c>
      <c r="J583" t="s">
        <v>190</v>
      </c>
      <c r="K583">
        <v>350</v>
      </c>
      <c r="L583" t="s">
        <v>188</v>
      </c>
      <c r="M583" t="s">
        <v>63</v>
      </c>
      <c r="N583">
        <v>0</v>
      </c>
      <c r="O583">
        <v>0</v>
      </c>
      <c r="P583">
        <v>0</v>
      </c>
      <c r="Q583">
        <v>1</v>
      </c>
      <c r="R583" t="s">
        <v>227</v>
      </c>
      <c r="S583" t="s">
        <v>227</v>
      </c>
      <c r="T583">
        <v>0</v>
      </c>
      <c r="U583" t="s">
        <v>227</v>
      </c>
      <c r="V583" t="s">
        <v>227</v>
      </c>
      <c r="W583" t="s">
        <v>227</v>
      </c>
      <c r="X583" t="s">
        <v>227</v>
      </c>
      <c r="Y583" t="s">
        <v>227</v>
      </c>
      <c r="Z583" t="s">
        <v>227</v>
      </c>
      <c r="AA583" t="s">
        <v>59</v>
      </c>
      <c r="AB583">
        <v>123</v>
      </c>
      <c r="AC583">
        <v>77.099999999999994</v>
      </c>
      <c r="AD583" t="s">
        <v>67</v>
      </c>
      <c r="AE583" t="s">
        <v>4</v>
      </c>
      <c r="AF583" t="s">
        <v>8</v>
      </c>
      <c r="AG583" t="s">
        <v>88</v>
      </c>
      <c r="AH583" s="3">
        <v>45791</v>
      </c>
      <c r="AJ583" t="s">
        <v>56</v>
      </c>
      <c r="AK583" s="3"/>
      <c r="AM583" s="3"/>
      <c r="AN583" t="s">
        <v>57</v>
      </c>
      <c r="AO583" s="3"/>
      <c r="AR583"/>
      <c r="AS583">
        <v>202505</v>
      </c>
      <c r="AT583" s="3">
        <v>45791</v>
      </c>
      <c r="AU583">
        <v>2177010</v>
      </c>
      <c r="AV583">
        <v>45796</v>
      </c>
      <c r="AW583" s="3">
        <v>45800</v>
      </c>
      <c r="AY583" s="3"/>
      <c r="BA583" s="3"/>
      <c r="BC583" s="3"/>
      <c r="BD583">
        <v>202505</v>
      </c>
      <c r="BE583">
        <v>202505</v>
      </c>
      <c r="BF583" s="5">
        <f>IFERROR(VLOOKUP(Sheet1[[#This Row],[ASESOR]],Parámetros!A:B,2,0),Sheet1[[#This Row],[PERIODO_ALTA]])</f>
        <v>202505</v>
      </c>
      <c r="BG583" s="5" t="str">
        <f>_xlfn.CONCAT(TRIM(Sheet1[[#This Row],[ASESOR]])," ",TRIM(Sheet1[[#This Row],[DEPARTAMENTO]]))</f>
        <v>ALIV TELECOM S.A.C. La Libertad</v>
      </c>
      <c r="BH583" s="5" t="str">
        <f>Sheet1[[#This Row],[DNI_ASESOR]]</f>
        <v>20609316170</v>
      </c>
      <c r="BI583">
        <f>IF(Sheet1[[#This Row],[GRUPO]]="G1",IF(AND(Sheet1[[#This Row],[RECIBO1_PAGADO]]&lt;&gt;"",Sheet1[[#This Row],[RECIBO1_PAGADO]]&lt;=DATEVALUE("10/06/2025")),1,0),0)</f>
        <v>1</v>
      </c>
      <c r="BJ583" s="9">
        <f>Sheet1[[#This Row],[PRECIO CON IGV EXTERNO]]/1.18</f>
        <v>65.33898305084746</v>
      </c>
      <c r="BK583" s="5" t="str">
        <f>IF(MONTH(Sheet1[[#This Row],[WS_RECIBO1_EMISION]])=5,"G1",IF(MONTH(Sheet1[[#This Row],[WS_RECIBO1_EMISION]])-5=1,"G2","POR DEFINIR"))</f>
        <v>G1</v>
      </c>
      <c r="BL583" s="5" t="s">
        <v>1798</v>
      </c>
    </row>
    <row r="584" spans="1:64" x14ac:dyDescent="0.25">
      <c r="A584">
        <v>2177112</v>
      </c>
      <c r="B584" t="s">
        <v>870</v>
      </c>
      <c r="C584" t="s">
        <v>94</v>
      </c>
      <c r="D584" t="s">
        <v>95</v>
      </c>
      <c r="E584" t="s">
        <v>96</v>
      </c>
      <c r="H584" s="3">
        <v>45789</v>
      </c>
      <c r="I584" s="13">
        <v>45790.743662187502</v>
      </c>
      <c r="J584" t="s">
        <v>190</v>
      </c>
      <c r="K584">
        <v>350</v>
      </c>
      <c r="L584" t="s">
        <v>186</v>
      </c>
      <c r="M584" t="s">
        <v>53</v>
      </c>
      <c r="N584">
        <v>0</v>
      </c>
      <c r="O584">
        <v>0</v>
      </c>
      <c r="P584">
        <v>0</v>
      </c>
      <c r="Q584">
        <v>0</v>
      </c>
      <c r="R584" t="s">
        <v>227</v>
      </c>
      <c r="S584" t="s">
        <v>227</v>
      </c>
      <c r="T584">
        <v>0</v>
      </c>
      <c r="U584" t="s">
        <v>227</v>
      </c>
      <c r="V584" t="s">
        <v>227</v>
      </c>
      <c r="W584" t="s">
        <v>227</v>
      </c>
      <c r="X584" t="s">
        <v>227</v>
      </c>
      <c r="Y584" t="s">
        <v>227</v>
      </c>
      <c r="Z584" t="s">
        <v>227</v>
      </c>
      <c r="AA584" t="s">
        <v>54</v>
      </c>
      <c r="AB584">
        <v>69</v>
      </c>
      <c r="AC584">
        <v>69</v>
      </c>
      <c r="AD584" t="s">
        <v>55</v>
      </c>
      <c r="AE584" t="s">
        <v>6</v>
      </c>
      <c r="AF584" t="s">
        <v>10</v>
      </c>
      <c r="AG584" t="s">
        <v>88</v>
      </c>
      <c r="AH584" s="3">
        <v>45791</v>
      </c>
      <c r="AJ584" t="s">
        <v>56</v>
      </c>
      <c r="AK584" s="3"/>
      <c r="AM584" s="3"/>
      <c r="AN584" t="s">
        <v>57</v>
      </c>
      <c r="AO584" s="3"/>
      <c r="AR584"/>
      <c r="AS584">
        <v>202505</v>
      </c>
      <c r="AT584" s="3">
        <v>45791</v>
      </c>
      <c r="AU584">
        <v>2177112</v>
      </c>
      <c r="AV584">
        <v>45796</v>
      </c>
      <c r="AW584" s="3">
        <v>45805</v>
      </c>
      <c r="AY584" s="3"/>
      <c r="BA584" s="3"/>
      <c r="BC584" s="3"/>
      <c r="BD584">
        <v>202505</v>
      </c>
      <c r="BE584">
        <v>202505</v>
      </c>
      <c r="BF584" s="5">
        <f>IFERROR(VLOOKUP(Sheet1[[#This Row],[ASESOR]],Parámetros!A:B,2,0),Sheet1[[#This Row],[PERIODO_ALTA]])</f>
        <v>202505</v>
      </c>
      <c r="BG584" s="5" t="str">
        <f>_xlfn.CONCAT(TRIM(Sheet1[[#This Row],[ASESOR]])," ",TRIM(Sheet1[[#This Row],[DEPARTAMENTO]]))</f>
        <v>DAS SOLUCIONES S.A.C. La Libertad</v>
      </c>
      <c r="BH584" s="5" t="str">
        <f>Sheet1[[#This Row],[DNI_ASESOR]]</f>
        <v>20607995258</v>
      </c>
      <c r="BI584">
        <f>IF(Sheet1[[#This Row],[GRUPO]]="G1",IF(AND(Sheet1[[#This Row],[RECIBO1_PAGADO]]&lt;&gt;"",Sheet1[[#This Row],[RECIBO1_PAGADO]]&lt;=DATEVALUE("10/06/2025")),1,0),0)</f>
        <v>1</v>
      </c>
      <c r="BJ584" s="9">
        <f>Sheet1[[#This Row],[PRECIO CON IGV EXTERNO]]/1.18</f>
        <v>58.474576271186443</v>
      </c>
      <c r="BK584" s="5" t="str">
        <f>IF(MONTH(Sheet1[[#This Row],[WS_RECIBO1_EMISION]])=5,"G1",IF(MONTH(Sheet1[[#This Row],[WS_RECIBO1_EMISION]])-5=1,"G2","POR DEFINIR"))</f>
        <v>G1</v>
      </c>
      <c r="BL584" s="5" t="s">
        <v>1798</v>
      </c>
    </row>
    <row r="585" spans="1:64" x14ac:dyDescent="0.25">
      <c r="A585">
        <v>2177143</v>
      </c>
      <c r="B585" t="s">
        <v>871</v>
      </c>
      <c r="C585" t="s">
        <v>94</v>
      </c>
      <c r="D585" t="s">
        <v>95</v>
      </c>
      <c r="E585" t="s">
        <v>96</v>
      </c>
      <c r="H585" s="3">
        <v>45790</v>
      </c>
      <c r="I585" s="13">
        <v>45790.747811145833</v>
      </c>
      <c r="J585" t="s">
        <v>192</v>
      </c>
      <c r="K585">
        <v>400</v>
      </c>
      <c r="L585" t="s">
        <v>186</v>
      </c>
      <c r="M585" t="s">
        <v>53</v>
      </c>
      <c r="N585">
        <v>0</v>
      </c>
      <c r="O585">
        <v>0</v>
      </c>
      <c r="P585">
        <v>0</v>
      </c>
      <c r="Q585">
        <v>0</v>
      </c>
      <c r="R585" t="s">
        <v>227</v>
      </c>
      <c r="S585" t="s">
        <v>227</v>
      </c>
      <c r="T585">
        <v>0</v>
      </c>
      <c r="U585" t="s">
        <v>227</v>
      </c>
      <c r="V585" t="s">
        <v>227</v>
      </c>
      <c r="W585" t="s">
        <v>227</v>
      </c>
      <c r="X585" t="s">
        <v>227</v>
      </c>
      <c r="Y585" t="s">
        <v>227</v>
      </c>
      <c r="Z585" t="s">
        <v>227</v>
      </c>
      <c r="AA585" t="s">
        <v>54</v>
      </c>
      <c r="AB585">
        <v>129</v>
      </c>
      <c r="AC585">
        <v>129</v>
      </c>
      <c r="AD585" t="s">
        <v>67</v>
      </c>
      <c r="AE585" t="s">
        <v>4</v>
      </c>
      <c r="AF585" t="s">
        <v>8</v>
      </c>
      <c r="AG585" t="s">
        <v>88</v>
      </c>
      <c r="AH585" s="3">
        <v>45791</v>
      </c>
      <c r="AJ585" t="s">
        <v>56</v>
      </c>
      <c r="AK585" s="3"/>
      <c r="AM585" s="3"/>
      <c r="AN585" t="s">
        <v>57</v>
      </c>
      <c r="AO585" s="3"/>
      <c r="AR585"/>
      <c r="AS585">
        <v>202505</v>
      </c>
      <c r="AT585" s="3">
        <v>45791</v>
      </c>
      <c r="AU585">
        <v>2177143</v>
      </c>
      <c r="AV585">
        <v>45796</v>
      </c>
      <c r="AW585" s="3">
        <v>45805</v>
      </c>
      <c r="AY585" s="3"/>
      <c r="BA585" s="3"/>
      <c r="BC585" s="3"/>
      <c r="BD585">
        <v>202505</v>
      </c>
      <c r="BE585">
        <v>202505</v>
      </c>
      <c r="BF585" s="5">
        <f>IFERROR(VLOOKUP(Sheet1[[#This Row],[ASESOR]],Parámetros!A:B,2,0),Sheet1[[#This Row],[PERIODO_ALTA]])</f>
        <v>202505</v>
      </c>
      <c r="BG585" s="5" t="str">
        <f>_xlfn.CONCAT(TRIM(Sheet1[[#This Row],[ASESOR]])," ",TRIM(Sheet1[[#This Row],[DEPARTAMENTO]]))</f>
        <v>ALIV TELECOM S.A.C. La Libertad</v>
      </c>
      <c r="BH585" s="5" t="str">
        <f>Sheet1[[#This Row],[DNI_ASESOR]]</f>
        <v>20609316170</v>
      </c>
      <c r="BI585">
        <f>IF(Sheet1[[#This Row],[GRUPO]]="G1",IF(AND(Sheet1[[#This Row],[RECIBO1_PAGADO]]&lt;&gt;"",Sheet1[[#This Row],[RECIBO1_PAGADO]]&lt;=DATEVALUE("10/06/2025")),1,0),0)</f>
        <v>1</v>
      </c>
      <c r="BJ585" s="9">
        <f>Sheet1[[#This Row],[PRECIO CON IGV EXTERNO]]/1.18</f>
        <v>109.32203389830509</v>
      </c>
      <c r="BK585" s="5" t="str">
        <f>IF(MONTH(Sheet1[[#This Row],[WS_RECIBO1_EMISION]])=5,"G1",IF(MONTH(Sheet1[[#This Row],[WS_RECIBO1_EMISION]])-5=1,"G2","POR DEFINIR"))</f>
        <v>G1</v>
      </c>
      <c r="BL585" s="5" t="s">
        <v>1798</v>
      </c>
    </row>
    <row r="586" spans="1:64" x14ac:dyDescent="0.25">
      <c r="A586">
        <v>2177173</v>
      </c>
      <c r="B586" t="s">
        <v>872</v>
      </c>
      <c r="C586" t="s">
        <v>85</v>
      </c>
      <c r="D586" t="s">
        <v>86</v>
      </c>
      <c r="E586" t="s">
        <v>103</v>
      </c>
      <c r="H586" s="3">
        <v>45790</v>
      </c>
      <c r="I586" s="13">
        <v>45790.785349108795</v>
      </c>
      <c r="J586" t="s">
        <v>190</v>
      </c>
      <c r="K586">
        <v>350</v>
      </c>
      <c r="L586" t="s">
        <v>186</v>
      </c>
      <c r="M586" t="s">
        <v>53</v>
      </c>
      <c r="N586">
        <v>0</v>
      </c>
      <c r="O586">
        <v>0</v>
      </c>
      <c r="P586">
        <v>0</v>
      </c>
      <c r="Q586">
        <v>0</v>
      </c>
      <c r="R586" t="s">
        <v>227</v>
      </c>
      <c r="S586" t="s">
        <v>227</v>
      </c>
      <c r="T586">
        <v>0</v>
      </c>
      <c r="U586" t="s">
        <v>227</v>
      </c>
      <c r="V586" t="s">
        <v>227</v>
      </c>
      <c r="W586" t="s">
        <v>227</v>
      </c>
      <c r="X586" t="s">
        <v>227</v>
      </c>
      <c r="Y586" t="s">
        <v>227</v>
      </c>
      <c r="Z586" t="s">
        <v>227</v>
      </c>
      <c r="AA586" t="s">
        <v>54</v>
      </c>
      <c r="AB586">
        <v>69</v>
      </c>
      <c r="AC586">
        <v>69</v>
      </c>
      <c r="AD586" t="s">
        <v>55</v>
      </c>
      <c r="AE586" t="s">
        <v>199</v>
      </c>
      <c r="AF586" t="s">
        <v>200</v>
      </c>
      <c r="AG586" t="s">
        <v>88</v>
      </c>
      <c r="AH586" s="3">
        <v>45791</v>
      </c>
      <c r="AJ586" t="s">
        <v>56</v>
      </c>
      <c r="AK586" s="3"/>
      <c r="AM586" s="3"/>
      <c r="AN586" t="s">
        <v>57</v>
      </c>
      <c r="AO586" s="3"/>
      <c r="AR586"/>
      <c r="AS586">
        <v>202505</v>
      </c>
      <c r="AT586" s="3">
        <v>45791</v>
      </c>
      <c r="AU586">
        <v>2177173</v>
      </c>
      <c r="AV586">
        <v>45796</v>
      </c>
      <c r="AW586" s="3">
        <v>45804</v>
      </c>
      <c r="AY586" s="3"/>
      <c r="BA586" s="3"/>
      <c r="BC586" s="3"/>
      <c r="BD586">
        <v>202505</v>
      </c>
      <c r="BE586">
        <v>202505</v>
      </c>
      <c r="BF586" s="5">
        <f>IFERROR(VLOOKUP(Sheet1[[#This Row],[ASESOR]],Parámetros!A:B,2,0),Sheet1[[#This Row],[PERIODO_ALTA]])</f>
        <v>202505</v>
      </c>
      <c r="BG586" s="5" t="str">
        <f>_xlfn.CONCAT(TRIM(Sheet1[[#This Row],[ASESOR]])," ",TRIM(Sheet1[[#This Row],[DEPARTAMENTO]]))</f>
        <v>TELCO CONTACT S.A.C Lambayeque</v>
      </c>
      <c r="BH586" s="5" t="str">
        <f>Sheet1[[#This Row],[DNI_ASESOR]]</f>
        <v>20613723219</v>
      </c>
      <c r="BI586">
        <f>IF(Sheet1[[#This Row],[GRUPO]]="G1",IF(AND(Sheet1[[#This Row],[RECIBO1_PAGADO]]&lt;&gt;"",Sheet1[[#This Row],[RECIBO1_PAGADO]]&lt;=DATEVALUE("10/06/2025")),1,0),0)</f>
        <v>1</v>
      </c>
      <c r="BJ586" s="9">
        <f>Sheet1[[#This Row],[PRECIO CON IGV EXTERNO]]/1.18</f>
        <v>58.474576271186443</v>
      </c>
      <c r="BK586" s="5" t="str">
        <f>IF(MONTH(Sheet1[[#This Row],[WS_RECIBO1_EMISION]])=5,"G1",IF(MONTH(Sheet1[[#This Row],[WS_RECIBO1_EMISION]])-5=1,"G2","POR DEFINIR"))</f>
        <v>G1</v>
      </c>
      <c r="BL586" s="5" t="s">
        <v>1798</v>
      </c>
    </row>
    <row r="587" spans="1:64" x14ac:dyDescent="0.25">
      <c r="A587">
        <v>2177318</v>
      </c>
      <c r="B587" t="s">
        <v>873</v>
      </c>
      <c r="C587" t="s">
        <v>94</v>
      </c>
      <c r="D587" t="s">
        <v>95</v>
      </c>
      <c r="E587" t="s">
        <v>96</v>
      </c>
      <c r="H587" s="3">
        <v>45790</v>
      </c>
      <c r="I587" s="13">
        <v>45790.841615543985</v>
      </c>
      <c r="J587" t="s">
        <v>190</v>
      </c>
      <c r="K587">
        <v>350</v>
      </c>
      <c r="L587" t="s">
        <v>186</v>
      </c>
      <c r="M587" t="s">
        <v>53</v>
      </c>
      <c r="N587">
        <v>0</v>
      </c>
      <c r="O587">
        <v>0</v>
      </c>
      <c r="P587">
        <v>0</v>
      </c>
      <c r="Q587">
        <v>0</v>
      </c>
      <c r="R587" t="s">
        <v>227</v>
      </c>
      <c r="S587" t="s">
        <v>227</v>
      </c>
      <c r="T587">
        <v>0</v>
      </c>
      <c r="U587" t="s">
        <v>227</v>
      </c>
      <c r="V587" t="s">
        <v>227</v>
      </c>
      <c r="W587" t="s">
        <v>227</v>
      </c>
      <c r="X587" t="s">
        <v>227</v>
      </c>
      <c r="Y587" t="s">
        <v>227</v>
      </c>
      <c r="Z587" t="s">
        <v>227</v>
      </c>
      <c r="AA587" t="s">
        <v>54</v>
      </c>
      <c r="AB587">
        <v>69</v>
      </c>
      <c r="AC587">
        <v>69</v>
      </c>
      <c r="AD587" t="s">
        <v>67</v>
      </c>
      <c r="AE587" t="s">
        <v>4</v>
      </c>
      <c r="AF587" t="s">
        <v>8</v>
      </c>
      <c r="AG587" t="s">
        <v>88</v>
      </c>
      <c r="AH587" s="3">
        <v>45793</v>
      </c>
      <c r="AJ587" t="s">
        <v>56</v>
      </c>
      <c r="AK587" s="3"/>
      <c r="AM587" s="3"/>
      <c r="AN587" t="s">
        <v>57</v>
      </c>
      <c r="AO587" s="3"/>
      <c r="AR587"/>
      <c r="AS587">
        <v>202505</v>
      </c>
      <c r="AT587" s="3">
        <v>45793</v>
      </c>
      <c r="AU587">
        <v>2177318</v>
      </c>
      <c r="AV587">
        <v>45796</v>
      </c>
      <c r="AW587" s="3">
        <v>45803</v>
      </c>
      <c r="AY587" s="3"/>
      <c r="BA587" s="3"/>
      <c r="BC587" s="3"/>
      <c r="BD587">
        <v>202505</v>
      </c>
      <c r="BE587">
        <v>202505</v>
      </c>
      <c r="BF587" s="5">
        <f>IFERROR(VLOOKUP(Sheet1[[#This Row],[ASESOR]],Parámetros!A:B,2,0),Sheet1[[#This Row],[PERIODO_ALTA]])</f>
        <v>202505</v>
      </c>
      <c r="BG587" s="5" t="str">
        <f>_xlfn.CONCAT(TRIM(Sheet1[[#This Row],[ASESOR]])," ",TRIM(Sheet1[[#This Row],[DEPARTAMENTO]]))</f>
        <v>ALIV TELECOM S.A.C. La Libertad</v>
      </c>
      <c r="BH587" s="5" t="str">
        <f>Sheet1[[#This Row],[DNI_ASESOR]]</f>
        <v>20609316170</v>
      </c>
      <c r="BI587">
        <f>IF(Sheet1[[#This Row],[GRUPO]]="G1",IF(AND(Sheet1[[#This Row],[RECIBO1_PAGADO]]&lt;&gt;"",Sheet1[[#This Row],[RECIBO1_PAGADO]]&lt;=DATEVALUE("10/06/2025")),1,0),0)</f>
        <v>1</v>
      </c>
      <c r="BJ587" s="9">
        <f>Sheet1[[#This Row],[PRECIO CON IGV EXTERNO]]/1.18</f>
        <v>58.474576271186443</v>
      </c>
      <c r="BK587" s="5" t="str">
        <f>IF(MONTH(Sheet1[[#This Row],[WS_RECIBO1_EMISION]])=5,"G1",IF(MONTH(Sheet1[[#This Row],[WS_RECIBO1_EMISION]])-5=1,"G2","POR DEFINIR"))</f>
        <v>G1</v>
      </c>
      <c r="BL587" s="5" t="s">
        <v>1798</v>
      </c>
    </row>
    <row r="588" spans="1:64" x14ac:dyDescent="0.25">
      <c r="A588">
        <v>2177366</v>
      </c>
      <c r="B588" t="s">
        <v>874</v>
      </c>
      <c r="C588" t="s">
        <v>85</v>
      </c>
      <c r="D588" t="s">
        <v>86</v>
      </c>
      <c r="E588" t="s">
        <v>66</v>
      </c>
      <c r="H588" s="3">
        <v>45790</v>
      </c>
      <c r="I588" s="13">
        <v>45790.812400578703</v>
      </c>
      <c r="J588" t="s">
        <v>190</v>
      </c>
      <c r="K588">
        <v>350</v>
      </c>
      <c r="L588" t="s">
        <v>186</v>
      </c>
      <c r="M588" t="s">
        <v>53</v>
      </c>
      <c r="N588">
        <v>0</v>
      </c>
      <c r="O588">
        <v>0</v>
      </c>
      <c r="P588">
        <v>0</v>
      </c>
      <c r="Q588">
        <v>0</v>
      </c>
      <c r="R588" t="s">
        <v>227</v>
      </c>
      <c r="S588" t="s">
        <v>227</v>
      </c>
      <c r="T588">
        <v>0</v>
      </c>
      <c r="U588" t="s">
        <v>227</v>
      </c>
      <c r="V588" t="s">
        <v>227</v>
      </c>
      <c r="W588" t="s">
        <v>227</v>
      </c>
      <c r="X588" t="s">
        <v>227</v>
      </c>
      <c r="Y588" t="s">
        <v>227</v>
      </c>
      <c r="Z588" t="s">
        <v>227</v>
      </c>
      <c r="AA588" t="s">
        <v>54</v>
      </c>
      <c r="AB588">
        <v>69</v>
      </c>
      <c r="AC588">
        <v>69</v>
      </c>
      <c r="AD588" t="s">
        <v>67</v>
      </c>
      <c r="AE588" t="s">
        <v>70</v>
      </c>
      <c r="AF588" t="s">
        <v>131</v>
      </c>
      <c r="AG588" t="s">
        <v>88</v>
      </c>
      <c r="AH588" s="3">
        <v>45791</v>
      </c>
      <c r="AJ588" t="s">
        <v>56</v>
      </c>
      <c r="AK588" s="3"/>
      <c r="AM588" s="3"/>
      <c r="AN588" t="s">
        <v>57</v>
      </c>
      <c r="AO588" s="3"/>
      <c r="AR588"/>
      <c r="AS588">
        <v>202505</v>
      </c>
      <c r="AT588" s="3">
        <v>45791</v>
      </c>
      <c r="AU588">
        <v>2177366</v>
      </c>
      <c r="AV588">
        <v>45796</v>
      </c>
      <c r="AW588" s="3">
        <v>45818</v>
      </c>
      <c r="AY588" s="3"/>
      <c r="BA588" s="3"/>
      <c r="BC588" s="3"/>
      <c r="BD588">
        <v>202505</v>
      </c>
      <c r="BE588">
        <v>202505</v>
      </c>
      <c r="BF588" s="5">
        <f>IFERROR(VLOOKUP(Sheet1[[#This Row],[ASESOR]],Parámetros!A:B,2,0),Sheet1[[#This Row],[PERIODO_ALTA]])</f>
        <v>202505</v>
      </c>
      <c r="BG588" s="5" t="str">
        <f>_xlfn.CONCAT(TRIM(Sheet1[[#This Row],[ASESOR]])," ",TRIM(Sheet1[[#This Row],[DEPARTAMENTO]]))</f>
        <v>SICOMNET SAC Lambayeque</v>
      </c>
      <c r="BH588" s="5" t="str">
        <f>Sheet1[[#This Row],[DNI_ASESOR]]</f>
        <v>20610959564</v>
      </c>
      <c r="BI588">
        <f>IF(Sheet1[[#This Row],[GRUPO]]="G1",IF(AND(Sheet1[[#This Row],[RECIBO1_PAGADO]]&lt;&gt;"",Sheet1[[#This Row],[RECIBO1_PAGADO]]&lt;=DATEVALUE("10/06/2025")),1,0),0)</f>
        <v>1</v>
      </c>
      <c r="BJ588" s="9">
        <f>Sheet1[[#This Row],[PRECIO CON IGV EXTERNO]]/1.18</f>
        <v>58.474576271186443</v>
      </c>
      <c r="BK588" s="5" t="str">
        <f>IF(MONTH(Sheet1[[#This Row],[WS_RECIBO1_EMISION]])=5,"G1",IF(MONTH(Sheet1[[#This Row],[WS_RECIBO1_EMISION]])-5=1,"G2","POR DEFINIR"))</f>
        <v>G1</v>
      </c>
      <c r="BL588" s="5" t="s">
        <v>1798</v>
      </c>
    </row>
    <row r="589" spans="1:64" x14ac:dyDescent="0.25">
      <c r="A589">
        <v>2177369</v>
      </c>
      <c r="B589" t="s">
        <v>875</v>
      </c>
      <c r="C589" t="s">
        <v>94</v>
      </c>
      <c r="D589" t="s">
        <v>95</v>
      </c>
      <c r="E589" t="s">
        <v>102</v>
      </c>
      <c r="H589" s="3">
        <v>45790</v>
      </c>
      <c r="I589" s="13">
        <v>45790.891573263892</v>
      </c>
      <c r="J589" t="s">
        <v>190</v>
      </c>
      <c r="K589">
        <v>350</v>
      </c>
      <c r="L589" t="s">
        <v>186</v>
      </c>
      <c r="M589" t="s">
        <v>53</v>
      </c>
      <c r="N589">
        <v>0</v>
      </c>
      <c r="O589">
        <v>0</v>
      </c>
      <c r="P589">
        <v>0</v>
      </c>
      <c r="Q589">
        <v>0</v>
      </c>
      <c r="R589" t="s">
        <v>227</v>
      </c>
      <c r="S589" t="s">
        <v>227</v>
      </c>
      <c r="T589">
        <v>0</v>
      </c>
      <c r="U589" t="s">
        <v>227</v>
      </c>
      <c r="V589" t="s">
        <v>227</v>
      </c>
      <c r="W589" t="s">
        <v>227</v>
      </c>
      <c r="X589" t="s">
        <v>227</v>
      </c>
      <c r="Y589" t="s">
        <v>227</v>
      </c>
      <c r="Z589" t="s">
        <v>227</v>
      </c>
      <c r="AA589" t="s">
        <v>54</v>
      </c>
      <c r="AB589">
        <v>69</v>
      </c>
      <c r="AC589">
        <v>69</v>
      </c>
      <c r="AD589" t="s">
        <v>55</v>
      </c>
      <c r="AE589" t="s">
        <v>199</v>
      </c>
      <c r="AF589" t="s">
        <v>200</v>
      </c>
      <c r="AG589" t="s">
        <v>88</v>
      </c>
      <c r="AH589" s="3">
        <v>45791</v>
      </c>
      <c r="AJ589" t="s">
        <v>56</v>
      </c>
      <c r="AK589" s="3"/>
      <c r="AM589" s="3"/>
      <c r="AN589" t="s">
        <v>57</v>
      </c>
      <c r="AO589" s="3"/>
      <c r="AR589"/>
      <c r="AS589">
        <v>202505</v>
      </c>
      <c r="AT589" s="3">
        <v>45791</v>
      </c>
      <c r="AU589">
        <v>2177369</v>
      </c>
      <c r="AV589">
        <v>45796</v>
      </c>
      <c r="AW589" s="3">
        <v>45803</v>
      </c>
      <c r="AY589" s="3"/>
      <c r="BA589" s="3"/>
      <c r="BC589" s="3"/>
      <c r="BD589">
        <v>202505</v>
      </c>
      <c r="BE589">
        <v>202505</v>
      </c>
      <c r="BF589" s="5">
        <f>IFERROR(VLOOKUP(Sheet1[[#This Row],[ASESOR]],Parámetros!A:B,2,0),Sheet1[[#This Row],[PERIODO_ALTA]])</f>
        <v>202505</v>
      </c>
      <c r="BG589" s="5" t="str">
        <f>_xlfn.CONCAT(TRIM(Sheet1[[#This Row],[ASESOR]])," ",TRIM(Sheet1[[#This Row],[DEPARTAMENTO]]))</f>
        <v>TELCO CONTACT S.A.C La Libertad</v>
      </c>
      <c r="BH589" s="5" t="str">
        <f>Sheet1[[#This Row],[DNI_ASESOR]]</f>
        <v>20613723219</v>
      </c>
      <c r="BI589">
        <f>IF(Sheet1[[#This Row],[GRUPO]]="G1",IF(AND(Sheet1[[#This Row],[RECIBO1_PAGADO]]&lt;&gt;"",Sheet1[[#This Row],[RECIBO1_PAGADO]]&lt;=DATEVALUE("10/06/2025")),1,0),0)</f>
        <v>1</v>
      </c>
      <c r="BJ589" s="9">
        <f>Sheet1[[#This Row],[PRECIO CON IGV EXTERNO]]/1.18</f>
        <v>58.474576271186443</v>
      </c>
      <c r="BK589" s="5" t="str">
        <f>IF(MONTH(Sheet1[[#This Row],[WS_RECIBO1_EMISION]])=5,"G1",IF(MONTH(Sheet1[[#This Row],[WS_RECIBO1_EMISION]])-5=1,"G2","POR DEFINIR"))</f>
        <v>G1</v>
      </c>
      <c r="BL589" s="5" t="s">
        <v>1798</v>
      </c>
    </row>
    <row r="590" spans="1:64" x14ac:dyDescent="0.25">
      <c r="A590">
        <v>2177408</v>
      </c>
      <c r="B590" t="s">
        <v>876</v>
      </c>
      <c r="C590" t="s">
        <v>89</v>
      </c>
      <c r="D590" t="s">
        <v>89</v>
      </c>
      <c r="E590" t="s">
        <v>89</v>
      </c>
      <c r="H590" s="3">
        <v>45790</v>
      </c>
      <c r="I590" s="13">
        <v>45790.95198460648</v>
      </c>
      <c r="J590" t="s">
        <v>195</v>
      </c>
      <c r="K590">
        <v>1000</v>
      </c>
      <c r="L590" t="s">
        <v>188</v>
      </c>
      <c r="M590" t="s">
        <v>58</v>
      </c>
      <c r="N590">
        <v>1</v>
      </c>
      <c r="O590">
        <v>0</v>
      </c>
      <c r="P590">
        <v>0</v>
      </c>
      <c r="Q590">
        <v>0</v>
      </c>
      <c r="R590" t="s">
        <v>227</v>
      </c>
      <c r="S590" t="s">
        <v>227</v>
      </c>
      <c r="T590">
        <v>0</v>
      </c>
      <c r="U590" t="s">
        <v>227</v>
      </c>
      <c r="V590" t="s">
        <v>227</v>
      </c>
      <c r="W590" t="s">
        <v>227</v>
      </c>
      <c r="X590" t="s">
        <v>227</v>
      </c>
      <c r="Y590" t="s">
        <v>227</v>
      </c>
      <c r="Z590" t="s">
        <v>228</v>
      </c>
      <c r="AA590" t="s">
        <v>64</v>
      </c>
      <c r="AB590">
        <v>129.9</v>
      </c>
      <c r="AC590">
        <v>111.563</v>
      </c>
      <c r="AD590" t="s">
        <v>67</v>
      </c>
      <c r="AE590" t="s">
        <v>4</v>
      </c>
      <c r="AF590" t="s">
        <v>8</v>
      </c>
      <c r="AG590" t="s">
        <v>88</v>
      </c>
      <c r="AH590" s="3">
        <v>45791</v>
      </c>
      <c r="AJ590" t="s">
        <v>56</v>
      </c>
      <c r="AK590" s="3"/>
      <c r="AM590" s="3"/>
      <c r="AN590" t="s">
        <v>57</v>
      </c>
      <c r="AO590" s="3"/>
      <c r="AR590"/>
      <c r="AS590">
        <v>202505</v>
      </c>
      <c r="AT590" s="3">
        <v>45791</v>
      </c>
      <c r="AU590">
        <v>2177408</v>
      </c>
      <c r="AV590">
        <v>45796</v>
      </c>
      <c r="AW590" s="3">
        <v>45816</v>
      </c>
      <c r="AY590" s="3"/>
      <c r="BA590" s="3"/>
      <c r="BC590" s="3"/>
      <c r="BD590">
        <v>202505</v>
      </c>
      <c r="BE590">
        <v>202505</v>
      </c>
      <c r="BF590" s="5">
        <f>IFERROR(VLOOKUP(Sheet1[[#This Row],[ASESOR]],Parámetros!A:B,2,0),Sheet1[[#This Row],[PERIODO_ALTA]])</f>
        <v>202505</v>
      </c>
      <c r="BG590" s="5" t="str">
        <f>_xlfn.CONCAT(TRIM(Sheet1[[#This Row],[ASESOR]])," ",TRIM(Sheet1[[#This Row],[DEPARTAMENTO]]))</f>
        <v>ALIV TELECOM S.A.C. Piura</v>
      </c>
      <c r="BH590" s="5" t="str">
        <f>Sheet1[[#This Row],[DNI_ASESOR]]</f>
        <v>20609316170</v>
      </c>
      <c r="BI590">
        <f>IF(Sheet1[[#This Row],[GRUPO]]="G1",IF(AND(Sheet1[[#This Row],[RECIBO1_PAGADO]]&lt;&gt;"",Sheet1[[#This Row],[RECIBO1_PAGADO]]&lt;=DATEVALUE("10/06/2025")),1,0),0)</f>
        <v>1</v>
      </c>
      <c r="BJ590" s="9">
        <f>Sheet1[[#This Row],[PRECIO CON IGV EXTERNO]]/1.18</f>
        <v>94.544915254237296</v>
      </c>
      <c r="BK590" s="5" t="str">
        <f>IF(MONTH(Sheet1[[#This Row],[WS_RECIBO1_EMISION]])=5,"G1",IF(MONTH(Sheet1[[#This Row],[WS_RECIBO1_EMISION]])-5=1,"G2","POR DEFINIR"))</f>
        <v>G1</v>
      </c>
      <c r="BL590" s="5" t="s">
        <v>1798</v>
      </c>
    </row>
    <row r="591" spans="1:64" x14ac:dyDescent="0.25">
      <c r="A591">
        <v>2177420</v>
      </c>
      <c r="B591" t="s">
        <v>877</v>
      </c>
      <c r="C591" t="s">
        <v>85</v>
      </c>
      <c r="D591" t="s">
        <v>86</v>
      </c>
      <c r="E591" t="s">
        <v>87</v>
      </c>
      <c r="H591" s="3">
        <v>45790</v>
      </c>
      <c r="I591" s="13">
        <v>45790.872829016203</v>
      </c>
      <c r="J591" t="s">
        <v>190</v>
      </c>
      <c r="K591">
        <v>350</v>
      </c>
      <c r="L591" t="s">
        <v>188</v>
      </c>
      <c r="M591" t="s">
        <v>61</v>
      </c>
      <c r="N591">
        <v>0</v>
      </c>
      <c r="O591">
        <v>0</v>
      </c>
      <c r="P591">
        <v>0</v>
      </c>
      <c r="Q591">
        <v>0</v>
      </c>
      <c r="R591" t="s">
        <v>227</v>
      </c>
      <c r="S591" t="s">
        <v>227</v>
      </c>
      <c r="T591">
        <v>1</v>
      </c>
      <c r="U591" t="s">
        <v>227</v>
      </c>
      <c r="V591" t="s">
        <v>227</v>
      </c>
      <c r="W591" t="s">
        <v>227</v>
      </c>
      <c r="X591" t="s">
        <v>227</v>
      </c>
      <c r="Y591" t="s">
        <v>227</v>
      </c>
      <c r="Z591" t="s">
        <v>227</v>
      </c>
      <c r="AA591" t="s">
        <v>54</v>
      </c>
      <c r="AB591">
        <v>79</v>
      </c>
      <c r="AC591">
        <v>79</v>
      </c>
      <c r="AD591" t="s">
        <v>67</v>
      </c>
      <c r="AE591" t="s">
        <v>4</v>
      </c>
      <c r="AF591" t="s">
        <v>8</v>
      </c>
      <c r="AG591" t="s">
        <v>88</v>
      </c>
      <c r="AH591" s="3">
        <v>45791</v>
      </c>
      <c r="AJ591" t="s">
        <v>56</v>
      </c>
      <c r="AK591" s="3"/>
      <c r="AM591" s="3"/>
      <c r="AN591" t="s">
        <v>57</v>
      </c>
      <c r="AO591" s="3"/>
      <c r="AR591"/>
      <c r="AS591">
        <v>202505</v>
      </c>
      <c r="AT591" s="3">
        <v>45791</v>
      </c>
      <c r="AU591">
        <v>2177420</v>
      </c>
      <c r="AV591">
        <v>45796</v>
      </c>
      <c r="AW591" s="3">
        <v>45816</v>
      </c>
      <c r="AY591" s="3"/>
      <c r="BA591" s="3"/>
      <c r="BC591" s="3"/>
      <c r="BD591">
        <v>202505</v>
      </c>
      <c r="BE591">
        <v>202505</v>
      </c>
      <c r="BF591" s="5">
        <f>IFERROR(VLOOKUP(Sheet1[[#This Row],[ASESOR]],Parámetros!A:B,2,0),Sheet1[[#This Row],[PERIODO_ALTA]])</f>
        <v>202505</v>
      </c>
      <c r="BG591" s="5" t="str">
        <f>_xlfn.CONCAT(TRIM(Sheet1[[#This Row],[ASESOR]])," ",TRIM(Sheet1[[#This Row],[DEPARTAMENTO]]))</f>
        <v>ALIV TELECOM S.A.C. Lambayeque</v>
      </c>
      <c r="BH591" s="5" t="str">
        <f>Sheet1[[#This Row],[DNI_ASESOR]]</f>
        <v>20609316170</v>
      </c>
      <c r="BI591">
        <f>IF(Sheet1[[#This Row],[GRUPO]]="G1",IF(AND(Sheet1[[#This Row],[RECIBO1_PAGADO]]&lt;&gt;"",Sheet1[[#This Row],[RECIBO1_PAGADO]]&lt;=DATEVALUE("10/06/2025")),1,0),0)</f>
        <v>1</v>
      </c>
      <c r="BJ591" s="9">
        <f>Sheet1[[#This Row],[PRECIO CON IGV EXTERNO]]/1.18</f>
        <v>66.949152542372886</v>
      </c>
      <c r="BK591" s="5" t="str">
        <f>IF(MONTH(Sheet1[[#This Row],[WS_RECIBO1_EMISION]])=5,"G1",IF(MONTH(Sheet1[[#This Row],[WS_RECIBO1_EMISION]])-5=1,"G2","POR DEFINIR"))</f>
        <v>G1</v>
      </c>
      <c r="BL591" s="5" t="s">
        <v>1798</v>
      </c>
    </row>
    <row r="592" spans="1:64" x14ac:dyDescent="0.25">
      <c r="A592">
        <v>2177422</v>
      </c>
      <c r="B592" t="s">
        <v>878</v>
      </c>
      <c r="C592" t="s">
        <v>89</v>
      </c>
      <c r="D592" t="s">
        <v>89</v>
      </c>
      <c r="E592" t="s">
        <v>93</v>
      </c>
      <c r="H592" s="3">
        <v>45790</v>
      </c>
      <c r="I592" s="13">
        <v>45790.910324571756</v>
      </c>
      <c r="J592" t="s">
        <v>195</v>
      </c>
      <c r="K592">
        <v>1000</v>
      </c>
      <c r="L592" t="s">
        <v>188</v>
      </c>
      <c r="M592" t="s">
        <v>58</v>
      </c>
      <c r="N592">
        <v>1</v>
      </c>
      <c r="O592">
        <v>0</v>
      </c>
      <c r="P592">
        <v>0</v>
      </c>
      <c r="Q592">
        <v>0</v>
      </c>
      <c r="R592" t="s">
        <v>227</v>
      </c>
      <c r="S592" t="s">
        <v>227</v>
      </c>
      <c r="T592">
        <v>0</v>
      </c>
      <c r="U592" t="s">
        <v>227</v>
      </c>
      <c r="V592" t="s">
        <v>227</v>
      </c>
      <c r="W592" t="s">
        <v>227</v>
      </c>
      <c r="X592" t="s">
        <v>227</v>
      </c>
      <c r="Y592" t="s">
        <v>227</v>
      </c>
      <c r="Z592" t="s">
        <v>228</v>
      </c>
      <c r="AA592" t="s">
        <v>54</v>
      </c>
      <c r="AB592">
        <v>129.9</v>
      </c>
      <c r="AC592">
        <v>111.563</v>
      </c>
      <c r="AD592" t="s">
        <v>55</v>
      </c>
      <c r="AE592" t="s">
        <v>199</v>
      </c>
      <c r="AF592" t="s">
        <v>200</v>
      </c>
      <c r="AG592" t="s">
        <v>88</v>
      </c>
      <c r="AH592" s="3">
        <v>45791</v>
      </c>
      <c r="AJ592" t="s">
        <v>56</v>
      </c>
      <c r="AK592" s="3"/>
      <c r="AM592" s="3"/>
      <c r="AN592" t="s">
        <v>57</v>
      </c>
      <c r="AO592" s="3"/>
      <c r="AR592"/>
      <c r="AS592">
        <v>202505</v>
      </c>
      <c r="AT592" s="3">
        <v>45791</v>
      </c>
      <c r="AU592">
        <v>2177422</v>
      </c>
      <c r="AV592">
        <v>45796</v>
      </c>
      <c r="AW592" s="3">
        <v>45805</v>
      </c>
      <c r="AY592" s="3"/>
      <c r="BA592" s="3"/>
      <c r="BC592" s="3"/>
      <c r="BD592">
        <v>202505</v>
      </c>
      <c r="BE592">
        <v>202505</v>
      </c>
      <c r="BF592" s="5">
        <f>IFERROR(VLOOKUP(Sheet1[[#This Row],[ASESOR]],Parámetros!A:B,2,0),Sheet1[[#This Row],[PERIODO_ALTA]])</f>
        <v>202505</v>
      </c>
      <c r="BG592" s="5" t="str">
        <f>_xlfn.CONCAT(TRIM(Sheet1[[#This Row],[ASESOR]])," ",TRIM(Sheet1[[#This Row],[DEPARTAMENTO]]))</f>
        <v>TELCO CONTACT S.A.C Piura</v>
      </c>
      <c r="BH592" s="5" t="str">
        <f>Sheet1[[#This Row],[DNI_ASESOR]]</f>
        <v>20613723219</v>
      </c>
      <c r="BI592">
        <f>IF(Sheet1[[#This Row],[GRUPO]]="G1",IF(AND(Sheet1[[#This Row],[RECIBO1_PAGADO]]&lt;&gt;"",Sheet1[[#This Row],[RECIBO1_PAGADO]]&lt;=DATEVALUE("10/06/2025")),1,0),0)</f>
        <v>1</v>
      </c>
      <c r="BJ592" s="9">
        <f>Sheet1[[#This Row],[PRECIO CON IGV EXTERNO]]/1.18</f>
        <v>94.544915254237296</v>
      </c>
      <c r="BK592" s="5" t="str">
        <f>IF(MONTH(Sheet1[[#This Row],[WS_RECIBO1_EMISION]])=5,"G1",IF(MONTH(Sheet1[[#This Row],[WS_RECIBO1_EMISION]])-5=1,"G2","POR DEFINIR"))</f>
        <v>G1</v>
      </c>
      <c r="BL592" s="5" t="s">
        <v>1798</v>
      </c>
    </row>
    <row r="593" spans="1:64" x14ac:dyDescent="0.25">
      <c r="A593">
        <v>2177482</v>
      </c>
      <c r="B593" t="s">
        <v>879</v>
      </c>
      <c r="C593" t="s">
        <v>85</v>
      </c>
      <c r="D593" t="s">
        <v>86</v>
      </c>
      <c r="E593" t="s">
        <v>87</v>
      </c>
      <c r="H593" s="3">
        <v>45789</v>
      </c>
      <c r="I593" s="13">
        <v>45790.889527662039</v>
      </c>
      <c r="J593" t="s">
        <v>190</v>
      </c>
      <c r="K593">
        <v>350</v>
      </c>
      <c r="L593" t="s">
        <v>186</v>
      </c>
      <c r="M593" t="s">
        <v>53</v>
      </c>
      <c r="N593">
        <v>0</v>
      </c>
      <c r="O593">
        <v>0</v>
      </c>
      <c r="P593">
        <v>0</v>
      </c>
      <c r="Q593">
        <v>0</v>
      </c>
      <c r="R593" t="s">
        <v>227</v>
      </c>
      <c r="S593" t="s">
        <v>227</v>
      </c>
      <c r="T593">
        <v>0</v>
      </c>
      <c r="U593" t="s">
        <v>227</v>
      </c>
      <c r="V593" t="s">
        <v>227</v>
      </c>
      <c r="W593" t="s">
        <v>227</v>
      </c>
      <c r="X593" t="s">
        <v>227</v>
      </c>
      <c r="Y593" t="s">
        <v>227</v>
      </c>
      <c r="Z593" t="s">
        <v>227</v>
      </c>
      <c r="AA593" t="s">
        <v>54</v>
      </c>
      <c r="AB593">
        <v>69</v>
      </c>
      <c r="AC593">
        <v>69</v>
      </c>
      <c r="AD593" t="s">
        <v>67</v>
      </c>
      <c r="AE593" t="s">
        <v>146</v>
      </c>
      <c r="AF593" t="s">
        <v>147</v>
      </c>
      <c r="AG593" t="s">
        <v>88</v>
      </c>
      <c r="AH593" s="3">
        <v>45791</v>
      </c>
      <c r="AJ593" t="s">
        <v>56</v>
      </c>
      <c r="AK593" s="3"/>
      <c r="AM593" s="3"/>
      <c r="AN593" t="s">
        <v>57</v>
      </c>
      <c r="AO593" s="3"/>
      <c r="AR593"/>
      <c r="AS593">
        <v>202505</v>
      </c>
      <c r="AT593" s="3">
        <v>45791</v>
      </c>
      <c r="AU593">
        <v>2177482</v>
      </c>
      <c r="AV593">
        <v>45796</v>
      </c>
      <c r="AW593" s="3"/>
      <c r="AY593" s="3"/>
      <c r="BA593" s="3"/>
      <c r="BC593" s="3"/>
      <c r="BD593">
        <v>202505</v>
      </c>
      <c r="BE593">
        <v>202505</v>
      </c>
      <c r="BF593" s="5">
        <f>IFERROR(VLOOKUP(Sheet1[[#This Row],[ASESOR]],Parámetros!A:B,2,0),Sheet1[[#This Row],[PERIODO_ALTA]])</f>
        <v>202505</v>
      </c>
      <c r="BG593" s="5" t="str">
        <f>_xlfn.CONCAT(TRIM(Sheet1[[#This Row],[ASESOR]])," ",TRIM(Sheet1[[#This Row],[DEPARTAMENTO]]))</f>
        <v>SERVICIOS GENERALES F Y G DIST Lambayeque</v>
      </c>
      <c r="BH593" s="5" t="str">
        <f>Sheet1[[#This Row],[DNI_ASESOR]]</f>
        <v>20538983609</v>
      </c>
      <c r="BI593">
        <f>IF(Sheet1[[#This Row],[GRUPO]]="G1",IF(AND(Sheet1[[#This Row],[RECIBO1_PAGADO]]&lt;&gt;"",Sheet1[[#This Row],[RECIBO1_PAGADO]]&lt;=DATEVALUE("10/06/2025")),1,0),0)</f>
        <v>0</v>
      </c>
      <c r="BJ593" s="9">
        <f>Sheet1[[#This Row],[PRECIO CON IGV EXTERNO]]/1.18</f>
        <v>58.474576271186443</v>
      </c>
      <c r="BK593" s="5" t="str">
        <f>IF(MONTH(Sheet1[[#This Row],[WS_RECIBO1_EMISION]])=5,"G1",IF(MONTH(Sheet1[[#This Row],[WS_RECIBO1_EMISION]])-5=1,"G2","POR DEFINIR"))</f>
        <v>G1</v>
      </c>
      <c r="BL593" s="5" t="s">
        <v>1798</v>
      </c>
    </row>
    <row r="594" spans="1:64" x14ac:dyDescent="0.25">
      <c r="A594">
        <v>2177516</v>
      </c>
      <c r="B594" t="s">
        <v>880</v>
      </c>
      <c r="C594" t="s">
        <v>89</v>
      </c>
      <c r="D594" t="s">
        <v>89</v>
      </c>
      <c r="E594" t="s">
        <v>90</v>
      </c>
      <c r="H594" s="3">
        <v>45790</v>
      </c>
      <c r="I594" s="13">
        <v>45790.866574155094</v>
      </c>
      <c r="J594" t="s">
        <v>190</v>
      </c>
      <c r="K594">
        <v>350</v>
      </c>
      <c r="L594" t="s">
        <v>186</v>
      </c>
      <c r="M594" t="s">
        <v>53</v>
      </c>
      <c r="N594">
        <v>0</v>
      </c>
      <c r="O594">
        <v>0</v>
      </c>
      <c r="P594">
        <v>0</v>
      </c>
      <c r="Q594">
        <v>0</v>
      </c>
      <c r="R594" t="s">
        <v>227</v>
      </c>
      <c r="S594" t="s">
        <v>227</v>
      </c>
      <c r="T594">
        <v>0</v>
      </c>
      <c r="U594" t="s">
        <v>227</v>
      </c>
      <c r="V594" t="s">
        <v>227</v>
      </c>
      <c r="W594" t="s">
        <v>227</v>
      </c>
      <c r="X594" t="s">
        <v>227</v>
      </c>
      <c r="Y594" t="s">
        <v>227</v>
      </c>
      <c r="Z594" t="s">
        <v>227</v>
      </c>
      <c r="AA594" t="s">
        <v>64</v>
      </c>
      <c r="AB594">
        <v>69</v>
      </c>
      <c r="AC594">
        <v>69</v>
      </c>
      <c r="AD594" t="s">
        <v>67</v>
      </c>
      <c r="AE594" t="s">
        <v>4</v>
      </c>
      <c r="AF594" t="s">
        <v>8</v>
      </c>
      <c r="AG594" t="s">
        <v>88</v>
      </c>
      <c r="AH594" s="3">
        <v>45791</v>
      </c>
      <c r="AJ594" t="s">
        <v>56</v>
      </c>
      <c r="AK594" s="3"/>
      <c r="AM594" s="3"/>
      <c r="AN594" t="s">
        <v>57</v>
      </c>
      <c r="AO594" s="3"/>
      <c r="AR594"/>
      <c r="AS594">
        <v>202505</v>
      </c>
      <c r="AT594" s="3">
        <v>45791</v>
      </c>
      <c r="AU594">
        <v>2177516</v>
      </c>
      <c r="AV594">
        <v>45796</v>
      </c>
      <c r="AW594" s="3">
        <v>45805</v>
      </c>
      <c r="AY594" s="3"/>
      <c r="BA594" s="3"/>
      <c r="BC594" s="3"/>
      <c r="BD594">
        <v>202505</v>
      </c>
      <c r="BE594">
        <v>202505</v>
      </c>
      <c r="BF594" s="5">
        <f>IFERROR(VLOOKUP(Sheet1[[#This Row],[ASESOR]],Parámetros!A:B,2,0),Sheet1[[#This Row],[PERIODO_ALTA]])</f>
        <v>202505</v>
      </c>
      <c r="BG594" s="5" t="str">
        <f>_xlfn.CONCAT(TRIM(Sheet1[[#This Row],[ASESOR]])," ",TRIM(Sheet1[[#This Row],[DEPARTAMENTO]]))</f>
        <v>ALIV TELECOM S.A.C. Piura</v>
      </c>
      <c r="BH594" s="5" t="str">
        <f>Sheet1[[#This Row],[DNI_ASESOR]]</f>
        <v>20609316170</v>
      </c>
      <c r="BI594">
        <f>IF(Sheet1[[#This Row],[GRUPO]]="G1",IF(AND(Sheet1[[#This Row],[RECIBO1_PAGADO]]&lt;&gt;"",Sheet1[[#This Row],[RECIBO1_PAGADO]]&lt;=DATEVALUE("10/06/2025")),1,0),0)</f>
        <v>1</v>
      </c>
      <c r="BJ594" s="9">
        <f>Sheet1[[#This Row],[PRECIO CON IGV EXTERNO]]/1.18</f>
        <v>58.474576271186443</v>
      </c>
      <c r="BK594" s="5" t="str">
        <f>IF(MONTH(Sheet1[[#This Row],[WS_RECIBO1_EMISION]])=5,"G1",IF(MONTH(Sheet1[[#This Row],[WS_RECIBO1_EMISION]])-5=1,"G2","POR DEFINIR"))</f>
        <v>G1</v>
      </c>
      <c r="BL594" s="5" t="s">
        <v>1798</v>
      </c>
    </row>
    <row r="595" spans="1:64" x14ac:dyDescent="0.25">
      <c r="A595">
        <v>2177528</v>
      </c>
      <c r="B595" t="s">
        <v>881</v>
      </c>
      <c r="C595" t="s">
        <v>85</v>
      </c>
      <c r="D595" t="s">
        <v>86</v>
      </c>
      <c r="E595" t="s">
        <v>87</v>
      </c>
      <c r="H595" s="3">
        <v>45790</v>
      </c>
      <c r="I595" s="13">
        <v>45790.895730127311</v>
      </c>
      <c r="J595" t="s">
        <v>190</v>
      </c>
      <c r="K595">
        <v>350</v>
      </c>
      <c r="L595" t="s">
        <v>186</v>
      </c>
      <c r="M595" t="s">
        <v>53</v>
      </c>
      <c r="N595">
        <v>0</v>
      </c>
      <c r="O595">
        <v>0</v>
      </c>
      <c r="P595">
        <v>0</v>
      </c>
      <c r="Q595">
        <v>0</v>
      </c>
      <c r="R595" t="s">
        <v>227</v>
      </c>
      <c r="S595" t="s">
        <v>227</v>
      </c>
      <c r="T595">
        <v>0</v>
      </c>
      <c r="U595" t="s">
        <v>227</v>
      </c>
      <c r="V595" t="s">
        <v>227</v>
      </c>
      <c r="W595" t="s">
        <v>227</v>
      </c>
      <c r="X595" t="s">
        <v>227</v>
      </c>
      <c r="Y595" t="s">
        <v>227</v>
      </c>
      <c r="Z595" t="s">
        <v>227</v>
      </c>
      <c r="AA595" t="s">
        <v>54</v>
      </c>
      <c r="AB595">
        <v>69</v>
      </c>
      <c r="AC595">
        <v>69</v>
      </c>
      <c r="AD595" t="s">
        <v>67</v>
      </c>
      <c r="AE595" t="s">
        <v>4</v>
      </c>
      <c r="AF595" t="s">
        <v>8</v>
      </c>
      <c r="AG595" t="s">
        <v>88</v>
      </c>
      <c r="AH595" s="3">
        <v>45791</v>
      </c>
      <c r="AJ595" t="s">
        <v>56</v>
      </c>
      <c r="AK595" s="3"/>
      <c r="AM595" s="3"/>
      <c r="AN595" t="s">
        <v>57</v>
      </c>
      <c r="AO595" s="3"/>
      <c r="AR595"/>
      <c r="AS595">
        <v>202505</v>
      </c>
      <c r="AT595" s="3">
        <v>45791</v>
      </c>
      <c r="AU595">
        <v>2177528</v>
      </c>
      <c r="AV595">
        <v>45796</v>
      </c>
      <c r="AW595" s="3">
        <v>45810</v>
      </c>
      <c r="AY595" s="3"/>
      <c r="BA595" s="3"/>
      <c r="BC595" s="3"/>
      <c r="BD595">
        <v>202505</v>
      </c>
      <c r="BE595">
        <v>202505</v>
      </c>
      <c r="BF595" s="5">
        <f>IFERROR(VLOOKUP(Sheet1[[#This Row],[ASESOR]],Parámetros!A:B,2,0),Sheet1[[#This Row],[PERIODO_ALTA]])</f>
        <v>202505</v>
      </c>
      <c r="BG595" s="5" t="str">
        <f>_xlfn.CONCAT(TRIM(Sheet1[[#This Row],[ASESOR]])," ",TRIM(Sheet1[[#This Row],[DEPARTAMENTO]]))</f>
        <v>ALIV TELECOM S.A.C. Lambayeque</v>
      </c>
      <c r="BH595" s="5" t="str">
        <f>Sheet1[[#This Row],[DNI_ASESOR]]</f>
        <v>20609316170</v>
      </c>
      <c r="BI595">
        <f>IF(Sheet1[[#This Row],[GRUPO]]="G1",IF(AND(Sheet1[[#This Row],[RECIBO1_PAGADO]]&lt;&gt;"",Sheet1[[#This Row],[RECIBO1_PAGADO]]&lt;=DATEVALUE("10/06/2025")),1,0),0)</f>
        <v>1</v>
      </c>
      <c r="BJ595" s="9">
        <f>Sheet1[[#This Row],[PRECIO CON IGV EXTERNO]]/1.18</f>
        <v>58.474576271186443</v>
      </c>
      <c r="BK595" s="5" t="str">
        <f>IF(MONTH(Sheet1[[#This Row],[WS_RECIBO1_EMISION]])=5,"G1",IF(MONTH(Sheet1[[#This Row],[WS_RECIBO1_EMISION]])-5=1,"G2","POR DEFINIR"))</f>
        <v>G1</v>
      </c>
      <c r="BL595" s="5" t="s">
        <v>1798</v>
      </c>
    </row>
    <row r="596" spans="1:64" x14ac:dyDescent="0.25">
      <c r="A596">
        <v>2177533</v>
      </c>
      <c r="B596" t="s">
        <v>882</v>
      </c>
      <c r="C596" t="s">
        <v>89</v>
      </c>
      <c r="D596" t="s">
        <v>89</v>
      </c>
      <c r="E596" t="s">
        <v>93</v>
      </c>
      <c r="H596" s="3">
        <v>45790</v>
      </c>
      <c r="I596" s="13">
        <v>45791.301994907408</v>
      </c>
      <c r="J596" t="s">
        <v>190</v>
      </c>
      <c r="K596">
        <v>350</v>
      </c>
      <c r="L596" t="s">
        <v>186</v>
      </c>
      <c r="M596" t="s">
        <v>53</v>
      </c>
      <c r="N596">
        <v>0</v>
      </c>
      <c r="O596">
        <v>0</v>
      </c>
      <c r="P596">
        <v>0</v>
      </c>
      <c r="Q596">
        <v>0</v>
      </c>
      <c r="R596" t="s">
        <v>227</v>
      </c>
      <c r="S596" t="s">
        <v>227</v>
      </c>
      <c r="T596">
        <v>0</v>
      </c>
      <c r="U596" t="s">
        <v>227</v>
      </c>
      <c r="V596" t="s">
        <v>227</v>
      </c>
      <c r="W596" t="s">
        <v>227</v>
      </c>
      <c r="X596" t="s">
        <v>227</v>
      </c>
      <c r="Y596" t="s">
        <v>227</v>
      </c>
      <c r="Z596" t="s">
        <v>227</v>
      </c>
      <c r="AA596" t="s">
        <v>54</v>
      </c>
      <c r="AB596">
        <v>69</v>
      </c>
      <c r="AC596">
        <v>69</v>
      </c>
      <c r="AD596" t="s">
        <v>67</v>
      </c>
      <c r="AE596" t="s">
        <v>70</v>
      </c>
      <c r="AF596" t="s">
        <v>131</v>
      </c>
      <c r="AG596" t="s">
        <v>88</v>
      </c>
      <c r="AH596" s="3">
        <v>45791</v>
      </c>
      <c r="AJ596" t="s">
        <v>56</v>
      </c>
      <c r="AK596" s="3"/>
      <c r="AM596" s="3"/>
      <c r="AN596" t="s">
        <v>57</v>
      </c>
      <c r="AO596" s="3"/>
      <c r="AR596"/>
      <c r="AS596">
        <v>202505</v>
      </c>
      <c r="AT596" s="3">
        <v>45791</v>
      </c>
      <c r="AU596">
        <v>2177533</v>
      </c>
      <c r="AV596">
        <v>45796</v>
      </c>
      <c r="AW596" s="3">
        <v>45804</v>
      </c>
      <c r="AY596" s="3"/>
      <c r="BA596" s="3"/>
      <c r="BC596" s="3"/>
      <c r="BD596">
        <v>202505</v>
      </c>
      <c r="BE596">
        <v>202505</v>
      </c>
      <c r="BF596" s="5">
        <f>IFERROR(VLOOKUP(Sheet1[[#This Row],[ASESOR]],Parámetros!A:B,2,0),Sheet1[[#This Row],[PERIODO_ALTA]])</f>
        <v>202505</v>
      </c>
      <c r="BG596" s="5" t="str">
        <f>_xlfn.CONCAT(TRIM(Sheet1[[#This Row],[ASESOR]])," ",TRIM(Sheet1[[#This Row],[DEPARTAMENTO]]))</f>
        <v>SICOMNET SAC Piura</v>
      </c>
      <c r="BH596" s="5" t="str">
        <f>Sheet1[[#This Row],[DNI_ASESOR]]</f>
        <v>20610959564</v>
      </c>
      <c r="BI596">
        <f>IF(Sheet1[[#This Row],[GRUPO]]="G1",IF(AND(Sheet1[[#This Row],[RECIBO1_PAGADO]]&lt;&gt;"",Sheet1[[#This Row],[RECIBO1_PAGADO]]&lt;=DATEVALUE("10/06/2025")),1,0),0)</f>
        <v>1</v>
      </c>
      <c r="BJ596" s="9">
        <f>Sheet1[[#This Row],[PRECIO CON IGV EXTERNO]]/1.18</f>
        <v>58.474576271186443</v>
      </c>
      <c r="BK596" s="5" t="str">
        <f>IF(MONTH(Sheet1[[#This Row],[WS_RECIBO1_EMISION]])=5,"G1",IF(MONTH(Sheet1[[#This Row],[WS_RECIBO1_EMISION]])-5=1,"G2","POR DEFINIR"))</f>
        <v>G1</v>
      </c>
      <c r="BL596" s="5" t="s">
        <v>1798</v>
      </c>
    </row>
    <row r="597" spans="1:64" x14ac:dyDescent="0.25">
      <c r="A597">
        <v>2177556</v>
      </c>
      <c r="B597" t="s">
        <v>883</v>
      </c>
      <c r="C597" t="s">
        <v>89</v>
      </c>
      <c r="D597" t="s">
        <v>89</v>
      </c>
      <c r="E597" t="s">
        <v>89</v>
      </c>
      <c r="H597" s="3">
        <v>45790</v>
      </c>
      <c r="I597" s="13">
        <v>45791.295816516205</v>
      </c>
      <c r="J597" t="s">
        <v>190</v>
      </c>
      <c r="K597">
        <v>350</v>
      </c>
      <c r="L597" t="s">
        <v>186</v>
      </c>
      <c r="M597" t="s">
        <v>53</v>
      </c>
      <c r="N597">
        <v>0</v>
      </c>
      <c r="O597">
        <v>0</v>
      </c>
      <c r="P597">
        <v>0</v>
      </c>
      <c r="Q597">
        <v>0</v>
      </c>
      <c r="R597" t="s">
        <v>227</v>
      </c>
      <c r="S597" t="s">
        <v>227</v>
      </c>
      <c r="T597">
        <v>0</v>
      </c>
      <c r="U597" t="s">
        <v>227</v>
      </c>
      <c r="V597" t="s">
        <v>227</v>
      </c>
      <c r="W597" t="s">
        <v>227</v>
      </c>
      <c r="X597" t="s">
        <v>227</v>
      </c>
      <c r="Y597" t="s">
        <v>227</v>
      </c>
      <c r="Z597" t="s">
        <v>227</v>
      </c>
      <c r="AA597" t="s">
        <v>54</v>
      </c>
      <c r="AB597">
        <v>69</v>
      </c>
      <c r="AC597">
        <v>69</v>
      </c>
      <c r="AD597" t="s">
        <v>67</v>
      </c>
      <c r="AE597" t="s">
        <v>70</v>
      </c>
      <c r="AF597" t="s">
        <v>131</v>
      </c>
      <c r="AG597" t="s">
        <v>88</v>
      </c>
      <c r="AH597" s="3">
        <v>45791</v>
      </c>
      <c r="AJ597" t="s">
        <v>56</v>
      </c>
      <c r="AK597" s="3"/>
      <c r="AM597" s="3"/>
      <c r="AN597" t="s">
        <v>57</v>
      </c>
      <c r="AO597" s="3"/>
      <c r="AR597"/>
      <c r="AS597">
        <v>202505</v>
      </c>
      <c r="AT597" s="3">
        <v>45791</v>
      </c>
      <c r="AU597">
        <v>2177556</v>
      </c>
      <c r="AV597">
        <v>45796</v>
      </c>
      <c r="AW597" s="3">
        <v>45807</v>
      </c>
      <c r="AY597" s="3"/>
      <c r="BA597" s="3"/>
      <c r="BC597" s="3"/>
      <c r="BD597">
        <v>202505</v>
      </c>
      <c r="BE597">
        <v>202505</v>
      </c>
      <c r="BF597" s="5">
        <f>IFERROR(VLOOKUP(Sheet1[[#This Row],[ASESOR]],Parámetros!A:B,2,0),Sheet1[[#This Row],[PERIODO_ALTA]])</f>
        <v>202505</v>
      </c>
      <c r="BG597" s="5" t="str">
        <f>_xlfn.CONCAT(TRIM(Sheet1[[#This Row],[ASESOR]])," ",TRIM(Sheet1[[#This Row],[DEPARTAMENTO]]))</f>
        <v>SICOMNET SAC Piura</v>
      </c>
      <c r="BH597" s="5" t="str">
        <f>Sheet1[[#This Row],[DNI_ASESOR]]</f>
        <v>20610959564</v>
      </c>
      <c r="BI597">
        <f>IF(Sheet1[[#This Row],[GRUPO]]="G1",IF(AND(Sheet1[[#This Row],[RECIBO1_PAGADO]]&lt;&gt;"",Sheet1[[#This Row],[RECIBO1_PAGADO]]&lt;=DATEVALUE("10/06/2025")),1,0),0)</f>
        <v>1</v>
      </c>
      <c r="BJ597" s="9">
        <f>Sheet1[[#This Row],[PRECIO CON IGV EXTERNO]]/1.18</f>
        <v>58.474576271186443</v>
      </c>
      <c r="BK597" s="5" t="str">
        <f>IF(MONTH(Sheet1[[#This Row],[WS_RECIBO1_EMISION]])=5,"G1",IF(MONTH(Sheet1[[#This Row],[WS_RECIBO1_EMISION]])-5=1,"G2","POR DEFINIR"))</f>
        <v>G1</v>
      </c>
      <c r="BL597" s="5" t="s">
        <v>1798</v>
      </c>
    </row>
    <row r="598" spans="1:64" x14ac:dyDescent="0.25">
      <c r="A598">
        <v>2177561</v>
      </c>
      <c r="B598" t="s">
        <v>884</v>
      </c>
      <c r="C598" t="s">
        <v>89</v>
      </c>
      <c r="D598" t="s">
        <v>89</v>
      </c>
      <c r="E598" t="s">
        <v>93</v>
      </c>
      <c r="H598" s="3">
        <v>45790</v>
      </c>
      <c r="I598" s="13">
        <v>45790.89156689815</v>
      </c>
      <c r="J598" t="s">
        <v>192</v>
      </c>
      <c r="K598">
        <v>400</v>
      </c>
      <c r="L598" t="s">
        <v>186</v>
      </c>
      <c r="M598" t="s">
        <v>53</v>
      </c>
      <c r="N598">
        <v>0</v>
      </c>
      <c r="O598">
        <v>0</v>
      </c>
      <c r="P598">
        <v>0</v>
      </c>
      <c r="Q598">
        <v>0</v>
      </c>
      <c r="R598" t="s">
        <v>227</v>
      </c>
      <c r="S598" t="s">
        <v>227</v>
      </c>
      <c r="T598">
        <v>0</v>
      </c>
      <c r="U598" t="s">
        <v>227</v>
      </c>
      <c r="V598" t="s">
        <v>227</v>
      </c>
      <c r="W598" t="s">
        <v>227</v>
      </c>
      <c r="X598" t="s">
        <v>227</v>
      </c>
      <c r="Y598" t="s">
        <v>227</v>
      </c>
      <c r="Z598" t="s">
        <v>227</v>
      </c>
      <c r="AA598" t="s">
        <v>64</v>
      </c>
      <c r="AB598">
        <v>129</v>
      </c>
      <c r="AC598">
        <v>129</v>
      </c>
      <c r="AD598" t="s">
        <v>67</v>
      </c>
      <c r="AE598" t="s">
        <v>4</v>
      </c>
      <c r="AF598" t="s">
        <v>8</v>
      </c>
      <c r="AG598" t="s">
        <v>88</v>
      </c>
      <c r="AH598" s="3">
        <v>45791</v>
      </c>
      <c r="AJ598" t="s">
        <v>56</v>
      </c>
      <c r="AK598" s="3"/>
      <c r="AM598" s="3"/>
      <c r="AN598" t="s">
        <v>57</v>
      </c>
      <c r="AO598" s="3"/>
      <c r="AR598"/>
      <c r="AS598">
        <v>202505</v>
      </c>
      <c r="AT598" s="3">
        <v>45791</v>
      </c>
      <c r="AU598">
        <v>2177561</v>
      </c>
      <c r="AV598">
        <v>45796</v>
      </c>
      <c r="AW598" s="3">
        <v>45804</v>
      </c>
      <c r="AY598" s="3"/>
      <c r="BA598" s="3"/>
      <c r="BC598" s="3"/>
      <c r="BD598">
        <v>202505</v>
      </c>
      <c r="BE598">
        <v>202505</v>
      </c>
      <c r="BF598" s="5">
        <f>IFERROR(VLOOKUP(Sheet1[[#This Row],[ASESOR]],Parámetros!A:B,2,0),Sheet1[[#This Row],[PERIODO_ALTA]])</f>
        <v>202505</v>
      </c>
      <c r="BG598" s="5" t="str">
        <f>_xlfn.CONCAT(TRIM(Sheet1[[#This Row],[ASESOR]])," ",TRIM(Sheet1[[#This Row],[DEPARTAMENTO]]))</f>
        <v>ALIV TELECOM S.A.C. Piura</v>
      </c>
      <c r="BH598" s="5" t="str">
        <f>Sheet1[[#This Row],[DNI_ASESOR]]</f>
        <v>20609316170</v>
      </c>
      <c r="BI598">
        <f>IF(Sheet1[[#This Row],[GRUPO]]="G1",IF(AND(Sheet1[[#This Row],[RECIBO1_PAGADO]]&lt;&gt;"",Sheet1[[#This Row],[RECIBO1_PAGADO]]&lt;=DATEVALUE("10/06/2025")),1,0),0)</f>
        <v>1</v>
      </c>
      <c r="BJ598" s="9">
        <f>Sheet1[[#This Row],[PRECIO CON IGV EXTERNO]]/1.18</f>
        <v>109.32203389830509</v>
      </c>
      <c r="BK598" s="5" t="str">
        <f>IF(MONTH(Sheet1[[#This Row],[WS_RECIBO1_EMISION]])=5,"G1",IF(MONTH(Sheet1[[#This Row],[WS_RECIBO1_EMISION]])-5=1,"G2","POR DEFINIR"))</f>
        <v>G1</v>
      </c>
      <c r="BL598" s="5" t="s">
        <v>1798</v>
      </c>
    </row>
    <row r="599" spans="1:64" x14ac:dyDescent="0.25">
      <c r="A599">
        <v>2177700</v>
      </c>
      <c r="B599" t="s">
        <v>885</v>
      </c>
      <c r="C599" t="s">
        <v>85</v>
      </c>
      <c r="D599" t="s">
        <v>86</v>
      </c>
      <c r="E599" t="s">
        <v>103</v>
      </c>
      <c r="H599" s="3">
        <v>45791</v>
      </c>
      <c r="I599" s="13">
        <v>45791.41663900463</v>
      </c>
      <c r="J599" t="s">
        <v>190</v>
      </c>
      <c r="K599">
        <v>350</v>
      </c>
      <c r="L599" t="s">
        <v>186</v>
      </c>
      <c r="M599" t="s">
        <v>53</v>
      </c>
      <c r="N599">
        <v>0</v>
      </c>
      <c r="O599">
        <v>0</v>
      </c>
      <c r="P599">
        <v>0</v>
      </c>
      <c r="Q599">
        <v>0</v>
      </c>
      <c r="R599" t="s">
        <v>227</v>
      </c>
      <c r="S599" t="s">
        <v>227</v>
      </c>
      <c r="T599">
        <v>0</v>
      </c>
      <c r="U599" t="s">
        <v>227</v>
      </c>
      <c r="V599" t="s">
        <v>227</v>
      </c>
      <c r="W599" t="s">
        <v>227</v>
      </c>
      <c r="X599" t="s">
        <v>227</v>
      </c>
      <c r="Y599" t="s">
        <v>227</v>
      </c>
      <c r="Z599" t="s">
        <v>227</v>
      </c>
      <c r="AA599" t="s">
        <v>54</v>
      </c>
      <c r="AB599">
        <v>69</v>
      </c>
      <c r="AC599">
        <v>69</v>
      </c>
      <c r="AD599" t="s">
        <v>67</v>
      </c>
      <c r="AE599" t="s">
        <v>4</v>
      </c>
      <c r="AF599" t="s">
        <v>8</v>
      </c>
      <c r="AG599" t="s">
        <v>88</v>
      </c>
      <c r="AH599" s="3">
        <v>45791</v>
      </c>
      <c r="AJ599" t="s">
        <v>56</v>
      </c>
      <c r="AK599" s="3"/>
      <c r="AM599" s="3"/>
      <c r="AN599" t="s">
        <v>57</v>
      </c>
      <c r="AO599" s="3"/>
      <c r="AR599"/>
      <c r="AS599">
        <v>202505</v>
      </c>
      <c r="AT599" s="3">
        <v>45791</v>
      </c>
      <c r="AU599">
        <v>2177700</v>
      </c>
      <c r="AV599">
        <v>45796</v>
      </c>
      <c r="AW599" s="3">
        <v>45805</v>
      </c>
      <c r="AY599" s="3"/>
      <c r="BA599" s="3"/>
      <c r="BC599" s="3"/>
      <c r="BD599">
        <v>202505</v>
      </c>
      <c r="BE599">
        <v>202505</v>
      </c>
      <c r="BF599" s="5">
        <f>IFERROR(VLOOKUP(Sheet1[[#This Row],[ASESOR]],Parámetros!A:B,2,0),Sheet1[[#This Row],[PERIODO_ALTA]])</f>
        <v>202505</v>
      </c>
      <c r="BG599" s="5" t="str">
        <f>_xlfn.CONCAT(TRIM(Sheet1[[#This Row],[ASESOR]])," ",TRIM(Sheet1[[#This Row],[DEPARTAMENTO]]))</f>
        <v>ALIV TELECOM S.A.C. Lambayeque</v>
      </c>
      <c r="BH599" s="5" t="str">
        <f>Sheet1[[#This Row],[DNI_ASESOR]]</f>
        <v>20609316170</v>
      </c>
      <c r="BI599">
        <f>IF(Sheet1[[#This Row],[GRUPO]]="G1",IF(AND(Sheet1[[#This Row],[RECIBO1_PAGADO]]&lt;&gt;"",Sheet1[[#This Row],[RECIBO1_PAGADO]]&lt;=DATEVALUE("10/06/2025")),1,0),0)</f>
        <v>1</v>
      </c>
      <c r="BJ599" s="9">
        <f>Sheet1[[#This Row],[PRECIO CON IGV EXTERNO]]/1.18</f>
        <v>58.474576271186443</v>
      </c>
      <c r="BK599" s="5" t="str">
        <f>IF(MONTH(Sheet1[[#This Row],[WS_RECIBO1_EMISION]])=5,"G1",IF(MONTH(Sheet1[[#This Row],[WS_RECIBO1_EMISION]])-5=1,"G2","POR DEFINIR"))</f>
        <v>G1</v>
      </c>
      <c r="BL599" s="5" t="s">
        <v>1798</v>
      </c>
    </row>
    <row r="600" spans="1:64" x14ac:dyDescent="0.25">
      <c r="A600">
        <v>2177717</v>
      </c>
      <c r="B600" t="s">
        <v>886</v>
      </c>
      <c r="C600" t="s">
        <v>89</v>
      </c>
      <c r="D600" t="s">
        <v>89</v>
      </c>
      <c r="E600" t="s">
        <v>93</v>
      </c>
      <c r="H600" s="3">
        <v>45790</v>
      </c>
      <c r="I600" s="13">
        <v>45791.399901076387</v>
      </c>
      <c r="J600" t="s">
        <v>192</v>
      </c>
      <c r="K600">
        <v>400</v>
      </c>
      <c r="L600" t="s">
        <v>186</v>
      </c>
      <c r="M600" t="s">
        <v>53</v>
      </c>
      <c r="N600">
        <v>0</v>
      </c>
      <c r="O600">
        <v>0</v>
      </c>
      <c r="P600">
        <v>0</v>
      </c>
      <c r="Q600">
        <v>0</v>
      </c>
      <c r="R600" t="s">
        <v>227</v>
      </c>
      <c r="S600" t="s">
        <v>227</v>
      </c>
      <c r="T600">
        <v>0</v>
      </c>
      <c r="U600" t="s">
        <v>227</v>
      </c>
      <c r="V600" t="s">
        <v>227</v>
      </c>
      <c r="W600" t="s">
        <v>227</v>
      </c>
      <c r="X600" t="s">
        <v>227</v>
      </c>
      <c r="Y600" t="s">
        <v>227</v>
      </c>
      <c r="Z600" t="s">
        <v>227</v>
      </c>
      <c r="AA600" t="s">
        <v>54</v>
      </c>
      <c r="AB600">
        <v>129</v>
      </c>
      <c r="AC600">
        <v>129</v>
      </c>
      <c r="AD600" t="s">
        <v>67</v>
      </c>
      <c r="AE600" t="s">
        <v>4</v>
      </c>
      <c r="AF600" t="s">
        <v>8</v>
      </c>
      <c r="AG600" t="s">
        <v>88</v>
      </c>
      <c r="AH600" s="3">
        <v>45791</v>
      </c>
      <c r="AJ600" t="s">
        <v>56</v>
      </c>
      <c r="AK600" s="3"/>
      <c r="AM600" s="3"/>
      <c r="AN600" t="s">
        <v>57</v>
      </c>
      <c r="AO600" s="3"/>
      <c r="AR600"/>
      <c r="AS600">
        <v>202505</v>
      </c>
      <c r="AT600" s="3">
        <v>45791</v>
      </c>
      <c r="AU600">
        <v>2177717</v>
      </c>
      <c r="AV600">
        <v>45796</v>
      </c>
      <c r="AW600" s="3">
        <v>45816</v>
      </c>
      <c r="AY600" s="3"/>
      <c r="BA600" s="3"/>
      <c r="BC600" s="3"/>
      <c r="BD600">
        <v>202505</v>
      </c>
      <c r="BE600">
        <v>202505</v>
      </c>
      <c r="BF600" s="5">
        <f>IFERROR(VLOOKUP(Sheet1[[#This Row],[ASESOR]],Parámetros!A:B,2,0),Sheet1[[#This Row],[PERIODO_ALTA]])</f>
        <v>202505</v>
      </c>
      <c r="BG600" s="5" t="str">
        <f>_xlfn.CONCAT(TRIM(Sheet1[[#This Row],[ASESOR]])," ",TRIM(Sheet1[[#This Row],[DEPARTAMENTO]]))</f>
        <v>ALIV TELECOM S.A.C. Piura</v>
      </c>
      <c r="BH600" s="5" t="str">
        <f>Sheet1[[#This Row],[DNI_ASESOR]]</f>
        <v>20609316170</v>
      </c>
      <c r="BI600">
        <f>IF(Sheet1[[#This Row],[GRUPO]]="G1",IF(AND(Sheet1[[#This Row],[RECIBO1_PAGADO]]&lt;&gt;"",Sheet1[[#This Row],[RECIBO1_PAGADO]]&lt;=DATEVALUE("10/06/2025")),1,0),0)</f>
        <v>1</v>
      </c>
      <c r="BJ600" s="9">
        <f>Sheet1[[#This Row],[PRECIO CON IGV EXTERNO]]/1.18</f>
        <v>109.32203389830509</v>
      </c>
      <c r="BK600" s="5" t="str">
        <f>IF(MONTH(Sheet1[[#This Row],[WS_RECIBO1_EMISION]])=5,"G1",IF(MONTH(Sheet1[[#This Row],[WS_RECIBO1_EMISION]])-5=1,"G2","POR DEFINIR"))</f>
        <v>G1</v>
      </c>
      <c r="BL600" s="5" t="s">
        <v>1798</v>
      </c>
    </row>
    <row r="601" spans="1:64" x14ac:dyDescent="0.25">
      <c r="A601">
        <v>2177726</v>
      </c>
      <c r="B601" t="s">
        <v>887</v>
      </c>
      <c r="C601" t="s">
        <v>98</v>
      </c>
      <c r="D601" t="s">
        <v>99</v>
      </c>
      <c r="E601" t="s">
        <v>101</v>
      </c>
      <c r="H601" s="3">
        <v>45789</v>
      </c>
      <c r="I601" s="13">
        <v>45791.397817939818</v>
      </c>
      <c r="J601" t="s">
        <v>190</v>
      </c>
      <c r="K601">
        <v>350</v>
      </c>
      <c r="L601" t="s">
        <v>186</v>
      </c>
      <c r="M601" t="s">
        <v>53</v>
      </c>
      <c r="N601">
        <v>0</v>
      </c>
      <c r="O601">
        <v>0</v>
      </c>
      <c r="P601">
        <v>0</v>
      </c>
      <c r="Q601">
        <v>0</v>
      </c>
      <c r="R601" t="s">
        <v>227</v>
      </c>
      <c r="S601" t="s">
        <v>227</v>
      </c>
      <c r="T601">
        <v>0</v>
      </c>
      <c r="U601" t="s">
        <v>227</v>
      </c>
      <c r="V601" t="s">
        <v>227</v>
      </c>
      <c r="W601" t="s">
        <v>227</v>
      </c>
      <c r="X601" t="s">
        <v>227</v>
      </c>
      <c r="Y601" t="s">
        <v>227</v>
      </c>
      <c r="Z601" t="s">
        <v>227</v>
      </c>
      <c r="AA601" t="s">
        <v>54</v>
      </c>
      <c r="AB601">
        <v>69</v>
      </c>
      <c r="AC601">
        <v>69</v>
      </c>
      <c r="AD601" t="s">
        <v>67</v>
      </c>
      <c r="AE601" t="s">
        <v>4</v>
      </c>
      <c r="AF601" t="s">
        <v>8</v>
      </c>
      <c r="AG601" t="s">
        <v>88</v>
      </c>
      <c r="AH601" s="3">
        <v>45798</v>
      </c>
      <c r="AJ601" t="s">
        <v>56</v>
      </c>
      <c r="AK601" s="3"/>
      <c r="AM601" s="3"/>
      <c r="AN601" t="s">
        <v>57</v>
      </c>
      <c r="AO601" s="3"/>
      <c r="AR601"/>
      <c r="AS601">
        <v>202505</v>
      </c>
      <c r="AT601" s="3">
        <v>45798</v>
      </c>
      <c r="AU601">
        <v>2177726</v>
      </c>
      <c r="AV601">
        <v>45800</v>
      </c>
      <c r="AW601" s="3">
        <v>45805</v>
      </c>
      <c r="AY601" s="3"/>
      <c r="BA601" s="3"/>
      <c r="BC601" s="3"/>
      <c r="BD601">
        <v>202505</v>
      </c>
      <c r="BE601">
        <v>202505</v>
      </c>
      <c r="BF601" s="5">
        <f>IFERROR(VLOOKUP(Sheet1[[#This Row],[ASESOR]],Parámetros!A:B,2,0),Sheet1[[#This Row],[PERIODO_ALTA]])</f>
        <v>202505</v>
      </c>
      <c r="BG601" s="5" t="str">
        <f>_xlfn.CONCAT(TRIM(Sheet1[[#This Row],[ASESOR]])," ",TRIM(Sheet1[[#This Row],[DEPARTAMENTO]]))</f>
        <v>ALIV TELECOM S.A.C. Áncash</v>
      </c>
      <c r="BH601" s="5" t="str">
        <f>Sheet1[[#This Row],[DNI_ASESOR]]</f>
        <v>20609316170</v>
      </c>
      <c r="BI601">
        <f>IF(Sheet1[[#This Row],[GRUPO]]="G1",IF(AND(Sheet1[[#This Row],[RECIBO1_PAGADO]]&lt;&gt;"",Sheet1[[#This Row],[RECIBO1_PAGADO]]&lt;=DATEVALUE("10/06/2025")),1,0),0)</f>
        <v>1</v>
      </c>
      <c r="BJ601" s="9">
        <f>Sheet1[[#This Row],[PRECIO CON IGV EXTERNO]]/1.18</f>
        <v>58.474576271186443</v>
      </c>
      <c r="BK601" s="5" t="str">
        <f>IF(MONTH(Sheet1[[#This Row],[WS_RECIBO1_EMISION]])=5,"G1",IF(MONTH(Sheet1[[#This Row],[WS_RECIBO1_EMISION]])-5=1,"G2","POR DEFINIR"))</f>
        <v>G1</v>
      </c>
      <c r="BL601" s="5" t="s">
        <v>1798</v>
      </c>
    </row>
    <row r="602" spans="1:64" x14ac:dyDescent="0.25">
      <c r="A602">
        <v>2177736</v>
      </c>
      <c r="B602" t="s">
        <v>888</v>
      </c>
      <c r="C602" t="s">
        <v>89</v>
      </c>
      <c r="D602" t="s">
        <v>89</v>
      </c>
      <c r="E602" t="s">
        <v>97</v>
      </c>
      <c r="H602" s="3">
        <v>45791</v>
      </c>
      <c r="I602" s="13">
        <v>45791.408225312502</v>
      </c>
      <c r="J602" t="s">
        <v>190</v>
      </c>
      <c r="K602">
        <v>350</v>
      </c>
      <c r="L602" t="s">
        <v>186</v>
      </c>
      <c r="M602" t="s">
        <v>53</v>
      </c>
      <c r="N602">
        <v>0</v>
      </c>
      <c r="O602">
        <v>0</v>
      </c>
      <c r="P602">
        <v>0</v>
      </c>
      <c r="Q602">
        <v>0</v>
      </c>
      <c r="R602" t="s">
        <v>227</v>
      </c>
      <c r="S602" t="s">
        <v>227</v>
      </c>
      <c r="T602">
        <v>0</v>
      </c>
      <c r="U602" t="s">
        <v>227</v>
      </c>
      <c r="V602" t="s">
        <v>227</v>
      </c>
      <c r="W602" t="s">
        <v>227</v>
      </c>
      <c r="X602" t="s">
        <v>227</v>
      </c>
      <c r="Y602" t="s">
        <v>227</v>
      </c>
      <c r="Z602" t="s">
        <v>227</v>
      </c>
      <c r="AA602" t="s">
        <v>54</v>
      </c>
      <c r="AB602">
        <v>69</v>
      </c>
      <c r="AC602">
        <v>69</v>
      </c>
      <c r="AD602" t="s">
        <v>67</v>
      </c>
      <c r="AE602" t="s">
        <v>4</v>
      </c>
      <c r="AF602" t="s">
        <v>8</v>
      </c>
      <c r="AG602" t="s">
        <v>88</v>
      </c>
      <c r="AH602" s="3">
        <v>45791</v>
      </c>
      <c r="AJ602" t="s">
        <v>56</v>
      </c>
      <c r="AK602" s="3"/>
      <c r="AM602" s="3"/>
      <c r="AN602" t="s">
        <v>57</v>
      </c>
      <c r="AO602" s="3"/>
      <c r="AR602"/>
      <c r="AS602">
        <v>202505</v>
      </c>
      <c r="AT602" s="3">
        <v>45791</v>
      </c>
      <c r="AU602">
        <v>2177736</v>
      </c>
      <c r="AV602">
        <v>45796</v>
      </c>
      <c r="AW602" s="3">
        <v>45806</v>
      </c>
      <c r="AY602" s="3"/>
      <c r="BA602" s="3"/>
      <c r="BC602" s="3"/>
      <c r="BD602">
        <v>202505</v>
      </c>
      <c r="BE602">
        <v>202505</v>
      </c>
      <c r="BF602" s="5">
        <f>IFERROR(VLOOKUP(Sheet1[[#This Row],[ASESOR]],Parámetros!A:B,2,0),Sheet1[[#This Row],[PERIODO_ALTA]])</f>
        <v>202505</v>
      </c>
      <c r="BG602" s="5" t="str">
        <f>_xlfn.CONCAT(TRIM(Sheet1[[#This Row],[ASESOR]])," ",TRIM(Sheet1[[#This Row],[DEPARTAMENTO]]))</f>
        <v>ALIV TELECOM S.A.C. Piura</v>
      </c>
      <c r="BH602" s="5" t="str">
        <f>Sheet1[[#This Row],[DNI_ASESOR]]</f>
        <v>20609316170</v>
      </c>
      <c r="BI602">
        <f>IF(Sheet1[[#This Row],[GRUPO]]="G1",IF(AND(Sheet1[[#This Row],[RECIBO1_PAGADO]]&lt;&gt;"",Sheet1[[#This Row],[RECIBO1_PAGADO]]&lt;=DATEVALUE("10/06/2025")),1,0),0)</f>
        <v>1</v>
      </c>
      <c r="BJ602" s="9">
        <f>Sheet1[[#This Row],[PRECIO CON IGV EXTERNO]]/1.18</f>
        <v>58.474576271186443</v>
      </c>
      <c r="BK602" s="5" t="str">
        <f>IF(MONTH(Sheet1[[#This Row],[WS_RECIBO1_EMISION]])=5,"G1",IF(MONTH(Sheet1[[#This Row],[WS_RECIBO1_EMISION]])-5=1,"G2","POR DEFINIR"))</f>
        <v>G1</v>
      </c>
      <c r="BL602" s="5" t="s">
        <v>1798</v>
      </c>
    </row>
    <row r="603" spans="1:64" x14ac:dyDescent="0.25">
      <c r="A603">
        <v>2177760</v>
      </c>
      <c r="B603" t="s">
        <v>889</v>
      </c>
      <c r="C603" t="s">
        <v>94</v>
      </c>
      <c r="D603" t="s">
        <v>95</v>
      </c>
      <c r="E603" t="s">
        <v>96</v>
      </c>
      <c r="H603" s="3">
        <v>45790</v>
      </c>
      <c r="I603" s="13">
        <v>45791.414482905093</v>
      </c>
      <c r="J603" t="s">
        <v>190</v>
      </c>
      <c r="K603">
        <v>350</v>
      </c>
      <c r="L603" t="s">
        <v>186</v>
      </c>
      <c r="M603" t="s">
        <v>53</v>
      </c>
      <c r="N603">
        <v>0</v>
      </c>
      <c r="O603">
        <v>0</v>
      </c>
      <c r="P603">
        <v>0</v>
      </c>
      <c r="Q603">
        <v>0</v>
      </c>
      <c r="R603" t="s">
        <v>227</v>
      </c>
      <c r="S603" t="s">
        <v>227</v>
      </c>
      <c r="T603">
        <v>0</v>
      </c>
      <c r="U603" t="s">
        <v>227</v>
      </c>
      <c r="V603" t="s">
        <v>227</v>
      </c>
      <c r="W603" t="s">
        <v>227</v>
      </c>
      <c r="X603" t="s">
        <v>227</v>
      </c>
      <c r="Y603" t="s">
        <v>227</v>
      </c>
      <c r="Z603" t="s">
        <v>227</v>
      </c>
      <c r="AA603" t="s">
        <v>54</v>
      </c>
      <c r="AB603">
        <v>69</v>
      </c>
      <c r="AC603">
        <v>69</v>
      </c>
      <c r="AD603" t="s">
        <v>67</v>
      </c>
      <c r="AE603" t="s">
        <v>4</v>
      </c>
      <c r="AF603" t="s">
        <v>8</v>
      </c>
      <c r="AG603" t="s">
        <v>88</v>
      </c>
      <c r="AH603" s="3">
        <v>45792</v>
      </c>
      <c r="AJ603" t="s">
        <v>56</v>
      </c>
      <c r="AK603" s="3"/>
      <c r="AM603" s="3"/>
      <c r="AN603" t="s">
        <v>57</v>
      </c>
      <c r="AO603" s="3"/>
      <c r="AR603"/>
      <c r="AS603">
        <v>202505</v>
      </c>
      <c r="AT603" s="3">
        <v>45792</v>
      </c>
      <c r="AU603">
        <v>2177760</v>
      </c>
      <c r="AV603">
        <v>45796</v>
      </c>
      <c r="AW603" s="3">
        <v>45811</v>
      </c>
      <c r="AY603" s="3"/>
      <c r="BA603" s="3"/>
      <c r="BC603" s="3"/>
      <c r="BD603">
        <v>202505</v>
      </c>
      <c r="BE603">
        <v>202505</v>
      </c>
      <c r="BF603" s="5">
        <f>IFERROR(VLOOKUP(Sheet1[[#This Row],[ASESOR]],Parámetros!A:B,2,0),Sheet1[[#This Row],[PERIODO_ALTA]])</f>
        <v>202505</v>
      </c>
      <c r="BG603" s="5" t="str">
        <f>_xlfn.CONCAT(TRIM(Sheet1[[#This Row],[ASESOR]])," ",TRIM(Sheet1[[#This Row],[DEPARTAMENTO]]))</f>
        <v>ALIV TELECOM S.A.C. La Libertad</v>
      </c>
      <c r="BH603" s="5" t="str">
        <f>Sheet1[[#This Row],[DNI_ASESOR]]</f>
        <v>20609316170</v>
      </c>
      <c r="BI603">
        <f>IF(Sheet1[[#This Row],[GRUPO]]="G1",IF(AND(Sheet1[[#This Row],[RECIBO1_PAGADO]]&lt;&gt;"",Sheet1[[#This Row],[RECIBO1_PAGADO]]&lt;=DATEVALUE("10/06/2025")),1,0),0)</f>
        <v>1</v>
      </c>
      <c r="BJ603" s="9">
        <f>Sheet1[[#This Row],[PRECIO CON IGV EXTERNO]]/1.18</f>
        <v>58.474576271186443</v>
      </c>
      <c r="BK603" s="5" t="str">
        <f>IF(MONTH(Sheet1[[#This Row],[WS_RECIBO1_EMISION]])=5,"G1",IF(MONTH(Sheet1[[#This Row],[WS_RECIBO1_EMISION]])-5=1,"G2","POR DEFINIR"))</f>
        <v>G1</v>
      </c>
      <c r="BL603" s="5" t="s">
        <v>1798</v>
      </c>
    </row>
    <row r="604" spans="1:64" x14ac:dyDescent="0.25">
      <c r="A604">
        <v>2177768</v>
      </c>
      <c r="B604" t="s">
        <v>890</v>
      </c>
      <c r="C604" t="s">
        <v>94</v>
      </c>
      <c r="D604" t="s">
        <v>95</v>
      </c>
      <c r="E604" t="s">
        <v>102</v>
      </c>
      <c r="H604" s="3">
        <v>45790</v>
      </c>
      <c r="I604" s="13">
        <v>45791.410513888892</v>
      </c>
      <c r="J604" t="s">
        <v>195</v>
      </c>
      <c r="K604">
        <v>1000</v>
      </c>
      <c r="L604" t="s">
        <v>188</v>
      </c>
      <c r="M604" t="s">
        <v>58</v>
      </c>
      <c r="N604">
        <v>0</v>
      </c>
      <c r="O604">
        <v>0</v>
      </c>
      <c r="P604">
        <v>0</v>
      </c>
      <c r="Q604">
        <v>0</v>
      </c>
      <c r="R604" t="s">
        <v>227</v>
      </c>
      <c r="S604" t="s">
        <v>227</v>
      </c>
      <c r="T604">
        <v>0</v>
      </c>
      <c r="U604" t="s">
        <v>227</v>
      </c>
      <c r="V604" t="s">
        <v>227</v>
      </c>
      <c r="W604" t="s">
        <v>227</v>
      </c>
      <c r="X604" t="s">
        <v>227</v>
      </c>
      <c r="Y604" t="s">
        <v>227</v>
      </c>
      <c r="Z604" t="s">
        <v>228</v>
      </c>
      <c r="AA604" t="s">
        <v>54</v>
      </c>
      <c r="AB604">
        <v>129.9</v>
      </c>
      <c r="AC604">
        <v>111.563</v>
      </c>
      <c r="AD604" t="s">
        <v>67</v>
      </c>
      <c r="AE604" t="s">
        <v>4</v>
      </c>
      <c r="AF604" t="s">
        <v>8</v>
      </c>
      <c r="AG604" t="s">
        <v>88</v>
      </c>
      <c r="AH604" s="3">
        <v>45791</v>
      </c>
      <c r="AJ604" t="s">
        <v>56</v>
      </c>
      <c r="AK604" s="3"/>
      <c r="AM604" s="3"/>
      <c r="AN604" t="s">
        <v>57</v>
      </c>
      <c r="AO604" s="3"/>
      <c r="AR604"/>
      <c r="AS604">
        <v>202505</v>
      </c>
      <c r="AT604" s="3">
        <v>45791</v>
      </c>
      <c r="AU604">
        <v>2177768</v>
      </c>
      <c r="AV604">
        <v>45796</v>
      </c>
      <c r="AW604" s="3">
        <v>45813</v>
      </c>
      <c r="AY604" s="3"/>
      <c r="BA604" s="3"/>
      <c r="BC604" s="3"/>
      <c r="BD604">
        <v>202505</v>
      </c>
      <c r="BE604">
        <v>202505</v>
      </c>
      <c r="BF604" s="5">
        <f>IFERROR(VLOOKUP(Sheet1[[#This Row],[ASESOR]],Parámetros!A:B,2,0),Sheet1[[#This Row],[PERIODO_ALTA]])</f>
        <v>202505</v>
      </c>
      <c r="BG604" s="5" t="str">
        <f>_xlfn.CONCAT(TRIM(Sheet1[[#This Row],[ASESOR]])," ",TRIM(Sheet1[[#This Row],[DEPARTAMENTO]]))</f>
        <v>ALIV TELECOM S.A.C. La Libertad</v>
      </c>
      <c r="BH604" s="5" t="str">
        <f>Sheet1[[#This Row],[DNI_ASESOR]]</f>
        <v>20609316170</v>
      </c>
      <c r="BI604">
        <f>IF(Sheet1[[#This Row],[GRUPO]]="G1",IF(AND(Sheet1[[#This Row],[RECIBO1_PAGADO]]&lt;&gt;"",Sheet1[[#This Row],[RECIBO1_PAGADO]]&lt;=DATEVALUE("10/06/2025")),1,0),0)</f>
        <v>1</v>
      </c>
      <c r="BJ604" s="9">
        <f>Sheet1[[#This Row],[PRECIO CON IGV EXTERNO]]/1.18</f>
        <v>94.544915254237296</v>
      </c>
      <c r="BK604" s="5" t="str">
        <f>IF(MONTH(Sheet1[[#This Row],[WS_RECIBO1_EMISION]])=5,"G1",IF(MONTH(Sheet1[[#This Row],[WS_RECIBO1_EMISION]])-5=1,"G2","POR DEFINIR"))</f>
        <v>G1</v>
      </c>
      <c r="BL604" s="5" t="s">
        <v>1798</v>
      </c>
    </row>
    <row r="605" spans="1:64" x14ac:dyDescent="0.25">
      <c r="A605">
        <v>2177775</v>
      </c>
      <c r="B605" t="s">
        <v>891</v>
      </c>
      <c r="C605" t="s">
        <v>94</v>
      </c>
      <c r="D605" t="s">
        <v>95</v>
      </c>
      <c r="E605" t="s">
        <v>96</v>
      </c>
      <c r="H605" s="3">
        <v>45790</v>
      </c>
      <c r="I605" s="13">
        <v>45791.416635567133</v>
      </c>
      <c r="J605" t="s">
        <v>190</v>
      </c>
      <c r="K605">
        <v>350</v>
      </c>
      <c r="L605" t="s">
        <v>186</v>
      </c>
      <c r="M605" t="s">
        <v>53</v>
      </c>
      <c r="N605">
        <v>0</v>
      </c>
      <c r="O605">
        <v>0</v>
      </c>
      <c r="P605">
        <v>0</v>
      </c>
      <c r="Q605">
        <v>0</v>
      </c>
      <c r="R605" t="s">
        <v>227</v>
      </c>
      <c r="S605" t="s">
        <v>227</v>
      </c>
      <c r="T605">
        <v>0</v>
      </c>
      <c r="U605" t="s">
        <v>227</v>
      </c>
      <c r="V605" t="s">
        <v>227</v>
      </c>
      <c r="W605" t="s">
        <v>227</v>
      </c>
      <c r="X605" t="s">
        <v>227</v>
      </c>
      <c r="Y605" t="s">
        <v>227</v>
      </c>
      <c r="Z605" t="s">
        <v>227</v>
      </c>
      <c r="AA605" t="s">
        <v>54</v>
      </c>
      <c r="AB605">
        <v>69</v>
      </c>
      <c r="AC605">
        <v>69</v>
      </c>
      <c r="AD605" t="s">
        <v>67</v>
      </c>
      <c r="AE605" t="s">
        <v>4</v>
      </c>
      <c r="AF605" t="s">
        <v>8</v>
      </c>
      <c r="AG605" t="s">
        <v>88</v>
      </c>
      <c r="AH605" s="3">
        <v>45791</v>
      </c>
      <c r="AJ605" t="s">
        <v>56</v>
      </c>
      <c r="AK605" s="3"/>
      <c r="AM605" s="3"/>
      <c r="AN605" t="s">
        <v>57</v>
      </c>
      <c r="AO605" s="3"/>
      <c r="AR605"/>
      <c r="AS605">
        <v>202505</v>
      </c>
      <c r="AT605" s="3">
        <v>45791</v>
      </c>
      <c r="AU605">
        <v>2177775</v>
      </c>
      <c r="AV605">
        <v>45796</v>
      </c>
      <c r="AW605" s="3">
        <v>45805</v>
      </c>
      <c r="AY605" s="3"/>
      <c r="BA605" s="3"/>
      <c r="BC605" s="3"/>
      <c r="BD605">
        <v>202505</v>
      </c>
      <c r="BE605">
        <v>202505</v>
      </c>
      <c r="BF605" s="5">
        <f>IFERROR(VLOOKUP(Sheet1[[#This Row],[ASESOR]],Parámetros!A:B,2,0),Sheet1[[#This Row],[PERIODO_ALTA]])</f>
        <v>202505</v>
      </c>
      <c r="BG605" s="5" t="str">
        <f>_xlfn.CONCAT(TRIM(Sheet1[[#This Row],[ASESOR]])," ",TRIM(Sheet1[[#This Row],[DEPARTAMENTO]]))</f>
        <v>ALIV TELECOM S.A.C. La Libertad</v>
      </c>
      <c r="BH605" s="5" t="str">
        <f>Sheet1[[#This Row],[DNI_ASESOR]]</f>
        <v>20609316170</v>
      </c>
      <c r="BI605">
        <f>IF(Sheet1[[#This Row],[GRUPO]]="G1",IF(AND(Sheet1[[#This Row],[RECIBO1_PAGADO]]&lt;&gt;"",Sheet1[[#This Row],[RECIBO1_PAGADO]]&lt;=DATEVALUE("10/06/2025")),1,0),0)</f>
        <v>1</v>
      </c>
      <c r="BJ605" s="9">
        <f>Sheet1[[#This Row],[PRECIO CON IGV EXTERNO]]/1.18</f>
        <v>58.474576271186443</v>
      </c>
      <c r="BK605" s="5" t="str">
        <f>IF(MONTH(Sheet1[[#This Row],[WS_RECIBO1_EMISION]])=5,"G1",IF(MONTH(Sheet1[[#This Row],[WS_RECIBO1_EMISION]])-5=1,"G2","POR DEFINIR"))</f>
        <v>G1</v>
      </c>
      <c r="BL605" s="5" t="s">
        <v>1798</v>
      </c>
    </row>
    <row r="606" spans="1:64" x14ac:dyDescent="0.25">
      <c r="A606">
        <v>2177785</v>
      </c>
      <c r="B606" t="s">
        <v>892</v>
      </c>
      <c r="C606" t="s">
        <v>94</v>
      </c>
      <c r="D606" t="s">
        <v>95</v>
      </c>
      <c r="E606" t="s">
        <v>96</v>
      </c>
      <c r="H606" s="3">
        <v>45790</v>
      </c>
      <c r="I606" s="13">
        <v>45791.420893483795</v>
      </c>
      <c r="J606" t="s">
        <v>190</v>
      </c>
      <c r="K606">
        <v>350</v>
      </c>
      <c r="L606" t="s">
        <v>186</v>
      </c>
      <c r="M606" t="s">
        <v>53</v>
      </c>
      <c r="N606">
        <v>0</v>
      </c>
      <c r="O606">
        <v>0</v>
      </c>
      <c r="P606">
        <v>0</v>
      </c>
      <c r="Q606">
        <v>0</v>
      </c>
      <c r="R606" t="s">
        <v>227</v>
      </c>
      <c r="S606" t="s">
        <v>227</v>
      </c>
      <c r="T606">
        <v>0</v>
      </c>
      <c r="U606" t="s">
        <v>227</v>
      </c>
      <c r="V606" t="s">
        <v>227</v>
      </c>
      <c r="W606" t="s">
        <v>227</v>
      </c>
      <c r="X606" t="s">
        <v>227</v>
      </c>
      <c r="Y606" t="s">
        <v>227</v>
      </c>
      <c r="Z606" t="s">
        <v>227</v>
      </c>
      <c r="AA606" t="s">
        <v>54</v>
      </c>
      <c r="AB606">
        <v>69</v>
      </c>
      <c r="AC606">
        <v>69</v>
      </c>
      <c r="AD606" t="s">
        <v>67</v>
      </c>
      <c r="AE606" t="s">
        <v>4</v>
      </c>
      <c r="AF606" t="s">
        <v>8</v>
      </c>
      <c r="AG606" t="s">
        <v>88</v>
      </c>
      <c r="AH606" s="3">
        <v>45791</v>
      </c>
      <c r="AJ606" t="s">
        <v>56</v>
      </c>
      <c r="AK606" s="3"/>
      <c r="AM606" s="3"/>
      <c r="AN606" t="s">
        <v>57</v>
      </c>
      <c r="AO606" s="3"/>
      <c r="AR606"/>
      <c r="AS606">
        <v>202505</v>
      </c>
      <c r="AT606" s="3">
        <v>45791</v>
      </c>
      <c r="AU606">
        <v>2177785</v>
      </c>
      <c r="AV606">
        <v>45796</v>
      </c>
      <c r="AW606" s="3">
        <v>45815</v>
      </c>
      <c r="AY606" s="3"/>
      <c r="BA606" s="3"/>
      <c r="BC606" s="3"/>
      <c r="BD606">
        <v>202505</v>
      </c>
      <c r="BE606">
        <v>202505</v>
      </c>
      <c r="BF606" s="5">
        <f>IFERROR(VLOOKUP(Sheet1[[#This Row],[ASESOR]],Parámetros!A:B,2,0),Sheet1[[#This Row],[PERIODO_ALTA]])</f>
        <v>202505</v>
      </c>
      <c r="BG606" s="5" t="str">
        <f>_xlfn.CONCAT(TRIM(Sheet1[[#This Row],[ASESOR]])," ",TRIM(Sheet1[[#This Row],[DEPARTAMENTO]]))</f>
        <v>ALIV TELECOM S.A.C. La Libertad</v>
      </c>
      <c r="BH606" s="5" t="str">
        <f>Sheet1[[#This Row],[DNI_ASESOR]]</f>
        <v>20609316170</v>
      </c>
      <c r="BI606">
        <f>IF(Sheet1[[#This Row],[GRUPO]]="G1",IF(AND(Sheet1[[#This Row],[RECIBO1_PAGADO]]&lt;&gt;"",Sheet1[[#This Row],[RECIBO1_PAGADO]]&lt;=DATEVALUE("10/06/2025")),1,0),0)</f>
        <v>1</v>
      </c>
      <c r="BJ606" s="9">
        <f>Sheet1[[#This Row],[PRECIO CON IGV EXTERNO]]/1.18</f>
        <v>58.474576271186443</v>
      </c>
      <c r="BK606" s="5" t="str">
        <f>IF(MONTH(Sheet1[[#This Row],[WS_RECIBO1_EMISION]])=5,"G1",IF(MONTH(Sheet1[[#This Row],[WS_RECIBO1_EMISION]])-5=1,"G2","POR DEFINIR"))</f>
        <v>G1</v>
      </c>
      <c r="BL606" s="5" t="s">
        <v>1798</v>
      </c>
    </row>
    <row r="607" spans="1:64" x14ac:dyDescent="0.25">
      <c r="A607">
        <v>2177829</v>
      </c>
      <c r="B607" t="s">
        <v>893</v>
      </c>
      <c r="C607" t="s">
        <v>89</v>
      </c>
      <c r="D607" t="s">
        <v>89</v>
      </c>
      <c r="E607" t="s">
        <v>90</v>
      </c>
      <c r="H607" s="3">
        <v>45791</v>
      </c>
      <c r="I607" s="13">
        <v>45791.439502696761</v>
      </c>
      <c r="J607" t="s">
        <v>190</v>
      </c>
      <c r="K607">
        <v>350</v>
      </c>
      <c r="L607" t="s">
        <v>186</v>
      </c>
      <c r="M607" t="s">
        <v>53</v>
      </c>
      <c r="N607">
        <v>0</v>
      </c>
      <c r="O607">
        <v>0</v>
      </c>
      <c r="P607">
        <v>0</v>
      </c>
      <c r="Q607">
        <v>0</v>
      </c>
      <c r="R607" t="s">
        <v>227</v>
      </c>
      <c r="S607" t="s">
        <v>227</v>
      </c>
      <c r="T607">
        <v>0</v>
      </c>
      <c r="U607" t="s">
        <v>227</v>
      </c>
      <c r="V607" t="s">
        <v>227</v>
      </c>
      <c r="W607" t="s">
        <v>227</v>
      </c>
      <c r="X607" t="s">
        <v>227</v>
      </c>
      <c r="Y607" t="s">
        <v>227</v>
      </c>
      <c r="Z607" t="s">
        <v>227</v>
      </c>
      <c r="AA607" t="s">
        <v>64</v>
      </c>
      <c r="AB607">
        <v>69</v>
      </c>
      <c r="AC607">
        <v>69</v>
      </c>
      <c r="AD607" t="s">
        <v>67</v>
      </c>
      <c r="AE607" t="s">
        <v>4</v>
      </c>
      <c r="AF607" t="s">
        <v>8</v>
      </c>
      <c r="AG607" t="s">
        <v>88</v>
      </c>
      <c r="AH607" s="3">
        <v>45791</v>
      </c>
      <c r="AJ607" t="s">
        <v>56</v>
      </c>
      <c r="AK607" s="3"/>
      <c r="AM607" s="3"/>
      <c r="AN607" t="s">
        <v>57</v>
      </c>
      <c r="AO607" s="3"/>
      <c r="AR607"/>
      <c r="AS607">
        <v>202505</v>
      </c>
      <c r="AT607" s="3">
        <v>45791</v>
      </c>
      <c r="AU607">
        <v>2177829</v>
      </c>
      <c r="AV607">
        <v>45796</v>
      </c>
      <c r="AW607" s="3">
        <v>45811</v>
      </c>
      <c r="AY607" s="3"/>
      <c r="BA607" s="3"/>
      <c r="BC607" s="3"/>
      <c r="BD607">
        <v>202505</v>
      </c>
      <c r="BE607">
        <v>202505</v>
      </c>
      <c r="BF607" s="5">
        <f>IFERROR(VLOOKUP(Sheet1[[#This Row],[ASESOR]],Parámetros!A:B,2,0),Sheet1[[#This Row],[PERIODO_ALTA]])</f>
        <v>202505</v>
      </c>
      <c r="BG607" s="5" t="str">
        <f>_xlfn.CONCAT(TRIM(Sheet1[[#This Row],[ASESOR]])," ",TRIM(Sheet1[[#This Row],[DEPARTAMENTO]]))</f>
        <v>ALIV TELECOM S.A.C. Piura</v>
      </c>
      <c r="BH607" s="5" t="str">
        <f>Sheet1[[#This Row],[DNI_ASESOR]]</f>
        <v>20609316170</v>
      </c>
      <c r="BI607">
        <f>IF(Sheet1[[#This Row],[GRUPO]]="G1",IF(AND(Sheet1[[#This Row],[RECIBO1_PAGADO]]&lt;&gt;"",Sheet1[[#This Row],[RECIBO1_PAGADO]]&lt;=DATEVALUE("10/06/2025")),1,0),0)</f>
        <v>1</v>
      </c>
      <c r="BJ607" s="9">
        <f>Sheet1[[#This Row],[PRECIO CON IGV EXTERNO]]/1.18</f>
        <v>58.474576271186443</v>
      </c>
      <c r="BK607" s="5" t="str">
        <f>IF(MONTH(Sheet1[[#This Row],[WS_RECIBO1_EMISION]])=5,"G1",IF(MONTH(Sheet1[[#This Row],[WS_RECIBO1_EMISION]])-5=1,"G2","POR DEFINIR"))</f>
        <v>G1</v>
      </c>
      <c r="BL607" s="5" t="s">
        <v>1798</v>
      </c>
    </row>
    <row r="608" spans="1:64" x14ac:dyDescent="0.25">
      <c r="A608">
        <v>2177938</v>
      </c>
      <c r="B608" t="s">
        <v>894</v>
      </c>
      <c r="C608" t="s">
        <v>94</v>
      </c>
      <c r="D608" t="s">
        <v>95</v>
      </c>
      <c r="E608" t="s">
        <v>96</v>
      </c>
      <c r="H608" s="3">
        <v>45790</v>
      </c>
      <c r="I608" s="13">
        <v>45791.458291585652</v>
      </c>
      <c r="J608" t="s">
        <v>190</v>
      </c>
      <c r="K608">
        <v>350</v>
      </c>
      <c r="L608" t="s">
        <v>186</v>
      </c>
      <c r="M608" t="s">
        <v>53</v>
      </c>
      <c r="N608">
        <v>0</v>
      </c>
      <c r="O608">
        <v>0</v>
      </c>
      <c r="P608">
        <v>0</v>
      </c>
      <c r="Q608">
        <v>0</v>
      </c>
      <c r="R608" t="s">
        <v>227</v>
      </c>
      <c r="S608" t="s">
        <v>227</v>
      </c>
      <c r="T608">
        <v>0</v>
      </c>
      <c r="U608" t="s">
        <v>227</v>
      </c>
      <c r="V608" t="s">
        <v>227</v>
      </c>
      <c r="W608" t="s">
        <v>227</v>
      </c>
      <c r="X608" t="s">
        <v>227</v>
      </c>
      <c r="Y608" t="s">
        <v>227</v>
      </c>
      <c r="Z608" t="s">
        <v>227</v>
      </c>
      <c r="AA608" t="s">
        <v>54</v>
      </c>
      <c r="AB608">
        <v>69</v>
      </c>
      <c r="AC608">
        <v>69</v>
      </c>
      <c r="AD608" t="s">
        <v>67</v>
      </c>
      <c r="AE608" t="s">
        <v>4</v>
      </c>
      <c r="AF608" t="s">
        <v>8</v>
      </c>
      <c r="AG608" t="s">
        <v>88</v>
      </c>
      <c r="AH608" s="3">
        <v>45791</v>
      </c>
      <c r="AJ608" t="s">
        <v>56</v>
      </c>
      <c r="AK608" s="3"/>
      <c r="AM608" s="3"/>
      <c r="AN608" t="s">
        <v>57</v>
      </c>
      <c r="AO608" s="3"/>
      <c r="AR608"/>
      <c r="AS608">
        <v>202505</v>
      </c>
      <c r="AT608" s="3">
        <v>45791</v>
      </c>
      <c r="AU608">
        <v>2177938</v>
      </c>
      <c r="AV608">
        <v>45796</v>
      </c>
      <c r="AW608" s="3">
        <v>45806</v>
      </c>
      <c r="AY608" s="3"/>
      <c r="BA608" s="3"/>
      <c r="BC608" s="3"/>
      <c r="BD608">
        <v>202505</v>
      </c>
      <c r="BE608">
        <v>202505</v>
      </c>
      <c r="BF608" s="5">
        <f>IFERROR(VLOOKUP(Sheet1[[#This Row],[ASESOR]],Parámetros!A:B,2,0),Sheet1[[#This Row],[PERIODO_ALTA]])</f>
        <v>202505</v>
      </c>
      <c r="BG608" s="5" t="str">
        <f>_xlfn.CONCAT(TRIM(Sheet1[[#This Row],[ASESOR]])," ",TRIM(Sheet1[[#This Row],[DEPARTAMENTO]]))</f>
        <v>ALIV TELECOM S.A.C. La Libertad</v>
      </c>
      <c r="BH608" s="5" t="str">
        <f>Sheet1[[#This Row],[DNI_ASESOR]]</f>
        <v>20609316170</v>
      </c>
      <c r="BI608">
        <f>IF(Sheet1[[#This Row],[GRUPO]]="G1",IF(AND(Sheet1[[#This Row],[RECIBO1_PAGADO]]&lt;&gt;"",Sheet1[[#This Row],[RECIBO1_PAGADO]]&lt;=DATEVALUE("10/06/2025")),1,0),0)</f>
        <v>1</v>
      </c>
      <c r="BJ608" s="9">
        <f>Sheet1[[#This Row],[PRECIO CON IGV EXTERNO]]/1.18</f>
        <v>58.474576271186443</v>
      </c>
      <c r="BK608" s="5" t="str">
        <f>IF(MONTH(Sheet1[[#This Row],[WS_RECIBO1_EMISION]])=5,"G1",IF(MONTH(Sheet1[[#This Row],[WS_RECIBO1_EMISION]])-5=1,"G2","POR DEFINIR"))</f>
        <v>G1</v>
      </c>
      <c r="BL608" s="5" t="s">
        <v>1798</v>
      </c>
    </row>
    <row r="609" spans="1:64" x14ac:dyDescent="0.25">
      <c r="A609">
        <v>2177944</v>
      </c>
      <c r="B609" t="s">
        <v>895</v>
      </c>
      <c r="C609" t="s">
        <v>89</v>
      </c>
      <c r="D609" t="s">
        <v>89</v>
      </c>
      <c r="E609" t="s">
        <v>97</v>
      </c>
      <c r="H609" s="3">
        <v>45790</v>
      </c>
      <c r="I609" s="13">
        <v>45791.458298113423</v>
      </c>
      <c r="J609" t="s">
        <v>190</v>
      </c>
      <c r="K609">
        <v>350</v>
      </c>
      <c r="L609" t="s">
        <v>186</v>
      </c>
      <c r="M609" t="s">
        <v>53</v>
      </c>
      <c r="N609">
        <v>0</v>
      </c>
      <c r="O609">
        <v>0</v>
      </c>
      <c r="P609">
        <v>0</v>
      </c>
      <c r="Q609">
        <v>0</v>
      </c>
      <c r="R609" t="s">
        <v>227</v>
      </c>
      <c r="S609" t="s">
        <v>227</v>
      </c>
      <c r="T609">
        <v>0</v>
      </c>
      <c r="U609" t="s">
        <v>227</v>
      </c>
      <c r="V609" t="s">
        <v>227</v>
      </c>
      <c r="W609" t="s">
        <v>227</v>
      </c>
      <c r="X609" t="s">
        <v>227</v>
      </c>
      <c r="Y609" t="s">
        <v>227</v>
      </c>
      <c r="Z609" t="s">
        <v>227</v>
      </c>
      <c r="AA609" t="s">
        <v>64</v>
      </c>
      <c r="AB609">
        <v>69</v>
      </c>
      <c r="AC609">
        <v>69</v>
      </c>
      <c r="AD609" t="s">
        <v>67</v>
      </c>
      <c r="AE609" t="s">
        <v>4</v>
      </c>
      <c r="AF609" t="s">
        <v>8</v>
      </c>
      <c r="AG609" t="s">
        <v>88</v>
      </c>
      <c r="AH609" s="3">
        <v>45791</v>
      </c>
      <c r="AJ609" t="s">
        <v>56</v>
      </c>
      <c r="AK609" s="3"/>
      <c r="AM609" s="3"/>
      <c r="AN609" t="s">
        <v>57</v>
      </c>
      <c r="AO609" s="3"/>
      <c r="AR609"/>
      <c r="AS609">
        <v>202505</v>
      </c>
      <c r="AT609" s="3">
        <v>45791</v>
      </c>
      <c r="AU609">
        <v>2177944</v>
      </c>
      <c r="AV609">
        <v>45796</v>
      </c>
      <c r="AW609" s="3">
        <v>45806</v>
      </c>
      <c r="AY609" s="3"/>
      <c r="BA609" s="3"/>
      <c r="BC609" s="3"/>
      <c r="BD609">
        <v>202505</v>
      </c>
      <c r="BE609">
        <v>202505</v>
      </c>
      <c r="BF609" s="5">
        <f>IFERROR(VLOOKUP(Sheet1[[#This Row],[ASESOR]],Parámetros!A:B,2,0),Sheet1[[#This Row],[PERIODO_ALTA]])</f>
        <v>202505</v>
      </c>
      <c r="BG609" s="5" t="str">
        <f>_xlfn.CONCAT(TRIM(Sheet1[[#This Row],[ASESOR]])," ",TRIM(Sheet1[[#This Row],[DEPARTAMENTO]]))</f>
        <v>ALIV TELECOM S.A.C. Piura</v>
      </c>
      <c r="BH609" s="5" t="str">
        <f>Sheet1[[#This Row],[DNI_ASESOR]]</f>
        <v>20609316170</v>
      </c>
      <c r="BI609">
        <f>IF(Sheet1[[#This Row],[GRUPO]]="G1",IF(AND(Sheet1[[#This Row],[RECIBO1_PAGADO]]&lt;&gt;"",Sheet1[[#This Row],[RECIBO1_PAGADO]]&lt;=DATEVALUE("10/06/2025")),1,0),0)</f>
        <v>1</v>
      </c>
      <c r="BJ609" s="9">
        <f>Sheet1[[#This Row],[PRECIO CON IGV EXTERNO]]/1.18</f>
        <v>58.474576271186443</v>
      </c>
      <c r="BK609" s="5" t="str">
        <f>IF(MONTH(Sheet1[[#This Row],[WS_RECIBO1_EMISION]])=5,"G1",IF(MONTH(Sheet1[[#This Row],[WS_RECIBO1_EMISION]])-5=1,"G2","POR DEFINIR"))</f>
        <v>G1</v>
      </c>
      <c r="BL609" s="5" t="s">
        <v>1798</v>
      </c>
    </row>
    <row r="610" spans="1:64" x14ac:dyDescent="0.25">
      <c r="A610">
        <v>2177949</v>
      </c>
      <c r="B610" t="s">
        <v>896</v>
      </c>
      <c r="C610" t="s">
        <v>89</v>
      </c>
      <c r="D610" t="s">
        <v>89</v>
      </c>
      <c r="E610" t="s">
        <v>90</v>
      </c>
      <c r="H610" s="3">
        <v>45791</v>
      </c>
      <c r="I610" s="13">
        <v>45791.479134606481</v>
      </c>
      <c r="J610" t="s">
        <v>190</v>
      </c>
      <c r="K610">
        <v>350</v>
      </c>
      <c r="L610" t="s">
        <v>186</v>
      </c>
      <c r="M610" t="s">
        <v>53</v>
      </c>
      <c r="N610">
        <v>0</v>
      </c>
      <c r="O610">
        <v>0</v>
      </c>
      <c r="P610">
        <v>0</v>
      </c>
      <c r="Q610">
        <v>0</v>
      </c>
      <c r="R610" t="s">
        <v>227</v>
      </c>
      <c r="S610" t="s">
        <v>227</v>
      </c>
      <c r="T610">
        <v>0</v>
      </c>
      <c r="U610" t="s">
        <v>227</v>
      </c>
      <c r="V610" t="s">
        <v>227</v>
      </c>
      <c r="W610" t="s">
        <v>227</v>
      </c>
      <c r="X610" t="s">
        <v>227</v>
      </c>
      <c r="Y610" t="s">
        <v>227</v>
      </c>
      <c r="Z610" t="s">
        <v>227</v>
      </c>
      <c r="AA610" t="s">
        <v>54</v>
      </c>
      <c r="AB610">
        <v>69</v>
      </c>
      <c r="AC610">
        <v>69</v>
      </c>
      <c r="AD610" t="s">
        <v>67</v>
      </c>
      <c r="AE610" t="s">
        <v>4</v>
      </c>
      <c r="AF610" t="s">
        <v>8</v>
      </c>
      <c r="AG610" t="s">
        <v>88</v>
      </c>
      <c r="AH610" s="3">
        <v>45791</v>
      </c>
      <c r="AJ610" t="s">
        <v>56</v>
      </c>
      <c r="AK610" s="3"/>
      <c r="AM610" s="3"/>
      <c r="AN610" t="s">
        <v>57</v>
      </c>
      <c r="AO610" s="3"/>
      <c r="AR610"/>
      <c r="AS610">
        <v>202505</v>
      </c>
      <c r="AT610" s="3">
        <v>45791</v>
      </c>
      <c r="AU610">
        <v>2177949</v>
      </c>
      <c r="AV610">
        <v>45796</v>
      </c>
      <c r="AW610" s="3">
        <v>45804</v>
      </c>
      <c r="AY610" s="3"/>
      <c r="BA610" s="3"/>
      <c r="BC610" s="3"/>
      <c r="BD610">
        <v>202505</v>
      </c>
      <c r="BE610">
        <v>202505</v>
      </c>
      <c r="BF610" s="5">
        <f>IFERROR(VLOOKUP(Sheet1[[#This Row],[ASESOR]],Parámetros!A:B,2,0),Sheet1[[#This Row],[PERIODO_ALTA]])</f>
        <v>202505</v>
      </c>
      <c r="BG610" s="5" t="str">
        <f>_xlfn.CONCAT(TRIM(Sheet1[[#This Row],[ASESOR]])," ",TRIM(Sheet1[[#This Row],[DEPARTAMENTO]]))</f>
        <v>ALIV TELECOM S.A.C. Piura</v>
      </c>
      <c r="BH610" s="5" t="str">
        <f>Sheet1[[#This Row],[DNI_ASESOR]]</f>
        <v>20609316170</v>
      </c>
      <c r="BI610">
        <f>IF(Sheet1[[#This Row],[GRUPO]]="G1",IF(AND(Sheet1[[#This Row],[RECIBO1_PAGADO]]&lt;&gt;"",Sheet1[[#This Row],[RECIBO1_PAGADO]]&lt;=DATEVALUE("10/06/2025")),1,0),0)</f>
        <v>1</v>
      </c>
      <c r="BJ610" s="9">
        <f>Sheet1[[#This Row],[PRECIO CON IGV EXTERNO]]/1.18</f>
        <v>58.474576271186443</v>
      </c>
      <c r="BK610" s="5" t="str">
        <f>IF(MONTH(Sheet1[[#This Row],[WS_RECIBO1_EMISION]])=5,"G1",IF(MONTH(Sheet1[[#This Row],[WS_RECIBO1_EMISION]])-5=1,"G2","POR DEFINIR"))</f>
        <v>G1</v>
      </c>
      <c r="BL610" s="5" t="s">
        <v>1798</v>
      </c>
    </row>
    <row r="611" spans="1:64" x14ac:dyDescent="0.25">
      <c r="A611">
        <v>2177954</v>
      </c>
      <c r="B611" t="s">
        <v>897</v>
      </c>
      <c r="C611" t="s">
        <v>89</v>
      </c>
      <c r="D611" t="s">
        <v>89</v>
      </c>
      <c r="E611" t="s">
        <v>90</v>
      </c>
      <c r="H611" s="3">
        <v>45791</v>
      </c>
      <c r="I611" s="13">
        <v>45791.483296412036</v>
      </c>
      <c r="J611" t="s">
        <v>190</v>
      </c>
      <c r="K611">
        <v>350</v>
      </c>
      <c r="L611" t="s">
        <v>186</v>
      </c>
      <c r="M611" t="s">
        <v>53</v>
      </c>
      <c r="N611">
        <v>0</v>
      </c>
      <c r="O611">
        <v>0</v>
      </c>
      <c r="P611">
        <v>0</v>
      </c>
      <c r="Q611">
        <v>0</v>
      </c>
      <c r="R611" t="s">
        <v>227</v>
      </c>
      <c r="S611" t="s">
        <v>227</v>
      </c>
      <c r="T611">
        <v>0</v>
      </c>
      <c r="U611" t="s">
        <v>227</v>
      </c>
      <c r="V611" t="s">
        <v>227</v>
      </c>
      <c r="W611" t="s">
        <v>227</v>
      </c>
      <c r="X611" t="s">
        <v>227</v>
      </c>
      <c r="Y611" t="s">
        <v>227</v>
      </c>
      <c r="Z611" t="s">
        <v>227</v>
      </c>
      <c r="AA611" t="s">
        <v>54</v>
      </c>
      <c r="AB611">
        <v>69</v>
      </c>
      <c r="AC611">
        <v>69</v>
      </c>
      <c r="AD611" t="s">
        <v>67</v>
      </c>
      <c r="AE611" t="s">
        <v>70</v>
      </c>
      <c r="AF611" t="s">
        <v>131</v>
      </c>
      <c r="AG611" t="s">
        <v>88</v>
      </c>
      <c r="AH611" s="3">
        <v>45791</v>
      </c>
      <c r="AJ611" t="s">
        <v>56</v>
      </c>
      <c r="AK611" s="3"/>
      <c r="AM611" s="3"/>
      <c r="AN611" t="s">
        <v>57</v>
      </c>
      <c r="AO611" s="3"/>
      <c r="AR611"/>
      <c r="AS611">
        <v>202505</v>
      </c>
      <c r="AT611" s="3">
        <v>45791</v>
      </c>
      <c r="AU611">
        <v>2177954</v>
      </c>
      <c r="AV611">
        <v>45796</v>
      </c>
      <c r="AW611" s="3">
        <v>45800</v>
      </c>
      <c r="AY611" s="3"/>
      <c r="BA611" s="3"/>
      <c r="BC611" s="3"/>
      <c r="BD611">
        <v>202505</v>
      </c>
      <c r="BE611">
        <v>202505</v>
      </c>
      <c r="BF611" s="5">
        <f>IFERROR(VLOOKUP(Sheet1[[#This Row],[ASESOR]],Parámetros!A:B,2,0),Sheet1[[#This Row],[PERIODO_ALTA]])</f>
        <v>202505</v>
      </c>
      <c r="BG611" s="5" t="str">
        <f>_xlfn.CONCAT(TRIM(Sheet1[[#This Row],[ASESOR]])," ",TRIM(Sheet1[[#This Row],[DEPARTAMENTO]]))</f>
        <v>SICOMNET SAC Piura</v>
      </c>
      <c r="BH611" s="5" t="str">
        <f>Sheet1[[#This Row],[DNI_ASESOR]]</f>
        <v>20610959564</v>
      </c>
      <c r="BI611">
        <f>IF(Sheet1[[#This Row],[GRUPO]]="G1",IF(AND(Sheet1[[#This Row],[RECIBO1_PAGADO]]&lt;&gt;"",Sheet1[[#This Row],[RECIBO1_PAGADO]]&lt;=DATEVALUE("10/06/2025")),1,0),0)</f>
        <v>1</v>
      </c>
      <c r="BJ611" s="9">
        <f>Sheet1[[#This Row],[PRECIO CON IGV EXTERNO]]/1.18</f>
        <v>58.474576271186443</v>
      </c>
      <c r="BK611" s="5" t="str">
        <f>IF(MONTH(Sheet1[[#This Row],[WS_RECIBO1_EMISION]])=5,"G1",IF(MONTH(Sheet1[[#This Row],[WS_RECIBO1_EMISION]])-5=1,"G2","POR DEFINIR"))</f>
        <v>G1</v>
      </c>
      <c r="BL611" s="5" t="s">
        <v>1798</v>
      </c>
    </row>
    <row r="612" spans="1:64" x14ac:dyDescent="0.25">
      <c r="A612">
        <v>2177959</v>
      </c>
      <c r="B612" t="s">
        <v>898</v>
      </c>
      <c r="C612" t="s">
        <v>89</v>
      </c>
      <c r="D612" t="s">
        <v>89</v>
      </c>
      <c r="E612" t="s">
        <v>93</v>
      </c>
      <c r="H612" s="3">
        <v>45791</v>
      </c>
      <c r="I612" s="13">
        <v>45791.483246331016</v>
      </c>
      <c r="J612" t="s">
        <v>195</v>
      </c>
      <c r="K612">
        <v>1000</v>
      </c>
      <c r="L612" t="s">
        <v>188</v>
      </c>
      <c r="M612" t="s">
        <v>58</v>
      </c>
      <c r="N612">
        <v>1</v>
      </c>
      <c r="O612">
        <v>0</v>
      </c>
      <c r="P612">
        <v>0</v>
      </c>
      <c r="Q612">
        <v>0</v>
      </c>
      <c r="R612" t="s">
        <v>227</v>
      </c>
      <c r="S612" t="s">
        <v>227</v>
      </c>
      <c r="T612">
        <v>0</v>
      </c>
      <c r="U612" t="s">
        <v>227</v>
      </c>
      <c r="V612" t="s">
        <v>227</v>
      </c>
      <c r="W612" t="s">
        <v>227</v>
      </c>
      <c r="X612" t="s">
        <v>227</v>
      </c>
      <c r="Y612" t="s">
        <v>227</v>
      </c>
      <c r="Z612" t="s">
        <v>228</v>
      </c>
      <c r="AA612" t="s">
        <v>54</v>
      </c>
      <c r="AB612">
        <v>129.9</v>
      </c>
      <c r="AC612">
        <v>111.563</v>
      </c>
      <c r="AD612" t="s">
        <v>67</v>
      </c>
      <c r="AE612" t="s">
        <v>4</v>
      </c>
      <c r="AF612" t="s">
        <v>8</v>
      </c>
      <c r="AG612" t="s">
        <v>88</v>
      </c>
      <c r="AH612" s="3">
        <v>45791</v>
      </c>
      <c r="AJ612" t="s">
        <v>56</v>
      </c>
      <c r="AK612" s="3"/>
      <c r="AM612" s="3"/>
      <c r="AN612" t="s">
        <v>57</v>
      </c>
      <c r="AO612" s="3"/>
      <c r="AR612"/>
      <c r="AS612">
        <v>202505</v>
      </c>
      <c r="AT612" s="3">
        <v>45791</v>
      </c>
      <c r="AU612">
        <v>2177959</v>
      </c>
      <c r="AV612">
        <v>45796</v>
      </c>
      <c r="AW612" s="3">
        <v>45798</v>
      </c>
      <c r="AY612" s="3"/>
      <c r="BA612" s="3"/>
      <c r="BC612" s="3"/>
      <c r="BD612">
        <v>202505</v>
      </c>
      <c r="BE612">
        <v>202505</v>
      </c>
      <c r="BF612" s="5">
        <f>IFERROR(VLOOKUP(Sheet1[[#This Row],[ASESOR]],Parámetros!A:B,2,0),Sheet1[[#This Row],[PERIODO_ALTA]])</f>
        <v>202505</v>
      </c>
      <c r="BG612" s="5" t="str">
        <f>_xlfn.CONCAT(TRIM(Sheet1[[#This Row],[ASESOR]])," ",TRIM(Sheet1[[#This Row],[DEPARTAMENTO]]))</f>
        <v>ALIV TELECOM S.A.C. Piura</v>
      </c>
      <c r="BH612" s="5" t="str">
        <f>Sheet1[[#This Row],[DNI_ASESOR]]</f>
        <v>20609316170</v>
      </c>
      <c r="BI612">
        <f>IF(Sheet1[[#This Row],[GRUPO]]="G1",IF(AND(Sheet1[[#This Row],[RECIBO1_PAGADO]]&lt;&gt;"",Sheet1[[#This Row],[RECIBO1_PAGADO]]&lt;=DATEVALUE("10/06/2025")),1,0),0)</f>
        <v>1</v>
      </c>
      <c r="BJ612" s="9">
        <f>Sheet1[[#This Row],[PRECIO CON IGV EXTERNO]]/1.18</f>
        <v>94.544915254237296</v>
      </c>
      <c r="BK612" s="5" t="str">
        <f>IF(MONTH(Sheet1[[#This Row],[WS_RECIBO1_EMISION]])=5,"G1",IF(MONTH(Sheet1[[#This Row],[WS_RECIBO1_EMISION]])-5=1,"G2","POR DEFINIR"))</f>
        <v>G1</v>
      </c>
      <c r="BL612" s="5" t="s">
        <v>1798</v>
      </c>
    </row>
    <row r="613" spans="1:64" x14ac:dyDescent="0.25">
      <c r="A613">
        <v>2178007</v>
      </c>
      <c r="B613" t="s">
        <v>899</v>
      </c>
      <c r="C613" t="s">
        <v>85</v>
      </c>
      <c r="D613" t="s">
        <v>86</v>
      </c>
      <c r="E613" t="s">
        <v>66</v>
      </c>
      <c r="H613" s="3">
        <v>45789</v>
      </c>
      <c r="I613" s="13">
        <v>45791.581153622683</v>
      </c>
      <c r="J613" t="s">
        <v>190</v>
      </c>
      <c r="K613">
        <v>350</v>
      </c>
      <c r="L613" t="s">
        <v>188</v>
      </c>
      <c r="M613" t="s">
        <v>61</v>
      </c>
      <c r="N613">
        <v>0</v>
      </c>
      <c r="O613">
        <v>0</v>
      </c>
      <c r="P613">
        <v>0</v>
      </c>
      <c r="Q613">
        <v>0</v>
      </c>
      <c r="R613" t="s">
        <v>227</v>
      </c>
      <c r="S613" t="s">
        <v>227</v>
      </c>
      <c r="T613">
        <v>1</v>
      </c>
      <c r="U613" t="s">
        <v>227</v>
      </c>
      <c r="V613" t="s">
        <v>227</v>
      </c>
      <c r="W613" t="s">
        <v>227</v>
      </c>
      <c r="X613" t="s">
        <v>227</v>
      </c>
      <c r="Y613" t="s">
        <v>227</v>
      </c>
      <c r="Z613" t="s">
        <v>227</v>
      </c>
      <c r="AA613" t="s">
        <v>54</v>
      </c>
      <c r="AB613">
        <v>79</v>
      </c>
      <c r="AC613">
        <v>79</v>
      </c>
      <c r="AD613" t="s">
        <v>60</v>
      </c>
      <c r="AE613" t="s">
        <v>900</v>
      </c>
      <c r="AF613" t="s">
        <v>901</v>
      </c>
      <c r="AG613" t="s">
        <v>88</v>
      </c>
      <c r="AH613" s="3">
        <v>45792</v>
      </c>
      <c r="AJ613" t="s">
        <v>56</v>
      </c>
      <c r="AK613" s="3"/>
      <c r="AM613" s="3"/>
      <c r="AN613" t="s">
        <v>57</v>
      </c>
      <c r="AO613" s="3"/>
      <c r="AR613"/>
      <c r="AS613">
        <v>202505</v>
      </c>
      <c r="AT613" s="3">
        <v>45792</v>
      </c>
      <c r="AU613">
        <v>2178007</v>
      </c>
      <c r="AV613">
        <v>45796</v>
      </c>
      <c r="AW613" s="3">
        <v>45805</v>
      </c>
      <c r="AY613" s="3"/>
      <c r="BA613" s="3"/>
      <c r="BC613" s="3"/>
      <c r="BD613">
        <v>202505</v>
      </c>
      <c r="BE613">
        <v>202505</v>
      </c>
      <c r="BF613" s="5">
        <f>IFERROR(VLOOKUP(Sheet1[[#This Row],[ASESOR]],Parámetros!A:B,2,0),Sheet1[[#This Row],[PERIODO_ALTA]])</f>
        <v>202505</v>
      </c>
      <c r="BG613" s="5" t="str">
        <f>_xlfn.CONCAT(TRIM(Sheet1[[#This Row],[ASESOR]])," ",TRIM(Sheet1[[#This Row],[DEPARTAMENTO]]))</f>
        <v>FUTURA CONNECTION Lambayeque</v>
      </c>
      <c r="BH613" s="5" t="str">
        <f>Sheet1[[#This Row],[DNI_ASESOR]]</f>
        <v>20608999371</v>
      </c>
      <c r="BI613">
        <f>IF(Sheet1[[#This Row],[GRUPO]]="G1",IF(AND(Sheet1[[#This Row],[RECIBO1_PAGADO]]&lt;&gt;"",Sheet1[[#This Row],[RECIBO1_PAGADO]]&lt;=DATEVALUE("10/06/2025")),1,0),0)</f>
        <v>1</v>
      </c>
      <c r="BJ613" s="9">
        <f>Sheet1[[#This Row],[PRECIO CON IGV EXTERNO]]/1.18</f>
        <v>66.949152542372886</v>
      </c>
      <c r="BK613" s="5" t="str">
        <f>IF(MONTH(Sheet1[[#This Row],[WS_RECIBO1_EMISION]])=5,"G1",IF(MONTH(Sheet1[[#This Row],[WS_RECIBO1_EMISION]])-5=1,"G2","POR DEFINIR"))</f>
        <v>G1</v>
      </c>
      <c r="BL613" s="5" t="s">
        <v>1798</v>
      </c>
    </row>
    <row r="614" spans="1:64" x14ac:dyDescent="0.25">
      <c r="A614">
        <v>2178032</v>
      </c>
      <c r="B614" t="s">
        <v>902</v>
      </c>
      <c r="C614" t="s">
        <v>89</v>
      </c>
      <c r="D614" t="s">
        <v>89</v>
      </c>
      <c r="E614" t="s">
        <v>90</v>
      </c>
      <c r="H614" s="3">
        <v>45791</v>
      </c>
      <c r="I614" s="13">
        <v>45791.489515590278</v>
      </c>
      <c r="J614" t="s">
        <v>191</v>
      </c>
      <c r="K614">
        <v>550</v>
      </c>
      <c r="L614" t="s">
        <v>186</v>
      </c>
      <c r="M614" t="s">
        <v>53</v>
      </c>
      <c r="N614">
        <v>0</v>
      </c>
      <c r="O614">
        <v>0</v>
      </c>
      <c r="P614">
        <v>0</v>
      </c>
      <c r="Q614">
        <v>0</v>
      </c>
      <c r="R614" t="s">
        <v>227</v>
      </c>
      <c r="S614" t="s">
        <v>227</v>
      </c>
      <c r="T614">
        <v>0</v>
      </c>
      <c r="U614" t="s">
        <v>227</v>
      </c>
      <c r="V614" t="s">
        <v>227</v>
      </c>
      <c r="W614" t="s">
        <v>227</v>
      </c>
      <c r="X614" t="s">
        <v>227</v>
      </c>
      <c r="Y614" t="s">
        <v>227</v>
      </c>
      <c r="Z614" t="s">
        <v>227</v>
      </c>
      <c r="AA614" t="s">
        <v>54</v>
      </c>
      <c r="AB614">
        <v>89</v>
      </c>
      <c r="AC614">
        <v>89</v>
      </c>
      <c r="AD614" t="s">
        <v>67</v>
      </c>
      <c r="AE614" t="s">
        <v>4</v>
      </c>
      <c r="AF614" t="s">
        <v>8</v>
      </c>
      <c r="AG614" t="s">
        <v>88</v>
      </c>
      <c r="AH614" s="3">
        <v>45792</v>
      </c>
      <c r="AJ614" t="s">
        <v>56</v>
      </c>
      <c r="AK614" s="3"/>
      <c r="AM614" s="3"/>
      <c r="AN614" t="s">
        <v>57</v>
      </c>
      <c r="AO614" s="3"/>
      <c r="AR614"/>
      <c r="AS614">
        <v>202505</v>
      </c>
      <c r="AT614" s="3">
        <v>45792</v>
      </c>
      <c r="AU614">
        <v>2178032</v>
      </c>
      <c r="AV614">
        <v>45796</v>
      </c>
      <c r="AW614" s="3">
        <v>45816</v>
      </c>
      <c r="AY614" s="3"/>
      <c r="BA614" s="3"/>
      <c r="BC614" s="3"/>
      <c r="BD614">
        <v>202505</v>
      </c>
      <c r="BE614">
        <v>202505</v>
      </c>
      <c r="BF614" s="5">
        <f>IFERROR(VLOOKUP(Sheet1[[#This Row],[ASESOR]],Parámetros!A:B,2,0),Sheet1[[#This Row],[PERIODO_ALTA]])</f>
        <v>202505</v>
      </c>
      <c r="BG614" s="5" t="str">
        <f>_xlfn.CONCAT(TRIM(Sheet1[[#This Row],[ASESOR]])," ",TRIM(Sheet1[[#This Row],[DEPARTAMENTO]]))</f>
        <v>ALIV TELECOM S.A.C. Piura</v>
      </c>
      <c r="BH614" s="5" t="str">
        <f>Sheet1[[#This Row],[DNI_ASESOR]]</f>
        <v>20609316170</v>
      </c>
      <c r="BI614">
        <f>IF(Sheet1[[#This Row],[GRUPO]]="G1",IF(AND(Sheet1[[#This Row],[RECIBO1_PAGADO]]&lt;&gt;"",Sheet1[[#This Row],[RECIBO1_PAGADO]]&lt;=DATEVALUE("10/06/2025")),1,0),0)</f>
        <v>1</v>
      </c>
      <c r="BJ614" s="9">
        <f>Sheet1[[#This Row],[PRECIO CON IGV EXTERNO]]/1.18</f>
        <v>75.423728813559322</v>
      </c>
      <c r="BK614" s="5" t="str">
        <f>IF(MONTH(Sheet1[[#This Row],[WS_RECIBO1_EMISION]])=5,"G1",IF(MONTH(Sheet1[[#This Row],[WS_RECIBO1_EMISION]])-5=1,"G2","POR DEFINIR"))</f>
        <v>G1</v>
      </c>
      <c r="BL614" s="5" t="s">
        <v>1798</v>
      </c>
    </row>
    <row r="615" spans="1:64" x14ac:dyDescent="0.25">
      <c r="A615">
        <v>2178072</v>
      </c>
      <c r="B615" t="s">
        <v>903</v>
      </c>
      <c r="C615" t="s">
        <v>89</v>
      </c>
      <c r="D615" t="s">
        <v>89</v>
      </c>
      <c r="E615" t="s">
        <v>90</v>
      </c>
      <c r="H615" s="3">
        <v>45791</v>
      </c>
      <c r="I615" s="13">
        <v>45791.489556446759</v>
      </c>
      <c r="J615" t="s">
        <v>195</v>
      </c>
      <c r="K615">
        <v>1000</v>
      </c>
      <c r="L615" t="s">
        <v>188</v>
      </c>
      <c r="M615" t="s">
        <v>58</v>
      </c>
      <c r="N615">
        <v>0</v>
      </c>
      <c r="O615">
        <v>0</v>
      </c>
      <c r="P615">
        <v>0</v>
      </c>
      <c r="Q615">
        <v>0</v>
      </c>
      <c r="R615" t="s">
        <v>227</v>
      </c>
      <c r="S615" t="s">
        <v>227</v>
      </c>
      <c r="T615">
        <v>0</v>
      </c>
      <c r="U615" t="s">
        <v>227</v>
      </c>
      <c r="V615" t="s">
        <v>227</v>
      </c>
      <c r="W615" t="s">
        <v>227</v>
      </c>
      <c r="X615" t="s">
        <v>227</v>
      </c>
      <c r="Y615" t="s">
        <v>227</v>
      </c>
      <c r="Z615" t="s">
        <v>228</v>
      </c>
      <c r="AA615" t="s">
        <v>54</v>
      </c>
      <c r="AB615">
        <v>129.9</v>
      </c>
      <c r="AC615">
        <v>111.563</v>
      </c>
      <c r="AD615" t="s">
        <v>67</v>
      </c>
      <c r="AE615" t="s">
        <v>4</v>
      </c>
      <c r="AF615" t="s">
        <v>8</v>
      </c>
      <c r="AG615" t="s">
        <v>88</v>
      </c>
      <c r="AH615" s="3">
        <v>45791</v>
      </c>
      <c r="AJ615" t="s">
        <v>56</v>
      </c>
      <c r="AK615" s="3"/>
      <c r="AM615" s="3"/>
      <c r="AN615" t="s">
        <v>57</v>
      </c>
      <c r="AO615" s="3"/>
      <c r="AR615"/>
      <c r="AS615">
        <v>202505</v>
      </c>
      <c r="AT615" s="3">
        <v>45791</v>
      </c>
      <c r="AU615">
        <v>2178072</v>
      </c>
      <c r="AV615">
        <v>45796</v>
      </c>
      <c r="AW615" s="3">
        <v>45804</v>
      </c>
      <c r="AY615" s="3"/>
      <c r="BA615" s="3"/>
      <c r="BC615" s="3"/>
      <c r="BD615">
        <v>202505</v>
      </c>
      <c r="BE615">
        <v>202505</v>
      </c>
      <c r="BF615" s="5">
        <f>IFERROR(VLOOKUP(Sheet1[[#This Row],[ASESOR]],Parámetros!A:B,2,0),Sheet1[[#This Row],[PERIODO_ALTA]])</f>
        <v>202505</v>
      </c>
      <c r="BG615" s="5" t="str">
        <f>_xlfn.CONCAT(TRIM(Sheet1[[#This Row],[ASESOR]])," ",TRIM(Sheet1[[#This Row],[DEPARTAMENTO]]))</f>
        <v>ALIV TELECOM S.A.C. Piura</v>
      </c>
      <c r="BH615" s="5" t="str">
        <f>Sheet1[[#This Row],[DNI_ASESOR]]</f>
        <v>20609316170</v>
      </c>
      <c r="BI615">
        <f>IF(Sheet1[[#This Row],[GRUPO]]="G1",IF(AND(Sheet1[[#This Row],[RECIBO1_PAGADO]]&lt;&gt;"",Sheet1[[#This Row],[RECIBO1_PAGADO]]&lt;=DATEVALUE("10/06/2025")),1,0),0)</f>
        <v>1</v>
      </c>
      <c r="BJ615" s="9">
        <f>Sheet1[[#This Row],[PRECIO CON IGV EXTERNO]]/1.18</f>
        <v>94.544915254237296</v>
      </c>
      <c r="BK615" s="5" t="str">
        <f>IF(MONTH(Sheet1[[#This Row],[WS_RECIBO1_EMISION]])=5,"G1",IF(MONTH(Sheet1[[#This Row],[WS_RECIBO1_EMISION]])-5=1,"G2","POR DEFINIR"))</f>
        <v>G1</v>
      </c>
      <c r="BL615" s="5" t="s">
        <v>1798</v>
      </c>
    </row>
    <row r="616" spans="1:64" x14ac:dyDescent="0.25">
      <c r="A616">
        <v>2178074</v>
      </c>
      <c r="B616" t="s">
        <v>904</v>
      </c>
      <c r="C616" t="s">
        <v>89</v>
      </c>
      <c r="D616" t="s">
        <v>89</v>
      </c>
      <c r="E616" t="s">
        <v>93</v>
      </c>
      <c r="H616" s="3">
        <v>45787</v>
      </c>
      <c r="I616" s="13">
        <v>45791.489563113428</v>
      </c>
      <c r="J616" t="s">
        <v>195</v>
      </c>
      <c r="K616">
        <v>1000</v>
      </c>
      <c r="L616" t="s">
        <v>188</v>
      </c>
      <c r="M616" t="s">
        <v>58</v>
      </c>
      <c r="N616">
        <v>1</v>
      </c>
      <c r="O616">
        <v>0</v>
      </c>
      <c r="P616">
        <v>0</v>
      </c>
      <c r="Q616">
        <v>0</v>
      </c>
      <c r="R616" t="s">
        <v>227</v>
      </c>
      <c r="S616" t="s">
        <v>227</v>
      </c>
      <c r="T616">
        <v>0</v>
      </c>
      <c r="U616" t="s">
        <v>227</v>
      </c>
      <c r="V616" t="s">
        <v>227</v>
      </c>
      <c r="W616" t="s">
        <v>227</v>
      </c>
      <c r="X616" t="s">
        <v>227</v>
      </c>
      <c r="Y616" t="s">
        <v>227</v>
      </c>
      <c r="Z616" t="s">
        <v>228</v>
      </c>
      <c r="AA616" t="s">
        <v>64</v>
      </c>
      <c r="AB616">
        <v>129.9</v>
      </c>
      <c r="AC616">
        <v>111.563</v>
      </c>
      <c r="AD616" t="s">
        <v>67</v>
      </c>
      <c r="AE616" t="s">
        <v>4</v>
      </c>
      <c r="AF616" t="s">
        <v>8</v>
      </c>
      <c r="AG616" t="s">
        <v>88</v>
      </c>
      <c r="AH616" s="3">
        <v>45791</v>
      </c>
      <c r="AJ616" t="s">
        <v>56</v>
      </c>
      <c r="AK616" s="3"/>
      <c r="AM616" s="3"/>
      <c r="AN616" t="s">
        <v>57</v>
      </c>
      <c r="AO616" s="3"/>
      <c r="AR616"/>
      <c r="AS616">
        <v>202505</v>
      </c>
      <c r="AT616" s="3">
        <v>45791</v>
      </c>
      <c r="AU616">
        <v>2178074</v>
      </c>
      <c r="AV616">
        <v>45796</v>
      </c>
      <c r="AW616" s="3">
        <v>45808</v>
      </c>
      <c r="AY616" s="3"/>
      <c r="BA616" s="3"/>
      <c r="BC616" s="3"/>
      <c r="BD616">
        <v>202505</v>
      </c>
      <c r="BE616">
        <v>202505</v>
      </c>
      <c r="BF616" s="5">
        <f>IFERROR(VLOOKUP(Sheet1[[#This Row],[ASESOR]],Parámetros!A:B,2,0),Sheet1[[#This Row],[PERIODO_ALTA]])</f>
        <v>202505</v>
      </c>
      <c r="BG616" s="5" t="str">
        <f>_xlfn.CONCAT(TRIM(Sheet1[[#This Row],[ASESOR]])," ",TRIM(Sheet1[[#This Row],[DEPARTAMENTO]]))</f>
        <v>ALIV TELECOM S.A.C. Piura</v>
      </c>
      <c r="BH616" s="5" t="str">
        <f>Sheet1[[#This Row],[DNI_ASESOR]]</f>
        <v>20609316170</v>
      </c>
      <c r="BI616">
        <f>IF(Sheet1[[#This Row],[GRUPO]]="G1",IF(AND(Sheet1[[#This Row],[RECIBO1_PAGADO]]&lt;&gt;"",Sheet1[[#This Row],[RECIBO1_PAGADO]]&lt;=DATEVALUE("10/06/2025")),1,0),0)</f>
        <v>1</v>
      </c>
      <c r="BJ616" s="9">
        <f>Sheet1[[#This Row],[PRECIO CON IGV EXTERNO]]/1.18</f>
        <v>94.544915254237296</v>
      </c>
      <c r="BK616" s="5" t="str">
        <f>IF(MONTH(Sheet1[[#This Row],[WS_RECIBO1_EMISION]])=5,"G1",IF(MONTH(Sheet1[[#This Row],[WS_RECIBO1_EMISION]])-5=1,"G2","POR DEFINIR"))</f>
        <v>G1</v>
      </c>
      <c r="BL616" s="5" t="s">
        <v>1798</v>
      </c>
    </row>
    <row r="617" spans="1:64" x14ac:dyDescent="0.25">
      <c r="A617">
        <v>2178100</v>
      </c>
      <c r="B617" t="s">
        <v>905</v>
      </c>
      <c r="C617" t="s">
        <v>89</v>
      </c>
      <c r="D617" t="s">
        <v>89</v>
      </c>
      <c r="E617" t="s">
        <v>93</v>
      </c>
      <c r="H617" s="3">
        <v>45791</v>
      </c>
      <c r="I617" s="13">
        <v>45791.499945636577</v>
      </c>
      <c r="J617" t="s">
        <v>191</v>
      </c>
      <c r="K617">
        <v>550</v>
      </c>
      <c r="L617" t="s">
        <v>186</v>
      </c>
      <c r="M617" t="s">
        <v>53</v>
      </c>
      <c r="N617">
        <v>0</v>
      </c>
      <c r="O617">
        <v>0</v>
      </c>
      <c r="P617">
        <v>0</v>
      </c>
      <c r="Q617">
        <v>0</v>
      </c>
      <c r="R617" t="s">
        <v>227</v>
      </c>
      <c r="S617" t="s">
        <v>227</v>
      </c>
      <c r="T617">
        <v>0</v>
      </c>
      <c r="U617" t="s">
        <v>227</v>
      </c>
      <c r="V617" t="s">
        <v>227</v>
      </c>
      <c r="W617" t="s">
        <v>227</v>
      </c>
      <c r="X617" t="s">
        <v>227</v>
      </c>
      <c r="Y617" t="s">
        <v>227</v>
      </c>
      <c r="Z617" t="s">
        <v>227</v>
      </c>
      <c r="AA617" t="s">
        <v>64</v>
      </c>
      <c r="AB617">
        <v>89</v>
      </c>
      <c r="AC617">
        <v>89</v>
      </c>
      <c r="AD617" t="s">
        <v>67</v>
      </c>
      <c r="AE617" t="s">
        <v>4</v>
      </c>
      <c r="AF617" t="s">
        <v>8</v>
      </c>
      <c r="AG617" t="s">
        <v>88</v>
      </c>
      <c r="AH617" s="3">
        <v>45791</v>
      </c>
      <c r="AJ617" t="s">
        <v>56</v>
      </c>
      <c r="AK617" s="3"/>
      <c r="AM617" s="3"/>
      <c r="AN617" t="s">
        <v>57</v>
      </c>
      <c r="AO617" s="3"/>
      <c r="AR617"/>
      <c r="AS617">
        <v>202505</v>
      </c>
      <c r="AT617" s="3">
        <v>45791</v>
      </c>
      <c r="AU617">
        <v>2178100</v>
      </c>
      <c r="AV617">
        <v>45796</v>
      </c>
      <c r="AW617" s="3">
        <v>45805</v>
      </c>
      <c r="AY617" s="3"/>
      <c r="BA617" s="3"/>
      <c r="BC617" s="3"/>
      <c r="BD617">
        <v>202505</v>
      </c>
      <c r="BE617">
        <v>202505</v>
      </c>
      <c r="BF617" s="5">
        <f>IFERROR(VLOOKUP(Sheet1[[#This Row],[ASESOR]],Parámetros!A:B,2,0),Sheet1[[#This Row],[PERIODO_ALTA]])</f>
        <v>202505</v>
      </c>
      <c r="BG617" s="5" t="str">
        <f>_xlfn.CONCAT(TRIM(Sheet1[[#This Row],[ASESOR]])," ",TRIM(Sheet1[[#This Row],[DEPARTAMENTO]]))</f>
        <v>ALIV TELECOM S.A.C. Piura</v>
      </c>
      <c r="BH617" s="5" t="str">
        <f>Sheet1[[#This Row],[DNI_ASESOR]]</f>
        <v>20609316170</v>
      </c>
      <c r="BI617">
        <f>IF(Sheet1[[#This Row],[GRUPO]]="G1",IF(AND(Sheet1[[#This Row],[RECIBO1_PAGADO]]&lt;&gt;"",Sheet1[[#This Row],[RECIBO1_PAGADO]]&lt;=DATEVALUE("10/06/2025")),1,0),0)</f>
        <v>1</v>
      </c>
      <c r="BJ617" s="9">
        <f>Sheet1[[#This Row],[PRECIO CON IGV EXTERNO]]/1.18</f>
        <v>75.423728813559322</v>
      </c>
      <c r="BK617" s="5" t="str">
        <f>IF(MONTH(Sheet1[[#This Row],[WS_RECIBO1_EMISION]])=5,"G1",IF(MONTH(Sheet1[[#This Row],[WS_RECIBO1_EMISION]])-5=1,"G2","POR DEFINIR"))</f>
        <v>G1</v>
      </c>
      <c r="BL617" s="5" t="s">
        <v>1798</v>
      </c>
    </row>
    <row r="618" spans="1:64" x14ac:dyDescent="0.25">
      <c r="A618">
        <v>2178128</v>
      </c>
      <c r="B618" t="s">
        <v>906</v>
      </c>
      <c r="C618" t="s">
        <v>89</v>
      </c>
      <c r="D618" t="s">
        <v>89</v>
      </c>
      <c r="E618" t="s">
        <v>89</v>
      </c>
      <c r="H618" s="3">
        <v>45790</v>
      </c>
      <c r="I618" s="13">
        <v>45791.508295868058</v>
      </c>
      <c r="J618" t="s">
        <v>245</v>
      </c>
      <c r="K618">
        <v>550</v>
      </c>
      <c r="L618" t="s">
        <v>186</v>
      </c>
      <c r="M618" t="s">
        <v>53</v>
      </c>
      <c r="N618">
        <v>0</v>
      </c>
      <c r="O618">
        <v>0</v>
      </c>
      <c r="P618">
        <v>0</v>
      </c>
      <c r="Q618">
        <v>0</v>
      </c>
      <c r="R618" t="s">
        <v>227</v>
      </c>
      <c r="S618" t="s">
        <v>227</v>
      </c>
      <c r="T618">
        <v>0</v>
      </c>
      <c r="U618" t="s">
        <v>227</v>
      </c>
      <c r="V618" t="s">
        <v>227</v>
      </c>
      <c r="W618" t="s">
        <v>227</v>
      </c>
      <c r="X618" t="s">
        <v>227</v>
      </c>
      <c r="Y618" t="s">
        <v>227</v>
      </c>
      <c r="Z618" t="s">
        <v>227</v>
      </c>
      <c r="AA618" t="s">
        <v>54</v>
      </c>
      <c r="AB618">
        <v>89</v>
      </c>
      <c r="AC618">
        <v>89</v>
      </c>
      <c r="AD618" t="s">
        <v>67</v>
      </c>
      <c r="AE618" t="s">
        <v>4</v>
      </c>
      <c r="AF618" t="s">
        <v>8</v>
      </c>
      <c r="AG618" t="s">
        <v>88</v>
      </c>
      <c r="AH618" s="3">
        <v>45792</v>
      </c>
      <c r="AJ618" t="s">
        <v>56</v>
      </c>
      <c r="AK618" s="3"/>
      <c r="AM618" s="3"/>
      <c r="AN618" t="s">
        <v>57</v>
      </c>
      <c r="AO618" s="3"/>
      <c r="AR618"/>
      <c r="AS618">
        <v>202505</v>
      </c>
      <c r="AT618" s="3">
        <v>45792</v>
      </c>
      <c r="AU618">
        <v>2178128</v>
      </c>
      <c r="AV618">
        <v>45796</v>
      </c>
      <c r="AW618" s="3">
        <v>45807</v>
      </c>
      <c r="AY618" s="3"/>
      <c r="BA618" s="3"/>
      <c r="BC618" s="3"/>
      <c r="BD618">
        <v>202505</v>
      </c>
      <c r="BE618">
        <v>202505</v>
      </c>
      <c r="BF618" s="5">
        <f>IFERROR(VLOOKUP(Sheet1[[#This Row],[ASESOR]],Parámetros!A:B,2,0),Sheet1[[#This Row],[PERIODO_ALTA]])</f>
        <v>202505</v>
      </c>
      <c r="BG618" s="5" t="str">
        <f>_xlfn.CONCAT(TRIM(Sheet1[[#This Row],[ASESOR]])," ",TRIM(Sheet1[[#This Row],[DEPARTAMENTO]]))</f>
        <v>ALIV TELECOM S.A.C. Piura</v>
      </c>
      <c r="BH618" s="5" t="str">
        <f>Sheet1[[#This Row],[DNI_ASESOR]]</f>
        <v>20609316170</v>
      </c>
      <c r="BI618">
        <f>IF(Sheet1[[#This Row],[GRUPO]]="G1",IF(AND(Sheet1[[#This Row],[RECIBO1_PAGADO]]&lt;&gt;"",Sheet1[[#This Row],[RECIBO1_PAGADO]]&lt;=DATEVALUE("10/06/2025")),1,0),0)</f>
        <v>1</v>
      </c>
      <c r="BJ618" s="9">
        <f>Sheet1[[#This Row],[PRECIO CON IGV EXTERNO]]/1.18</f>
        <v>75.423728813559322</v>
      </c>
      <c r="BK618" s="5" t="str">
        <f>IF(MONTH(Sheet1[[#This Row],[WS_RECIBO1_EMISION]])=5,"G1",IF(MONTH(Sheet1[[#This Row],[WS_RECIBO1_EMISION]])-5=1,"G2","POR DEFINIR"))</f>
        <v>G1</v>
      </c>
      <c r="BL618" s="5" t="s">
        <v>1798</v>
      </c>
    </row>
    <row r="619" spans="1:64" x14ac:dyDescent="0.25">
      <c r="A619">
        <v>2178149</v>
      </c>
      <c r="B619" t="s">
        <v>907</v>
      </c>
      <c r="C619" t="s">
        <v>94</v>
      </c>
      <c r="D619" t="s">
        <v>95</v>
      </c>
      <c r="E619" t="s">
        <v>96</v>
      </c>
      <c r="H619" s="3">
        <v>45791</v>
      </c>
      <c r="I619" s="13">
        <v>45791.514512002315</v>
      </c>
      <c r="J619" t="s">
        <v>190</v>
      </c>
      <c r="K619">
        <v>350</v>
      </c>
      <c r="L619" t="s">
        <v>186</v>
      </c>
      <c r="M619" t="s">
        <v>53</v>
      </c>
      <c r="N619">
        <v>0</v>
      </c>
      <c r="O619">
        <v>0</v>
      </c>
      <c r="P619">
        <v>0</v>
      </c>
      <c r="Q619">
        <v>0</v>
      </c>
      <c r="R619" t="s">
        <v>227</v>
      </c>
      <c r="S619" t="s">
        <v>227</v>
      </c>
      <c r="T619">
        <v>0</v>
      </c>
      <c r="U619" t="s">
        <v>227</v>
      </c>
      <c r="V619" t="s">
        <v>227</v>
      </c>
      <c r="W619" t="s">
        <v>227</v>
      </c>
      <c r="X619" t="s">
        <v>227</v>
      </c>
      <c r="Y619" t="s">
        <v>227</v>
      </c>
      <c r="Z619" t="s">
        <v>227</v>
      </c>
      <c r="AA619" t="s">
        <v>54</v>
      </c>
      <c r="AB619">
        <v>69</v>
      </c>
      <c r="AC619">
        <v>69</v>
      </c>
      <c r="AD619" t="s">
        <v>67</v>
      </c>
      <c r="AE619" t="s">
        <v>4</v>
      </c>
      <c r="AF619" t="s">
        <v>8</v>
      </c>
      <c r="AG619" t="s">
        <v>88</v>
      </c>
      <c r="AH619" s="3">
        <v>45792</v>
      </c>
      <c r="AJ619" t="s">
        <v>56</v>
      </c>
      <c r="AK619" s="3"/>
      <c r="AM619" s="3"/>
      <c r="AN619" t="s">
        <v>57</v>
      </c>
      <c r="AO619" s="3"/>
      <c r="AR619"/>
      <c r="AS619">
        <v>202505</v>
      </c>
      <c r="AT619" s="3">
        <v>45792</v>
      </c>
      <c r="AU619">
        <v>2178149</v>
      </c>
      <c r="AV619">
        <v>45796</v>
      </c>
      <c r="AW619" s="3">
        <v>45806</v>
      </c>
      <c r="AY619" s="3"/>
      <c r="BA619" s="3"/>
      <c r="BC619" s="3"/>
      <c r="BD619">
        <v>202505</v>
      </c>
      <c r="BE619">
        <v>202505</v>
      </c>
      <c r="BF619" s="5">
        <f>IFERROR(VLOOKUP(Sheet1[[#This Row],[ASESOR]],Parámetros!A:B,2,0),Sheet1[[#This Row],[PERIODO_ALTA]])</f>
        <v>202505</v>
      </c>
      <c r="BG619" s="5" t="str">
        <f>_xlfn.CONCAT(TRIM(Sheet1[[#This Row],[ASESOR]])," ",TRIM(Sheet1[[#This Row],[DEPARTAMENTO]]))</f>
        <v>ALIV TELECOM S.A.C. La Libertad</v>
      </c>
      <c r="BH619" s="5" t="str">
        <f>Sheet1[[#This Row],[DNI_ASESOR]]</f>
        <v>20609316170</v>
      </c>
      <c r="BI619">
        <f>IF(Sheet1[[#This Row],[GRUPO]]="G1",IF(AND(Sheet1[[#This Row],[RECIBO1_PAGADO]]&lt;&gt;"",Sheet1[[#This Row],[RECIBO1_PAGADO]]&lt;=DATEVALUE("10/06/2025")),1,0),0)</f>
        <v>1</v>
      </c>
      <c r="BJ619" s="9">
        <f>Sheet1[[#This Row],[PRECIO CON IGV EXTERNO]]/1.18</f>
        <v>58.474576271186443</v>
      </c>
      <c r="BK619" s="5" t="str">
        <f>IF(MONTH(Sheet1[[#This Row],[WS_RECIBO1_EMISION]])=5,"G1",IF(MONTH(Sheet1[[#This Row],[WS_RECIBO1_EMISION]])-5=1,"G2","POR DEFINIR"))</f>
        <v>G1</v>
      </c>
      <c r="BL619" s="5" t="s">
        <v>1798</v>
      </c>
    </row>
    <row r="620" spans="1:64" x14ac:dyDescent="0.25">
      <c r="A620">
        <v>2178170</v>
      </c>
      <c r="B620" t="s">
        <v>908</v>
      </c>
      <c r="C620" t="s">
        <v>85</v>
      </c>
      <c r="D620" t="s">
        <v>86</v>
      </c>
      <c r="E620" t="s">
        <v>87</v>
      </c>
      <c r="H620" s="3">
        <v>45791</v>
      </c>
      <c r="I620" s="13">
        <v>45791.533251655092</v>
      </c>
      <c r="J620" t="s">
        <v>190</v>
      </c>
      <c r="K620">
        <v>350</v>
      </c>
      <c r="L620" t="s">
        <v>186</v>
      </c>
      <c r="M620" t="s">
        <v>53</v>
      </c>
      <c r="N620">
        <v>0</v>
      </c>
      <c r="O620">
        <v>0</v>
      </c>
      <c r="P620">
        <v>0</v>
      </c>
      <c r="Q620">
        <v>0</v>
      </c>
      <c r="R620" t="s">
        <v>227</v>
      </c>
      <c r="S620" t="s">
        <v>227</v>
      </c>
      <c r="T620">
        <v>0</v>
      </c>
      <c r="U620" t="s">
        <v>227</v>
      </c>
      <c r="V620" t="s">
        <v>227</v>
      </c>
      <c r="W620" t="s">
        <v>227</v>
      </c>
      <c r="X620" t="s">
        <v>227</v>
      </c>
      <c r="Y620" t="s">
        <v>227</v>
      </c>
      <c r="Z620" t="s">
        <v>227</v>
      </c>
      <c r="AA620" t="s">
        <v>54</v>
      </c>
      <c r="AB620">
        <v>69</v>
      </c>
      <c r="AC620">
        <v>69</v>
      </c>
      <c r="AD620" t="s">
        <v>67</v>
      </c>
      <c r="AE620" t="s">
        <v>70</v>
      </c>
      <c r="AF620" t="s">
        <v>131</v>
      </c>
      <c r="AG620" t="s">
        <v>88</v>
      </c>
      <c r="AH620" s="3">
        <v>45791</v>
      </c>
      <c r="AJ620" t="s">
        <v>56</v>
      </c>
      <c r="AK620" s="3"/>
      <c r="AM620" s="3"/>
      <c r="AN620" t="s">
        <v>57</v>
      </c>
      <c r="AO620" s="3"/>
      <c r="AR620"/>
      <c r="AS620">
        <v>202505</v>
      </c>
      <c r="AT620" s="3">
        <v>45791</v>
      </c>
      <c r="AU620">
        <v>2178170</v>
      </c>
      <c r="AV620">
        <v>45796</v>
      </c>
      <c r="AW620" s="3">
        <v>45805</v>
      </c>
      <c r="AY620" s="3"/>
      <c r="BA620" s="3"/>
      <c r="BC620" s="3"/>
      <c r="BD620">
        <v>202505</v>
      </c>
      <c r="BE620">
        <v>202505</v>
      </c>
      <c r="BF620" s="5">
        <f>IFERROR(VLOOKUP(Sheet1[[#This Row],[ASESOR]],Parámetros!A:B,2,0),Sheet1[[#This Row],[PERIODO_ALTA]])</f>
        <v>202505</v>
      </c>
      <c r="BG620" s="5" t="str">
        <f>_xlfn.CONCAT(TRIM(Sheet1[[#This Row],[ASESOR]])," ",TRIM(Sheet1[[#This Row],[DEPARTAMENTO]]))</f>
        <v>SICOMNET SAC Lambayeque</v>
      </c>
      <c r="BH620" s="5" t="str">
        <f>Sheet1[[#This Row],[DNI_ASESOR]]</f>
        <v>20610959564</v>
      </c>
      <c r="BI620">
        <f>IF(Sheet1[[#This Row],[GRUPO]]="G1",IF(AND(Sheet1[[#This Row],[RECIBO1_PAGADO]]&lt;&gt;"",Sheet1[[#This Row],[RECIBO1_PAGADO]]&lt;=DATEVALUE("10/06/2025")),1,0),0)</f>
        <v>1</v>
      </c>
      <c r="BJ620" s="9">
        <f>Sheet1[[#This Row],[PRECIO CON IGV EXTERNO]]/1.18</f>
        <v>58.474576271186443</v>
      </c>
      <c r="BK620" s="5" t="str">
        <f>IF(MONTH(Sheet1[[#This Row],[WS_RECIBO1_EMISION]])=5,"G1",IF(MONTH(Sheet1[[#This Row],[WS_RECIBO1_EMISION]])-5=1,"G2","POR DEFINIR"))</f>
        <v>G1</v>
      </c>
      <c r="BL620" s="5" t="s">
        <v>1798</v>
      </c>
    </row>
    <row r="621" spans="1:64" x14ac:dyDescent="0.25">
      <c r="A621">
        <v>2178179</v>
      </c>
      <c r="B621" t="s">
        <v>909</v>
      </c>
      <c r="C621" t="s">
        <v>94</v>
      </c>
      <c r="D621" t="s">
        <v>95</v>
      </c>
      <c r="E621" t="s">
        <v>96</v>
      </c>
      <c r="H621" s="3">
        <v>45791</v>
      </c>
      <c r="I621" s="13">
        <v>45791.514516319447</v>
      </c>
      <c r="J621" t="s">
        <v>195</v>
      </c>
      <c r="K621">
        <v>1000</v>
      </c>
      <c r="L621" t="s">
        <v>188</v>
      </c>
      <c r="M621" t="s">
        <v>58</v>
      </c>
      <c r="N621">
        <v>1</v>
      </c>
      <c r="O621">
        <v>0</v>
      </c>
      <c r="P621">
        <v>0</v>
      </c>
      <c r="Q621">
        <v>0</v>
      </c>
      <c r="R621" t="s">
        <v>227</v>
      </c>
      <c r="S621" t="s">
        <v>227</v>
      </c>
      <c r="T621">
        <v>0</v>
      </c>
      <c r="U621" t="s">
        <v>227</v>
      </c>
      <c r="V621" t="s">
        <v>227</v>
      </c>
      <c r="W621" t="s">
        <v>227</v>
      </c>
      <c r="X621" t="s">
        <v>227</v>
      </c>
      <c r="Y621" t="s">
        <v>227</v>
      </c>
      <c r="Z621" t="s">
        <v>228</v>
      </c>
      <c r="AA621" t="s">
        <v>54</v>
      </c>
      <c r="AB621">
        <v>129.9</v>
      </c>
      <c r="AC621">
        <v>111.563</v>
      </c>
      <c r="AD621" t="s">
        <v>67</v>
      </c>
      <c r="AE621" t="s">
        <v>4</v>
      </c>
      <c r="AF621" t="s">
        <v>8</v>
      </c>
      <c r="AG621" t="s">
        <v>88</v>
      </c>
      <c r="AH621" s="3">
        <v>45792</v>
      </c>
      <c r="AJ621" t="s">
        <v>56</v>
      </c>
      <c r="AK621" s="3"/>
      <c r="AM621" s="3"/>
      <c r="AN621" t="s">
        <v>57</v>
      </c>
      <c r="AO621" s="3"/>
      <c r="AR621"/>
      <c r="AS621">
        <v>202505</v>
      </c>
      <c r="AT621" s="3">
        <v>45792</v>
      </c>
      <c r="AU621">
        <v>2178179</v>
      </c>
      <c r="AV621">
        <v>45796</v>
      </c>
      <c r="AW621" s="3">
        <v>45808</v>
      </c>
      <c r="AY621" s="3"/>
      <c r="BA621" s="3"/>
      <c r="BC621" s="3"/>
      <c r="BD621">
        <v>202505</v>
      </c>
      <c r="BE621">
        <v>202505</v>
      </c>
      <c r="BF621" s="5">
        <f>IFERROR(VLOOKUP(Sheet1[[#This Row],[ASESOR]],Parámetros!A:B,2,0),Sheet1[[#This Row],[PERIODO_ALTA]])</f>
        <v>202505</v>
      </c>
      <c r="BG621" s="5" t="str">
        <f>_xlfn.CONCAT(TRIM(Sheet1[[#This Row],[ASESOR]])," ",TRIM(Sheet1[[#This Row],[DEPARTAMENTO]]))</f>
        <v>ALIV TELECOM S.A.C. La Libertad</v>
      </c>
      <c r="BH621" s="5" t="str">
        <f>Sheet1[[#This Row],[DNI_ASESOR]]</f>
        <v>20609316170</v>
      </c>
      <c r="BI621">
        <f>IF(Sheet1[[#This Row],[GRUPO]]="G1",IF(AND(Sheet1[[#This Row],[RECIBO1_PAGADO]]&lt;&gt;"",Sheet1[[#This Row],[RECIBO1_PAGADO]]&lt;=DATEVALUE("10/06/2025")),1,0),0)</f>
        <v>1</v>
      </c>
      <c r="BJ621" s="9">
        <f>Sheet1[[#This Row],[PRECIO CON IGV EXTERNO]]/1.18</f>
        <v>94.544915254237296</v>
      </c>
      <c r="BK621" s="5" t="str">
        <f>IF(MONTH(Sheet1[[#This Row],[WS_RECIBO1_EMISION]])=5,"G1",IF(MONTH(Sheet1[[#This Row],[WS_RECIBO1_EMISION]])-5=1,"G2","POR DEFINIR"))</f>
        <v>G1</v>
      </c>
      <c r="BL621" s="5" t="s">
        <v>1798</v>
      </c>
    </row>
    <row r="622" spans="1:64" x14ac:dyDescent="0.25">
      <c r="A622">
        <v>2178256</v>
      </c>
      <c r="B622" t="s">
        <v>910</v>
      </c>
      <c r="C622" t="s">
        <v>94</v>
      </c>
      <c r="D622" t="s">
        <v>95</v>
      </c>
      <c r="E622" t="s">
        <v>102</v>
      </c>
      <c r="H622" s="3">
        <v>45791</v>
      </c>
      <c r="I622" s="13">
        <v>45791.541605868057</v>
      </c>
      <c r="J622" t="s">
        <v>190</v>
      </c>
      <c r="K622">
        <v>350</v>
      </c>
      <c r="L622" t="s">
        <v>186</v>
      </c>
      <c r="M622" t="s">
        <v>53</v>
      </c>
      <c r="N622">
        <v>0</v>
      </c>
      <c r="O622">
        <v>0</v>
      </c>
      <c r="P622">
        <v>0</v>
      </c>
      <c r="Q622">
        <v>0</v>
      </c>
      <c r="R622" t="s">
        <v>227</v>
      </c>
      <c r="S622" t="s">
        <v>227</v>
      </c>
      <c r="T622">
        <v>0</v>
      </c>
      <c r="U622" t="s">
        <v>227</v>
      </c>
      <c r="V622" t="s">
        <v>227</v>
      </c>
      <c r="W622" t="s">
        <v>227</v>
      </c>
      <c r="X622" t="s">
        <v>227</v>
      </c>
      <c r="Y622" t="s">
        <v>227</v>
      </c>
      <c r="Z622" t="s">
        <v>227</v>
      </c>
      <c r="AA622" t="s">
        <v>54</v>
      </c>
      <c r="AB622">
        <v>69</v>
      </c>
      <c r="AC622">
        <v>69</v>
      </c>
      <c r="AD622" t="s">
        <v>67</v>
      </c>
      <c r="AE622" t="s">
        <v>70</v>
      </c>
      <c r="AF622" t="s">
        <v>131</v>
      </c>
      <c r="AG622" t="s">
        <v>88</v>
      </c>
      <c r="AH622" s="3">
        <v>45792</v>
      </c>
      <c r="AJ622" t="s">
        <v>56</v>
      </c>
      <c r="AK622" s="3"/>
      <c r="AM622" s="3"/>
      <c r="AN622" t="s">
        <v>57</v>
      </c>
      <c r="AO622" s="3"/>
      <c r="AR622"/>
      <c r="AS622">
        <v>202505</v>
      </c>
      <c r="AT622" s="3">
        <v>45792</v>
      </c>
      <c r="AU622">
        <v>2178256</v>
      </c>
      <c r="AV622">
        <v>45796</v>
      </c>
      <c r="AW622" s="3">
        <v>45805</v>
      </c>
      <c r="AY622" s="3"/>
      <c r="BA622" s="3"/>
      <c r="BC622" s="3"/>
      <c r="BD622">
        <v>202505</v>
      </c>
      <c r="BE622">
        <v>202505</v>
      </c>
      <c r="BF622" s="5">
        <f>IFERROR(VLOOKUP(Sheet1[[#This Row],[ASESOR]],Parámetros!A:B,2,0),Sheet1[[#This Row],[PERIODO_ALTA]])</f>
        <v>202505</v>
      </c>
      <c r="BG622" s="5" t="str">
        <f>_xlfn.CONCAT(TRIM(Sheet1[[#This Row],[ASESOR]])," ",TRIM(Sheet1[[#This Row],[DEPARTAMENTO]]))</f>
        <v>SICOMNET SAC La Libertad</v>
      </c>
      <c r="BH622" s="5" t="str">
        <f>Sheet1[[#This Row],[DNI_ASESOR]]</f>
        <v>20610959564</v>
      </c>
      <c r="BI622">
        <f>IF(Sheet1[[#This Row],[GRUPO]]="G1",IF(AND(Sheet1[[#This Row],[RECIBO1_PAGADO]]&lt;&gt;"",Sheet1[[#This Row],[RECIBO1_PAGADO]]&lt;=DATEVALUE("10/06/2025")),1,0),0)</f>
        <v>1</v>
      </c>
      <c r="BJ622" s="9">
        <f>Sheet1[[#This Row],[PRECIO CON IGV EXTERNO]]/1.18</f>
        <v>58.474576271186443</v>
      </c>
      <c r="BK622" s="5" t="str">
        <f>IF(MONTH(Sheet1[[#This Row],[WS_RECIBO1_EMISION]])=5,"G1",IF(MONTH(Sheet1[[#This Row],[WS_RECIBO1_EMISION]])-5=1,"G2","POR DEFINIR"))</f>
        <v>G1</v>
      </c>
      <c r="BL622" s="5" t="s">
        <v>1798</v>
      </c>
    </row>
    <row r="623" spans="1:64" x14ac:dyDescent="0.25">
      <c r="A623">
        <v>2178333</v>
      </c>
      <c r="B623" t="s">
        <v>911</v>
      </c>
      <c r="C623" t="s">
        <v>89</v>
      </c>
      <c r="D623" t="s">
        <v>89</v>
      </c>
      <c r="E623" t="s">
        <v>89</v>
      </c>
      <c r="H623" s="3">
        <v>45791</v>
      </c>
      <c r="I623" s="13">
        <v>45791.587420682874</v>
      </c>
      <c r="J623" t="s">
        <v>190</v>
      </c>
      <c r="K623">
        <v>350</v>
      </c>
      <c r="L623" t="s">
        <v>186</v>
      </c>
      <c r="M623" t="s">
        <v>53</v>
      </c>
      <c r="N623">
        <v>0</v>
      </c>
      <c r="O623">
        <v>0</v>
      </c>
      <c r="P623">
        <v>0</v>
      </c>
      <c r="Q623">
        <v>0</v>
      </c>
      <c r="R623" t="s">
        <v>227</v>
      </c>
      <c r="S623" t="s">
        <v>227</v>
      </c>
      <c r="T623">
        <v>0</v>
      </c>
      <c r="U623" t="s">
        <v>227</v>
      </c>
      <c r="V623" t="s">
        <v>227</v>
      </c>
      <c r="W623" t="s">
        <v>227</v>
      </c>
      <c r="X623" t="s">
        <v>227</v>
      </c>
      <c r="Y623" t="s">
        <v>227</v>
      </c>
      <c r="Z623" t="s">
        <v>227</v>
      </c>
      <c r="AA623" t="s">
        <v>64</v>
      </c>
      <c r="AB623">
        <v>69</v>
      </c>
      <c r="AC623">
        <v>69</v>
      </c>
      <c r="AD623" t="s">
        <v>67</v>
      </c>
      <c r="AE623" t="s">
        <v>4</v>
      </c>
      <c r="AF623" t="s">
        <v>8</v>
      </c>
      <c r="AG623" t="s">
        <v>88</v>
      </c>
      <c r="AH623" s="3">
        <v>45792</v>
      </c>
      <c r="AJ623" t="s">
        <v>56</v>
      </c>
      <c r="AK623" s="3"/>
      <c r="AM623" s="3"/>
      <c r="AN623" t="s">
        <v>57</v>
      </c>
      <c r="AO623" s="3"/>
      <c r="AR623"/>
      <c r="AS623">
        <v>202505</v>
      </c>
      <c r="AT623" s="3">
        <v>45792</v>
      </c>
      <c r="AU623">
        <v>2178333</v>
      </c>
      <c r="AV623">
        <v>45796</v>
      </c>
      <c r="AW623" s="3">
        <v>45808</v>
      </c>
      <c r="AY623" s="3"/>
      <c r="BA623" s="3"/>
      <c r="BC623" s="3"/>
      <c r="BD623">
        <v>202505</v>
      </c>
      <c r="BE623">
        <v>202505</v>
      </c>
      <c r="BF623" s="5">
        <f>IFERROR(VLOOKUP(Sheet1[[#This Row],[ASESOR]],Parámetros!A:B,2,0),Sheet1[[#This Row],[PERIODO_ALTA]])</f>
        <v>202505</v>
      </c>
      <c r="BG623" s="5" t="str">
        <f>_xlfn.CONCAT(TRIM(Sheet1[[#This Row],[ASESOR]])," ",TRIM(Sheet1[[#This Row],[DEPARTAMENTO]]))</f>
        <v>ALIV TELECOM S.A.C. Piura</v>
      </c>
      <c r="BH623" s="5" t="str">
        <f>Sheet1[[#This Row],[DNI_ASESOR]]</f>
        <v>20609316170</v>
      </c>
      <c r="BI623">
        <f>IF(Sheet1[[#This Row],[GRUPO]]="G1",IF(AND(Sheet1[[#This Row],[RECIBO1_PAGADO]]&lt;&gt;"",Sheet1[[#This Row],[RECIBO1_PAGADO]]&lt;=DATEVALUE("10/06/2025")),1,0),0)</f>
        <v>1</v>
      </c>
      <c r="BJ623" s="9">
        <f>Sheet1[[#This Row],[PRECIO CON IGV EXTERNO]]/1.18</f>
        <v>58.474576271186443</v>
      </c>
      <c r="BK623" s="5" t="str">
        <f>IF(MONTH(Sheet1[[#This Row],[WS_RECIBO1_EMISION]])=5,"G1",IF(MONTH(Sheet1[[#This Row],[WS_RECIBO1_EMISION]])-5=1,"G2","POR DEFINIR"))</f>
        <v>G1</v>
      </c>
      <c r="BL623" s="5" t="s">
        <v>1798</v>
      </c>
    </row>
    <row r="624" spans="1:64" x14ac:dyDescent="0.25">
      <c r="A624">
        <v>2178392</v>
      </c>
      <c r="B624" t="s">
        <v>912</v>
      </c>
      <c r="C624" t="s">
        <v>913</v>
      </c>
      <c r="D624" t="s">
        <v>914</v>
      </c>
      <c r="E624" t="s">
        <v>915</v>
      </c>
      <c r="H624" s="3">
        <v>45791</v>
      </c>
      <c r="I624" s="13">
        <v>45791.726999421298</v>
      </c>
      <c r="J624" t="s">
        <v>190</v>
      </c>
      <c r="K624">
        <v>350</v>
      </c>
      <c r="L624" t="s">
        <v>186</v>
      </c>
      <c r="M624" t="s">
        <v>53</v>
      </c>
      <c r="N624">
        <v>0</v>
      </c>
      <c r="O624">
        <v>0</v>
      </c>
      <c r="P624">
        <v>0</v>
      </c>
      <c r="Q624">
        <v>0</v>
      </c>
      <c r="R624" t="s">
        <v>227</v>
      </c>
      <c r="S624" t="s">
        <v>227</v>
      </c>
      <c r="T624">
        <v>0</v>
      </c>
      <c r="U624" t="s">
        <v>227</v>
      </c>
      <c r="V624" t="s">
        <v>227</v>
      </c>
      <c r="W624" t="s">
        <v>227</v>
      </c>
      <c r="X624" t="s">
        <v>227</v>
      </c>
      <c r="Y624" t="s">
        <v>227</v>
      </c>
      <c r="Z624" t="s">
        <v>227</v>
      </c>
      <c r="AA624" t="s">
        <v>64</v>
      </c>
      <c r="AB624">
        <v>69</v>
      </c>
      <c r="AC624">
        <v>69</v>
      </c>
      <c r="AD624" t="s">
        <v>67</v>
      </c>
      <c r="AE624" t="s">
        <v>916</v>
      </c>
      <c r="AF624" t="s">
        <v>917</v>
      </c>
      <c r="AG624" t="s">
        <v>88</v>
      </c>
      <c r="AH624" s="3">
        <v>45792</v>
      </c>
      <c r="AJ624" t="s">
        <v>56</v>
      </c>
      <c r="AK624" s="3"/>
      <c r="AM624" s="3"/>
      <c r="AN624" t="s">
        <v>57</v>
      </c>
      <c r="AO624" s="3"/>
      <c r="AR624"/>
      <c r="AS624">
        <v>202505</v>
      </c>
      <c r="AT624" s="3">
        <v>45792</v>
      </c>
      <c r="AU624">
        <v>2178392</v>
      </c>
      <c r="AV624">
        <v>45796</v>
      </c>
      <c r="AW624" s="3">
        <v>45800</v>
      </c>
      <c r="AY624" s="3"/>
      <c r="BA624" s="3"/>
      <c r="BC624" s="3"/>
      <c r="BD624">
        <v>202505</v>
      </c>
      <c r="BE624">
        <v>202505</v>
      </c>
      <c r="BF624" s="5">
        <f>IFERROR(VLOOKUP(Sheet1[[#This Row],[ASESOR]],Parámetros!A:B,2,0),Sheet1[[#This Row],[PERIODO_ALTA]])</f>
        <v>202505</v>
      </c>
      <c r="BG624" s="5" t="str">
        <f>_xlfn.CONCAT(TRIM(Sheet1[[#This Row],[ASESOR]])," ",TRIM(Sheet1[[#This Row],[DEPARTAMENTO]]))</f>
        <v>KERFAG TELECOMUNICACIONES S.A. Junín</v>
      </c>
      <c r="BH624" s="5" t="str">
        <f>Sheet1[[#This Row],[DNI_ASESOR]]</f>
        <v>20573127774</v>
      </c>
      <c r="BI624">
        <f>IF(Sheet1[[#This Row],[GRUPO]]="G1",IF(AND(Sheet1[[#This Row],[RECIBO1_PAGADO]]&lt;&gt;"",Sheet1[[#This Row],[RECIBO1_PAGADO]]&lt;=DATEVALUE("10/06/2025")),1,0),0)</f>
        <v>1</v>
      </c>
      <c r="BJ624" s="9">
        <f>Sheet1[[#This Row],[PRECIO CON IGV EXTERNO]]/1.18</f>
        <v>58.474576271186443</v>
      </c>
      <c r="BK624" s="5" t="str">
        <f>IF(MONTH(Sheet1[[#This Row],[WS_RECIBO1_EMISION]])=5,"G1",IF(MONTH(Sheet1[[#This Row],[WS_RECIBO1_EMISION]])-5=1,"G2","POR DEFINIR"))</f>
        <v>G1</v>
      </c>
      <c r="BL624" s="5" t="s">
        <v>1797</v>
      </c>
    </row>
    <row r="625" spans="1:64" x14ac:dyDescent="0.25">
      <c r="A625">
        <v>2178400</v>
      </c>
      <c r="B625" t="s">
        <v>918</v>
      </c>
      <c r="C625" t="s">
        <v>94</v>
      </c>
      <c r="D625" t="s">
        <v>95</v>
      </c>
      <c r="E625" t="s">
        <v>96</v>
      </c>
      <c r="H625" s="3">
        <v>45791</v>
      </c>
      <c r="I625" s="13">
        <v>45791.601974999998</v>
      </c>
      <c r="J625" t="s">
        <v>190</v>
      </c>
      <c r="K625">
        <v>350</v>
      </c>
      <c r="L625" t="s">
        <v>188</v>
      </c>
      <c r="M625" t="s">
        <v>61</v>
      </c>
      <c r="N625">
        <v>0</v>
      </c>
      <c r="O625">
        <v>0</v>
      </c>
      <c r="P625">
        <v>0</v>
      </c>
      <c r="Q625">
        <v>0</v>
      </c>
      <c r="R625" t="s">
        <v>227</v>
      </c>
      <c r="S625" t="s">
        <v>227</v>
      </c>
      <c r="T625">
        <v>1</v>
      </c>
      <c r="U625" t="s">
        <v>227</v>
      </c>
      <c r="V625" t="s">
        <v>227</v>
      </c>
      <c r="W625" t="s">
        <v>227</v>
      </c>
      <c r="X625" t="s">
        <v>227</v>
      </c>
      <c r="Y625" t="s">
        <v>227</v>
      </c>
      <c r="Z625" t="s">
        <v>227</v>
      </c>
      <c r="AA625" t="s">
        <v>54</v>
      </c>
      <c r="AB625">
        <v>79</v>
      </c>
      <c r="AC625">
        <v>79</v>
      </c>
      <c r="AD625" t="s">
        <v>67</v>
      </c>
      <c r="AE625" t="s">
        <v>4</v>
      </c>
      <c r="AF625" t="s">
        <v>8</v>
      </c>
      <c r="AG625" t="s">
        <v>88</v>
      </c>
      <c r="AH625" s="3">
        <v>45791</v>
      </c>
      <c r="AJ625" t="s">
        <v>56</v>
      </c>
      <c r="AK625" s="3"/>
      <c r="AM625" s="3"/>
      <c r="AN625" t="s">
        <v>57</v>
      </c>
      <c r="AO625" s="3"/>
      <c r="AR625"/>
      <c r="AS625">
        <v>202505</v>
      </c>
      <c r="AT625" s="3">
        <v>45791</v>
      </c>
      <c r="AU625">
        <v>2178400</v>
      </c>
      <c r="AV625">
        <v>45796</v>
      </c>
      <c r="AW625" s="3">
        <v>45805</v>
      </c>
      <c r="AY625" s="3"/>
      <c r="BA625" s="3"/>
      <c r="BC625" s="3"/>
      <c r="BD625">
        <v>202505</v>
      </c>
      <c r="BE625">
        <v>202505</v>
      </c>
      <c r="BF625" s="5">
        <f>IFERROR(VLOOKUP(Sheet1[[#This Row],[ASESOR]],Parámetros!A:B,2,0),Sheet1[[#This Row],[PERIODO_ALTA]])</f>
        <v>202505</v>
      </c>
      <c r="BG625" s="5" t="str">
        <f>_xlfn.CONCAT(TRIM(Sheet1[[#This Row],[ASESOR]])," ",TRIM(Sheet1[[#This Row],[DEPARTAMENTO]]))</f>
        <v>ALIV TELECOM S.A.C. La Libertad</v>
      </c>
      <c r="BH625" s="5" t="str">
        <f>Sheet1[[#This Row],[DNI_ASESOR]]</f>
        <v>20609316170</v>
      </c>
      <c r="BI625">
        <f>IF(Sheet1[[#This Row],[GRUPO]]="G1",IF(AND(Sheet1[[#This Row],[RECIBO1_PAGADO]]&lt;&gt;"",Sheet1[[#This Row],[RECIBO1_PAGADO]]&lt;=DATEVALUE("10/06/2025")),1,0),0)</f>
        <v>1</v>
      </c>
      <c r="BJ625" s="9">
        <f>Sheet1[[#This Row],[PRECIO CON IGV EXTERNO]]/1.18</f>
        <v>66.949152542372886</v>
      </c>
      <c r="BK625" s="5" t="str">
        <f>IF(MONTH(Sheet1[[#This Row],[WS_RECIBO1_EMISION]])=5,"G1",IF(MONTH(Sheet1[[#This Row],[WS_RECIBO1_EMISION]])-5=1,"G2","POR DEFINIR"))</f>
        <v>G1</v>
      </c>
      <c r="BL625" s="5" t="s">
        <v>1798</v>
      </c>
    </row>
    <row r="626" spans="1:64" x14ac:dyDescent="0.25">
      <c r="A626">
        <v>2178441</v>
      </c>
      <c r="B626" t="s">
        <v>919</v>
      </c>
      <c r="C626" t="s">
        <v>89</v>
      </c>
      <c r="D626" t="s">
        <v>89</v>
      </c>
      <c r="E626" t="s">
        <v>89</v>
      </c>
      <c r="H626" s="3">
        <v>45790</v>
      </c>
      <c r="I626" s="13">
        <v>45791.570727743056</v>
      </c>
      <c r="J626" t="s">
        <v>190</v>
      </c>
      <c r="K626">
        <v>350</v>
      </c>
      <c r="L626" t="s">
        <v>186</v>
      </c>
      <c r="M626" t="s">
        <v>53</v>
      </c>
      <c r="N626">
        <v>0</v>
      </c>
      <c r="O626">
        <v>0</v>
      </c>
      <c r="P626">
        <v>0</v>
      </c>
      <c r="Q626">
        <v>0</v>
      </c>
      <c r="R626" t="s">
        <v>227</v>
      </c>
      <c r="S626" t="s">
        <v>227</v>
      </c>
      <c r="T626">
        <v>0</v>
      </c>
      <c r="U626" t="s">
        <v>227</v>
      </c>
      <c r="V626" t="s">
        <v>227</v>
      </c>
      <c r="W626" t="s">
        <v>227</v>
      </c>
      <c r="X626" t="s">
        <v>227</v>
      </c>
      <c r="Y626" t="s">
        <v>227</v>
      </c>
      <c r="Z626" t="s">
        <v>227</v>
      </c>
      <c r="AA626" t="s">
        <v>54</v>
      </c>
      <c r="AB626">
        <v>69</v>
      </c>
      <c r="AC626">
        <v>69</v>
      </c>
      <c r="AD626" t="s">
        <v>67</v>
      </c>
      <c r="AE626" t="s">
        <v>4</v>
      </c>
      <c r="AF626" t="s">
        <v>8</v>
      </c>
      <c r="AG626" t="s">
        <v>88</v>
      </c>
      <c r="AH626" s="3">
        <v>45791</v>
      </c>
      <c r="AJ626" t="s">
        <v>56</v>
      </c>
      <c r="AK626" s="3"/>
      <c r="AM626" s="3"/>
      <c r="AN626" t="s">
        <v>57</v>
      </c>
      <c r="AO626" s="3"/>
      <c r="AR626"/>
      <c r="AS626">
        <v>202505</v>
      </c>
      <c r="AT626" s="3">
        <v>45791</v>
      </c>
      <c r="AU626">
        <v>2178441</v>
      </c>
      <c r="AV626">
        <v>45796</v>
      </c>
      <c r="AW626" s="3">
        <v>45798</v>
      </c>
      <c r="AY626" s="3"/>
      <c r="BA626" s="3"/>
      <c r="BC626" s="3"/>
      <c r="BD626">
        <v>202505</v>
      </c>
      <c r="BE626">
        <v>202505</v>
      </c>
      <c r="BF626" s="5">
        <f>IFERROR(VLOOKUP(Sheet1[[#This Row],[ASESOR]],Parámetros!A:B,2,0),Sheet1[[#This Row],[PERIODO_ALTA]])</f>
        <v>202505</v>
      </c>
      <c r="BG626" s="5" t="str">
        <f>_xlfn.CONCAT(TRIM(Sheet1[[#This Row],[ASESOR]])," ",TRIM(Sheet1[[#This Row],[DEPARTAMENTO]]))</f>
        <v>ALIV TELECOM S.A.C. Piura</v>
      </c>
      <c r="BH626" s="5" t="str">
        <f>Sheet1[[#This Row],[DNI_ASESOR]]</f>
        <v>20609316170</v>
      </c>
      <c r="BI626">
        <f>IF(Sheet1[[#This Row],[GRUPO]]="G1",IF(AND(Sheet1[[#This Row],[RECIBO1_PAGADO]]&lt;&gt;"",Sheet1[[#This Row],[RECIBO1_PAGADO]]&lt;=DATEVALUE("10/06/2025")),1,0),0)</f>
        <v>1</v>
      </c>
      <c r="BJ626" s="9">
        <f>Sheet1[[#This Row],[PRECIO CON IGV EXTERNO]]/1.18</f>
        <v>58.474576271186443</v>
      </c>
      <c r="BK626" s="5" t="str">
        <f>IF(MONTH(Sheet1[[#This Row],[WS_RECIBO1_EMISION]])=5,"G1",IF(MONTH(Sheet1[[#This Row],[WS_RECIBO1_EMISION]])-5=1,"G2","POR DEFINIR"))</f>
        <v>G1</v>
      </c>
      <c r="BL626" s="5" t="s">
        <v>1798</v>
      </c>
    </row>
    <row r="627" spans="1:64" x14ac:dyDescent="0.25">
      <c r="A627">
        <v>2178447</v>
      </c>
      <c r="B627" t="s">
        <v>920</v>
      </c>
      <c r="C627" t="s">
        <v>94</v>
      </c>
      <c r="D627" t="s">
        <v>95</v>
      </c>
      <c r="E627" t="s">
        <v>96</v>
      </c>
      <c r="H627" s="3">
        <v>45791</v>
      </c>
      <c r="I627" s="13">
        <v>45791.579075844907</v>
      </c>
      <c r="J627" t="s">
        <v>195</v>
      </c>
      <c r="K627">
        <v>1000</v>
      </c>
      <c r="L627" t="s">
        <v>188</v>
      </c>
      <c r="M627" t="s">
        <v>58</v>
      </c>
      <c r="N627">
        <v>1</v>
      </c>
      <c r="O627">
        <v>0</v>
      </c>
      <c r="P627">
        <v>0</v>
      </c>
      <c r="Q627">
        <v>0</v>
      </c>
      <c r="R627" t="s">
        <v>227</v>
      </c>
      <c r="S627" t="s">
        <v>227</v>
      </c>
      <c r="T627">
        <v>0</v>
      </c>
      <c r="U627" t="s">
        <v>227</v>
      </c>
      <c r="V627" t="s">
        <v>227</v>
      </c>
      <c r="W627" t="s">
        <v>227</v>
      </c>
      <c r="X627" t="s">
        <v>227</v>
      </c>
      <c r="Y627" t="s">
        <v>227</v>
      </c>
      <c r="Z627" t="s">
        <v>228</v>
      </c>
      <c r="AA627" t="s">
        <v>54</v>
      </c>
      <c r="AB627">
        <v>129.9</v>
      </c>
      <c r="AC627">
        <v>111.563</v>
      </c>
      <c r="AD627" t="s">
        <v>67</v>
      </c>
      <c r="AE627" t="s">
        <v>4</v>
      </c>
      <c r="AF627" t="s">
        <v>8</v>
      </c>
      <c r="AG627" t="s">
        <v>88</v>
      </c>
      <c r="AH627" s="3">
        <v>45791</v>
      </c>
      <c r="AJ627" t="s">
        <v>56</v>
      </c>
      <c r="AK627" s="3"/>
      <c r="AM627" s="3"/>
      <c r="AN627" t="s">
        <v>57</v>
      </c>
      <c r="AO627" s="3"/>
      <c r="AR627"/>
      <c r="AS627">
        <v>202505</v>
      </c>
      <c r="AT627" s="3">
        <v>45791</v>
      </c>
      <c r="AU627">
        <v>2178447</v>
      </c>
      <c r="AV627">
        <v>45796</v>
      </c>
      <c r="AW627" s="3">
        <v>45803</v>
      </c>
      <c r="AY627" s="3"/>
      <c r="BA627" s="3"/>
      <c r="BC627" s="3"/>
      <c r="BD627">
        <v>202505</v>
      </c>
      <c r="BE627">
        <v>202505</v>
      </c>
      <c r="BF627" s="5">
        <f>IFERROR(VLOOKUP(Sheet1[[#This Row],[ASESOR]],Parámetros!A:B,2,0),Sheet1[[#This Row],[PERIODO_ALTA]])</f>
        <v>202505</v>
      </c>
      <c r="BG627" s="5" t="str">
        <f>_xlfn.CONCAT(TRIM(Sheet1[[#This Row],[ASESOR]])," ",TRIM(Sheet1[[#This Row],[DEPARTAMENTO]]))</f>
        <v>ALIV TELECOM S.A.C. La Libertad</v>
      </c>
      <c r="BH627" s="5" t="str">
        <f>Sheet1[[#This Row],[DNI_ASESOR]]</f>
        <v>20609316170</v>
      </c>
      <c r="BI627">
        <f>IF(Sheet1[[#This Row],[GRUPO]]="G1",IF(AND(Sheet1[[#This Row],[RECIBO1_PAGADO]]&lt;&gt;"",Sheet1[[#This Row],[RECIBO1_PAGADO]]&lt;=DATEVALUE("10/06/2025")),1,0),0)</f>
        <v>1</v>
      </c>
      <c r="BJ627" s="9">
        <f>Sheet1[[#This Row],[PRECIO CON IGV EXTERNO]]/1.18</f>
        <v>94.544915254237296</v>
      </c>
      <c r="BK627" s="5" t="str">
        <f>IF(MONTH(Sheet1[[#This Row],[WS_RECIBO1_EMISION]])=5,"G1",IF(MONTH(Sheet1[[#This Row],[WS_RECIBO1_EMISION]])-5=1,"G2","POR DEFINIR"))</f>
        <v>G1</v>
      </c>
      <c r="BL627" s="5" t="s">
        <v>1798</v>
      </c>
    </row>
    <row r="628" spans="1:64" x14ac:dyDescent="0.25">
      <c r="A628">
        <v>2178533</v>
      </c>
      <c r="B628" t="s">
        <v>921</v>
      </c>
      <c r="C628" t="s">
        <v>89</v>
      </c>
      <c r="D628" t="s">
        <v>89</v>
      </c>
      <c r="E628" t="s">
        <v>90</v>
      </c>
      <c r="H628" s="3">
        <v>45791</v>
      </c>
      <c r="I628" s="13">
        <v>45791.593692395836</v>
      </c>
      <c r="J628" t="s">
        <v>190</v>
      </c>
      <c r="K628">
        <v>350</v>
      </c>
      <c r="L628" t="s">
        <v>186</v>
      </c>
      <c r="M628" t="s">
        <v>53</v>
      </c>
      <c r="N628">
        <v>0</v>
      </c>
      <c r="O628">
        <v>0</v>
      </c>
      <c r="P628">
        <v>0</v>
      </c>
      <c r="Q628">
        <v>0</v>
      </c>
      <c r="R628" t="s">
        <v>227</v>
      </c>
      <c r="S628" t="s">
        <v>227</v>
      </c>
      <c r="T628">
        <v>0</v>
      </c>
      <c r="U628" t="s">
        <v>227</v>
      </c>
      <c r="V628" t="s">
        <v>227</v>
      </c>
      <c r="W628" t="s">
        <v>227</v>
      </c>
      <c r="X628" t="s">
        <v>227</v>
      </c>
      <c r="Y628" t="s">
        <v>227</v>
      </c>
      <c r="Z628" t="s">
        <v>227</v>
      </c>
      <c r="AA628" t="s">
        <v>54</v>
      </c>
      <c r="AB628">
        <v>69</v>
      </c>
      <c r="AC628">
        <v>69</v>
      </c>
      <c r="AD628" t="s">
        <v>67</v>
      </c>
      <c r="AE628" t="s">
        <v>70</v>
      </c>
      <c r="AF628" t="s">
        <v>131</v>
      </c>
      <c r="AG628" t="s">
        <v>88</v>
      </c>
      <c r="AH628" s="3">
        <v>45791</v>
      </c>
      <c r="AJ628" t="s">
        <v>56</v>
      </c>
      <c r="AK628" s="3"/>
      <c r="AM628" s="3"/>
      <c r="AN628" t="s">
        <v>57</v>
      </c>
      <c r="AO628" s="3"/>
      <c r="AR628"/>
      <c r="AS628">
        <v>202505</v>
      </c>
      <c r="AT628" s="3">
        <v>45791</v>
      </c>
      <c r="AU628">
        <v>2178533</v>
      </c>
      <c r="AV628">
        <v>45796</v>
      </c>
      <c r="AW628" s="3">
        <v>45805</v>
      </c>
      <c r="AY628" s="3"/>
      <c r="BA628" s="3"/>
      <c r="BC628" s="3"/>
      <c r="BD628">
        <v>202505</v>
      </c>
      <c r="BE628">
        <v>202505</v>
      </c>
      <c r="BF628" s="5">
        <f>IFERROR(VLOOKUP(Sheet1[[#This Row],[ASESOR]],Parámetros!A:B,2,0),Sheet1[[#This Row],[PERIODO_ALTA]])</f>
        <v>202505</v>
      </c>
      <c r="BG628" s="5" t="str">
        <f>_xlfn.CONCAT(TRIM(Sheet1[[#This Row],[ASESOR]])," ",TRIM(Sheet1[[#This Row],[DEPARTAMENTO]]))</f>
        <v>SICOMNET SAC Piura</v>
      </c>
      <c r="BH628" s="5" t="str">
        <f>Sheet1[[#This Row],[DNI_ASESOR]]</f>
        <v>20610959564</v>
      </c>
      <c r="BI628">
        <f>IF(Sheet1[[#This Row],[GRUPO]]="G1",IF(AND(Sheet1[[#This Row],[RECIBO1_PAGADO]]&lt;&gt;"",Sheet1[[#This Row],[RECIBO1_PAGADO]]&lt;=DATEVALUE("10/06/2025")),1,0),0)</f>
        <v>1</v>
      </c>
      <c r="BJ628" s="9">
        <f>Sheet1[[#This Row],[PRECIO CON IGV EXTERNO]]/1.18</f>
        <v>58.474576271186443</v>
      </c>
      <c r="BK628" s="5" t="str">
        <f>IF(MONTH(Sheet1[[#This Row],[WS_RECIBO1_EMISION]])=5,"G1",IF(MONTH(Sheet1[[#This Row],[WS_RECIBO1_EMISION]])-5=1,"G2","POR DEFINIR"))</f>
        <v>G1</v>
      </c>
      <c r="BL628" s="5" t="s">
        <v>1798</v>
      </c>
    </row>
    <row r="629" spans="1:64" x14ac:dyDescent="0.25">
      <c r="A629">
        <v>2178536</v>
      </c>
      <c r="B629" t="s">
        <v>922</v>
      </c>
      <c r="C629" t="s">
        <v>94</v>
      </c>
      <c r="D629" t="s">
        <v>95</v>
      </c>
      <c r="E629" t="s">
        <v>102</v>
      </c>
      <c r="H629" s="3">
        <v>45791</v>
      </c>
      <c r="I629" s="13">
        <v>45791.606162349533</v>
      </c>
      <c r="J629" t="s">
        <v>190</v>
      </c>
      <c r="K629">
        <v>350</v>
      </c>
      <c r="L629" t="s">
        <v>186</v>
      </c>
      <c r="M629" t="s">
        <v>53</v>
      </c>
      <c r="N629">
        <v>0</v>
      </c>
      <c r="O629">
        <v>0</v>
      </c>
      <c r="P629">
        <v>0</v>
      </c>
      <c r="Q629">
        <v>0</v>
      </c>
      <c r="R629" t="s">
        <v>227</v>
      </c>
      <c r="S629" t="s">
        <v>227</v>
      </c>
      <c r="T629">
        <v>0</v>
      </c>
      <c r="U629" t="s">
        <v>227</v>
      </c>
      <c r="V629" t="s">
        <v>227</v>
      </c>
      <c r="W629" t="s">
        <v>227</v>
      </c>
      <c r="X629" t="s">
        <v>227</v>
      </c>
      <c r="Y629" t="s">
        <v>227</v>
      </c>
      <c r="Z629" t="s">
        <v>227</v>
      </c>
      <c r="AA629" t="s">
        <v>54</v>
      </c>
      <c r="AB629">
        <v>69</v>
      </c>
      <c r="AC629">
        <v>69</v>
      </c>
      <c r="AD629" t="s">
        <v>67</v>
      </c>
      <c r="AE629" t="s">
        <v>4</v>
      </c>
      <c r="AF629" t="s">
        <v>8</v>
      </c>
      <c r="AG629" t="s">
        <v>88</v>
      </c>
      <c r="AH629" s="3">
        <v>45791</v>
      </c>
      <c r="AJ629" t="s">
        <v>56</v>
      </c>
      <c r="AK629" s="3"/>
      <c r="AM629" s="3"/>
      <c r="AN629" t="s">
        <v>57</v>
      </c>
      <c r="AO629" s="3"/>
      <c r="AR629"/>
      <c r="AS629">
        <v>202505</v>
      </c>
      <c r="AT629" s="3">
        <v>45791</v>
      </c>
      <c r="AU629">
        <v>2178536</v>
      </c>
      <c r="AV629">
        <v>45796</v>
      </c>
      <c r="AW629" s="3">
        <v>45804</v>
      </c>
      <c r="AY629" s="3"/>
      <c r="BA629" s="3"/>
      <c r="BC629" s="3"/>
      <c r="BD629">
        <v>202505</v>
      </c>
      <c r="BE629">
        <v>202505</v>
      </c>
      <c r="BF629" s="5">
        <f>IFERROR(VLOOKUP(Sheet1[[#This Row],[ASESOR]],Parámetros!A:B,2,0),Sheet1[[#This Row],[PERIODO_ALTA]])</f>
        <v>202505</v>
      </c>
      <c r="BG629" s="5" t="str">
        <f>_xlfn.CONCAT(TRIM(Sheet1[[#This Row],[ASESOR]])," ",TRIM(Sheet1[[#This Row],[DEPARTAMENTO]]))</f>
        <v>ALIV TELECOM S.A.C. La Libertad</v>
      </c>
      <c r="BH629" s="5" t="str">
        <f>Sheet1[[#This Row],[DNI_ASESOR]]</f>
        <v>20609316170</v>
      </c>
      <c r="BI629">
        <f>IF(Sheet1[[#This Row],[GRUPO]]="G1",IF(AND(Sheet1[[#This Row],[RECIBO1_PAGADO]]&lt;&gt;"",Sheet1[[#This Row],[RECIBO1_PAGADO]]&lt;=DATEVALUE("10/06/2025")),1,0),0)</f>
        <v>1</v>
      </c>
      <c r="BJ629" s="9">
        <f>Sheet1[[#This Row],[PRECIO CON IGV EXTERNO]]/1.18</f>
        <v>58.474576271186443</v>
      </c>
      <c r="BK629" s="5" t="str">
        <f>IF(MONTH(Sheet1[[#This Row],[WS_RECIBO1_EMISION]])=5,"G1",IF(MONTH(Sheet1[[#This Row],[WS_RECIBO1_EMISION]])-5=1,"G2","POR DEFINIR"))</f>
        <v>G1</v>
      </c>
      <c r="BL629" s="5" t="s">
        <v>1798</v>
      </c>
    </row>
    <row r="630" spans="1:64" x14ac:dyDescent="0.25">
      <c r="A630">
        <v>2178580</v>
      </c>
      <c r="B630" t="s">
        <v>923</v>
      </c>
      <c r="C630" t="s">
        <v>89</v>
      </c>
      <c r="D630" t="s">
        <v>89</v>
      </c>
      <c r="E630" t="s">
        <v>90</v>
      </c>
      <c r="H630" s="3">
        <v>45791</v>
      </c>
      <c r="I630" s="13">
        <v>45791.610369247683</v>
      </c>
      <c r="J630" t="s">
        <v>190</v>
      </c>
      <c r="K630">
        <v>350</v>
      </c>
      <c r="L630" t="s">
        <v>186</v>
      </c>
      <c r="M630" t="s">
        <v>53</v>
      </c>
      <c r="N630">
        <v>0</v>
      </c>
      <c r="O630">
        <v>0</v>
      </c>
      <c r="P630">
        <v>0</v>
      </c>
      <c r="Q630">
        <v>0</v>
      </c>
      <c r="R630" t="s">
        <v>227</v>
      </c>
      <c r="S630" t="s">
        <v>227</v>
      </c>
      <c r="T630">
        <v>0</v>
      </c>
      <c r="U630" t="s">
        <v>227</v>
      </c>
      <c r="V630" t="s">
        <v>227</v>
      </c>
      <c r="W630" t="s">
        <v>227</v>
      </c>
      <c r="X630" t="s">
        <v>227</v>
      </c>
      <c r="Y630" t="s">
        <v>227</v>
      </c>
      <c r="Z630" t="s">
        <v>227</v>
      </c>
      <c r="AA630" t="s">
        <v>54</v>
      </c>
      <c r="AB630">
        <v>69</v>
      </c>
      <c r="AC630">
        <v>69</v>
      </c>
      <c r="AD630" t="s">
        <v>67</v>
      </c>
      <c r="AE630" t="s">
        <v>4</v>
      </c>
      <c r="AF630" t="s">
        <v>8</v>
      </c>
      <c r="AG630" t="s">
        <v>88</v>
      </c>
      <c r="AH630" s="3">
        <v>45791</v>
      </c>
      <c r="AJ630" t="s">
        <v>56</v>
      </c>
      <c r="AK630" s="3"/>
      <c r="AM630" s="3"/>
      <c r="AN630" t="s">
        <v>57</v>
      </c>
      <c r="AO630" s="3"/>
      <c r="AR630"/>
      <c r="AS630">
        <v>202505</v>
      </c>
      <c r="AT630" s="3">
        <v>45791</v>
      </c>
      <c r="AU630">
        <v>2178580</v>
      </c>
      <c r="AV630">
        <v>45796</v>
      </c>
      <c r="AW630" s="3">
        <v>45813</v>
      </c>
      <c r="AY630" s="3"/>
      <c r="BA630" s="3"/>
      <c r="BC630" s="3"/>
      <c r="BD630">
        <v>202505</v>
      </c>
      <c r="BE630">
        <v>202505</v>
      </c>
      <c r="BF630" s="5">
        <f>IFERROR(VLOOKUP(Sheet1[[#This Row],[ASESOR]],Parámetros!A:B,2,0),Sheet1[[#This Row],[PERIODO_ALTA]])</f>
        <v>202505</v>
      </c>
      <c r="BG630" s="5" t="str">
        <f>_xlfn.CONCAT(TRIM(Sheet1[[#This Row],[ASESOR]])," ",TRIM(Sheet1[[#This Row],[DEPARTAMENTO]]))</f>
        <v>ALIV TELECOM S.A.C. Piura</v>
      </c>
      <c r="BH630" s="5" t="str">
        <f>Sheet1[[#This Row],[DNI_ASESOR]]</f>
        <v>20609316170</v>
      </c>
      <c r="BI630">
        <f>IF(Sheet1[[#This Row],[GRUPO]]="G1",IF(AND(Sheet1[[#This Row],[RECIBO1_PAGADO]]&lt;&gt;"",Sheet1[[#This Row],[RECIBO1_PAGADO]]&lt;=DATEVALUE("10/06/2025")),1,0),0)</f>
        <v>1</v>
      </c>
      <c r="BJ630" s="9">
        <f>Sheet1[[#This Row],[PRECIO CON IGV EXTERNO]]/1.18</f>
        <v>58.474576271186443</v>
      </c>
      <c r="BK630" s="5" t="str">
        <f>IF(MONTH(Sheet1[[#This Row],[WS_RECIBO1_EMISION]])=5,"G1",IF(MONTH(Sheet1[[#This Row],[WS_RECIBO1_EMISION]])-5=1,"G2","POR DEFINIR"))</f>
        <v>G1</v>
      </c>
      <c r="BL630" s="5" t="s">
        <v>1798</v>
      </c>
    </row>
    <row r="631" spans="1:64" x14ac:dyDescent="0.25">
      <c r="A631">
        <v>2178613</v>
      </c>
      <c r="B631" t="s">
        <v>924</v>
      </c>
      <c r="C631" t="s">
        <v>89</v>
      </c>
      <c r="D631" t="s">
        <v>89</v>
      </c>
      <c r="E631" t="s">
        <v>93</v>
      </c>
      <c r="H631" s="3">
        <v>45791</v>
      </c>
      <c r="I631" s="13">
        <v>45791.627002465277</v>
      </c>
      <c r="J631" t="s">
        <v>190</v>
      </c>
      <c r="K631">
        <v>350</v>
      </c>
      <c r="L631" t="s">
        <v>188</v>
      </c>
      <c r="M631" t="s">
        <v>58</v>
      </c>
      <c r="N631">
        <v>0</v>
      </c>
      <c r="O631">
        <v>0</v>
      </c>
      <c r="P631">
        <v>1</v>
      </c>
      <c r="Q631">
        <v>0</v>
      </c>
      <c r="R631" t="s">
        <v>227</v>
      </c>
      <c r="S631" t="s">
        <v>227</v>
      </c>
      <c r="T631">
        <v>0</v>
      </c>
      <c r="U631" t="s">
        <v>227</v>
      </c>
      <c r="V631" t="s">
        <v>227</v>
      </c>
      <c r="W631" t="s">
        <v>227</v>
      </c>
      <c r="X631" t="s">
        <v>227</v>
      </c>
      <c r="Y631" t="s">
        <v>227</v>
      </c>
      <c r="Z631" t="s">
        <v>227</v>
      </c>
      <c r="AA631" t="s">
        <v>54</v>
      </c>
      <c r="AB631">
        <v>84</v>
      </c>
      <c r="AC631">
        <v>84</v>
      </c>
      <c r="AD631" t="s">
        <v>67</v>
      </c>
      <c r="AE631" t="s">
        <v>4</v>
      </c>
      <c r="AF631" t="s">
        <v>8</v>
      </c>
      <c r="AG631" t="s">
        <v>88</v>
      </c>
      <c r="AH631" s="3">
        <v>45792</v>
      </c>
      <c r="AJ631" t="s">
        <v>56</v>
      </c>
      <c r="AK631" s="3"/>
      <c r="AM631" s="3"/>
      <c r="AN631" t="s">
        <v>57</v>
      </c>
      <c r="AO631" s="3"/>
      <c r="AR631"/>
      <c r="AS631">
        <v>202505</v>
      </c>
      <c r="AT631" s="3">
        <v>45792</v>
      </c>
      <c r="AU631">
        <v>2178613</v>
      </c>
      <c r="AV631">
        <v>45796</v>
      </c>
      <c r="AW631" s="3">
        <v>45816</v>
      </c>
      <c r="AY631" s="3"/>
      <c r="BA631" s="3"/>
      <c r="BC631" s="3"/>
      <c r="BD631">
        <v>202505</v>
      </c>
      <c r="BE631">
        <v>202505</v>
      </c>
      <c r="BF631" s="5">
        <f>IFERROR(VLOOKUP(Sheet1[[#This Row],[ASESOR]],Parámetros!A:B,2,0),Sheet1[[#This Row],[PERIODO_ALTA]])</f>
        <v>202505</v>
      </c>
      <c r="BG631" s="5" t="str">
        <f>_xlfn.CONCAT(TRIM(Sheet1[[#This Row],[ASESOR]])," ",TRIM(Sheet1[[#This Row],[DEPARTAMENTO]]))</f>
        <v>ALIV TELECOM S.A.C. Piura</v>
      </c>
      <c r="BH631" s="5" t="str">
        <f>Sheet1[[#This Row],[DNI_ASESOR]]</f>
        <v>20609316170</v>
      </c>
      <c r="BI631">
        <f>IF(Sheet1[[#This Row],[GRUPO]]="G1",IF(AND(Sheet1[[#This Row],[RECIBO1_PAGADO]]&lt;&gt;"",Sheet1[[#This Row],[RECIBO1_PAGADO]]&lt;=DATEVALUE("10/06/2025")),1,0),0)</f>
        <v>1</v>
      </c>
      <c r="BJ631" s="9">
        <f>Sheet1[[#This Row],[PRECIO CON IGV EXTERNO]]/1.18</f>
        <v>71.186440677966104</v>
      </c>
      <c r="BK631" s="5" t="str">
        <f>IF(MONTH(Sheet1[[#This Row],[WS_RECIBO1_EMISION]])=5,"G1",IF(MONTH(Sheet1[[#This Row],[WS_RECIBO1_EMISION]])-5=1,"G2","POR DEFINIR"))</f>
        <v>G1</v>
      </c>
      <c r="BL631" s="5" t="s">
        <v>1798</v>
      </c>
    </row>
    <row r="632" spans="1:64" x14ac:dyDescent="0.25">
      <c r="A632">
        <v>2178643</v>
      </c>
      <c r="B632" t="s">
        <v>925</v>
      </c>
      <c r="C632" t="s">
        <v>85</v>
      </c>
      <c r="D632" t="s">
        <v>86</v>
      </c>
      <c r="E632" t="s">
        <v>103</v>
      </c>
      <c r="H632" s="3">
        <v>45791</v>
      </c>
      <c r="I632" s="13">
        <v>45791.624939548608</v>
      </c>
      <c r="J632" t="s">
        <v>190</v>
      </c>
      <c r="K632">
        <v>350</v>
      </c>
      <c r="L632" t="s">
        <v>186</v>
      </c>
      <c r="M632" t="s">
        <v>53</v>
      </c>
      <c r="N632">
        <v>0</v>
      </c>
      <c r="O632">
        <v>0</v>
      </c>
      <c r="P632">
        <v>0</v>
      </c>
      <c r="Q632">
        <v>0</v>
      </c>
      <c r="R632" t="s">
        <v>227</v>
      </c>
      <c r="S632" t="s">
        <v>227</v>
      </c>
      <c r="T632">
        <v>0</v>
      </c>
      <c r="U632" t="s">
        <v>227</v>
      </c>
      <c r="V632" t="s">
        <v>227</v>
      </c>
      <c r="W632" t="s">
        <v>227</v>
      </c>
      <c r="X632" t="s">
        <v>227</v>
      </c>
      <c r="Y632" t="s">
        <v>227</v>
      </c>
      <c r="Z632" t="s">
        <v>227</v>
      </c>
      <c r="AA632" t="s">
        <v>54</v>
      </c>
      <c r="AB632">
        <v>69</v>
      </c>
      <c r="AC632">
        <v>69</v>
      </c>
      <c r="AD632" t="s">
        <v>55</v>
      </c>
      <c r="AE632" t="s">
        <v>141</v>
      </c>
      <c r="AF632" t="s">
        <v>187</v>
      </c>
      <c r="AG632" t="s">
        <v>88</v>
      </c>
      <c r="AH632" s="3">
        <v>45792</v>
      </c>
      <c r="AJ632" t="s">
        <v>56</v>
      </c>
      <c r="AK632" s="3"/>
      <c r="AM632" s="3"/>
      <c r="AN632" t="s">
        <v>57</v>
      </c>
      <c r="AO632" s="3"/>
      <c r="AR632"/>
      <c r="AS632">
        <v>202505</v>
      </c>
      <c r="AT632" s="3">
        <v>45792</v>
      </c>
      <c r="AU632">
        <v>2178643</v>
      </c>
      <c r="AV632">
        <v>45796</v>
      </c>
      <c r="AW632" s="3">
        <v>45805</v>
      </c>
      <c r="AY632" s="3"/>
      <c r="BA632" s="3"/>
      <c r="BC632" s="3"/>
      <c r="BD632">
        <v>202505</v>
      </c>
      <c r="BE632">
        <v>202505</v>
      </c>
      <c r="BF632" s="5">
        <f>IFERROR(VLOOKUP(Sheet1[[#This Row],[ASESOR]],Parámetros!A:B,2,0),Sheet1[[#This Row],[PERIODO_ALTA]])</f>
        <v>202505</v>
      </c>
      <c r="BG632" s="5" t="str">
        <f>_xlfn.CONCAT(TRIM(Sheet1[[#This Row],[ASESOR]])," ",TRIM(Sheet1[[#This Row],[DEPARTAMENTO]]))</f>
        <v>EXPORTEL PROVINCIA Lambayeque</v>
      </c>
      <c r="BH632" s="5" t="str">
        <f>Sheet1[[#This Row],[DNI_ASESOR]]</f>
        <v>20610487672</v>
      </c>
      <c r="BI632">
        <f>IF(Sheet1[[#This Row],[GRUPO]]="G1",IF(AND(Sheet1[[#This Row],[RECIBO1_PAGADO]]&lt;&gt;"",Sheet1[[#This Row],[RECIBO1_PAGADO]]&lt;=DATEVALUE("10/06/2025")),1,0),0)</f>
        <v>1</v>
      </c>
      <c r="BJ632" s="9">
        <f>Sheet1[[#This Row],[PRECIO CON IGV EXTERNO]]/1.18</f>
        <v>58.474576271186443</v>
      </c>
      <c r="BK632" s="5" t="str">
        <f>IF(MONTH(Sheet1[[#This Row],[WS_RECIBO1_EMISION]])=5,"G1",IF(MONTH(Sheet1[[#This Row],[WS_RECIBO1_EMISION]])-5=1,"G2","POR DEFINIR"))</f>
        <v>G1</v>
      </c>
      <c r="BL632" s="5" t="s">
        <v>1798</v>
      </c>
    </row>
    <row r="633" spans="1:64" x14ac:dyDescent="0.25">
      <c r="A633">
        <v>2178817</v>
      </c>
      <c r="B633" t="s">
        <v>926</v>
      </c>
      <c r="C633" t="s">
        <v>94</v>
      </c>
      <c r="D633" t="s">
        <v>95</v>
      </c>
      <c r="E633" t="s">
        <v>96</v>
      </c>
      <c r="G633" t="s">
        <v>792</v>
      </c>
      <c r="H633" s="3">
        <v>45791</v>
      </c>
      <c r="I633" s="13">
        <v>45791.662415081017</v>
      </c>
      <c r="J633" t="s">
        <v>195</v>
      </c>
      <c r="K633">
        <v>1000</v>
      </c>
      <c r="L633" t="s">
        <v>188</v>
      </c>
      <c r="M633" t="s">
        <v>58</v>
      </c>
      <c r="N633">
        <v>1</v>
      </c>
      <c r="O633">
        <v>0</v>
      </c>
      <c r="P633">
        <v>0</v>
      </c>
      <c r="Q633">
        <v>0</v>
      </c>
      <c r="R633" t="s">
        <v>227</v>
      </c>
      <c r="S633" t="s">
        <v>227</v>
      </c>
      <c r="T633">
        <v>0</v>
      </c>
      <c r="U633" t="s">
        <v>227</v>
      </c>
      <c r="V633" t="s">
        <v>227</v>
      </c>
      <c r="W633" t="s">
        <v>227</v>
      </c>
      <c r="X633" t="s">
        <v>227</v>
      </c>
      <c r="Y633" t="s">
        <v>227</v>
      </c>
      <c r="Z633" t="s">
        <v>228</v>
      </c>
      <c r="AA633" t="s">
        <v>59</v>
      </c>
      <c r="AB633">
        <v>129.9</v>
      </c>
      <c r="AC633">
        <v>111.563</v>
      </c>
      <c r="AD633" t="s">
        <v>67</v>
      </c>
      <c r="AE633" t="s">
        <v>4</v>
      </c>
      <c r="AF633" t="s">
        <v>8</v>
      </c>
      <c r="AG633" t="s">
        <v>88</v>
      </c>
      <c r="AH633" s="3">
        <v>45792</v>
      </c>
      <c r="AJ633" t="s">
        <v>56</v>
      </c>
      <c r="AK633" s="3"/>
      <c r="AM633" s="3"/>
      <c r="AN633" t="s">
        <v>57</v>
      </c>
      <c r="AO633" s="3"/>
      <c r="AR633"/>
      <c r="AS633">
        <v>202505</v>
      </c>
      <c r="AT633" s="3">
        <v>45792</v>
      </c>
      <c r="AU633">
        <v>2178817</v>
      </c>
      <c r="AV633">
        <v>45796</v>
      </c>
      <c r="AW633" s="3">
        <v>45805</v>
      </c>
      <c r="AY633" s="3"/>
      <c r="BA633" s="3"/>
      <c r="BC633" s="3"/>
      <c r="BD633">
        <v>202505</v>
      </c>
      <c r="BE633">
        <v>202505</v>
      </c>
      <c r="BF633" s="5">
        <f>IFERROR(VLOOKUP(Sheet1[[#This Row],[ASESOR]],Parámetros!A:B,2,0),Sheet1[[#This Row],[PERIODO_ALTA]])</f>
        <v>202505</v>
      </c>
      <c r="BG633" s="5" t="str">
        <f>_xlfn.CONCAT(TRIM(Sheet1[[#This Row],[ASESOR]])," ",TRIM(Sheet1[[#This Row],[DEPARTAMENTO]]))</f>
        <v>ALIV TELECOM S.A.C. La Libertad</v>
      </c>
      <c r="BH633" s="5" t="str">
        <f>Sheet1[[#This Row],[DNI_ASESOR]]</f>
        <v>20609316170</v>
      </c>
      <c r="BI633">
        <f>IF(Sheet1[[#This Row],[GRUPO]]="G1",IF(AND(Sheet1[[#This Row],[RECIBO1_PAGADO]]&lt;&gt;"",Sheet1[[#This Row],[RECIBO1_PAGADO]]&lt;=DATEVALUE("10/06/2025")),1,0),0)</f>
        <v>1</v>
      </c>
      <c r="BJ633" s="9">
        <f>Sheet1[[#This Row],[PRECIO CON IGV EXTERNO]]/1.18</f>
        <v>94.544915254237296</v>
      </c>
      <c r="BK633" s="5" t="str">
        <f>IF(MONTH(Sheet1[[#This Row],[WS_RECIBO1_EMISION]])=5,"G1",IF(MONTH(Sheet1[[#This Row],[WS_RECIBO1_EMISION]])-5=1,"G2","POR DEFINIR"))</f>
        <v>G1</v>
      </c>
      <c r="BL633" s="5" t="s">
        <v>1798</v>
      </c>
    </row>
    <row r="634" spans="1:64" x14ac:dyDescent="0.25">
      <c r="A634">
        <v>2178855</v>
      </c>
      <c r="B634" t="s">
        <v>927</v>
      </c>
      <c r="C634" t="s">
        <v>89</v>
      </c>
      <c r="D634" t="s">
        <v>89</v>
      </c>
      <c r="E634" t="s">
        <v>89</v>
      </c>
      <c r="H634" s="3">
        <v>45791</v>
      </c>
      <c r="I634" s="13">
        <v>45791.670893252318</v>
      </c>
      <c r="J634" t="s">
        <v>190</v>
      </c>
      <c r="K634">
        <v>350</v>
      </c>
      <c r="L634" t="s">
        <v>186</v>
      </c>
      <c r="M634" t="s">
        <v>53</v>
      </c>
      <c r="N634">
        <v>0</v>
      </c>
      <c r="O634">
        <v>0</v>
      </c>
      <c r="P634">
        <v>0</v>
      </c>
      <c r="Q634">
        <v>0</v>
      </c>
      <c r="R634" t="s">
        <v>227</v>
      </c>
      <c r="S634" t="s">
        <v>227</v>
      </c>
      <c r="T634">
        <v>0</v>
      </c>
      <c r="U634" t="s">
        <v>227</v>
      </c>
      <c r="V634" t="s">
        <v>227</v>
      </c>
      <c r="W634" t="s">
        <v>227</v>
      </c>
      <c r="X634" t="s">
        <v>227</v>
      </c>
      <c r="Y634" t="s">
        <v>227</v>
      </c>
      <c r="Z634" t="s">
        <v>227</v>
      </c>
      <c r="AA634" t="s">
        <v>62</v>
      </c>
      <c r="AB634">
        <v>69</v>
      </c>
      <c r="AC634">
        <v>69</v>
      </c>
      <c r="AD634" t="s">
        <v>55</v>
      </c>
      <c r="AE634" t="s">
        <v>199</v>
      </c>
      <c r="AF634" t="s">
        <v>200</v>
      </c>
      <c r="AG634" t="s">
        <v>88</v>
      </c>
      <c r="AH634" s="3">
        <v>45792</v>
      </c>
      <c r="AJ634" t="s">
        <v>56</v>
      </c>
      <c r="AK634" s="3"/>
      <c r="AM634" s="3"/>
      <c r="AN634" t="s">
        <v>57</v>
      </c>
      <c r="AO634" s="3"/>
      <c r="AR634"/>
      <c r="AS634">
        <v>202505</v>
      </c>
      <c r="AT634" s="3">
        <v>45792</v>
      </c>
      <c r="AU634">
        <v>2178855</v>
      </c>
      <c r="AV634">
        <v>45796</v>
      </c>
      <c r="AW634" s="3">
        <v>45804</v>
      </c>
      <c r="AY634" s="3"/>
      <c r="BA634" s="3"/>
      <c r="BC634" s="3"/>
      <c r="BD634">
        <v>202505</v>
      </c>
      <c r="BE634">
        <v>202505</v>
      </c>
      <c r="BF634" s="5">
        <f>IFERROR(VLOOKUP(Sheet1[[#This Row],[ASESOR]],Parámetros!A:B,2,0),Sheet1[[#This Row],[PERIODO_ALTA]])</f>
        <v>202505</v>
      </c>
      <c r="BG634" s="5" t="str">
        <f>_xlfn.CONCAT(TRIM(Sheet1[[#This Row],[ASESOR]])," ",TRIM(Sheet1[[#This Row],[DEPARTAMENTO]]))</f>
        <v>TELCO CONTACT S.A.C Piura</v>
      </c>
      <c r="BH634" s="5" t="str">
        <f>Sheet1[[#This Row],[DNI_ASESOR]]</f>
        <v>20613723219</v>
      </c>
      <c r="BI634">
        <f>IF(Sheet1[[#This Row],[GRUPO]]="G1",IF(AND(Sheet1[[#This Row],[RECIBO1_PAGADO]]&lt;&gt;"",Sheet1[[#This Row],[RECIBO1_PAGADO]]&lt;=DATEVALUE("10/06/2025")),1,0),0)</f>
        <v>1</v>
      </c>
      <c r="BJ634" s="9">
        <f>Sheet1[[#This Row],[PRECIO CON IGV EXTERNO]]/1.18</f>
        <v>58.474576271186443</v>
      </c>
      <c r="BK634" s="5" t="str">
        <f>IF(MONTH(Sheet1[[#This Row],[WS_RECIBO1_EMISION]])=5,"G1",IF(MONTH(Sheet1[[#This Row],[WS_RECIBO1_EMISION]])-5=1,"G2","POR DEFINIR"))</f>
        <v>G1</v>
      </c>
      <c r="BL634" s="5" t="s">
        <v>1798</v>
      </c>
    </row>
    <row r="635" spans="1:64" x14ac:dyDescent="0.25">
      <c r="A635">
        <v>2178925</v>
      </c>
      <c r="B635" t="s">
        <v>928</v>
      </c>
      <c r="C635" t="s">
        <v>94</v>
      </c>
      <c r="D635" t="s">
        <v>95</v>
      </c>
      <c r="E635" t="s">
        <v>96</v>
      </c>
      <c r="H635" s="3">
        <v>45791</v>
      </c>
      <c r="I635" s="13">
        <v>45791.691581944448</v>
      </c>
      <c r="J635" t="s">
        <v>190</v>
      </c>
      <c r="K635">
        <v>350</v>
      </c>
      <c r="L635" t="s">
        <v>186</v>
      </c>
      <c r="M635" t="s">
        <v>53</v>
      </c>
      <c r="N635">
        <v>0</v>
      </c>
      <c r="O635">
        <v>0</v>
      </c>
      <c r="P635">
        <v>0</v>
      </c>
      <c r="Q635">
        <v>0</v>
      </c>
      <c r="R635" t="s">
        <v>227</v>
      </c>
      <c r="S635" t="s">
        <v>227</v>
      </c>
      <c r="T635">
        <v>0</v>
      </c>
      <c r="U635" t="s">
        <v>227</v>
      </c>
      <c r="V635" t="s">
        <v>227</v>
      </c>
      <c r="W635" t="s">
        <v>227</v>
      </c>
      <c r="X635" t="s">
        <v>227</v>
      </c>
      <c r="Y635" t="s">
        <v>227</v>
      </c>
      <c r="Z635" t="s">
        <v>227</v>
      </c>
      <c r="AA635" t="s">
        <v>54</v>
      </c>
      <c r="AB635">
        <v>69</v>
      </c>
      <c r="AC635">
        <v>69</v>
      </c>
      <c r="AD635" t="s">
        <v>67</v>
      </c>
      <c r="AE635" t="s">
        <v>4</v>
      </c>
      <c r="AF635" t="s">
        <v>8</v>
      </c>
      <c r="AG635" t="s">
        <v>88</v>
      </c>
      <c r="AH635" s="3">
        <v>45792</v>
      </c>
      <c r="AJ635" t="s">
        <v>56</v>
      </c>
      <c r="AK635" s="3"/>
      <c r="AM635" s="3"/>
      <c r="AN635" t="s">
        <v>57</v>
      </c>
      <c r="AO635" s="3"/>
      <c r="AR635"/>
      <c r="AS635">
        <v>202505</v>
      </c>
      <c r="AT635" s="3">
        <v>45792</v>
      </c>
      <c r="AU635">
        <v>2178925</v>
      </c>
      <c r="AV635">
        <v>45796</v>
      </c>
      <c r="AW635" s="3">
        <v>45805</v>
      </c>
      <c r="AY635" s="3"/>
      <c r="BA635" s="3"/>
      <c r="BC635" s="3"/>
      <c r="BD635">
        <v>202505</v>
      </c>
      <c r="BE635">
        <v>202505</v>
      </c>
      <c r="BF635" s="5">
        <f>IFERROR(VLOOKUP(Sheet1[[#This Row],[ASESOR]],Parámetros!A:B,2,0),Sheet1[[#This Row],[PERIODO_ALTA]])</f>
        <v>202505</v>
      </c>
      <c r="BG635" s="5" t="str">
        <f>_xlfn.CONCAT(TRIM(Sheet1[[#This Row],[ASESOR]])," ",TRIM(Sheet1[[#This Row],[DEPARTAMENTO]]))</f>
        <v>ALIV TELECOM S.A.C. La Libertad</v>
      </c>
      <c r="BH635" s="5" t="str">
        <f>Sheet1[[#This Row],[DNI_ASESOR]]</f>
        <v>20609316170</v>
      </c>
      <c r="BI635">
        <f>IF(Sheet1[[#This Row],[GRUPO]]="G1",IF(AND(Sheet1[[#This Row],[RECIBO1_PAGADO]]&lt;&gt;"",Sheet1[[#This Row],[RECIBO1_PAGADO]]&lt;=DATEVALUE("10/06/2025")),1,0),0)</f>
        <v>1</v>
      </c>
      <c r="BJ635" s="9">
        <f>Sheet1[[#This Row],[PRECIO CON IGV EXTERNO]]/1.18</f>
        <v>58.474576271186443</v>
      </c>
      <c r="BK635" s="5" t="str">
        <f>IF(MONTH(Sheet1[[#This Row],[WS_RECIBO1_EMISION]])=5,"G1",IF(MONTH(Sheet1[[#This Row],[WS_RECIBO1_EMISION]])-5=1,"G2","POR DEFINIR"))</f>
        <v>G1</v>
      </c>
      <c r="BL635" s="5" t="s">
        <v>1798</v>
      </c>
    </row>
    <row r="636" spans="1:64" x14ac:dyDescent="0.25">
      <c r="A636">
        <v>2178936</v>
      </c>
      <c r="B636" t="s">
        <v>929</v>
      </c>
      <c r="C636" t="s">
        <v>85</v>
      </c>
      <c r="D636" t="s">
        <v>86</v>
      </c>
      <c r="E636" t="s">
        <v>103</v>
      </c>
      <c r="H636" s="3">
        <v>45791</v>
      </c>
      <c r="I636" s="13">
        <v>45791.687413576386</v>
      </c>
      <c r="J636" t="s">
        <v>190</v>
      </c>
      <c r="K636">
        <v>350</v>
      </c>
      <c r="L636" t="s">
        <v>186</v>
      </c>
      <c r="M636" t="s">
        <v>53</v>
      </c>
      <c r="N636">
        <v>0</v>
      </c>
      <c r="O636">
        <v>0</v>
      </c>
      <c r="P636">
        <v>0</v>
      </c>
      <c r="Q636">
        <v>0</v>
      </c>
      <c r="R636" t="s">
        <v>227</v>
      </c>
      <c r="S636" t="s">
        <v>227</v>
      </c>
      <c r="T636">
        <v>0</v>
      </c>
      <c r="U636" t="s">
        <v>227</v>
      </c>
      <c r="V636" t="s">
        <v>227</v>
      </c>
      <c r="W636" t="s">
        <v>227</v>
      </c>
      <c r="X636" t="s">
        <v>227</v>
      </c>
      <c r="Y636" t="s">
        <v>227</v>
      </c>
      <c r="Z636" t="s">
        <v>227</v>
      </c>
      <c r="AA636" t="s">
        <v>54</v>
      </c>
      <c r="AB636">
        <v>69</v>
      </c>
      <c r="AC636">
        <v>69</v>
      </c>
      <c r="AD636" t="s">
        <v>55</v>
      </c>
      <c r="AE636" t="s">
        <v>654</v>
      </c>
      <c r="AF636" t="s">
        <v>655</v>
      </c>
      <c r="AG636" t="s">
        <v>88</v>
      </c>
      <c r="AH636" s="3">
        <v>45792</v>
      </c>
      <c r="AJ636" t="s">
        <v>56</v>
      </c>
      <c r="AK636" s="3"/>
      <c r="AM636" s="3"/>
      <c r="AN636" t="s">
        <v>57</v>
      </c>
      <c r="AO636" s="3"/>
      <c r="AR636"/>
      <c r="AS636">
        <v>202505</v>
      </c>
      <c r="AT636" s="3">
        <v>45792</v>
      </c>
      <c r="AU636">
        <v>2178936</v>
      </c>
      <c r="AV636">
        <v>45796</v>
      </c>
      <c r="AW636" s="3">
        <v>45804</v>
      </c>
      <c r="AY636" s="3"/>
      <c r="BA636" s="3"/>
      <c r="BC636" s="3"/>
      <c r="BD636">
        <v>202505</v>
      </c>
      <c r="BE636">
        <v>202505</v>
      </c>
      <c r="BF636" s="5">
        <f>IFERROR(VLOOKUP(Sheet1[[#This Row],[ASESOR]],Parámetros!A:B,2,0),Sheet1[[#This Row],[PERIODO_ALTA]])</f>
        <v>202505</v>
      </c>
      <c r="BG636" s="5" t="str">
        <f>_xlfn.CONCAT(TRIM(Sheet1[[#This Row],[ASESOR]])," ",TRIM(Sheet1[[#This Row],[DEPARTAMENTO]]))</f>
        <v>EXPORTEL S.A.C. Lambayeque</v>
      </c>
      <c r="BH636" s="5" t="str">
        <f>Sheet1[[#This Row],[DNI_ASESOR]]</f>
        <v>20610487671</v>
      </c>
      <c r="BI636">
        <f>IF(Sheet1[[#This Row],[GRUPO]]="G1",IF(AND(Sheet1[[#This Row],[RECIBO1_PAGADO]]&lt;&gt;"",Sheet1[[#This Row],[RECIBO1_PAGADO]]&lt;=DATEVALUE("10/06/2025")),1,0),0)</f>
        <v>1</v>
      </c>
      <c r="BJ636" s="9">
        <f>Sheet1[[#This Row],[PRECIO CON IGV EXTERNO]]/1.18</f>
        <v>58.474576271186443</v>
      </c>
      <c r="BK636" s="5" t="str">
        <f>IF(MONTH(Sheet1[[#This Row],[WS_RECIBO1_EMISION]])=5,"G1",IF(MONTH(Sheet1[[#This Row],[WS_RECIBO1_EMISION]])-5=1,"G2","POR DEFINIR"))</f>
        <v>G1</v>
      </c>
      <c r="BL636" s="5" t="s">
        <v>1798</v>
      </c>
    </row>
    <row r="637" spans="1:64" x14ac:dyDescent="0.25">
      <c r="A637">
        <v>2178975</v>
      </c>
      <c r="B637" t="s">
        <v>930</v>
      </c>
      <c r="C637" t="s">
        <v>94</v>
      </c>
      <c r="D637" t="s">
        <v>95</v>
      </c>
      <c r="E637" t="s">
        <v>96</v>
      </c>
      <c r="G637" t="s">
        <v>427</v>
      </c>
      <c r="H637" s="3">
        <v>45791</v>
      </c>
      <c r="I637" s="13">
        <v>45791.704079895833</v>
      </c>
      <c r="J637" t="s">
        <v>190</v>
      </c>
      <c r="K637">
        <v>350</v>
      </c>
      <c r="L637" t="s">
        <v>186</v>
      </c>
      <c r="M637" t="s">
        <v>53</v>
      </c>
      <c r="N637">
        <v>0</v>
      </c>
      <c r="O637">
        <v>0</v>
      </c>
      <c r="P637">
        <v>0</v>
      </c>
      <c r="Q637">
        <v>0</v>
      </c>
      <c r="R637" t="s">
        <v>227</v>
      </c>
      <c r="S637" t="s">
        <v>227</v>
      </c>
      <c r="T637">
        <v>0</v>
      </c>
      <c r="U637" t="s">
        <v>227</v>
      </c>
      <c r="V637" t="s">
        <v>227</v>
      </c>
      <c r="W637" t="s">
        <v>227</v>
      </c>
      <c r="X637" t="s">
        <v>227</v>
      </c>
      <c r="Y637" t="s">
        <v>227</v>
      </c>
      <c r="Z637" t="s">
        <v>227</v>
      </c>
      <c r="AA637" t="s">
        <v>59</v>
      </c>
      <c r="AB637">
        <v>69</v>
      </c>
      <c r="AC637">
        <v>69</v>
      </c>
      <c r="AD637" t="s">
        <v>67</v>
      </c>
      <c r="AE637" t="s">
        <v>4</v>
      </c>
      <c r="AF637" t="s">
        <v>8</v>
      </c>
      <c r="AG637" t="s">
        <v>88</v>
      </c>
      <c r="AH637" s="3">
        <v>45792</v>
      </c>
      <c r="AJ637" t="s">
        <v>56</v>
      </c>
      <c r="AK637" s="3"/>
      <c r="AM637" s="3"/>
      <c r="AN637" t="s">
        <v>57</v>
      </c>
      <c r="AO637" s="3"/>
      <c r="AR637"/>
      <c r="AS637">
        <v>202505</v>
      </c>
      <c r="AT637" s="3">
        <v>45792</v>
      </c>
      <c r="AU637">
        <v>2178975</v>
      </c>
      <c r="AV637">
        <v>45796</v>
      </c>
      <c r="AW637" s="3">
        <v>45803</v>
      </c>
      <c r="AY637" s="3"/>
      <c r="BA637" s="3"/>
      <c r="BC637" s="3"/>
      <c r="BD637">
        <v>202505</v>
      </c>
      <c r="BE637">
        <v>202505</v>
      </c>
      <c r="BF637" s="5">
        <f>IFERROR(VLOOKUP(Sheet1[[#This Row],[ASESOR]],Parámetros!A:B,2,0),Sheet1[[#This Row],[PERIODO_ALTA]])</f>
        <v>202505</v>
      </c>
      <c r="BG637" s="5" t="str">
        <f>_xlfn.CONCAT(TRIM(Sheet1[[#This Row],[ASESOR]])," ",TRIM(Sheet1[[#This Row],[DEPARTAMENTO]]))</f>
        <v>ALIV TELECOM S.A.C. La Libertad</v>
      </c>
      <c r="BH637" s="5" t="str">
        <f>Sheet1[[#This Row],[DNI_ASESOR]]</f>
        <v>20609316170</v>
      </c>
      <c r="BI637">
        <f>IF(Sheet1[[#This Row],[GRUPO]]="G1",IF(AND(Sheet1[[#This Row],[RECIBO1_PAGADO]]&lt;&gt;"",Sheet1[[#This Row],[RECIBO1_PAGADO]]&lt;=DATEVALUE("10/06/2025")),1,0),0)</f>
        <v>1</v>
      </c>
      <c r="BJ637" s="9">
        <f>Sheet1[[#This Row],[PRECIO CON IGV EXTERNO]]/1.18</f>
        <v>58.474576271186443</v>
      </c>
      <c r="BK637" s="5" t="str">
        <f>IF(MONTH(Sheet1[[#This Row],[WS_RECIBO1_EMISION]])=5,"G1",IF(MONTH(Sheet1[[#This Row],[WS_RECIBO1_EMISION]])-5=1,"G2","POR DEFINIR"))</f>
        <v>G1</v>
      </c>
      <c r="BL637" s="5" t="s">
        <v>1798</v>
      </c>
    </row>
    <row r="638" spans="1:64" x14ac:dyDescent="0.25">
      <c r="A638">
        <v>2178979</v>
      </c>
      <c r="B638" t="s">
        <v>931</v>
      </c>
      <c r="C638" t="s">
        <v>94</v>
      </c>
      <c r="D638" t="s">
        <v>95</v>
      </c>
      <c r="E638" t="s">
        <v>96</v>
      </c>
      <c r="H638" s="3">
        <v>45791</v>
      </c>
      <c r="I638" s="13">
        <v>45791.704058946758</v>
      </c>
      <c r="J638" t="s">
        <v>195</v>
      </c>
      <c r="K638">
        <v>1000</v>
      </c>
      <c r="L638" t="s">
        <v>188</v>
      </c>
      <c r="M638" t="s">
        <v>58</v>
      </c>
      <c r="N638">
        <v>1</v>
      </c>
      <c r="O638">
        <v>0</v>
      </c>
      <c r="P638">
        <v>0</v>
      </c>
      <c r="Q638">
        <v>0</v>
      </c>
      <c r="R638" t="s">
        <v>227</v>
      </c>
      <c r="S638" t="s">
        <v>227</v>
      </c>
      <c r="T638">
        <v>0</v>
      </c>
      <c r="U638" t="s">
        <v>227</v>
      </c>
      <c r="V638" t="s">
        <v>227</v>
      </c>
      <c r="W638" t="s">
        <v>227</v>
      </c>
      <c r="X638" t="s">
        <v>227</v>
      </c>
      <c r="Y638" t="s">
        <v>227</v>
      </c>
      <c r="Z638" t="s">
        <v>228</v>
      </c>
      <c r="AA638" t="s">
        <v>54</v>
      </c>
      <c r="AB638">
        <v>129.9</v>
      </c>
      <c r="AC638">
        <v>111.563</v>
      </c>
      <c r="AD638" t="s">
        <v>55</v>
      </c>
      <c r="AE638" t="s">
        <v>141</v>
      </c>
      <c r="AF638" t="s">
        <v>187</v>
      </c>
      <c r="AG638" t="s">
        <v>88</v>
      </c>
      <c r="AH638" s="3">
        <v>45792</v>
      </c>
      <c r="AJ638" t="s">
        <v>56</v>
      </c>
      <c r="AK638" s="3"/>
      <c r="AM638" s="3"/>
      <c r="AN638" t="s">
        <v>57</v>
      </c>
      <c r="AO638" s="3"/>
      <c r="AR638"/>
      <c r="AS638">
        <v>202505</v>
      </c>
      <c r="AT638" s="3">
        <v>45792</v>
      </c>
      <c r="AU638">
        <v>2178979</v>
      </c>
      <c r="AV638">
        <v>45796</v>
      </c>
      <c r="AW638" s="3">
        <v>45811</v>
      </c>
      <c r="AY638" s="3"/>
      <c r="BA638" s="3"/>
      <c r="BC638" s="3"/>
      <c r="BD638">
        <v>202505</v>
      </c>
      <c r="BE638">
        <v>202505</v>
      </c>
      <c r="BF638" s="5">
        <f>IFERROR(VLOOKUP(Sheet1[[#This Row],[ASESOR]],Parámetros!A:B,2,0),Sheet1[[#This Row],[PERIODO_ALTA]])</f>
        <v>202505</v>
      </c>
      <c r="BG638" s="5" t="str">
        <f>_xlfn.CONCAT(TRIM(Sheet1[[#This Row],[ASESOR]])," ",TRIM(Sheet1[[#This Row],[DEPARTAMENTO]]))</f>
        <v>EXPORTEL PROVINCIA La Libertad</v>
      </c>
      <c r="BH638" s="5" t="str">
        <f>Sheet1[[#This Row],[DNI_ASESOR]]</f>
        <v>20610487672</v>
      </c>
      <c r="BI638">
        <f>IF(Sheet1[[#This Row],[GRUPO]]="G1",IF(AND(Sheet1[[#This Row],[RECIBO1_PAGADO]]&lt;&gt;"",Sheet1[[#This Row],[RECIBO1_PAGADO]]&lt;=DATEVALUE("10/06/2025")),1,0),0)</f>
        <v>1</v>
      </c>
      <c r="BJ638" s="9">
        <f>Sheet1[[#This Row],[PRECIO CON IGV EXTERNO]]/1.18</f>
        <v>94.544915254237296</v>
      </c>
      <c r="BK638" s="5" t="str">
        <f>IF(MONTH(Sheet1[[#This Row],[WS_RECIBO1_EMISION]])=5,"G1",IF(MONTH(Sheet1[[#This Row],[WS_RECIBO1_EMISION]])-5=1,"G2","POR DEFINIR"))</f>
        <v>G1</v>
      </c>
      <c r="BL638" s="5" t="s">
        <v>1798</v>
      </c>
    </row>
    <row r="639" spans="1:64" x14ac:dyDescent="0.25">
      <c r="A639">
        <v>2179119</v>
      </c>
      <c r="B639" t="s">
        <v>932</v>
      </c>
      <c r="C639" t="s">
        <v>94</v>
      </c>
      <c r="D639" t="s">
        <v>95</v>
      </c>
      <c r="E639" t="s">
        <v>102</v>
      </c>
      <c r="H639" s="3">
        <v>45791</v>
      </c>
      <c r="I639" s="13">
        <v>45791.749977928244</v>
      </c>
      <c r="J639" t="s">
        <v>190</v>
      </c>
      <c r="K639">
        <v>350</v>
      </c>
      <c r="L639" t="s">
        <v>186</v>
      </c>
      <c r="M639" t="s">
        <v>53</v>
      </c>
      <c r="N639">
        <v>0</v>
      </c>
      <c r="O639">
        <v>0</v>
      </c>
      <c r="P639">
        <v>0</v>
      </c>
      <c r="Q639">
        <v>0</v>
      </c>
      <c r="R639" t="s">
        <v>227</v>
      </c>
      <c r="S639" t="s">
        <v>227</v>
      </c>
      <c r="T639">
        <v>0</v>
      </c>
      <c r="U639" t="s">
        <v>227</v>
      </c>
      <c r="V639" t="s">
        <v>227</v>
      </c>
      <c r="W639" t="s">
        <v>227</v>
      </c>
      <c r="X639" t="s">
        <v>227</v>
      </c>
      <c r="Y639" t="s">
        <v>227</v>
      </c>
      <c r="Z639" t="s">
        <v>227</v>
      </c>
      <c r="AA639" t="s">
        <v>54</v>
      </c>
      <c r="AB639">
        <v>69</v>
      </c>
      <c r="AC639">
        <v>69</v>
      </c>
      <c r="AD639" t="s">
        <v>67</v>
      </c>
      <c r="AE639" t="s">
        <v>4</v>
      </c>
      <c r="AF639" t="s">
        <v>8</v>
      </c>
      <c r="AG639" t="s">
        <v>88</v>
      </c>
      <c r="AH639" s="3">
        <v>45791</v>
      </c>
      <c r="AJ639" t="s">
        <v>56</v>
      </c>
      <c r="AK639" s="3"/>
      <c r="AM639" s="3"/>
      <c r="AN639" t="s">
        <v>57</v>
      </c>
      <c r="AO639" s="3"/>
      <c r="AR639"/>
      <c r="AS639">
        <v>202505</v>
      </c>
      <c r="AT639" s="3">
        <v>45791</v>
      </c>
      <c r="AU639">
        <v>2179119</v>
      </c>
      <c r="AV639">
        <v>45796</v>
      </c>
      <c r="AW639" s="3">
        <v>45803</v>
      </c>
      <c r="AY639" s="3"/>
      <c r="BA639" s="3"/>
      <c r="BC639" s="3"/>
      <c r="BD639">
        <v>202505</v>
      </c>
      <c r="BE639">
        <v>202505</v>
      </c>
      <c r="BF639" s="5">
        <f>IFERROR(VLOOKUP(Sheet1[[#This Row],[ASESOR]],Parámetros!A:B,2,0),Sheet1[[#This Row],[PERIODO_ALTA]])</f>
        <v>202505</v>
      </c>
      <c r="BG639" s="5" t="str">
        <f>_xlfn.CONCAT(TRIM(Sheet1[[#This Row],[ASESOR]])," ",TRIM(Sheet1[[#This Row],[DEPARTAMENTO]]))</f>
        <v>ALIV TELECOM S.A.C. La Libertad</v>
      </c>
      <c r="BH639" s="5" t="str">
        <f>Sheet1[[#This Row],[DNI_ASESOR]]</f>
        <v>20609316170</v>
      </c>
      <c r="BI639">
        <f>IF(Sheet1[[#This Row],[GRUPO]]="G1",IF(AND(Sheet1[[#This Row],[RECIBO1_PAGADO]]&lt;&gt;"",Sheet1[[#This Row],[RECIBO1_PAGADO]]&lt;=DATEVALUE("10/06/2025")),1,0),0)</f>
        <v>1</v>
      </c>
      <c r="BJ639" s="9">
        <f>Sheet1[[#This Row],[PRECIO CON IGV EXTERNO]]/1.18</f>
        <v>58.474576271186443</v>
      </c>
      <c r="BK639" s="5" t="str">
        <f>IF(MONTH(Sheet1[[#This Row],[WS_RECIBO1_EMISION]])=5,"G1",IF(MONTH(Sheet1[[#This Row],[WS_RECIBO1_EMISION]])-5=1,"G2","POR DEFINIR"))</f>
        <v>G1</v>
      </c>
      <c r="BL639" s="5" t="s">
        <v>1798</v>
      </c>
    </row>
    <row r="640" spans="1:64" x14ac:dyDescent="0.25">
      <c r="A640">
        <v>2179156</v>
      </c>
      <c r="B640" t="s">
        <v>933</v>
      </c>
      <c r="C640" t="s">
        <v>94</v>
      </c>
      <c r="D640" t="s">
        <v>95</v>
      </c>
      <c r="E640" t="s">
        <v>96</v>
      </c>
      <c r="H640" s="3">
        <v>45791</v>
      </c>
      <c r="I640" s="13">
        <v>45791.749963275463</v>
      </c>
      <c r="J640" t="s">
        <v>190</v>
      </c>
      <c r="K640">
        <v>350</v>
      </c>
      <c r="L640" t="s">
        <v>186</v>
      </c>
      <c r="M640" t="s">
        <v>53</v>
      </c>
      <c r="N640">
        <v>0</v>
      </c>
      <c r="O640">
        <v>0</v>
      </c>
      <c r="P640">
        <v>0</v>
      </c>
      <c r="Q640">
        <v>0</v>
      </c>
      <c r="R640" t="s">
        <v>227</v>
      </c>
      <c r="S640" t="s">
        <v>227</v>
      </c>
      <c r="T640">
        <v>0</v>
      </c>
      <c r="U640" t="s">
        <v>227</v>
      </c>
      <c r="V640" t="s">
        <v>227</v>
      </c>
      <c r="W640" t="s">
        <v>227</v>
      </c>
      <c r="X640" t="s">
        <v>227</v>
      </c>
      <c r="Y640" t="s">
        <v>227</v>
      </c>
      <c r="Z640" t="s">
        <v>227</v>
      </c>
      <c r="AA640" t="s">
        <v>54</v>
      </c>
      <c r="AB640">
        <v>69</v>
      </c>
      <c r="AC640">
        <v>69</v>
      </c>
      <c r="AD640" t="s">
        <v>67</v>
      </c>
      <c r="AE640" t="s">
        <v>70</v>
      </c>
      <c r="AF640" t="s">
        <v>131</v>
      </c>
      <c r="AG640" t="s">
        <v>88</v>
      </c>
      <c r="AH640" s="3">
        <v>45792</v>
      </c>
      <c r="AJ640" t="s">
        <v>56</v>
      </c>
      <c r="AK640" s="3"/>
      <c r="AM640" s="3"/>
      <c r="AN640" t="s">
        <v>57</v>
      </c>
      <c r="AO640" s="3"/>
      <c r="AR640"/>
      <c r="AS640">
        <v>202505</v>
      </c>
      <c r="AT640" s="3">
        <v>45792</v>
      </c>
      <c r="AU640">
        <v>2179156</v>
      </c>
      <c r="AV640">
        <v>45796</v>
      </c>
      <c r="AW640" s="3">
        <v>45804</v>
      </c>
      <c r="AY640" s="3"/>
      <c r="BA640" s="3"/>
      <c r="BC640" s="3"/>
      <c r="BD640">
        <v>202505</v>
      </c>
      <c r="BE640">
        <v>202505</v>
      </c>
      <c r="BF640" s="5">
        <f>IFERROR(VLOOKUP(Sheet1[[#This Row],[ASESOR]],Parámetros!A:B,2,0),Sheet1[[#This Row],[PERIODO_ALTA]])</f>
        <v>202505</v>
      </c>
      <c r="BG640" s="5" t="str">
        <f>_xlfn.CONCAT(TRIM(Sheet1[[#This Row],[ASESOR]])," ",TRIM(Sheet1[[#This Row],[DEPARTAMENTO]]))</f>
        <v>SICOMNET SAC La Libertad</v>
      </c>
      <c r="BH640" s="5" t="str">
        <f>Sheet1[[#This Row],[DNI_ASESOR]]</f>
        <v>20610959564</v>
      </c>
      <c r="BI640">
        <f>IF(Sheet1[[#This Row],[GRUPO]]="G1",IF(AND(Sheet1[[#This Row],[RECIBO1_PAGADO]]&lt;&gt;"",Sheet1[[#This Row],[RECIBO1_PAGADO]]&lt;=DATEVALUE("10/06/2025")),1,0),0)</f>
        <v>1</v>
      </c>
      <c r="BJ640" s="9">
        <f>Sheet1[[#This Row],[PRECIO CON IGV EXTERNO]]/1.18</f>
        <v>58.474576271186443</v>
      </c>
      <c r="BK640" s="5" t="str">
        <f>IF(MONTH(Sheet1[[#This Row],[WS_RECIBO1_EMISION]])=5,"G1",IF(MONTH(Sheet1[[#This Row],[WS_RECIBO1_EMISION]])-5=1,"G2","POR DEFINIR"))</f>
        <v>G1</v>
      </c>
      <c r="BL640" s="5" t="s">
        <v>1798</v>
      </c>
    </row>
    <row r="641" spans="1:64" x14ac:dyDescent="0.25">
      <c r="A641">
        <v>2179179</v>
      </c>
      <c r="B641" t="s">
        <v>934</v>
      </c>
      <c r="C641" t="s">
        <v>94</v>
      </c>
      <c r="D641" t="s">
        <v>95</v>
      </c>
      <c r="E641" t="s">
        <v>96</v>
      </c>
      <c r="H641" s="3">
        <v>45791</v>
      </c>
      <c r="I641" s="13">
        <v>45791.749959641202</v>
      </c>
      <c r="J641" t="s">
        <v>190</v>
      </c>
      <c r="K641">
        <v>350</v>
      </c>
      <c r="L641" t="s">
        <v>186</v>
      </c>
      <c r="M641" t="s">
        <v>53</v>
      </c>
      <c r="N641">
        <v>0</v>
      </c>
      <c r="O641">
        <v>0</v>
      </c>
      <c r="P641">
        <v>0</v>
      </c>
      <c r="Q641">
        <v>0</v>
      </c>
      <c r="R641" t="s">
        <v>227</v>
      </c>
      <c r="S641" t="s">
        <v>227</v>
      </c>
      <c r="T641">
        <v>0</v>
      </c>
      <c r="U641" t="s">
        <v>227</v>
      </c>
      <c r="V641" t="s">
        <v>227</v>
      </c>
      <c r="W641" t="s">
        <v>227</v>
      </c>
      <c r="X641" t="s">
        <v>227</v>
      </c>
      <c r="Y641" t="s">
        <v>227</v>
      </c>
      <c r="Z641" t="s">
        <v>227</v>
      </c>
      <c r="AA641" t="s">
        <v>54</v>
      </c>
      <c r="AB641">
        <v>69</v>
      </c>
      <c r="AC641">
        <v>69</v>
      </c>
      <c r="AD641" t="s">
        <v>55</v>
      </c>
      <c r="AE641" t="s">
        <v>141</v>
      </c>
      <c r="AF641" t="s">
        <v>187</v>
      </c>
      <c r="AG641" t="s">
        <v>88</v>
      </c>
      <c r="AH641" s="3">
        <v>45795</v>
      </c>
      <c r="AJ641" t="s">
        <v>56</v>
      </c>
      <c r="AK641" s="3"/>
      <c r="AM641" s="3"/>
      <c r="AN641" t="s">
        <v>57</v>
      </c>
      <c r="AO641" s="3"/>
      <c r="AR641"/>
      <c r="AS641">
        <v>202505</v>
      </c>
      <c r="AT641" s="3">
        <v>45795</v>
      </c>
      <c r="AU641">
        <v>2179179</v>
      </c>
      <c r="AV641">
        <v>45796</v>
      </c>
      <c r="AW641" s="3">
        <v>45806</v>
      </c>
      <c r="AY641" s="3"/>
      <c r="BA641" s="3"/>
      <c r="BC641" s="3"/>
      <c r="BD641">
        <v>202505</v>
      </c>
      <c r="BE641">
        <v>202505</v>
      </c>
      <c r="BF641" s="5">
        <f>IFERROR(VLOOKUP(Sheet1[[#This Row],[ASESOR]],Parámetros!A:B,2,0),Sheet1[[#This Row],[PERIODO_ALTA]])</f>
        <v>202505</v>
      </c>
      <c r="BG641" s="5" t="str">
        <f>_xlfn.CONCAT(TRIM(Sheet1[[#This Row],[ASESOR]])," ",TRIM(Sheet1[[#This Row],[DEPARTAMENTO]]))</f>
        <v>EXPORTEL PROVINCIA La Libertad</v>
      </c>
      <c r="BH641" s="5" t="str">
        <f>Sheet1[[#This Row],[DNI_ASESOR]]</f>
        <v>20610487672</v>
      </c>
      <c r="BI641">
        <f>IF(Sheet1[[#This Row],[GRUPO]]="G1",IF(AND(Sheet1[[#This Row],[RECIBO1_PAGADO]]&lt;&gt;"",Sheet1[[#This Row],[RECIBO1_PAGADO]]&lt;=DATEVALUE("10/06/2025")),1,0),0)</f>
        <v>1</v>
      </c>
      <c r="BJ641" s="9">
        <f>Sheet1[[#This Row],[PRECIO CON IGV EXTERNO]]/1.18</f>
        <v>58.474576271186443</v>
      </c>
      <c r="BK641" s="5" t="str">
        <f>IF(MONTH(Sheet1[[#This Row],[WS_RECIBO1_EMISION]])=5,"G1",IF(MONTH(Sheet1[[#This Row],[WS_RECIBO1_EMISION]])-5=1,"G2","POR DEFINIR"))</f>
        <v>G1</v>
      </c>
      <c r="BL641" s="5" t="s">
        <v>1798</v>
      </c>
    </row>
    <row r="642" spans="1:64" x14ac:dyDescent="0.25">
      <c r="A642">
        <v>2179211</v>
      </c>
      <c r="B642" t="s">
        <v>935</v>
      </c>
      <c r="C642" t="s">
        <v>89</v>
      </c>
      <c r="D642" t="s">
        <v>89</v>
      </c>
      <c r="E642" t="s">
        <v>90</v>
      </c>
      <c r="H642" s="3">
        <v>45791</v>
      </c>
      <c r="I642" s="13">
        <v>45791.772910798609</v>
      </c>
      <c r="J642" t="s">
        <v>195</v>
      </c>
      <c r="K642">
        <v>1000</v>
      </c>
      <c r="L642" t="s">
        <v>188</v>
      </c>
      <c r="M642" t="s">
        <v>58</v>
      </c>
      <c r="N642">
        <v>1</v>
      </c>
      <c r="O642">
        <v>0</v>
      </c>
      <c r="P642">
        <v>0</v>
      </c>
      <c r="Q642">
        <v>0</v>
      </c>
      <c r="R642" t="s">
        <v>227</v>
      </c>
      <c r="S642" t="s">
        <v>227</v>
      </c>
      <c r="T642">
        <v>0</v>
      </c>
      <c r="U642" t="s">
        <v>227</v>
      </c>
      <c r="V642" t="s">
        <v>227</v>
      </c>
      <c r="W642" t="s">
        <v>227</v>
      </c>
      <c r="X642" t="s">
        <v>227</v>
      </c>
      <c r="Y642" t="s">
        <v>227</v>
      </c>
      <c r="Z642" t="s">
        <v>228</v>
      </c>
      <c r="AA642" t="s">
        <v>54</v>
      </c>
      <c r="AB642">
        <v>129.9</v>
      </c>
      <c r="AC642">
        <v>111.563</v>
      </c>
      <c r="AD642" t="s">
        <v>67</v>
      </c>
      <c r="AE642" t="s">
        <v>4</v>
      </c>
      <c r="AF642" t="s">
        <v>8</v>
      </c>
      <c r="AG642" t="s">
        <v>88</v>
      </c>
      <c r="AH642" s="3">
        <v>45792</v>
      </c>
      <c r="AJ642" t="s">
        <v>56</v>
      </c>
      <c r="AK642" s="3"/>
      <c r="AM642" s="3"/>
      <c r="AN642" t="s">
        <v>57</v>
      </c>
      <c r="AO642" s="3"/>
      <c r="AR642"/>
      <c r="AS642">
        <v>202505</v>
      </c>
      <c r="AT642" s="3">
        <v>45792</v>
      </c>
      <c r="AU642">
        <v>2179211</v>
      </c>
      <c r="AV642">
        <v>45796</v>
      </c>
      <c r="AW642" s="3">
        <v>45805</v>
      </c>
      <c r="AY642" s="3"/>
      <c r="BA642" s="3"/>
      <c r="BC642" s="3"/>
      <c r="BD642">
        <v>202505</v>
      </c>
      <c r="BE642">
        <v>202505</v>
      </c>
      <c r="BF642" s="5">
        <f>IFERROR(VLOOKUP(Sheet1[[#This Row],[ASESOR]],Parámetros!A:B,2,0),Sheet1[[#This Row],[PERIODO_ALTA]])</f>
        <v>202505</v>
      </c>
      <c r="BG642" s="5" t="str">
        <f>_xlfn.CONCAT(TRIM(Sheet1[[#This Row],[ASESOR]])," ",TRIM(Sheet1[[#This Row],[DEPARTAMENTO]]))</f>
        <v>ALIV TELECOM S.A.C. Piura</v>
      </c>
      <c r="BH642" s="5" t="str">
        <f>Sheet1[[#This Row],[DNI_ASESOR]]</f>
        <v>20609316170</v>
      </c>
      <c r="BI642">
        <f>IF(Sheet1[[#This Row],[GRUPO]]="G1",IF(AND(Sheet1[[#This Row],[RECIBO1_PAGADO]]&lt;&gt;"",Sheet1[[#This Row],[RECIBO1_PAGADO]]&lt;=DATEVALUE("10/06/2025")),1,0),0)</f>
        <v>1</v>
      </c>
      <c r="BJ642" s="9">
        <f>Sheet1[[#This Row],[PRECIO CON IGV EXTERNO]]/1.18</f>
        <v>94.544915254237296</v>
      </c>
      <c r="BK642" s="5" t="str">
        <f>IF(MONTH(Sheet1[[#This Row],[WS_RECIBO1_EMISION]])=5,"G1",IF(MONTH(Sheet1[[#This Row],[WS_RECIBO1_EMISION]])-5=1,"G2","POR DEFINIR"))</f>
        <v>G1</v>
      </c>
      <c r="BL642" s="5" t="s">
        <v>1798</v>
      </c>
    </row>
    <row r="643" spans="1:64" x14ac:dyDescent="0.25">
      <c r="A643">
        <v>2179298</v>
      </c>
      <c r="B643" t="s">
        <v>936</v>
      </c>
      <c r="C643" t="s">
        <v>85</v>
      </c>
      <c r="D643" t="s">
        <v>86</v>
      </c>
      <c r="E643" t="s">
        <v>103</v>
      </c>
      <c r="H643" s="3">
        <v>45789</v>
      </c>
      <c r="I643" s="13">
        <v>45791.787432673613</v>
      </c>
      <c r="J643" t="s">
        <v>190</v>
      </c>
      <c r="K643">
        <v>350</v>
      </c>
      <c r="L643" t="s">
        <v>186</v>
      </c>
      <c r="M643" t="s">
        <v>53</v>
      </c>
      <c r="N643">
        <v>0</v>
      </c>
      <c r="O643">
        <v>0</v>
      </c>
      <c r="P643">
        <v>0</v>
      </c>
      <c r="Q643">
        <v>0</v>
      </c>
      <c r="R643" t="s">
        <v>227</v>
      </c>
      <c r="S643" t="s">
        <v>227</v>
      </c>
      <c r="T643">
        <v>0</v>
      </c>
      <c r="U643" t="s">
        <v>227</v>
      </c>
      <c r="V643" t="s">
        <v>227</v>
      </c>
      <c r="W643" t="s">
        <v>227</v>
      </c>
      <c r="X643" t="s">
        <v>227</v>
      </c>
      <c r="Y643" t="s">
        <v>227</v>
      </c>
      <c r="Z643" t="s">
        <v>227</v>
      </c>
      <c r="AA643" t="s">
        <v>54</v>
      </c>
      <c r="AB643">
        <v>69</v>
      </c>
      <c r="AC643">
        <v>69</v>
      </c>
      <c r="AD643" t="s">
        <v>67</v>
      </c>
      <c r="AE643" t="s">
        <v>4</v>
      </c>
      <c r="AF643" t="s">
        <v>8</v>
      </c>
      <c r="AG643" t="s">
        <v>88</v>
      </c>
      <c r="AH643" s="3">
        <v>45792</v>
      </c>
      <c r="AJ643" t="s">
        <v>56</v>
      </c>
      <c r="AK643" s="3"/>
      <c r="AM643" s="3"/>
      <c r="AN643" t="s">
        <v>57</v>
      </c>
      <c r="AO643" s="3"/>
      <c r="AR643"/>
      <c r="AS643">
        <v>202505</v>
      </c>
      <c r="AT643" s="3">
        <v>45792</v>
      </c>
      <c r="AU643">
        <v>2179298</v>
      </c>
      <c r="AV643">
        <v>45796</v>
      </c>
      <c r="AW643" s="3">
        <v>45812</v>
      </c>
      <c r="AY643" s="3"/>
      <c r="BA643" s="3"/>
      <c r="BC643" s="3"/>
      <c r="BD643">
        <v>202505</v>
      </c>
      <c r="BE643">
        <v>202505</v>
      </c>
      <c r="BF643" s="5">
        <f>IFERROR(VLOOKUP(Sheet1[[#This Row],[ASESOR]],Parámetros!A:B,2,0),Sheet1[[#This Row],[PERIODO_ALTA]])</f>
        <v>202505</v>
      </c>
      <c r="BG643" s="5" t="str">
        <f>_xlfn.CONCAT(TRIM(Sheet1[[#This Row],[ASESOR]])," ",TRIM(Sheet1[[#This Row],[DEPARTAMENTO]]))</f>
        <v>ALIV TELECOM S.A.C. Lambayeque</v>
      </c>
      <c r="BH643" s="5" t="str">
        <f>Sheet1[[#This Row],[DNI_ASESOR]]</f>
        <v>20609316170</v>
      </c>
      <c r="BI643">
        <f>IF(Sheet1[[#This Row],[GRUPO]]="G1",IF(AND(Sheet1[[#This Row],[RECIBO1_PAGADO]]&lt;&gt;"",Sheet1[[#This Row],[RECIBO1_PAGADO]]&lt;=DATEVALUE("10/06/2025")),1,0),0)</f>
        <v>1</v>
      </c>
      <c r="BJ643" s="9">
        <f>Sheet1[[#This Row],[PRECIO CON IGV EXTERNO]]/1.18</f>
        <v>58.474576271186443</v>
      </c>
      <c r="BK643" s="5" t="str">
        <f>IF(MONTH(Sheet1[[#This Row],[WS_RECIBO1_EMISION]])=5,"G1",IF(MONTH(Sheet1[[#This Row],[WS_RECIBO1_EMISION]])-5=1,"G2","POR DEFINIR"))</f>
        <v>G1</v>
      </c>
      <c r="BL643" s="5" t="s">
        <v>1798</v>
      </c>
    </row>
    <row r="644" spans="1:64" x14ac:dyDescent="0.25">
      <c r="A644">
        <v>2179313</v>
      </c>
      <c r="B644" t="s">
        <v>937</v>
      </c>
      <c r="C644" t="s">
        <v>85</v>
      </c>
      <c r="D644" t="s">
        <v>86</v>
      </c>
      <c r="E644" t="s">
        <v>66</v>
      </c>
      <c r="H644" s="3">
        <v>45791</v>
      </c>
      <c r="I644" s="13">
        <v>45791.812391087966</v>
      </c>
      <c r="J644" t="s">
        <v>190</v>
      </c>
      <c r="K644">
        <v>350</v>
      </c>
      <c r="L644" t="s">
        <v>188</v>
      </c>
      <c r="M644" t="s">
        <v>61</v>
      </c>
      <c r="N644">
        <v>0</v>
      </c>
      <c r="O644">
        <v>0</v>
      </c>
      <c r="P644">
        <v>0</v>
      </c>
      <c r="Q644">
        <v>0</v>
      </c>
      <c r="R644" t="s">
        <v>227</v>
      </c>
      <c r="S644" t="s">
        <v>227</v>
      </c>
      <c r="T644">
        <v>1</v>
      </c>
      <c r="U644" t="s">
        <v>227</v>
      </c>
      <c r="V644" t="s">
        <v>227</v>
      </c>
      <c r="W644" t="s">
        <v>227</v>
      </c>
      <c r="X644" t="s">
        <v>227</v>
      </c>
      <c r="Y644" t="s">
        <v>227</v>
      </c>
      <c r="Z644" t="s">
        <v>227</v>
      </c>
      <c r="AA644" t="s">
        <v>54</v>
      </c>
      <c r="AB644">
        <v>79</v>
      </c>
      <c r="AC644">
        <v>79</v>
      </c>
      <c r="AD644" t="s">
        <v>60</v>
      </c>
      <c r="AE644" t="s">
        <v>4</v>
      </c>
      <c r="AF644" t="s">
        <v>8</v>
      </c>
      <c r="AG644" t="s">
        <v>88</v>
      </c>
      <c r="AH644" s="3">
        <v>45792</v>
      </c>
      <c r="AJ644" t="s">
        <v>56</v>
      </c>
      <c r="AK644" s="3"/>
      <c r="AM644" s="3"/>
      <c r="AN644" t="s">
        <v>57</v>
      </c>
      <c r="AO644" s="3"/>
      <c r="AR644"/>
      <c r="AS644">
        <v>202505</v>
      </c>
      <c r="AT644" s="3">
        <v>45792</v>
      </c>
      <c r="AU644">
        <v>2179313</v>
      </c>
      <c r="AV644">
        <v>45796</v>
      </c>
      <c r="AW644" s="3">
        <v>45805</v>
      </c>
      <c r="AY644" s="3"/>
      <c r="BA644" s="3"/>
      <c r="BC644" s="3"/>
      <c r="BD644">
        <v>202505</v>
      </c>
      <c r="BE644">
        <v>202505</v>
      </c>
      <c r="BF644" s="5">
        <f>IFERROR(VLOOKUP(Sheet1[[#This Row],[ASESOR]],Parámetros!A:B,2,0),Sheet1[[#This Row],[PERIODO_ALTA]])</f>
        <v>202505</v>
      </c>
      <c r="BG644" s="5" t="str">
        <f>_xlfn.CONCAT(TRIM(Sheet1[[#This Row],[ASESOR]])," ",TRIM(Sheet1[[#This Row],[DEPARTAMENTO]]))</f>
        <v>ALIV TELECOM S.A.C. Lambayeque</v>
      </c>
      <c r="BH644" s="5" t="str">
        <f>Sheet1[[#This Row],[DNI_ASESOR]]</f>
        <v>20609316170</v>
      </c>
      <c r="BI644">
        <f>IF(Sheet1[[#This Row],[GRUPO]]="G1",IF(AND(Sheet1[[#This Row],[RECIBO1_PAGADO]]&lt;&gt;"",Sheet1[[#This Row],[RECIBO1_PAGADO]]&lt;=DATEVALUE("10/06/2025")),1,0),0)</f>
        <v>1</v>
      </c>
      <c r="BJ644" s="9">
        <f>Sheet1[[#This Row],[PRECIO CON IGV EXTERNO]]/1.18</f>
        <v>66.949152542372886</v>
      </c>
      <c r="BK644" s="5" t="str">
        <f>IF(MONTH(Sheet1[[#This Row],[WS_RECIBO1_EMISION]])=5,"G1",IF(MONTH(Sheet1[[#This Row],[WS_RECIBO1_EMISION]])-5=1,"G2","POR DEFINIR"))</f>
        <v>G1</v>
      </c>
      <c r="BL644" s="5" t="s">
        <v>1798</v>
      </c>
    </row>
    <row r="645" spans="1:64" x14ac:dyDescent="0.25">
      <c r="A645">
        <v>2179330</v>
      </c>
      <c r="B645" t="s">
        <v>938</v>
      </c>
      <c r="C645" t="s">
        <v>94</v>
      </c>
      <c r="D645" t="s">
        <v>95</v>
      </c>
      <c r="E645" t="s">
        <v>96</v>
      </c>
      <c r="H645" s="3">
        <v>45791</v>
      </c>
      <c r="I645" s="13">
        <v>45791.799920289355</v>
      </c>
      <c r="J645" t="s">
        <v>195</v>
      </c>
      <c r="K645">
        <v>1000</v>
      </c>
      <c r="L645" t="s">
        <v>188</v>
      </c>
      <c r="M645" t="s">
        <v>58</v>
      </c>
      <c r="N645">
        <v>1</v>
      </c>
      <c r="O645">
        <v>0</v>
      </c>
      <c r="P645">
        <v>0</v>
      </c>
      <c r="Q645">
        <v>0</v>
      </c>
      <c r="R645" t="s">
        <v>227</v>
      </c>
      <c r="S645" t="s">
        <v>227</v>
      </c>
      <c r="T645">
        <v>0</v>
      </c>
      <c r="U645" t="s">
        <v>227</v>
      </c>
      <c r="V645" t="s">
        <v>227</v>
      </c>
      <c r="W645" t="s">
        <v>227</v>
      </c>
      <c r="X645" t="s">
        <v>227</v>
      </c>
      <c r="Y645" t="s">
        <v>227</v>
      </c>
      <c r="Z645" t="s">
        <v>228</v>
      </c>
      <c r="AA645" t="s">
        <v>54</v>
      </c>
      <c r="AB645">
        <v>129.9</v>
      </c>
      <c r="AC645">
        <v>111.563</v>
      </c>
      <c r="AD645" t="s">
        <v>67</v>
      </c>
      <c r="AE645" t="s">
        <v>4</v>
      </c>
      <c r="AF645" t="s">
        <v>8</v>
      </c>
      <c r="AG645" t="s">
        <v>88</v>
      </c>
      <c r="AH645" s="3">
        <v>45796</v>
      </c>
      <c r="AJ645" t="s">
        <v>56</v>
      </c>
      <c r="AK645" s="3"/>
      <c r="AM645" s="3"/>
      <c r="AN645" t="s">
        <v>57</v>
      </c>
      <c r="AO645" s="3"/>
      <c r="AR645"/>
      <c r="AS645">
        <v>202505</v>
      </c>
      <c r="AT645" s="3">
        <v>45796</v>
      </c>
      <c r="AU645">
        <v>2179330</v>
      </c>
      <c r="AV645">
        <v>45800</v>
      </c>
      <c r="AW645" s="3">
        <v>45813</v>
      </c>
      <c r="AY645" s="3"/>
      <c r="BA645" s="3"/>
      <c r="BC645" s="3"/>
      <c r="BD645">
        <v>202505</v>
      </c>
      <c r="BE645">
        <v>202505</v>
      </c>
      <c r="BF645" s="5">
        <f>IFERROR(VLOOKUP(Sheet1[[#This Row],[ASESOR]],Parámetros!A:B,2,0),Sheet1[[#This Row],[PERIODO_ALTA]])</f>
        <v>202505</v>
      </c>
      <c r="BG645" s="5" t="str">
        <f>_xlfn.CONCAT(TRIM(Sheet1[[#This Row],[ASESOR]])," ",TRIM(Sheet1[[#This Row],[DEPARTAMENTO]]))</f>
        <v>ALIV TELECOM S.A.C. La Libertad</v>
      </c>
      <c r="BH645" s="5" t="str">
        <f>Sheet1[[#This Row],[DNI_ASESOR]]</f>
        <v>20609316170</v>
      </c>
      <c r="BI645">
        <f>IF(Sheet1[[#This Row],[GRUPO]]="G1",IF(AND(Sheet1[[#This Row],[RECIBO1_PAGADO]]&lt;&gt;"",Sheet1[[#This Row],[RECIBO1_PAGADO]]&lt;=DATEVALUE("10/06/2025")),1,0),0)</f>
        <v>1</v>
      </c>
      <c r="BJ645" s="9">
        <f>Sheet1[[#This Row],[PRECIO CON IGV EXTERNO]]/1.18</f>
        <v>94.544915254237296</v>
      </c>
      <c r="BK645" s="5" t="str">
        <f>IF(MONTH(Sheet1[[#This Row],[WS_RECIBO1_EMISION]])=5,"G1",IF(MONTH(Sheet1[[#This Row],[WS_RECIBO1_EMISION]])-5=1,"G2","POR DEFINIR"))</f>
        <v>G1</v>
      </c>
      <c r="BL645" s="5" t="s">
        <v>1798</v>
      </c>
    </row>
    <row r="646" spans="1:64" x14ac:dyDescent="0.25">
      <c r="A646">
        <v>2179381</v>
      </c>
      <c r="B646" t="s">
        <v>939</v>
      </c>
      <c r="C646" t="s">
        <v>89</v>
      </c>
      <c r="D646" t="s">
        <v>89</v>
      </c>
      <c r="E646" t="s">
        <v>89</v>
      </c>
      <c r="H646" s="3">
        <v>45791</v>
      </c>
      <c r="I646" s="13">
        <v>45791.833257638886</v>
      </c>
      <c r="J646" t="s">
        <v>190</v>
      </c>
      <c r="K646">
        <v>350</v>
      </c>
      <c r="L646" t="s">
        <v>186</v>
      </c>
      <c r="M646" t="s">
        <v>53</v>
      </c>
      <c r="N646">
        <v>0</v>
      </c>
      <c r="O646">
        <v>0</v>
      </c>
      <c r="P646">
        <v>0</v>
      </c>
      <c r="Q646">
        <v>0</v>
      </c>
      <c r="R646" t="s">
        <v>227</v>
      </c>
      <c r="S646" t="s">
        <v>227</v>
      </c>
      <c r="T646">
        <v>0</v>
      </c>
      <c r="U646" t="s">
        <v>227</v>
      </c>
      <c r="V646" t="s">
        <v>227</v>
      </c>
      <c r="W646" t="s">
        <v>227</v>
      </c>
      <c r="X646" t="s">
        <v>227</v>
      </c>
      <c r="Y646" t="s">
        <v>227</v>
      </c>
      <c r="Z646" t="s">
        <v>227</v>
      </c>
      <c r="AA646" t="s">
        <v>54</v>
      </c>
      <c r="AB646">
        <v>69</v>
      </c>
      <c r="AC646">
        <v>69</v>
      </c>
      <c r="AD646" t="s">
        <v>67</v>
      </c>
      <c r="AE646" t="s">
        <v>70</v>
      </c>
      <c r="AF646" t="s">
        <v>131</v>
      </c>
      <c r="AG646" t="s">
        <v>88</v>
      </c>
      <c r="AH646" s="3">
        <v>45792</v>
      </c>
      <c r="AJ646" t="s">
        <v>56</v>
      </c>
      <c r="AK646" s="3"/>
      <c r="AM646" s="3"/>
      <c r="AN646" t="s">
        <v>57</v>
      </c>
      <c r="AO646" s="3"/>
      <c r="AR646"/>
      <c r="AS646">
        <v>202505</v>
      </c>
      <c r="AT646" s="3">
        <v>45792</v>
      </c>
      <c r="AU646">
        <v>2179381</v>
      </c>
      <c r="AV646">
        <v>45796</v>
      </c>
      <c r="AW646" s="3">
        <v>45804</v>
      </c>
      <c r="AY646" s="3"/>
      <c r="BA646" s="3"/>
      <c r="BC646" s="3"/>
      <c r="BD646">
        <v>202505</v>
      </c>
      <c r="BE646">
        <v>202505</v>
      </c>
      <c r="BF646" s="5">
        <f>IFERROR(VLOOKUP(Sheet1[[#This Row],[ASESOR]],Parámetros!A:B,2,0),Sheet1[[#This Row],[PERIODO_ALTA]])</f>
        <v>202505</v>
      </c>
      <c r="BG646" s="5" t="str">
        <f>_xlfn.CONCAT(TRIM(Sheet1[[#This Row],[ASESOR]])," ",TRIM(Sheet1[[#This Row],[DEPARTAMENTO]]))</f>
        <v>SICOMNET SAC Piura</v>
      </c>
      <c r="BH646" s="5" t="str">
        <f>Sheet1[[#This Row],[DNI_ASESOR]]</f>
        <v>20610959564</v>
      </c>
      <c r="BI646">
        <f>IF(Sheet1[[#This Row],[GRUPO]]="G1",IF(AND(Sheet1[[#This Row],[RECIBO1_PAGADO]]&lt;&gt;"",Sheet1[[#This Row],[RECIBO1_PAGADO]]&lt;=DATEVALUE("10/06/2025")),1,0),0)</f>
        <v>1</v>
      </c>
      <c r="BJ646" s="9">
        <f>Sheet1[[#This Row],[PRECIO CON IGV EXTERNO]]/1.18</f>
        <v>58.474576271186443</v>
      </c>
      <c r="BK646" s="5" t="str">
        <f>IF(MONTH(Sheet1[[#This Row],[WS_RECIBO1_EMISION]])=5,"G1",IF(MONTH(Sheet1[[#This Row],[WS_RECIBO1_EMISION]])-5=1,"G2","POR DEFINIR"))</f>
        <v>G1</v>
      </c>
      <c r="BL646" s="5" t="s">
        <v>1798</v>
      </c>
    </row>
    <row r="647" spans="1:64" x14ac:dyDescent="0.25">
      <c r="A647">
        <v>2179406</v>
      </c>
      <c r="B647" t="s">
        <v>940</v>
      </c>
      <c r="C647" t="s">
        <v>89</v>
      </c>
      <c r="D647" t="s">
        <v>89</v>
      </c>
      <c r="E647" t="s">
        <v>89</v>
      </c>
      <c r="H647" s="3">
        <v>45791</v>
      </c>
      <c r="I647" s="13">
        <v>45791.858259490742</v>
      </c>
      <c r="J647" t="s">
        <v>190</v>
      </c>
      <c r="K647">
        <v>350</v>
      </c>
      <c r="L647" t="s">
        <v>186</v>
      </c>
      <c r="M647" t="s">
        <v>53</v>
      </c>
      <c r="N647">
        <v>0</v>
      </c>
      <c r="O647">
        <v>0</v>
      </c>
      <c r="P647">
        <v>0</v>
      </c>
      <c r="Q647">
        <v>0</v>
      </c>
      <c r="R647" t="s">
        <v>227</v>
      </c>
      <c r="S647" t="s">
        <v>227</v>
      </c>
      <c r="T647">
        <v>0</v>
      </c>
      <c r="U647" t="s">
        <v>227</v>
      </c>
      <c r="V647" t="s">
        <v>227</v>
      </c>
      <c r="W647" t="s">
        <v>227</v>
      </c>
      <c r="X647" t="s">
        <v>227</v>
      </c>
      <c r="Y647" t="s">
        <v>227</v>
      </c>
      <c r="Z647" t="s">
        <v>227</v>
      </c>
      <c r="AA647" t="s">
        <v>54</v>
      </c>
      <c r="AB647">
        <v>69</v>
      </c>
      <c r="AC647">
        <v>69</v>
      </c>
      <c r="AD647" t="s">
        <v>67</v>
      </c>
      <c r="AE647" t="s">
        <v>4</v>
      </c>
      <c r="AF647" t="s">
        <v>8</v>
      </c>
      <c r="AG647" t="s">
        <v>88</v>
      </c>
      <c r="AH647" s="3">
        <v>45792</v>
      </c>
      <c r="AJ647" t="s">
        <v>56</v>
      </c>
      <c r="AK647" s="3"/>
      <c r="AM647" s="3"/>
      <c r="AN647" t="s">
        <v>57</v>
      </c>
      <c r="AO647" s="3"/>
      <c r="AR647"/>
      <c r="AS647">
        <v>202505</v>
      </c>
      <c r="AT647" s="3">
        <v>45792</v>
      </c>
      <c r="AU647">
        <v>2179406</v>
      </c>
      <c r="AV647">
        <v>45796</v>
      </c>
      <c r="AW647" s="3">
        <v>45818</v>
      </c>
      <c r="AY647" s="3"/>
      <c r="BA647" s="3"/>
      <c r="BC647" s="3"/>
      <c r="BD647">
        <v>202505</v>
      </c>
      <c r="BE647">
        <v>202505</v>
      </c>
      <c r="BF647" s="5">
        <f>IFERROR(VLOOKUP(Sheet1[[#This Row],[ASESOR]],Parámetros!A:B,2,0),Sheet1[[#This Row],[PERIODO_ALTA]])</f>
        <v>202505</v>
      </c>
      <c r="BG647" s="5" t="str">
        <f>_xlfn.CONCAT(TRIM(Sheet1[[#This Row],[ASESOR]])," ",TRIM(Sheet1[[#This Row],[DEPARTAMENTO]]))</f>
        <v>ALIV TELECOM S.A.C. Piura</v>
      </c>
      <c r="BH647" s="5" t="str">
        <f>Sheet1[[#This Row],[DNI_ASESOR]]</f>
        <v>20609316170</v>
      </c>
      <c r="BI647">
        <f>IF(Sheet1[[#This Row],[GRUPO]]="G1",IF(AND(Sheet1[[#This Row],[RECIBO1_PAGADO]]&lt;&gt;"",Sheet1[[#This Row],[RECIBO1_PAGADO]]&lt;=DATEVALUE("10/06/2025")),1,0),0)</f>
        <v>1</v>
      </c>
      <c r="BJ647" s="9">
        <f>Sheet1[[#This Row],[PRECIO CON IGV EXTERNO]]/1.18</f>
        <v>58.474576271186443</v>
      </c>
      <c r="BK647" s="5" t="str">
        <f>IF(MONTH(Sheet1[[#This Row],[WS_RECIBO1_EMISION]])=5,"G1",IF(MONTH(Sheet1[[#This Row],[WS_RECIBO1_EMISION]])-5=1,"G2","POR DEFINIR"))</f>
        <v>G1</v>
      </c>
      <c r="BL647" s="5" t="s">
        <v>1798</v>
      </c>
    </row>
    <row r="648" spans="1:64" x14ac:dyDescent="0.25">
      <c r="A648">
        <v>2179438</v>
      </c>
      <c r="B648" t="s">
        <v>941</v>
      </c>
      <c r="C648" t="s">
        <v>89</v>
      </c>
      <c r="D648" t="s">
        <v>89</v>
      </c>
      <c r="E648" t="s">
        <v>97</v>
      </c>
      <c r="H648" s="3">
        <v>45791</v>
      </c>
      <c r="I648" s="13">
        <v>45791.860295798608</v>
      </c>
      <c r="J648" t="s">
        <v>195</v>
      </c>
      <c r="K648">
        <v>1000</v>
      </c>
      <c r="L648" t="s">
        <v>188</v>
      </c>
      <c r="M648" t="s">
        <v>58</v>
      </c>
      <c r="N648">
        <v>1</v>
      </c>
      <c r="O648">
        <v>0</v>
      </c>
      <c r="P648">
        <v>0</v>
      </c>
      <c r="Q648">
        <v>0</v>
      </c>
      <c r="R648" t="s">
        <v>227</v>
      </c>
      <c r="S648" t="s">
        <v>227</v>
      </c>
      <c r="T648">
        <v>0</v>
      </c>
      <c r="U648" t="s">
        <v>227</v>
      </c>
      <c r="V648" t="s">
        <v>227</v>
      </c>
      <c r="W648" t="s">
        <v>227</v>
      </c>
      <c r="X648" t="s">
        <v>227</v>
      </c>
      <c r="Y648" t="s">
        <v>227</v>
      </c>
      <c r="Z648" t="s">
        <v>228</v>
      </c>
      <c r="AA648" t="s">
        <v>54</v>
      </c>
      <c r="AB648">
        <v>129.9</v>
      </c>
      <c r="AC648">
        <v>111.563</v>
      </c>
      <c r="AD648" t="s">
        <v>67</v>
      </c>
      <c r="AE648" t="s">
        <v>4</v>
      </c>
      <c r="AF648" t="s">
        <v>8</v>
      </c>
      <c r="AG648" t="s">
        <v>88</v>
      </c>
      <c r="AH648" s="3">
        <v>45792</v>
      </c>
      <c r="AJ648" t="s">
        <v>56</v>
      </c>
      <c r="AK648" s="3"/>
      <c r="AM648" s="3"/>
      <c r="AN648" t="s">
        <v>57</v>
      </c>
      <c r="AO648" s="3"/>
      <c r="AR648"/>
      <c r="AS648">
        <v>202505</v>
      </c>
      <c r="AT648" s="3">
        <v>45792</v>
      </c>
      <c r="AU648">
        <v>2179438</v>
      </c>
      <c r="AV648">
        <v>45796</v>
      </c>
      <c r="AW648" s="3">
        <v>45798</v>
      </c>
      <c r="AY648" s="3"/>
      <c r="BA648" s="3"/>
      <c r="BC648" s="3"/>
      <c r="BD648">
        <v>202505</v>
      </c>
      <c r="BE648">
        <v>202505</v>
      </c>
      <c r="BF648" s="5">
        <f>IFERROR(VLOOKUP(Sheet1[[#This Row],[ASESOR]],Parámetros!A:B,2,0),Sheet1[[#This Row],[PERIODO_ALTA]])</f>
        <v>202505</v>
      </c>
      <c r="BG648" s="5" t="str">
        <f>_xlfn.CONCAT(TRIM(Sheet1[[#This Row],[ASESOR]])," ",TRIM(Sheet1[[#This Row],[DEPARTAMENTO]]))</f>
        <v>ALIV TELECOM S.A.C. Piura</v>
      </c>
      <c r="BH648" s="5" t="str">
        <f>Sheet1[[#This Row],[DNI_ASESOR]]</f>
        <v>20609316170</v>
      </c>
      <c r="BI648">
        <f>IF(Sheet1[[#This Row],[GRUPO]]="G1",IF(AND(Sheet1[[#This Row],[RECIBO1_PAGADO]]&lt;&gt;"",Sheet1[[#This Row],[RECIBO1_PAGADO]]&lt;=DATEVALUE("10/06/2025")),1,0),0)</f>
        <v>1</v>
      </c>
      <c r="BJ648" s="9">
        <f>Sheet1[[#This Row],[PRECIO CON IGV EXTERNO]]/1.18</f>
        <v>94.544915254237296</v>
      </c>
      <c r="BK648" s="5" t="str">
        <f>IF(MONTH(Sheet1[[#This Row],[WS_RECIBO1_EMISION]])=5,"G1",IF(MONTH(Sheet1[[#This Row],[WS_RECIBO1_EMISION]])-5=1,"G2","POR DEFINIR"))</f>
        <v>G1</v>
      </c>
      <c r="BL648" s="5" t="s">
        <v>1798</v>
      </c>
    </row>
    <row r="649" spans="1:64" x14ac:dyDescent="0.25">
      <c r="A649">
        <v>2179481</v>
      </c>
      <c r="B649" t="s">
        <v>942</v>
      </c>
      <c r="C649" t="s">
        <v>94</v>
      </c>
      <c r="D649" t="s">
        <v>95</v>
      </c>
      <c r="E649" t="s">
        <v>102</v>
      </c>
      <c r="H649" s="3">
        <v>45791</v>
      </c>
      <c r="I649" s="13">
        <v>45791.899885185187</v>
      </c>
      <c r="J649" t="s">
        <v>195</v>
      </c>
      <c r="K649">
        <v>1000</v>
      </c>
      <c r="L649" t="s">
        <v>188</v>
      </c>
      <c r="M649" t="s">
        <v>58</v>
      </c>
      <c r="N649">
        <v>1</v>
      </c>
      <c r="O649">
        <v>0</v>
      </c>
      <c r="P649">
        <v>0</v>
      </c>
      <c r="Q649">
        <v>0</v>
      </c>
      <c r="R649" t="s">
        <v>227</v>
      </c>
      <c r="S649" t="s">
        <v>227</v>
      </c>
      <c r="T649">
        <v>0</v>
      </c>
      <c r="U649" t="s">
        <v>227</v>
      </c>
      <c r="V649" t="s">
        <v>227</v>
      </c>
      <c r="W649" t="s">
        <v>227</v>
      </c>
      <c r="X649" t="s">
        <v>227</v>
      </c>
      <c r="Y649" t="s">
        <v>227</v>
      </c>
      <c r="Z649" t="s">
        <v>228</v>
      </c>
      <c r="AA649" t="s">
        <v>54</v>
      </c>
      <c r="AB649">
        <v>129.9</v>
      </c>
      <c r="AC649">
        <v>111.563</v>
      </c>
      <c r="AD649" t="s">
        <v>67</v>
      </c>
      <c r="AE649" t="s">
        <v>4</v>
      </c>
      <c r="AF649" t="s">
        <v>8</v>
      </c>
      <c r="AG649" t="s">
        <v>88</v>
      </c>
      <c r="AH649" s="3">
        <v>45792</v>
      </c>
      <c r="AJ649" t="s">
        <v>56</v>
      </c>
      <c r="AK649" s="3"/>
      <c r="AM649" s="3"/>
      <c r="AN649" t="s">
        <v>57</v>
      </c>
      <c r="AO649" s="3"/>
      <c r="AR649"/>
      <c r="AS649">
        <v>202505</v>
      </c>
      <c r="AT649" s="3">
        <v>45792</v>
      </c>
      <c r="AU649">
        <v>2179481</v>
      </c>
      <c r="AV649">
        <v>45796</v>
      </c>
      <c r="AW649" s="3">
        <v>45804</v>
      </c>
      <c r="AY649" s="3"/>
      <c r="BA649" s="3"/>
      <c r="BC649" s="3"/>
      <c r="BD649">
        <v>202505</v>
      </c>
      <c r="BE649">
        <v>202505</v>
      </c>
      <c r="BF649" s="5">
        <f>IFERROR(VLOOKUP(Sheet1[[#This Row],[ASESOR]],Parámetros!A:B,2,0),Sheet1[[#This Row],[PERIODO_ALTA]])</f>
        <v>202505</v>
      </c>
      <c r="BG649" s="5" t="str">
        <f>_xlfn.CONCAT(TRIM(Sheet1[[#This Row],[ASESOR]])," ",TRIM(Sheet1[[#This Row],[DEPARTAMENTO]]))</f>
        <v>ALIV TELECOM S.A.C. La Libertad</v>
      </c>
      <c r="BH649" s="5" t="str">
        <f>Sheet1[[#This Row],[DNI_ASESOR]]</f>
        <v>20609316170</v>
      </c>
      <c r="BI649">
        <f>IF(Sheet1[[#This Row],[GRUPO]]="G1",IF(AND(Sheet1[[#This Row],[RECIBO1_PAGADO]]&lt;&gt;"",Sheet1[[#This Row],[RECIBO1_PAGADO]]&lt;=DATEVALUE("10/06/2025")),1,0),0)</f>
        <v>1</v>
      </c>
      <c r="BJ649" s="9">
        <f>Sheet1[[#This Row],[PRECIO CON IGV EXTERNO]]/1.18</f>
        <v>94.544915254237296</v>
      </c>
      <c r="BK649" s="5" t="str">
        <f>IF(MONTH(Sheet1[[#This Row],[WS_RECIBO1_EMISION]])=5,"G1",IF(MONTH(Sheet1[[#This Row],[WS_RECIBO1_EMISION]])-5=1,"G2","POR DEFINIR"))</f>
        <v>G1</v>
      </c>
      <c r="BL649" s="5" t="s">
        <v>1798</v>
      </c>
    </row>
    <row r="650" spans="1:64" x14ac:dyDescent="0.25">
      <c r="A650">
        <v>2179503</v>
      </c>
      <c r="B650" t="s">
        <v>943</v>
      </c>
      <c r="C650" t="s">
        <v>89</v>
      </c>
      <c r="D650" t="s">
        <v>89</v>
      </c>
      <c r="E650" t="s">
        <v>89</v>
      </c>
      <c r="H650" s="3">
        <v>45791</v>
      </c>
      <c r="I650" s="13">
        <v>45791.885315162035</v>
      </c>
      <c r="J650" t="s">
        <v>190</v>
      </c>
      <c r="K650">
        <v>350</v>
      </c>
      <c r="L650" t="s">
        <v>186</v>
      </c>
      <c r="M650" t="s">
        <v>53</v>
      </c>
      <c r="N650">
        <v>0</v>
      </c>
      <c r="O650">
        <v>0</v>
      </c>
      <c r="P650">
        <v>0</v>
      </c>
      <c r="Q650">
        <v>0</v>
      </c>
      <c r="R650" t="s">
        <v>227</v>
      </c>
      <c r="S650" t="s">
        <v>227</v>
      </c>
      <c r="T650">
        <v>0</v>
      </c>
      <c r="U650" t="s">
        <v>227</v>
      </c>
      <c r="V650" t="s">
        <v>227</v>
      </c>
      <c r="W650" t="s">
        <v>227</v>
      </c>
      <c r="X650" t="s">
        <v>227</v>
      </c>
      <c r="Y650" t="s">
        <v>227</v>
      </c>
      <c r="Z650" t="s">
        <v>227</v>
      </c>
      <c r="AA650" t="s">
        <v>54</v>
      </c>
      <c r="AB650">
        <v>69</v>
      </c>
      <c r="AC650">
        <v>69</v>
      </c>
      <c r="AD650" t="s">
        <v>67</v>
      </c>
      <c r="AE650" t="s">
        <v>4</v>
      </c>
      <c r="AF650" t="s">
        <v>8</v>
      </c>
      <c r="AG650" t="s">
        <v>88</v>
      </c>
      <c r="AH650" s="3">
        <v>45792</v>
      </c>
      <c r="AJ650" t="s">
        <v>56</v>
      </c>
      <c r="AK650" s="3"/>
      <c r="AM650" s="3"/>
      <c r="AN650" t="s">
        <v>57</v>
      </c>
      <c r="AO650" s="3"/>
      <c r="AR650"/>
      <c r="AS650">
        <v>202505</v>
      </c>
      <c r="AT650" s="3">
        <v>45792</v>
      </c>
      <c r="AU650">
        <v>2179503</v>
      </c>
      <c r="AV650">
        <v>45796</v>
      </c>
      <c r="AW650" s="3">
        <v>45804</v>
      </c>
      <c r="AY650" s="3"/>
      <c r="BA650" s="3"/>
      <c r="BC650" s="3"/>
      <c r="BD650">
        <v>202505</v>
      </c>
      <c r="BE650">
        <v>202505</v>
      </c>
      <c r="BF650" s="5">
        <f>IFERROR(VLOOKUP(Sheet1[[#This Row],[ASESOR]],Parámetros!A:B,2,0),Sheet1[[#This Row],[PERIODO_ALTA]])</f>
        <v>202505</v>
      </c>
      <c r="BG650" s="5" t="str">
        <f>_xlfn.CONCAT(TRIM(Sheet1[[#This Row],[ASESOR]])," ",TRIM(Sheet1[[#This Row],[DEPARTAMENTO]]))</f>
        <v>ALIV TELECOM S.A.C. Piura</v>
      </c>
      <c r="BH650" s="5" t="str">
        <f>Sheet1[[#This Row],[DNI_ASESOR]]</f>
        <v>20609316170</v>
      </c>
      <c r="BI650">
        <f>IF(Sheet1[[#This Row],[GRUPO]]="G1",IF(AND(Sheet1[[#This Row],[RECIBO1_PAGADO]]&lt;&gt;"",Sheet1[[#This Row],[RECIBO1_PAGADO]]&lt;=DATEVALUE("10/06/2025")),1,0),0)</f>
        <v>1</v>
      </c>
      <c r="BJ650" s="9">
        <f>Sheet1[[#This Row],[PRECIO CON IGV EXTERNO]]/1.18</f>
        <v>58.474576271186443</v>
      </c>
      <c r="BK650" s="5" t="str">
        <f>IF(MONTH(Sheet1[[#This Row],[WS_RECIBO1_EMISION]])=5,"G1",IF(MONTH(Sheet1[[#This Row],[WS_RECIBO1_EMISION]])-5=1,"G2","POR DEFINIR"))</f>
        <v>G1</v>
      </c>
      <c r="BL650" s="5" t="s">
        <v>1798</v>
      </c>
    </row>
    <row r="651" spans="1:64" x14ac:dyDescent="0.25">
      <c r="A651">
        <v>2179532</v>
      </c>
      <c r="B651" t="s">
        <v>944</v>
      </c>
      <c r="C651" t="s">
        <v>89</v>
      </c>
      <c r="D651" t="s">
        <v>89</v>
      </c>
      <c r="E651" t="s">
        <v>90</v>
      </c>
      <c r="H651" s="3">
        <v>45791</v>
      </c>
      <c r="I651" s="13">
        <v>45791.912387731485</v>
      </c>
      <c r="J651" t="s">
        <v>192</v>
      </c>
      <c r="K651">
        <v>400</v>
      </c>
      <c r="L651" t="s">
        <v>186</v>
      </c>
      <c r="M651" t="s">
        <v>53</v>
      </c>
      <c r="N651">
        <v>0</v>
      </c>
      <c r="O651">
        <v>0</v>
      </c>
      <c r="P651">
        <v>0</v>
      </c>
      <c r="Q651">
        <v>0</v>
      </c>
      <c r="R651" t="s">
        <v>227</v>
      </c>
      <c r="S651" t="s">
        <v>227</v>
      </c>
      <c r="T651">
        <v>0</v>
      </c>
      <c r="U651" t="s">
        <v>227</v>
      </c>
      <c r="V651" t="s">
        <v>227</v>
      </c>
      <c r="W651" t="s">
        <v>227</v>
      </c>
      <c r="X651" t="s">
        <v>227</v>
      </c>
      <c r="Y651" t="s">
        <v>227</v>
      </c>
      <c r="Z651" t="s">
        <v>227</v>
      </c>
      <c r="AA651" t="s">
        <v>54</v>
      </c>
      <c r="AB651">
        <v>129</v>
      </c>
      <c r="AC651">
        <v>129</v>
      </c>
      <c r="AD651" t="s">
        <v>67</v>
      </c>
      <c r="AE651" t="s">
        <v>4</v>
      </c>
      <c r="AF651" t="s">
        <v>8</v>
      </c>
      <c r="AG651" t="s">
        <v>88</v>
      </c>
      <c r="AH651" s="3">
        <v>45792</v>
      </c>
      <c r="AJ651" t="s">
        <v>56</v>
      </c>
      <c r="AK651" s="3"/>
      <c r="AM651" s="3"/>
      <c r="AN651" t="s">
        <v>57</v>
      </c>
      <c r="AO651" s="3"/>
      <c r="AR651"/>
      <c r="AS651">
        <v>202505</v>
      </c>
      <c r="AT651" s="3">
        <v>45792</v>
      </c>
      <c r="AU651">
        <v>2179532</v>
      </c>
      <c r="AV651">
        <v>45796</v>
      </c>
      <c r="AW651" s="3">
        <v>45805</v>
      </c>
      <c r="AY651" s="3"/>
      <c r="BA651" s="3"/>
      <c r="BC651" s="3"/>
      <c r="BD651">
        <v>202505</v>
      </c>
      <c r="BE651">
        <v>202505</v>
      </c>
      <c r="BF651" s="5">
        <f>IFERROR(VLOOKUP(Sheet1[[#This Row],[ASESOR]],Parámetros!A:B,2,0),Sheet1[[#This Row],[PERIODO_ALTA]])</f>
        <v>202505</v>
      </c>
      <c r="BG651" s="5" t="str">
        <f>_xlfn.CONCAT(TRIM(Sheet1[[#This Row],[ASESOR]])," ",TRIM(Sheet1[[#This Row],[DEPARTAMENTO]]))</f>
        <v>ALIV TELECOM S.A.C. Piura</v>
      </c>
      <c r="BH651" s="5" t="str">
        <f>Sheet1[[#This Row],[DNI_ASESOR]]</f>
        <v>20609316170</v>
      </c>
      <c r="BI651">
        <f>IF(Sheet1[[#This Row],[GRUPO]]="G1",IF(AND(Sheet1[[#This Row],[RECIBO1_PAGADO]]&lt;&gt;"",Sheet1[[#This Row],[RECIBO1_PAGADO]]&lt;=DATEVALUE("10/06/2025")),1,0),0)</f>
        <v>1</v>
      </c>
      <c r="BJ651" s="9">
        <f>Sheet1[[#This Row],[PRECIO CON IGV EXTERNO]]/1.18</f>
        <v>109.32203389830509</v>
      </c>
      <c r="BK651" s="5" t="str">
        <f>IF(MONTH(Sheet1[[#This Row],[WS_RECIBO1_EMISION]])=5,"G1",IF(MONTH(Sheet1[[#This Row],[WS_RECIBO1_EMISION]])-5=1,"G2","POR DEFINIR"))</f>
        <v>G1</v>
      </c>
      <c r="BL651" s="5" t="s">
        <v>1798</v>
      </c>
    </row>
    <row r="652" spans="1:64" x14ac:dyDescent="0.25">
      <c r="A652">
        <v>2179546</v>
      </c>
      <c r="B652" t="s">
        <v>945</v>
      </c>
      <c r="C652" t="s">
        <v>89</v>
      </c>
      <c r="D652" t="s">
        <v>89</v>
      </c>
      <c r="E652" t="s">
        <v>97</v>
      </c>
      <c r="H652" s="3">
        <v>45790</v>
      </c>
      <c r="I652" s="13">
        <v>45791.914466319446</v>
      </c>
      <c r="J652" t="s">
        <v>190</v>
      </c>
      <c r="K652">
        <v>350</v>
      </c>
      <c r="L652" t="s">
        <v>186</v>
      </c>
      <c r="M652" t="s">
        <v>53</v>
      </c>
      <c r="N652">
        <v>0</v>
      </c>
      <c r="O652">
        <v>0</v>
      </c>
      <c r="P652">
        <v>0</v>
      </c>
      <c r="Q652">
        <v>0</v>
      </c>
      <c r="R652" t="s">
        <v>227</v>
      </c>
      <c r="S652" t="s">
        <v>227</v>
      </c>
      <c r="T652">
        <v>0</v>
      </c>
      <c r="U652" t="s">
        <v>227</v>
      </c>
      <c r="V652" t="s">
        <v>227</v>
      </c>
      <c r="W652" t="s">
        <v>227</v>
      </c>
      <c r="X652" t="s">
        <v>227</v>
      </c>
      <c r="Y652" t="s">
        <v>227</v>
      </c>
      <c r="Z652" t="s">
        <v>227</v>
      </c>
      <c r="AA652" t="s">
        <v>64</v>
      </c>
      <c r="AB652">
        <v>69</v>
      </c>
      <c r="AC652">
        <v>69</v>
      </c>
      <c r="AD652" t="s">
        <v>67</v>
      </c>
      <c r="AE652" t="s">
        <v>4</v>
      </c>
      <c r="AF652" t="s">
        <v>8</v>
      </c>
      <c r="AG652" t="s">
        <v>88</v>
      </c>
      <c r="AH652" s="3">
        <v>45792</v>
      </c>
      <c r="AJ652" t="s">
        <v>56</v>
      </c>
      <c r="AK652" s="3"/>
      <c r="AM652" s="3"/>
      <c r="AN652" t="s">
        <v>57</v>
      </c>
      <c r="AO652" s="3"/>
      <c r="AR652"/>
      <c r="AS652">
        <v>202505</v>
      </c>
      <c r="AT652" s="3">
        <v>45792</v>
      </c>
      <c r="AU652">
        <v>2179546</v>
      </c>
      <c r="AV652">
        <v>45796</v>
      </c>
      <c r="AW652" s="3">
        <v>45813</v>
      </c>
      <c r="AY652" s="3"/>
      <c r="BA652" s="3"/>
      <c r="BC652" s="3"/>
      <c r="BD652">
        <v>202505</v>
      </c>
      <c r="BE652">
        <v>202505</v>
      </c>
      <c r="BF652" s="5">
        <f>IFERROR(VLOOKUP(Sheet1[[#This Row],[ASESOR]],Parámetros!A:B,2,0),Sheet1[[#This Row],[PERIODO_ALTA]])</f>
        <v>202505</v>
      </c>
      <c r="BG652" s="5" t="str">
        <f>_xlfn.CONCAT(TRIM(Sheet1[[#This Row],[ASESOR]])," ",TRIM(Sheet1[[#This Row],[DEPARTAMENTO]]))</f>
        <v>ALIV TELECOM S.A.C. Piura</v>
      </c>
      <c r="BH652" s="5" t="str">
        <f>Sheet1[[#This Row],[DNI_ASESOR]]</f>
        <v>20609316170</v>
      </c>
      <c r="BI652">
        <f>IF(Sheet1[[#This Row],[GRUPO]]="G1",IF(AND(Sheet1[[#This Row],[RECIBO1_PAGADO]]&lt;&gt;"",Sheet1[[#This Row],[RECIBO1_PAGADO]]&lt;=DATEVALUE("10/06/2025")),1,0),0)</f>
        <v>1</v>
      </c>
      <c r="BJ652" s="9">
        <f>Sheet1[[#This Row],[PRECIO CON IGV EXTERNO]]/1.18</f>
        <v>58.474576271186443</v>
      </c>
      <c r="BK652" s="5" t="str">
        <f>IF(MONTH(Sheet1[[#This Row],[WS_RECIBO1_EMISION]])=5,"G1",IF(MONTH(Sheet1[[#This Row],[WS_RECIBO1_EMISION]])-5=1,"G2","POR DEFINIR"))</f>
        <v>G1</v>
      </c>
      <c r="BL652" s="5" t="s">
        <v>1798</v>
      </c>
    </row>
    <row r="653" spans="1:64" x14ac:dyDescent="0.25">
      <c r="A653">
        <v>2179687</v>
      </c>
      <c r="B653" t="s">
        <v>946</v>
      </c>
      <c r="C653" t="s">
        <v>89</v>
      </c>
      <c r="D653" t="s">
        <v>89</v>
      </c>
      <c r="E653" t="s">
        <v>97</v>
      </c>
      <c r="H653" s="3">
        <v>45792</v>
      </c>
      <c r="I653" s="13">
        <v>45792.385398576385</v>
      </c>
      <c r="J653" t="s">
        <v>190</v>
      </c>
      <c r="K653">
        <v>350</v>
      </c>
      <c r="L653" t="s">
        <v>186</v>
      </c>
      <c r="M653" t="s">
        <v>53</v>
      </c>
      <c r="N653">
        <v>0</v>
      </c>
      <c r="O653">
        <v>0</v>
      </c>
      <c r="P653">
        <v>0</v>
      </c>
      <c r="Q653">
        <v>0</v>
      </c>
      <c r="R653" t="s">
        <v>227</v>
      </c>
      <c r="S653" t="s">
        <v>227</v>
      </c>
      <c r="T653">
        <v>0</v>
      </c>
      <c r="U653" t="s">
        <v>227</v>
      </c>
      <c r="V653" t="s">
        <v>227</v>
      </c>
      <c r="W653" t="s">
        <v>227</v>
      </c>
      <c r="X653" t="s">
        <v>227</v>
      </c>
      <c r="Y653" t="s">
        <v>227</v>
      </c>
      <c r="Z653" t="s">
        <v>227</v>
      </c>
      <c r="AA653" t="s">
        <v>64</v>
      </c>
      <c r="AB653">
        <v>69</v>
      </c>
      <c r="AC653">
        <v>69</v>
      </c>
      <c r="AD653" t="s">
        <v>67</v>
      </c>
      <c r="AE653" t="s">
        <v>4</v>
      </c>
      <c r="AF653" t="s">
        <v>8</v>
      </c>
      <c r="AG653" t="s">
        <v>88</v>
      </c>
      <c r="AH653" s="3">
        <v>45792</v>
      </c>
      <c r="AJ653" t="s">
        <v>56</v>
      </c>
      <c r="AK653" s="3"/>
      <c r="AM653" s="3"/>
      <c r="AN653" t="s">
        <v>57</v>
      </c>
      <c r="AO653" s="3"/>
      <c r="AR653"/>
      <c r="AS653">
        <v>202505</v>
      </c>
      <c r="AT653" s="3">
        <v>45792</v>
      </c>
      <c r="AU653">
        <v>2179687</v>
      </c>
      <c r="AV653">
        <v>45796</v>
      </c>
      <c r="AW653" s="3">
        <v>45803</v>
      </c>
      <c r="AY653" s="3"/>
      <c r="BA653" s="3"/>
      <c r="BC653" s="3"/>
      <c r="BD653">
        <v>202505</v>
      </c>
      <c r="BE653">
        <v>202505</v>
      </c>
      <c r="BF653" s="5">
        <f>IFERROR(VLOOKUP(Sheet1[[#This Row],[ASESOR]],Parámetros!A:B,2,0),Sheet1[[#This Row],[PERIODO_ALTA]])</f>
        <v>202505</v>
      </c>
      <c r="BG653" s="5" t="str">
        <f>_xlfn.CONCAT(TRIM(Sheet1[[#This Row],[ASESOR]])," ",TRIM(Sheet1[[#This Row],[DEPARTAMENTO]]))</f>
        <v>ALIV TELECOM S.A.C. Piura</v>
      </c>
      <c r="BH653" s="5" t="str">
        <f>Sheet1[[#This Row],[DNI_ASESOR]]</f>
        <v>20609316170</v>
      </c>
      <c r="BI653">
        <f>IF(Sheet1[[#This Row],[GRUPO]]="G1",IF(AND(Sheet1[[#This Row],[RECIBO1_PAGADO]]&lt;&gt;"",Sheet1[[#This Row],[RECIBO1_PAGADO]]&lt;=DATEVALUE("10/06/2025")),1,0),0)</f>
        <v>1</v>
      </c>
      <c r="BJ653" s="9">
        <f>Sheet1[[#This Row],[PRECIO CON IGV EXTERNO]]/1.18</f>
        <v>58.474576271186443</v>
      </c>
      <c r="BK653" s="5" t="str">
        <f>IF(MONTH(Sheet1[[#This Row],[WS_RECIBO1_EMISION]])=5,"G1",IF(MONTH(Sheet1[[#This Row],[WS_RECIBO1_EMISION]])-5=1,"G2","POR DEFINIR"))</f>
        <v>G1</v>
      </c>
      <c r="BL653" s="5" t="s">
        <v>1798</v>
      </c>
    </row>
    <row r="654" spans="1:64" x14ac:dyDescent="0.25">
      <c r="A654">
        <v>2179787</v>
      </c>
      <c r="B654" t="s">
        <v>947</v>
      </c>
      <c r="C654" t="s">
        <v>98</v>
      </c>
      <c r="D654" t="s">
        <v>99</v>
      </c>
      <c r="E654" t="s">
        <v>100</v>
      </c>
      <c r="H654" s="3">
        <v>45792</v>
      </c>
      <c r="I654" s="13">
        <v>45792.433225000001</v>
      </c>
      <c r="J654" t="s">
        <v>190</v>
      </c>
      <c r="K654">
        <v>350</v>
      </c>
      <c r="L654" t="s">
        <v>186</v>
      </c>
      <c r="M654" t="s">
        <v>53</v>
      </c>
      <c r="N654">
        <v>0</v>
      </c>
      <c r="O654">
        <v>0</v>
      </c>
      <c r="P654">
        <v>0</v>
      </c>
      <c r="Q654">
        <v>0</v>
      </c>
      <c r="R654" t="s">
        <v>227</v>
      </c>
      <c r="S654" t="s">
        <v>227</v>
      </c>
      <c r="T654">
        <v>0</v>
      </c>
      <c r="U654" t="s">
        <v>227</v>
      </c>
      <c r="V654" t="s">
        <v>227</v>
      </c>
      <c r="W654" t="s">
        <v>227</v>
      </c>
      <c r="X654" t="s">
        <v>227</v>
      </c>
      <c r="Y654" t="s">
        <v>227</v>
      </c>
      <c r="Z654" t="s">
        <v>227</v>
      </c>
      <c r="AA654" t="s">
        <v>54</v>
      </c>
      <c r="AB654">
        <v>69</v>
      </c>
      <c r="AC654">
        <v>69</v>
      </c>
      <c r="AD654" t="s">
        <v>67</v>
      </c>
      <c r="AE654" t="s">
        <v>4</v>
      </c>
      <c r="AF654" t="s">
        <v>8</v>
      </c>
      <c r="AG654" t="s">
        <v>88</v>
      </c>
      <c r="AH654" s="3">
        <v>45792</v>
      </c>
      <c r="AJ654" t="s">
        <v>56</v>
      </c>
      <c r="AK654" s="3"/>
      <c r="AM654" s="3"/>
      <c r="AN654" t="s">
        <v>57</v>
      </c>
      <c r="AO654" s="3"/>
      <c r="AR654"/>
      <c r="AS654">
        <v>202505</v>
      </c>
      <c r="AT654" s="3">
        <v>45792</v>
      </c>
      <c r="AU654">
        <v>2179787</v>
      </c>
      <c r="AV654">
        <v>45796</v>
      </c>
      <c r="AW654" s="3">
        <v>45815</v>
      </c>
      <c r="AY654" s="3"/>
      <c r="BA654" s="3"/>
      <c r="BC654" s="3"/>
      <c r="BD654">
        <v>202505</v>
      </c>
      <c r="BE654">
        <v>202505</v>
      </c>
      <c r="BF654" s="5">
        <f>IFERROR(VLOOKUP(Sheet1[[#This Row],[ASESOR]],Parámetros!A:B,2,0),Sheet1[[#This Row],[PERIODO_ALTA]])</f>
        <v>202505</v>
      </c>
      <c r="BG654" s="5" t="str">
        <f>_xlfn.CONCAT(TRIM(Sheet1[[#This Row],[ASESOR]])," ",TRIM(Sheet1[[#This Row],[DEPARTAMENTO]]))</f>
        <v>ALIV TELECOM S.A.C. Áncash</v>
      </c>
      <c r="BH654" s="5" t="str">
        <f>Sheet1[[#This Row],[DNI_ASESOR]]</f>
        <v>20609316170</v>
      </c>
      <c r="BI654">
        <f>IF(Sheet1[[#This Row],[GRUPO]]="G1",IF(AND(Sheet1[[#This Row],[RECIBO1_PAGADO]]&lt;&gt;"",Sheet1[[#This Row],[RECIBO1_PAGADO]]&lt;=DATEVALUE("10/06/2025")),1,0),0)</f>
        <v>1</v>
      </c>
      <c r="BJ654" s="9">
        <f>Sheet1[[#This Row],[PRECIO CON IGV EXTERNO]]/1.18</f>
        <v>58.474576271186443</v>
      </c>
      <c r="BK654" s="5" t="str">
        <f>IF(MONTH(Sheet1[[#This Row],[WS_RECIBO1_EMISION]])=5,"G1",IF(MONTH(Sheet1[[#This Row],[WS_RECIBO1_EMISION]])-5=1,"G2","POR DEFINIR"))</f>
        <v>G1</v>
      </c>
      <c r="BL654" s="5" t="s">
        <v>1798</v>
      </c>
    </row>
    <row r="655" spans="1:64" x14ac:dyDescent="0.25">
      <c r="A655">
        <v>2179797</v>
      </c>
      <c r="B655" t="s">
        <v>948</v>
      </c>
      <c r="C655" t="s">
        <v>89</v>
      </c>
      <c r="D655" t="s">
        <v>89</v>
      </c>
      <c r="E655" t="s">
        <v>93</v>
      </c>
      <c r="H655" s="3">
        <v>45792</v>
      </c>
      <c r="I655" s="13">
        <v>45792.437426655095</v>
      </c>
      <c r="J655" t="s">
        <v>190</v>
      </c>
      <c r="K655">
        <v>350</v>
      </c>
      <c r="L655" t="s">
        <v>186</v>
      </c>
      <c r="M655" t="s">
        <v>53</v>
      </c>
      <c r="N655">
        <v>0</v>
      </c>
      <c r="O655">
        <v>0</v>
      </c>
      <c r="P655">
        <v>0</v>
      </c>
      <c r="Q655">
        <v>0</v>
      </c>
      <c r="R655" t="s">
        <v>227</v>
      </c>
      <c r="S655" t="s">
        <v>227</v>
      </c>
      <c r="T655">
        <v>0</v>
      </c>
      <c r="U655" t="s">
        <v>227</v>
      </c>
      <c r="V655" t="s">
        <v>227</v>
      </c>
      <c r="W655" t="s">
        <v>227</v>
      </c>
      <c r="X655" t="s">
        <v>227</v>
      </c>
      <c r="Y655" t="s">
        <v>227</v>
      </c>
      <c r="Z655" t="s">
        <v>227</v>
      </c>
      <c r="AA655" t="s">
        <v>54</v>
      </c>
      <c r="AB655">
        <v>69</v>
      </c>
      <c r="AC655">
        <v>69</v>
      </c>
      <c r="AD655" t="s">
        <v>67</v>
      </c>
      <c r="AE655" t="s">
        <v>4</v>
      </c>
      <c r="AF655" t="s">
        <v>8</v>
      </c>
      <c r="AG655" t="s">
        <v>88</v>
      </c>
      <c r="AH655" s="3">
        <v>45792</v>
      </c>
      <c r="AJ655" t="s">
        <v>56</v>
      </c>
      <c r="AK655" s="3"/>
      <c r="AM655" s="3"/>
      <c r="AN655" t="s">
        <v>57</v>
      </c>
      <c r="AO655" s="3"/>
      <c r="AR655"/>
      <c r="AS655">
        <v>202505</v>
      </c>
      <c r="AT655" s="3">
        <v>45792</v>
      </c>
      <c r="AU655">
        <v>2179797</v>
      </c>
      <c r="AV655">
        <v>45796</v>
      </c>
      <c r="AW655" s="3">
        <v>45806</v>
      </c>
      <c r="AY655" s="3"/>
      <c r="BA655" s="3"/>
      <c r="BC655" s="3"/>
      <c r="BD655">
        <v>202505</v>
      </c>
      <c r="BE655">
        <v>202505</v>
      </c>
      <c r="BF655" s="5">
        <f>IFERROR(VLOOKUP(Sheet1[[#This Row],[ASESOR]],Parámetros!A:B,2,0),Sheet1[[#This Row],[PERIODO_ALTA]])</f>
        <v>202505</v>
      </c>
      <c r="BG655" s="5" t="str">
        <f>_xlfn.CONCAT(TRIM(Sheet1[[#This Row],[ASESOR]])," ",TRIM(Sheet1[[#This Row],[DEPARTAMENTO]]))</f>
        <v>ALIV TELECOM S.A.C. Piura</v>
      </c>
      <c r="BH655" s="5" t="str">
        <f>Sheet1[[#This Row],[DNI_ASESOR]]</f>
        <v>20609316170</v>
      </c>
      <c r="BI655">
        <f>IF(Sheet1[[#This Row],[GRUPO]]="G1",IF(AND(Sheet1[[#This Row],[RECIBO1_PAGADO]]&lt;&gt;"",Sheet1[[#This Row],[RECIBO1_PAGADO]]&lt;=DATEVALUE("10/06/2025")),1,0),0)</f>
        <v>1</v>
      </c>
      <c r="BJ655" s="9">
        <f>Sheet1[[#This Row],[PRECIO CON IGV EXTERNO]]/1.18</f>
        <v>58.474576271186443</v>
      </c>
      <c r="BK655" s="5" t="str">
        <f>IF(MONTH(Sheet1[[#This Row],[WS_RECIBO1_EMISION]])=5,"G1",IF(MONTH(Sheet1[[#This Row],[WS_RECIBO1_EMISION]])-5=1,"G2","POR DEFINIR"))</f>
        <v>G1</v>
      </c>
      <c r="BL655" s="5" t="s">
        <v>1798</v>
      </c>
    </row>
    <row r="656" spans="1:64" x14ac:dyDescent="0.25">
      <c r="A656">
        <v>2179824</v>
      </c>
      <c r="B656" t="s">
        <v>949</v>
      </c>
      <c r="C656" t="s">
        <v>94</v>
      </c>
      <c r="D656" t="s">
        <v>95</v>
      </c>
      <c r="E656" t="s">
        <v>96</v>
      </c>
      <c r="H656" s="3">
        <v>45786</v>
      </c>
      <c r="I656" s="13">
        <v>45792.445737696762</v>
      </c>
      <c r="J656" t="s">
        <v>190</v>
      </c>
      <c r="K656">
        <v>350</v>
      </c>
      <c r="L656" t="s">
        <v>186</v>
      </c>
      <c r="M656" t="s">
        <v>53</v>
      </c>
      <c r="N656">
        <v>0</v>
      </c>
      <c r="O656">
        <v>0</v>
      </c>
      <c r="P656">
        <v>0</v>
      </c>
      <c r="Q656">
        <v>0</v>
      </c>
      <c r="R656" t="s">
        <v>227</v>
      </c>
      <c r="S656" t="s">
        <v>227</v>
      </c>
      <c r="T656">
        <v>0</v>
      </c>
      <c r="U656" t="s">
        <v>227</v>
      </c>
      <c r="V656" t="s">
        <v>227</v>
      </c>
      <c r="W656" t="s">
        <v>227</v>
      </c>
      <c r="X656" t="s">
        <v>227</v>
      </c>
      <c r="Y656" t="s">
        <v>227</v>
      </c>
      <c r="Z656" t="s">
        <v>227</v>
      </c>
      <c r="AA656" t="s">
        <v>54</v>
      </c>
      <c r="AB656">
        <v>69</v>
      </c>
      <c r="AC656">
        <v>69</v>
      </c>
      <c r="AD656" t="s">
        <v>67</v>
      </c>
      <c r="AE656" t="s">
        <v>4</v>
      </c>
      <c r="AF656" t="s">
        <v>8</v>
      </c>
      <c r="AG656" t="s">
        <v>88</v>
      </c>
      <c r="AH656" s="3">
        <v>45792</v>
      </c>
      <c r="AJ656" t="s">
        <v>56</v>
      </c>
      <c r="AK656" s="3"/>
      <c r="AM656" s="3"/>
      <c r="AN656" t="s">
        <v>57</v>
      </c>
      <c r="AO656" s="3"/>
      <c r="AR656"/>
      <c r="AS656">
        <v>202505</v>
      </c>
      <c r="AT656" s="3">
        <v>45792</v>
      </c>
      <c r="AU656">
        <v>2179824</v>
      </c>
      <c r="AV656">
        <v>45796</v>
      </c>
      <c r="AW656" s="3">
        <v>45805</v>
      </c>
      <c r="AY656" s="3"/>
      <c r="BA656" s="3"/>
      <c r="BC656" s="3"/>
      <c r="BD656">
        <v>202505</v>
      </c>
      <c r="BE656">
        <v>202505</v>
      </c>
      <c r="BF656" s="5">
        <f>IFERROR(VLOOKUP(Sheet1[[#This Row],[ASESOR]],Parámetros!A:B,2,0),Sheet1[[#This Row],[PERIODO_ALTA]])</f>
        <v>202505</v>
      </c>
      <c r="BG656" s="5" t="str">
        <f>_xlfn.CONCAT(TRIM(Sheet1[[#This Row],[ASESOR]])," ",TRIM(Sheet1[[#This Row],[DEPARTAMENTO]]))</f>
        <v>ALIV TELECOM S.A.C. La Libertad</v>
      </c>
      <c r="BH656" s="5" t="str">
        <f>Sheet1[[#This Row],[DNI_ASESOR]]</f>
        <v>20609316170</v>
      </c>
      <c r="BI656">
        <f>IF(Sheet1[[#This Row],[GRUPO]]="G1",IF(AND(Sheet1[[#This Row],[RECIBO1_PAGADO]]&lt;&gt;"",Sheet1[[#This Row],[RECIBO1_PAGADO]]&lt;=DATEVALUE("10/06/2025")),1,0),0)</f>
        <v>1</v>
      </c>
      <c r="BJ656" s="9">
        <f>Sheet1[[#This Row],[PRECIO CON IGV EXTERNO]]/1.18</f>
        <v>58.474576271186443</v>
      </c>
      <c r="BK656" s="5" t="str">
        <f>IF(MONTH(Sheet1[[#This Row],[WS_RECIBO1_EMISION]])=5,"G1",IF(MONTH(Sheet1[[#This Row],[WS_RECIBO1_EMISION]])-5=1,"G2","POR DEFINIR"))</f>
        <v>G1</v>
      </c>
      <c r="BL656" s="5" t="s">
        <v>1798</v>
      </c>
    </row>
    <row r="657" spans="1:64" x14ac:dyDescent="0.25">
      <c r="A657">
        <v>2179929</v>
      </c>
      <c r="B657" t="s">
        <v>950</v>
      </c>
      <c r="C657" t="s">
        <v>89</v>
      </c>
      <c r="D657" t="s">
        <v>89</v>
      </c>
      <c r="E657" t="s">
        <v>93</v>
      </c>
      <c r="H657" s="3">
        <v>45792</v>
      </c>
      <c r="I657" s="13">
        <v>45792.472855555556</v>
      </c>
      <c r="J657" t="s">
        <v>195</v>
      </c>
      <c r="K657">
        <v>1000</v>
      </c>
      <c r="L657" t="s">
        <v>188</v>
      </c>
      <c r="M657" t="s">
        <v>58</v>
      </c>
      <c r="N657">
        <v>1</v>
      </c>
      <c r="O657">
        <v>0</v>
      </c>
      <c r="P657">
        <v>0</v>
      </c>
      <c r="Q657">
        <v>0</v>
      </c>
      <c r="R657" t="s">
        <v>227</v>
      </c>
      <c r="S657" t="s">
        <v>227</v>
      </c>
      <c r="T657">
        <v>0</v>
      </c>
      <c r="U657" t="s">
        <v>227</v>
      </c>
      <c r="V657" t="s">
        <v>227</v>
      </c>
      <c r="W657" t="s">
        <v>227</v>
      </c>
      <c r="X657" t="s">
        <v>227</v>
      </c>
      <c r="Y657" t="s">
        <v>227</v>
      </c>
      <c r="Z657" t="s">
        <v>228</v>
      </c>
      <c r="AA657" t="s">
        <v>54</v>
      </c>
      <c r="AB657">
        <v>144.9</v>
      </c>
      <c r="AC657">
        <v>126.563</v>
      </c>
      <c r="AD657" t="s">
        <v>55</v>
      </c>
      <c r="AE657" t="s">
        <v>141</v>
      </c>
      <c r="AF657" t="s">
        <v>187</v>
      </c>
      <c r="AG657" t="s">
        <v>88</v>
      </c>
      <c r="AH657" s="3">
        <v>45792</v>
      </c>
      <c r="AJ657" t="s">
        <v>56</v>
      </c>
      <c r="AK657" s="3"/>
      <c r="AM657" s="3"/>
      <c r="AN657" t="s">
        <v>57</v>
      </c>
      <c r="AO657" s="3"/>
      <c r="AR657"/>
      <c r="AS657">
        <v>202505</v>
      </c>
      <c r="AT657" s="3">
        <v>45792</v>
      </c>
      <c r="AU657">
        <v>2179929</v>
      </c>
      <c r="AV657">
        <v>45796</v>
      </c>
      <c r="AW657" s="3">
        <v>45818</v>
      </c>
      <c r="AY657" s="3"/>
      <c r="BA657" s="3"/>
      <c r="BC657" s="3"/>
      <c r="BD657">
        <v>202505</v>
      </c>
      <c r="BE657">
        <v>202505</v>
      </c>
      <c r="BF657" s="5">
        <f>IFERROR(VLOOKUP(Sheet1[[#This Row],[ASESOR]],Parámetros!A:B,2,0),Sheet1[[#This Row],[PERIODO_ALTA]])</f>
        <v>202505</v>
      </c>
      <c r="BG657" s="5" t="str">
        <f>_xlfn.CONCAT(TRIM(Sheet1[[#This Row],[ASESOR]])," ",TRIM(Sheet1[[#This Row],[DEPARTAMENTO]]))</f>
        <v>EXPORTEL PROVINCIA Piura</v>
      </c>
      <c r="BH657" s="5" t="str">
        <f>Sheet1[[#This Row],[DNI_ASESOR]]</f>
        <v>20610487672</v>
      </c>
      <c r="BI657">
        <f>IF(Sheet1[[#This Row],[GRUPO]]="G1",IF(AND(Sheet1[[#This Row],[RECIBO1_PAGADO]]&lt;&gt;"",Sheet1[[#This Row],[RECIBO1_PAGADO]]&lt;=DATEVALUE("10/06/2025")),1,0),0)</f>
        <v>1</v>
      </c>
      <c r="BJ657" s="9">
        <f>Sheet1[[#This Row],[PRECIO CON IGV EXTERNO]]/1.18</f>
        <v>107.25677966101696</v>
      </c>
      <c r="BK657" s="5" t="str">
        <f>IF(MONTH(Sheet1[[#This Row],[WS_RECIBO1_EMISION]])=5,"G1",IF(MONTH(Sheet1[[#This Row],[WS_RECIBO1_EMISION]])-5=1,"G2","POR DEFINIR"))</f>
        <v>G1</v>
      </c>
      <c r="BL657" s="5" t="s">
        <v>1798</v>
      </c>
    </row>
    <row r="658" spans="1:64" x14ac:dyDescent="0.25">
      <c r="A658">
        <v>2179942</v>
      </c>
      <c r="B658" t="s">
        <v>951</v>
      </c>
      <c r="C658" t="s">
        <v>85</v>
      </c>
      <c r="D658" t="s">
        <v>86</v>
      </c>
      <c r="E658" t="s">
        <v>103</v>
      </c>
      <c r="H658" s="3">
        <v>45792</v>
      </c>
      <c r="I658" s="13">
        <v>45792.460358136574</v>
      </c>
      <c r="J658" t="s">
        <v>190</v>
      </c>
      <c r="K658">
        <v>350</v>
      </c>
      <c r="L658" t="s">
        <v>186</v>
      </c>
      <c r="M658" t="s">
        <v>53</v>
      </c>
      <c r="N658">
        <v>0</v>
      </c>
      <c r="O658">
        <v>0</v>
      </c>
      <c r="P658">
        <v>0</v>
      </c>
      <c r="Q658">
        <v>0</v>
      </c>
      <c r="R658" t="s">
        <v>227</v>
      </c>
      <c r="S658" t="s">
        <v>227</v>
      </c>
      <c r="T658">
        <v>0</v>
      </c>
      <c r="U658" t="s">
        <v>227</v>
      </c>
      <c r="V658" t="s">
        <v>227</v>
      </c>
      <c r="W658" t="s">
        <v>227</v>
      </c>
      <c r="X658" t="s">
        <v>227</v>
      </c>
      <c r="Y658" t="s">
        <v>227</v>
      </c>
      <c r="Z658" t="s">
        <v>227</v>
      </c>
      <c r="AA658" t="s">
        <v>54</v>
      </c>
      <c r="AB658">
        <v>69</v>
      </c>
      <c r="AC658">
        <v>69</v>
      </c>
      <c r="AD658" t="s">
        <v>55</v>
      </c>
      <c r="AE658" t="s">
        <v>141</v>
      </c>
      <c r="AF658" t="s">
        <v>187</v>
      </c>
      <c r="AG658" t="s">
        <v>88</v>
      </c>
      <c r="AH658" s="3">
        <v>45795</v>
      </c>
      <c r="AJ658" t="s">
        <v>56</v>
      </c>
      <c r="AK658" s="3"/>
      <c r="AM658" s="3"/>
      <c r="AN658" t="s">
        <v>57</v>
      </c>
      <c r="AO658" s="3"/>
      <c r="AR658"/>
      <c r="AS658">
        <v>202505</v>
      </c>
      <c r="AT658" s="3">
        <v>45795</v>
      </c>
      <c r="AU658">
        <v>2179942</v>
      </c>
      <c r="AV658">
        <v>45796</v>
      </c>
      <c r="AW658" s="3">
        <v>45803</v>
      </c>
      <c r="AY658" s="3"/>
      <c r="BA658" s="3"/>
      <c r="BC658" s="3"/>
      <c r="BD658">
        <v>202505</v>
      </c>
      <c r="BE658">
        <v>202505</v>
      </c>
      <c r="BF658" s="5">
        <f>IFERROR(VLOOKUP(Sheet1[[#This Row],[ASESOR]],Parámetros!A:B,2,0),Sheet1[[#This Row],[PERIODO_ALTA]])</f>
        <v>202505</v>
      </c>
      <c r="BG658" s="5" t="str">
        <f>_xlfn.CONCAT(TRIM(Sheet1[[#This Row],[ASESOR]])," ",TRIM(Sheet1[[#This Row],[DEPARTAMENTO]]))</f>
        <v>EXPORTEL PROVINCIA Lambayeque</v>
      </c>
      <c r="BH658" s="5" t="str">
        <f>Sheet1[[#This Row],[DNI_ASESOR]]</f>
        <v>20610487672</v>
      </c>
      <c r="BI658">
        <f>IF(Sheet1[[#This Row],[GRUPO]]="G1",IF(AND(Sheet1[[#This Row],[RECIBO1_PAGADO]]&lt;&gt;"",Sheet1[[#This Row],[RECIBO1_PAGADO]]&lt;=DATEVALUE("10/06/2025")),1,0),0)</f>
        <v>1</v>
      </c>
      <c r="BJ658" s="9">
        <f>Sheet1[[#This Row],[PRECIO CON IGV EXTERNO]]/1.18</f>
        <v>58.474576271186443</v>
      </c>
      <c r="BK658" s="5" t="str">
        <f>IF(MONTH(Sheet1[[#This Row],[WS_RECIBO1_EMISION]])=5,"G1",IF(MONTH(Sheet1[[#This Row],[WS_RECIBO1_EMISION]])-5=1,"G2","POR DEFINIR"))</f>
        <v>G1</v>
      </c>
      <c r="BL658" s="5" t="s">
        <v>1798</v>
      </c>
    </row>
    <row r="659" spans="1:64" x14ac:dyDescent="0.25">
      <c r="A659">
        <v>2179958</v>
      </c>
      <c r="B659" t="s">
        <v>952</v>
      </c>
      <c r="C659" t="s">
        <v>89</v>
      </c>
      <c r="D659" t="s">
        <v>89</v>
      </c>
      <c r="E659" t="s">
        <v>89</v>
      </c>
      <c r="H659" s="3">
        <v>45792</v>
      </c>
      <c r="I659" s="13">
        <v>45792.468707905093</v>
      </c>
      <c r="J659" t="s">
        <v>190</v>
      </c>
      <c r="K659">
        <v>350</v>
      </c>
      <c r="L659" t="s">
        <v>186</v>
      </c>
      <c r="M659" t="s">
        <v>53</v>
      </c>
      <c r="N659">
        <v>0</v>
      </c>
      <c r="O659">
        <v>0</v>
      </c>
      <c r="P659">
        <v>0</v>
      </c>
      <c r="Q659">
        <v>0</v>
      </c>
      <c r="R659" t="s">
        <v>227</v>
      </c>
      <c r="S659" t="s">
        <v>227</v>
      </c>
      <c r="T659">
        <v>0</v>
      </c>
      <c r="U659" t="s">
        <v>227</v>
      </c>
      <c r="V659" t="s">
        <v>227</v>
      </c>
      <c r="W659" t="s">
        <v>227</v>
      </c>
      <c r="X659" t="s">
        <v>227</v>
      </c>
      <c r="Y659" t="s">
        <v>227</v>
      </c>
      <c r="Z659" t="s">
        <v>227</v>
      </c>
      <c r="AA659" t="s">
        <v>54</v>
      </c>
      <c r="AB659">
        <v>69</v>
      </c>
      <c r="AC659">
        <v>69</v>
      </c>
      <c r="AD659" t="s">
        <v>67</v>
      </c>
      <c r="AE659" t="s">
        <v>4</v>
      </c>
      <c r="AF659" t="s">
        <v>8</v>
      </c>
      <c r="AG659" t="s">
        <v>88</v>
      </c>
      <c r="AH659" s="3">
        <v>45792</v>
      </c>
      <c r="AJ659" t="s">
        <v>56</v>
      </c>
      <c r="AK659" s="3"/>
      <c r="AM659" s="3"/>
      <c r="AN659" t="s">
        <v>57</v>
      </c>
      <c r="AO659" s="3"/>
      <c r="AR659"/>
      <c r="AS659">
        <v>202505</v>
      </c>
      <c r="AT659" s="3">
        <v>45792</v>
      </c>
      <c r="AU659">
        <v>2179958</v>
      </c>
      <c r="AV659">
        <v>45796</v>
      </c>
      <c r="AW659" s="3">
        <v>45813</v>
      </c>
      <c r="AY659" s="3"/>
      <c r="BA659" s="3"/>
      <c r="BC659" s="3"/>
      <c r="BD659">
        <v>202505</v>
      </c>
      <c r="BE659">
        <v>202505</v>
      </c>
      <c r="BF659" s="5">
        <f>IFERROR(VLOOKUP(Sheet1[[#This Row],[ASESOR]],Parámetros!A:B,2,0),Sheet1[[#This Row],[PERIODO_ALTA]])</f>
        <v>202505</v>
      </c>
      <c r="BG659" s="5" t="str">
        <f>_xlfn.CONCAT(TRIM(Sheet1[[#This Row],[ASESOR]])," ",TRIM(Sheet1[[#This Row],[DEPARTAMENTO]]))</f>
        <v>ALIV TELECOM S.A.C. Piura</v>
      </c>
      <c r="BH659" s="5" t="str">
        <f>Sheet1[[#This Row],[DNI_ASESOR]]</f>
        <v>20609316170</v>
      </c>
      <c r="BI659">
        <f>IF(Sheet1[[#This Row],[GRUPO]]="G1",IF(AND(Sheet1[[#This Row],[RECIBO1_PAGADO]]&lt;&gt;"",Sheet1[[#This Row],[RECIBO1_PAGADO]]&lt;=DATEVALUE("10/06/2025")),1,0),0)</f>
        <v>1</v>
      </c>
      <c r="BJ659" s="9">
        <f>Sheet1[[#This Row],[PRECIO CON IGV EXTERNO]]/1.18</f>
        <v>58.474576271186443</v>
      </c>
      <c r="BK659" s="5" t="str">
        <f>IF(MONTH(Sheet1[[#This Row],[WS_RECIBO1_EMISION]])=5,"G1",IF(MONTH(Sheet1[[#This Row],[WS_RECIBO1_EMISION]])-5=1,"G2","POR DEFINIR"))</f>
        <v>G1</v>
      </c>
      <c r="BL659" s="5" t="s">
        <v>1798</v>
      </c>
    </row>
    <row r="660" spans="1:64" x14ac:dyDescent="0.25">
      <c r="A660">
        <v>2180024</v>
      </c>
      <c r="B660" t="s">
        <v>953</v>
      </c>
      <c r="C660" t="s">
        <v>85</v>
      </c>
      <c r="D660" t="s">
        <v>86</v>
      </c>
      <c r="E660" t="s">
        <v>104</v>
      </c>
      <c r="G660" t="s">
        <v>462</v>
      </c>
      <c r="H660" s="3">
        <v>45790</v>
      </c>
      <c r="I660" s="13">
        <v>45792.479077199074</v>
      </c>
      <c r="J660" t="s">
        <v>192</v>
      </c>
      <c r="K660">
        <v>400</v>
      </c>
      <c r="L660" t="s">
        <v>186</v>
      </c>
      <c r="M660" t="s">
        <v>53</v>
      </c>
      <c r="N660">
        <v>0</v>
      </c>
      <c r="O660">
        <v>0</v>
      </c>
      <c r="P660">
        <v>0</v>
      </c>
      <c r="Q660">
        <v>0</v>
      </c>
      <c r="R660" t="s">
        <v>227</v>
      </c>
      <c r="S660" t="s">
        <v>227</v>
      </c>
      <c r="T660">
        <v>0</v>
      </c>
      <c r="U660" t="s">
        <v>227</v>
      </c>
      <c r="V660" t="s">
        <v>227</v>
      </c>
      <c r="W660" t="s">
        <v>227</v>
      </c>
      <c r="X660" t="s">
        <v>227</v>
      </c>
      <c r="Y660" t="s">
        <v>227</v>
      </c>
      <c r="Z660" t="s">
        <v>227</v>
      </c>
      <c r="AA660" t="s">
        <v>59</v>
      </c>
      <c r="AB660">
        <v>129</v>
      </c>
      <c r="AC660">
        <v>129</v>
      </c>
      <c r="AD660" t="s">
        <v>55</v>
      </c>
      <c r="AE660" t="s">
        <v>4</v>
      </c>
      <c r="AF660" t="s">
        <v>8</v>
      </c>
      <c r="AG660" t="s">
        <v>88</v>
      </c>
      <c r="AH660" s="3">
        <v>45792</v>
      </c>
      <c r="AJ660" t="s">
        <v>56</v>
      </c>
      <c r="AK660" s="3"/>
      <c r="AM660" s="3"/>
      <c r="AN660" t="s">
        <v>57</v>
      </c>
      <c r="AO660" s="3"/>
      <c r="AR660"/>
      <c r="AS660">
        <v>202505</v>
      </c>
      <c r="AT660" s="3">
        <v>45792</v>
      </c>
      <c r="AU660">
        <v>2180024</v>
      </c>
      <c r="AV660">
        <v>45796</v>
      </c>
      <c r="AW660" s="3">
        <v>45812</v>
      </c>
      <c r="AY660" s="3"/>
      <c r="BA660" s="3"/>
      <c r="BC660" s="3"/>
      <c r="BD660">
        <v>202505</v>
      </c>
      <c r="BE660">
        <v>202505</v>
      </c>
      <c r="BF660" s="5">
        <f>IFERROR(VLOOKUP(Sheet1[[#This Row],[ASESOR]],Parámetros!A:B,2,0),Sheet1[[#This Row],[PERIODO_ALTA]])</f>
        <v>202505</v>
      </c>
      <c r="BG660" s="5" t="str">
        <f>_xlfn.CONCAT(TRIM(Sheet1[[#This Row],[ASESOR]])," ",TRIM(Sheet1[[#This Row],[DEPARTAMENTO]]))</f>
        <v>ALIV TELECOM S.A.C. Lambayeque</v>
      </c>
      <c r="BH660" s="5" t="str">
        <f>Sheet1[[#This Row],[DNI_ASESOR]]</f>
        <v>20609316170</v>
      </c>
      <c r="BI660">
        <f>IF(Sheet1[[#This Row],[GRUPO]]="G1",IF(AND(Sheet1[[#This Row],[RECIBO1_PAGADO]]&lt;&gt;"",Sheet1[[#This Row],[RECIBO1_PAGADO]]&lt;=DATEVALUE("10/06/2025")),1,0),0)</f>
        <v>1</v>
      </c>
      <c r="BJ660" s="9">
        <f>Sheet1[[#This Row],[PRECIO CON IGV EXTERNO]]/1.18</f>
        <v>109.32203389830509</v>
      </c>
      <c r="BK660" s="5" t="str">
        <f>IF(MONTH(Sheet1[[#This Row],[WS_RECIBO1_EMISION]])=5,"G1",IF(MONTH(Sheet1[[#This Row],[WS_RECIBO1_EMISION]])-5=1,"G2","POR DEFINIR"))</f>
        <v>G1</v>
      </c>
      <c r="BL660" s="5" t="s">
        <v>1798</v>
      </c>
    </row>
    <row r="661" spans="1:64" x14ac:dyDescent="0.25">
      <c r="A661">
        <v>2180032</v>
      </c>
      <c r="B661" t="s">
        <v>954</v>
      </c>
      <c r="C661" t="s">
        <v>85</v>
      </c>
      <c r="D661" t="s">
        <v>86</v>
      </c>
      <c r="E661" t="s">
        <v>103</v>
      </c>
      <c r="H661" s="3">
        <v>45792</v>
      </c>
      <c r="I661" s="13">
        <v>45792.491732951392</v>
      </c>
      <c r="J661" t="s">
        <v>190</v>
      </c>
      <c r="K661">
        <v>350</v>
      </c>
      <c r="L661" t="s">
        <v>186</v>
      </c>
      <c r="M661" t="s">
        <v>53</v>
      </c>
      <c r="N661">
        <v>0</v>
      </c>
      <c r="O661">
        <v>0</v>
      </c>
      <c r="P661">
        <v>0</v>
      </c>
      <c r="Q661">
        <v>0</v>
      </c>
      <c r="R661" t="s">
        <v>227</v>
      </c>
      <c r="S661" t="s">
        <v>227</v>
      </c>
      <c r="T661">
        <v>0</v>
      </c>
      <c r="U661" t="s">
        <v>227</v>
      </c>
      <c r="V661" t="s">
        <v>227</v>
      </c>
      <c r="W661" t="s">
        <v>227</v>
      </c>
      <c r="X661" t="s">
        <v>227</v>
      </c>
      <c r="Y661" t="s">
        <v>227</v>
      </c>
      <c r="Z661" t="s">
        <v>227</v>
      </c>
      <c r="AA661" t="s">
        <v>54</v>
      </c>
      <c r="AB661">
        <v>69</v>
      </c>
      <c r="AC661">
        <v>69</v>
      </c>
      <c r="AD661" t="s">
        <v>67</v>
      </c>
      <c r="AE661" t="s">
        <v>4</v>
      </c>
      <c r="AF661" t="s">
        <v>8</v>
      </c>
      <c r="AG661" t="s">
        <v>88</v>
      </c>
      <c r="AH661" s="3">
        <v>45792</v>
      </c>
      <c r="AJ661" t="s">
        <v>56</v>
      </c>
      <c r="AK661" s="3"/>
      <c r="AM661" s="3"/>
      <c r="AN661" t="s">
        <v>57</v>
      </c>
      <c r="AO661" s="3"/>
      <c r="AR661"/>
      <c r="AS661">
        <v>202505</v>
      </c>
      <c r="AT661" s="3">
        <v>45792</v>
      </c>
      <c r="AU661">
        <v>2180032</v>
      </c>
      <c r="AV661">
        <v>45796</v>
      </c>
      <c r="AW661" s="3">
        <v>45805</v>
      </c>
      <c r="AY661" s="3"/>
      <c r="BA661" s="3"/>
      <c r="BC661" s="3"/>
      <c r="BD661">
        <v>202505</v>
      </c>
      <c r="BE661">
        <v>202505</v>
      </c>
      <c r="BF661" s="5">
        <f>IFERROR(VLOOKUP(Sheet1[[#This Row],[ASESOR]],Parámetros!A:B,2,0),Sheet1[[#This Row],[PERIODO_ALTA]])</f>
        <v>202505</v>
      </c>
      <c r="BG661" s="5" t="str">
        <f>_xlfn.CONCAT(TRIM(Sheet1[[#This Row],[ASESOR]])," ",TRIM(Sheet1[[#This Row],[DEPARTAMENTO]]))</f>
        <v>ALIV TELECOM S.A.C. Lambayeque</v>
      </c>
      <c r="BH661" s="5" t="str">
        <f>Sheet1[[#This Row],[DNI_ASESOR]]</f>
        <v>20609316170</v>
      </c>
      <c r="BI661">
        <f>IF(Sheet1[[#This Row],[GRUPO]]="G1",IF(AND(Sheet1[[#This Row],[RECIBO1_PAGADO]]&lt;&gt;"",Sheet1[[#This Row],[RECIBO1_PAGADO]]&lt;=DATEVALUE("10/06/2025")),1,0),0)</f>
        <v>1</v>
      </c>
      <c r="BJ661" s="9">
        <f>Sheet1[[#This Row],[PRECIO CON IGV EXTERNO]]/1.18</f>
        <v>58.474576271186443</v>
      </c>
      <c r="BK661" s="5" t="str">
        <f>IF(MONTH(Sheet1[[#This Row],[WS_RECIBO1_EMISION]])=5,"G1",IF(MONTH(Sheet1[[#This Row],[WS_RECIBO1_EMISION]])-5=1,"G2","POR DEFINIR"))</f>
        <v>G1</v>
      </c>
      <c r="BL661" s="5" t="s">
        <v>1798</v>
      </c>
    </row>
    <row r="662" spans="1:64" x14ac:dyDescent="0.25">
      <c r="A662">
        <v>2180040</v>
      </c>
      <c r="B662" t="s">
        <v>955</v>
      </c>
      <c r="C662" t="s">
        <v>89</v>
      </c>
      <c r="D662" t="s">
        <v>89</v>
      </c>
      <c r="E662" t="s">
        <v>89</v>
      </c>
      <c r="H662" s="3">
        <v>45792</v>
      </c>
      <c r="I662" s="13">
        <v>45792.479073414353</v>
      </c>
      <c r="J662" t="s">
        <v>195</v>
      </c>
      <c r="K662">
        <v>1000</v>
      </c>
      <c r="L662" t="s">
        <v>188</v>
      </c>
      <c r="M662" t="s">
        <v>58</v>
      </c>
      <c r="N662">
        <v>1</v>
      </c>
      <c r="O662">
        <v>0</v>
      </c>
      <c r="P662">
        <v>0</v>
      </c>
      <c r="Q662">
        <v>0</v>
      </c>
      <c r="R662" t="s">
        <v>227</v>
      </c>
      <c r="S662" t="s">
        <v>227</v>
      </c>
      <c r="T662">
        <v>0</v>
      </c>
      <c r="U662" t="s">
        <v>227</v>
      </c>
      <c r="V662" t="s">
        <v>227</v>
      </c>
      <c r="W662" t="s">
        <v>227</v>
      </c>
      <c r="X662" t="s">
        <v>227</v>
      </c>
      <c r="Y662" t="s">
        <v>227</v>
      </c>
      <c r="Z662" t="s">
        <v>228</v>
      </c>
      <c r="AA662" t="s">
        <v>54</v>
      </c>
      <c r="AB662">
        <v>129.9</v>
      </c>
      <c r="AC662">
        <v>111.563</v>
      </c>
      <c r="AD662" t="s">
        <v>55</v>
      </c>
      <c r="AE662" t="s">
        <v>6</v>
      </c>
      <c r="AF662" t="s">
        <v>10</v>
      </c>
      <c r="AG662" t="s">
        <v>88</v>
      </c>
      <c r="AH662" s="3">
        <v>45792</v>
      </c>
      <c r="AJ662" t="s">
        <v>56</v>
      </c>
      <c r="AK662" s="3"/>
      <c r="AM662" s="3"/>
      <c r="AN662" t="s">
        <v>57</v>
      </c>
      <c r="AO662" s="3"/>
      <c r="AR662"/>
      <c r="AS662">
        <v>202505</v>
      </c>
      <c r="AT662" s="3">
        <v>45792</v>
      </c>
      <c r="AU662">
        <v>2180040</v>
      </c>
      <c r="AV662">
        <v>45796</v>
      </c>
      <c r="AW662" s="3">
        <v>45818</v>
      </c>
      <c r="AY662" s="3"/>
      <c r="BA662" s="3"/>
      <c r="BC662" s="3"/>
      <c r="BD662">
        <v>202505</v>
      </c>
      <c r="BE662">
        <v>202505</v>
      </c>
      <c r="BF662" s="5">
        <f>IFERROR(VLOOKUP(Sheet1[[#This Row],[ASESOR]],Parámetros!A:B,2,0),Sheet1[[#This Row],[PERIODO_ALTA]])</f>
        <v>202505</v>
      </c>
      <c r="BG662" s="5" t="str">
        <f>_xlfn.CONCAT(TRIM(Sheet1[[#This Row],[ASESOR]])," ",TRIM(Sheet1[[#This Row],[DEPARTAMENTO]]))</f>
        <v>DAS SOLUCIONES S.A.C. Piura</v>
      </c>
      <c r="BH662" s="5" t="str">
        <f>Sheet1[[#This Row],[DNI_ASESOR]]</f>
        <v>20607995258</v>
      </c>
      <c r="BI662">
        <f>IF(Sheet1[[#This Row],[GRUPO]]="G1",IF(AND(Sheet1[[#This Row],[RECIBO1_PAGADO]]&lt;&gt;"",Sheet1[[#This Row],[RECIBO1_PAGADO]]&lt;=DATEVALUE("10/06/2025")),1,0),0)</f>
        <v>1</v>
      </c>
      <c r="BJ662" s="9">
        <f>Sheet1[[#This Row],[PRECIO CON IGV EXTERNO]]/1.18</f>
        <v>94.544915254237296</v>
      </c>
      <c r="BK662" s="5" t="str">
        <f>IF(MONTH(Sheet1[[#This Row],[WS_RECIBO1_EMISION]])=5,"G1",IF(MONTH(Sheet1[[#This Row],[WS_RECIBO1_EMISION]])-5=1,"G2","POR DEFINIR"))</f>
        <v>G1</v>
      </c>
      <c r="BL662" s="5" t="s">
        <v>1798</v>
      </c>
    </row>
    <row r="663" spans="1:64" x14ac:dyDescent="0.25">
      <c r="A663">
        <v>2180070</v>
      </c>
      <c r="B663" t="s">
        <v>956</v>
      </c>
      <c r="C663" t="s">
        <v>85</v>
      </c>
      <c r="D663" t="s">
        <v>86</v>
      </c>
      <c r="E663" t="s">
        <v>66</v>
      </c>
      <c r="H663" s="3">
        <v>45792</v>
      </c>
      <c r="I663" s="13">
        <v>45792.497819062497</v>
      </c>
      <c r="J663" t="s">
        <v>190</v>
      </c>
      <c r="K663">
        <v>350</v>
      </c>
      <c r="L663" t="s">
        <v>186</v>
      </c>
      <c r="M663" t="s">
        <v>53</v>
      </c>
      <c r="N663">
        <v>0</v>
      </c>
      <c r="O663">
        <v>0</v>
      </c>
      <c r="P663">
        <v>0</v>
      </c>
      <c r="Q663">
        <v>0</v>
      </c>
      <c r="R663" t="s">
        <v>227</v>
      </c>
      <c r="S663" t="s">
        <v>227</v>
      </c>
      <c r="T663">
        <v>0</v>
      </c>
      <c r="U663" t="s">
        <v>227</v>
      </c>
      <c r="V663" t="s">
        <v>227</v>
      </c>
      <c r="W663" t="s">
        <v>227</v>
      </c>
      <c r="X663" t="s">
        <v>227</v>
      </c>
      <c r="Y663" t="s">
        <v>227</v>
      </c>
      <c r="Z663" t="s">
        <v>227</v>
      </c>
      <c r="AA663" t="s">
        <v>54</v>
      </c>
      <c r="AB663">
        <v>69</v>
      </c>
      <c r="AC663">
        <v>69</v>
      </c>
      <c r="AD663" t="s">
        <v>67</v>
      </c>
      <c r="AE663" t="s">
        <v>70</v>
      </c>
      <c r="AF663" t="s">
        <v>131</v>
      </c>
      <c r="AG663" t="s">
        <v>88</v>
      </c>
      <c r="AH663" s="3">
        <v>45792</v>
      </c>
      <c r="AJ663" t="s">
        <v>56</v>
      </c>
      <c r="AK663" s="3"/>
      <c r="AM663" s="3"/>
      <c r="AN663" t="s">
        <v>57</v>
      </c>
      <c r="AO663" s="3"/>
      <c r="AR663"/>
      <c r="AS663">
        <v>202505</v>
      </c>
      <c r="AT663" s="3">
        <v>45792</v>
      </c>
      <c r="AU663">
        <v>2180070</v>
      </c>
      <c r="AV663">
        <v>45796</v>
      </c>
      <c r="AW663" s="3">
        <v>45805</v>
      </c>
      <c r="AY663" s="3"/>
      <c r="BA663" s="3"/>
      <c r="BC663" s="3"/>
      <c r="BD663">
        <v>202505</v>
      </c>
      <c r="BE663">
        <v>202505</v>
      </c>
      <c r="BF663" s="5">
        <f>IFERROR(VLOOKUP(Sheet1[[#This Row],[ASESOR]],Parámetros!A:B,2,0),Sheet1[[#This Row],[PERIODO_ALTA]])</f>
        <v>202505</v>
      </c>
      <c r="BG663" s="5" t="str">
        <f>_xlfn.CONCAT(TRIM(Sheet1[[#This Row],[ASESOR]])," ",TRIM(Sheet1[[#This Row],[DEPARTAMENTO]]))</f>
        <v>SICOMNET SAC Lambayeque</v>
      </c>
      <c r="BH663" s="5" t="str">
        <f>Sheet1[[#This Row],[DNI_ASESOR]]</f>
        <v>20610959564</v>
      </c>
      <c r="BI663">
        <f>IF(Sheet1[[#This Row],[GRUPO]]="G1",IF(AND(Sheet1[[#This Row],[RECIBO1_PAGADO]]&lt;&gt;"",Sheet1[[#This Row],[RECIBO1_PAGADO]]&lt;=DATEVALUE("10/06/2025")),1,0),0)</f>
        <v>1</v>
      </c>
      <c r="BJ663" s="9">
        <f>Sheet1[[#This Row],[PRECIO CON IGV EXTERNO]]/1.18</f>
        <v>58.474576271186443</v>
      </c>
      <c r="BK663" s="5" t="str">
        <f>IF(MONTH(Sheet1[[#This Row],[WS_RECIBO1_EMISION]])=5,"G1",IF(MONTH(Sheet1[[#This Row],[WS_RECIBO1_EMISION]])-5=1,"G2","POR DEFINIR"))</f>
        <v>G1</v>
      </c>
      <c r="BL663" s="5" t="s">
        <v>1798</v>
      </c>
    </row>
    <row r="664" spans="1:64" x14ac:dyDescent="0.25">
      <c r="A664">
        <v>2180149</v>
      </c>
      <c r="B664" t="s">
        <v>957</v>
      </c>
      <c r="C664" t="s">
        <v>94</v>
      </c>
      <c r="D664" t="s">
        <v>95</v>
      </c>
      <c r="E664" t="s">
        <v>96</v>
      </c>
      <c r="H664" s="3">
        <v>45791</v>
      </c>
      <c r="I664" s="13">
        <v>45792.537378969908</v>
      </c>
      <c r="J664" t="s">
        <v>190</v>
      </c>
      <c r="K664">
        <v>350</v>
      </c>
      <c r="L664" t="s">
        <v>186</v>
      </c>
      <c r="M664" t="s">
        <v>53</v>
      </c>
      <c r="N664">
        <v>0</v>
      </c>
      <c r="O664">
        <v>0</v>
      </c>
      <c r="P664">
        <v>0</v>
      </c>
      <c r="Q664">
        <v>0</v>
      </c>
      <c r="R664" t="s">
        <v>227</v>
      </c>
      <c r="S664" t="s">
        <v>227</v>
      </c>
      <c r="T664">
        <v>0</v>
      </c>
      <c r="U664" t="s">
        <v>227</v>
      </c>
      <c r="V664" t="s">
        <v>227</v>
      </c>
      <c r="W664" t="s">
        <v>227</v>
      </c>
      <c r="X664" t="s">
        <v>227</v>
      </c>
      <c r="Y664" t="s">
        <v>227</v>
      </c>
      <c r="Z664" t="s">
        <v>227</v>
      </c>
      <c r="AA664" t="s">
        <v>54</v>
      </c>
      <c r="AB664">
        <v>69</v>
      </c>
      <c r="AC664">
        <v>69</v>
      </c>
      <c r="AD664" t="s">
        <v>60</v>
      </c>
      <c r="AE664" t="s">
        <v>196</v>
      </c>
      <c r="AF664" t="s">
        <v>197</v>
      </c>
      <c r="AG664" t="s">
        <v>88</v>
      </c>
      <c r="AH664" s="3">
        <v>45792</v>
      </c>
      <c r="AJ664" t="s">
        <v>56</v>
      </c>
      <c r="AK664" s="3"/>
      <c r="AM664" s="3"/>
      <c r="AN664" t="s">
        <v>57</v>
      </c>
      <c r="AO664" s="3"/>
      <c r="AR664"/>
      <c r="AS664">
        <v>202505</v>
      </c>
      <c r="AT664" s="3">
        <v>45792</v>
      </c>
      <c r="AU664">
        <v>2180149</v>
      </c>
      <c r="AV664">
        <v>45796</v>
      </c>
      <c r="AW664" s="3">
        <v>45812</v>
      </c>
      <c r="AY664" s="3"/>
      <c r="BA664" s="3"/>
      <c r="BC664" s="3"/>
      <c r="BD664">
        <v>202505</v>
      </c>
      <c r="BE664">
        <v>202505</v>
      </c>
      <c r="BF664" s="5">
        <f>IFERROR(VLOOKUP(Sheet1[[#This Row],[ASESOR]],Parámetros!A:B,2,0),Sheet1[[#This Row],[PERIODO_ALTA]])</f>
        <v>202505</v>
      </c>
      <c r="BG664" s="5" t="str">
        <f>_xlfn.CONCAT(TRIM(Sheet1[[#This Row],[ASESOR]])," ",TRIM(Sheet1[[#This Row],[DEPARTAMENTO]]))</f>
        <v>NOVO NETWORKS SAC La Libertad</v>
      </c>
      <c r="BH664" s="5" t="str">
        <f>Sheet1[[#This Row],[DNI_ASESOR]]</f>
        <v>20607021555</v>
      </c>
      <c r="BI664">
        <f>IF(Sheet1[[#This Row],[GRUPO]]="G1",IF(AND(Sheet1[[#This Row],[RECIBO1_PAGADO]]&lt;&gt;"",Sheet1[[#This Row],[RECIBO1_PAGADO]]&lt;=DATEVALUE("10/06/2025")),1,0),0)</f>
        <v>1</v>
      </c>
      <c r="BJ664" s="9">
        <f>Sheet1[[#This Row],[PRECIO CON IGV EXTERNO]]/1.18</f>
        <v>58.474576271186443</v>
      </c>
      <c r="BK664" s="5" t="str">
        <f>IF(MONTH(Sheet1[[#This Row],[WS_RECIBO1_EMISION]])=5,"G1",IF(MONTH(Sheet1[[#This Row],[WS_RECIBO1_EMISION]])-5=1,"G2","POR DEFINIR"))</f>
        <v>G1</v>
      </c>
      <c r="BL664" s="5" t="s">
        <v>1798</v>
      </c>
    </row>
    <row r="665" spans="1:64" x14ac:dyDescent="0.25">
      <c r="A665">
        <v>2180152</v>
      </c>
      <c r="B665" t="s">
        <v>958</v>
      </c>
      <c r="C665" t="s">
        <v>94</v>
      </c>
      <c r="D665" t="s">
        <v>95</v>
      </c>
      <c r="E665" t="s">
        <v>96</v>
      </c>
      <c r="H665" s="3">
        <v>45792</v>
      </c>
      <c r="I665" s="13">
        <v>45792.514781597223</v>
      </c>
      <c r="J665" t="s">
        <v>190</v>
      </c>
      <c r="K665">
        <v>350</v>
      </c>
      <c r="L665" t="s">
        <v>186</v>
      </c>
      <c r="M665" t="s">
        <v>53</v>
      </c>
      <c r="N665">
        <v>0</v>
      </c>
      <c r="O665">
        <v>0</v>
      </c>
      <c r="P665">
        <v>0</v>
      </c>
      <c r="Q665">
        <v>0</v>
      </c>
      <c r="R665" t="s">
        <v>227</v>
      </c>
      <c r="S665" t="s">
        <v>227</v>
      </c>
      <c r="T665">
        <v>0</v>
      </c>
      <c r="U665" t="s">
        <v>227</v>
      </c>
      <c r="V665" t="s">
        <v>227</v>
      </c>
      <c r="W665" t="s">
        <v>227</v>
      </c>
      <c r="X665" t="s">
        <v>227</v>
      </c>
      <c r="Y665" t="s">
        <v>227</v>
      </c>
      <c r="Z665" t="s">
        <v>227</v>
      </c>
      <c r="AA665" t="s">
        <v>54</v>
      </c>
      <c r="AB665">
        <v>69</v>
      </c>
      <c r="AC665">
        <v>69</v>
      </c>
      <c r="AD665" t="s">
        <v>67</v>
      </c>
      <c r="AE665" t="s">
        <v>151</v>
      </c>
      <c r="AF665" t="s">
        <v>152</v>
      </c>
      <c r="AG665" t="s">
        <v>88</v>
      </c>
      <c r="AH665" s="3">
        <v>45792</v>
      </c>
      <c r="AJ665" t="s">
        <v>56</v>
      </c>
      <c r="AK665" s="3"/>
      <c r="AM665" s="3"/>
      <c r="AN665" t="s">
        <v>57</v>
      </c>
      <c r="AO665" s="3"/>
      <c r="AR665"/>
      <c r="AS665">
        <v>202505</v>
      </c>
      <c r="AT665" s="3">
        <v>45792</v>
      </c>
      <c r="AU665">
        <v>2180152</v>
      </c>
      <c r="AV665">
        <v>45796</v>
      </c>
      <c r="AW665" s="3">
        <v>45812</v>
      </c>
      <c r="AY665" s="3"/>
      <c r="BA665" s="3"/>
      <c r="BC665" s="3"/>
      <c r="BD665">
        <v>202505</v>
      </c>
      <c r="BE665">
        <v>202505</v>
      </c>
      <c r="BF665" s="5">
        <f>IFERROR(VLOOKUP(Sheet1[[#This Row],[ASESOR]],Parámetros!A:B,2,0),Sheet1[[#This Row],[PERIODO_ALTA]])</f>
        <v>202505</v>
      </c>
      <c r="BG665" s="5" t="str">
        <f>_xlfn.CONCAT(TRIM(Sheet1[[#This Row],[ASESOR]])," ",TRIM(Sheet1[[#This Row],[DEPARTAMENTO]]))</f>
        <v>SAVY OUTSOURCING S.A.C. La Libertad</v>
      </c>
      <c r="BH665" s="5" t="str">
        <f>Sheet1[[#This Row],[DNI_ASESOR]]</f>
        <v>20611812893</v>
      </c>
      <c r="BI665">
        <f>IF(Sheet1[[#This Row],[GRUPO]]="G1",IF(AND(Sheet1[[#This Row],[RECIBO1_PAGADO]]&lt;&gt;"",Sheet1[[#This Row],[RECIBO1_PAGADO]]&lt;=DATEVALUE("10/06/2025")),1,0),0)</f>
        <v>1</v>
      </c>
      <c r="BJ665" s="9">
        <f>Sheet1[[#This Row],[PRECIO CON IGV EXTERNO]]/1.18</f>
        <v>58.474576271186443</v>
      </c>
      <c r="BK665" s="5" t="str">
        <f>IF(MONTH(Sheet1[[#This Row],[WS_RECIBO1_EMISION]])=5,"G1",IF(MONTH(Sheet1[[#This Row],[WS_RECIBO1_EMISION]])-5=1,"G2","POR DEFINIR"))</f>
        <v>G1</v>
      </c>
      <c r="BL665" s="5" t="s">
        <v>1798</v>
      </c>
    </row>
    <row r="666" spans="1:64" x14ac:dyDescent="0.25">
      <c r="A666">
        <v>2180171</v>
      </c>
      <c r="B666" t="s">
        <v>959</v>
      </c>
      <c r="C666" t="s">
        <v>89</v>
      </c>
      <c r="D666" t="s">
        <v>89</v>
      </c>
      <c r="E666" t="s">
        <v>90</v>
      </c>
      <c r="H666" s="3">
        <v>45783</v>
      </c>
      <c r="I666" s="13">
        <v>45792.520726192131</v>
      </c>
      <c r="J666" t="s">
        <v>190</v>
      </c>
      <c r="K666">
        <v>350</v>
      </c>
      <c r="L666" t="s">
        <v>188</v>
      </c>
      <c r="M666" t="s">
        <v>58</v>
      </c>
      <c r="N666">
        <v>0</v>
      </c>
      <c r="O666">
        <v>0</v>
      </c>
      <c r="P666">
        <v>1</v>
      </c>
      <c r="Q666">
        <v>0</v>
      </c>
      <c r="R666" t="s">
        <v>227</v>
      </c>
      <c r="S666" t="s">
        <v>227</v>
      </c>
      <c r="T666">
        <v>0</v>
      </c>
      <c r="U666" t="s">
        <v>227</v>
      </c>
      <c r="V666" t="s">
        <v>227</v>
      </c>
      <c r="W666" t="s">
        <v>227</v>
      </c>
      <c r="X666" t="s">
        <v>227</v>
      </c>
      <c r="Y666" t="s">
        <v>227</v>
      </c>
      <c r="Z666" t="s">
        <v>227</v>
      </c>
      <c r="AA666" t="s">
        <v>54</v>
      </c>
      <c r="AB666">
        <v>84</v>
      </c>
      <c r="AC666">
        <v>84</v>
      </c>
      <c r="AD666" t="s">
        <v>67</v>
      </c>
      <c r="AE666" t="s">
        <v>4</v>
      </c>
      <c r="AF666" t="s">
        <v>8</v>
      </c>
      <c r="AG666" t="s">
        <v>88</v>
      </c>
      <c r="AH666" s="3">
        <v>45793</v>
      </c>
      <c r="AJ666" t="s">
        <v>56</v>
      </c>
      <c r="AK666" s="3"/>
      <c r="AM666" s="3"/>
      <c r="AN666" t="s">
        <v>57</v>
      </c>
      <c r="AO666" s="3"/>
      <c r="AR666"/>
      <c r="AS666">
        <v>202505</v>
      </c>
      <c r="AT666" s="3">
        <v>45793</v>
      </c>
      <c r="AU666">
        <v>2180171</v>
      </c>
      <c r="AV666">
        <v>45796</v>
      </c>
      <c r="AW666" s="3">
        <v>45806</v>
      </c>
      <c r="AY666" s="3"/>
      <c r="BA666" s="3"/>
      <c r="BC666" s="3"/>
      <c r="BD666">
        <v>202505</v>
      </c>
      <c r="BE666">
        <v>202505</v>
      </c>
      <c r="BF666" s="5">
        <f>IFERROR(VLOOKUP(Sheet1[[#This Row],[ASESOR]],Parámetros!A:B,2,0),Sheet1[[#This Row],[PERIODO_ALTA]])</f>
        <v>202505</v>
      </c>
      <c r="BG666" s="5" t="str">
        <f>_xlfn.CONCAT(TRIM(Sheet1[[#This Row],[ASESOR]])," ",TRIM(Sheet1[[#This Row],[DEPARTAMENTO]]))</f>
        <v>ALIV TELECOM S.A.C. Piura</v>
      </c>
      <c r="BH666" s="5" t="str">
        <f>Sheet1[[#This Row],[DNI_ASESOR]]</f>
        <v>20609316170</v>
      </c>
      <c r="BI666">
        <f>IF(Sheet1[[#This Row],[GRUPO]]="G1",IF(AND(Sheet1[[#This Row],[RECIBO1_PAGADO]]&lt;&gt;"",Sheet1[[#This Row],[RECIBO1_PAGADO]]&lt;=DATEVALUE("10/06/2025")),1,0),0)</f>
        <v>1</v>
      </c>
      <c r="BJ666" s="9">
        <f>Sheet1[[#This Row],[PRECIO CON IGV EXTERNO]]/1.18</f>
        <v>71.186440677966104</v>
      </c>
      <c r="BK666" s="5" t="str">
        <f>IF(MONTH(Sheet1[[#This Row],[WS_RECIBO1_EMISION]])=5,"G1",IF(MONTH(Sheet1[[#This Row],[WS_RECIBO1_EMISION]])-5=1,"G2","POR DEFINIR"))</f>
        <v>G1</v>
      </c>
      <c r="BL666" s="5" t="s">
        <v>1798</v>
      </c>
    </row>
    <row r="667" spans="1:64" x14ac:dyDescent="0.25">
      <c r="A667">
        <v>2180199</v>
      </c>
      <c r="B667" t="s">
        <v>960</v>
      </c>
      <c r="C667" t="s">
        <v>94</v>
      </c>
      <c r="D667" t="s">
        <v>95</v>
      </c>
      <c r="E667" t="s">
        <v>96</v>
      </c>
      <c r="H667" s="3">
        <v>45792</v>
      </c>
      <c r="I667" s="13">
        <v>45792.54364074074</v>
      </c>
      <c r="J667" t="s">
        <v>190</v>
      </c>
      <c r="K667">
        <v>350</v>
      </c>
      <c r="L667" t="s">
        <v>188</v>
      </c>
      <c r="M667" t="s">
        <v>61</v>
      </c>
      <c r="N667">
        <v>0</v>
      </c>
      <c r="O667">
        <v>0</v>
      </c>
      <c r="P667">
        <v>0</v>
      </c>
      <c r="Q667">
        <v>0</v>
      </c>
      <c r="R667" t="s">
        <v>227</v>
      </c>
      <c r="S667" t="s">
        <v>227</v>
      </c>
      <c r="T667">
        <v>1</v>
      </c>
      <c r="U667" t="s">
        <v>227</v>
      </c>
      <c r="V667" t="s">
        <v>227</v>
      </c>
      <c r="W667" t="s">
        <v>227</v>
      </c>
      <c r="X667" t="s">
        <v>227</v>
      </c>
      <c r="Y667" t="s">
        <v>227</v>
      </c>
      <c r="Z667" t="s">
        <v>227</v>
      </c>
      <c r="AA667" t="s">
        <v>54</v>
      </c>
      <c r="AB667">
        <v>79</v>
      </c>
      <c r="AC667">
        <v>79</v>
      </c>
      <c r="AD667" t="s">
        <v>67</v>
      </c>
      <c r="AE667" t="s">
        <v>4</v>
      </c>
      <c r="AF667" t="s">
        <v>8</v>
      </c>
      <c r="AG667" t="s">
        <v>88</v>
      </c>
      <c r="AH667" s="3">
        <v>45792</v>
      </c>
      <c r="AJ667" t="s">
        <v>56</v>
      </c>
      <c r="AK667" s="3"/>
      <c r="AM667" s="3"/>
      <c r="AN667" t="s">
        <v>57</v>
      </c>
      <c r="AO667" s="3"/>
      <c r="AR667"/>
      <c r="AS667">
        <v>202505</v>
      </c>
      <c r="AT667" s="3">
        <v>45792</v>
      </c>
      <c r="AU667">
        <v>2180199</v>
      </c>
      <c r="AV667">
        <v>45796</v>
      </c>
      <c r="AW667" s="3">
        <v>45804</v>
      </c>
      <c r="AY667" s="3"/>
      <c r="BA667" s="3"/>
      <c r="BC667" s="3"/>
      <c r="BD667">
        <v>202505</v>
      </c>
      <c r="BE667">
        <v>202505</v>
      </c>
      <c r="BF667" s="5">
        <f>IFERROR(VLOOKUP(Sheet1[[#This Row],[ASESOR]],Parámetros!A:B,2,0),Sheet1[[#This Row],[PERIODO_ALTA]])</f>
        <v>202505</v>
      </c>
      <c r="BG667" s="5" t="str">
        <f>_xlfn.CONCAT(TRIM(Sheet1[[#This Row],[ASESOR]])," ",TRIM(Sheet1[[#This Row],[DEPARTAMENTO]]))</f>
        <v>ALIV TELECOM S.A.C. La Libertad</v>
      </c>
      <c r="BH667" s="5" t="str">
        <f>Sheet1[[#This Row],[DNI_ASESOR]]</f>
        <v>20609316170</v>
      </c>
      <c r="BI667">
        <f>IF(Sheet1[[#This Row],[GRUPO]]="G1",IF(AND(Sheet1[[#This Row],[RECIBO1_PAGADO]]&lt;&gt;"",Sheet1[[#This Row],[RECIBO1_PAGADO]]&lt;=DATEVALUE("10/06/2025")),1,0),0)</f>
        <v>1</v>
      </c>
      <c r="BJ667" s="9">
        <f>Sheet1[[#This Row],[PRECIO CON IGV EXTERNO]]/1.18</f>
        <v>66.949152542372886</v>
      </c>
      <c r="BK667" s="5" t="str">
        <f>IF(MONTH(Sheet1[[#This Row],[WS_RECIBO1_EMISION]])=5,"G1",IF(MONTH(Sheet1[[#This Row],[WS_RECIBO1_EMISION]])-5=1,"G2","POR DEFINIR"))</f>
        <v>G1</v>
      </c>
      <c r="BL667" s="5" t="s">
        <v>1798</v>
      </c>
    </row>
    <row r="668" spans="1:64" x14ac:dyDescent="0.25">
      <c r="A668">
        <v>2180201</v>
      </c>
      <c r="B668" t="s">
        <v>961</v>
      </c>
      <c r="C668" t="s">
        <v>89</v>
      </c>
      <c r="D668" t="s">
        <v>89</v>
      </c>
      <c r="E668" t="s">
        <v>90</v>
      </c>
      <c r="H668" s="3">
        <v>45792</v>
      </c>
      <c r="I668" s="13">
        <v>45792.522846840278</v>
      </c>
      <c r="J668" t="s">
        <v>190</v>
      </c>
      <c r="K668">
        <v>350</v>
      </c>
      <c r="L668" t="s">
        <v>186</v>
      </c>
      <c r="M668" t="s">
        <v>53</v>
      </c>
      <c r="N668">
        <v>0</v>
      </c>
      <c r="O668">
        <v>0</v>
      </c>
      <c r="P668">
        <v>0</v>
      </c>
      <c r="Q668">
        <v>0</v>
      </c>
      <c r="R668" t="s">
        <v>227</v>
      </c>
      <c r="S668" t="s">
        <v>227</v>
      </c>
      <c r="T668">
        <v>0</v>
      </c>
      <c r="U668" t="s">
        <v>227</v>
      </c>
      <c r="V668" t="s">
        <v>227</v>
      </c>
      <c r="W668" t="s">
        <v>227</v>
      </c>
      <c r="X668" t="s">
        <v>227</v>
      </c>
      <c r="Y668" t="s">
        <v>227</v>
      </c>
      <c r="Z668" t="s">
        <v>227</v>
      </c>
      <c r="AA668" t="s">
        <v>54</v>
      </c>
      <c r="AB668">
        <v>69</v>
      </c>
      <c r="AC668">
        <v>69</v>
      </c>
      <c r="AD668" t="s">
        <v>67</v>
      </c>
      <c r="AE668" t="s">
        <v>70</v>
      </c>
      <c r="AF668" t="s">
        <v>131</v>
      </c>
      <c r="AG668" t="s">
        <v>88</v>
      </c>
      <c r="AH668" s="3">
        <v>45794</v>
      </c>
      <c r="AJ668" t="s">
        <v>56</v>
      </c>
      <c r="AK668" s="3"/>
      <c r="AM668" s="3"/>
      <c r="AN668" t="s">
        <v>57</v>
      </c>
      <c r="AO668" s="3"/>
      <c r="AR668"/>
      <c r="AS668">
        <v>202505</v>
      </c>
      <c r="AT668" s="3">
        <v>45794</v>
      </c>
      <c r="AU668">
        <v>2180201</v>
      </c>
      <c r="AV668">
        <v>45796</v>
      </c>
      <c r="AW668" s="3">
        <v>45805</v>
      </c>
      <c r="AY668" s="3"/>
      <c r="BA668" s="3"/>
      <c r="BC668" s="3"/>
      <c r="BD668">
        <v>202505</v>
      </c>
      <c r="BE668">
        <v>202505</v>
      </c>
      <c r="BF668" s="5">
        <f>IFERROR(VLOOKUP(Sheet1[[#This Row],[ASESOR]],Parámetros!A:B,2,0),Sheet1[[#This Row],[PERIODO_ALTA]])</f>
        <v>202505</v>
      </c>
      <c r="BG668" s="5" t="str">
        <f>_xlfn.CONCAT(TRIM(Sheet1[[#This Row],[ASESOR]])," ",TRIM(Sheet1[[#This Row],[DEPARTAMENTO]]))</f>
        <v>SICOMNET SAC Piura</v>
      </c>
      <c r="BH668" s="5" t="str">
        <f>Sheet1[[#This Row],[DNI_ASESOR]]</f>
        <v>20610959564</v>
      </c>
      <c r="BI668">
        <f>IF(Sheet1[[#This Row],[GRUPO]]="G1",IF(AND(Sheet1[[#This Row],[RECIBO1_PAGADO]]&lt;&gt;"",Sheet1[[#This Row],[RECIBO1_PAGADO]]&lt;=DATEVALUE("10/06/2025")),1,0),0)</f>
        <v>1</v>
      </c>
      <c r="BJ668" s="9">
        <f>Sheet1[[#This Row],[PRECIO CON IGV EXTERNO]]/1.18</f>
        <v>58.474576271186443</v>
      </c>
      <c r="BK668" s="5" t="str">
        <f>IF(MONTH(Sheet1[[#This Row],[WS_RECIBO1_EMISION]])=5,"G1",IF(MONTH(Sheet1[[#This Row],[WS_RECIBO1_EMISION]])-5=1,"G2","POR DEFINIR"))</f>
        <v>G1</v>
      </c>
      <c r="BL668" s="5" t="s">
        <v>1798</v>
      </c>
    </row>
    <row r="669" spans="1:64" x14ac:dyDescent="0.25">
      <c r="A669">
        <v>2180211</v>
      </c>
      <c r="B669" t="s">
        <v>962</v>
      </c>
      <c r="C669" t="s">
        <v>89</v>
      </c>
      <c r="D669" t="s">
        <v>89</v>
      </c>
      <c r="E669" t="s">
        <v>90</v>
      </c>
      <c r="H669" s="3">
        <v>45792</v>
      </c>
      <c r="I669" s="13">
        <v>45792.541559687503</v>
      </c>
      <c r="J669" t="s">
        <v>195</v>
      </c>
      <c r="K669">
        <v>1000</v>
      </c>
      <c r="L669" t="s">
        <v>188</v>
      </c>
      <c r="M669" t="s">
        <v>58</v>
      </c>
      <c r="N669">
        <v>1</v>
      </c>
      <c r="O669">
        <v>0</v>
      </c>
      <c r="P669">
        <v>0</v>
      </c>
      <c r="Q669">
        <v>0</v>
      </c>
      <c r="R669" t="s">
        <v>227</v>
      </c>
      <c r="S669" t="s">
        <v>227</v>
      </c>
      <c r="T669">
        <v>0</v>
      </c>
      <c r="U669" t="s">
        <v>227</v>
      </c>
      <c r="V669" t="s">
        <v>227</v>
      </c>
      <c r="W669" t="s">
        <v>227</v>
      </c>
      <c r="X669" t="s">
        <v>227</v>
      </c>
      <c r="Y669" t="s">
        <v>227</v>
      </c>
      <c r="Z669" t="s">
        <v>228</v>
      </c>
      <c r="AA669" t="s">
        <v>54</v>
      </c>
      <c r="AB669">
        <v>129.9</v>
      </c>
      <c r="AC669">
        <v>111.563</v>
      </c>
      <c r="AD669" t="s">
        <v>67</v>
      </c>
      <c r="AE669" t="s">
        <v>4</v>
      </c>
      <c r="AF669" t="s">
        <v>8</v>
      </c>
      <c r="AG669" t="s">
        <v>88</v>
      </c>
      <c r="AH669" s="3">
        <v>45792</v>
      </c>
      <c r="AJ669" t="s">
        <v>56</v>
      </c>
      <c r="AK669" s="3"/>
      <c r="AM669" s="3"/>
      <c r="AN669" t="s">
        <v>57</v>
      </c>
      <c r="AO669" s="3"/>
      <c r="AR669"/>
      <c r="AS669">
        <v>202505</v>
      </c>
      <c r="AT669" s="3">
        <v>45792</v>
      </c>
      <c r="AU669">
        <v>2180211</v>
      </c>
      <c r="AV669">
        <v>45796</v>
      </c>
      <c r="AW669" s="3">
        <v>45808</v>
      </c>
      <c r="AY669" s="3"/>
      <c r="BA669" s="3"/>
      <c r="BC669" s="3"/>
      <c r="BD669">
        <v>202505</v>
      </c>
      <c r="BE669">
        <v>202505</v>
      </c>
      <c r="BF669" s="5">
        <f>IFERROR(VLOOKUP(Sheet1[[#This Row],[ASESOR]],Parámetros!A:B,2,0),Sheet1[[#This Row],[PERIODO_ALTA]])</f>
        <v>202505</v>
      </c>
      <c r="BG669" s="5" t="str">
        <f>_xlfn.CONCAT(TRIM(Sheet1[[#This Row],[ASESOR]])," ",TRIM(Sheet1[[#This Row],[DEPARTAMENTO]]))</f>
        <v>ALIV TELECOM S.A.C. Piura</v>
      </c>
      <c r="BH669" s="5" t="str">
        <f>Sheet1[[#This Row],[DNI_ASESOR]]</f>
        <v>20609316170</v>
      </c>
      <c r="BI669">
        <f>IF(Sheet1[[#This Row],[GRUPO]]="G1",IF(AND(Sheet1[[#This Row],[RECIBO1_PAGADO]]&lt;&gt;"",Sheet1[[#This Row],[RECIBO1_PAGADO]]&lt;=DATEVALUE("10/06/2025")),1,0),0)</f>
        <v>1</v>
      </c>
      <c r="BJ669" s="9">
        <f>Sheet1[[#This Row],[PRECIO CON IGV EXTERNO]]/1.18</f>
        <v>94.544915254237296</v>
      </c>
      <c r="BK669" s="5" t="str">
        <f>IF(MONTH(Sheet1[[#This Row],[WS_RECIBO1_EMISION]])=5,"G1",IF(MONTH(Sheet1[[#This Row],[WS_RECIBO1_EMISION]])-5=1,"G2","POR DEFINIR"))</f>
        <v>G1</v>
      </c>
      <c r="BL669" s="5" t="s">
        <v>1798</v>
      </c>
    </row>
    <row r="670" spans="1:64" x14ac:dyDescent="0.25">
      <c r="A670">
        <v>2180216</v>
      </c>
      <c r="B670" t="s">
        <v>963</v>
      </c>
      <c r="C670" t="s">
        <v>89</v>
      </c>
      <c r="D670" t="s">
        <v>89</v>
      </c>
      <c r="E670" t="s">
        <v>93</v>
      </c>
      <c r="H670" s="3">
        <v>45792</v>
      </c>
      <c r="I670" s="13">
        <v>45792.545721145834</v>
      </c>
      <c r="J670" t="s">
        <v>195</v>
      </c>
      <c r="K670">
        <v>1000</v>
      </c>
      <c r="L670" t="s">
        <v>188</v>
      </c>
      <c r="M670" t="s">
        <v>58</v>
      </c>
      <c r="N670">
        <v>1</v>
      </c>
      <c r="O670">
        <v>0</v>
      </c>
      <c r="P670">
        <v>0</v>
      </c>
      <c r="Q670">
        <v>0</v>
      </c>
      <c r="R670" t="s">
        <v>227</v>
      </c>
      <c r="S670" t="s">
        <v>227</v>
      </c>
      <c r="T670">
        <v>0</v>
      </c>
      <c r="U670" t="s">
        <v>227</v>
      </c>
      <c r="V670" t="s">
        <v>227</v>
      </c>
      <c r="W670" t="s">
        <v>227</v>
      </c>
      <c r="X670" t="s">
        <v>227</v>
      </c>
      <c r="Y670" t="s">
        <v>227</v>
      </c>
      <c r="Z670" t="s">
        <v>228</v>
      </c>
      <c r="AA670" t="s">
        <v>54</v>
      </c>
      <c r="AB670">
        <v>129.9</v>
      </c>
      <c r="AC670">
        <v>111.563</v>
      </c>
      <c r="AD670" t="s">
        <v>67</v>
      </c>
      <c r="AE670" t="s">
        <v>4</v>
      </c>
      <c r="AF670" t="s">
        <v>8</v>
      </c>
      <c r="AG670" t="s">
        <v>88</v>
      </c>
      <c r="AH670" s="3">
        <v>45792</v>
      </c>
      <c r="AJ670" t="s">
        <v>56</v>
      </c>
      <c r="AK670" s="3"/>
      <c r="AM670" s="3"/>
      <c r="AN670" t="s">
        <v>57</v>
      </c>
      <c r="AO670" s="3"/>
      <c r="AR670"/>
      <c r="AS670">
        <v>202505</v>
      </c>
      <c r="AT670" s="3">
        <v>45792</v>
      </c>
      <c r="AU670">
        <v>2180216</v>
      </c>
      <c r="AV670">
        <v>45796</v>
      </c>
      <c r="AW670" s="3">
        <v>45816</v>
      </c>
      <c r="AY670" s="3"/>
      <c r="BA670" s="3"/>
      <c r="BC670" s="3"/>
      <c r="BD670">
        <v>202505</v>
      </c>
      <c r="BE670">
        <v>202505</v>
      </c>
      <c r="BF670" s="5">
        <f>IFERROR(VLOOKUP(Sheet1[[#This Row],[ASESOR]],Parámetros!A:B,2,0),Sheet1[[#This Row],[PERIODO_ALTA]])</f>
        <v>202505</v>
      </c>
      <c r="BG670" s="5" t="str">
        <f>_xlfn.CONCAT(TRIM(Sheet1[[#This Row],[ASESOR]])," ",TRIM(Sheet1[[#This Row],[DEPARTAMENTO]]))</f>
        <v>ALIV TELECOM S.A.C. Piura</v>
      </c>
      <c r="BH670" s="5" t="str">
        <f>Sheet1[[#This Row],[DNI_ASESOR]]</f>
        <v>20609316170</v>
      </c>
      <c r="BI670">
        <f>IF(Sheet1[[#This Row],[GRUPO]]="G1",IF(AND(Sheet1[[#This Row],[RECIBO1_PAGADO]]&lt;&gt;"",Sheet1[[#This Row],[RECIBO1_PAGADO]]&lt;=DATEVALUE("10/06/2025")),1,0),0)</f>
        <v>1</v>
      </c>
      <c r="BJ670" s="9">
        <f>Sheet1[[#This Row],[PRECIO CON IGV EXTERNO]]/1.18</f>
        <v>94.544915254237296</v>
      </c>
      <c r="BK670" s="5" t="str">
        <f>IF(MONTH(Sheet1[[#This Row],[WS_RECIBO1_EMISION]])=5,"G1",IF(MONTH(Sheet1[[#This Row],[WS_RECIBO1_EMISION]])-5=1,"G2","POR DEFINIR"))</f>
        <v>G1</v>
      </c>
      <c r="BL670" s="5" t="s">
        <v>1798</v>
      </c>
    </row>
    <row r="671" spans="1:64" x14ac:dyDescent="0.25">
      <c r="A671">
        <v>2180240</v>
      </c>
      <c r="B671" t="s">
        <v>964</v>
      </c>
      <c r="C671" t="s">
        <v>89</v>
      </c>
      <c r="D671" t="s">
        <v>89</v>
      </c>
      <c r="E671" t="s">
        <v>90</v>
      </c>
      <c r="H671" s="3">
        <v>45792</v>
      </c>
      <c r="I671" s="13">
        <v>45792.524927002312</v>
      </c>
      <c r="J671" t="s">
        <v>194</v>
      </c>
      <c r="K671">
        <v>1000</v>
      </c>
      <c r="L671" t="s">
        <v>186</v>
      </c>
      <c r="M671" t="s">
        <v>53</v>
      </c>
      <c r="N671">
        <v>0</v>
      </c>
      <c r="O671">
        <v>0</v>
      </c>
      <c r="P671">
        <v>0</v>
      </c>
      <c r="Q671">
        <v>0</v>
      </c>
      <c r="R671" t="s">
        <v>227</v>
      </c>
      <c r="S671" t="s">
        <v>227</v>
      </c>
      <c r="T671">
        <v>0</v>
      </c>
      <c r="U671" t="s">
        <v>227</v>
      </c>
      <c r="V671" t="s">
        <v>227</v>
      </c>
      <c r="W671" t="s">
        <v>227</v>
      </c>
      <c r="X671" t="s">
        <v>227</v>
      </c>
      <c r="Y671" t="s">
        <v>227</v>
      </c>
      <c r="Z671" t="s">
        <v>227</v>
      </c>
      <c r="AA671" t="s">
        <v>54</v>
      </c>
      <c r="AB671">
        <v>159</v>
      </c>
      <c r="AC671">
        <v>159</v>
      </c>
      <c r="AD671" t="s">
        <v>67</v>
      </c>
      <c r="AE671" t="s">
        <v>4</v>
      </c>
      <c r="AF671" t="s">
        <v>8</v>
      </c>
      <c r="AG671" t="s">
        <v>88</v>
      </c>
      <c r="AH671" s="3">
        <v>45793</v>
      </c>
      <c r="AJ671" t="s">
        <v>56</v>
      </c>
      <c r="AK671" s="3"/>
      <c r="AM671" s="3"/>
      <c r="AN671" t="s">
        <v>57</v>
      </c>
      <c r="AO671" s="3"/>
      <c r="AR671"/>
      <c r="AS671">
        <v>202505</v>
      </c>
      <c r="AT671" s="3">
        <v>45793</v>
      </c>
      <c r="AU671">
        <v>2180240</v>
      </c>
      <c r="AV671">
        <v>45796</v>
      </c>
      <c r="AW671" s="3">
        <v>45813</v>
      </c>
      <c r="AY671" s="3"/>
      <c r="BA671" s="3"/>
      <c r="BC671" s="3"/>
      <c r="BD671">
        <v>202505</v>
      </c>
      <c r="BE671">
        <v>202505</v>
      </c>
      <c r="BF671" s="5">
        <f>IFERROR(VLOOKUP(Sheet1[[#This Row],[ASESOR]],Parámetros!A:B,2,0),Sheet1[[#This Row],[PERIODO_ALTA]])</f>
        <v>202505</v>
      </c>
      <c r="BG671" s="5" t="str">
        <f>_xlfn.CONCAT(TRIM(Sheet1[[#This Row],[ASESOR]])," ",TRIM(Sheet1[[#This Row],[DEPARTAMENTO]]))</f>
        <v>ALIV TELECOM S.A.C. Piura</v>
      </c>
      <c r="BH671" s="5" t="str">
        <f>Sheet1[[#This Row],[DNI_ASESOR]]</f>
        <v>20609316170</v>
      </c>
      <c r="BI671">
        <f>IF(Sheet1[[#This Row],[GRUPO]]="G1",IF(AND(Sheet1[[#This Row],[RECIBO1_PAGADO]]&lt;&gt;"",Sheet1[[#This Row],[RECIBO1_PAGADO]]&lt;=DATEVALUE("10/06/2025")),1,0),0)</f>
        <v>1</v>
      </c>
      <c r="BJ671" s="9">
        <f>Sheet1[[#This Row],[PRECIO CON IGV EXTERNO]]/1.18</f>
        <v>134.74576271186442</v>
      </c>
      <c r="BK671" s="5" t="str">
        <f>IF(MONTH(Sheet1[[#This Row],[WS_RECIBO1_EMISION]])=5,"G1",IF(MONTH(Sheet1[[#This Row],[WS_RECIBO1_EMISION]])-5=1,"G2","POR DEFINIR"))</f>
        <v>G1</v>
      </c>
      <c r="BL671" s="5" t="s">
        <v>1798</v>
      </c>
    </row>
    <row r="672" spans="1:64" x14ac:dyDescent="0.25">
      <c r="A672">
        <v>2180315</v>
      </c>
      <c r="B672" t="s">
        <v>965</v>
      </c>
      <c r="C672" t="s">
        <v>98</v>
      </c>
      <c r="D672" t="s">
        <v>99</v>
      </c>
      <c r="E672" t="s">
        <v>100</v>
      </c>
      <c r="H672" s="3">
        <v>45792</v>
      </c>
      <c r="I672" s="13">
        <v>45792.560318750002</v>
      </c>
      <c r="J672" t="s">
        <v>190</v>
      </c>
      <c r="K672">
        <v>350</v>
      </c>
      <c r="L672" t="s">
        <v>186</v>
      </c>
      <c r="M672" t="s">
        <v>53</v>
      </c>
      <c r="N672">
        <v>0</v>
      </c>
      <c r="O672">
        <v>0</v>
      </c>
      <c r="P672">
        <v>0</v>
      </c>
      <c r="Q672">
        <v>0</v>
      </c>
      <c r="R672" t="s">
        <v>227</v>
      </c>
      <c r="S672" t="s">
        <v>227</v>
      </c>
      <c r="T672">
        <v>0</v>
      </c>
      <c r="U672" t="s">
        <v>227</v>
      </c>
      <c r="V672" t="s">
        <v>227</v>
      </c>
      <c r="W672" t="s">
        <v>227</v>
      </c>
      <c r="X672" t="s">
        <v>227</v>
      </c>
      <c r="Y672" t="s">
        <v>227</v>
      </c>
      <c r="Z672" t="s">
        <v>227</v>
      </c>
      <c r="AA672" t="s">
        <v>54</v>
      </c>
      <c r="AB672">
        <v>69</v>
      </c>
      <c r="AC672">
        <v>69</v>
      </c>
      <c r="AD672" t="s">
        <v>67</v>
      </c>
      <c r="AE672" t="s">
        <v>142</v>
      </c>
      <c r="AF672" t="s">
        <v>143</v>
      </c>
      <c r="AG672" t="s">
        <v>88</v>
      </c>
      <c r="AH672" s="3">
        <v>45792</v>
      </c>
      <c r="AJ672" t="s">
        <v>56</v>
      </c>
      <c r="AK672" s="3"/>
      <c r="AM672" s="3"/>
      <c r="AN672" t="s">
        <v>57</v>
      </c>
      <c r="AO672" s="3"/>
      <c r="AR672"/>
      <c r="AS672">
        <v>202505</v>
      </c>
      <c r="AT672" s="3">
        <v>45792</v>
      </c>
      <c r="AU672">
        <v>2180315</v>
      </c>
      <c r="AV672">
        <v>45796</v>
      </c>
      <c r="AW672" s="3"/>
      <c r="AY672" s="3"/>
      <c r="BA672" s="3"/>
      <c r="BC672" s="3"/>
      <c r="BD672">
        <v>202505</v>
      </c>
      <c r="BE672">
        <v>202505</v>
      </c>
      <c r="BF672" s="5">
        <f>IFERROR(VLOOKUP(Sheet1[[#This Row],[ASESOR]],Parámetros!A:B,2,0),Sheet1[[#This Row],[PERIODO_ALTA]])</f>
        <v>202505</v>
      </c>
      <c r="BG672" s="5" t="str">
        <f>_xlfn.CONCAT(TRIM(Sheet1[[#This Row],[ASESOR]])," ",TRIM(Sheet1[[#This Row],[DEPARTAMENTO]]))</f>
        <v>CENTRALCALL TELECOMUNICACIONES Áncash</v>
      </c>
      <c r="BH672" s="5" t="str">
        <f>Sheet1[[#This Row],[DNI_ASESOR]]</f>
        <v>20609402319</v>
      </c>
      <c r="BI672">
        <f>IF(Sheet1[[#This Row],[GRUPO]]="G1",IF(AND(Sheet1[[#This Row],[RECIBO1_PAGADO]]&lt;&gt;"",Sheet1[[#This Row],[RECIBO1_PAGADO]]&lt;=DATEVALUE("10/06/2025")),1,0),0)</f>
        <v>0</v>
      </c>
      <c r="BJ672" s="9">
        <f>Sheet1[[#This Row],[PRECIO CON IGV EXTERNO]]/1.18</f>
        <v>58.474576271186443</v>
      </c>
      <c r="BK672" s="5" t="str">
        <f>IF(MONTH(Sheet1[[#This Row],[WS_RECIBO1_EMISION]])=5,"G1",IF(MONTH(Sheet1[[#This Row],[WS_RECIBO1_EMISION]])-5=1,"G2","POR DEFINIR"))</f>
        <v>G1</v>
      </c>
      <c r="BL672" s="5" t="s">
        <v>1798</v>
      </c>
    </row>
    <row r="673" spans="1:64" x14ac:dyDescent="0.25">
      <c r="A673">
        <v>2180346</v>
      </c>
      <c r="B673" t="s">
        <v>966</v>
      </c>
      <c r="C673" t="s">
        <v>85</v>
      </c>
      <c r="D673" t="s">
        <v>86</v>
      </c>
      <c r="E673" t="s">
        <v>103</v>
      </c>
      <c r="H673" s="3">
        <v>45792</v>
      </c>
      <c r="I673" s="13">
        <v>45792.556154432874</v>
      </c>
      <c r="J673" t="s">
        <v>195</v>
      </c>
      <c r="K673">
        <v>1000</v>
      </c>
      <c r="L673" t="s">
        <v>188</v>
      </c>
      <c r="M673" t="s">
        <v>58</v>
      </c>
      <c r="N673">
        <v>1</v>
      </c>
      <c r="O673">
        <v>0</v>
      </c>
      <c r="P673">
        <v>0</v>
      </c>
      <c r="Q673">
        <v>0</v>
      </c>
      <c r="R673" t="s">
        <v>227</v>
      </c>
      <c r="S673" t="s">
        <v>227</v>
      </c>
      <c r="T673">
        <v>0</v>
      </c>
      <c r="U673" t="s">
        <v>227</v>
      </c>
      <c r="V673" t="s">
        <v>227</v>
      </c>
      <c r="W673" t="s">
        <v>227</v>
      </c>
      <c r="X673" t="s">
        <v>227</v>
      </c>
      <c r="Y673" t="s">
        <v>227</v>
      </c>
      <c r="Z673" t="s">
        <v>228</v>
      </c>
      <c r="AA673" t="s">
        <v>54</v>
      </c>
      <c r="AB673">
        <v>129.9</v>
      </c>
      <c r="AC673">
        <v>111.563</v>
      </c>
      <c r="AD673" t="s">
        <v>60</v>
      </c>
      <c r="AE673" t="s">
        <v>196</v>
      </c>
      <c r="AF673" t="s">
        <v>197</v>
      </c>
      <c r="AG673" t="s">
        <v>88</v>
      </c>
      <c r="AH673" s="3">
        <v>45792</v>
      </c>
      <c r="AJ673" t="s">
        <v>56</v>
      </c>
      <c r="AK673" s="3"/>
      <c r="AM673" s="3"/>
      <c r="AN673" t="s">
        <v>57</v>
      </c>
      <c r="AO673" s="3"/>
      <c r="AR673"/>
      <c r="AS673">
        <v>202505</v>
      </c>
      <c r="AT673" s="3">
        <v>45792</v>
      </c>
      <c r="AU673">
        <v>2180346</v>
      </c>
      <c r="AV673">
        <v>45796</v>
      </c>
      <c r="AW673" s="3"/>
      <c r="AY673" s="3"/>
      <c r="BA673" s="3"/>
      <c r="BC673" s="3"/>
      <c r="BD673">
        <v>202505</v>
      </c>
      <c r="BE673">
        <v>202505</v>
      </c>
      <c r="BF673" s="5">
        <f>IFERROR(VLOOKUP(Sheet1[[#This Row],[ASESOR]],Parámetros!A:B,2,0),Sheet1[[#This Row],[PERIODO_ALTA]])</f>
        <v>202505</v>
      </c>
      <c r="BG673" s="5" t="str">
        <f>_xlfn.CONCAT(TRIM(Sheet1[[#This Row],[ASESOR]])," ",TRIM(Sheet1[[#This Row],[DEPARTAMENTO]]))</f>
        <v>NOVO NETWORKS SAC Lambayeque</v>
      </c>
      <c r="BH673" s="5" t="str">
        <f>Sheet1[[#This Row],[DNI_ASESOR]]</f>
        <v>20607021555</v>
      </c>
      <c r="BI673">
        <f>IF(Sheet1[[#This Row],[GRUPO]]="G1",IF(AND(Sheet1[[#This Row],[RECIBO1_PAGADO]]&lt;&gt;"",Sheet1[[#This Row],[RECIBO1_PAGADO]]&lt;=DATEVALUE("10/06/2025")),1,0),0)</f>
        <v>0</v>
      </c>
      <c r="BJ673" s="9">
        <f>Sheet1[[#This Row],[PRECIO CON IGV EXTERNO]]/1.18</f>
        <v>94.544915254237296</v>
      </c>
      <c r="BK673" s="5" t="str">
        <f>IF(MONTH(Sheet1[[#This Row],[WS_RECIBO1_EMISION]])=5,"G1",IF(MONTH(Sheet1[[#This Row],[WS_RECIBO1_EMISION]])-5=1,"G2","POR DEFINIR"))</f>
        <v>G1</v>
      </c>
      <c r="BL673" s="5" t="s">
        <v>1798</v>
      </c>
    </row>
    <row r="674" spans="1:64" x14ac:dyDescent="0.25">
      <c r="A674">
        <v>2180375</v>
      </c>
      <c r="B674" t="s">
        <v>967</v>
      </c>
      <c r="C674" t="s">
        <v>94</v>
      </c>
      <c r="D674" t="s">
        <v>95</v>
      </c>
      <c r="E674" t="s">
        <v>102</v>
      </c>
      <c r="H674" s="3">
        <v>45792</v>
      </c>
      <c r="I674" s="13">
        <v>45792.579043437501</v>
      </c>
      <c r="J674" t="s">
        <v>195</v>
      </c>
      <c r="K674">
        <v>1000</v>
      </c>
      <c r="L674" t="s">
        <v>188</v>
      </c>
      <c r="M674" t="s">
        <v>58</v>
      </c>
      <c r="N674">
        <v>1</v>
      </c>
      <c r="O674">
        <v>0</v>
      </c>
      <c r="P674">
        <v>0</v>
      </c>
      <c r="Q674">
        <v>0</v>
      </c>
      <c r="R674" t="s">
        <v>227</v>
      </c>
      <c r="S674" t="s">
        <v>227</v>
      </c>
      <c r="T674">
        <v>0</v>
      </c>
      <c r="U674" t="s">
        <v>227</v>
      </c>
      <c r="V674" t="s">
        <v>227</v>
      </c>
      <c r="W674" t="s">
        <v>227</v>
      </c>
      <c r="X674" t="s">
        <v>227</v>
      </c>
      <c r="Y674" t="s">
        <v>227</v>
      </c>
      <c r="Z674" t="s">
        <v>228</v>
      </c>
      <c r="AA674" t="s">
        <v>54</v>
      </c>
      <c r="AB674">
        <v>129.9</v>
      </c>
      <c r="AC674">
        <v>111.563</v>
      </c>
      <c r="AD674" t="s">
        <v>67</v>
      </c>
      <c r="AE674" t="s">
        <v>70</v>
      </c>
      <c r="AF674" t="s">
        <v>131</v>
      </c>
      <c r="AG674" t="s">
        <v>88</v>
      </c>
      <c r="AH674" s="3">
        <v>45792</v>
      </c>
      <c r="AJ674" t="s">
        <v>56</v>
      </c>
      <c r="AK674" s="3"/>
      <c r="AM674" s="3"/>
      <c r="AN674" t="s">
        <v>57</v>
      </c>
      <c r="AO674" s="3"/>
      <c r="AR674"/>
      <c r="AS674">
        <v>202505</v>
      </c>
      <c r="AT674" s="3">
        <v>45792</v>
      </c>
      <c r="AU674">
        <v>2180375</v>
      </c>
      <c r="AV674">
        <v>45796</v>
      </c>
      <c r="AW674" s="3">
        <v>45805</v>
      </c>
      <c r="AY674" s="3"/>
      <c r="BA674" s="3"/>
      <c r="BC674" s="3"/>
      <c r="BD674">
        <v>202505</v>
      </c>
      <c r="BE674">
        <v>202505</v>
      </c>
      <c r="BF674" s="5">
        <f>IFERROR(VLOOKUP(Sheet1[[#This Row],[ASESOR]],Parámetros!A:B,2,0),Sheet1[[#This Row],[PERIODO_ALTA]])</f>
        <v>202505</v>
      </c>
      <c r="BG674" s="5" t="str">
        <f>_xlfn.CONCAT(TRIM(Sheet1[[#This Row],[ASESOR]])," ",TRIM(Sheet1[[#This Row],[DEPARTAMENTO]]))</f>
        <v>SICOMNET SAC La Libertad</v>
      </c>
      <c r="BH674" s="5" t="str">
        <f>Sheet1[[#This Row],[DNI_ASESOR]]</f>
        <v>20610959564</v>
      </c>
      <c r="BI674">
        <f>IF(Sheet1[[#This Row],[GRUPO]]="G1",IF(AND(Sheet1[[#This Row],[RECIBO1_PAGADO]]&lt;&gt;"",Sheet1[[#This Row],[RECIBO1_PAGADO]]&lt;=DATEVALUE("10/06/2025")),1,0),0)</f>
        <v>1</v>
      </c>
      <c r="BJ674" s="9">
        <f>Sheet1[[#This Row],[PRECIO CON IGV EXTERNO]]/1.18</f>
        <v>94.544915254237296</v>
      </c>
      <c r="BK674" s="5" t="str">
        <f>IF(MONTH(Sheet1[[#This Row],[WS_RECIBO1_EMISION]])=5,"G1",IF(MONTH(Sheet1[[#This Row],[WS_RECIBO1_EMISION]])-5=1,"G2","POR DEFINIR"))</f>
        <v>G1</v>
      </c>
      <c r="BL674" s="5" t="s">
        <v>1798</v>
      </c>
    </row>
    <row r="675" spans="1:64" x14ac:dyDescent="0.25">
      <c r="A675">
        <v>2180417</v>
      </c>
      <c r="B675" t="s">
        <v>968</v>
      </c>
      <c r="C675" t="s">
        <v>89</v>
      </c>
      <c r="D675" t="s">
        <v>89</v>
      </c>
      <c r="E675" t="s">
        <v>89</v>
      </c>
      <c r="H675" s="3">
        <v>45792</v>
      </c>
      <c r="I675" s="13">
        <v>45792.587378090277</v>
      </c>
      <c r="J675" t="s">
        <v>195</v>
      </c>
      <c r="K675">
        <v>1000</v>
      </c>
      <c r="L675" t="s">
        <v>188</v>
      </c>
      <c r="M675" t="s">
        <v>58</v>
      </c>
      <c r="N675">
        <v>1</v>
      </c>
      <c r="O675">
        <v>0</v>
      </c>
      <c r="P675">
        <v>0</v>
      </c>
      <c r="Q675">
        <v>0</v>
      </c>
      <c r="R675" t="s">
        <v>227</v>
      </c>
      <c r="S675" t="s">
        <v>227</v>
      </c>
      <c r="T675">
        <v>0</v>
      </c>
      <c r="U675" t="s">
        <v>227</v>
      </c>
      <c r="V675" t="s">
        <v>227</v>
      </c>
      <c r="W675" t="s">
        <v>227</v>
      </c>
      <c r="X675" t="s">
        <v>227</v>
      </c>
      <c r="Y675" t="s">
        <v>227</v>
      </c>
      <c r="Z675" t="s">
        <v>228</v>
      </c>
      <c r="AA675" t="s">
        <v>54</v>
      </c>
      <c r="AB675">
        <v>144.9</v>
      </c>
      <c r="AC675">
        <v>126.563</v>
      </c>
      <c r="AD675" t="s">
        <v>67</v>
      </c>
      <c r="AE675" t="s">
        <v>4</v>
      </c>
      <c r="AF675" t="s">
        <v>8</v>
      </c>
      <c r="AG675" t="s">
        <v>88</v>
      </c>
      <c r="AH675" s="3">
        <v>45792</v>
      </c>
      <c r="AJ675" t="s">
        <v>56</v>
      </c>
      <c r="AK675" s="3"/>
      <c r="AM675" s="3"/>
      <c r="AN675" t="s">
        <v>57</v>
      </c>
      <c r="AO675" s="3"/>
      <c r="AR675"/>
      <c r="AS675">
        <v>202505</v>
      </c>
      <c r="AT675" s="3">
        <v>45792</v>
      </c>
      <c r="AU675">
        <v>2180417</v>
      </c>
      <c r="AV675">
        <v>45796</v>
      </c>
      <c r="AW675" s="3">
        <v>45816</v>
      </c>
      <c r="AY675" s="3"/>
      <c r="BA675" s="3"/>
      <c r="BC675" s="3"/>
      <c r="BD675">
        <v>202505</v>
      </c>
      <c r="BE675">
        <v>202505</v>
      </c>
      <c r="BF675" s="5">
        <f>IFERROR(VLOOKUP(Sheet1[[#This Row],[ASESOR]],Parámetros!A:B,2,0),Sheet1[[#This Row],[PERIODO_ALTA]])</f>
        <v>202505</v>
      </c>
      <c r="BG675" s="5" t="str">
        <f>_xlfn.CONCAT(TRIM(Sheet1[[#This Row],[ASESOR]])," ",TRIM(Sheet1[[#This Row],[DEPARTAMENTO]]))</f>
        <v>ALIV TELECOM S.A.C. Piura</v>
      </c>
      <c r="BH675" s="5" t="str">
        <f>Sheet1[[#This Row],[DNI_ASESOR]]</f>
        <v>20609316170</v>
      </c>
      <c r="BI675">
        <f>IF(Sheet1[[#This Row],[GRUPO]]="G1",IF(AND(Sheet1[[#This Row],[RECIBO1_PAGADO]]&lt;&gt;"",Sheet1[[#This Row],[RECIBO1_PAGADO]]&lt;=DATEVALUE("10/06/2025")),1,0),0)</f>
        <v>1</v>
      </c>
      <c r="BJ675" s="9">
        <f>Sheet1[[#This Row],[PRECIO CON IGV EXTERNO]]/1.18</f>
        <v>107.25677966101696</v>
      </c>
      <c r="BK675" s="5" t="str">
        <f>IF(MONTH(Sheet1[[#This Row],[WS_RECIBO1_EMISION]])=5,"G1",IF(MONTH(Sheet1[[#This Row],[WS_RECIBO1_EMISION]])-5=1,"G2","POR DEFINIR"))</f>
        <v>G1</v>
      </c>
      <c r="BL675" s="5" t="s">
        <v>1798</v>
      </c>
    </row>
    <row r="676" spans="1:64" x14ac:dyDescent="0.25">
      <c r="A676">
        <v>2180569</v>
      </c>
      <c r="B676" t="s">
        <v>969</v>
      </c>
      <c r="C676" t="s">
        <v>94</v>
      </c>
      <c r="D676" t="s">
        <v>95</v>
      </c>
      <c r="E676" t="s">
        <v>96</v>
      </c>
      <c r="H676" s="3">
        <v>45792</v>
      </c>
      <c r="I676" s="13">
        <v>45792.618658067127</v>
      </c>
      <c r="J676" t="s">
        <v>190</v>
      </c>
      <c r="K676">
        <v>350</v>
      </c>
      <c r="L676" t="s">
        <v>186</v>
      </c>
      <c r="M676" t="s">
        <v>53</v>
      </c>
      <c r="N676">
        <v>0</v>
      </c>
      <c r="O676">
        <v>0</v>
      </c>
      <c r="P676">
        <v>0</v>
      </c>
      <c r="Q676">
        <v>0</v>
      </c>
      <c r="R676" t="s">
        <v>227</v>
      </c>
      <c r="S676" t="s">
        <v>227</v>
      </c>
      <c r="T676">
        <v>0</v>
      </c>
      <c r="U676" t="s">
        <v>227</v>
      </c>
      <c r="V676" t="s">
        <v>227</v>
      </c>
      <c r="W676" t="s">
        <v>227</v>
      </c>
      <c r="X676" t="s">
        <v>227</v>
      </c>
      <c r="Y676" t="s">
        <v>227</v>
      </c>
      <c r="Z676" t="s">
        <v>227</v>
      </c>
      <c r="AA676" t="s">
        <v>54</v>
      </c>
      <c r="AB676">
        <v>69</v>
      </c>
      <c r="AC676">
        <v>69</v>
      </c>
      <c r="AD676" t="s">
        <v>67</v>
      </c>
      <c r="AE676" t="s">
        <v>196</v>
      </c>
      <c r="AF676" t="s">
        <v>197</v>
      </c>
      <c r="AG676" t="s">
        <v>88</v>
      </c>
      <c r="AH676" s="3">
        <v>45793</v>
      </c>
      <c r="AJ676" t="s">
        <v>56</v>
      </c>
      <c r="AK676" s="3"/>
      <c r="AM676" s="3"/>
      <c r="AN676" t="s">
        <v>57</v>
      </c>
      <c r="AO676" s="3"/>
      <c r="AR676"/>
      <c r="AS676">
        <v>202505</v>
      </c>
      <c r="AT676" s="3">
        <v>45793</v>
      </c>
      <c r="AU676">
        <v>2180569</v>
      </c>
      <c r="AV676">
        <v>45796</v>
      </c>
      <c r="AW676" s="3">
        <v>45813</v>
      </c>
      <c r="AY676" s="3"/>
      <c r="BA676" s="3"/>
      <c r="BC676" s="3"/>
      <c r="BD676">
        <v>202505</v>
      </c>
      <c r="BE676">
        <v>202505</v>
      </c>
      <c r="BF676" s="5">
        <f>IFERROR(VLOOKUP(Sheet1[[#This Row],[ASESOR]],Parámetros!A:B,2,0),Sheet1[[#This Row],[PERIODO_ALTA]])</f>
        <v>202505</v>
      </c>
      <c r="BG676" s="5" t="str">
        <f>_xlfn.CONCAT(TRIM(Sheet1[[#This Row],[ASESOR]])," ",TRIM(Sheet1[[#This Row],[DEPARTAMENTO]]))</f>
        <v>NOVO NETWORKS SAC La Libertad</v>
      </c>
      <c r="BH676" s="5" t="str">
        <f>Sheet1[[#This Row],[DNI_ASESOR]]</f>
        <v>20607021555</v>
      </c>
      <c r="BI676">
        <f>IF(Sheet1[[#This Row],[GRUPO]]="G1",IF(AND(Sheet1[[#This Row],[RECIBO1_PAGADO]]&lt;&gt;"",Sheet1[[#This Row],[RECIBO1_PAGADO]]&lt;=DATEVALUE("10/06/2025")),1,0),0)</f>
        <v>1</v>
      </c>
      <c r="BJ676" s="9">
        <f>Sheet1[[#This Row],[PRECIO CON IGV EXTERNO]]/1.18</f>
        <v>58.474576271186443</v>
      </c>
      <c r="BK676" s="5" t="str">
        <f>IF(MONTH(Sheet1[[#This Row],[WS_RECIBO1_EMISION]])=5,"G1",IF(MONTH(Sheet1[[#This Row],[WS_RECIBO1_EMISION]])-5=1,"G2","POR DEFINIR"))</f>
        <v>G1</v>
      </c>
      <c r="BL676" s="5" t="s">
        <v>1798</v>
      </c>
    </row>
    <row r="677" spans="1:64" x14ac:dyDescent="0.25">
      <c r="A677">
        <v>2180579</v>
      </c>
      <c r="B677" t="s">
        <v>970</v>
      </c>
      <c r="C677" t="s">
        <v>94</v>
      </c>
      <c r="D677" t="s">
        <v>95</v>
      </c>
      <c r="E677" t="s">
        <v>96</v>
      </c>
      <c r="H677" s="3">
        <v>45792</v>
      </c>
      <c r="I677" s="13">
        <v>45792.629124305553</v>
      </c>
      <c r="J677" t="s">
        <v>190</v>
      </c>
      <c r="K677">
        <v>350</v>
      </c>
      <c r="L677" t="s">
        <v>186</v>
      </c>
      <c r="M677" t="s">
        <v>53</v>
      </c>
      <c r="N677">
        <v>0</v>
      </c>
      <c r="O677">
        <v>0</v>
      </c>
      <c r="P677">
        <v>0</v>
      </c>
      <c r="Q677">
        <v>0</v>
      </c>
      <c r="R677" t="s">
        <v>227</v>
      </c>
      <c r="S677" t="s">
        <v>227</v>
      </c>
      <c r="T677">
        <v>0</v>
      </c>
      <c r="U677" t="s">
        <v>227</v>
      </c>
      <c r="V677" t="s">
        <v>227</v>
      </c>
      <c r="W677" t="s">
        <v>227</v>
      </c>
      <c r="X677" t="s">
        <v>227</v>
      </c>
      <c r="Y677" t="s">
        <v>227</v>
      </c>
      <c r="Z677" t="s">
        <v>227</v>
      </c>
      <c r="AA677" t="s">
        <v>54</v>
      </c>
      <c r="AB677">
        <v>69</v>
      </c>
      <c r="AC677">
        <v>69</v>
      </c>
      <c r="AD677" t="s">
        <v>67</v>
      </c>
      <c r="AE677" t="s">
        <v>4</v>
      </c>
      <c r="AF677" t="s">
        <v>8</v>
      </c>
      <c r="AG677" t="s">
        <v>88</v>
      </c>
      <c r="AH677" s="3">
        <v>45793</v>
      </c>
      <c r="AJ677" t="s">
        <v>56</v>
      </c>
      <c r="AK677" s="3"/>
      <c r="AM677" s="3"/>
      <c r="AN677" t="s">
        <v>57</v>
      </c>
      <c r="AO677" s="3"/>
      <c r="AR677"/>
      <c r="AS677">
        <v>202505</v>
      </c>
      <c r="AT677" s="3">
        <v>45793</v>
      </c>
      <c r="AU677">
        <v>2180579</v>
      </c>
      <c r="AV677">
        <v>45796</v>
      </c>
      <c r="AW677" s="3">
        <v>45805</v>
      </c>
      <c r="AY677" s="3"/>
      <c r="BA677" s="3"/>
      <c r="BC677" s="3"/>
      <c r="BD677">
        <v>202505</v>
      </c>
      <c r="BE677">
        <v>202505</v>
      </c>
      <c r="BF677" s="5">
        <f>IFERROR(VLOOKUP(Sheet1[[#This Row],[ASESOR]],Parámetros!A:B,2,0),Sheet1[[#This Row],[PERIODO_ALTA]])</f>
        <v>202505</v>
      </c>
      <c r="BG677" s="5" t="str">
        <f>_xlfn.CONCAT(TRIM(Sheet1[[#This Row],[ASESOR]])," ",TRIM(Sheet1[[#This Row],[DEPARTAMENTO]]))</f>
        <v>ALIV TELECOM S.A.C. La Libertad</v>
      </c>
      <c r="BH677" s="5" t="str">
        <f>Sheet1[[#This Row],[DNI_ASESOR]]</f>
        <v>20609316170</v>
      </c>
      <c r="BI677">
        <f>IF(Sheet1[[#This Row],[GRUPO]]="G1",IF(AND(Sheet1[[#This Row],[RECIBO1_PAGADO]]&lt;&gt;"",Sheet1[[#This Row],[RECIBO1_PAGADO]]&lt;=DATEVALUE("10/06/2025")),1,0),0)</f>
        <v>1</v>
      </c>
      <c r="BJ677" s="9">
        <f>Sheet1[[#This Row],[PRECIO CON IGV EXTERNO]]/1.18</f>
        <v>58.474576271186443</v>
      </c>
      <c r="BK677" s="5" t="str">
        <f>IF(MONTH(Sheet1[[#This Row],[WS_RECIBO1_EMISION]])=5,"G1",IF(MONTH(Sheet1[[#This Row],[WS_RECIBO1_EMISION]])-5=1,"G2","POR DEFINIR"))</f>
        <v>G1</v>
      </c>
      <c r="BL677" s="5" t="s">
        <v>1798</v>
      </c>
    </row>
    <row r="678" spans="1:64" x14ac:dyDescent="0.25">
      <c r="A678">
        <v>2180583</v>
      </c>
      <c r="B678" t="s">
        <v>971</v>
      </c>
      <c r="C678" t="s">
        <v>89</v>
      </c>
      <c r="D678" t="s">
        <v>89</v>
      </c>
      <c r="E678" t="s">
        <v>90</v>
      </c>
      <c r="H678" s="3">
        <v>45792</v>
      </c>
      <c r="I678" s="13">
        <v>45792.614469560183</v>
      </c>
      <c r="J678" t="s">
        <v>195</v>
      </c>
      <c r="K678">
        <v>1000</v>
      </c>
      <c r="L678" t="s">
        <v>188</v>
      </c>
      <c r="M678" t="s">
        <v>58</v>
      </c>
      <c r="N678">
        <v>1</v>
      </c>
      <c r="O678">
        <v>0</v>
      </c>
      <c r="P678">
        <v>0</v>
      </c>
      <c r="Q678">
        <v>0</v>
      </c>
      <c r="R678" t="s">
        <v>227</v>
      </c>
      <c r="S678" t="s">
        <v>227</v>
      </c>
      <c r="T678">
        <v>0</v>
      </c>
      <c r="U678" t="s">
        <v>227</v>
      </c>
      <c r="V678" t="s">
        <v>227</v>
      </c>
      <c r="W678" t="s">
        <v>227</v>
      </c>
      <c r="X678" t="s">
        <v>227</v>
      </c>
      <c r="Y678" t="s">
        <v>227</v>
      </c>
      <c r="Z678" t="s">
        <v>228</v>
      </c>
      <c r="AA678" t="s">
        <v>54</v>
      </c>
      <c r="AB678">
        <v>129.9</v>
      </c>
      <c r="AC678">
        <v>111.563</v>
      </c>
      <c r="AD678" t="s">
        <v>67</v>
      </c>
      <c r="AE678" t="s">
        <v>4</v>
      </c>
      <c r="AF678" t="s">
        <v>8</v>
      </c>
      <c r="AG678" t="s">
        <v>88</v>
      </c>
      <c r="AH678" s="3">
        <v>45792</v>
      </c>
      <c r="AJ678" t="s">
        <v>56</v>
      </c>
      <c r="AK678" s="3"/>
      <c r="AM678" s="3"/>
      <c r="AN678" t="s">
        <v>57</v>
      </c>
      <c r="AO678" s="3"/>
      <c r="AR678"/>
      <c r="AS678">
        <v>202505</v>
      </c>
      <c r="AT678" s="3">
        <v>45792</v>
      </c>
      <c r="AU678">
        <v>2180583</v>
      </c>
      <c r="AV678">
        <v>45796</v>
      </c>
      <c r="AW678" s="3">
        <v>45816</v>
      </c>
      <c r="AY678" s="3"/>
      <c r="BA678" s="3"/>
      <c r="BC678" s="3"/>
      <c r="BD678">
        <v>202505</v>
      </c>
      <c r="BE678">
        <v>202505</v>
      </c>
      <c r="BF678" s="5">
        <f>IFERROR(VLOOKUP(Sheet1[[#This Row],[ASESOR]],Parámetros!A:B,2,0),Sheet1[[#This Row],[PERIODO_ALTA]])</f>
        <v>202505</v>
      </c>
      <c r="BG678" s="5" t="str">
        <f>_xlfn.CONCAT(TRIM(Sheet1[[#This Row],[ASESOR]])," ",TRIM(Sheet1[[#This Row],[DEPARTAMENTO]]))</f>
        <v>ALIV TELECOM S.A.C. Piura</v>
      </c>
      <c r="BH678" s="5" t="str">
        <f>Sheet1[[#This Row],[DNI_ASESOR]]</f>
        <v>20609316170</v>
      </c>
      <c r="BI678">
        <f>IF(Sheet1[[#This Row],[GRUPO]]="G1",IF(AND(Sheet1[[#This Row],[RECIBO1_PAGADO]]&lt;&gt;"",Sheet1[[#This Row],[RECIBO1_PAGADO]]&lt;=DATEVALUE("10/06/2025")),1,0),0)</f>
        <v>1</v>
      </c>
      <c r="BJ678" s="9">
        <f>Sheet1[[#This Row],[PRECIO CON IGV EXTERNO]]/1.18</f>
        <v>94.544915254237296</v>
      </c>
      <c r="BK678" s="5" t="str">
        <f>IF(MONTH(Sheet1[[#This Row],[WS_RECIBO1_EMISION]])=5,"G1",IF(MONTH(Sheet1[[#This Row],[WS_RECIBO1_EMISION]])-5=1,"G2","POR DEFINIR"))</f>
        <v>G1</v>
      </c>
      <c r="BL678" s="5" t="s">
        <v>1798</v>
      </c>
    </row>
    <row r="679" spans="1:64" x14ac:dyDescent="0.25">
      <c r="A679">
        <v>2180612</v>
      </c>
      <c r="B679" t="s">
        <v>972</v>
      </c>
      <c r="C679" t="s">
        <v>94</v>
      </c>
      <c r="D679" t="s">
        <v>95</v>
      </c>
      <c r="E679" t="s">
        <v>96</v>
      </c>
      <c r="H679" s="3">
        <v>45792</v>
      </c>
      <c r="I679" s="13">
        <v>45792.618653703707</v>
      </c>
      <c r="J679" t="s">
        <v>190</v>
      </c>
      <c r="K679">
        <v>350</v>
      </c>
      <c r="L679" t="s">
        <v>186</v>
      </c>
      <c r="M679" t="s">
        <v>53</v>
      </c>
      <c r="N679">
        <v>0</v>
      </c>
      <c r="O679">
        <v>0</v>
      </c>
      <c r="P679">
        <v>0</v>
      </c>
      <c r="Q679">
        <v>0</v>
      </c>
      <c r="R679" t="s">
        <v>227</v>
      </c>
      <c r="S679" t="s">
        <v>227</v>
      </c>
      <c r="T679">
        <v>0</v>
      </c>
      <c r="U679" t="s">
        <v>227</v>
      </c>
      <c r="V679" t="s">
        <v>227</v>
      </c>
      <c r="W679" t="s">
        <v>227</v>
      </c>
      <c r="X679" t="s">
        <v>227</v>
      </c>
      <c r="Y679" t="s">
        <v>227</v>
      </c>
      <c r="Z679" t="s">
        <v>227</v>
      </c>
      <c r="AA679" t="s">
        <v>54</v>
      </c>
      <c r="AB679">
        <v>69</v>
      </c>
      <c r="AC679">
        <v>69</v>
      </c>
      <c r="AD679" t="s">
        <v>67</v>
      </c>
      <c r="AE679" t="s">
        <v>4</v>
      </c>
      <c r="AF679" t="s">
        <v>8</v>
      </c>
      <c r="AG679" t="s">
        <v>88</v>
      </c>
      <c r="AH679" s="3">
        <v>45796</v>
      </c>
      <c r="AJ679" t="s">
        <v>56</v>
      </c>
      <c r="AK679" s="3"/>
      <c r="AM679" s="3"/>
      <c r="AN679" t="s">
        <v>57</v>
      </c>
      <c r="AO679" s="3"/>
      <c r="AR679"/>
      <c r="AS679">
        <v>202505</v>
      </c>
      <c r="AT679" s="3">
        <v>45796</v>
      </c>
      <c r="AU679">
        <v>2180612</v>
      </c>
      <c r="AV679">
        <v>45800</v>
      </c>
      <c r="AW679" s="3">
        <v>45815</v>
      </c>
      <c r="AY679" s="3"/>
      <c r="BA679" s="3"/>
      <c r="BC679" s="3"/>
      <c r="BD679">
        <v>202505</v>
      </c>
      <c r="BE679">
        <v>202505</v>
      </c>
      <c r="BF679" s="5">
        <f>IFERROR(VLOOKUP(Sheet1[[#This Row],[ASESOR]],Parámetros!A:B,2,0),Sheet1[[#This Row],[PERIODO_ALTA]])</f>
        <v>202505</v>
      </c>
      <c r="BG679" s="5" t="str">
        <f>_xlfn.CONCAT(TRIM(Sheet1[[#This Row],[ASESOR]])," ",TRIM(Sheet1[[#This Row],[DEPARTAMENTO]]))</f>
        <v>ALIV TELECOM S.A.C. La Libertad</v>
      </c>
      <c r="BH679" s="5" t="str">
        <f>Sheet1[[#This Row],[DNI_ASESOR]]</f>
        <v>20609316170</v>
      </c>
      <c r="BI679">
        <f>IF(Sheet1[[#This Row],[GRUPO]]="G1",IF(AND(Sheet1[[#This Row],[RECIBO1_PAGADO]]&lt;&gt;"",Sheet1[[#This Row],[RECIBO1_PAGADO]]&lt;=DATEVALUE("10/06/2025")),1,0),0)</f>
        <v>1</v>
      </c>
      <c r="BJ679" s="9">
        <f>Sheet1[[#This Row],[PRECIO CON IGV EXTERNO]]/1.18</f>
        <v>58.474576271186443</v>
      </c>
      <c r="BK679" s="5" t="str">
        <f>IF(MONTH(Sheet1[[#This Row],[WS_RECIBO1_EMISION]])=5,"G1",IF(MONTH(Sheet1[[#This Row],[WS_RECIBO1_EMISION]])-5=1,"G2","POR DEFINIR"))</f>
        <v>G1</v>
      </c>
      <c r="BL679" s="5" t="s">
        <v>1798</v>
      </c>
    </row>
    <row r="680" spans="1:64" x14ac:dyDescent="0.25">
      <c r="A680">
        <v>2180627</v>
      </c>
      <c r="B680" t="s">
        <v>973</v>
      </c>
      <c r="C680" t="s">
        <v>89</v>
      </c>
      <c r="D680" t="s">
        <v>89</v>
      </c>
      <c r="E680" t="s">
        <v>90</v>
      </c>
      <c r="H680" s="3">
        <v>45792</v>
      </c>
      <c r="I680" s="13">
        <v>45792.622813344904</v>
      </c>
      <c r="J680" t="s">
        <v>195</v>
      </c>
      <c r="K680">
        <v>1000</v>
      </c>
      <c r="L680" t="s">
        <v>188</v>
      </c>
      <c r="M680" t="s">
        <v>58</v>
      </c>
      <c r="N680">
        <v>1</v>
      </c>
      <c r="O680">
        <v>0</v>
      </c>
      <c r="P680">
        <v>0</v>
      </c>
      <c r="Q680">
        <v>0</v>
      </c>
      <c r="R680" t="s">
        <v>227</v>
      </c>
      <c r="S680" t="s">
        <v>227</v>
      </c>
      <c r="T680">
        <v>0</v>
      </c>
      <c r="U680" t="s">
        <v>227</v>
      </c>
      <c r="V680" t="s">
        <v>227</v>
      </c>
      <c r="W680" t="s">
        <v>227</v>
      </c>
      <c r="X680" t="s">
        <v>227</v>
      </c>
      <c r="Y680" t="s">
        <v>227</v>
      </c>
      <c r="Z680" t="s">
        <v>228</v>
      </c>
      <c r="AA680" t="s">
        <v>54</v>
      </c>
      <c r="AB680">
        <v>129.9</v>
      </c>
      <c r="AC680">
        <v>111.563</v>
      </c>
      <c r="AD680" t="s">
        <v>67</v>
      </c>
      <c r="AE680" t="s">
        <v>70</v>
      </c>
      <c r="AF680" t="s">
        <v>131</v>
      </c>
      <c r="AG680" t="s">
        <v>88</v>
      </c>
      <c r="AH680" s="3">
        <v>45793</v>
      </c>
      <c r="AJ680" t="s">
        <v>56</v>
      </c>
      <c r="AK680" s="3"/>
      <c r="AM680" s="3"/>
      <c r="AN680" t="s">
        <v>57</v>
      </c>
      <c r="AO680" s="3"/>
      <c r="AR680"/>
      <c r="AS680">
        <v>202505</v>
      </c>
      <c r="AT680" s="3">
        <v>45793</v>
      </c>
      <c r="AU680">
        <v>2180627</v>
      </c>
      <c r="AV680">
        <v>45796</v>
      </c>
      <c r="AW680" s="3">
        <v>45809</v>
      </c>
      <c r="AY680" s="3"/>
      <c r="BA680" s="3"/>
      <c r="BC680" s="3"/>
      <c r="BD680">
        <v>202505</v>
      </c>
      <c r="BE680">
        <v>202505</v>
      </c>
      <c r="BF680" s="5">
        <f>IFERROR(VLOOKUP(Sheet1[[#This Row],[ASESOR]],Parámetros!A:B,2,0),Sheet1[[#This Row],[PERIODO_ALTA]])</f>
        <v>202505</v>
      </c>
      <c r="BG680" s="5" t="str">
        <f>_xlfn.CONCAT(TRIM(Sheet1[[#This Row],[ASESOR]])," ",TRIM(Sheet1[[#This Row],[DEPARTAMENTO]]))</f>
        <v>SICOMNET SAC Piura</v>
      </c>
      <c r="BH680" s="5" t="str">
        <f>Sheet1[[#This Row],[DNI_ASESOR]]</f>
        <v>20610959564</v>
      </c>
      <c r="BI680">
        <f>IF(Sheet1[[#This Row],[GRUPO]]="G1",IF(AND(Sheet1[[#This Row],[RECIBO1_PAGADO]]&lt;&gt;"",Sheet1[[#This Row],[RECIBO1_PAGADO]]&lt;=DATEVALUE("10/06/2025")),1,0),0)</f>
        <v>1</v>
      </c>
      <c r="BJ680" s="9">
        <f>Sheet1[[#This Row],[PRECIO CON IGV EXTERNO]]/1.18</f>
        <v>94.544915254237296</v>
      </c>
      <c r="BK680" s="5" t="str">
        <f>IF(MONTH(Sheet1[[#This Row],[WS_RECIBO1_EMISION]])=5,"G1",IF(MONTH(Sheet1[[#This Row],[WS_RECIBO1_EMISION]])-5=1,"G2","POR DEFINIR"))</f>
        <v>G1</v>
      </c>
      <c r="BL680" s="5" t="s">
        <v>1798</v>
      </c>
    </row>
    <row r="681" spans="1:64" x14ac:dyDescent="0.25">
      <c r="A681">
        <v>2180632</v>
      </c>
      <c r="B681" t="s">
        <v>974</v>
      </c>
      <c r="C681" t="s">
        <v>85</v>
      </c>
      <c r="D681" t="s">
        <v>86</v>
      </c>
      <c r="E681" t="s">
        <v>66</v>
      </c>
      <c r="H681" s="3">
        <v>45792</v>
      </c>
      <c r="I681" s="13">
        <v>45792.618669826392</v>
      </c>
      <c r="J681" t="s">
        <v>195</v>
      </c>
      <c r="K681">
        <v>1000</v>
      </c>
      <c r="L681" t="s">
        <v>188</v>
      </c>
      <c r="M681" t="s">
        <v>58</v>
      </c>
      <c r="N681">
        <v>1</v>
      </c>
      <c r="O681">
        <v>0</v>
      </c>
      <c r="P681">
        <v>0</v>
      </c>
      <c r="Q681">
        <v>0</v>
      </c>
      <c r="R681" t="s">
        <v>227</v>
      </c>
      <c r="S681" t="s">
        <v>227</v>
      </c>
      <c r="T681">
        <v>0</v>
      </c>
      <c r="U681" t="s">
        <v>227</v>
      </c>
      <c r="V681" t="s">
        <v>227</v>
      </c>
      <c r="W681" t="s">
        <v>227</v>
      </c>
      <c r="X681" t="s">
        <v>227</v>
      </c>
      <c r="Y681" t="s">
        <v>227</v>
      </c>
      <c r="Z681" t="s">
        <v>228</v>
      </c>
      <c r="AA681" t="s">
        <v>54</v>
      </c>
      <c r="AB681">
        <v>129.9</v>
      </c>
      <c r="AC681">
        <v>111.563</v>
      </c>
      <c r="AD681" t="s">
        <v>67</v>
      </c>
      <c r="AE681" t="s">
        <v>4</v>
      </c>
      <c r="AF681" t="s">
        <v>8</v>
      </c>
      <c r="AG681" t="s">
        <v>88</v>
      </c>
      <c r="AH681" s="3">
        <v>45792</v>
      </c>
      <c r="AJ681" t="s">
        <v>56</v>
      </c>
      <c r="AK681" s="3"/>
      <c r="AM681" s="3"/>
      <c r="AN681" t="s">
        <v>57</v>
      </c>
      <c r="AO681" s="3"/>
      <c r="AR681"/>
      <c r="AS681">
        <v>202505</v>
      </c>
      <c r="AT681" s="3">
        <v>45792</v>
      </c>
      <c r="AU681">
        <v>2180632</v>
      </c>
      <c r="AV681">
        <v>45796</v>
      </c>
      <c r="AW681" s="3">
        <v>45813</v>
      </c>
      <c r="AY681" s="3"/>
      <c r="BA681" s="3"/>
      <c r="BC681" s="3"/>
      <c r="BD681">
        <v>202505</v>
      </c>
      <c r="BE681">
        <v>202505</v>
      </c>
      <c r="BF681" s="5">
        <f>IFERROR(VLOOKUP(Sheet1[[#This Row],[ASESOR]],Parámetros!A:B,2,0),Sheet1[[#This Row],[PERIODO_ALTA]])</f>
        <v>202505</v>
      </c>
      <c r="BG681" s="5" t="str">
        <f>_xlfn.CONCAT(TRIM(Sheet1[[#This Row],[ASESOR]])," ",TRIM(Sheet1[[#This Row],[DEPARTAMENTO]]))</f>
        <v>ALIV TELECOM S.A.C. Lambayeque</v>
      </c>
      <c r="BH681" s="5" t="str">
        <f>Sheet1[[#This Row],[DNI_ASESOR]]</f>
        <v>20609316170</v>
      </c>
      <c r="BI681">
        <f>IF(Sheet1[[#This Row],[GRUPO]]="G1",IF(AND(Sheet1[[#This Row],[RECIBO1_PAGADO]]&lt;&gt;"",Sheet1[[#This Row],[RECIBO1_PAGADO]]&lt;=DATEVALUE("10/06/2025")),1,0),0)</f>
        <v>1</v>
      </c>
      <c r="BJ681" s="9">
        <f>Sheet1[[#This Row],[PRECIO CON IGV EXTERNO]]/1.18</f>
        <v>94.544915254237296</v>
      </c>
      <c r="BK681" s="5" t="str">
        <f>IF(MONTH(Sheet1[[#This Row],[WS_RECIBO1_EMISION]])=5,"G1",IF(MONTH(Sheet1[[#This Row],[WS_RECIBO1_EMISION]])-5=1,"G2","POR DEFINIR"))</f>
        <v>G1</v>
      </c>
      <c r="BL681" s="5" t="s">
        <v>1798</v>
      </c>
    </row>
    <row r="682" spans="1:64" x14ac:dyDescent="0.25">
      <c r="A682">
        <v>2180725</v>
      </c>
      <c r="B682" t="s">
        <v>975</v>
      </c>
      <c r="C682" t="s">
        <v>89</v>
      </c>
      <c r="D682" t="s">
        <v>89</v>
      </c>
      <c r="E682" t="s">
        <v>90</v>
      </c>
      <c r="H682" s="3">
        <v>45792</v>
      </c>
      <c r="I682" s="13">
        <v>45792.645705555558</v>
      </c>
      <c r="J682" t="s">
        <v>195</v>
      </c>
      <c r="K682">
        <v>1000</v>
      </c>
      <c r="L682" t="s">
        <v>188</v>
      </c>
      <c r="M682" t="s">
        <v>58</v>
      </c>
      <c r="N682">
        <v>1</v>
      </c>
      <c r="O682">
        <v>0</v>
      </c>
      <c r="P682">
        <v>0</v>
      </c>
      <c r="Q682">
        <v>0</v>
      </c>
      <c r="R682" t="s">
        <v>227</v>
      </c>
      <c r="S682" t="s">
        <v>227</v>
      </c>
      <c r="T682">
        <v>0</v>
      </c>
      <c r="U682" t="s">
        <v>227</v>
      </c>
      <c r="V682" t="s">
        <v>227</v>
      </c>
      <c r="W682" t="s">
        <v>227</v>
      </c>
      <c r="X682" t="s">
        <v>227</v>
      </c>
      <c r="Y682" t="s">
        <v>227</v>
      </c>
      <c r="Z682" t="s">
        <v>228</v>
      </c>
      <c r="AA682" t="s">
        <v>54</v>
      </c>
      <c r="AB682">
        <v>129.9</v>
      </c>
      <c r="AC682">
        <v>111.563</v>
      </c>
      <c r="AD682" t="s">
        <v>67</v>
      </c>
      <c r="AE682" t="s">
        <v>4</v>
      </c>
      <c r="AF682" t="s">
        <v>8</v>
      </c>
      <c r="AG682" t="s">
        <v>88</v>
      </c>
      <c r="AH682" s="3">
        <v>45793</v>
      </c>
      <c r="AJ682" t="s">
        <v>56</v>
      </c>
      <c r="AK682" s="3"/>
      <c r="AM682" s="3"/>
      <c r="AN682" t="s">
        <v>57</v>
      </c>
      <c r="AO682" s="3"/>
      <c r="AR682"/>
      <c r="AS682">
        <v>202505</v>
      </c>
      <c r="AT682" s="3">
        <v>45793</v>
      </c>
      <c r="AU682">
        <v>2180725</v>
      </c>
      <c r="AV682">
        <v>45796</v>
      </c>
      <c r="AW682" s="3">
        <v>45816</v>
      </c>
      <c r="AY682" s="3"/>
      <c r="BA682" s="3"/>
      <c r="BC682" s="3"/>
      <c r="BD682">
        <v>202505</v>
      </c>
      <c r="BE682">
        <v>202505</v>
      </c>
      <c r="BF682" s="5">
        <f>IFERROR(VLOOKUP(Sheet1[[#This Row],[ASESOR]],Parámetros!A:B,2,0),Sheet1[[#This Row],[PERIODO_ALTA]])</f>
        <v>202505</v>
      </c>
      <c r="BG682" s="5" t="str">
        <f>_xlfn.CONCAT(TRIM(Sheet1[[#This Row],[ASESOR]])," ",TRIM(Sheet1[[#This Row],[DEPARTAMENTO]]))</f>
        <v>ALIV TELECOM S.A.C. Piura</v>
      </c>
      <c r="BH682" s="5" t="str">
        <f>Sheet1[[#This Row],[DNI_ASESOR]]</f>
        <v>20609316170</v>
      </c>
      <c r="BI682">
        <f>IF(Sheet1[[#This Row],[GRUPO]]="G1",IF(AND(Sheet1[[#This Row],[RECIBO1_PAGADO]]&lt;&gt;"",Sheet1[[#This Row],[RECIBO1_PAGADO]]&lt;=DATEVALUE("10/06/2025")),1,0),0)</f>
        <v>1</v>
      </c>
      <c r="BJ682" s="9">
        <f>Sheet1[[#This Row],[PRECIO CON IGV EXTERNO]]/1.18</f>
        <v>94.544915254237296</v>
      </c>
      <c r="BK682" s="5" t="str">
        <f>IF(MONTH(Sheet1[[#This Row],[WS_RECIBO1_EMISION]])=5,"G1",IF(MONTH(Sheet1[[#This Row],[WS_RECIBO1_EMISION]])-5=1,"G2","POR DEFINIR"))</f>
        <v>G1</v>
      </c>
      <c r="BL682" s="5" t="s">
        <v>1798</v>
      </c>
    </row>
    <row r="683" spans="1:64" x14ac:dyDescent="0.25">
      <c r="A683">
        <v>2180759</v>
      </c>
      <c r="B683" t="s">
        <v>976</v>
      </c>
      <c r="C683" t="s">
        <v>89</v>
      </c>
      <c r="D683" t="s">
        <v>89</v>
      </c>
      <c r="E683" t="s">
        <v>90</v>
      </c>
      <c r="H683" s="3">
        <v>45792</v>
      </c>
      <c r="I683" s="13">
        <v>45792.658218171295</v>
      </c>
      <c r="J683" t="s">
        <v>190</v>
      </c>
      <c r="K683">
        <v>350</v>
      </c>
      <c r="L683" t="s">
        <v>186</v>
      </c>
      <c r="M683" t="s">
        <v>53</v>
      </c>
      <c r="N683">
        <v>0</v>
      </c>
      <c r="O683">
        <v>0</v>
      </c>
      <c r="P683">
        <v>0</v>
      </c>
      <c r="Q683">
        <v>0</v>
      </c>
      <c r="R683" t="s">
        <v>227</v>
      </c>
      <c r="S683" t="s">
        <v>227</v>
      </c>
      <c r="T683">
        <v>0</v>
      </c>
      <c r="U683" t="s">
        <v>227</v>
      </c>
      <c r="V683" t="s">
        <v>227</v>
      </c>
      <c r="W683" t="s">
        <v>227</v>
      </c>
      <c r="X683" t="s">
        <v>227</v>
      </c>
      <c r="Y683" t="s">
        <v>227</v>
      </c>
      <c r="Z683" t="s">
        <v>227</v>
      </c>
      <c r="AA683" t="s">
        <v>54</v>
      </c>
      <c r="AB683">
        <v>69</v>
      </c>
      <c r="AC683">
        <v>69</v>
      </c>
      <c r="AD683" t="s">
        <v>67</v>
      </c>
      <c r="AE683" t="s">
        <v>4</v>
      </c>
      <c r="AF683" t="s">
        <v>8</v>
      </c>
      <c r="AG683" t="s">
        <v>88</v>
      </c>
      <c r="AH683" s="3">
        <v>45793</v>
      </c>
      <c r="AJ683" t="s">
        <v>56</v>
      </c>
      <c r="AK683" s="3"/>
      <c r="AM683" s="3"/>
      <c r="AN683" t="s">
        <v>57</v>
      </c>
      <c r="AO683" s="3"/>
      <c r="AR683"/>
      <c r="AS683">
        <v>202505</v>
      </c>
      <c r="AT683" s="3">
        <v>45793</v>
      </c>
      <c r="AU683">
        <v>2180759</v>
      </c>
      <c r="AV683">
        <v>45796</v>
      </c>
      <c r="AW683" s="3">
        <v>45814</v>
      </c>
      <c r="AY683" s="3"/>
      <c r="BA683" s="3"/>
      <c r="BC683" s="3"/>
      <c r="BD683">
        <v>202505</v>
      </c>
      <c r="BE683">
        <v>202505</v>
      </c>
      <c r="BF683" s="5">
        <f>IFERROR(VLOOKUP(Sheet1[[#This Row],[ASESOR]],Parámetros!A:B,2,0),Sheet1[[#This Row],[PERIODO_ALTA]])</f>
        <v>202505</v>
      </c>
      <c r="BG683" s="5" t="str">
        <f>_xlfn.CONCAT(TRIM(Sheet1[[#This Row],[ASESOR]])," ",TRIM(Sheet1[[#This Row],[DEPARTAMENTO]]))</f>
        <v>ALIV TELECOM S.A.C. Piura</v>
      </c>
      <c r="BH683" s="5" t="str">
        <f>Sheet1[[#This Row],[DNI_ASESOR]]</f>
        <v>20609316170</v>
      </c>
      <c r="BI683">
        <f>IF(Sheet1[[#This Row],[GRUPO]]="G1",IF(AND(Sheet1[[#This Row],[RECIBO1_PAGADO]]&lt;&gt;"",Sheet1[[#This Row],[RECIBO1_PAGADO]]&lt;=DATEVALUE("10/06/2025")),1,0),0)</f>
        <v>1</v>
      </c>
      <c r="BJ683" s="9">
        <f>Sheet1[[#This Row],[PRECIO CON IGV EXTERNO]]/1.18</f>
        <v>58.474576271186443</v>
      </c>
      <c r="BK683" s="5" t="str">
        <f>IF(MONTH(Sheet1[[#This Row],[WS_RECIBO1_EMISION]])=5,"G1",IF(MONTH(Sheet1[[#This Row],[WS_RECIBO1_EMISION]])-5=1,"G2","POR DEFINIR"))</f>
        <v>G1</v>
      </c>
      <c r="BL683" s="5" t="s">
        <v>1798</v>
      </c>
    </row>
    <row r="684" spans="1:64" x14ac:dyDescent="0.25">
      <c r="A684">
        <v>2180782</v>
      </c>
      <c r="B684" t="s">
        <v>977</v>
      </c>
      <c r="C684" t="s">
        <v>94</v>
      </c>
      <c r="D684" t="s">
        <v>95</v>
      </c>
      <c r="E684" t="s">
        <v>96</v>
      </c>
      <c r="H684" s="3">
        <v>45792</v>
      </c>
      <c r="I684" s="13">
        <v>45792.66237071759</v>
      </c>
      <c r="J684" t="s">
        <v>195</v>
      </c>
      <c r="K684">
        <v>1000</v>
      </c>
      <c r="L684" t="s">
        <v>188</v>
      </c>
      <c r="M684" t="s">
        <v>58</v>
      </c>
      <c r="N684">
        <v>1</v>
      </c>
      <c r="O684">
        <v>0</v>
      </c>
      <c r="P684">
        <v>0</v>
      </c>
      <c r="Q684">
        <v>0</v>
      </c>
      <c r="R684" t="s">
        <v>227</v>
      </c>
      <c r="S684" t="s">
        <v>227</v>
      </c>
      <c r="T684">
        <v>0</v>
      </c>
      <c r="U684" t="s">
        <v>227</v>
      </c>
      <c r="V684" t="s">
        <v>227</v>
      </c>
      <c r="W684" t="s">
        <v>227</v>
      </c>
      <c r="X684" t="s">
        <v>227</v>
      </c>
      <c r="Y684" t="s">
        <v>227</v>
      </c>
      <c r="Z684" t="s">
        <v>228</v>
      </c>
      <c r="AA684" t="s">
        <v>54</v>
      </c>
      <c r="AB684">
        <v>129.9</v>
      </c>
      <c r="AC684">
        <v>111.563</v>
      </c>
      <c r="AD684" t="s">
        <v>67</v>
      </c>
      <c r="AE684" t="s">
        <v>151</v>
      </c>
      <c r="AF684" t="s">
        <v>152</v>
      </c>
      <c r="AG684" t="s">
        <v>88</v>
      </c>
      <c r="AH684" s="3">
        <v>45792</v>
      </c>
      <c r="AJ684" t="s">
        <v>56</v>
      </c>
      <c r="AK684" s="3"/>
      <c r="AM684" s="3"/>
      <c r="AN684" t="s">
        <v>57</v>
      </c>
      <c r="AO684" s="3"/>
      <c r="AR684"/>
      <c r="AS684">
        <v>202505</v>
      </c>
      <c r="AT684" s="3">
        <v>45792</v>
      </c>
      <c r="AU684">
        <v>2180782</v>
      </c>
      <c r="AV684">
        <v>45796</v>
      </c>
      <c r="AW684" s="3">
        <v>45805</v>
      </c>
      <c r="AY684" s="3"/>
      <c r="BA684" s="3"/>
      <c r="BC684" s="3"/>
      <c r="BD684">
        <v>202505</v>
      </c>
      <c r="BE684">
        <v>202505</v>
      </c>
      <c r="BF684" s="5">
        <f>IFERROR(VLOOKUP(Sheet1[[#This Row],[ASESOR]],Parámetros!A:B,2,0),Sheet1[[#This Row],[PERIODO_ALTA]])</f>
        <v>202505</v>
      </c>
      <c r="BG684" s="5" t="str">
        <f>_xlfn.CONCAT(TRIM(Sheet1[[#This Row],[ASESOR]])," ",TRIM(Sheet1[[#This Row],[DEPARTAMENTO]]))</f>
        <v>SAVY OUTSOURCING S.A.C. La Libertad</v>
      </c>
      <c r="BH684" s="5" t="str">
        <f>Sheet1[[#This Row],[DNI_ASESOR]]</f>
        <v>20611812893</v>
      </c>
      <c r="BI684">
        <f>IF(Sheet1[[#This Row],[GRUPO]]="G1",IF(AND(Sheet1[[#This Row],[RECIBO1_PAGADO]]&lt;&gt;"",Sheet1[[#This Row],[RECIBO1_PAGADO]]&lt;=DATEVALUE("10/06/2025")),1,0),0)</f>
        <v>1</v>
      </c>
      <c r="BJ684" s="9">
        <f>Sheet1[[#This Row],[PRECIO CON IGV EXTERNO]]/1.18</f>
        <v>94.544915254237296</v>
      </c>
      <c r="BK684" s="5" t="str">
        <f>IF(MONTH(Sheet1[[#This Row],[WS_RECIBO1_EMISION]])=5,"G1",IF(MONTH(Sheet1[[#This Row],[WS_RECIBO1_EMISION]])-5=1,"G2","POR DEFINIR"))</f>
        <v>G1</v>
      </c>
      <c r="BL684" s="5" t="s">
        <v>1798</v>
      </c>
    </row>
    <row r="685" spans="1:64" x14ac:dyDescent="0.25">
      <c r="A685">
        <v>2180797</v>
      </c>
      <c r="B685" t="s">
        <v>978</v>
      </c>
      <c r="C685" t="s">
        <v>85</v>
      </c>
      <c r="D685" t="s">
        <v>86</v>
      </c>
      <c r="E685" t="s">
        <v>103</v>
      </c>
      <c r="H685" s="3">
        <v>45792</v>
      </c>
      <c r="I685" s="13">
        <v>45792.668653668981</v>
      </c>
      <c r="J685" t="s">
        <v>190</v>
      </c>
      <c r="K685">
        <v>350</v>
      </c>
      <c r="L685" t="s">
        <v>186</v>
      </c>
      <c r="M685" t="s">
        <v>53</v>
      </c>
      <c r="N685">
        <v>0</v>
      </c>
      <c r="O685">
        <v>0</v>
      </c>
      <c r="P685">
        <v>0</v>
      </c>
      <c r="Q685">
        <v>0</v>
      </c>
      <c r="R685" t="s">
        <v>227</v>
      </c>
      <c r="S685" t="s">
        <v>227</v>
      </c>
      <c r="T685">
        <v>0</v>
      </c>
      <c r="U685" t="s">
        <v>227</v>
      </c>
      <c r="V685" t="s">
        <v>227</v>
      </c>
      <c r="W685" t="s">
        <v>227</v>
      </c>
      <c r="X685" t="s">
        <v>227</v>
      </c>
      <c r="Y685" t="s">
        <v>227</v>
      </c>
      <c r="Z685" t="s">
        <v>227</v>
      </c>
      <c r="AA685" t="s">
        <v>54</v>
      </c>
      <c r="AB685">
        <v>69</v>
      </c>
      <c r="AC685">
        <v>69</v>
      </c>
      <c r="AD685" t="s">
        <v>67</v>
      </c>
      <c r="AE685" t="s">
        <v>70</v>
      </c>
      <c r="AF685" t="s">
        <v>131</v>
      </c>
      <c r="AG685" t="s">
        <v>88</v>
      </c>
      <c r="AH685" s="3">
        <v>45793</v>
      </c>
      <c r="AJ685" t="s">
        <v>56</v>
      </c>
      <c r="AK685" s="3"/>
      <c r="AM685" s="3"/>
      <c r="AN685" t="s">
        <v>57</v>
      </c>
      <c r="AO685" s="3"/>
      <c r="AR685"/>
      <c r="AS685">
        <v>202505</v>
      </c>
      <c r="AT685" s="3">
        <v>45793</v>
      </c>
      <c r="AU685">
        <v>2180797</v>
      </c>
      <c r="AV685">
        <v>45796</v>
      </c>
      <c r="AW685" s="3">
        <v>45811</v>
      </c>
      <c r="AY685" s="3"/>
      <c r="BA685" s="3"/>
      <c r="BC685" s="3"/>
      <c r="BD685">
        <v>202505</v>
      </c>
      <c r="BE685">
        <v>202505</v>
      </c>
      <c r="BF685" s="5">
        <f>IFERROR(VLOOKUP(Sheet1[[#This Row],[ASESOR]],Parámetros!A:B,2,0),Sheet1[[#This Row],[PERIODO_ALTA]])</f>
        <v>202505</v>
      </c>
      <c r="BG685" s="5" t="str">
        <f>_xlfn.CONCAT(TRIM(Sheet1[[#This Row],[ASESOR]])," ",TRIM(Sheet1[[#This Row],[DEPARTAMENTO]]))</f>
        <v>SICOMNET SAC Lambayeque</v>
      </c>
      <c r="BH685" s="5" t="str">
        <f>Sheet1[[#This Row],[DNI_ASESOR]]</f>
        <v>20610959564</v>
      </c>
      <c r="BI685">
        <f>IF(Sheet1[[#This Row],[GRUPO]]="G1",IF(AND(Sheet1[[#This Row],[RECIBO1_PAGADO]]&lt;&gt;"",Sheet1[[#This Row],[RECIBO1_PAGADO]]&lt;=DATEVALUE("10/06/2025")),1,0),0)</f>
        <v>1</v>
      </c>
      <c r="BJ685" s="9">
        <f>Sheet1[[#This Row],[PRECIO CON IGV EXTERNO]]/1.18</f>
        <v>58.474576271186443</v>
      </c>
      <c r="BK685" s="5" t="str">
        <f>IF(MONTH(Sheet1[[#This Row],[WS_RECIBO1_EMISION]])=5,"G1",IF(MONTH(Sheet1[[#This Row],[WS_RECIBO1_EMISION]])-5=1,"G2","POR DEFINIR"))</f>
        <v>G1</v>
      </c>
      <c r="BL685" s="5" t="s">
        <v>1798</v>
      </c>
    </row>
    <row r="686" spans="1:64" x14ac:dyDescent="0.25">
      <c r="A686">
        <v>2180881</v>
      </c>
      <c r="B686" t="s">
        <v>979</v>
      </c>
      <c r="C686" t="s">
        <v>89</v>
      </c>
      <c r="D686" t="s">
        <v>89</v>
      </c>
      <c r="E686" t="s">
        <v>93</v>
      </c>
      <c r="H686" s="3">
        <v>45792</v>
      </c>
      <c r="I686" s="13">
        <v>45792.708299386577</v>
      </c>
      <c r="J686" t="s">
        <v>190</v>
      </c>
      <c r="K686">
        <v>350</v>
      </c>
      <c r="L686" t="s">
        <v>186</v>
      </c>
      <c r="M686" t="s">
        <v>53</v>
      </c>
      <c r="N686">
        <v>0</v>
      </c>
      <c r="O686">
        <v>0</v>
      </c>
      <c r="P686">
        <v>0</v>
      </c>
      <c r="Q686">
        <v>0</v>
      </c>
      <c r="R686" t="s">
        <v>227</v>
      </c>
      <c r="S686" t="s">
        <v>227</v>
      </c>
      <c r="T686">
        <v>0</v>
      </c>
      <c r="U686" t="s">
        <v>227</v>
      </c>
      <c r="V686" t="s">
        <v>227</v>
      </c>
      <c r="W686" t="s">
        <v>227</v>
      </c>
      <c r="X686" t="s">
        <v>227</v>
      </c>
      <c r="Y686" t="s">
        <v>227</v>
      </c>
      <c r="Z686" t="s">
        <v>227</v>
      </c>
      <c r="AA686" t="s">
        <v>54</v>
      </c>
      <c r="AB686">
        <v>69</v>
      </c>
      <c r="AC686">
        <v>69</v>
      </c>
      <c r="AD686" t="s">
        <v>67</v>
      </c>
      <c r="AE686" t="s">
        <v>4</v>
      </c>
      <c r="AF686" t="s">
        <v>8</v>
      </c>
      <c r="AG686" t="s">
        <v>88</v>
      </c>
      <c r="AH686" s="3">
        <v>45793</v>
      </c>
      <c r="AJ686" t="s">
        <v>56</v>
      </c>
      <c r="AK686" s="3"/>
      <c r="AM686" s="3"/>
      <c r="AN686" t="s">
        <v>57</v>
      </c>
      <c r="AO686" s="3"/>
      <c r="AR686"/>
      <c r="AS686">
        <v>202505</v>
      </c>
      <c r="AT686" s="3">
        <v>45793</v>
      </c>
      <c r="AU686">
        <v>2180881</v>
      </c>
      <c r="AV686">
        <v>45796</v>
      </c>
      <c r="AW686" s="3">
        <v>45816</v>
      </c>
      <c r="AY686" s="3"/>
      <c r="BA686" s="3"/>
      <c r="BC686" s="3"/>
      <c r="BD686">
        <v>202505</v>
      </c>
      <c r="BE686">
        <v>202505</v>
      </c>
      <c r="BF686" s="5">
        <f>IFERROR(VLOOKUP(Sheet1[[#This Row],[ASESOR]],Parámetros!A:B,2,0),Sheet1[[#This Row],[PERIODO_ALTA]])</f>
        <v>202505</v>
      </c>
      <c r="BG686" s="5" t="str">
        <f>_xlfn.CONCAT(TRIM(Sheet1[[#This Row],[ASESOR]])," ",TRIM(Sheet1[[#This Row],[DEPARTAMENTO]]))</f>
        <v>ALIV TELECOM S.A.C. Piura</v>
      </c>
      <c r="BH686" s="5" t="str">
        <f>Sheet1[[#This Row],[DNI_ASESOR]]</f>
        <v>20609316170</v>
      </c>
      <c r="BI686">
        <f>IF(Sheet1[[#This Row],[GRUPO]]="G1",IF(AND(Sheet1[[#This Row],[RECIBO1_PAGADO]]&lt;&gt;"",Sheet1[[#This Row],[RECIBO1_PAGADO]]&lt;=DATEVALUE("10/06/2025")),1,0),0)</f>
        <v>1</v>
      </c>
      <c r="BJ686" s="9">
        <f>Sheet1[[#This Row],[PRECIO CON IGV EXTERNO]]/1.18</f>
        <v>58.474576271186443</v>
      </c>
      <c r="BK686" s="5" t="str">
        <f>IF(MONTH(Sheet1[[#This Row],[WS_RECIBO1_EMISION]])=5,"G1",IF(MONTH(Sheet1[[#This Row],[WS_RECIBO1_EMISION]])-5=1,"G2","POR DEFINIR"))</f>
        <v>G1</v>
      </c>
      <c r="BL686" s="5" t="s">
        <v>1798</v>
      </c>
    </row>
    <row r="687" spans="1:64" x14ac:dyDescent="0.25">
      <c r="A687">
        <v>2180911</v>
      </c>
      <c r="B687" t="s">
        <v>980</v>
      </c>
      <c r="C687" t="s">
        <v>89</v>
      </c>
      <c r="D687" t="s">
        <v>89</v>
      </c>
      <c r="E687" t="s">
        <v>89</v>
      </c>
      <c r="H687" s="3">
        <v>45792</v>
      </c>
      <c r="I687" s="13">
        <v>45792.693674965281</v>
      </c>
      <c r="J687" t="s">
        <v>195</v>
      </c>
      <c r="K687">
        <v>1000</v>
      </c>
      <c r="L687" t="s">
        <v>188</v>
      </c>
      <c r="M687" t="s">
        <v>58</v>
      </c>
      <c r="N687">
        <v>1</v>
      </c>
      <c r="O687">
        <v>0</v>
      </c>
      <c r="P687">
        <v>0</v>
      </c>
      <c r="Q687">
        <v>0</v>
      </c>
      <c r="R687" t="s">
        <v>227</v>
      </c>
      <c r="S687" t="s">
        <v>227</v>
      </c>
      <c r="T687">
        <v>0</v>
      </c>
      <c r="U687" t="s">
        <v>227</v>
      </c>
      <c r="V687" t="s">
        <v>227</v>
      </c>
      <c r="W687" t="s">
        <v>227</v>
      </c>
      <c r="X687" t="s">
        <v>227</v>
      </c>
      <c r="Y687" t="s">
        <v>227</v>
      </c>
      <c r="Z687" t="s">
        <v>228</v>
      </c>
      <c r="AA687" t="s">
        <v>54</v>
      </c>
      <c r="AB687">
        <v>129.9</v>
      </c>
      <c r="AC687">
        <v>111.563</v>
      </c>
      <c r="AD687" t="s">
        <v>67</v>
      </c>
      <c r="AE687" t="s">
        <v>70</v>
      </c>
      <c r="AF687" t="s">
        <v>131</v>
      </c>
      <c r="AG687" t="s">
        <v>88</v>
      </c>
      <c r="AH687" s="3">
        <v>45792</v>
      </c>
      <c r="AJ687" t="s">
        <v>56</v>
      </c>
      <c r="AK687" s="3"/>
      <c r="AM687" s="3"/>
      <c r="AN687" t="s">
        <v>57</v>
      </c>
      <c r="AO687" s="3"/>
      <c r="AR687"/>
      <c r="AS687">
        <v>202505</v>
      </c>
      <c r="AT687" s="3">
        <v>45792</v>
      </c>
      <c r="AU687">
        <v>2180911</v>
      </c>
      <c r="AV687">
        <v>45796</v>
      </c>
      <c r="AW687" s="3">
        <v>45805</v>
      </c>
      <c r="AY687" s="3"/>
      <c r="BA687" s="3"/>
      <c r="BC687" s="3"/>
      <c r="BD687">
        <v>202505</v>
      </c>
      <c r="BE687">
        <v>202505</v>
      </c>
      <c r="BF687" s="5">
        <f>IFERROR(VLOOKUP(Sheet1[[#This Row],[ASESOR]],Parámetros!A:B,2,0),Sheet1[[#This Row],[PERIODO_ALTA]])</f>
        <v>202505</v>
      </c>
      <c r="BG687" s="5" t="str">
        <f>_xlfn.CONCAT(TRIM(Sheet1[[#This Row],[ASESOR]])," ",TRIM(Sheet1[[#This Row],[DEPARTAMENTO]]))</f>
        <v>SICOMNET SAC Piura</v>
      </c>
      <c r="BH687" s="5" t="str">
        <f>Sheet1[[#This Row],[DNI_ASESOR]]</f>
        <v>20610959564</v>
      </c>
      <c r="BI687">
        <f>IF(Sheet1[[#This Row],[GRUPO]]="G1",IF(AND(Sheet1[[#This Row],[RECIBO1_PAGADO]]&lt;&gt;"",Sheet1[[#This Row],[RECIBO1_PAGADO]]&lt;=DATEVALUE("10/06/2025")),1,0),0)</f>
        <v>1</v>
      </c>
      <c r="BJ687" s="9">
        <f>Sheet1[[#This Row],[PRECIO CON IGV EXTERNO]]/1.18</f>
        <v>94.544915254237296</v>
      </c>
      <c r="BK687" s="5" t="str">
        <f>IF(MONTH(Sheet1[[#This Row],[WS_RECIBO1_EMISION]])=5,"G1",IF(MONTH(Sheet1[[#This Row],[WS_RECIBO1_EMISION]])-5=1,"G2","POR DEFINIR"))</f>
        <v>G1</v>
      </c>
      <c r="BL687" s="5" t="s">
        <v>1798</v>
      </c>
    </row>
    <row r="688" spans="1:64" x14ac:dyDescent="0.25">
      <c r="A688">
        <v>2180932</v>
      </c>
      <c r="B688" t="s">
        <v>981</v>
      </c>
      <c r="C688" t="s">
        <v>85</v>
      </c>
      <c r="D688" t="s">
        <v>86</v>
      </c>
      <c r="E688" t="s">
        <v>103</v>
      </c>
      <c r="H688" s="3">
        <v>45792</v>
      </c>
      <c r="I688" s="13">
        <v>45792.708261377316</v>
      </c>
      <c r="J688" t="s">
        <v>192</v>
      </c>
      <c r="K688">
        <v>400</v>
      </c>
      <c r="L688" t="s">
        <v>186</v>
      </c>
      <c r="M688" t="s">
        <v>53</v>
      </c>
      <c r="N688">
        <v>0</v>
      </c>
      <c r="O688">
        <v>0</v>
      </c>
      <c r="P688">
        <v>0</v>
      </c>
      <c r="Q688">
        <v>0</v>
      </c>
      <c r="R688" t="s">
        <v>227</v>
      </c>
      <c r="S688" t="s">
        <v>227</v>
      </c>
      <c r="T688">
        <v>0</v>
      </c>
      <c r="U688" t="s">
        <v>227</v>
      </c>
      <c r="V688" t="s">
        <v>227</v>
      </c>
      <c r="W688" t="s">
        <v>227</v>
      </c>
      <c r="X688" t="s">
        <v>227</v>
      </c>
      <c r="Y688" t="s">
        <v>227</v>
      </c>
      <c r="Z688" t="s">
        <v>227</v>
      </c>
      <c r="AA688" t="s">
        <v>54</v>
      </c>
      <c r="AB688">
        <v>129</v>
      </c>
      <c r="AC688">
        <v>129</v>
      </c>
      <c r="AD688" t="s">
        <v>67</v>
      </c>
      <c r="AE688" t="s">
        <v>4</v>
      </c>
      <c r="AF688" t="s">
        <v>8</v>
      </c>
      <c r="AG688" t="s">
        <v>88</v>
      </c>
      <c r="AH688" s="3">
        <v>45793</v>
      </c>
      <c r="AJ688" t="s">
        <v>56</v>
      </c>
      <c r="AK688" s="3"/>
      <c r="AM688" s="3"/>
      <c r="AN688" t="s">
        <v>57</v>
      </c>
      <c r="AO688" s="3"/>
      <c r="AR688"/>
      <c r="AS688">
        <v>202505</v>
      </c>
      <c r="AT688" s="3">
        <v>45793</v>
      </c>
      <c r="AU688">
        <v>2180932</v>
      </c>
      <c r="AV688">
        <v>45796</v>
      </c>
      <c r="AW688" s="3">
        <v>45806</v>
      </c>
      <c r="AY688" s="3"/>
      <c r="BA688" s="3"/>
      <c r="BC688" s="3"/>
      <c r="BD688">
        <v>202505</v>
      </c>
      <c r="BE688">
        <v>202505</v>
      </c>
      <c r="BF688" s="5">
        <f>IFERROR(VLOOKUP(Sheet1[[#This Row],[ASESOR]],Parámetros!A:B,2,0),Sheet1[[#This Row],[PERIODO_ALTA]])</f>
        <v>202505</v>
      </c>
      <c r="BG688" s="5" t="str">
        <f>_xlfn.CONCAT(TRIM(Sheet1[[#This Row],[ASESOR]])," ",TRIM(Sheet1[[#This Row],[DEPARTAMENTO]]))</f>
        <v>ALIV TELECOM S.A.C. Lambayeque</v>
      </c>
      <c r="BH688" s="5" t="str">
        <f>Sheet1[[#This Row],[DNI_ASESOR]]</f>
        <v>20609316170</v>
      </c>
      <c r="BI688">
        <f>IF(Sheet1[[#This Row],[GRUPO]]="G1",IF(AND(Sheet1[[#This Row],[RECIBO1_PAGADO]]&lt;&gt;"",Sheet1[[#This Row],[RECIBO1_PAGADO]]&lt;=DATEVALUE("10/06/2025")),1,0),0)</f>
        <v>1</v>
      </c>
      <c r="BJ688" s="9">
        <f>Sheet1[[#This Row],[PRECIO CON IGV EXTERNO]]/1.18</f>
        <v>109.32203389830509</v>
      </c>
      <c r="BK688" s="5" t="str">
        <f>IF(MONTH(Sheet1[[#This Row],[WS_RECIBO1_EMISION]])=5,"G1",IF(MONTH(Sheet1[[#This Row],[WS_RECIBO1_EMISION]])-5=1,"G2","POR DEFINIR"))</f>
        <v>G1</v>
      </c>
      <c r="BL688" s="5" t="s">
        <v>1798</v>
      </c>
    </row>
    <row r="689" spans="1:64" x14ac:dyDescent="0.25">
      <c r="A689">
        <v>2180970</v>
      </c>
      <c r="B689" t="s">
        <v>982</v>
      </c>
      <c r="C689" t="s">
        <v>89</v>
      </c>
      <c r="D689" t="s">
        <v>89</v>
      </c>
      <c r="E689" t="s">
        <v>93</v>
      </c>
      <c r="H689" s="3">
        <v>45792</v>
      </c>
      <c r="I689" s="13">
        <v>45792.702023067126</v>
      </c>
      <c r="J689" t="s">
        <v>195</v>
      </c>
      <c r="K689">
        <v>1000</v>
      </c>
      <c r="L689" t="s">
        <v>188</v>
      </c>
      <c r="M689" t="s">
        <v>58</v>
      </c>
      <c r="N689">
        <v>1</v>
      </c>
      <c r="O689">
        <v>0</v>
      </c>
      <c r="P689">
        <v>0</v>
      </c>
      <c r="Q689">
        <v>0</v>
      </c>
      <c r="R689" t="s">
        <v>227</v>
      </c>
      <c r="S689" t="s">
        <v>227</v>
      </c>
      <c r="T689">
        <v>0</v>
      </c>
      <c r="U689" t="s">
        <v>227</v>
      </c>
      <c r="V689" t="s">
        <v>227</v>
      </c>
      <c r="W689" t="s">
        <v>227</v>
      </c>
      <c r="X689" t="s">
        <v>227</v>
      </c>
      <c r="Y689" t="s">
        <v>227</v>
      </c>
      <c r="Z689" t="s">
        <v>228</v>
      </c>
      <c r="AA689" t="s">
        <v>54</v>
      </c>
      <c r="AB689">
        <v>129.9</v>
      </c>
      <c r="AC689">
        <v>111.563</v>
      </c>
      <c r="AD689" t="s">
        <v>67</v>
      </c>
      <c r="AE689" t="s">
        <v>4</v>
      </c>
      <c r="AF689" t="s">
        <v>8</v>
      </c>
      <c r="AG689" t="s">
        <v>88</v>
      </c>
      <c r="AH689" s="3">
        <v>45794</v>
      </c>
      <c r="AJ689" t="s">
        <v>56</v>
      </c>
      <c r="AK689" s="3"/>
      <c r="AM689" s="3"/>
      <c r="AN689" t="s">
        <v>57</v>
      </c>
      <c r="AO689" s="3"/>
      <c r="AR689"/>
      <c r="AS689">
        <v>202505</v>
      </c>
      <c r="AT689" s="3">
        <v>45794</v>
      </c>
      <c r="AU689">
        <v>2180970</v>
      </c>
      <c r="AV689" s="3">
        <v>45796</v>
      </c>
      <c r="AW689" s="3">
        <v>45816</v>
      </c>
      <c r="AY689" s="3"/>
      <c r="BA689" s="3"/>
      <c r="BC689" s="3"/>
      <c r="BD689">
        <v>202505</v>
      </c>
      <c r="BE689">
        <v>202505</v>
      </c>
      <c r="BF689" s="5">
        <f>IFERROR(VLOOKUP(Sheet1[[#This Row],[ASESOR]],Parámetros!A:B,2,0),Sheet1[[#This Row],[PERIODO_ALTA]])</f>
        <v>202505</v>
      </c>
      <c r="BG689" s="5" t="str">
        <f>_xlfn.CONCAT(TRIM(Sheet1[[#This Row],[ASESOR]])," ",TRIM(Sheet1[[#This Row],[DEPARTAMENTO]]))</f>
        <v>ALIV TELECOM S.A.C. Piura</v>
      </c>
      <c r="BH689" s="5" t="str">
        <f>Sheet1[[#This Row],[DNI_ASESOR]]</f>
        <v>20609316170</v>
      </c>
      <c r="BI689">
        <f>IF(Sheet1[[#This Row],[GRUPO]]="G1",IF(AND(Sheet1[[#This Row],[RECIBO1_PAGADO]]&lt;&gt;"",Sheet1[[#This Row],[RECIBO1_PAGADO]]&lt;=DATEVALUE("10/06/2025")),1,0),0)</f>
        <v>1</v>
      </c>
      <c r="BJ689" s="9">
        <f>Sheet1[[#This Row],[PRECIO CON IGV EXTERNO]]/1.18</f>
        <v>94.544915254237296</v>
      </c>
      <c r="BK689" s="5" t="str">
        <f>IF(MONTH(Sheet1[[#This Row],[WS_RECIBO1_EMISION]])=5,"G1",IF(MONTH(Sheet1[[#This Row],[WS_RECIBO1_EMISION]])-5=1,"G2","POR DEFINIR"))</f>
        <v>G1</v>
      </c>
      <c r="BL689" s="5" t="s">
        <v>1798</v>
      </c>
    </row>
    <row r="690" spans="1:64" x14ac:dyDescent="0.25">
      <c r="A690">
        <v>2181005</v>
      </c>
      <c r="B690" t="s">
        <v>983</v>
      </c>
      <c r="C690" t="s">
        <v>85</v>
      </c>
      <c r="D690" t="s">
        <v>86</v>
      </c>
      <c r="E690" t="s">
        <v>87</v>
      </c>
      <c r="H690" s="3">
        <v>45792</v>
      </c>
      <c r="I690" s="13">
        <v>45792.710308564812</v>
      </c>
      <c r="J690" t="s">
        <v>195</v>
      </c>
      <c r="K690">
        <v>1000</v>
      </c>
      <c r="L690" t="s">
        <v>188</v>
      </c>
      <c r="M690" t="s">
        <v>58</v>
      </c>
      <c r="N690">
        <v>1</v>
      </c>
      <c r="O690">
        <v>0</v>
      </c>
      <c r="P690">
        <v>0</v>
      </c>
      <c r="Q690">
        <v>0</v>
      </c>
      <c r="R690" t="s">
        <v>227</v>
      </c>
      <c r="S690" t="s">
        <v>227</v>
      </c>
      <c r="T690">
        <v>0</v>
      </c>
      <c r="U690" t="s">
        <v>227</v>
      </c>
      <c r="V690" t="s">
        <v>227</v>
      </c>
      <c r="W690" t="s">
        <v>227</v>
      </c>
      <c r="X690" t="s">
        <v>227</v>
      </c>
      <c r="Y690" t="s">
        <v>227</v>
      </c>
      <c r="Z690" t="s">
        <v>228</v>
      </c>
      <c r="AA690" t="s">
        <v>54</v>
      </c>
      <c r="AB690">
        <v>129.9</v>
      </c>
      <c r="AC690">
        <v>111.563</v>
      </c>
      <c r="AD690" t="s">
        <v>67</v>
      </c>
      <c r="AE690" t="s">
        <v>70</v>
      </c>
      <c r="AF690" t="s">
        <v>131</v>
      </c>
      <c r="AG690" t="s">
        <v>88</v>
      </c>
      <c r="AH690" s="3">
        <v>45792</v>
      </c>
      <c r="AJ690" t="s">
        <v>56</v>
      </c>
      <c r="AK690" s="3"/>
      <c r="AM690" s="3"/>
      <c r="AN690" t="s">
        <v>57</v>
      </c>
      <c r="AO690" s="3"/>
      <c r="AR690"/>
      <c r="AS690">
        <v>202505</v>
      </c>
      <c r="AT690" s="3">
        <v>45792</v>
      </c>
      <c r="AU690">
        <v>2181005</v>
      </c>
      <c r="AV690">
        <v>45796</v>
      </c>
      <c r="AW690" s="3">
        <v>45807</v>
      </c>
      <c r="AY690" s="3"/>
      <c r="BA690" s="3"/>
      <c r="BC690" s="3"/>
      <c r="BD690">
        <v>202505</v>
      </c>
      <c r="BE690">
        <v>202505</v>
      </c>
      <c r="BF690" s="5">
        <f>IFERROR(VLOOKUP(Sheet1[[#This Row],[ASESOR]],Parámetros!A:B,2,0),Sheet1[[#This Row],[PERIODO_ALTA]])</f>
        <v>202505</v>
      </c>
      <c r="BG690" s="5" t="str">
        <f>_xlfn.CONCAT(TRIM(Sheet1[[#This Row],[ASESOR]])," ",TRIM(Sheet1[[#This Row],[DEPARTAMENTO]]))</f>
        <v>SICOMNET SAC Lambayeque</v>
      </c>
      <c r="BH690" s="5" t="str">
        <f>Sheet1[[#This Row],[DNI_ASESOR]]</f>
        <v>20610959564</v>
      </c>
      <c r="BI690">
        <f>IF(Sheet1[[#This Row],[GRUPO]]="G1",IF(AND(Sheet1[[#This Row],[RECIBO1_PAGADO]]&lt;&gt;"",Sheet1[[#This Row],[RECIBO1_PAGADO]]&lt;=DATEVALUE("10/06/2025")),1,0),0)</f>
        <v>1</v>
      </c>
      <c r="BJ690" s="9">
        <f>Sheet1[[#This Row],[PRECIO CON IGV EXTERNO]]/1.18</f>
        <v>94.544915254237296</v>
      </c>
      <c r="BK690" s="5" t="str">
        <f>IF(MONTH(Sheet1[[#This Row],[WS_RECIBO1_EMISION]])=5,"G1",IF(MONTH(Sheet1[[#This Row],[WS_RECIBO1_EMISION]])-5=1,"G2","POR DEFINIR"))</f>
        <v>G1</v>
      </c>
      <c r="BL690" s="5" t="s">
        <v>1798</v>
      </c>
    </row>
    <row r="691" spans="1:64" x14ac:dyDescent="0.25">
      <c r="A691">
        <v>2181025</v>
      </c>
      <c r="B691" t="s">
        <v>984</v>
      </c>
      <c r="C691" t="s">
        <v>94</v>
      </c>
      <c r="D691" t="s">
        <v>95</v>
      </c>
      <c r="E691" t="s">
        <v>96</v>
      </c>
      <c r="H691" s="3">
        <v>45792</v>
      </c>
      <c r="I691" s="13">
        <v>45792.731306018519</v>
      </c>
      <c r="J691" t="s">
        <v>190</v>
      </c>
      <c r="K691">
        <v>350</v>
      </c>
      <c r="L691" t="s">
        <v>186</v>
      </c>
      <c r="M691" t="s">
        <v>53</v>
      </c>
      <c r="N691">
        <v>0</v>
      </c>
      <c r="O691">
        <v>0</v>
      </c>
      <c r="P691">
        <v>0</v>
      </c>
      <c r="Q691">
        <v>0</v>
      </c>
      <c r="R691" t="s">
        <v>227</v>
      </c>
      <c r="S691" t="s">
        <v>227</v>
      </c>
      <c r="T691">
        <v>0</v>
      </c>
      <c r="U691" t="s">
        <v>227</v>
      </c>
      <c r="V691" t="s">
        <v>227</v>
      </c>
      <c r="W691" t="s">
        <v>227</v>
      </c>
      <c r="X691" t="s">
        <v>227</v>
      </c>
      <c r="Y691" t="s">
        <v>227</v>
      </c>
      <c r="Z691" t="s">
        <v>227</v>
      </c>
      <c r="AA691" t="s">
        <v>54</v>
      </c>
      <c r="AB691">
        <v>69</v>
      </c>
      <c r="AC691">
        <v>69</v>
      </c>
      <c r="AD691" t="s">
        <v>67</v>
      </c>
      <c r="AE691" t="s">
        <v>4</v>
      </c>
      <c r="AF691" t="s">
        <v>8</v>
      </c>
      <c r="AG691" t="s">
        <v>88</v>
      </c>
      <c r="AH691" s="3">
        <v>45793</v>
      </c>
      <c r="AJ691" t="s">
        <v>56</v>
      </c>
      <c r="AK691" s="3"/>
      <c r="AM691" s="3"/>
      <c r="AN691" t="s">
        <v>57</v>
      </c>
      <c r="AO691" s="3"/>
      <c r="AR691"/>
      <c r="AS691">
        <v>202505</v>
      </c>
      <c r="AT691" s="3">
        <v>45793</v>
      </c>
      <c r="AU691">
        <v>2181025</v>
      </c>
      <c r="AV691">
        <v>45796</v>
      </c>
      <c r="AW691" s="3">
        <v>45806</v>
      </c>
      <c r="AY691" s="3"/>
      <c r="BA691" s="3"/>
      <c r="BC691" s="3"/>
      <c r="BD691">
        <v>202505</v>
      </c>
      <c r="BE691">
        <v>202505</v>
      </c>
      <c r="BF691" s="5">
        <f>IFERROR(VLOOKUP(Sheet1[[#This Row],[ASESOR]],Parámetros!A:B,2,0),Sheet1[[#This Row],[PERIODO_ALTA]])</f>
        <v>202505</v>
      </c>
      <c r="BG691" s="5" t="str">
        <f>_xlfn.CONCAT(TRIM(Sheet1[[#This Row],[ASESOR]])," ",TRIM(Sheet1[[#This Row],[DEPARTAMENTO]]))</f>
        <v>ALIV TELECOM S.A.C. La Libertad</v>
      </c>
      <c r="BH691" s="5" t="str">
        <f>Sheet1[[#This Row],[DNI_ASESOR]]</f>
        <v>20609316170</v>
      </c>
      <c r="BI691">
        <f>IF(Sheet1[[#This Row],[GRUPO]]="G1",IF(AND(Sheet1[[#This Row],[RECIBO1_PAGADO]]&lt;&gt;"",Sheet1[[#This Row],[RECIBO1_PAGADO]]&lt;=DATEVALUE("10/06/2025")),1,0),0)</f>
        <v>1</v>
      </c>
      <c r="BJ691" s="9">
        <f>Sheet1[[#This Row],[PRECIO CON IGV EXTERNO]]/1.18</f>
        <v>58.474576271186443</v>
      </c>
      <c r="BK691" s="5" t="str">
        <f>IF(MONTH(Sheet1[[#This Row],[WS_RECIBO1_EMISION]])=5,"G1",IF(MONTH(Sheet1[[#This Row],[WS_RECIBO1_EMISION]])-5=1,"G2","POR DEFINIR"))</f>
        <v>G1</v>
      </c>
      <c r="BL691" s="5" t="s">
        <v>1798</v>
      </c>
    </row>
    <row r="692" spans="1:64" x14ac:dyDescent="0.25">
      <c r="A692">
        <v>2181138</v>
      </c>
      <c r="B692" t="s">
        <v>985</v>
      </c>
      <c r="C692" t="s">
        <v>94</v>
      </c>
      <c r="D692" t="s">
        <v>95</v>
      </c>
      <c r="E692" t="s">
        <v>96</v>
      </c>
      <c r="H692" s="3">
        <v>45792</v>
      </c>
      <c r="I692" s="13">
        <v>45792.745720057872</v>
      </c>
      <c r="J692" t="s">
        <v>195</v>
      </c>
      <c r="K692">
        <v>1000</v>
      </c>
      <c r="L692" t="s">
        <v>188</v>
      </c>
      <c r="M692" t="s">
        <v>58</v>
      </c>
      <c r="N692">
        <v>1</v>
      </c>
      <c r="O692">
        <v>0</v>
      </c>
      <c r="P692">
        <v>0</v>
      </c>
      <c r="Q692">
        <v>0</v>
      </c>
      <c r="R692" t="s">
        <v>227</v>
      </c>
      <c r="S692" t="s">
        <v>227</v>
      </c>
      <c r="T692">
        <v>0</v>
      </c>
      <c r="U692" t="s">
        <v>227</v>
      </c>
      <c r="V692" t="s">
        <v>227</v>
      </c>
      <c r="W692" t="s">
        <v>227</v>
      </c>
      <c r="X692" t="s">
        <v>227</v>
      </c>
      <c r="Y692" t="s">
        <v>227</v>
      </c>
      <c r="Z692" t="s">
        <v>228</v>
      </c>
      <c r="AA692" t="s">
        <v>54</v>
      </c>
      <c r="AB692">
        <v>129.9</v>
      </c>
      <c r="AC692">
        <v>111.563</v>
      </c>
      <c r="AD692" t="s">
        <v>67</v>
      </c>
      <c r="AE692" t="s">
        <v>4</v>
      </c>
      <c r="AF692" t="s">
        <v>8</v>
      </c>
      <c r="AG692" t="s">
        <v>88</v>
      </c>
      <c r="AH692" s="3">
        <v>45793</v>
      </c>
      <c r="AJ692" t="s">
        <v>56</v>
      </c>
      <c r="AK692" s="3"/>
      <c r="AM692" s="3"/>
      <c r="AN692" t="s">
        <v>57</v>
      </c>
      <c r="AO692" s="3"/>
      <c r="AR692"/>
      <c r="AS692">
        <v>202505</v>
      </c>
      <c r="AT692" s="3">
        <v>45793</v>
      </c>
      <c r="AU692">
        <v>2181138</v>
      </c>
      <c r="AV692">
        <v>45796</v>
      </c>
      <c r="AW692" s="3">
        <v>45806</v>
      </c>
      <c r="AY692" s="3"/>
      <c r="BA692" s="3"/>
      <c r="BC692" s="3"/>
      <c r="BD692">
        <v>202505</v>
      </c>
      <c r="BE692">
        <v>202505</v>
      </c>
      <c r="BF692" s="5">
        <f>IFERROR(VLOOKUP(Sheet1[[#This Row],[ASESOR]],Parámetros!A:B,2,0),Sheet1[[#This Row],[PERIODO_ALTA]])</f>
        <v>202505</v>
      </c>
      <c r="BG692" s="5" t="str">
        <f>_xlfn.CONCAT(TRIM(Sheet1[[#This Row],[ASESOR]])," ",TRIM(Sheet1[[#This Row],[DEPARTAMENTO]]))</f>
        <v>ALIV TELECOM S.A.C. La Libertad</v>
      </c>
      <c r="BH692" s="5" t="str">
        <f>Sheet1[[#This Row],[DNI_ASESOR]]</f>
        <v>20609316170</v>
      </c>
      <c r="BI692">
        <f>IF(Sheet1[[#This Row],[GRUPO]]="G1",IF(AND(Sheet1[[#This Row],[RECIBO1_PAGADO]]&lt;&gt;"",Sheet1[[#This Row],[RECIBO1_PAGADO]]&lt;=DATEVALUE("10/06/2025")),1,0),0)</f>
        <v>1</v>
      </c>
      <c r="BJ692" s="9">
        <f>Sheet1[[#This Row],[PRECIO CON IGV EXTERNO]]/1.18</f>
        <v>94.544915254237296</v>
      </c>
      <c r="BK692" s="5" t="str">
        <f>IF(MONTH(Sheet1[[#This Row],[WS_RECIBO1_EMISION]])=5,"G1",IF(MONTH(Sheet1[[#This Row],[WS_RECIBO1_EMISION]])-5=1,"G2","POR DEFINIR"))</f>
        <v>G1</v>
      </c>
      <c r="BL692" s="5" t="s">
        <v>1798</v>
      </c>
    </row>
    <row r="693" spans="1:64" x14ac:dyDescent="0.25">
      <c r="A693">
        <v>2181165</v>
      </c>
      <c r="B693" t="s">
        <v>986</v>
      </c>
      <c r="C693" t="s">
        <v>89</v>
      </c>
      <c r="D693" t="s">
        <v>89</v>
      </c>
      <c r="E693" t="s">
        <v>90</v>
      </c>
      <c r="H693" s="3">
        <v>45792</v>
      </c>
      <c r="I693" s="13">
        <v>45792.837532523146</v>
      </c>
      <c r="J693" t="s">
        <v>195</v>
      </c>
      <c r="K693">
        <v>1000</v>
      </c>
      <c r="L693" t="s">
        <v>188</v>
      </c>
      <c r="M693" t="s">
        <v>58</v>
      </c>
      <c r="N693">
        <v>1</v>
      </c>
      <c r="O693">
        <v>0</v>
      </c>
      <c r="P693">
        <v>0</v>
      </c>
      <c r="Q693">
        <v>0</v>
      </c>
      <c r="R693" t="s">
        <v>227</v>
      </c>
      <c r="S693" t="s">
        <v>227</v>
      </c>
      <c r="T693">
        <v>0</v>
      </c>
      <c r="U693" t="s">
        <v>227</v>
      </c>
      <c r="V693" t="s">
        <v>227</v>
      </c>
      <c r="W693" t="s">
        <v>227</v>
      </c>
      <c r="X693" t="s">
        <v>227</v>
      </c>
      <c r="Y693" t="s">
        <v>227</v>
      </c>
      <c r="Z693" t="s">
        <v>228</v>
      </c>
      <c r="AA693" t="s">
        <v>54</v>
      </c>
      <c r="AB693">
        <v>129.9</v>
      </c>
      <c r="AC693">
        <v>111.563</v>
      </c>
      <c r="AD693" t="s">
        <v>67</v>
      </c>
      <c r="AE693" t="s">
        <v>4</v>
      </c>
      <c r="AF693" t="s">
        <v>8</v>
      </c>
      <c r="AG693" t="s">
        <v>88</v>
      </c>
      <c r="AH693" s="3">
        <v>45793</v>
      </c>
      <c r="AJ693" t="s">
        <v>56</v>
      </c>
      <c r="AK693" s="3"/>
      <c r="AM693" s="3"/>
      <c r="AN693" t="s">
        <v>57</v>
      </c>
      <c r="AO693" s="3"/>
      <c r="AR693"/>
      <c r="AS693">
        <v>202505</v>
      </c>
      <c r="AT693" s="3">
        <v>45793</v>
      </c>
      <c r="AU693">
        <v>2181165</v>
      </c>
      <c r="AV693">
        <v>45796</v>
      </c>
      <c r="AW693" s="3">
        <v>45812</v>
      </c>
      <c r="AY693" s="3"/>
      <c r="BA693" s="3"/>
      <c r="BC693" s="3"/>
      <c r="BD693">
        <v>202505</v>
      </c>
      <c r="BE693">
        <v>202505</v>
      </c>
      <c r="BF693" s="5">
        <f>IFERROR(VLOOKUP(Sheet1[[#This Row],[ASESOR]],Parámetros!A:B,2,0),Sheet1[[#This Row],[PERIODO_ALTA]])</f>
        <v>202505</v>
      </c>
      <c r="BG693" s="5" t="str">
        <f>_xlfn.CONCAT(TRIM(Sheet1[[#This Row],[ASESOR]])," ",TRIM(Sheet1[[#This Row],[DEPARTAMENTO]]))</f>
        <v>ALIV TELECOM S.A.C. Piura</v>
      </c>
      <c r="BH693" s="5" t="str">
        <f>Sheet1[[#This Row],[DNI_ASESOR]]</f>
        <v>20609316170</v>
      </c>
      <c r="BI693">
        <f>IF(Sheet1[[#This Row],[GRUPO]]="G1",IF(AND(Sheet1[[#This Row],[RECIBO1_PAGADO]]&lt;&gt;"",Sheet1[[#This Row],[RECIBO1_PAGADO]]&lt;=DATEVALUE("10/06/2025")),1,0),0)</f>
        <v>1</v>
      </c>
      <c r="BJ693" s="9">
        <f>Sheet1[[#This Row],[PRECIO CON IGV EXTERNO]]/1.18</f>
        <v>94.544915254237296</v>
      </c>
      <c r="BK693" s="5" t="str">
        <f>IF(MONTH(Sheet1[[#This Row],[WS_RECIBO1_EMISION]])=5,"G1",IF(MONTH(Sheet1[[#This Row],[WS_RECIBO1_EMISION]])-5=1,"G2","POR DEFINIR"))</f>
        <v>G1</v>
      </c>
      <c r="BL693" s="5" t="s">
        <v>1798</v>
      </c>
    </row>
    <row r="694" spans="1:64" x14ac:dyDescent="0.25">
      <c r="A694">
        <v>2181225</v>
      </c>
      <c r="B694" t="s">
        <v>987</v>
      </c>
      <c r="C694" t="s">
        <v>98</v>
      </c>
      <c r="D694" t="s">
        <v>99</v>
      </c>
      <c r="E694" t="s">
        <v>100</v>
      </c>
      <c r="H694" s="3">
        <v>45792</v>
      </c>
      <c r="I694" s="13">
        <v>45792.78946443287</v>
      </c>
      <c r="J694" t="s">
        <v>190</v>
      </c>
      <c r="K694">
        <v>350</v>
      </c>
      <c r="L694" t="s">
        <v>186</v>
      </c>
      <c r="M694" t="s">
        <v>53</v>
      </c>
      <c r="N694">
        <v>0</v>
      </c>
      <c r="O694">
        <v>0</v>
      </c>
      <c r="P694">
        <v>0</v>
      </c>
      <c r="Q694">
        <v>0</v>
      </c>
      <c r="R694" t="s">
        <v>227</v>
      </c>
      <c r="S694" t="s">
        <v>227</v>
      </c>
      <c r="T694">
        <v>0</v>
      </c>
      <c r="U694" t="s">
        <v>227</v>
      </c>
      <c r="V694" t="s">
        <v>227</v>
      </c>
      <c r="W694" t="s">
        <v>227</v>
      </c>
      <c r="X694" t="s">
        <v>227</v>
      </c>
      <c r="Y694" t="s">
        <v>227</v>
      </c>
      <c r="Z694" t="s">
        <v>227</v>
      </c>
      <c r="AA694" t="s">
        <v>54</v>
      </c>
      <c r="AB694">
        <v>69</v>
      </c>
      <c r="AC694">
        <v>69</v>
      </c>
      <c r="AD694" t="s">
        <v>67</v>
      </c>
      <c r="AE694" t="s">
        <v>4</v>
      </c>
      <c r="AF694" t="s">
        <v>8</v>
      </c>
      <c r="AG694" t="s">
        <v>88</v>
      </c>
      <c r="AH694" s="3">
        <v>45793</v>
      </c>
      <c r="AJ694" t="s">
        <v>56</v>
      </c>
      <c r="AK694" s="3"/>
      <c r="AM694" s="3"/>
      <c r="AN694" t="s">
        <v>57</v>
      </c>
      <c r="AO694" s="3"/>
      <c r="AR694"/>
      <c r="AS694">
        <v>202505</v>
      </c>
      <c r="AT694" s="3">
        <v>45793</v>
      </c>
      <c r="AU694">
        <v>2181225</v>
      </c>
      <c r="AV694">
        <v>45796</v>
      </c>
      <c r="AW694" s="3">
        <v>45805</v>
      </c>
      <c r="AY694" s="3"/>
      <c r="BA694" s="3"/>
      <c r="BC694" s="3"/>
      <c r="BD694">
        <v>202505</v>
      </c>
      <c r="BE694">
        <v>202505</v>
      </c>
      <c r="BF694" s="5">
        <f>IFERROR(VLOOKUP(Sheet1[[#This Row],[ASESOR]],Parámetros!A:B,2,0),Sheet1[[#This Row],[PERIODO_ALTA]])</f>
        <v>202505</v>
      </c>
      <c r="BG694" s="5" t="str">
        <f>_xlfn.CONCAT(TRIM(Sheet1[[#This Row],[ASESOR]])," ",TRIM(Sheet1[[#This Row],[DEPARTAMENTO]]))</f>
        <v>ALIV TELECOM S.A.C. Áncash</v>
      </c>
      <c r="BH694" s="5" t="str">
        <f>Sheet1[[#This Row],[DNI_ASESOR]]</f>
        <v>20609316170</v>
      </c>
      <c r="BI694">
        <f>IF(Sheet1[[#This Row],[GRUPO]]="G1",IF(AND(Sheet1[[#This Row],[RECIBO1_PAGADO]]&lt;&gt;"",Sheet1[[#This Row],[RECIBO1_PAGADO]]&lt;=DATEVALUE("10/06/2025")),1,0),0)</f>
        <v>1</v>
      </c>
      <c r="BJ694" s="9">
        <f>Sheet1[[#This Row],[PRECIO CON IGV EXTERNO]]/1.18</f>
        <v>58.474576271186443</v>
      </c>
      <c r="BK694" s="5" t="str">
        <f>IF(MONTH(Sheet1[[#This Row],[WS_RECIBO1_EMISION]])=5,"G1",IF(MONTH(Sheet1[[#This Row],[WS_RECIBO1_EMISION]])-5=1,"G2","POR DEFINIR"))</f>
        <v>G1</v>
      </c>
      <c r="BL694" s="5" t="s">
        <v>1798</v>
      </c>
    </row>
    <row r="695" spans="1:64" x14ac:dyDescent="0.25">
      <c r="A695">
        <v>2181234</v>
      </c>
      <c r="B695" t="s">
        <v>988</v>
      </c>
      <c r="C695" t="s">
        <v>89</v>
      </c>
      <c r="D695" t="s">
        <v>89</v>
      </c>
      <c r="E695" t="s">
        <v>97</v>
      </c>
      <c r="H695" s="3">
        <v>45792</v>
      </c>
      <c r="I695" s="13">
        <v>45792.789448113428</v>
      </c>
      <c r="J695" t="s">
        <v>190</v>
      </c>
      <c r="K695">
        <v>350</v>
      </c>
      <c r="L695" t="s">
        <v>189</v>
      </c>
      <c r="M695" t="s">
        <v>65</v>
      </c>
      <c r="N695">
        <v>0</v>
      </c>
      <c r="O695">
        <v>0</v>
      </c>
      <c r="P695">
        <v>0</v>
      </c>
      <c r="Q695">
        <v>0</v>
      </c>
      <c r="R695" t="s">
        <v>227</v>
      </c>
      <c r="S695" t="s">
        <v>227</v>
      </c>
      <c r="T695">
        <v>1</v>
      </c>
      <c r="U695" t="s">
        <v>227</v>
      </c>
      <c r="V695" t="s">
        <v>227</v>
      </c>
      <c r="W695" t="s">
        <v>228</v>
      </c>
      <c r="X695" t="s">
        <v>227</v>
      </c>
      <c r="Y695" t="s">
        <v>227</v>
      </c>
      <c r="Z695" t="s">
        <v>227</v>
      </c>
      <c r="AA695" t="s">
        <v>54</v>
      </c>
      <c r="AB695">
        <v>104</v>
      </c>
      <c r="AC695">
        <v>104</v>
      </c>
      <c r="AD695" t="s">
        <v>67</v>
      </c>
      <c r="AE695" t="s">
        <v>4</v>
      </c>
      <c r="AF695" t="s">
        <v>8</v>
      </c>
      <c r="AG695" t="s">
        <v>88</v>
      </c>
      <c r="AH695" s="3">
        <v>45793</v>
      </c>
      <c r="AJ695" t="s">
        <v>56</v>
      </c>
      <c r="AK695" s="3"/>
      <c r="AM695" s="3"/>
      <c r="AN695" t="s">
        <v>57</v>
      </c>
      <c r="AO695" s="3"/>
      <c r="AR695"/>
      <c r="AS695">
        <v>202505</v>
      </c>
      <c r="AT695" s="3">
        <v>45793</v>
      </c>
      <c r="AU695">
        <v>2181234</v>
      </c>
      <c r="AV695">
        <v>45796</v>
      </c>
      <c r="AW695" s="3">
        <v>45816</v>
      </c>
      <c r="AY695" s="3"/>
      <c r="BA695" s="3"/>
      <c r="BC695" s="3"/>
      <c r="BD695">
        <v>202505</v>
      </c>
      <c r="BE695">
        <v>202505</v>
      </c>
      <c r="BF695" s="5">
        <f>IFERROR(VLOOKUP(Sheet1[[#This Row],[ASESOR]],Parámetros!A:B,2,0),Sheet1[[#This Row],[PERIODO_ALTA]])</f>
        <v>202505</v>
      </c>
      <c r="BG695" s="5" t="str">
        <f>_xlfn.CONCAT(TRIM(Sheet1[[#This Row],[ASESOR]])," ",TRIM(Sheet1[[#This Row],[DEPARTAMENTO]]))</f>
        <v>ALIV TELECOM S.A.C. Piura</v>
      </c>
      <c r="BH695" s="5" t="str">
        <f>Sheet1[[#This Row],[DNI_ASESOR]]</f>
        <v>20609316170</v>
      </c>
      <c r="BI695">
        <f>IF(Sheet1[[#This Row],[GRUPO]]="G1",IF(AND(Sheet1[[#This Row],[RECIBO1_PAGADO]]&lt;&gt;"",Sheet1[[#This Row],[RECIBO1_PAGADO]]&lt;=DATEVALUE("10/06/2025")),1,0),0)</f>
        <v>1</v>
      </c>
      <c r="BJ695" s="9">
        <f>Sheet1[[#This Row],[PRECIO CON IGV EXTERNO]]/1.18</f>
        <v>88.13559322033899</v>
      </c>
      <c r="BK695" s="5" t="str">
        <f>IF(MONTH(Sheet1[[#This Row],[WS_RECIBO1_EMISION]])=5,"G1",IF(MONTH(Sheet1[[#This Row],[WS_RECIBO1_EMISION]])-5=1,"G2","POR DEFINIR"))</f>
        <v>G1</v>
      </c>
      <c r="BL695" s="5" t="s">
        <v>1798</v>
      </c>
    </row>
    <row r="696" spans="1:64" x14ac:dyDescent="0.25">
      <c r="A696">
        <v>2181289</v>
      </c>
      <c r="B696" t="s">
        <v>989</v>
      </c>
      <c r="C696" t="s">
        <v>89</v>
      </c>
      <c r="D696" t="s">
        <v>89</v>
      </c>
      <c r="E696" t="s">
        <v>89</v>
      </c>
      <c r="H696" s="3">
        <v>45791</v>
      </c>
      <c r="I696" s="13">
        <v>45792.78324232639</v>
      </c>
      <c r="J696" t="s">
        <v>192</v>
      </c>
      <c r="K696">
        <v>400</v>
      </c>
      <c r="L696" t="s">
        <v>186</v>
      </c>
      <c r="M696" t="s">
        <v>53</v>
      </c>
      <c r="N696">
        <v>0</v>
      </c>
      <c r="O696">
        <v>0</v>
      </c>
      <c r="P696">
        <v>0</v>
      </c>
      <c r="Q696">
        <v>0</v>
      </c>
      <c r="R696" t="s">
        <v>227</v>
      </c>
      <c r="S696" t="s">
        <v>227</v>
      </c>
      <c r="T696">
        <v>0</v>
      </c>
      <c r="U696" t="s">
        <v>227</v>
      </c>
      <c r="V696" t="s">
        <v>227</v>
      </c>
      <c r="W696" t="s">
        <v>227</v>
      </c>
      <c r="X696" t="s">
        <v>227</v>
      </c>
      <c r="Y696" t="s">
        <v>227</v>
      </c>
      <c r="Z696" t="s">
        <v>227</v>
      </c>
      <c r="AA696" t="s">
        <v>54</v>
      </c>
      <c r="AB696">
        <v>129</v>
      </c>
      <c r="AC696">
        <v>129</v>
      </c>
      <c r="AD696" t="s">
        <v>67</v>
      </c>
      <c r="AE696" t="s">
        <v>4</v>
      </c>
      <c r="AF696" t="s">
        <v>8</v>
      </c>
      <c r="AG696" t="s">
        <v>88</v>
      </c>
      <c r="AH696" s="3">
        <v>45793</v>
      </c>
      <c r="AJ696" t="s">
        <v>56</v>
      </c>
      <c r="AK696" s="3"/>
      <c r="AM696" s="3"/>
      <c r="AN696" t="s">
        <v>57</v>
      </c>
      <c r="AO696" s="3"/>
      <c r="AR696"/>
      <c r="AS696">
        <v>202505</v>
      </c>
      <c r="AT696" s="3">
        <v>45793</v>
      </c>
      <c r="AU696">
        <v>2181289</v>
      </c>
      <c r="AV696">
        <v>45796</v>
      </c>
      <c r="AW696" s="3">
        <v>45816</v>
      </c>
      <c r="AY696" s="3"/>
      <c r="BA696" s="3"/>
      <c r="BC696" s="3"/>
      <c r="BD696">
        <v>202505</v>
      </c>
      <c r="BE696">
        <v>202505</v>
      </c>
      <c r="BF696" s="5">
        <f>IFERROR(VLOOKUP(Sheet1[[#This Row],[ASESOR]],Parámetros!A:B,2,0),Sheet1[[#This Row],[PERIODO_ALTA]])</f>
        <v>202505</v>
      </c>
      <c r="BG696" s="5" t="str">
        <f>_xlfn.CONCAT(TRIM(Sheet1[[#This Row],[ASESOR]])," ",TRIM(Sheet1[[#This Row],[DEPARTAMENTO]]))</f>
        <v>ALIV TELECOM S.A.C. Piura</v>
      </c>
      <c r="BH696" s="5" t="str">
        <f>Sheet1[[#This Row],[DNI_ASESOR]]</f>
        <v>20609316170</v>
      </c>
      <c r="BI696">
        <f>IF(Sheet1[[#This Row],[GRUPO]]="G1",IF(AND(Sheet1[[#This Row],[RECIBO1_PAGADO]]&lt;&gt;"",Sheet1[[#This Row],[RECIBO1_PAGADO]]&lt;=DATEVALUE("10/06/2025")),1,0),0)</f>
        <v>1</v>
      </c>
      <c r="BJ696" s="9">
        <f>Sheet1[[#This Row],[PRECIO CON IGV EXTERNO]]/1.18</f>
        <v>109.32203389830509</v>
      </c>
      <c r="BK696" s="5" t="str">
        <f>IF(MONTH(Sheet1[[#This Row],[WS_RECIBO1_EMISION]])=5,"G1",IF(MONTH(Sheet1[[#This Row],[WS_RECIBO1_EMISION]])-5=1,"G2","POR DEFINIR"))</f>
        <v>G1</v>
      </c>
      <c r="BL696" s="5" t="s">
        <v>1798</v>
      </c>
    </row>
    <row r="697" spans="1:64" x14ac:dyDescent="0.25">
      <c r="A697">
        <v>2181322</v>
      </c>
      <c r="B697" t="s">
        <v>990</v>
      </c>
      <c r="C697" t="s">
        <v>85</v>
      </c>
      <c r="D697" t="s">
        <v>86</v>
      </c>
      <c r="E697" t="s">
        <v>87</v>
      </c>
      <c r="H697" s="3">
        <v>45792</v>
      </c>
      <c r="I697" s="13">
        <v>45792.824870104167</v>
      </c>
      <c r="J697" t="s">
        <v>190</v>
      </c>
      <c r="K697">
        <v>350</v>
      </c>
      <c r="L697" t="s">
        <v>186</v>
      </c>
      <c r="M697" t="s">
        <v>53</v>
      </c>
      <c r="N697">
        <v>0</v>
      </c>
      <c r="O697">
        <v>0</v>
      </c>
      <c r="P697">
        <v>0</v>
      </c>
      <c r="Q697">
        <v>0</v>
      </c>
      <c r="R697" t="s">
        <v>227</v>
      </c>
      <c r="S697" t="s">
        <v>227</v>
      </c>
      <c r="T697">
        <v>0</v>
      </c>
      <c r="U697" t="s">
        <v>227</v>
      </c>
      <c r="V697" t="s">
        <v>227</v>
      </c>
      <c r="W697" t="s">
        <v>227</v>
      </c>
      <c r="X697" t="s">
        <v>227</v>
      </c>
      <c r="Y697" t="s">
        <v>227</v>
      </c>
      <c r="Z697" t="s">
        <v>227</v>
      </c>
      <c r="AA697" t="s">
        <v>54</v>
      </c>
      <c r="AB697">
        <v>69</v>
      </c>
      <c r="AC697">
        <v>69</v>
      </c>
      <c r="AD697" t="s">
        <v>67</v>
      </c>
      <c r="AE697" t="s">
        <v>70</v>
      </c>
      <c r="AF697" t="s">
        <v>131</v>
      </c>
      <c r="AG697" t="s">
        <v>88</v>
      </c>
      <c r="AH697" s="3">
        <v>45793</v>
      </c>
      <c r="AJ697" t="s">
        <v>56</v>
      </c>
      <c r="AK697" s="3"/>
      <c r="AM697" s="3"/>
      <c r="AN697" t="s">
        <v>57</v>
      </c>
      <c r="AO697" s="3"/>
      <c r="AR697"/>
      <c r="AS697">
        <v>202505</v>
      </c>
      <c r="AT697" s="3">
        <v>45793</v>
      </c>
      <c r="AU697">
        <v>2181322</v>
      </c>
      <c r="AV697">
        <v>45796</v>
      </c>
      <c r="AW697" s="3">
        <v>45803</v>
      </c>
      <c r="AY697" s="3"/>
      <c r="BA697" s="3"/>
      <c r="BC697" s="3"/>
      <c r="BD697">
        <v>202505</v>
      </c>
      <c r="BE697">
        <v>202505</v>
      </c>
      <c r="BF697" s="5">
        <f>IFERROR(VLOOKUP(Sheet1[[#This Row],[ASESOR]],Parámetros!A:B,2,0),Sheet1[[#This Row],[PERIODO_ALTA]])</f>
        <v>202505</v>
      </c>
      <c r="BG697" s="5" t="str">
        <f>_xlfn.CONCAT(TRIM(Sheet1[[#This Row],[ASESOR]])," ",TRIM(Sheet1[[#This Row],[DEPARTAMENTO]]))</f>
        <v>SICOMNET SAC Lambayeque</v>
      </c>
      <c r="BH697" s="5" t="str">
        <f>Sheet1[[#This Row],[DNI_ASESOR]]</f>
        <v>20610959564</v>
      </c>
      <c r="BI697">
        <f>IF(Sheet1[[#This Row],[GRUPO]]="G1",IF(AND(Sheet1[[#This Row],[RECIBO1_PAGADO]]&lt;&gt;"",Sheet1[[#This Row],[RECIBO1_PAGADO]]&lt;=DATEVALUE("10/06/2025")),1,0),0)</f>
        <v>1</v>
      </c>
      <c r="BJ697" s="9">
        <f>Sheet1[[#This Row],[PRECIO CON IGV EXTERNO]]/1.18</f>
        <v>58.474576271186443</v>
      </c>
      <c r="BK697" s="5" t="str">
        <f>IF(MONTH(Sheet1[[#This Row],[WS_RECIBO1_EMISION]])=5,"G1",IF(MONTH(Sheet1[[#This Row],[WS_RECIBO1_EMISION]])-5=1,"G2","POR DEFINIR"))</f>
        <v>G1</v>
      </c>
      <c r="BL697" s="5" t="s">
        <v>1798</v>
      </c>
    </row>
    <row r="698" spans="1:64" x14ac:dyDescent="0.25">
      <c r="A698">
        <v>2181328</v>
      </c>
      <c r="B698" t="s">
        <v>991</v>
      </c>
      <c r="C698" t="s">
        <v>913</v>
      </c>
      <c r="D698" t="s">
        <v>914</v>
      </c>
      <c r="E698" t="s">
        <v>915</v>
      </c>
      <c r="H698" s="3">
        <v>45792</v>
      </c>
      <c r="I698" s="13">
        <v>45792.785341053241</v>
      </c>
      <c r="J698" t="s">
        <v>190</v>
      </c>
      <c r="K698">
        <v>350</v>
      </c>
      <c r="L698" t="s">
        <v>186</v>
      </c>
      <c r="M698" t="s">
        <v>53</v>
      </c>
      <c r="N698">
        <v>0</v>
      </c>
      <c r="O698">
        <v>0</v>
      </c>
      <c r="P698">
        <v>0</v>
      </c>
      <c r="Q698">
        <v>0</v>
      </c>
      <c r="R698" t="s">
        <v>227</v>
      </c>
      <c r="S698" t="s">
        <v>227</v>
      </c>
      <c r="T698">
        <v>0</v>
      </c>
      <c r="U698" t="s">
        <v>227</v>
      </c>
      <c r="V698" t="s">
        <v>227</v>
      </c>
      <c r="W698" t="s">
        <v>227</v>
      </c>
      <c r="X698" t="s">
        <v>227</v>
      </c>
      <c r="Y698" t="s">
        <v>227</v>
      </c>
      <c r="Z698" t="s">
        <v>227</v>
      </c>
      <c r="AA698" t="s">
        <v>64</v>
      </c>
      <c r="AB698">
        <v>69</v>
      </c>
      <c r="AC698">
        <v>69</v>
      </c>
      <c r="AD698" t="s">
        <v>67</v>
      </c>
      <c r="AE698" t="s">
        <v>916</v>
      </c>
      <c r="AF698" t="s">
        <v>917</v>
      </c>
      <c r="AG698" t="s">
        <v>88</v>
      </c>
      <c r="AH698" s="3">
        <v>45793</v>
      </c>
      <c r="AJ698" t="s">
        <v>56</v>
      </c>
      <c r="AK698" s="3"/>
      <c r="AM698" s="3"/>
      <c r="AN698" t="s">
        <v>57</v>
      </c>
      <c r="AO698" s="3"/>
      <c r="AR698"/>
      <c r="AS698">
        <v>202505</v>
      </c>
      <c r="AT698" s="3">
        <v>45793</v>
      </c>
      <c r="AU698">
        <v>2181328</v>
      </c>
      <c r="AV698">
        <v>45796</v>
      </c>
      <c r="AW698" s="3">
        <v>45801</v>
      </c>
      <c r="AY698" s="3"/>
      <c r="BA698" s="3"/>
      <c r="BC698" s="3"/>
      <c r="BD698">
        <v>202505</v>
      </c>
      <c r="BE698">
        <v>202505</v>
      </c>
      <c r="BF698" s="5">
        <f>IFERROR(VLOOKUP(Sheet1[[#This Row],[ASESOR]],Parámetros!A:B,2,0),Sheet1[[#This Row],[PERIODO_ALTA]])</f>
        <v>202505</v>
      </c>
      <c r="BG698" s="5" t="str">
        <f>_xlfn.CONCAT(TRIM(Sheet1[[#This Row],[ASESOR]])," ",TRIM(Sheet1[[#This Row],[DEPARTAMENTO]]))</f>
        <v>KERFAG TELECOMUNICACIONES S.A. Junín</v>
      </c>
      <c r="BH698" s="5" t="str">
        <f>Sheet1[[#This Row],[DNI_ASESOR]]</f>
        <v>20573127774</v>
      </c>
      <c r="BI698">
        <f>IF(Sheet1[[#This Row],[GRUPO]]="G1",IF(AND(Sheet1[[#This Row],[RECIBO1_PAGADO]]&lt;&gt;"",Sheet1[[#This Row],[RECIBO1_PAGADO]]&lt;=DATEVALUE("10/06/2025")),1,0),0)</f>
        <v>1</v>
      </c>
      <c r="BJ698" s="9">
        <f>Sheet1[[#This Row],[PRECIO CON IGV EXTERNO]]/1.18</f>
        <v>58.474576271186443</v>
      </c>
      <c r="BK698" s="5" t="str">
        <f>IF(MONTH(Sheet1[[#This Row],[WS_RECIBO1_EMISION]])=5,"G1",IF(MONTH(Sheet1[[#This Row],[WS_RECIBO1_EMISION]])-5=1,"G2","POR DEFINIR"))</f>
        <v>G1</v>
      </c>
      <c r="BL698" s="5" t="s">
        <v>1797</v>
      </c>
    </row>
    <row r="699" spans="1:64" x14ac:dyDescent="0.25">
      <c r="A699">
        <v>2181335</v>
      </c>
      <c r="B699" t="s">
        <v>992</v>
      </c>
      <c r="C699" t="s">
        <v>89</v>
      </c>
      <c r="D699" t="s">
        <v>89</v>
      </c>
      <c r="E699" t="s">
        <v>93</v>
      </c>
      <c r="H699" s="3">
        <v>45792</v>
      </c>
      <c r="I699" s="13">
        <v>45792.824877511572</v>
      </c>
      <c r="J699" t="s">
        <v>195</v>
      </c>
      <c r="K699">
        <v>1000</v>
      </c>
      <c r="L699" t="s">
        <v>188</v>
      </c>
      <c r="M699" t="s">
        <v>58</v>
      </c>
      <c r="N699">
        <v>1</v>
      </c>
      <c r="O699">
        <v>0</v>
      </c>
      <c r="P699">
        <v>0</v>
      </c>
      <c r="Q699">
        <v>0</v>
      </c>
      <c r="R699" t="s">
        <v>227</v>
      </c>
      <c r="S699" t="s">
        <v>227</v>
      </c>
      <c r="T699">
        <v>0</v>
      </c>
      <c r="U699" t="s">
        <v>227</v>
      </c>
      <c r="V699" t="s">
        <v>227</v>
      </c>
      <c r="W699" t="s">
        <v>227</v>
      </c>
      <c r="X699" t="s">
        <v>227</v>
      </c>
      <c r="Y699" t="s">
        <v>227</v>
      </c>
      <c r="Z699" t="s">
        <v>228</v>
      </c>
      <c r="AA699" t="s">
        <v>54</v>
      </c>
      <c r="AB699">
        <v>129.9</v>
      </c>
      <c r="AC699">
        <v>111.563</v>
      </c>
      <c r="AD699" t="s">
        <v>67</v>
      </c>
      <c r="AE699" t="s">
        <v>4</v>
      </c>
      <c r="AF699" t="s">
        <v>8</v>
      </c>
      <c r="AG699" t="s">
        <v>88</v>
      </c>
      <c r="AH699" s="3">
        <v>45797</v>
      </c>
      <c r="AJ699" t="s">
        <v>56</v>
      </c>
      <c r="AK699" s="3"/>
      <c r="AM699" s="3"/>
      <c r="AN699" t="s">
        <v>57</v>
      </c>
      <c r="AO699" s="3"/>
      <c r="AR699"/>
      <c r="AS699">
        <v>202505</v>
      </c>
      <c r="AT699" s="3">
        <v>45797</v>
      </c>
      <c r="AU699">
        <v>2181335</v>
      </c>
      <c r="AV699">
        <v>45800</v>
      </c>
      <c r="AW699" s="3">
        <v>45807</v>
      </c>
      <c r="AY699" s="3"/>
      <c r="BA699" s="3"/>
      <c r="BC699" s="3"/>
      <c r="BD699">
        <v>202505</v>
      </c>
      <c r="BE699">
        <v>202505</v>
      </c>
      <c r="BF699" s="5">
        <f>IFERROR(VLOOKUP(Sheet1[[#This Row],[ASESOR]],Parámetros!A:B,2,0),Sheet1[[#This Row],[PERIODO_ALTA]])</f>
        <v>202505</v>
      </c>
      <c r="BG699" s="5" t="str">
        <f>_xlfn.CONCAT(TRIM(Sheet1[[#This Row],[ASESOR]])," ",TRIM(Sheet1[[#This Row],[DEPARTAMENTO]]))</f>
        <v>ALIV TELECOM S.A.C. Piura</v>
      </c>
      <c r="BH699" s="5" t="str">
        <f>Sheet1[[#This Row],[DNI_ASESOR]]</f>
        <v>20609316170</v>
      </c>
      <c r="BI699">
        <f>IF(Sheet1[[#This Row],[GRUPO]]="G1",IF(AND(Sheet1[[#This Row],[RECIBO1_PAGADO]]&lt;&gt;"",Sheet1[[#This Row],[RECIBO1_PAGADO]]&lt;=DATEVALUE("10/06/2025")),1,0),0)</f>
        <v>1</v>
      </c>
      <c r="BJ699" s="9">
        <f>Sheet1[[#This Row],[PRECIO CON IGV EXTERNO]]/1.18</f>
        <v>94.544915254237296</v>
      </c>
      <c r="BK699" s="5" t="str">
        <f>IF(MONTH(Sheet1[[#This Row],[WS_RECIBO1_EMISION]])=5,"G1",IF(MONTH(Sheet1[[#This Row],[WS_RECIBO1_EMISION]])-5=1,"G2","POR DEFINIR"))</f>
        <v>G1</v>
      </c>
      <c r="BL699" s="5" t="s">
        <v>1798</v>
      </c>
    </row>
    <row r="700" spans="1:64" x14ac:dyDescent="0.25">
      <c r="A700">
        <v>2181357</v>
      </c>
      <c r="B700" t="s">
        <v>993</v>
      </c>
      <c r="C700" t="s">
        <v>89</v>
      </c>
      <c r="D700" t="s">
        <v>89</v>
      </c>
      <c r="E700" t="s">
        <v>90</v>
      </c>
      <c r="H700" s="3">
        <v>45792</v>
      </c>
      <c r="I700" s="13">
        <v>45792.833257523147</v>
      </c>
      <c r="J700" t="s">
        <v>193</v>
      </c>
      <c r="K700">
        <v>600</v>
      </c>
      <c r="L700" t="s">
        <v>188</v>
      </c>
      <c r="M700" t="s">
        <v>58</v>
      </c>
      <c r="N700">
        <v>2</v>
      </c>
      <c r="O700">
        <v>0</v>
      </c>
      <c r="P700">
        <v>1</v>
      </c>
      <c r="Q700">
        <v>0</v>
      </c>
      <c r="R700" t="s">
        <v>227</v>
      </c>
      <c r="S700" t="s">
        <v>227</v>
      </c>
      <c r="T700">
        <v>0</v>
      </c>
      <c r="U700" t="s">
        <v>227</v>
      </c>
      <c r="V700" t="s">
        <v>227</v>
      </c>
      <c r="W700" t="s">
        <v>227</v>
      </c>
      <c r="X700" t="s">
        <v>227</v>
      </c>
      <c r="Y700" t="s">
        <v>227</v>
      </c>
      <c r="Z700" t="s">
        <v>227</v>
      </c>
      <c r="AA700" t="s">
        <v>54</v>
      </c>
      <c r="AB700">
        <v>184</v>
      </c>
      <c r="AC700">
        <v>184</v>
      </c>
      <c r="AD700" t="s">
        <v>60</v>
      </c>
      <c r="AE700" t="s">
        <v>127</v>
      </c>
      <c r="AF700" t="s">
        <v>128</v>
      </c>
      <c r="AG700" t="s">
        <v>88</v>
      </c>
      <c r="AH700" s="3">
        <v>45793</v>
      </c>
      <c r="AJ700" t="s">
        <v>56</v>
      </c>
      <c r="AK700" s="3"/>
      <c r="AM700" s="3"/>
      <c r="AN700" t="s">
        <v>57</v>
      </c>
      <c r="AO700" s="3"/>
      <c r="AR700"/>
      <c r="AS700">
        <v>202505</v>
      </c>
      <c r="AT700" s="3">
        <v>45793</v>
      </c>
      <c r="AU700">
        <v>2181357</v>
      </c>
      <c r="AV700">
        <v>45796</v>
      </c>
      <c r="AW700" s="3"/>
      <c r="AY700" s="3"/>
      <c r="BA700" s="3"/>
      <c r="BC700" s="3"/>
      <c r="BD700">
        <v>202505</v>
      </c>
      <c r="BE700">
        <v>202505</v>
      </c>
      <c r="BF700" s="5">
        <f>IFERROR(VLOOKUP(Sheet1[[#This Row],[ASESOR]],Parámetros!A:B,2,0),Sheet1[[#This Row],[PERIODO_ALTA]])</f>
        <v>202505</v>
      </c>
      <c r="BG700" s="5" t="str">
        <f>_xlfn.CONCAT(TRIM(Sheet1[[#This Row],[ASESOR]])," ",TRIM(Sheet1[[#This Row],[DEPARTAMENTO]]))</f>
        <v>DATANTENNA S.A.C. Piura</v>
      </c>
      <c r="BH700" s="5" t="str">
        <f>Sheet1[[#This Row],[DNI_ASESOR]]</f>
        <v>20557798723</v>
      </c>
      <c r="BI700">
        <f>IF(Sheet1[[#This Row],[GRUPO]]="G1",IF(AND(Sheet1[[#This Row],[RECIBO1_PAGADO]]&lt;&gt;"",Sheet1[[#This Row],[RECIBO1_PAGADO]]&lt;=DATEVALUE("10/06/2025")),1,0),0)</f>
        <v>0</v>
      </c>
      <c r="BJ700" s="9">
        <f>Sheet1[[#This Row],[PRECIO CON IGV EXTERNO]]/1.18</f>
        <v>155.93220338983051</v>
      </c>
      <c r="BK700" s="5" t="str">
        <f>IF(MONTH(Sheet1[[#This Row],[WS_RECIBO1_EMISION]])=5,"G1",IF(MONTH(Sheet1[[#This Row],[WS_RECIBO1_EMISION]])-5=1,"G2","POR DEFINIR"))</f>
        <v>G1</v>
      </c>
      <c r="BL700" s="5" t="s">
        <v>1798</v>
      </c>
    </row>
    <row r="701" spans="1:64" x14ac:dyDescent="0.25">
      <c r="A701">
        <v>2181374</v>
      </c>
      <c r="B701" t="s">
        <v>994</v>
      </c>
      <c r="C701" t="s">
        <v>94</v>
      </c>
      <c r="D701" t="s">
        <v>95</v>
      </c>
      <c r="E701" t="s">
        <v>96</v>
      </c>
      <c r="H701" s="3">
        <v>45792</v>
      </c>
      <c r="I701" s="13">
        <v>45792.883198761578</v>
      </c>
      <c r="J701" t="s">
        <v>190</v>
      </c>
      <c r="K701">
        <v>350</v>
      </c>
      <c r="L701" t="s">
        <v>186</v>
      </c>
      <c r="M701" t="s">
        <v>53</v>
      </c>
      <c r="N701">
        <v>0</v>
      </c>
      <c r="O701">
        <v>0</v>
      </c>
      <c r="P701">
        <v>0</v>
      </c>
      <c r="Q701">
        <v>0</v>
      </c>
      <c r="R701" t="s">
        <v>227</v>
      </c>
      <c r="S701" t="s">
        <v>227</v>
      </c>
      <c r="T701">
        <v>0</v>
      </c>
      <c r="U701" t="s">
        <v>227</v>
      </c>
      <c r="V701" t="s">
        <v>227</v>
      </c>
      <c r="W701" t="s">
        <v>227</v>
      </c>
      <c r="X701" t="s">
        <v>227</v>
      </c>
      <c r="Y701" t="s">
        <v>227</v>
      </c>
      <c r="Z701" t="s">
        <v>227</v>
      </c>
      <c r="AA701" t="s">
        <v>54</v>
      </c>
      <c r="AB701">
        <v>69</v>
      </c>
      <c r="AC701">
        <v>69</v>
      </c>
      <c r="AD701" t="s">
        <v>67</v>
      </c>
      <c r="AE701" t="s">
        <v>4</v>
      </c>
      <c r="AF701" t="s">
        <v>8</v>
      </c>
      <c r="AG701" t="s">
        <v>88</v>
      </c>
      <c r="AH701" s="3">
        <v>45793</v>
      </c>
      <c r="AJ701" t="s">
        <v>56</v>
      </c>
      <c r="AK701" s="3"/>
      <c r="AM701" s="3"/>
      <c r="AN701" t="s">
        <v>57</v>
      </c>
      <c r="AO701" s="3"/>
      <c r="AR701"/>
      <c r="AS701">
        <v>202505</v>
      </c>
      <c r="AT701" s="3">
        <v>45793</v>
      </c>
      <c r="AU701">
        <v>2181374</v>
      </c>
      <c r="AV701">
        <v>45796</v>
      </c>
      <c r="AW701" s="3">
        <v>45810</v>
      </c>
      <c r="AY701" s="3"/>
      <c r="BA701" s="3"/>
      <c r="BC701" s="3"/>
      <c r="BD701">
        <v>202505</v>
      </c>
      <c r="BE701">
        <v>202505</v>
      </c>
      <c r="BF701" s="5">
        <f>IFERROR(VLOOKUP(Sheet1[[#This Row],[ASESOR]],Parámetros!A:B,2,0),Sheet1[[#This Row],[PERIODO_ALTA]])</f>
        <v>202505</v>
      </c>
      <c r="BG701" s="5" t="str">
        <f>_xlfn.CONCAT(TRIM(Sheet1[[#This Row],[ASESOR]])," ",TRIM(Sheet1[[#This Row],[DEPARTAMENTO]]))</f>
        <v>ALIV TELECOM S.A.C. La Libertad</v>
      </c>
      <c r="BH701" s="5" t="str">
        <f>Sheet1[[#This Row],[DNI_ASESOR]]</f>
        <v>20609316170</v>
      </c>
      <c r="BI701">
        <f>IF(Sheet1[[#This Row],[GRUPO]]="G1",IF(AND(Sheet1[[#This Row],[RECIBO1_PAGADO]]&lt;&gt;"",Sheet1[[#This Row],[RECIBO1_PAGADO]]&lt;=DATEVALUE("10/06/2025")),1,0),0)</f>
        <v>1</v>
      </c>
      <c r="BJ701" s="9">
        <f>Sheet1[[#This Row],[PRECIO CON IGV EXTERNO]]/1.18</f>
        <v>58.474576271186443</v>
      </c>
      <c r="BK701" s="5" t="str">
        <f>IF(MONTH(Sheet1[[#This Row],[WS_RECIBO1_EMISION]])=5,"G1",IF(MONTH(Sheet1[[#This Row],[WS_RECIBO1_EMISION]])-5=1,"G2","POR DEFINIR"))</f>
        <v>G1</v>
      </c>
      <c r="BL701" s="5" t="s">
        <v>1798</v>
      </c>
    </row>
    <row r="702" spans="1:64" x14ac:dyDescent="0.25">
      <c r="A702">
        <v>2181395</v>
      </c>
      <c r="B702" t="s">
        <v>995</v>
      </c>
      <c r="C702" t="s">
        <v>89</v>
      </c>
      <c r="D702" t="s">
        <v>89</v>
      </c>
      <c r="E702" t="s">
        <v>89</v>
      </c>
      <c r="H702" s="3">
        <v>45790</v>
      </c>
      <c r="I702" s="13">
        <v>45792.81462503472</v>
      </c>
      <c r="J702" t="s">
        <v>195</v>
      </c>
      <c r="K702">
        <v>1000</v>
      </c>
      <c r="L702" t="s">
        <v>188</v>
      </c>
      <c r="M702" t="s">
        <v>58</v>
      </c>
      <c r="N702">
        <v>1</v>
      </c>
      <c r="O702">
        <v>0</v>
      </c>
      <c r="P702">
        <v>0</v>
      </c>
      <c r="Q702">
        <v>0</v>
      </c>
      <c r="R702" t="s">
        <v>227</v>
      </c>
      <c r="S702" t="s">
        <v>227</v>
      </c>
      <c r="T702">
        <v>0</v>
      </c>
      <c r="U702" t="s">
        <v>227</v>
      </c>
      <c r="V702" t="s">
        <v>227</v>
      </c>
      <c r="W702" t="s">
        <v>227</v>
      </c>
      <c r="X702" t="s">
        <v>227</v>
      </c>
      <c r="Y702" t="s">
        <v>227</v>
      </c>
      <c r="Z702" t="s">
        <v>228</v>
      </c>
      <c r="AA702" t="s">
        <v>54</v>
      </c>
      <c r="AB702">
        <v>129.9</v>
      </c>
      <c r="AC702">
        <v>111.563</v>
      </c>
      <c r="AD702" t="s">
        <v>67</v>
      </c>
      <c r="AE702" t="s">
        <v>70</v>
      </c>
      <c r="AF702" t="s">
        <v>131</v>
      </c>
      <c r="AG702" t="s">
        <v>88</v>
      </c>
      <c r="AH702" s="3">
        <v>45793</v>
      </c>
      <c r="AJ702" t="s">
        <v>56</v>
      </c>
      <c r="AK702" s="3"/>
      <c r="AM702" s="3"/>
      <c r="AN702" t="s">
        <v>57</v>
      </c>
      <c r="AO702" s="3"/>
      <c r="AR702"/>
      <c r="AS702">
        <v>202505</v>
      </c>
      <c r="AT702" s="3">
        <v>45793</v>
      </c>
      <c r="AU702">
        <v>2181395</v>
      </c>
      <c r="AV702">
        <v>45796</v>
      </c>
      <c r="AW702" s="3"/>
      <c r="AY702" s="3"/>
      <c r="BA702" s="3"/>
      <c r="BC702" s="3"/>
      <c r="BD702">
        <v>202505</v>
      </c>
      <c r="BE702">
        <v>202505</v>
      </c>
      <c r="BF702" s="5">
        <f>IFERROR(VLOOKUP(Sheet1[[#This Row],[ASESOR]],Parámetros!A:B,2,0),Sheet1[[#This Row],[PERIODO_ALTA]])</f>
        <v>202505</v>
      </c>
      <c r="BG702" s="5" t="str">
        <f>_xlfn.CONCAT(TRIM(Sheet1[[#This Row],[ASESOR]])," ",TRIM(Sheet1[[#This Row],[DEPARTAMENTO]]))</f>
        <v>SICOMNET SAC Piura</v>
      </c>
      <c r="BH702" s="5" t="str">
        <f>Sheet1[[#This Row],[DNI_ASESOR]]</f>
        <v>20610959564</v>
      </c>
      <c r="BI702">
        <f>IF(Sheet1[[#This Row],[GRUPO]]="G1",IF(AND(Sheet1[[#This Row],[RECIBO1_PAGADO]]&lt;&gt;"",Sheet1[[#This Row],[RECIBO1_PAGADO]]&lt;=DATEVALUE("10/06/2025")),1,0),0)</f>
        <v>0</v>
      </c>
      <c r="BJ702" s="9">
        <f>Sheet1[[#This Row],[PRECIO CON IGV EXTERNO]]/1.18</f>
        <v>94.544915254237296</v>
      </c>
      <c r="BK702" s="5" t="str">
        <f>IF(MONTH(Sheet1[[#This Row],[WS_RECIBO1_EMISION]])=5,"G1",IF(MONTH(Sheet1[[#This Row],[WS_RECIBO1_EMISION]])-5=1,"G2","POR DEFINIR"))</f>
        <v>G1</v>
      </c>
      <c r="BL702" s="5" t="s">
        <v>1798</v>
      </c>
    </row>
    <row r="703" spans="1:64" x14ac:dyDescent="0.25">
      <c r="A703">
        <v>2181420</v>
      </c>
      <c r="B703" t="s">
        <v>996</v>
      </c>
      <c r="C703" t="s">
        <v>89</v>
      </c>
      <c r="D703" t="s">
        <v>89</v>
      </c>
      <c r="E703" t="s">
        <v>93</v>
      </c>
      <c r="H703" s="3">
        <v>45792</v>
      </c>
      <c r="I703" s="13">
        <v>45792.829076539354</v>
      </c>
      <c r="J703" t="s">
        <v>190</v>
      </c>
      <c r="K703">
        <v>350</v>
      </c>
      <c r="L703" t="s">
        <v>186</v>
      </c>
      <c r="M703" t="s">
        <v>53</v>
      </c>
      <c r="N703">
        <v>0</v>
      </c>
      <c r="O703">
        <v>0</v>
      </c>
      <c r="P703">
        <v>0</v>
      </c>
      <c r="Q703">
        <v>0</v>
      </c>
      <c r="R703" t="s">
        <v>227</v>
      </c>
      <c r="S703" t="s">
        <v>227</v>
      </c>
      <c r="T703">
        <v>0</v>
      </c>
      <c r="U703" t="s">
        <v>227</v>
      </c>
      <c r="V703" t="s">
        <v>227</v>
      </c>
      <c r="W703" t="s">
        <v>227</v>
      </c>
      <c r="X703" t="s">
        <v>227</v>
      </c>
      <c r="Y703" t="s">
        <v>227</v>
      </c>
      <c r="Z703" t="s">
        <v>227</v>
      </c>
      <c r="AA703" t="s">
        <v>54</v>
      </c>
      <c r="AB703">
        <v>69</v>
      </c>
      <c r="AC703">
        <v>69</v>
      </c>
      <c r="AD703" t="s">
        <v>67</v>
      </c>
      <c r="AE703" t="s">
        <v>4</v>
      </c>
      <c r="AF703" t="s">
        <v>8</v>
      </c>
      <c r="AG703" t="s">
        <v>88</v>
      </c>
      <c r="AH703" s="3">
        <v>45793</v>
      </c>
      <c r="AJ703" t="s">
        <v>56</v>
      </c>
      <c r="AK703" s="3"/>
      <c r="AM703" s="3"/>
      <c r="AN703" t="s">
        <v>57</v>
      </c>
      <c r="AO703" s="3"/>
      <c r="AR703"/>
      <c r="AS703">
        <v>202505</v>
      </c>
      <c r="AT703" s="3">
        <v>45793</v>
      </c>
      <c r="AU703">
        <v>2181420</v>
      </c>
      <c r="AV703">
        <v>45796</v>
      </c>
      <c r="AW703" s="3">
        <v>45805</v>
      </c>
      <c r="AY703" s="3"/>
      <c r="BA703" s="3"/>
      <c r="BC703" s="3"/>
      <c r="BD703">
        <v>202505</v>
      </c>
      <c r="BE703">
        <v>202505</v>
      </c>
      <c r="BF703" s="5">
        <f>IFERROR(VLOOKUP(Sheet1[[#This Row],[ASESOR]],Parámetros!A:B,2,0),Sheet1[[#This Row],[PERIODO_ALTA]])</f>
        <v>202505</v>
      </c>
      <c r="BG703" s="5" t="str">
        <f>_xlfn.CONCAT(TRIM(Sheet1[[#This Row],[ASESOR]])," ",TRIM(Sheet1[[#This Row],[DEPARTAMENTO]]))</f>
        <v>ALIV TELECOM S.A.C. Piura</v>
      </c>
      <c r="BH703" s="5" t="str">
        <f>Sheet1[[#This Row],[DNI_ASESOR]]</f>
        <v>20609316170</v>
      </c>
      <c r="BI703">
        <f>IF(Sheet1[[#This Row],[GRUPO]]="G1",IF(AND(Sheet1[[#This Row],[RECIBO1_PAGADO]]&lt;&gt;"",Sheet1[[#This Row],[RECIBO1_PAGADO]]&lt;=DATEVALUE("10/06/2025")),1,0),0)</f>
        <v>1</v>
      </c>
      <c r="BJ703" s="9">
        <f>Sheet1[[#This Row],[PRECIO CON IGV EXTERNO]]/1.18</f>
        <v>58.474576271186443</v>
      </c>
      <c r="BK703" s="5" t="str">
        <f>IF(MONTH(Sheet1[[#This Row],[WS_RECIBO1_EMISION]])=5,"G1",IF(MONTH(Sheet1[[#This Row],[WS_RECIBO1_EMISION]])-5=1,"G2","POR DEFINIR"))</f>
        <v>G1</v>
      </c>
      <c r="BL703" s="5" t="s">
        <v>1798</v>
      </c>
    </row>
    <row r="704" spans="1:64" x14ac:dyDescent="0.25">
      <c r="A704">
        <v>2181438</v>
      </c>
      <c r="B704" t="s">
        <v>997</v>
      </c>
      <c r="C704" t="s">
        <v>89</v>
      </c>
      <c r="D704" t="s">
        <v>89</v>
      </c>
      <c r="E704" t="s">
        <v>90</v>
      </c>
      <c r="H704" s="3">
        <v>45792</v>
      </c>
      <c r="I704" s="13">
        <v>45792.858216400462</v>
      </c>
      <c r="J704" t="s">
        <v>191</v>
      </c>
      <c r="K704">
        <v>550</v>
      </c>
      <c r="L704" t="s">
        <v>186</v>
      </c>
      <c r="M704" t="s">
        <v>53</v>
      </c>
      <c r="N704">
        <v>0</v>
      </c>
      <c r="O704">
        <v>0</v>
      </c>
      <c r="P704">
        <v>0</v>
      </c>
      <c r="Q704">
        <v>0</v>
      </c>
      <c r="R704" t="s">
        <v>227</v>
      </c>
      <c r="S704" t="s">
        <v>227</v>
      </c>
      <c r="T704">
        <v>0</v>
      </c>
      <c r="U704" t="s">
        <v>227</v>
      </c>
      <c r="V704" t="s">
        <v>227</v>
      </c>
      <c r="W704" t="s">
        <v>227</v>
      </c>
      <c r="X704" t="s">
        <v>227</v>
      </c>
      <c r="Y704" t="s">
        <v>227</v>
      </c>
      <c r="Z704" t="s">
        <v>227</v>
      </c>
      <c r="AA704" t="s">
        <v>54</v>
      </c>
      <c r="AB704">
        <v>89</v>
      </c>
      <c r="AC704">
        <v>89</v>
      </c>
      <c r="AD704" t="s">
        <v>67</v>
      </c>
      <c r="AE704" t="s">
        <v>4</v>
      </c>
      <c r="AF704" t="s">
        <v>8</v>
      </c>
      <c r="AG704" t="s">
        <v>88</v>
      </c>
      <c r="AH704" s="3">
        <v>45793</v>
      </c>
      <c r="AJ704" t="s">
        <v>56</v>
      </c>
      <c r="AK704" s="3"/>
      <c r="AM704" s="3"/>
      <c r="AN704" t="s">
        <v>57</v>
      </c>
      <c r="AO704" s="3"/>
      <c r="AR704"/>
      <c r="AS704">
        <v>202505</v>
      </c>
      <c r="AT704" s="3">
        <v>45793</v>
      </c>
      <c r="AU704">
        <v>2181438</v>
      </c>
      <c r="AV704">
        <v>45796</v>
      </c>
      <c r="AW704" s="3">
        <v>45803</v>
      </c>
      <c r="AY704" s="3"/>
      <c r="BA704" s="3"/>
      <c r="BC704" s="3"/>
      <c r="BD704">
        <v>202505</v>
      </c>
      <c r="BE704">
        <v>202505</v>
      </c>
      <c r="BF704" s="5">
        <f>IFERROR(VLOOKUP(Sheet1[[#This Row],[ASESOR]],Parámetros!A:B,2,0),Sheet1[[#This Row],[PERIODO_ALTA]])</f>
        <v>202505</v>
      </c>
      <c r="BG704" s="5" t="str">
        <f>_xlfn.CONCAT(TRIM(Sheet1[[#This Row],[ASESOR]])," ",TRIM(Sheet1[[#This Row],[DEPARTAMENTO]]))</f>
        <v>ALIV TELECOM S.A.C. Piura</v>
      </c>
      <c r="BH704" s="5" t="str">
        <f>Sheet1[[#This Row],[DNI_ASESOR]]</f>
        <v>20609316170</v>
      </c>
      <c r="BI704">
        <f>IF(Sheet1[[#This Row],[GRUPO]]="G1",IF(AND(Sheet1[[#This Row],[RECIBO1_PAGADO]]&lt;&gt;"",Sheet1[[#This Row],[RECIBO1_PAGADO]]&lt;=DATEVALUE("10/06/2025")),1,0),0)</f>
        <v>1</v>
      </c>
      <c r="BJ704" s="9">
        <f>Sheet1[[#This Row],[PRECIO CON IGV EXTERNO]]/1.18</f>
        <v>75.423728813559322</v>
      </c>
      <c r="BK704" s="5" t="str">
        <f>IF(MONTH(Sheet1[[#This Row],[WS_RECIBO1_EMISION]])=5,"G1",IF(MONTH(Sheet1[[#This Row],[WS_RECIBO1_EMISION]])-5=1,"G2","POR DEFINIR"))</f>
        <v>G1</v>
      </c>
      <c r="BL704" s="5" t="s">
        <v>1798</v>
      </c>
    </row>
    <row r="705" spans="1:64" x14ac:dyDescent="0.25">
      <c r="A705">
        <v>2181496</v>
      </c>
      <c r="B705" t="s">
        <v>998</v>
      </c>
      <c r="C705" t="s">
        <v>89</v>
      </c>
      <c r="D705" t="s">
        <v>89</v>
      </c>
      <c r="E705" t="s">
        <v>90</v>
      </c>
      <c r="H705" s="3">
        <v>45792</v>
      </c>
      <c r="I705" s="13">
        <v>45792.868639351851</v>
      </c>
      <c r="J705" t="s">
        <v>195</v>
      </c>
      <c r="K705">
        <v>1000</v>
      </c>
      <c r="L705" t="s">
        <v>189</v>
      </c>
      <c r="M705" t="s">
        <v>65</v>
      </c>
      <c r="N705">
        <v>1</v>
      </c>
      <c r="O705">
        <v>0</v>
      </c>
      <c r="P705">
        <v>0</v>
      </c>
      <c r="Q705">
        <v>0</v>
      </c>
      <c r="R705" t="s">
        <v>227</v>
      </c>
      <c r="S705" t="s">
        <v>227</v>
      </c>
      <c r="T705">
        <v>1</v>
      </c>
      <c r="U705" t="s">
        <v>227</v>
      </c>
      <c r="V705" t="s">
        <v>227</v>
      </c>
      <c r="W705" t="s">
        <v>227</v>
      </c>
      <c r="X705" t="s">
        <v>227</v>
      </c>
      <c r="Y705" t="s">
        <v>227</v>
      </c>
      <c r="Z705" t="s">
        <v>228</v>
      </c>
      <c r="AA705" t="s">
        <v>54</v>
      </c>
      <c r="AB705">
        <v>139.9</v>
      </c>
      <c r="AC705">
        <v>121.563</v>
      </c>
      <c r="AD705" t="s">
        <v>67</v>
      </c>
      <c r="AE705" t="s">
        <v>4</v>
      </c>
      <c r="AF705" t="s">
        <v>8</v>
      </c>
      <c r="AG705" t="s">
        <v>88</v>
      </c>
      <c r="AH705" s="3">
        <v>45793</v>
      </c>
      <c r="AJ705" t="s">
        <v>56</v>
      </c>
      <c r="AK705" s="3"/>
      <c r="AM705" s="3"/>
      <c r="AN705" t="s">
        <v>57</v>
      </c>
      <c r="AO705" s="3"/>
      <c r="AR705"/>
      <c r="AS705">
        <v>202505</v>
      </c>
      <c r="AT705" s="3">
        <v>45793</v>
      </c>
      <c r="AU705">
        <v>2181496</v>
      </c>
      <c r="AV705">
        <v>45796</v>
      </c>
      <c r="AW705" s="3">
        <v>45805</v>
      </c>
      <c r="AY705" s="3"/>
      <c r="BA705" s="3"/>
      <c r="BC705" s="3"/>
      <c r="BD705">
        <v>202505</v>
      </c>
      <c r="BE705">
        <v>202505</v>
      </c>
      <c r="BF705" s="5">
        <f>IFERROR(VLOOKUP(Sheet1[[#This Row],[ASESOR]],Parámetros!A:B,2,0),Sheet1[[#This Row],[PERIODO_ALTA]])</f>
        <v>202505</v>
      </c>
      <c r="BG705" s="5" t="str">
        <f>_xlfn.CONCAT(TRIM(Sheet1[[#This Row],[ASESOR]])," ",TRIM(Sheet1[[#This Row],[DEPARTAMENTO]]))</f>
        <v>ALIV TELECOM S.A.C. Piura</v>
      </c>
      <c r="BH705" s="5" t="str">
        <f>Sheet1[[#This Row],[DNI_ASESOR]]</f>
        <v>20609316170</v>
      </c>
      <c r="BI705">
        <f>IF(Sheet1[[#This Row],[GRUPO]]="G1",IF(AND(Sheet1[[#This Row],[RECIBO1_PAGADO]]&lt;&gt;"",Sheet1[[#This Row],[RECIBO1_PAGADO]]&lt;=DATEVALUE("10/06/2025")),1,0),0)</f>
        <v>1</v>
      </c>
      <c r="BJ705" s="9">
        <f>Sheet1[[#This Row],[PRECIO CON IGV EXTERNO]]/1.18</f>
        <v>103.01949152542373</v>
      </c>
      <c r="BK705" s="5" t="str">
        <f>IF(MONTH(Sheet1[[#This Row],[WS_RECIBO1_EMISION]])=5,"G1",IF(MONTH(Sheet1[[#This Row],[WS_RECIBO1_EMISION]])-5=1,"G2","POR DEFINIR"))</f>
        <v>G1</v>
      </c>
      <c r="BL705" s="5" t="s">
        <v>1798</v>
      </c>
    </row>
    <row r="706" spans="1:64" x14ac:dyDescent="0.25">
      <c r="A706">
        <v>2181518</v>
      </c>
      <c r="B706" t="s">
        <v>999</v>
      </c>
      <c r="C706" t="s">
        <v>89</v>
      </c>
      <c r="D706" t="s">
        <v>89</v>
      </c>
      <c r="E706" t="s">
        <v>90</v>
      </c>
      <c r="H706" s="3">
        <v>45792</v>
      </c>
      <c r="I706" s="13">
        <v>45792.879045486108</v>
      </c>
      <c r="J706" t="s">
        <v>190</v>
      </c>
      <c r="K706">
        <v>350</v>
      </c>
      <c r="L706" t="s">
        <v>186</v>
      </c>
      <c r="M706" t="s">
        <v>53</v>
      </c>
      <c r="N706">
        <v>0</v>
      </c>
      <c r="O706">
        <v>0</v>
      </c>
      <c r="P706">
        <v>0</v>
      </c>
      <c r="Q706">
        <v>0</v>
      </c>
      <c r="R706" t="s">
        <v>227</v>
      </c>
      <c r="S706" t="s">
        <v>227</v>
      </c>
      <c r="T706">
        <v>0</v>
      </c>
      <c r="U706" t="s">
        <v>227</v>
      </c>
      <c r="V706" t="s">
        <v>227</v>
      </c>
      <c r="W706" t="s">
        <v>227</v>
      </c>
      <c r="X706" t="s">
        <v>227</v>
      </c>
      <c r="Y706" t="s">
        <v>227</v>
      </c>
      <c r="Z706" t="s">
        <v>227</v>
      </c>
      <c r="AA706" t="s">
        <v>54</v>
      </c>
      <c r="AB706">
        <v>69</v>
      </c>
      <c r="AC706">
        <v>69</v>
      </c>
      <c r="AD706" t="s">
        <v>67</v>
      </c>
      <c r="AE706" t="s">
        <v>4</v>
      </c>
      <c r="AF706" t="s">
        <v>8</v>
      </c>
      <c r="AG706" t="s">
        <v>88</v>
      </c>
      <c r="AH706" s="3">
        <v>45793</v>
      </c>
      <c r="AJ706" t="s">
        <v>56</v>
      </c>
      <c r="AK706" s="3"/>
      <c r="AM706" s="3"/>
      <c r="AN706" t="s">
        <v>57</v>
      </c>
      <c r="AO706" s="3"/>
      <c r="AR706"/>
      <c r="AS706">
        <v>202505</v>
      </c>
      <c r="AT706" s="3">
        <v>45793</v>
      </c>
      <c r="AU706">
        <v>2181518</v>
      </c>
      <c r="AV706">
        <v>45796</v>
      </c>
      <c r="AW706" s="3">
        <v>45816</v>
      </c>
      <c r="AY706" s="3"/>
      <c r="BA706" s="3"/>
      <c r="BC706" s="3"/>
      <c r="BD706">
        <v>202505</v>
      </c>
      <c r="BE706">
        <v>202505</v>
      </c>
      <c r="BF706" s="5">
        <f>IFERROR(VLOOKUP(Sheet1[[#This Row],[ASESOR]],Parámetros!A:B,2,0),Sheet1[[#This Row],[PERIODO_ALTA]])</f>
        <v>202505</v>
      </c>
      <c r="BG706" s="5" t="str">
        <f>_xlfn.CONCAT(TRIM(Sheet1[[#This Row],[ASESOR]])," ",TRIM(Sheet1[[#This Row],[DEPARTAMENTO]]))</f>
        <v>ALIV TELECOM S.A.C. Piura</v>
      </c>
      <c r="BH706" s="5" t="str">
        <f>Sheet1[[#This Row],[DNI_ASESOR]]</f>
        <v>20609316170</v>
      </c>
      <c r="BI706">
        <f>IF(Sheet1[[#This Row],[GRUPO]]="G1",IF(AND(Sheet1[[#This Row],[RECIBO1_PAGADO]]&lt;&gt;"",Sheet1[[#This Row],[RECIBO1_PAGADO]]&lt;=DATEVALUE("10/06/2025")),1,0),0)</f>
        <v>1</v>
      </c>
      <c r="BJ706" s="9">
        <f>Sheet1[[#This Row],[PRECIO CON IGV EXTERNO]]/1.18</f>
        <v>58.474576271186443</v>
      </c>
      <c r="BK706" s="5" t="str">
        <f>IF(MONTH(Sheet1[[#This Row],[WS_RECIBO1_EMISION]])=5,"G1",IF(MONTH(Sheet1[[#This Row],[WS_RECIBO1_EMISION]])-5=1,"G2","POR DEFINIR"))</f>
        <v>G1</v>
      </c>
      <c r="BL706" s="5" t="s">
        <v>1798</v>
      </c>
    </row>
    <row r="707" spans="1:64" x14ac:dyDescent="0.25">
      <c r="A707">
        <v>2181569</v>
      </c>
      <c r="B707" t="s">
        <v>1000</v>
      </c>
      <c r="C707" t="s">
        <v>89</v>
      </c>
      <c r="D707" t="s">
        <v>89</v>
      </c>
      <c r="E707" t="s">
        <v>97</v>
      </c>
      <c r="H707" s="3">
        <v>45792</v>
      </c>
      <c r="I707" s="13">
        <v>45792.899866168984</v>
      </c>
      <c r="J707" t="s">
        <v>195</v>
      </c>
      <c r="K707">
        <v>1000</v>
      </c>
      <c r="L707" t="s">
        <v>188</v>
      </c>
      <c r="M707" t="s">
        <v>58</v>
      </c>
      <c r="N707">
        <v>1</v>
      </c>
      <c r="O707">
        <v>0</v>
      </c>
      <c r="P707">
        <v>0</v>
      </c>
      <c r="Q707">
        <v>0</v>
      </c>
      <c r="R707" t="s">
        <v>227</v>
      </c>
      <c r="S707" t="s">
        <v>227</v>
      </c>
      <c r="T707">
        <v>0</v>
      </c>
      <c r="U707" t="s">
        <v>227</v>
      </c>
      <c r="V707" t="s">
        <v>227</v>
      </c>
      <c r="W707" t="s">
        <v>227</v>
      </c>
      <c r="X707" t="s">
        <v>227</v>
      </c>
      <c r="Y707" t="s">
        <v>227</v>
      </c>
      <c r="Z707" t="s">
        <v>228</v>
      </c>
      <c r="AA707" t="s">
        <v>54</v>
      </c>
      <c r="AB707">
        <v>129.9</v>
      </c>
      <c r="AC707">
        <v>111.563</v>
      </c>
      <c r="AD707" t="s">
        <v>67</v>
      </c>
      <c r="AE707" t="s">
        <v>4</v>
      </c>
      <c r="AF707" t="s">
        <v>8</v>
      </c>
      <c r="AG707" t="s">
        <v>88</v>
      </c>
      <c r="AH707" s="3">
        <v>45793</v>
      </c>
      <c r="AJ707" t="s">
        <v>56</v>
      </c>
      <c r="AK707" s="3"/>
      <c r="AM707" s="3"/>
      <c r="AN707" t="s">
        <v>57</v>
      </c>
      <c r="AO707" s="3"/>
      <c r="AR707"/>
      <c r="AS707">
        <v>202505</v>
      </c>
      <c r="AT707" s="3">
        <v>45793</v>
      </c>
      <c r="AU707">
        <v>2181569</v>
      </c>
      <c r="AV707">
        <v>45796</v>
      </c>
      <c r="AW707" s="3">
        <v>45817</v>
      </c>
      <c r="AY707" s="3"/>
      <c r="BA707" s="3"/>
      <c r="BC707" s="3"/>
      <c r="BD707">
        <v>202505</v>
      </c>
      <c r="BE707">
        <v>202505</v>
      </c>
      <c r="BF707" s="5">
        <f>IFERROR(VLOOKUP(Sheet1[[#This Row],[ASESOR]],Parámetros!A:B,2,0),Sheet1[[#This Row],[PERIODO_ALTA]])</f>
        <v>202505</v>
      </c>
      <c r="BG707" s="5" t="str">
        <f>_xlfn.CONCAT(TRIM(Sheet1[[#This Row],[ASESOR]])," ",TRIM(Sheet1[[#This Row],[DEPARTAMENTO]]))</f>
        <v>ALIV TELECOM S.A.C. Piura</v>
      </c>
      <c r="BH707" s="5" t="str">
        <f>Sheet1[[#This Row],[DNI_ASESOR]]</f>
        <v>20609316170</v>
      </c>
      <c r="BI707">
        <f>IF(Sheet1[[#This Row],[GRUPO]]="G1",IF(AND(Sheet1[[#This Row],[RECIBO1_PAGADO]]&lt;&gt;"",Sheet1[[#This Row],[RECIBO1_PAGADO]]&lt;=DATEVALUE("10/06/2025")),1,0),0)</f>
        <v>1</v>
      </c>
      <c r="BJ707" s="9">
        <f>Sheet1[[#This Row],[PRECIO CON IGV EXTERNO]]/1.18</f>
        <v>94.544915254237296</v>
      </c>
      <c r="BK707" s="5" t="str">
        <f>IF(MONTH(Sheet1[[#This Row],[WS_RECIBO1_EMISION]])=5,"G1",IF(MONTH(Sheet1[[#This Row],[WS_RECIBO1_EMISION]])-5=1,"G2","POR DEFINIR"))</f>
        <v>G1</v>
      </c>
      <c r="BL707" s="5" t="s">
        <v>1798</v>
      </c>
    </row>
    <row r="708" spans="1:64" x14ac:dyDescent="0.25">
      <c r="A708">
        <v>2181719</v>
      </c>
      <c r="B708" t="s">
        <v>1001</v>
      </c>
      <c r="C708" t="s">
        <v>89</v>
      </c>
      <c r="D708" t="s">
        <v>89</v>
      </c>
      <c r="E708" t="s">
        <v>93</v>
      </c>
      <c r="H708" s="3">
        <v>45793</v>
      </c>
      <c r="I708" s="13">
        <v>45793.377208136575</v>
      </c>
      <c r="J708" t="s">
        <v>190</v>
      </c>
      <c r="K708">
        <v>350</v>
      </c>
      <c r="L708" t="s">
        <v>186</v>
      </c>
      <c r="M708" t="s">
        <v>53</v>
      </c>
      <c r="N708">
        <v>0</v>
      </c>
      <c r="O708">
        <v>0</v>
      </c>
      <c r="P708">
        <v>0</v>
      </c>
      <c r="Q708">
        <v>0</v>
      </c>
      <c r="R708" t="s">
        <v>227</v>
      </c>
      <c r="S708" t="s">
        <v>227</v>
      </c>
      <c r="T708">
        <v>0</v>
      </c>
      <c r="U708" t="s">
        <v>227</v>
      </c>
      <c r="V708" t="s">
        <v>227</v>
      </c>
      <c r="W708" t="s">
        <v>227</v>
      </c>
      <c r="X708" t="s">
        <v>227</v>
      </c>
      <c r="Y708" t="s">
        <v>227</v>
      </c>
      <c r="Z708" t="s">
        <v>227</v>
      </c>
      <c r="AA708" t="s">
        <v>54</v>
      </c>
      <c r="AB708">
        <v>69</v>
      </c>
      <c r="AC708">
        <v>69</v>
      </c>
      <c r="AD708" t="s">
        <v>55</v>
      </c>
      <c r="AE708" t="s">
        <v>141</v>
      </c>
      <c r="AF708" t="s">
        <v>187</v>
      </c>
      <c r="AG708" t="s">
        <v>88</v>
      </c>
      <c r="AH708" s="3">
        <v>45793</v>
      </c>
      <c r="AJ708" t="s">
        <v>56</v>
      </c>
      <c r="AK708" s="3"/>
      <c r="AM708" s="3"/>
      <c r="AN708" t="s">
        <v>57</v>
      </c>
      <c r="AO708" s="3"/>
      <c r="AR708"/>
      <c r="AS708">
        <v>202505</v>
      </c>
      <c r="AT708" s="3">
        <v>45793</v>
      </c>
      <c r="AU708">
        <v>2181719</v>
      </c>
      <c r="AV708">
        <v>45796</v>
      </c>
      <c r="AW708" s="3">
        <v>45813</v>
      </c>
      <c r="AY708" s="3"/>
      <c r="BA708" s="3"/>
      <c r="BC708" s="3"/>
      <c r="BD708">
        <v>202505</v>
      </c>
      <c r="BE708">
        <v>202505</v>
      </c>
      <c r="BF708" s="5">
        <f>IFERROR(VLOOKUP(Sheet1[[#This Row],[ASESOR]],Parámetros!A:B,2,0),Sheet1[[#This Row],[PERIODO_ALTA]])</f>
        <v>202505</v>
      </c>
      <c r="BG708" s="5" t="str">
        <f>_xlfn.CONCAT(TRIM(Sheet1[[#This Row],[ASESOR]])," ",TRIM(Sheet1[[#This Row],[DEPARTAMENTO]]))</f>
        <v>EXPORTEL PROVINCIA Piura</v>
      </c>
      <c r="BH708" s="5" t="str">
        <f>Sheet1[[#This Row],[DNI_ASESOR]]</f>
        <v>20610487672</v>
      </c>
      <c r="BI708">
        <f>IF(Sheet1[[#This Row],[GRUPO]]="G1",IF(AND(Sheet1[[#This Row],[RECIBO1_PAGADO]]&lt;&gt;"",Sheet1[[#This Row],[RECIBO1_PAGADO]]&lt;=DATEVALUE("10/06/2025")),1,0),0)</f>
        <v>1</v>
      </c>
      <c r="BJ708" s="9">
        <f>Sheet1[[#This Row],[PRECIO CON IGV EXTERNO]]/1.18</f>
        <v>58.474576271186443</v>
      </c>
      <c r="BK708" s="5" t="str">
        <f>IF(MONTH(Sheet1[[#This Row],[WS_RECIBO1_EMISION]])=5,"G1",IF(MONTH(Sheet1[[#This Row],[WS_RECIBO1_EMISION]])-5=1,"G2","POR DEFINIR"))</f>
        <v>G1</v>
      </c>
      <c r="BL708" s="5" t="s">
        <v>1798</v>
      </c>
    </row>
    <row r="709" spans="1:64" x14ac:dyDescent="0.25">
      <c r="A709">
        <v>2181759</v>
      </c>
      <c r="B709" t="s">
        <v>1002</v>
      </c>
      <c r="C709" t="s">
        <v>1003</v>
      </c>
      <c r="D709" t="s">
        <v>1003</v>
      </c>
      <c r="E709" t="s">
        <v>1004</v>
      </c>
      <c r="H709" s="3">
        <v>45792</v>
      </c>
      <c r="I709" s="13">
        <v>45793.393884837962</v>
      </c>
      <c r="J709" t="s">
        <v>190</v>
      </c>
      <c r="K709">
        <v>350</v>
      </c>
      <c r="L709" t="s">
        <v>186</v>
      </c>
      <c r="M709" t="s">
        <v>53</v>
      </c>
      <c r="N709">
        <v>0</v>
      </c>
      <c r="O709">
        <v>0</v>
      </c>
      <c r="P709">
        <v>0</v>
      </c>
      <c r="Q709">
        <v>0</v>
      </c>
      <c r="R709" t="s">
        <v>227</v>
      </c>
      <c r="S709" t="s">
        <v>227</v>
      </c>
      <c r="T709">
        <v>0</v>
      </c>
      <c r="U709" t="s">
        <v>227</v>
      </c>
      <c r="V709" t="s">
        <v>227</v>
      </c>
      <c r="W709" t="s">
        <v>227</v>
      </c>
      <c r="X709" t="s">
        <v>227</v>
      </c>
      <c r="Y709" t="s">
        <v>227</v>
      </c>
      <c r="Z709" t="s">
        <v>227</v>
      </c>
      <c r="AA709" t="s">
        <v>64</v>
      </c>
      <c r="AB709">
        <v>69</v>
      </c>
      <c r="AC709">
        <v>69</v>
      </c>
      <c r="AD709" t="s">
        <v>67</v>
      </c>
      <c r="AE709" t="s">
        <v>1005</v>
      </c>
      <c r="AF709" t="s">
        <v>1006</v>
      </c>
      <c r="AG709" t="s">
        <v>88</v>
      </c>
      <c r="AH709" s="3">
        <v>45793</v>
      </c>
      <c r="AJ709" t="s">
        <v>56</v>
      </c>
      <c r="AK709" s="3"/>
      <c r="AM709" s="3"/>
      <c r="AN709" t="s">
        <v>57</v>
      </c>
      <c r="AO709" s="3"/>
      <c r="AR709"/>
      <c r="AS709">
        <v>202505</v>
      </c>
      <c r="AT709" s="3">
        <v>45793</v>
      </c>
      <c r="AU709">
        <v>2181759</v>
      </c>
      <c r="AV709">
        <v>45796</v>
      </c>
      <c r="AW709" s="3">
        <v>45805</v>
      </c>
      <c r="AY709" s="3"/>
      <c r="BA709" s="3"/>
      <c r="BC709" s="3"/>
      <c r="BD709">
        <v>202505</v>
      </c>
      <c r="BE709">
        <v>202505</v>
      </c>
      <c r="BF709" s="5">
        <f>IFERROR(VLOOKUP(Sheet1[[#This Row],[ASESOR]],Parámetros!A:B,2,0),Sheet1[[#This Row],[PERIODO_ALTA]])</f>
        <v>202505</v>
      </c>
      <c r="BG709" s="5" t="str">
        <f>_xlfn.CONCAT(TRIM(Sheet1[[#This Row],[ASESOR]])," ",TRIM(Sheet1[[#This Row],[DEPARTAMENTO]]))</f>
        <v>LEXY COMPANY E.I.R.L Arequipa</v>
      </c>
      <c r="BH709" s="5" t="str">
        <f>Sheet1[[#This Row],[DNI_ASESOR]]</f>
        <v>20610942157</v>
      </c>
      <c r="BI709">
        <f>IF(Sheet1[[#This Row],[GRUPO]]="G1",IF(AND(Sheet1[[#This Row],[RECIBO1_PAGADO]]&lt;&gt;"",Sheet1[[#This Row],[RECIBO1_PAGADO]]&lt;=DATEVALUE("10/06/2025")),1,0),0)</f>
        <v>1</v>
      </c>
      <c r="BJ709" s="9">
        <f>Sheet1[[#This Row],[PRECIO CON IGV EXTERNO]]/1.18</f>
        <v>58.474576271186443</v>
      </c>
      <c r="BK709" s="5" t="str">
        <f>IF(MONTH(Sheet1[[#This Row],[WS_RECIBO1_EMISION]])=5,"G1",IF(MONTH(Sheet1[[#This Row],[WS_RECIBO1_EMISION]])-5=1,"G2","POR DEFINIR"))</f>
        <v>G1</v>
      </c>
      <c r="BL709" s="5" t="s">
        <v>1797</v>
      </c>
    </row>
    <row r="710" spans="1:64" x14ac:dyDescent="0.25">
      <c r="A710">
        <v>2181782</v>
      </c>
      <c r="B710" t="s">
        <v>1007</v>
      </c>
      <c r="C710" t="s">
        <v>94</v>
      </c>
      <c r="D710" t="s">
        <v>95</v>
      </c>
      <c r="E710" t="s">
        <v>102</v>
      </c>
      <c r="H710" s="3">
        <v>45792</v>
      </c>
      <c r="I710" s="13">
        <v>45793.406389895834</v>
      </c>
      <c r="J710" t="s">
        <v>195</v>
      </c>
      <c r="K710">
        <v>1000</v>
      </c>
      <c r="L710" t="s">
        <v>188</v>
      </c>
      <c r="M710" t="s">
        <v>58</v>
      </c>
      <c r="N710">
        <v>1</v>
      </c>
      <c r="O710">
        <v>0</v>
      </c>
      <c r="P710">
        <v>0</v>
      </c>
      <c r="Q710">
        <v>0</v>
      </c>
      <c r="R710" t="s">
        <v>227</v>
      </c>
      <c r="S710" t="s">
        <v>227</v>
      </c>
      <c r="T710">
        <v>0</v>
      </c>
      <c r="U710" t="s">
        <v>227</v>
      </c>
      <c r="V710" t="s">
        <v>227</v>
      </c>
      <c r="W710" t="s">
        <v>227</v>
      </c>
      <c r="X710" t="s">
        <v>227</v>
      </c>
      <c r="Y710" t="s">
        <v>227</v>
      </c>
      <c r="Z710" t="s">
        <v>228</v>
      </c>
      <c r="AA710" t="s">
        <v>54</v>
      </c>
      <c r="AB710">
        <v>129.9</v>
      </c>
      <c r="AC710">
        <v>111.563</v>
      </c>
      <c r="AD710" t="s">
        <v>67</v>
      </c>
      <c r="AE710" t="s">
        <v>4</v>
      </c>
      <c r="AF710" t="s">
        <v>8</v>
      </c>
      <c r="AG710" t="s">
        <v>88</v>
      </c>
      <c r="AH710" s="3">
        <v>45793</v>
      </c>
      <c r="AJ710" t="s">
        <v>56</v>
      </c>
      <c r="AK710" s="3"/>
      <c r="AM710" s="3"/>
      <c r="AN710" t="s">
        <v>57</v>
      </c>
      <c r="AO710" s="3"/>
      <c r="AR710"/>
      <c r="AS710">
        <v>202505</v>
      </c>
      <c r="AT710" s="3">
        <v>45793</v>
      </c>
      <c r="AU710">
        <v>2181782</v>
      </c>
      <c r="AV710">
        <v>45796</v>
      </c>
      <c r="AW710" s="3">
        <v>45804</v>
      </c>
      <c r="AY710" s="3"/>
      <c r="BA710" s="3"/>
      <c r="BC710" s="3"/>
      <c r="BD710">
        <v>202505</v>
      </c>
      <c r="BE710">
        <v>202505</v>
      </c>
      <c r="BF710" s="5">
        <f>IFERROR(VLOOKUP(Sheet1[[#This Row],[ASESOR]],Parámetros!A:B,2,0),Sheet1[[#This Row],[PERIODO_ALTA]])</f>
        <v>202505</v>
      </c>
      <c r="BG710" s="5" t="str">
        <f>_xlfn.CONCAT(TRIM(Sheet1[[#This Row],[ASESOR]])," ",TRIM(Sheet1[[#This Row],[DEPARTAMENTO]]))</f>
        <v>ALIV TELECOM S.A.C. La Libertad</v>
      </c>
      <c r="BH710" s="5" t="str">
        <f>Sheet1[[#This Row],[DNI_ASESOR]]</f>
        <v>20609316170</v>
      </c>
      <c r="BI710">
        <f>IF(Sheet1[[#This Row],[GRUPO]]="G1",IF(AND(Sheet1[[#This Row],[RECIBO1_PAGADO]]&lt;&gt;"",Sheet1[[#This Row],[RECIBO1_PAGADO]]&lt;=DATEVALUE("10/06/2025")),1,0),0)</f>
        <v>1</v>
      </c>
      <c r="BJ710" s="9">
        <f>Sheet1[[#This Row],[PRECIO CON IGV EXTERNO]]/1.18</f>
        <v>94.544915254237296</v>
      </c>
      <c r="BK710" s="5" t="str">
        <f>IF(MONTH(Sheet1[[#This Row],[WS_RECIBO1_EMISION]])=5,"G1",IF(MONTH(Sheet1[[#This Row],[WS_RECIBO1_EMISION]])-5=1,"G2","POR DEFINIR"))</f>
        <v>G1</v>
      </c>
      <c r="BL710" s="5" t="s">
        <v>1798</v>
      </c>
    </row>
    <row r="711" spans="1:64" x14ac:dyDescent="0.25">
      <c r="A711">
        <v>2181818</v>
      </c>
      <c r="B711" t="s">
        <v>1008</v>
      </c>
      <c r="C711" t="s">
        <v>85</v>
      </c>
      <c r="D711" t="s">
        <v>86</v>
      </c>
      <c r="E711" t="s">
        <v>87</v>
      </c>
      <c r="H711" s="3">
        <v>45793</v>
      </c>
      <c r="I711" s="13">
        <v>45793.416849652778</v>
      </c>
      <c r="J711" t="s">
        <v>190</v>
      </c>
      <c r="K711">
        <v>350</v>
      </c>
      <c r="L711" t="s">
        <v>186</v>
      </c>
      <c r="M711" t="s">
        <v>53</v>
      </c>
      <c r="N711">
        <v>0</v>
      </c>
      <c r="O711">
        <v>0</v>
      </c>
      <c r="P711">
        <v>0</v>
      </c>
      <c r="Q711">
        <v>0</v>
      </c>
      <c r="R711" t="s">
        <v>227</v>
      </c>
      <c r="S711" t="s">
        <v>227</v>
      </c>
      <c r="T711">
        <v>0</v>
      </c>
      <c r="U711" t="s">
        <v>227</v>
      </c>
      <c r="V711" t="s">
        <v>227</v>
      </c>
      <c r="W711" t="s">
        <v>227</v>
      </c>
      <c r="X711" t="s">
        <v>227</v>
      </c>
      <c r="Y711" t="s">
        <v>227</v>
      </c>
      <c r="Z711" t="s">
        <v>227</v>
      </c>
      <c r="AA711" t="s">
        <v>54</v>
      </c>
      <c r="AB711">
        <v>69</v>
      </c>
      <c r="AC711">
        <v>69</v>
      </c>
      <c r="AD711" t="s">
        <v>67</v>
      </c>
      <c r="AE711" t="s">
        <v>4</v>
      </c>
      <c r="AF711" t="s">
        <v>8</v>
      </c>
      <c r="AG711" t="s">
        <v>88</v>
      </c>
      <c r="AH711" s="3">
        <v>45793</v>
      </c>
      <c r="AJ711" t="s">
        <v>56</v>
      </c>
      <c r="AK711" s="3"/>
      <c r="AM711" s="3"/>
      <c r="AN711" t="s">
        <v>57</v>
      </c>
      <c r="AO711" s="3"/>
      <c r="AR711"/>
      <c r="AS711">
        <v>202505</v>
      </c>
      <c r="AT711" s="3">
        <v>45793</v>
      </c>
      <c r="AU711">
        <v>2181818</v>
      </c>
      <c r="AV711">
        <v>45796</v>
      </c>
      <c r="AW711" s="3">
        <v>45818</v>
      </c>
      <c r="AY711" s="3"/>
      <c r="BA711" s="3"/>
      <c r="BC711" s="3"/>
      <c r="BD711">
        <v>202505</v>
      </c>
      <c r="BE711">
        <v>202505</v>
      </c>
      <c r="BF711" s="5">
        <f>IFERROR(VLOOKUP(Sheet1[[#This Row],[ASESOR]],Parámetros!A:B,2,0),Sheet1[[#This Row],[PERIODO_ALTA]])</f>
        <v>202505</v>
      </c>
      <c r="BG711" s="5" t="str">
        <f>_xlfn.CONCAT(TRIM(Sheet1[[#This Row],[ASESOR]])," ",TRIM(Sheet1[[#This Row],[DEPARTAMENTO]]))</f>
        <v>ALIV TELECOM S.A.C. Lambayeque</v>
      </c>
      <c r="BH711" s="5" t="str">
        <f>Sheet1[[#This Row],[DNI_ASESOR]]</f>
        <v>20609316170</v>
      </c>
      <c r="BI711">
        <f>IF(Sheet1[[#This Row],[GRUPO]]="G1",IF(AND(Sheet1[[#This Row],[RECIBO1_PAGADO]]&lt;&gt;"",Sheet1[[#This Row],[RECIBO1_PAGADO]]&lt;=DATEVALUE("10/06/2025")),1,0),0)</f>
        <v>1</v>
      </c>
      <c r="BJ711" s="9">
        <f>Sheet1[[#This Row],[PRECIO CON IGV EXTERNO]]/1.18</f>
        <v>58.474576271186443</v>
      </c>
      <c r="BK711" s="5" t="str">
        <f>IF(MONTH(Sheet1[[#This Row],[WS_RECIBO1_EMISION]])=5,"G1",IF(MONTH(Sheet1[[#This Row],[WS_RECIBO1_EMISION]])-5=1,"G2","POR DEFINIR"))</f>
        <v>G1</v>
      </c>
      <c r="BL711" s="5" t="s">
        <v>1798</v>
      </c>
    </row>
    <row r="712" spans="1:64" x14ac:dyDescent="0.25">
      <c r="A712">
        <v>2181835</v>
      </c>
      <c r="B712" t="s">
        <v>1009</v>
      </c>
      <c r="C712" t="s">
        <v>85</v>
      </c>
      <c r="D712" t="s">
        <v>86</v>
      </c>
      <c r="E712" t="s">
        <v>103</v>
      </c>
      <c r="H712" s="3">
        <v>45793</v>
      </c>
      <c r="I712" s="13">
        <v>45793.43139366898</v>
      </c>
      <c r="J712" t="s">
        <v>190</v>
      </c>
      <c r="K712">
        <v>350</v>
      </c>
      <c r="L712" t="s">
        <v>186</v>
      </c>
      <c r="M712" t="s">
        <v>53</v>
      </c>
      <c r="N712">
        <v>0</v>
      </c>
      <c r="O712">
        <v>0</v>
      </c>
      <c r="P712">
        <v>0</v>
      </c>
      <c r="Q712">
        <v>0</v>
      </c>
      <c r="R712" t="s">
        <v>227</v>
      </c>
      <c r="S712" t="s">
        <v>227</v>
      </c>
      <c r="T712">
        <v>0</v>
      </c>
      <c r="U712" t="s">
        <v>227</v>
      </c>
      <c r="V712" t="s">
        <v>227</v>
      </c>
      <c r="W712" t="s">
        <v>227</v>
      </c>
      <c r="X712" t="s">
        <v>227</v>
      </c>
      <c r="Y712" t="s">
        <v>227</v>
      </c>
      <c r="Z712" t="s">
        <v>227</v>
      </c>
      <c r="AA712" t="s">
        <v>54</v>
      </c>
      <c r="AB712">
        <v>69</v>
      </c>
      <c r="AC712">
        <v>69</v>
      </c>
      <c r="AD712" t="s">
        <v>67</v>
      </c>
      <c r="AE712" t="s">
        <v>154</v>
      </c>
      <c r="AF712" t="s">
        <v>155</v>
      </c>
      <c r="AG712" t="s">
        <v>88</v>
      </c>
      <c r="AH712" s="3">
        <v>45793</v>
      </c>
      <c r="AJ712" t="s">
        <v>56</v>
      </c>
      <c r="AK712" s="3"/>
      <c r="AM712" s="3"/>
      <c r="AN712" t="s">
        <v>57</v>
      </c>
      <c r="AO712" s="3"/>
      <c r="AR712"/>
      <c r="AS712">
        <v>202505</v>
      </c>
      <c r="AT712" s="3">
        <v>45793</v>
      </c>
      <c r="AU712">
        <v>2181835</v>
      </c>
      <c r="AV712">
        <v>45796</v>
      </c>
      <c r="AW712" s="3"/>
      <c r="AY712" s="3"/>
      <c r="BA712" s="3"/>
      <c r="BC712" s="3"/>
      <c r="BD712">
        <v>202505</v>
      </c>
      <c r="BE712">
        <v>202505</v>
      </c>
      <c r="BF712" s="5">
        <f>IFERROR(VLOOKUP(Sheet1[[#This Row],[ASESOR]],Parámetros!A:B,2,0),Sheet1[[#This Row],[PERIODO_ALTA]])</f>
        <v>202505</v>
      </c>
      <c r="BG712" s="5" t="str">
        <f>_xlfn.CONCAT(TRIM(Sheet1[[#This Row],[ASESOR]])," ",TRIM(Sheet1[[#This Row],[DEPARTAMENTO]]))</f>
        <v>AFG TELECOM S.A.C. Lambayeque</v>
      </c>
      <c r="BH712" s="5" t="str">
        <f>Sheet1[[#This Row],[DNI_ASESOR]]</f>
        <v>20613447505</v>
      </c>
      <c r="BI712">
        <f>IF(Sheet1[[#This Row],[GRUPO]]="G1",IF(AND(Sheet1[[#This Row],[RECIBO1_PAGADO]]&lt;&gt;"",Sheet1[[#This Row],[RECIBO1_PAGADO]]&lt;=DATEVALUE("10/06/2025")),1,0),0)</f>
        <v>0</v>
      </c>
      <c r="BJ712" s="9">
        <f>Sheet1[[#This Row],[PRECIO CON IGV EXTERNO]]/1.18</f>
        <v>58.474576271186443</v>
      </c>
      <c r="BK712" s="5" t="str">
        <f>IF(MONTH(Sheet1[[#This Row],[WS_RECIBO1_EMISION]])=5,"G1",IF(MONTH(Sheet1[[#This Row],[WS_RECIBO1_EMISION]])-5=1,"G2","POR DEFINIR"))</f>
        <v>G1</v>
      </c>
      <c r="BL712" s="5" t="s">
        <v>1798</v>
      </c>
    </row>
    <row r="713" spans="1:64" x14ac:dyDescent="0.25">
      <c r="A713">
        <v>2181914</v>
      </c>
      <c r="B713" t="s">
        <v>1010</v>
      </c>
      <c r="C713" t="s">
        <v>89</v>
      </c>
      <c r="D713" t="s">
        <v>89</v>
      </c>
      <c r="E713" t="s">
        <v>90</v>
      </c>
      <c r="H713" s="3">
        <v>45793</v>
      </c>
      <c r="I713" s="13">
        <v>45793.454340277778</v>
      </c>
      <c r="J713" t="s">
        <v>195</v>
      </c>
      <c r="K713">
        <v>1000</v>
      </c>
      <c r="L713" t="s">
        <v>188</v>
      </c>
      <c r="M713" t="s">
        <v>58</v>
      </c>
      <c r="N713">
        <v>1</v>
      </c>
      <c r="O713">
        <v>0</v>
      </c>
      <c r="P713">
        <v>0</v>
      </c>
      <c r="Q713">
        <v>0</v>
      </c>
      <c r="R713" t="s">
        <v>227</v>
      </c>
      <c r="S713" t="s">
        <v>227</v>
      </c>
      <c r="T713">
        <v>0</v>
      </c>
      <c r="U713" t="s">
        <v>227</v>
      </c>
      <c r="V713" t="s">
        <v>227</v>
      </c>
      <c r="W713" t="s">
        <v>227</v>
      </c>
      <c r="X713" t="s">
        <v>227</v>
      </c>
      <c r="Y713" t="s">
        <v>227</v>
      </c>
      <c r="Z713" t="s">
        <v>228</v>
      </c>
      <c r="AA713" t="s">
        <v>54</v>
      </c>
      <c r="AB713">
        <v>129.9</v>
      </c>
      <c r="AC713">
        <v>111.563</v>
      </c>
      <c r="AD713" t="s">
        <v>55</v>
      </c>
      <c r="AE713" t="s">
        <v>6</v>
      </c>
      <c r="AF713" t="s">
        <v>10</v>
      </c>
      <c r="AG713" t="s">
        <v>88</v>
      </c>
      <c r="AH713" s="3">
        <v>45793</v>
      </c>
      <c r="AJ713" t="s">
        <v>56</v>
      </c>
      <c r="AK713" s="3"/>
      <c r="AM713" s="3"/>
      <c r="AN713" t="s">
        <v>57</v>
      </c>
      <c r="AO713" s="3"/>
      <c r="AR713"/>
      <c r="AS713">
        <v>202505</v>
      </c>
      <c r="AT713" s="3">
        <v>45793</v>
      </c>
      <c r="AU713">
        <v>2181914</v>
      </c>
      <c r="AV713">
        <v>45796</v>
      </c>
      <c r="AW713" s="3">
        <v>45805</v>
      </c>
      <c r="AY713" s="3"/>
      <c r="BA713" s="3"/>
      <c r="BC713" s="3"/>
      <c r="BD713">
        <v>202505</v>
      </c>
      <c r="BE713">
        <v>202505</v>
      </c>
      <c r="BF713" s="5">
        <f>IFERROR(VLOOKUP(Sheet1[[#This Row],[ASESOR]],Parámetros!A:B,2,0),Sheet1[[#This Row],[PERIODO_ALTA]])</f>
        <v>202505</v>
      </c>
      <c r="BG713" s="5" t="str">
        <f>_xlfn.CONCAT(TRIM(Sheet1[[#This Row],[ASESOR]])," ",TRIM(Sheet1[[#This Row],[DEPARTAMENTO]]))</f>
        <v>DAS SOLUCIONES S.A.C. Piura</v>
      </c>
      <c r="BH713" s="5" t="str">
        <f>Sheet1[[#This Row],[DNI_ASESOR]]</f>
        <v>20607995258</v>
      </c>
      <c r="BI713">
        <f>IF(Sheet1[[#This Row],[GRUPO]]="G1",IF(AND(Sheet1[[#This Row],[RECIBO1_PAGADO]]&lt;&gt;"",Sheet1[[#This Row],[RECIBO1_PAGADO]]&lt;=DATEVALUE("10/06/2025")),1,0),0)</f>
        <v>1</v>
      </c>
      <c r="BJ713" s="9">
        <f>Sheet1[[#This Row],[PRECIO CON IGV EXTERNO]]/1.18</f>
        <v>94.544915254237296</v>
      </c>
      <c r="BK713" s="5" t="str">
        <f>IF(MONTH(Sheet1[[#This Row],[WS_RECIBO1_EMISION]])=5,"G1",IF(MONTH(Sheet1[[#This Row],[WS_RECIBO1_EMISION]])-5=1,"G2","POR DEFINIR"))</f>
        <v>G1</v>
      </c>
      <c r="BL713" s="5" t="s">
        <v>1798</v>
      </c>
    </row>
    <row r="714" spans="1:64" x14ac:dyDescent="0.25">
      <c r="A714">
        <v>2181963</v>
      </c>
      <c r="B714" t="s">
        <v>1011</v>
      </c>
      <c r="C714" t="s">
        <v>89</v>
      </c>
      <c r="D714" t="s">
        <v>89</v>
      </c>
      <c r="E714" t="s">
        <v>93</v>
      </c>
      <c r="H714" s="3">
        <v>45793</v>
      </c>
      <c r="I714" s="13">
        <v>45793.47941068287</v>
      </c>
      <c r="J714" t="s">
        <v>190</v>
      </c>
      <c r="K714">
        <v>350</v>
      </c>
      <c r="L714" t="s">
        <v>186</v>
      </c>
      <c r="M714" t="s">
        <v>53</v>
      </c>
      <c r="N714">
        <v>0</v>
      </c>
      <c r="O714">
        <v>0</v>
      </c>
      <c r="P714">
        <v>0</v>
      </c>
      <c r="Q714">
        <v>0</v>
      </c>
      <c r="R714" t="s">
        <v>227</v>
      </c>
      <c r="S714" t="s">
        <v>227</v>
      </c>
      <c r="T714">
        <v>0</v>
      </c>
      <c r="U714" t="s">
        <v>227</v>
      </c>
      <c r="V714" t="s">
        <v>227</v>
      </c>
      <c r="W714" t="s">
        <v>227</v>
      </c>
      <c r="X714" t="s">
        <v>227</v>
      </c>
      <c r="Y714" t="s">
        <v>227</v>
      </c>
      <c r="Z714" t="s">
        <v>227</v>
      </c>
      <c r="AA714" t="s">
        <v>54</v>
      </c>
      <c r="AB714">
        <v>69</v>
      </c>
      <c r="AC714">
        <v>69</v>
      </c>
      <c r="AD714" t="s">
        <v>67</v>
      </c>
      <c r="AE714" t="s">
        <v>4</v>
      </c>
      <c r="AF714" t="s">
        <v>8</v>
      </c>
      <c r="AG714" t="s">
        <v>88</v>
      </c>
      <c r="AH714" s="3">
        <v>45793</v>
      </c>
      <c r="AJ714" t="s">
        <v>56</v>
      </c>
      <c r="AK714" s="3"/>
      <c r="AM714" s="3"/>
      <c r="AN714" t="s">
        <v>57</v>
      </c>
      <c r="AO714" s="3"/>
      <c r="AR714"/>
      <c r="AS714">
        <v>202505</v>
      </c>
      <c r="AT714" s="3">
        <v>45793</v>
      </c>
      <c r="AU714">
        <v>2181963</v>
      </c>
      <c r="AV714">
        <v>45796</v>
      </c>
      <c r="AW714" s="3">
        <v>45804</v>
      </c>
      <c r="AY714" s="3"/>
      <c r="BA714" s="3"/>
      <c r="BC714" s="3"/>
      <c r="BD714">
        <v>202505</v>
      </c>
      <c r="BE714">
        <v>202505</v>
      </c>
      <c r="BF714" s="5">
        <f>IFERROR(VLOOKUP(Sheet1[[#This Row],[ASESOR]],Parámetros!A:B,2,0),Sheet1[[#This Row],[PERIODO_ALTA]])</f>
        <v>202505</v>
      </c>
      <c r="BG714" s="5" t="str">
        <f>_xlfn.CONCAT(TRIM(Sheet1[[#This Row],[ASESOR]])," ",TRIM(Sheet1[[#This Row],[DEPARTAMENTO]]))</f>
        <v>ALIV TELECOM S.A.C. Piura</v>
      </c>
      <c r="BH714" s="5" t="str">
        <f>Sheet1[[#This Row],[DNI_ASESOR]]</f>
        <v>20609316170</v>
      </c>
      <c r="BI714">
        <f>IF(Sheet1[[#This Row],[GRUPO]]="G1",IF(AND(Sheet1[[#This Row],[RECIBO1_PAGADO]]&lt;&gt;"",Sheet1[[#This Row],[RECIBO1_PAGADO]]&lt;=DATEVALUE("10/06/2025")),1,0),0)</f>
        <v>1</v>
      </c>
      <c r="BJ714" s="9">
        <f>Sheet1[[#This Row],[PRECIO CON IGV EXTERNO]]/1.18</f>
        <v>58.474576271186443</v>
      </c>
      <c r="BK714" s="5" t="str">
        <f>IF(MONTH(Sheet1[[#This Row],[WS_RECIBO1_EMISION]])=5,"G1",IF(MONTH(Sheet1[[#This Row],[WS_RECIBO1_EMISION]])-5=1,"G2","POR DEFINIR"))</f>
        <v>G1</v>
      </c>
      <c r="BL714" s="5" t="s">
        <v>1798</v>
      </c>
    </row>
    <row r="715" spans="1:64" x14ac:dyDescent="0.25">
      <c r="A715">
        <v>2181981</v>
      </c>
      <c r="B715" t="s">
        <v>1012</v>
      </c>
      <c r="C715" t="s">
        <v>85</v>
      </c>
      <c r="D715" t="s">
        <v>86</v>
      </c>
      <c r="E715" t="s">
        <v>104</v>
      </c>
      <c r="G715" t="s">
        <v>346</v>
      </c>
      <c r="H715" s="3">
        <v>45793</v>
      </c>
      <c r="I715" s="13">
        <v>45793.475354317132</v>
      </c>
      <c r="J715" t="s">
        <v>190</v>
      </c>
      <c r="K715">
        <v>350</v>
      </c>
      <c r="L715" t="s">
        <v>186</v>
      </c>
      <c r="M715" t="s">
        <v>53</v>
      </c>
      <c r="N715">
        <v>0</v>
      </c>
      <c r="O715">
        <v>0</v>
      </c>
      <c r="P715">
        <v>0</v>
      </c>
      <c r="Q715">
        <v>0</v>
      </c>
      <c r="R715" t="s">
        <v>227</v>
      </c>
      <c r="S715" t="s">
        <v>227</v>
      </c>
      <c r="T715">
        <v>0</v>
      </c>
      <c r="U715" t="s">
        <v>227</v>
      </c>
      <c r="V715" t="s">
        <v>227</v>
      </c>
      <c r="W715" t="s">
        <v>227</v>
      </c>
      <c r="X715" t="s">
        <v>227</v>
      </c>
      <c r="Y715" t="s">
        <v>227</v>
      </c>
      <c r="Z715" t="s">
        <v>227</v>
      </c>
      <c r="AA715" t="s">
        <v>59</v>
      </c>
      <c r="AB715">
        <v>69</v>
      </c>
      <c r="AC715">
        <v>69</v>
      </c>
      <c r="AD715" t="s">
        <v>67</v>
      </c>
      <c r="AE715" t="s">
        <v>91</v>
      </c>
      <c r="AF715" t="s">
        <v>92</v>
      </c>
      <c r="AG715" t="s">
        <v>88</v>
      </c>
      <c r="AH715" s="3">
        <v>45793</v>
      </c>
      <c r="AJ715" t="s">
        <v>56</v>
      </c>
      <c r="AK715" s="3"/>
      <c r="AM715" s="3"/>
      <c r="AN715" t="s">
        <v>57</v>
      </c>
      <c r="AO715" s="3"/>
      <c r="AR715"/>
      <c r="AS715">
        <v>202505</v>
      </c>
      <c r="AT715" s="3">
        <v>45793</v>
      </c>
      <c r="AU715">
        <v>2181981</v>
      </c>
      <c r="AV715">
        <v>45796</v>
      </c>
      <c r="AW715" s="3">
        <v>45809</v>
      </c>
      <c r="AY715" s="3"/>
      <c r="BA715" s="3"/>
      <c r="BC715" s="3"/>
      <c r="BD715">
        <v>202505</v>
      </c>
      <c r="BE715">
        <v>202505</v>
      </c>
      <c r="BF715" s="5">
        <f>IFERROR(VLOOKUP(Sheet1[[#This Row],[ASESOR]],Parámetros!A:B,2,0),Sheet1[[#This Row],[PERIODO_ALTA]])</f>
        <v>202505</v>
      </c>
      <c r="BG715" s="5" t="str">
        <f>_xlfn.CONCAT(TRIM(Sheet1[[#This Row],[ASESOR]])," ",TRIM(Sheet1[[#This Row],[DEPARTAMENTO]]))</f>
        <v>YBENS GROUP Lambayeque</v>
      </c>
      <c r="BH715" s="5" t="str">
        <f>Sheet1[[#This Row],[DNI_ASESOR]]</f>
        <v>20610803131</v>
      </c>
      <c r="BI715">
        <f>IF(Sheet1[[#This Row],[GRUPO]]="G1",IF(AND(Sheet1[[#This Row],[RECIBO1_PAGADO]]&lt;&gt;"",Sheet1[[#This Row],[RECIBO1_PAGADO]]&lt;=DATEVALUE("10/06/2025")),1,0),0)</f>
        <v>1</v>
      </c>
      <c r="BJ715" s="9">
        <f>Sheet1[[#This Row],[PRECIO CON IGV EXTERNO]]/1.18</f>
        <v>58.474576271186443</v>
      </c>
      <c r="BK715" s="5" t="str">
        <f>IF(MONTH(Sheet1[[#This Row],[WS_RECIBO1_EMISION]])=5,"G1",IF(MONTH(Sheet1[[#This Row],[WS_RECIBO1_EMISION]])-5=1,"G2","POR DEFINIR"))</f>
        <v>G1</v>
      </c>
      <c r="BL715" s="5" t="s">
        <v>1798</v>
      </c>
    </row>
    <row r="716" spans="1:64" x14ac:dyDescent="0.25">
      <c r="A716">
        <v>2181982</v>
      </c>
      <c r="B716" t="s">
        <v>1013</v>
      </c>
      <c r="C716" t="s">
        <v>89</v>
      </c>
      <c r="D716" t="s">
        <v>89</v>
      </c>
      <c r="E716" t="s">
        <v>93</v>
      </c>
      <c r="H716" s="3">
        <v>45793</v>
      </c>
      <c r="I716" s="13">
        <v>45793.493919363427</v>
      </c>
      <c r="J716" t="s">
        <v>190</v>
      </c>
      <c r="K716">
        <v>350</v>
      </c>
      <c r="L716" t="s">
        <v>186</v>
      </c>
      <c r="M716" t="s">
        <v>53</v>
      </c>
      <c r="N716">
        <v>0</v>
      </c>
      <c r="O716">
        <v>0</v>
      </c>
      <c r="P716">
        <v>0</v>
      </c>
      <c r="Q716">
        <v>0</v>
      </c>
      <c r="R716" t="s">
        <v>227</v>
      </c>
      <c r="S716" t="s">
        <v>227</v>
      </c>
      <c r="T716">
        <v>0</v>
      </c>
      <c r="U716" t="s">
        <v>227</v>
      </c>
      <c r="V716" t="s">
        <v>227</v>
      </c>
      <c r="W716" t="s">
        <v>227</v>
      </c>
      <c r="X716" t="s">
        <v>227</v>
      </c>
      <c r="Y716" t="s">
        <v>227</v>
      </c>
      <c r="Z716" t="s">
        <v>227</v>
      </c>
      <c r="AA716" t="s">
        <v>54</v>
      </c>
      <c r="AB716">
        <v>69</v>
      </c>
      <c r="AC716">
        <v>69</v>
      </c>
      <c r="AD716" t="s">
        <v>67</v>
      </c>
      <c r="AE716" t="s">
        <v>4</v>
      </c>
      <c r="AF716" t="s">
        <v>8</v>
      </c>
      <c r="AG716" t="s">
        <v>88</v>
      </c>
      <c r="AH716" s="3">
        <v>45793</v>
      </c>
      <c r="AJ716" t="s">
        <v>56</v>
      </c>
      <c r="AK716" s="3"/>
      <c r="AM716" s="3"/>
      <c r="AN716" t="s">
        <v>57</v>
      </c>
      <c r="AO716" s="3"/>
      <c r="AR716"/>
      <c r="AS716">
        <v>202505</v>
      </c>
      <c r="AT716" s="3">
        <v>45793</v>
      </c>
      <c r="AU716">
        <v>2181982</v>
      </c>
      <c r="AV716">
        <v>45796</v>
      </c>
      <c r="AW716" s="3">
        <v>45798</v>
      </c>
      <c r="AY716" s="3"/>
      <c r="BA716" s="3"/>
      <c r="BC716" s="3"/>
      <c r="BD716">
        <v>202505</v>
      </c>
      <c r="BE716">
        <v>202505</v>
      </c>
      <c r="BF716" s="5">
        <f>IFERROR(VLOOKUP(Sheet1[[#This Row],[ASESOR]],Parámetros!A:B,2,0),Sheet1[[#This Row],[PERIODO_ALTA]])</f>
        <v>202505</v>
      </c>
      <c r="BG716" s="5" t="str">
        <f>_xlfn.CONCAT(TRIM(Sheet1[[#This Row],[ASESOR]])," ",TRIM(Sheet1[[#This Row],[DEPARTAMENTO]]))</f>
        <v>ALIV TELECOM S.A.C. Piura</v>
      </c>
      <c r="BH716" s="5" t="str">
        <f>Sheet1[[#This Row],[DNI_ASESOR]]</f>
        <v>20609316170</v>
      </c>
      <c r="BI716">
        <f>IF(Sheet1[[#This Row],[GRUPO]]="G1",IF(AND(Sheet1[[#This Row],[RECIBO1_PAGADO]]&lt;&gt;"",Sheet1[[#This Row],[RECIBO1_PAGADO]]&lt;=DATEVALUE("10/06/2025")),1,0),0)</f>
        <v>1</v>
      </c>
      <c r="BJ716" s="9">
        <f>Sheet1[[#This Row],[PRECIO CON IGV EXTERNO]]/1.18</f>
        <v>58.474576271186443</v>
      </c>
      <c r="BK716" s="5" t="str">
        <f>IF(MONTH(Sheet1[[#This Row],[WS_RECIBO1_EMISION]])=5,"G1",IF(MONTH(Sheet1[[#This Row],[WS_RECIBO1_EMISION]])-5=1,"G2","POR DEFINIR"))</f>
        <v>G1</v>
      </c>
      <c r="BL716" s="5" t="s">
        <v>1798</v>
      </c>
    </row>
    <row r="717" spans="1:64" x14ac:dyDescent="0.25">
      <c r="A717">
        <v>2182001</v>
      </c>
      <c r="B717" t="s">
        <v>1014</v>
      </c>
      <c r="C717" t="s">
        <v>89</v>
      </c>
      <c r="D717" t="s">
        <v>89</v>
      </c>
      <c r="E717" t="s">
        <v>93</v>
      </c>
      <c r="H717" s="3">
        <v>45793</v>
      </c>
      <c r="I717" s="13">
        <v>45793.493904513889</v>
      </c>
      <c r="J717" t="s">
        <v>195</v>
      </c>
      <c r="K717">
        <v>1000</v>
      </c>
      <c r="L717" t="s">
        <v>188</v>
      </c>
      <c r="M717" t="s">
        <v>58</v>
      </c>
      <c r="N717">
        <v>1</v>
      </c>
      <c r="O717">
        <v>0</v>
      </c>
      <c r="P717">
        <v>0</v>
      </c>
      <c r="Q717">
        <v>0</v>
      </c>
      <c r="R717" t="s">
        <v>227</v>
      </c>
      <c r="S717" t="s">
        <v>227</v>
      </c>
      <c r="T717">
        <v>0</v>
      </c>
      <c r="U717" t="s">
        <v>227</v>
      </c>
      <c r="V717" t="s">
        <v>227</v>
      </c>
      <c r="W717" t="s">
        <v>227</v>
      </c>
      <c r="X717" t="s">
        <v>227</v>
      </c>
      <c r="Y717" t="s">
        <v>227</v>
      </c>
      <c r="Z717" t="s">
        <v>228</v>
      </c>
      <c r="AA717" t="s">
        <v>54</v>
      </c>
      <c r="AB717">
        <v>129.9</v>
      </c>
      <c r="AC717">
        <v>111.563</v>
      </c>
      <c r="AD717" t="s">
        <v>67</v>
      </c>
      <c r="AE717" t="s">
        <v>4</v>
      </c>
      <c r="AF717" t="s">
        <v>8</v>
      </c>
      <c r="AG717" t="s">
        <v>88</v>
      </c>
      <c r="AH717" s="3">
        <v>45793</v>
      </c>
      <c r="AJ717" t="s">
        <v>56</v>
      </c>
      <c r="AK717" s="3"/>
      <c r="AM717" s="3"/>
      <c r="AN717" t="s">
        <v>57</v>
      </c>
      <c r="AO717" s="3"/>
      <c r="AR717"/>
      <c r="AS717">
        <v>202505</v>
      </c>
      <c r="AT717" s="3">
        <v>45793</v>
      </c>
      <c r="AU717">
        <v>2182001</v>
      </c>
      <c r="AV717">
        <v>45796</v>
      </c>
      <c r="AW717" s="3">
        <v>45813</v>
      </c>
      <c r="AY717" s="3"/>
      <c r="BA717" s="3"/>
      <c r="BC717" s="3"/>
      <c r="BD717">
        <v>202505</v>
      </c>
      <c r="BE717">
        <v>202505</v>
      </c>
      <c r="BF717" s="5">
        <f>IFERROR(VLOOKUP(Sheet1[[#This Row],[ASESOR]],Parámetros!A:B,2,0),Sheet1[[#This Row],[PERIODO_ALTA]])</f>
        <v>202505</v>
      </c>
      <c r="BG717" s="5" t="str">
        <f>_xlfn.CONCAT(TRIM(Sheet1[[#This Row],[ASESOR]])," ",TRIM(Sheet1[[#This Row],[DEPARTAMENTO]]))</f>
        <v>ALIV TELECOM S.A.C. Piura</v>
      </c>
      <c r="BH717" s="5" t="str">
        <f>Sheet1[[#This Row],[DNI_ASESOR]]</f>
        <v>20609316170</v>
      </c>
      <c r="BI717">
        <f>IF(Sheet1[[#This Row],[GRUPO]]="G1",IF(AND(Sheet1[[#This Row],[RECIBO1_PAGADO]]&lt;&gt;"",Sheet1[[#This Row],[RECIBO1_PAGADO]]&lt;=DATEVALUE("10/06/2025")),1,0),0)</f>
        <v>1</v>
      </c>
      <c r="BJ717" s="9">
        <f>Sheet1[[#This Row],[PRECIO CON IGV EXTERNO]]/1.18</f>
        <v>94.544915254237296</v>
      </c>
      <c r="BK717" s="5" t="str">
        <f>IF(MONTH(Sheet1[[#This Row],[WS_RECIBO1_EMISION]])=5,"G1",IF(MONTH(Sheet1[[#This Row],[WS_RECIBO1_EMISION]])-5=1,"G2","POR DEFINIR"))</f>
        <v>G1</v>
      </c>
      <c r="BL717" s="5" t="s">
        <v>1798</v>
      </c>
    </row>
    <row r="718" spans="1:64" x14ac:dyDescent="0.25">
      <c r="A718">
        <v>2182011</v>
      </c>
      <c r="B718" t="s">
        <v>1015</v>
      </c>
      <c r="C718" t="s">
        <v>94</v>
      </c>
      <c r="D718" t="s">
        <v>95</v>
      </c>
      <c r="E718" t="s">
        <v>96</v>
      </c>
      <c r="H718" s="3">
        <v>45793</v>
      </c>
      <c r="I718" s="13">
        <v>45793.496094444446</v>
      </c>
      <c r="J718" t="s">
        <v>190</v>
      </c>
      <c r="K718">
        <v>350</v>
      </c>
      <c r="L718" t="s">
        <v>186</v>
      </c>
      <c r="M718" t="s">
        <v>53</v>
      </c>
      <c r="N718">
        <v>0</v>
      </c>
      <c r="O718">
        <v>0</v>
      </c>
      <c r="P718">
        <v>0</v>
      </c>
      <c r="Q718">
        <v>0</v>
      </c>
      <c r="R718" t="s">
        <v>227</v>
      </c>
      <c r="S718" t="s">
        <v>227</v>
      </c>
      <c r="T718">
        <v>0</v>
      </c>
      <c r="U718" t="s">
        <v>227</v>
      </c>
      <c r="V718" t="s">
        <v>227</v>
      </c>
      <c r="W718" t="s">
        <v>227</v>
      </c>
      <c r="X718" t="s">
        <v>227</v>
      </c>
      <c r="Y718" t="s">
        <v>227</v>
      </c>
      <c r="Z718" t="s">
        <v>227</v>
      </c>
      <c r="AA718" t="s">
        <v>54</v>
      </c>
      <c r="AB718">
        <v>69</v>
      </c>
      <c r="AC718">
        <v>69</v>
      </c>
      <c r="AD718" t="s">
        <v>55</v>
      </c>
      <c r="AE718" t="s">
        <v>141</v>
      </c>
      <c r="AF718" t="s">
        <v>187</v>
      </c>
      <c r="AG718" t="s">
        <v>88</v>
      </c>
      <c r="AH718" s="3">
        <v>45793</v>
      </c>
      <c r="AJ718" t="s">
        <v>56</v>
      </c>
      <c r="AK718" s="3"/>
      <c r="AM718" s="3"/>
      <c r="AN718" t="s">
        <v>57</v>
      </c>
      <c r="AO718" s="3"/>
      <c r="AR718"/>
      <c r="AS718">
        <v>202505</v>
      </c>
      <c r="AT718" s="3">
        <v>45793</v>
      </c>
      <c r="AU718">
        <v>2182011</v>
      </c>
      <c r="AV718">
        <v>45796</v>
      </c>
      <c r="AW718" s="3">
        <v>45797</v>
      </c>
      <c r="AY718" s="3"/>
      <c r="BA718" s="3"/>
      <c r="BC718" s="3"/>
      <c r="BD718">
        <v>202505</v>
      </c>
      <c r="BE718">
        <v>202505</v>
      </c>
      <c r="BF718" s="5">
        <f>IFERROR(VLOOKUP(Sheet1[[#This Row],[ASESOR]],Parámetros!A:B,2,0),Sheet1[[#This Row],[PERIODO_ALTA]])</f>
        <v>202505</v>
      </c>
      <c r="BG718" s="5" t="str">
        <f>_xlfn.CONCAT(TRIM(Sheet1[[#This Row],[ASESOR]])," ",TRIM(Sheet1[[#This Row],[DEPARTAMENTO]]))</f>
        <v>EXPORTEL PROVINCIA La Libertad</v>
      </c>
      <c r="BH718" s="5" t="str">
        <f>Sheet1[[#This Row],[DNI_ASESOR]]</f>
        <v>20610487672</v>
      </c>
      <c r="BI718">
        <f>IF(Sheet1[[#This Row],[GRUPO]]="G1",IF(AND(Sheet1[[#This Row],[RECIBO1_PAGADO]]&lt;&gt;"",Sheet1[[#This Row],[RECIBO1_PAGADO]]&lt;=DATEVALUE("10/06/2025")),1,0),0)</f>
        <v>1</v>
      </c>
      <c r="BJ718" s="9">
        <f>Sheet1[[#This Row],[PRECIO CON IGV EXTERNO]]/1.18</f>
        <v>58.474576271186443</v>
      </c>
      <c r="BK718" s="5" t="str">
        <f>IF(MONTH(Sheet1[[#This Row],[WS_RECIBO1_EMISION]])=5,"G1",IF(MONTH(Sheet1[[#This Row],[WS_RECIBO1_EMISION]])-5=1,"G2","POR DEFINIR"))</f>
        <v>G1</v>
      </c>
      <c r="BL718" s="5" t="s">
        <v>1798</v>
      </c>
    </row>
    <row r="719" spans="1:64" x14ac:dyDescent="0.25">
      <c r="A719">
        <v>2182080</v>
      </c>
      <c r="B719" t="s">
        <v>1016</v>
      </c>
      <c r="C719" t="s">
        <v>94</v>
      </c>
      <c r="D719" t="s">
        <v>95</v>
      </c>
      <c r="E719" t="s">
        <v>102</v>
      </c>
      <c r="H719" s="3">
        <v>45792</v>
      </c>
      <c r="I719" s="13">
        <v>45793.514751388888</v>
      </c>
      <c r="J719" t="s">
        <v>190</v>
      </c>
      <c r="K719">
        <v>350</v>
      </c>
      <c r="L719" t="s">
        <v>186</v>
      </c>
      <c r="M719" t="s">
        <v>53</v>
      </c>
      <c r="N719">
        <v>0</v>
      </c>
      <c r="O719">
        <v>0</v>
      </c>
      <c r="P719">
        <v>0</v>
      </c>
      <c r="Q719">
        <v>0</v>
      </c>
      <c r="R719" t="s">
        <v>227</v>
      </c>
      <c r="S719" t="s">
        <v>227</v>
      </c>
      <c r="T719">
        <v>0</v>
      </c>
      <c r="U719" t="s">
        <v>227</v>
      </c>
      <c r="V719" t="s">
        <v>227</v>
      </c>
      <c r="W719" t="s">
        <v>227</v>
      </c>
      <c r="X719" t="s">
        <v>227</v>
      </c>
      <c r="Y719" t="s">
        <v>227</v>
      </c>
      <c r="Z719" t="s">
        <v>227</v>
      </c>
      <c r="AA719" t="s">
        <v>54</v>
      </c>
      <c r="AB719">
        <v>69</v>
      </c>
      <c r="AC719">
        <v>69</v>
      </c>
      <c r="AD719" t="s">
        <v>67</v>
      </c>
      <c r="AE719" t="s">
        <v>154</v>
      </c>
      <c r="AF719" t="s">
        <v>155</v>
      </c>
      <c r="AG719" t="s">
        <v>88</v>
      </c>
      <c r="AH719" s="3">
        <v>45793</v>
      </c>
      <c r="AJ719" t="s">
        <v>56</v>
      </c>
      <c r="AK719" s="3"/>
      <c r="AM719" s="3"/>
      <c r="AN719" t="s">
        <v>57</v>
      </c>
      <c r="AO719" s="3"/>
      <c r="AR719"/>
      <c r="AS719">
        <v>202505</v>
      </c>
      <c r="AT719" s="3">
        <v>45793</v>
      </c>
      <c r="AU719">
        <v>2182080</v>
      </c>
      <c r="AV719">
        <v>45796</v>
      </c>
      <c r="AW719" s="3">
        <v>45803</v>
      </c>
      <c r="AY719" s="3"/>
      <c r="BA719" s="3"/>
      <c r="BC719" s="3"/>
      <c r="BD719">
        <v>202505</v>
      </c>
      <c r="BE719">
        <v>202505</v>
      </c>
      <c r="BF719" s="5">
        <f>IFERROR(VLOOKUP(Sheet1[[#This Row],[ASESOR]],Parámetros!A:B,2,0),Sheet1[[#This Row],[PERIODO_ALTA]])</f>
        <v>202505</v>
      </c>
      <c r="BG719" s="5" t="str">
        <f>_xlfn.CONCAT(TRIM(Sheet1[[#This Row],[ASESOR]])," ",TRIM(Sheet1[[#This Row],[DEPARTAMENTO]]))</f>
        <v>AFG TELECOM S.A.C. La Libertad</v>
      </c>
      <c r="BH719" s="5" t="str">
        <f>Sheet1[[#This Row],[DNI_ASESOR]]</f>
        <v>20613447505</v>
      </c>
      <c r="BI719">
        <f>IF(Sheet1[[#This Row],[GRUPO]]="G1",IF(AND(Sheet1[[#This Row],[RECIBO1_PAGADO]]&lt;&gt;"",Sheet1[[#This Row],[RECIBO1_PAGADO]]&lt;=DATEVALUE("10/06/2025")),1,0),0)</f>
        <v>1</v>
      </c>
      <c r="BJ719" s="9">
        <f>Sheet1[[#This Row],[PRECIO CON IGV EXTERNO]]/1.18</f>
        <v>58.474576271186443</v>
      </c>
      <c r="BK719" s="5" t="str">
        <f>IF(MONTH(Sheet1[[#This Row],[WS_RECIBO1_EMISION]])=5,"G1",IF(MONTH(Sheet1[[#This Row],[WS_RECIBO1_EMISION]])-5=1,"G2","POR DEFINIR"))</f>
        <v>G1</v>
      </c>
      <c r="BL719" s="5" t="s">
        <v>1798</v>
      </c>
    </row>
    <row r="720" spans="1:64" x14ac:dyDescent="0.25">
      <c r="A720">
        <v>2182172</v>
      </c>
      <c r="B720" t="s">
        <v>1017</v>
      </c>
      <c r="C720" t="s">
        <v>1003</v>
      </c>
      <c r="D720" t="s">
        <v>1003</v>
      </c>
      <c r="E720" t="s">
        <v>1004</v>
      </c>
      <c r="H720" s="3">
        <v>45791</v>
      </c>
      <c r="I720" s="13">
        <v>45793.573068750004</v>
      </c>
      <c r="J720" t="s">
        <v>195</v>
      </c>
      <c r="K720">
        <v>1000</v>
      </c>
      <c r="L720" t="s">
        <v>188</v>
      </c>
      <c r="M720" t="s">
        <v>58</v>
      </c>
      <c r="N720">
        <v>1</v>
      </c>
      <c r="O720">
        <v>0</v>
      </c>
      <c r="P720">
        <v>0</v>
      </c>
      <c r="Q720">
        <v>0</v>
      </c>
      <c r="R720" t="s">
        <v>227</v>
      </c>
      <c r="S720" t="s">
        <v>227</v>
      </c>
      <c r="T720">
        <v>0</v>
      </c>
      <c r="U720" t="s">
        <v>227</v>
      </c>
      <c r="V720" t="s">
        <v>227</v>
      </c>
      <c r="W720" t="s">
        <v>227</v>
      </c>
      <c r="X720" t="s">
        <v>227</v>
      </c>
      <c r="Y720" t="s">
        <v>227</v>
      </c>
      <c r="Z720" t="s">
        <v>228</v>
      </c>
      <c r="AA720" t="s">
        <v>64</v>
      </c>
      <c r="AB720">
        <v>129.9</v>
      </c>
      <c r="AC720">
        <v>111.563</v>
      </c>
      <c r="AD720" t="s">
        <v>67</v>
      </c>
      <c r="AE720" t="s">
        <v>1005</v>
      </c>
      <c r="AF720" t="s">
        <v>1006</v>
      </c>
      <c r="AG720" t="s">
        <v>88</v>
      </c>
      <c r="AH720" s="3">
        <v>45796</v>
      </c>
      <c r="AJ720" t="s">
        <v>56</v>
      </c>
      <c r="AK720" s="3"/>
      <c r="AM720" s="3"/>
      <c r="AN720" t="s">
        <v>57</v>
      </c>
      <c r="AO720" s="3"/>
      <c r="AR720"/>
      <c r="AS720">
        <v>202505</v>
      </c>
      <c r="AT720" s="3">
        <v>45796</v>
      </c>
      <c r="AU720">
        <v>2182172</v>
      </c>
      <c r="AV720">
        <v>45800</v>
      </c>
      <c r="AW720" s="3"/>
      <c r="AY720" s="3"/>
      <c r="BA720" s="3"/>
      <c r="BC720" s="3"/>
      <c r="BD720">
        <v>202505</v>
      </c>
      <c r="BE720">
        <v>202505</v>
      </c>
      <c r="BF720" s="5">
        <f>IFERROR(VLOOKUP(Sheet1[[#This Row],[ASESOR]],Parámetros!A:B,2,0),Sheet1[[#This Row],[PERIODO_ALTA]])</f>
        <v>202505</v>
      </c>
      <c r="BG720" s="5" t="str">
        <f>_xlfn.CONCAT(TRIM(Sheet1[[#This Row],[ASESOR]])," ",TRIM(Sheet1[[#This Row],[DEPARTAMENTO]]))</f>
        <v>LEXY COMPANY E.I.R.L Arequipa</v>
      </c>
      <c r="BH720" s="5" t="str">
        <f>Sheet1[[#This Row],[DNI_ASESOR]]</f>
        <v>20610942157</v>
      </c>
      <c r="BI720">
        <f>IF(Sheet1[[#This Row],[GRUPO]]="G1",IF(AND(Sheet1[[#This Row],[RECIBO1_PAGADO]]&lt;&gt;"",Sheet1[[#This Row],[RECIBO1_PAGADO]]&lt;=DATEVALUE("10/06/2025")),1,0),0)</f>
        <v>0</v>
      </c>
      <c r="BJ720" s="9">
        <f>Sheet1[[#This Row],[PRECIO CON IGV EXTERNO]]/1.18</f>
        <v>94.544915254237296</v>
      </c>
      <c r="BK720" s="5" t="str">
        <f>IF(MONTH(Sheet1[[#This Row],[WS_RECIBO1_EMISION]])=5,"G1",IF(MONTH(Sheet1[[#This Row],[WS_RECIBO1_EMISION]])-5=1,"G2","POR DEFINIR"))</f>
        <v>G1</v>
      </c>
      <c r="BL720" s="5" t="s">
        <v>1797</v>
      </c>
    </row>
    <row r="721" spans="1:64" x14ac:dyDescent="0.25">
      <c r="A721">
        <v>2182177</v>
      </c>
      <c r="B721" t="s">
        <v>1018</v>
      </c>
      <c r="C721" t="s">
        <v>94</v>
      </c>
      <c r="D721" t="s">
        <v>95</v>
      </c>
      <c r="E721" t="s">
        <v>96</v>
      </c>
      <c r="H721" s="3">
        <v>45793</v>
      </c>
      <c r="I721" s="13">
        <v>45793.531397650462</v>
      </c>
      <c r="J721" t="s">
        <v>190</v>
      </c>
      <c r="K721">
        <v>350</v>
      </c>
      <c r="L721" t="s">
        <v>186</v>
      </c>
      <c r="M721" t="s">
        <v>53</v>
      </c>
      <c r="N721">
        <v>0</v>
      </c>
      <c r="O721">
        <v>0</v>
      </c>
      <c r="P721">
        <v>0</v>
      </c>
      <c r="Q721">
        <v>0</v>
      </c>
      <c r="R721" t="s">
        <v>227</v>
      </c>
      <c r="S721" t="s">
        <v>227</v>
      </c>
      <c r="T721">
        <v>0</v>
      </c>
      <c r="U721" t="s">
        <v>227</v>
      </c>
      <c r="V721" t="s">
        <v>227</v>
      </c>
      <c r="W721" t="s">
        <v>227</v>
      </c>
      <c r="X721" t="s">
        <v>227</v>
      </c>
      <c r="Y721" t="s">
        <v>227</v>
      </c>
      <c r="Z721" t="s">
        <v>227</v>
      </c>
      <c r="AA721" t="s">
        <v>54</v>
      </c>
      <c r="AB721">
        <v>69</v>
      </c>
      <c r="AC721">
        <v>69</v>
      </c>
      <c r="AD721" t="s">
        <v>55</v>
      </c>
      <c r="AE721" t="s">
        <v>199</v>
      </c>
      <c r="AF721" t="s">
        <v>200</v>
      </c>
      <c r="AG721" t="s">
        <v>88</v>
      </c>
      <c r="AH721" s="3">
        <v>45793</v>
      </c>
      <c r="AJ721" t="s">
        <v>56</v>
      </c>
      <c r="AK721" s="3"/>
      <c r="AM721" s="3"/>
      <c r="AN721" t="s">
        <v>57</v>
      </c>
      <c r="AO721" s="3"/>
      <c r="AR721"/>
      <c r="AS721">
        <v>202505</v>
      </c>
      <c r="AT721" s="3">
        <v>45793</v>
      </c>
      <c r="AU721">
        <v>2182177</v>
      </c>
      <c r="AV721">
        <v>45796</v>
      </c>
      <c r="AW721" s="3">
        <v>45806</v>
      </c>
      <c r="AY721" s="3"/>
      <c r="BA721" s="3"/>
      <c r="BC721" s="3"/>
      <c r="BD721">
        <v>202505</v>
      </c>
      <c r="BE721">
        <v>202505</v>
      </c>
      <c r="BF721" s="5">
        <f>IFERROR(VLOOKUP(Sheet1[[#This Row],[ASESOR]],Parámetros!A:B,2,0),Sheet1[[#This Row],[PERIODO_ALTA]])</f>
        <v>202505</v>
      </c>
      <c r="BG721" s="5" t="str">
        <f>_xlfn.CONCAT(TRIM(Sheet1[[#This Row],[ASESOR]])," ",TRIM(Sheet1[[#This Row],[DEPARTAMENTO]]))</f>
        <v>TELCO CONTACT S.A.C La Libertad</v>
      </c>
      <c r="BH721" s="5" t="str">
        <f>Sheet1[[#This Row],[DNI_ASESOR]]</f>
        <v>20613723219</v>
      </c>
      <c r="BI721">
        <f>IF(Sheet1[[#This Row],[GRUPO]]="G1",IF(AND(Sheet1[[#This Row],[RECIBO1_PAGADO]]&lt;&gt;"",Sheet1[[#This Row],[RECIBO1_PAGADO]]&lt;=DATEVALUE("10/06/2025")),1,0),0)</f>
        <v>1</v>
      </c>
      <c r="BJ721" s="9">
        <f>Sheet1[[#This Row],[PRECIO CON IGV EXTERNO]]/1.18</f>
        <v>58.474576271186443</v>
      </c>
      <c r="BK721" s="5" t="str">
        <f>IF(MONTH(Sheet1[[#This Row],[WS_RECIBO1_EMISION]])=5,"G1",IF(MONTH(Sheet1[[#This Row],[WS_RECIBO1_EMISION]])-5=1,"G2","POR DEFINIR"))</f>
        <v>G1</v>
      </c>
      <c r="BL721" s="5" t="s">
        <v>1798</v>
      </c>
    </row>
    <row r="722" spans="1:64" x14ac:dyDescent="0.25">
      <c r="A722">
        <v>2182186</v>
      </c>
      <c r="B722" t="s">
        <v>1019</v>
      </c>
      <c r="C722" t="s">
        <v>89</v>
      </c>
      <c r="D722" t="s">
        <v>89</v>
      </c>
      <c r="E722" t="s">
        <v>90</v>
      </c>
      <c r="H722" s="3">
        <v>45792</v>
      </c>
      <c r="I722" s="13">
        <v>45793.545982754629</v>
      </c>
      <c r="J722" t="s">
        <v>191</v>
      </c>
      <c r="K722">
        <v>550</v>
      </c>
      <c r="L722" t="s">
        <v>188</v>
      </c>
      <c r="M722" t="s">
        <v>58</v>
      </c>
      <c r="N722">
        <v>0</v>
      </c>
      <c r="O722">
        <v>0</v>
      </c>
      <c r="P722">
        <v>1</v>
      </c>
      <c r="Q722">
        <v>0</v>
      </c>
      <c r="R722" t="s">
        <v>227</v>
      </c>
      <c r="S722" t="s">
        <v>227</v>
      </c>
      <c r="T722">
        <v>0</v>
      </c>
      <c r="U722" t="s">
        <v>227</v>
      </c>
      <c r="V722" t="s">
        <v>227</v>
      </c>
      <c r="W722" t="s">
        <v>227</v>
      </c>
      <c r="X722" t="s">
        <v>227</v>
      </c>
      <c r="Y722" t="s">
        <v>227</v>
      </c>
      <c r="Z722" t="s">
        <v>227</v>
      </c>
      <c r="AA722" t="s">
        <v>54</v>
      </c>
      <c r="AB722">
        <v>104</v>
      </c>
      <c r="AC722">
        <v>104</v>
      </c>
      <c r="AD722" t="s">
        <v>67</v>
      </c>
      <c r="AE722" t="s">
        <v>4</v>
      </c>
      <c r="AF722" t="s">
        <v>8</v>
      </c>
      <c r="AG722" t="s">
        <v>88</v>
      </c>
      <c r="AH722" s="3">
        <v>45793</v>
      </c>
      <c r="AJ722" t="s">
        <v>56</v>
      </c>
      <c r="AK722" s="3"/>
      <c r="AM722" s="3"/>
      <c r="AN722" t="s">
        <v>57</v>
      </c>
      <c r="AO722" s="3"/>
      <c r="AR722"/>
      <c r="AS722">
        <v>202505</v>
      </c>
      <c r="AT722" s="3">
        <v>45793</v>
      </c>
      <c r="AU722">
        <v>2182186</v>
      </c>
      <c r="AV722">
        <v>45796</v>
      </c>
      <c r="AW722" s="3">
        <v>45816</v>
      </c>
      <c r="AY722" s="3"/>
      <c r="BA722" s="3"/>
      <c r="BC722" s="3"/>
      <c r="BD722">
        <v>202505</v>
      </c>
      <c r="BE722">
        <v>202505</v>
      </c>
      <c r="BF722" s="5">
        <f>IFERROR(VLOOKUP(Sheet1[[#This Row],[ASESOR]],Parámetros!A:B,2,0),Sheet1[[#This Row],[PERIODO_ALTA]])</f>
        <v>202505</v>
      </c>
      <c r="BG722" s="5" t="str">
        <f>_xlfn.CONCAT(TRIM(Sheet1[[#This Row],[ASESOR]])," ",TRIM(Sheet1[[#This Row],[DEPARTAMENTO]]))</f>
        <v>ALIV TELECOM S.A.C. Piura</v>
      </c>
      <c r="BH722" s="5" t="str">
        <f>Sheet1[[#This Row],[DNI_ASESOR]]</f>
        <v>20609316170</v>
      </c>
      <c r="BI722">
        <f>IF(Sheet1[[#This Row],[GRUPO]]="G1",IF(AND(Sheet1[[#This Row],[RECIBO1_PAGADO]]&lt;&gt;"",Sheet1[[#This Row],[RECIBO1_PAGADO]]&lt;=DATEVALUE("10/06/2025")),1,0),0)</f>
        <v>1</v>
      </c>
      <c r="BJ722" s="9">
        <f>Sheet1[[#This Row],[PRECIO CON IGV EXTERNO]]/1.18</f>
        <v>88.13559322033899</v>
      </c>
      <c r="BK722" s="5" t="str">
        <f>IF(MONTH(Sheet1[[#This Row],[WS_RECIBO1_EMISION]])=5,"G1",IF(MONTH(Sheet1[[#This Row],[WS_RECIBO1_EMISION]])-5=1,"G2","POR DEFINIR"))</f>
        <v>G1</v>
      </c>
      <c r="BL722" s="5" t="s">
        <v>1798</v>
      </c>
    </row>
    <row r="723" spans="1:64" x14ac:dyDescent="0.25">
      <c r="A723">
        <v>2182212</v>
      </c>
      <c r="B723" t="s">
        <v>1020</v>
      </c>
      <c r="C723" t="s">
        <v>94</v>
      </c>
      <c r="D723" t="s">
        <v>95</v>
      </c>
      <c r="E723" t="s">
        <v>96</v>
      </c>
      <c r="H723" s="3">
        <v>45791</v>
      </c>
      <c r="I723" s="13">
        <v>45793.591792858795</v>
      </c>
      <c r="J723" t="s">
        <v>191</v>
      </c>
      <c r="K723">
        <v>550</v>
      </c>
      <c r="L723" t="s">
        <v>186</v>
      </c>
      <c r="M723" t="s">
        <v>53</v>
      </c>
      <c r="N723">
        <v>0</v>
      </c>
      <c r="O723">
        <v>0</v>
      </c>
      <c r="P723">
        <v>0</v>
      </c>
      <c r="Q723">
        <v>0</v>
      </c>
      <c r="R723" t="s">
        <v>227</v>
      </c>
      <c r="S723" t="s">
        <v>227</v>
      </c>
      <c r="T723">
        <v>0</v>
      </c>
      <c r="U723" t="s">
        <v>227</v>
      </c>
      <c r="V723" t="s">
        <v>227</v>
      </c>
      <c r="W723" t="s">
        <v>227</v>
      </c>
      <c r="X723" t="s">
        <v>227</v>
      </c>
      <c r="Y723" t="s">
        <v>227</v>
      </c>
      <c r="Z723" t="s">
        <v>227</v>
      </c>
      <c r="AA723" t="s">
        <v>54</v>
      </c>
      <c r="AB723">
        <v>89</v>
      </c>
      <c r="AC723">
        <v>89</v>
      </c>
      <c r="AD723" t="s">
        <v>67</v>
      </c>
      <c r="AE723" t="s">
        <v>4</v>
      </c>
      <c r="AF723" t="s">
        <v>8</v>
      </c>
      <c r="AG723" t="s">
        <v>88</v>
      </c>
      <c r="AH723" s="3">
        <v>45796</v>
      </c>
      <c r="AJ723" t="s">
        <v>56</v>
      </c>
      <c r="AK723" s="3"/>
      <c r="AM723" s="3"/>
      <c r="AN723" t="s">
        <v>57</v>
      </c>
      <c r="AO723" s="3"/>
      <c r="AR723"/>
      <c r="AS723">
        <v>202505</v>
      </c>
      <c r="AT723" s="3">
        <v>45796</v>
      </c>
      <c r="AU723">
        <v>2182212</v>
      </c>
      <c r="AV723">
        <v>45800</v>
      </c>
      <c r="AW723" s="3">
        <v>45813</v>
      </c>
      <c r="AY723" s="3"/>
      <c r="BA723" s="3"/>
      <c r="BC723" s="3"/>
      <c r="BD723">
        <v>202505</v>
      </c>
      <c r="BE723">
        <v>202505</v>
      </c>
      <c r="BF723" s="5">
        <f>IFERROR(VLOOKUP(Sheet1[[#This Row],[ASESOR]],Parámetros!A:B,2,0),Sheet1[[#This Row],[PERIODO_ALTA]])</f>
        <v>202505</v>
      </c>
      <c r="BG723" s="5" t="str">
        <f>_xlfn.CONCAT(TRIM(Sheet1[[#This Row],[ASESOR]])," ",TRIM(Sheet1[[#This Row],[DEPARTAMENTO]]))</f>
        <v>ALIV TELECOM S.A.C. La Libertad</v>
      </c>
      <c r="BH723" s="5" t="str">
        <f>Sheet1[[#This Row],[DNI_ASESOR]]</f>
        <v>20609316170</v>
      </c>
      <c r="BI723">
        <f>IF(Sheet1[[#This Row],[GRUPO]]="G1",IF(AND(Sheet1[[#This Row],[RECIBO1_PAGADO]]&lt;&gt;"",Sheet1[[#This Row],[RECIBO1_PAGADO]]&lt;=DATEVALUE("10/06/2025")),1,0),0)</f>
        <v>1</v>
      </c>
      <c r="BJ723" s="9">
        <f>Sheet1[[#This Row],[PRECIO CON IGV EXTERNO]]/1.18</f>
        <v>75.423728813559322</v>
      </c>
      <c r="BK723" s="5" t="str">
        <f>IF(MONTH(Sheet1[[#This Row],[WS_RECIBO1_EMISION]])=5,"G1",IF(MONTH(Sheet1[[#This Row],[WS_RECIBO1_EMISION]])-5=1,"G2","POR DEFINIR"))</f>
        <v>G1</v>
      </c>
      <c r="BL723" s="5" t="s">
        <v>1798</v>
      </c>
    </row>
    <row r="724" spans="1:64" x14ac:dyDescent="0.25">
      <c r="A724">
        <v>2182235</v>
      </c>
      <c r="B724" t="s">
        <v>1021</v>
      </c>
      <c r="C724" t="s">
        <v>85</v>
      </c>
      <c r="D724" t="s">
        <v>86</v>
      </c>
      <c r="E724" t="s">
        <v>87</v>
      </c>
      <c r="H724" s="3">
        <v>45793</v>
      </c>
      <c r="I724" s="13">
        <v>45793.54598584491</v>
      </c>
      <c r="J724" t="s">
        <v>191</v>
      </c>
      <c r="K724">
        <v>550</v>
      </c>
      <c r="L724" t="s">
        <v>186</v>
      </c>
      <c r="M724" t="s">
        <v>53</v>
      </c>
      <c r="N724">
        <v>0</v>
      </c>
      <c r="O724">
        <v>0</v>
      </c>
      <c r="P724">
        <v>0</v>
      </c>
      <c r="Q724">
        <v>0</v>
      </c>
      <c r="R724" t="s">
        <v>227</v>
      </c>
      <c r="S724" t="s">
        <v>227</v>
      </c>
      <c r="T724">
        <v>0</v>
      </c>
      <c r="U724" t="s">
        <v>227</v>
      </c>
      <c r="V724" t="s">
        <v>227</v>
      </c>
      <c r="W724" t="s">
        <v>227</v>
      </c>
      <c r="X724" t="s">
        <v>227</v>
      </c>
      <c r="Y724" t="s">
        <v>227</v>
      </c>
      <c r="Z724" t="s">
        <v>227</v>
      </c>
      <c r="AA724" t="s">
        <v>54</v>
      </c>
      <c r="AB724">
        <v>89</v>
      </c>
      <c r="AC724">
        <v>89</v>
      </c>
      <c r="AD724" t="s">
        <v>67</v>
      </c>
      <c r="AE724" t="s">
        <v>4</v>
      </c>
      <c r="AF724" t="s">
        <v>8</v>
      </c>
      <c r="AG724" t="s">
        <v>88</v>
      </c>
      <c r="AH724" s="3">
        <v>45793</v>
      </c>
      <c r="AJ724" t="s">
        <v>56</v>
      </c>
      <c r="AK724" s="3"/>
      <c r="AM724" s="3"/>
      <c r="AN724" t="s">
        <v>57</v>
      </c>
      <c r="AO724" s="3"/>
      <c r="AR724"/>
      <c r="AS724">
        <v>202505</v>
      </c>
      <c r="AT724" s="3">
        <v>45793</v>
      </c>
      <c r="AU724">
        <v>2182235</v>
      </c>
      <c r="AV724">
        <v>45796</v>
      </c>
      <c r="AW724" s="3">
        <v>45813</v>
      </c>
      <c r="AY724" s="3"/>
      <c r="BA724" s="3"/>
      <c r="BC724" s="3"/>
      <c r="BD724">
        <v>202505</v>
      </c>
      <c r="BE724">
        <v>202505</v>
      </c>
      <c r="BF724" s="5">
        <f>IFERROR(VLOOKUP(Sheet1[[#This Row],[ASESOR]],Parámetros!A:B,2,0),Sheet1[[#This Row],[PERIODO_ALTA]])</f>
        <v>202505</v>
      </c>
      <c r="BG724" s="5" t="str">
        <f>_xlfn.CONCAT(TRIM(Sheet1[[#This Row],[ASESOR]])," ",TRIM(Sheet1[[#This Row],[DEPARTAMENTO]]))</f>
        <v>ALIV TELECOM S.A.C. Lambayeque</v>
      </c>
      <c r="BH724" s="5" t="str">
        <f>Sheet1[[#This Row],[DNI_ASESOR]]</f>
        <v>20609316170</v>
      </c>
      <c r="BI724">
        <f>IF(Sheet1[[#This Row],[GRUPO]]="G1",IF(AND(Sheet1[[#This Row],[RECIBO1_PAGADO]]&lt;&gt;"",Sheet1[[#This Row],[RECIBO1_PAGADO]]&lt;=DATEVALUE("10/06/2025")),1,0),0)</f>
        <v>1</v>
      </c>
      <c r="BJ724" s="9">
        <f>Sheet1[[#This Row],[PRECIO CON IGV EXTERNO]]/1.18</f>
        <v>75.423728813559322</v>
      </c>
      <c r="BK724" s="5" t="str">
        <f>IF(MONTH(Sheet1[[#This Row],[WS_RECIBO1_EMISION]])=5,"G1",IF(MONTH(Sheet1[[#This Row],[WS_RECIBO1_EMISION]])-5=1,"G2","POR DEFINIR"))</f>
        <v>G1</v>
      </c>
      <c r="BL724" s="5" t="s">
        <v>1798</v>
      </c>
    </row>
    <row r="725" spans="1:64" x14ac:dyDescent="0.25">
      <c r="A725">
        <v>2182263</v>
      </c>
      <c r="B725" t="s">
        <v>1022</v>
      </c>
      <c r="C725" t="s">
        <v>89</v>
      </c>
      <c r="D725" t="s">
        <v>89</v>
      </c>
      <c r="E725" t="s">
        <v>90</v>
      </c>
      <c r="H725" s="3">
        <v>45793</v>
      </c>
      <c r="I725" s="13">
        <v>45793.560577314813</v>
      </c>
      <c r="J725" t="s">
        <v>190</v>
      </c>
      <c r="K725">
        <v>350</v>
      </c>
      <c r="L725" t="s">
        <v>186</v>
      </c>
      <c r="M725" t="s">
        <v>53</v>
      </c>
      <c r="N725">
        <v>0</v>
      </c>
      <c r="O725">
        <v>0</v>
      </c>
      <c r="P725">
        <v>0</v>
      </c>
      <c r="Q725">
        <v>0</v>
      </c>
      <c r="R725" t="s">
        <v>227</v>
      </c>
      <c r="S725" t="s">
        <v>227</v>
      </c>
      <c r="T725">
        <v>0</v>
      </c>
      <c r="U725" t="s">
        <v>227</v>
      </c>
      <c r="V725" t="s">
        <v>227</v>
      </c>
      <c r="W725" t="s">
        <v>227</v>
      </c>
      <c r="X725" t="s">
        <v>227</v>
      </c>
      <c r="Y725" t="s">
        <v>227</v>
      </c>
      <c r="Z725" t="s">
        <v>227</v>
      </c>
      <c r="AA725" t="s">
        <v>54</v>
      </c>
      <c r="AB725">
        <v>69</v>
      </c>
      <c r="AC725">
        <v>69</v>
      </c>
      <c r="AD725" t="s">
        <v>67</v>
      </c>
      <c r="AE725" t="s">
        <v>70</v>
      </c>
      <c r="AF725" t="s">
        <v>131</v>
      </c>
      <c r="AG725" t="s">
        <v>88</v>
      </c>
      <c r="AH725" s="3">
        <v>45793</v>
      </c>
      <c r="AJ725" t="s">
        <v>56</v>
      </c>
      <c r="AK725" s="3"/>
      <c r="AM725" s="3"/>
      <c r="AN725" t="s">
        <v>57</v>
      </c>
      <c r="AO725" s="3"/>
      <c r="AR725"/>
      <c r="AS725">
        <v>202505</v>
      </c>
      <c r="AT725" s="3">
        <v>45793</v>
      </c>
      <c r="AU725">
        <v>2182263</v>
      </c>
      <c r="AV725" s="3">
        <v>45796</v>
      </c>
      <c r="AW725" s="3">
        <v>45808</v>
      </c>
      <c r="AY725" s="3"/>
      <c r="BA725" s="3"/>
      <c r="BC725" s="3"/>
      <c r="BD725">
        <v>202505</v>
      </c>
      <c r="BE725">
        <v>202505</v>
      </c>
      <c r="BF725" s="5">
        <f>IFERROR(VLOOKUP(Sheet1[[#This Row],[ASESOR]],Parámetros!A:B,2,0),Sheet1[[#This Row],[PERIODO_ALTA]])</f>
        <v>202505</v>
      </c>
      <c r="BG725" s="5" t="str">
        <f>_xlfn.CONCAT(TRIM(Sheet1[[#This Row],[ASESOR]])," ",TRIM(Sheet1[[#This Row],[DEPARTAMENTO]]))</f>
        <v>SICOMNET SAC Piura</v>
      </c>
      <c r="BH725" s="5" t="str">
        <f>Sheet1[[#This Row],[DNI_ASESOR]]</f>
        <v>20610959564</v>
      </c>
      <c r="BI725">
        <f>IF(Sheet1[[#This Row],[GRUPO]]="G1",IF(AND(Sheet1[[#This Row],[RECIBO1_PAGADO]]&lt;&gt;"",Sheet1[[#This Row],[RECIBO1_PAGADO]]&lt;=DATEVALUE("10/06/2025")),1,0),0)</f>
        <v>1</v>
      </c>
      <c r="BJ725" s="9">
        <f>Sheet1[[#This Row],[PRECIO CON IGV EXTERNO]]/1.18</f>
        <v>58.474576271186443</v>
      </c>
      <c r="BK725" s="5" t="str">
        <f>IF(MONTH(Sheet1[[#This Row],[WS_RECIBO1_EMISION]])=5,"G1",IF(MONTH(Sheet1[[#This Row],[WS_RECIBO1_EMISION]])-5=1,"G2","POR DEFINIR"))</f>
        <v>G1</v>
      </c>
      <c r="BL725" s="5" t="s">
        <v>1798</v>
      </c>
    </row>
    <row r="726" spans="1:64" x14ac:dyDescent="0.25">
      <c r="A726">
        <v>2182296</v>
      </c>
      <c r="B726" t="s">
        <v>1023</v>
      </c>
      <c r="C726" t="s">
        <v>94</v>
      </c>
      <c r="D726" t="s">
        <v>95</v>
      </c>
      <c r="E726" t="s">
        <v>96</v>
      </c>
      <c r="H726" s="3">
        <v>45787</v>
      </c>
      <c r="I726" s="13">
        <v>45793.560568287037</v>
      </c>
      <c r="J726" t="s">
        <v>190</v>
      </c>
      <c r="K726">
        <v>350</v>
      </c>
      <c r="L726" t="s">
        <v>186</v>
      </c>
      <c r="M726" t="s">
        <v>53</v>
      </c>
      <c r="N726">
        <v>0</v>
      </c>
      <c r="O726">
        <v>0</v>
      </c>
      <c r="P726">
        <v>0</v>
      </c>
      <c r="Q726">
        <v>0</v>
      </c>
      <c r="R726" t="s">
        <v>227</v>
      </c>
      <c r="S726" t="s">
        <v>227</v>
      </c>
      <c r="T726">
        <v>0</v>
      </c>
      <c r="U726" t="s">
        <v>227</v>
      </c>
      <c r="V726" t="s">
        <v>227</v>
      </c>
      <c r="W726" t="s">
        <v>227</v>
      </c>
      <c r="X726" t="s">
        <v>227</v>
      </c>
      <c r="Y726" t="s">
        <v>227</v>
      </c>
      <c r="Z726" t="s">
        <v>227</v>
      </c>
      <c r="AA726" t="s">
        <v>54</v>
      </c>
      <c r="AB726">
        <v>69</v>
      </c>
      <c r="AC726">
        <v>69</v>
      </c>
      <c r="AD726" t="s">
        <v>67</v>
      </c>
      <c r="AE726" t="s">
        <v>4</v>
      </c>
      <c r="AF726" t="s">
        <v>8</v>
      </c>
      <c r="AG726" t="s">
        <v>88</v>
      </c>
      <c r="AH726" s="3">
        <v>45796</v>
      </c>
      <c r="AJ726" t="s">
        <v>56</v>
      </c>
      <c r="AK726" s="3"/>
      <c r="AM726" s="3"/>
      <c r="AN726" t="s">
        <v>57</v>
      </c>
      <c r="AO726" s="3"/>
      <c r="AR726"/>
      <c r="AS726">
        <v>202505</v>
      </c>
      <c r="AT726" s="3">
        <v>45796</v>
      </c>
      <c r="AU726">
        <v>2182296</v>
      </c>
      <c r="AV726">
        <v>45800</v>
      </c>
      <c r="AW726" s="3">
        <v>45813</v>
      </c>
      <c r="AY726" s="3"/>
      <c r="BA726" s="3"/>
      <c r="BC726" s="3"/>
      <c r="BD726">
        <v>202505</v>
      </c>
      <c r="BE726">
        <v>202505</v>
      </c>
      <c r="BF726" s="5">
        <f>IFERROR(VLOOKUP(Sheet1[[#This Row],[ASESOR]],Parámetros!A:B,2,0),Sheet1[[#This Row],[PERIODO_ALTA]])</f>
        <v>202505</v>
      </c>
      <c r="BG726" s="5" t="str">
        <f>_xlfn.CONCAT(TRIM(Sheet1[[#This Row],[ASESOR]])," ",TRIM(Sheet1[[#This Row],[DEPARTAMENTO]]))</f>
        <v>ALIV TELECOM S.A.C. La Libertad</v>
      </c>
      <c r="BH726" s="5" t="str">
        <f>Sheet1[[#This Row],[DNI_ASESOR]]</f>
        <v>20609316170</v>
      </c>
      <c r="BI726">
        <f>IF(Sheet1[[#This Row],[GRUPO]]="G1",IF(AND(Sheet1[[#This Row],[RECIBO1_PAGADO]]&lt;&gt;"",Sheet1[[#This Row],[RECIBO1_PAGADO]]&lt;=DATEVALUE("10/06/2025")),1,0),0)</f>
        <v>1</v>
      </c>
      <c r="BJ726" s="9">
        <f>Sheet1[[#This Row],[PRECIO CON IGV EXTERNO]]/1.18</f>
        <v>58.474576271186443</v>
      </c>
      <c r="BK726" s="5" t="str">
        <f>IF(MONTH(Sheet1[[#This Row],[WS_RECIBO1_EMISION]])=5,"G1",IF(MONTH(Sheet1[[#This Row],[WS_RECIBO1_EMISION]])-5=1,"G2","POR DEFINIR"))</f>
        <v>G1</v>
      </c>
      <c r="BL726" s="5" t="s">
        <v>1798</v>
      </c>
    </row>
    <row r="727" spans="1:64" x14ac:dyDescent="0.25">
      <c r="A727">
        <v>2182308</v>
      </c>
      <c r="B727" t="s">
        <v>1024</v>
      </c>
      <c r="C727" t="s">
        <v>89</v>
      </c>
      <c r="D727" t="s">
        <v>89</v>
      </c>
      <c r="E727" t="s">
        <v>90</v>
      </c>
      <c r="H727" s="3">
        <v>45792</v>
      </c>
      <c r="I727" s="13">
        <v>45793.570968287037</v>
      </c>
      <c r="J727" t="s">
        <v>195</v>
      </c>
      <c r="K727">
        <v>1000</v>
      </c>
      <c r="L727" t="s">
        <v>188</v>
      </c>
      <c r="M727" t="s">
        <v>58</v>
      </c>
      <c r="N727">
        <v>1</v>
      </c>
      <c r="O727">
        <v>0</v>
      </c>
      <c r="P727">
        <v>0</v>
      </c>
      <c r="Q727">
        <v>0</v>
      </c>
      <c r="R727" t="s">
        <v>227</v>
      </c>
      <c r="S727" t="s">
        <v>227</v>
      </c>
      <c r="T727">
        <v>0</v>
      </c>
      <c r="U727" t="s">
        <v>227</v>
      </c>
      <c r="V727" t="s">
        <v>227</v>
      </c>
      <c r="W727" t="s">
        <v>227</v>
      </c>
      <c r="X727" t="s">
        <v>227</v>
      </c>
      <c r="Y727" t="s">
        <v>227</v>
      </c>
      <c r="Z727" t="s">
        <v>228</v>
      </c>
      <c r="AA727" t="s">
        <v>54</v>
      </c>
      <c r="AB727">
        <v>129.9</v>
      </c>
      <c r="AC727">
        <v>111.563</v>
      </c>
      <c r="AD727" t="s">
        <v>67</v>
      </c>
      <c r="AE727" t="s">
        <v>70</v>
      </c>
      <c r="AF727" t="s">
        <v>131</v>
      </c>
      <c r="AG727" t="s">
        <v>88</v>
      </c>
      <c r="AH727" s="3">
        <v>45793</v>
      </c>
      <c r="AJ727" t="s">
        <v>56</v>
      </c>
      <c r="AK727" s="3"/>
      <c r="AM727" s="3"/>
      <c r="AN727" t="s">
        <v>57</v>
      </c>
      <c r="AO727" s="3"/>
      <c r="AR727"/>
      <c r="AS727">
        <v>202505</v>
      </c>
      <c r="AT727" s="3">
        <v>45793</v>
      </c>
      <c r="AU727">
        <v>2182308</v>
      </c>
      <c r="AV727">
        <v>45796</v>
      </c>
      <c r="AW727" s="3">
        <v>45809</v>
      </c>
      <c r="AY727" s="3"/>
      <c r="BA727" s="3"/>
      <c r="BC727" s="3"/>
      <c r="BD727">
        <v>202505</v>
      </c>
      <c r="BE727">
        <v>202505</v>
      </c>
      <c r="BF727" s="5">
        <f>IFERROR(VLOOKUP(Sheet1[[#This Row],[ASESOR]],Parámetros!A:B,2,0),Sheet1[[#This Row],[PERIODO_ALTA]])</f>
        <v>202505</v>
      </c>
      <c r="BG727" s="5" t="str">
        <f>_xlfn.CONCAT(TRIM(Sheet1[[#This Row],[ASESOR]])," ",TRIM(Sheet1[[#This Row],[DEPARTAMENTO]]))</f>
        <v>SICOMNET SAC Piura</v>
      </c>
      <c r="BH727" s="5" t="str">
        <f>Sheet1[[#This Row],[DNI_ASESOR]]</f>
        <v>20610959564</v>
      </c>
      <c r="BI727">
        <f>IF(Sheet1[[#This Row],[GRUPO]]="G1",IF(AND(Sheet1[[#This Row],[RECIBO1_PAGADO]]&lt;&gt;"",Sheet1[[#This Row],[RECIBO1_PAGADO]]&lt;=DATEVALUE("10/06/2025")),1,0),0)</f>
        <v>1</v>
      </c>
      <c r="BJ727" s="9">
        <f>Sheet1[[#This Row],[PRECIO CON IGV EXTERNO]]/1.18</f>
        <v>94.544915254237296</v>
      </c>
      <c r="BK727" s="5" t="str">
        <f>IF(MONTH(Sheet1[[#This Row],[WS_RECIBO1_EMISION]])=5,"G1",IF(MONTH(Sheet1[[#This Row],[WS_RECIBO1_EMISION]])-5=1,"G2","POR DEFINIR"))</f>
        <v>G1</v>
      </c>
      <c r="BL727" s="5" t="s">
        <v>1798</v>
      </c>
    </row>
    <row r="728" spans="1:64" x14ac:dyDescent="0.25">
      <c r="A728">
        <v>2182321</v>
      </c>
      <c r="B728" t="s">
        <v>1025</v>
      </c>
      <c r="C728" t="s">
        <v>85</v>
      </c>
      <c r="D728" t="s">
        <v>86</v>
      </c>
      <c r="E728" t="s">
        <v>103</v>
      </c>
      <c r="H728" s="3">
        <v>45793</v>
      </c>
      <c r="I728" s="13">
        <v>45793.562741469905</v>
      </c>
      <c r="J728" t="s">
        <v>190</v>
      </c>
      <c r="K728">
        <v>350</v>
      </c>
      <c r="L728" t="s">
        <v>186</v>
      </c>
      <c r="M728" t="s">
        <v>53</v>
      </c>
      <c r="N728">
        <v>0</v>
      </c>
      <c r="O728">
        <v>0</v>
      </c>
      <c r="P728">
        <v>0</v>
      </c>
      <c r="Q728">
        <v>0</v>
      </c>
      <c r="R728" t="s">
        <v>227</v>
      </c>
      <c r="S728" t="s">
        <v>227</v>
      </c>
      <c r="T728">
        <v>0</v>
      </c>
      <c r="U728" t="s">
        <v>227</v>
      </c>
      <c r="V728" t="s">
        <v>227</v>
      </c>
      <c r="W728" t="s">
        <v>227</v>
      </c>
      <c r="X728" t="s">
        <v>227</v>
      </c>
      <c r="Y728" t="s">
        <v>227</v>
      </c>
      <c r="Z728" t="s">
        <v>227</v>
      </c>
      <c r="AA728" t="s">
        <v>54</v>
      </c>
      <c r="AB728">
        <v>69</v>
      </c>
      <c r="AC728">
        <v>69</v>
      </c>
      <c r="AD728" t="s">
        <v>67</v>
      </c>
      <c r="AE728" t="s">
        <v>70</v>
      </c>
      <c r="AF728" t="s">
        <v>131</v>
      </c>
      <c r="AG728" t="s">
        <v>88</v>
      </c>
      <c r="AH728" s="3">
        <v>45793</v>
      </c>
      <c r="AJ728" t="s">
        <v>56</v>
      </c>
      <c r="AK728" s="3"/>
      <c r="AM728" s="3"/>
      <c r="AN728" t="s">
        <v>57</v>
      </c>
      <c r="AO728" s="3"/>
      <c r="AR728"/>
      <c r="AS728">
        <v>202505</v>
      </c>
      <c r="AT728" s="3">
        <v>45793</v>
      </c>
      <c r="AU728">
        <v>2182321</v>
      </c>
      <c r="AV728">
        <v>45796</v>
      </c>
      <c r="AW728" s="3">
        <v>45805</v>
      </c>
      <c r="AY728" s="3"/>
      <c r="BA728" s="3"/>
      <c r="BC728" s="3"/>
      <c r="BD728">
        <v>202505</v>
      </c>
      <c r="BE728">
        <v>202505</v>
      </c>
      <c r="BF728" s="5">
        <f>IFERROR(VLOOKUP(Sheet1[[#This Row],[ASESOR]],Parámetros!A:B,2,0),Sheet1[[#This Row],[PERIODO_ALTA]])</f>
        <v>202505</v>
      </c>
      <c r="BG728" s="5" t="str">
        <f>_xlfn.CONCAT(TRIM(Sheet1[[#This Row],[ASESOR]])," ",TRIM(Sheet1[[#This Row],[DEPARTAMENTO]]))</f>
        <v>SICOMNET SAC Lambayeque</v>
      </c>
      <c r="BH728" s="5" t="str">
        <f>Sheet1[[#This Row],[DNI_ASESOR]]</f>
        <v>20610959564</v>
      </c>
      <c r="BI728">
        <f>IF(Sheet1[[#This Row],[GRUPO]]="G1",IF(AND(Sheet1[[#This Row],[RECIBO1_PAGADO]]&lt;&gt;"",Sheet1[[#This Row],[RECIBO1_PAGADO]]&lt;=DATEVALUE("10/06/2025")),1,0),0)</f>
        <v>1</v>
      </c>
      <c r="BJ728" s="9">
        <f>Sheet1[[#This Row],[PRECIO CON IGV EXTERNO]]/1.18</f>
        <v>58.474576271186443</v>
      </c>
      <c r="BK728" s="5" t="str">
        <f>IF(MONTH(Sheet1[[#This Row],[WS_RECIBO1_EMISION]])=5,"G1",IF(MONTH(Sheet1[[#This Row],[WS_RECIBO1_EMISION]])-5=1,"G2","POR DEFINIR"))</f>
        <v>G1</v>
      </c>
      <c r="BL728" s="5" t="s">
        <v>1798</v>
      </c>
    </row>
    <row r="729" spans="1:64" x14ac:dyDescent="0.25">
      <c r="A729">
        <v>2182335</v>
      </c>
      <c r="B729" t="s">
        <v>1026</v>
      </c>
      <c r="C729" t="s">
        <v>89</v>
      </c>
      <c r="D729" t="s">
        <v>89</v>
      </c>
      <c r="E729" t="s">
        <v>93</v>
      </c>
      <c r="H729" s="3">
        <v>45793</v>
      </c>
      <c r="I729" s="13">
        <v>45793.579365358797</v>
      </c>
      <c r="J729" t="s">
        <v>190</v>
      </c>
      <c r="K729">
        <v>350</v>
      </c>
      <c r="L729" t="s">
        <v>188</v>
      </c>
      <c r="M729" t="s">
        <v>58</v>
      </c>
      <c r="N729">
        <v>1</v>
      </c>
      <c r="O729">
        <v>0</v>
      </c>
      <c r="P729">
        <v>0</v>
      </c>
      <c r="Q729">
        <v>0</v>
      </c>
      <c r="R729" t="s">
        <v>227</v>
      </c>
      <c r="S729" t="s">
        <v>227</v>
      </c>
      <c r="T729">
        <v>0</v>
      </c>
      <c r="U729" t="s">
        <v>227</v>
      </c>
      <c r="V729" t="s">
        <v>227</v>
      </c>
      <c r="W729" t="s">
        <v>228</v>
      </c>
      <c r="X729" t="s">
        <v>227</v>
      </c>
      <c r="Y729" t="s">
        <v>227</v>
      </c>
      <c r="Z729" t="s">
        <v>227</v>
      </c>
      <c r="AA729" t="s">
        <v>54</v>
      </c>
      <c r="AB729">
        <v>109</v>
      </c>
      <c r="AC729">
        <v>109</v>
      </c>
      <c r="AD729" t="s">
        <v>67</v>
      </c>
      <c r="AE729" t="s">
        <v>70</v>
      </c>
      <c r="AF729" t="s">
        <v>131</v>
      </c>
      <c r="AG729" t="s">
        <v>88</v>
      </c>
      <c r="AH729" s="3">
        <v>45793</v>
      </c>
      <c r="AJ729" t="s">
        <v>56</v>
      </c>
      <c r="AK729" s="3"/>
      <c r="AM729" s="3"/>
      <c r="AN729" t="s">
        <v>57</v>
      </c>
      <c r="AO729" s="3"/>
      <c r="AR729"/>
      <c r="AS729">
        <v>202505</v>
      </c>
      <c r="AT729" s="3">
        <v>45793</v>
      </c>
      <c r="AU729">
        <v>2182335</v>
      </c>
      <c r="AV729">
        <v>45796</v>
      </c>
      <c r="AW729" s="3">
        <v>45804</v>
      </c>
      <c r="AY729" s="3"/>
      <c r="BA729" s="3"/>
      <c r="BC729" s="3"/>
      <c r="BD729">
        <v>202505</v>
      </c>
      <c r="BE729">
        <v>202505</v>
      </c>
      <c r="BF729" s="5">
        <f>IFERROR(VLOOKUP(Sheet1[[#This Row],[ASESOR]],Parámetros!A:B,2,0),Sheet1[[#This Row],[PERIODO_ALTA]])</f>
        <v>202505</v>
      </c>
      <c r="BG729" s="5" t="str">
        <f>_xlfn.CONCAT(TRIM(Sheet1[[#This Row],[ASESOR]])," ",TRIM(Sheet1[[#This Row],[DEPARTAMENTO]]))</f>
        <v>SICOMNET SAC Piura</v>
      </c>
      <c r="BH729" s="5" t="str">
        <f>Sheet1[[#This Row],[DNI_ASESOR]]</f>
        <v>20610959564</v>
      </c>
      <c r="BI729">
        <f>IF(Sheet1[[#This Row],[GRUPO]]="G1",IF(AND(Sheet1[[#This Row],[RECIBO1_PAGADO]]&lt;&gt;"",Sheet1[[#This Row],[RECIBO1_PAGADO]]&lt;=DATEVALUE("10/06/2025")),1,0),0)</f>
        <v>1</v>
      </c>
      <c r="BJ729" s="9">
        <f>Sheet1[[#This Row],[PRECIO CON IGV EXTERNO]]/1.18</f>
        <v>92.372881355932208</v>
      </c>
      <c r="BK729" s="5" t="str">
        <f>IF(MONTH(Sheet1[[#This Row],[WS_RECIBO1_EMISION]])=5,"G1",IF(MONTH(Sheet1[[#This Row],[WS_RECIBO1_EMISION]])-5=1,"G2","POR DEFINIR"))</f>
        <v>G1</v>
      </c>
      <c r="BL729" s="5" t="s">
        <v>1798</v>
      </c>
    </row>
    <row r="730" spans="1:64" x14ac:dyDescent="0.25">
      <c r="A730">
        <v>2182342</v>
      </c>
      <c r="B730" t="s">
        <v>1027</v>
      </c>
      <c r="C730" t="s">
        <v>85</v>
      </c>
      <c r="D730" t="s">
        <v>86</v>
      </c>
      <c r="E730" t="s">
        <v>87</v>
      </c>
      <c r="H730" s="3">
        <v>45793</v>
      </c>
      <c r="I730" s="13">
        <v>45793.570978437499</v>
      </c>
      <c r="J730" t="s">
        <v>190</v>
      </c>
      <c r="K730">
        <v>350</v>
      </c>
      <c r="L730" t="s">
        <v>186</v>
      </c>
      <c r="M730" t="s">
        <v>53</v>
      </c>
      <c r="N730">
        <v>0</v>
      </c>
      <c r="O730">
        <v>0</v>
      </c>
      <c r="P730">
        <v>0</v>
      </c>
      <c r="Q730">
        <v>0</v>
      </c>
      <c r="R730" t="s">
        <v>227</v>
      </c>
      <c r="S730" t="s">
        <v>227</v>
      </c>
      <c r="T730">
        <v>0</v>
      </c>
      <c r="U730" t="s">
        <v>227</v>
      </c>
      <c r="V730" t="s">
        <v>227</v>
      </c>
      <c r="W730" t="s">
        <v>227</v>
      </c>
      <c r="X730" t="s">
        <v>227</v>
      </c>
      <c r="Y730" t="s">
        <v>227</v>
      </c>
      <c r="Z730" t="s">
        <v>227</v>
      </c>
      <c r="AA730" t="s">
        <v>54</v>
      </c>
      <c r="AB730">
        <v>69</v>
      </c>
      <c r="AC730">
        <v>69</v>
      </c>
      <c r="AD730" t="s">
        <v>67</v>
      </c>
      <c r="AE730" t="s">
        <v>70</v>
      </c>
      <c r="AF730" t="s">
        <v>131</v>
      </c>
      <c r="AG730" t="s">
        <v>88</v>
      </c>
      <c r="AH730" s="3">
        <v>45794</v>
      </c>
      <c r="AJ730" t="s">
        <v>56</v>
      </c>
      <c r="AK730" s="3"/>
      <c r="AM730" s="3"/>
      <c r="AN730" t="s">
        <v>57</v>
      </c>
      <c r="AO730" s="3"/>
      <c r="AR730"/>
      <c r="AS730">
        <v>202505</v>
      </c>
      <c r="AT730" s="3">
        <v>45794</v>
      </c>
      <c r="AU730">
        <v>2182342</v>
      </c>
      <c r="AV730">
        <v>45796</v>
      </c>
      <c r="AW730" s="3">
        <v>45807</v>
      </c>
      <c r="AY730" s="3"/>
      <c r="BA730" s="3"/>
      <c r="BC730" s="3"/>
      <c r="BD730">
        <v>202505</v>
      </c>
      <c r="BE730">
        <v>202505</v>
      </c>
      <c r="BF730" s="5">
        <f>IFERROR(VLOOKUP(Sheet1[[#This Row],[ASESOR]],Parámetros!A:B,2,0),Sheet1[[#This Row],[PERIODO_ALTA]])</f>
        <v>202505</v>
      </c>
      <c r="BG730" s="5" t="str">
        <f>_xlfn.CONCAT(TRIM(Sheet1[[#This Row],[ASESOR]])," ",TRIM(Sheet1[[#This Row],[DEPARTAMENTO]]))</f>
        <v>SICOMNET SAC Lambayeque</v>
      </c>
      <c r="BH730" s="5" t="str">
        <f>Sheet1[[#This Row],[DNI_ASESOR]]</f>
        <v>20610959564</v>
      </c>
      <c r="BI730">
        <f>IF(Sheet1[[#This Row],[GRUPO]]="G1",IF(AND(Sheet1[[#This Row],[RECIBO1_PAGADO]]&lt;&gt;"",Sheet1[[#This Row],[RECIBO1_PAGADO]]&lt;=DATEVALUE("10/06/2025")),1,0),0)</f>
        <v>1</v>
      </c>
      <c r="BJ730" s="9">
        <f>Sheet1[[#This Row],[PRECIO CON IGV EXTERNO]]/1.18</f>
        <v>58.474576271186443</v>
      </c>
      <c r="BK730" s="5" t="str">
        <f>IF(MONTH(Sheet1[[#This Row],[WS_RECIBO1_EMISION]])=5,"G1",IF(MONTH(Sheet1[[#This Row],[WS_RECIBO1_EMISION]])-5=1,"G2","POR DEFINIR"))</f>
        <v>G1</v>
      </c>
      <c r="BL730" s="5" t="s">
        <v>1798</v>
      </c>
    </row>
    <row r="731" spans="1:64" x14ac:dyDescent="0.25">
      <c r="A731">
        <v>2182371</v>
      </c>
      <c r="B731" t="s">
        <v>1028</v>
      </c>
      <c r="C731" t="s">
        <v>98</v>
      </c>
      <c r="D731" t="s">
        <v>99</v>
      </c>
      <c r="E731" t="s">
        <v>100</v>
      </c>
      <c r="H731" s="3">
        <v>45793</v>
      </c>
      <c r="I731" s="13">
        <v>45793.577208483795</v>
      </c>
      <c r="J731" t="s">
        <v>190</v>
      </c>
      <c r="K731">
        <v>350</v>
      </c>
      <c r="L731" t="s">
        <v>186</v>
      </c>
      <c r="M731" t="s">
        <v>53</v>
      </c>
      <c r="N731">
        <v>0</v>
      </c>
      <c r="O731">
        <v>0</v>
      </c>
      <c r="P731">
        <v>0</v>
      </c>
      <c r="Q731">
        <v>0</v>
      </c>
      <c r="R731" t="s">
        <v>227</v>
      </c>
      <c r="S731" t="s">
        <v>227</v>
      </c>
      <c r="T731">
        <v>0</v>
      </c>
      <c r="U731" t="s">
        <v>227</v>
      </c>
      <c r="V731" t="s">
        <v>227</v>
      </c>
      <c r="W731" t="s">
        <v>227</v>
      </c>
      <c r="X731" t="s">
        <v>227</v>
      </c>
      <c r="Y731" t="s">
        <v>227</v>
      </c>
      <c r="Z731" t="s">
        <v>227</v>
      </c>
      <c r="AA731" t="s">
        <v>54</v>
      </c>
      <c r="AB731">
        <v>69</v>
      </c>
      <c r="AC731">
        <v>69</v>
      </c>
      <c r="AD731" t="s">
        <v>67</v>
      </c>
      <c r="AE731" t="s">
        <v>4</v>
      </c>
      <c r="AF731" t="s">
        <v>8</v>
      </c>
      <c r="AG731" t="s">
        <v>88</v>
      </c>
      <c r="AH731" s="3">
        <v>45793</v>
      </c>
      <c r="AJ731" t="s">
        <v>56</v>
      </c>
      <c r="AK731" s="3"/>
      <c r="AM731" s="3"/>
      <c r="AN731" t="s">
        <v>57</v>
      </c>
      <c r="AO731" s="3"/>
      <c r="AR731"/>
      <c r="AS731">
        <v>202505</v>
      </c>
      <c r="AT731" s="3">
        <v>45793</v>
      </c>
      <c r="AU731">
        <v>2182371</v>
      </c>
      <c r="AV731">
        <v>45796</v>
      </c>
      <c r="AW731" s="3">
        <v>45813</v>
      </c>
      <c r="AY731" s="3"/>
      <c r="BA731" s="3"/>
      <c r="BC731" s="3"/>
      <c r="BD731">
        <v>202505</v>
      </c>
      <c r="BE731">
        <v>202505</v>
      </c>
      <c r="BF731" s="5">
        <f>IFERROR(VLOOKUP(Sheet1[[#This Row],[ASESOR]],Parámetros!A:B,2,0),Sheet1[[#This Row],[PERIODO_ALTA]])</f>
        <v>202505</v>
      </c>
      <c r="BG731" s="5" t="str">
        <f>_xlfn.CONCAT(TRIM(Sheet1[[#This Row],[ASESOR]])," ",TRIM(Sheet1[[#This Row],[DEPARTAMENTO]]))</f>
        <v>ALIV TELECOM S.A.C. Áncash</v>
      </c>
      <c r="BH731" s="5" t="str">
        <f>Sheet1[[#This Row],[DNI_ASESOR]]</f>
        <v>20609316170</v>
      </c>
      <c r="BI731">
        <f>IF(Sheet1[[#This Row],[GRUPO]]="G1",IF(AND(Sheet1[[#This Row],[RECIBO1_PAGADO]]&lt;&gt;"",Sheet1[[#This Row],[RECIBO1_PAGADO]]&lt;=DATEVALUE("10/06/2025")),1,0),0)</f>
        <v>1</v>
      </c>
      <c r="BJ731" s="9">
        <f>Sheet1[[#This Row],[PRECIO CON IGV EXTERNO]]/1.18</f>
        <v>58.474576271186443</v>
      </c>
      <c r="BK731" s="5" t="str">
        <f>IF(MONTH(Sheet1[[#This Row],[WS_RECIBO1_EMISION]])=5,"G1",IF(MONTH(Sheet1[[#This Row],[WS_RECIBO1_EMISION]])-5=1,"G2","POR DEFINIR"))</f>
        <v>G1</v>
      </c>
      <c r="BL731" s="5" t="s">
        <v>1798</v>
      </c>
    </row>
    <row r="732" spans="1:64" x14ac:dyDescent="0.25">
      <c r="A732">
        <v>2182377</v>
      </c>
      <c r="B732" t="s">
        <v>1029</v>
      </c>
      <c r="C732" t="s">
        <v>94</v>
      </c>
      <c r="D732" t="s">
        <v>95</v>
      </c>
      <c r="E732" t="s">
        <v>96</v>
      </c>
      <c r="H732" s="3">
        <v>45793</v>
      </c>
      <c r="I732" s="13">
        <v>45793.589720335651</v>
      </c>
      <c r="J732" t="s">
        <v>190</v>
      </c>
      <c r="K732">
        <v>350</v>
      </c>
      <c r="L732" t="s">
        <v>188</v>
      </c>
      <c r="M732" t="s">
        <v>58</v>
      </c>
      <c r="N732">
        <v>2</v>
      </c>
      <c r="O732">
        <v>0</v>
      </c>
      <c r="P732">
        <v>1</v>
      </c>
      <c r="Q732">
        <v>0</v>
      </c>
      <c r="R732" t="s">
        <v>227</v>
      </c>
      <c r="S732" t="s">
        <v>227</v>
      </c>
      <c r="T732">
        <v>0</v>
      </c>
      <c r="U732" t="s">
        <v>227</v>
      </c>
      <c r="V732" t="s">
        <v>227</v>
      </c>
      <c r="W732" t="s">
        <v>227</v>
      </c>
      <c r="X732" t="s">
        <v>227</v>
      </c>
      <c r="Y732" t="s">
        <v>227</v>
      </c>
      <c r="Z732" t="s">
        <v>227</v>
      </c>
      <c r="AA732" t="s">
        <v>54</v>
      </c>
      <c r="AB732">
        <v>114</v>
      </c>
      <c r="AC732">
        <v>114</v>
      </c>
      <c r="AD732" t="s">
        <v>67</v>
      </c>
      <c r="AE732" t="s">
        <v>4</v>
      </c>
      <c r="AF732" t="s">
        <v>8</v>
      </c>
      <c r="AG732" t="s">
        <v>88</v>
      </c>
      <c r="AH732" s="3">
        <v>45793</v>
      </c>
      <c r="AJ732" t="s">
        <v>56</v>
      </c>
      <c r="AK732" s="3"/>
      <c r="AM732" s="3"/>
      <c r="AN732" t="s">
        <v>57</v>
      </c>
      <c r="AO732" s="3"/>
      <c r="AR732"/>
      <c r="AS732">
        <v>202505</v>
      </c>
      <c r="AT732" s="3">
        <v>45793</v>
      </c>
      <c r="AU732">
        <v>2182377</v>
      </c>
      <c r="AV732">
        <v>45796</v>
      </c>
      <c r="AW732" s="3">
        <v>45815</v>
      </c>
      <c r="AY732" s="3"/>
      <c r="BA732" s="3"/>
      <c r="BC732" s="3"/>
      <c r="BD732">
        <v>202505</v>
      </c>
      <c r="BE732">
        <v>202505</v>
      </c>
      <c r="BF732" s="5">
        <f>IFERROR(VLOOKUP(Sheet1[[#This Row],[ASESOR]],Parámetros!A:B,2,0),Sheet1[[#This Row],[PERIODO_ALTA]])</f>
        <v>202505</v>
      </c>
      <c r="BG732" s="5" t="str">
        <f>_xlfn.CONCAT(TRIM(Sheet1[[#This Row],[ASESOR]])," ",TRIM(Sheet1[[#This Row],[DEPARTAMENTO]]))</f>
        <v>ALIV TELECOM S.A.C. La Libertad</v>
      </c>
      <c r="BH732" s="5" t="str">
        <f>Sheet1[[#This Row],[DNI_ASESOR]]</f>
        <v>20609316170</v>
      </c>
      <c r="BI732">
        <f>IF(Sheet1[[#This Row],[GRUPO]]="G1",IF(AND(Sheet1[[#This Row],[RECIBO1_PAGADO]]&lt;&gt;"",Sheet1[[#This Row],[RECIBO1_PAGADO]]&lt;=DATEVALUE("10/06/2025")),1,0),0)</f>
        <v>1</v>
      </c>
      <c r="BJ732" s="9">
        <f>Sheet1[[#This Row],[PRECIO CON IGV EXTERNO]]/1.18</f>
        <v>96.610169491525426</v>
      </c>
      <c r="BK732" s="5" t="str">
        <f>IF(MONTH(Sheet1[[#This Row],[WS_RECIBO1_EMISION]])=5,"G1",IF(MONTH(Sheet1[[#This Row],[WS_RECIBO1_EMISION]])-5=1,"G2","POR DEFINIR"))</f>
        <v>G1</v>
      </c>
      <c r="BL732" s="5" t="s">
        <v>1798</v>
      </c>
    </row>
    <row r="733" spans="1:64" x14ac:dyDescent="0.25">
      <c r="A733">
        <v>2182456</v>
      </c>
      <c r="B733" t="s">
        <v>1030</v>
      </c>
      <c r="C733" t="s">
        <v>89</v>
      </c>
      <c r="D733" t="s">
        <v>89</v>
      </c>
      <c r="E733" t="s">
        <v>93</v>
      </c>
      <c r="H733" s="3">
        <v>45793</v>
      </c>
      <c r="I733" s="13">
        <v>45793.610719525466</v>
      </c>
      <c r="J733" t="s">
        <v>190</v>
      </c>
      <c r="K733">
        <v>350</v>
      </c>
      <c r="L733" t="s">
        <v>186</v>
      </c>
      <c r="M733" t="s">
        <v>53</v>
      </c>
      <c r="N733">
        <v>0</v>
      </c>
      <c r="O733">
        <v>0</v>
      </c>
      <c r="P733">
        <v>0</v>
      </c>
      <c r="Q733">
        <v>0</v>
      </c>
      <c r="R733" t="s">
        <v>227</v>
      </c>
      <c r="S733" t="s">
        <v>227</v>
      </c>
      <c r="T733">
        <v>0</v>
      </c>
      <c r="U733" t="s">
        <v>227</v>
      </c>
      <c r="V733" t="s">
        <v>227</v>
      </c>
      <c r="W733" t="s">
        <v>227</v>
      </c>
      <c r="X733" t="s">
        <v>227</v>
      </c>
      <c r="Y733" t="s">
        <v>227</v>
      </c>
      <c r="Z733" t="s">
        <v>227</v>
      </c>
      <c r="AA733" t="s">
        <v>54</v>
      </c>
      <c r="AB733">
        <v>69</v>
      </c>
      <c r="AC733">
        <v>69</v>
      </c>
      <c r="AD733" t="s">
        <v>67</v>
      </c>
      <c r="AE733" t="s">
        <v>4</v>
      </c>
      <c r="AF733" t="s">
        <v>8</v>
      </c>
      <c r="AG733" t="s">
        <v>88</v>
      </c>
      <c r="AH733" s="3">
        <v>45793</v>
      </c>
      <c r="AJ733" t="s">
        <v>56</v>
      </c>
      <c r="AK733" s="3"/>
      <c r="AM733" s="3"/>
      <c r="AN733" t="s">
        <v>57</v>
      </c>
      <c r="AO733" s="3"/>
      <c r="AR733"/>
      <c r="AS733">
        <v>202505</v>
      </c>
      <c r="AT733" s="3">
        <v>45793</v>
      </c>
      <c r="AU733">
        <v>2182456</v>
      </c>
      <c r="AV733">
        <v>45796</v>
      </c>
      <c r="AW733" s="3">
        <v>45806</v>
      </c>
      <c r="AY733" s="3"/>
      <c r="BA733" s="3"/>
      <c r="BC733" s="3"/>
      <c r="BD733">
        <v>202505</v>
      </c>
      <c r="BE733">
        <v>202505</v>
      </c>
      <c r="BF733" s="5">
        <f>IFERROR(VLOOKUP(Sheet1[[#This Row],[ASESOR]],Parámetros!A:B,2,0),Sheet1[[#This Row],[PERIODO_ALTA]])</f>
        <v>202505</v>
      </c>
      <c r="BG733" s="5" t="str">
        <f>_xlfn.CONCAT(TRIM(Sheet1[[#This Row],[ASESOR]])," ",TRIM(Sheet1[[#This Row],[DEPARTAMENTO]]))</f>
        <v>ALIV TELECOM S.A.C. Piura</v>
      </c>
      <c r="BH733" s="5" t="str">
        <f>Sheet1[[#This Row],[DNI_ASESOR]]</f>
        <v>20609316170</v>
      </c>
      <c r="BI733">
        <f>IF(Sheet1[[#This Row],[GRUPO]]="G1",IF(AND(Sheet1[[#This Row],[RECIBO1_PAGADO]]&lt;&gt;"",Sheet1[[#This Row],[RECIBO1_PAGADO]]&lt;=DATEVALUE("10/06/2025")),1,0),0)</f>
        <v>1</v>
      </c>
      <c r="BJ733" s="9">
        <f>Sheet1[[#This Row],[PRECIO CON IGV EXTERNO]]/1.18</f>
        <v>58.474576271186443</v>
      </c>
      <c r="BK733" s="5" t="str">
        <f>IF(MONTH(Sheet1[[#This Row],[WS_RECIBO1_EMISION]])=5,"G1",IF(MONTH(Sheet1[[#This Row],[WS_RECIBO1_EMISION]])-5=1,"G2","POR DEFINIR"))</f>
        <v>G1</v>
      </c>
      <c r="BL733" s="5" t="s">
        <v>1798</v>
      </c>
    </row>
    <row r="734" spans="1:64" x14ac:dyDescent="0.25">
      <c r="A734">
        <v>2182486</v>
      </c>
      <c r="B734" t="s">
        <v>1031</v>
      </c>
      <c r="C734" t="s">
        <v>89</v>
      </c>
      <c r="D734" t="s">
        <v>89</v>
      </c>
      <c r="E734" t="s">
        <v>93</v>
      </c>
      <c r="G734" t="s">
        <v>576</v>
      </c>
      <c r="H734" s="3">
        <v>45793</v>
      </c>
      <c r="I734" s="13">
        <v>45793.614727743057</v>
      </c>
      <c r="J734" t="s">
        <v>191</v>
      </c>
      <c r="K734">
        <v>550</v>
      </c>
      <c r="L734" t="s">
        <v>186</v>
      </c>
      <c r="M734" t="s">
        <v>53</v>
      </c>
      <c r="N734">
        <v>0</v>
      </c>
      <c r="O734">
        <v>0</v>
      </c>
      <c r="P734">
        <v>0</v>
      </c>
      <c r="Q734">
        <v>0</v>
      </c>
      <c r="R734" t="s">
        <v>227</v>
      </c>
      <c r="S734" t="s">
        <v>227</v>
      </c>
      <c r="T734">
        <v>0</v>
      </c>
      <c r="U734" t="s">
        <v>227</v>
      </c>
      <c r="V734" t="s">
        <v>227</v>
      </c>
      <c r="W734" t="s">
        <v>227</v>
      </c>
      <c r="X734" t="s">
        <v>227</v>
      </c>
      <c r="Y734" t="s">
        <v>227</v>
      </c>
      <c r="Z734" t="s">
        <v>227</v>
      </c>
      <c r="AA734" t="s">
        <v>59</v>
      </c>
      <c r="AB734">
        <v>89</v>
      </c>
      <c r="AC734">
        <v>89</v>
      </c>
      <c r="AD734" t="s">
        <v>67</v>
      </c>
      <c r="AE734" t="s">
        <v>70</v>
      </c>
      <c r="AF734" t="s">
        <v>131</v>
      </c>
      <c r="AG734" t="s">
        <v>88</v>
      </c>
      <c r="AH734" s="3">
        <v>45794</v>
      </c>
      <c r="AJ734" t="s">
        <v>56</v>
      </c>
      <c r="AK734" s="3"/>
      <c r="AM734" s="3"/>
      <c r="AN734" t="s">
        <v>57</v>
      </c>
      <c r="AO734" s="3"/>
      <c r="AR734"/>
      <c r="AS734">
        <v>202505</v>
      </c>
      <c r="AT734" s="3">
        <v>45794</v>
      </c>
      <c r="AU734">
        <v>2182486</v>
      </c>
      <c r="AV734">
        <v>45796</v>
      </c>
      <c r="AW734" s="3">
        <v>45804</v>
      </c>
      <c r="AY734" s="3"/>
      <c r="BA734" s="3"/>
      <c r="BC734" s="3"/>
      <c r="BD734">
        <v>202505</v>
      </c>
      <c r="BE734">
        <v>202505</v>
      </c>
      <c r="BF734" s="5">
        <f>IFERROR(VLOOKUP(Sheet1[[#This Row],[ASESOR]],Parámetros!A:B,2,0),Sheet1[[#This Row],[PERIODO_ALTA]])</f>
        <v>202505</v>
      </c>
      <c r="BG734" s="5" t="str">
        <f>_xlfn.CONCAT(TRIM(Sheet1[[#This Row],[ASESOR]])," ",TRIM(Sheet1[[#This Row],[DEPARTAMENTO]]))</f>
        <v>SICOMNET SAC Piura</v>
      </c>
      <c r="BH734" s="5" t="str">
        <f>Sheet1[[#This Row],[DNI_ASESOR]]</f>
        <v>20610959564</v>
      </c>
      <c r="BI734">
        <f>IF(Sheet1[[#This Row],[GRUPO]]="G1",IF(AND(Sheet1[[#This Row],[RECIBO1_PAGADO]]&lt;&gt;"",Sheet1[[#This Row],[RECIBO1_PAGADO]]&lt;=DATEVALUE("10/06/2025")),1,0),0)</f>
        <v>1</v>
      </c>
      <c r="BJ734" s="9">
        <f>Sheet1[[#This Row],[PRECIO CON IGV EXTERNO]]/1.18</f>
        <v>75.423728813559322</v>
      </c>
      <c r="BK734" s="5" t="str">
        <f>IF(MONTH(Sheet1[[#This Row],[WS_RECIBO1_EMISION]])=5,"G1",IF(MONTH(Sheet1[[#This Row],[WS_RECIBO1_EMISION]])-5=1,"G2","POR DEFINIR"))</f>
        <v>G1</v>
      </c>
      <c r="BL734" s="5" t="s">
        <v>1798</v>
      </c>
    </row>
    <row r="735" spans="1:64" x14ac:dyDescent="0.25">
      <c r="A735">
        <v>2182491</v>
      </c>
      <c r="B735" t="s">
        <v>1032</v>
      </c>
      <c r="C735" t="s">
        <v>89</v>
      </c>
      <c r="D735" t="s">
        <v>89</v>
      </c>
      <c r="E735" t="s">
        <v>93</v>
      </c>
      <c r="H735" s="3">
        <v>45793</v>
      </c>
      <c r="I735" s="13">
        <v>45793.612632719909</v>
      </c>
      <c r="J735" t="s">
        <v>190</v>
      </c>
      <c r="K735">
        <v>350</v>
      </c>
      <c r="L735" t="s">
        <v>186</v>
      </c>
      <c r="M735" t="s">
        <v>53</v>
      </c>
      <c r="N735">
        <v>0</v>
      </c>
      <c r="O735">
        <v>0</v>
      </c>
      <c r="P735">
        <v>0</v>
      </c>
      <c r="Q735">
        <v>0</v>
      </c>
      <c r="R735" t="s">
        <v>227</v>
      </c>
      <c r="S735" t="s">
        <v>227</v>
      </c>
      <c r="T735">
        <v>0</v>
      </c>
      <c r="U735" t="s">
        <v>227</v>
      </c>
      <c r="V735" t="s">
        <v>227</v>
      </c>
      <c r="W735" t="s">
        <v>227</v>
      </c>
      <c r="X735" t="s">
        <v>227</v>
      </c>
      <c r="Y735" t="s">
        <v>227</v>
      </c>
      <c r="Z735" t="s">
        <v>227</v>
      </c>
      <c r="AA735" t="s">
        <v>54</v>
      </c>
      <c r="AB735">
        <v>69</v>
      </c>
      <c r="AC735">
        <v>69</v>
      </c>
      <c r="AD735" t="s">
        <v>67</v>
      </c>
      <c r="AE735" t="s">
        <v>4</v>
      </c>
      <c r="AF735" t="s">
        <v>8</v>
      </c>
      <c r="AG735" t="s">
        <v>88</v>
      </c>
      <c r="AH735" s="3">
        <v>45793</v>
      </c>
      <c r="AJ735" t="s">
        <v>56</v>
      </c>
      <c r="AK735" s="3"/>
      <c r="AM735" s="3"/>
      <c r="AN735" t="s">
        <v>57</v>
      </c>
      <c r="AO735" s="3"/>
      <c r="AR735"/>
      <c r="AS735">
        <v>202505</v>
      </c>
      <c r="AT735" s="3">
        <v>45793</v>
      </c>
      <c r="AU735">
        <v>2182491</v>
      </c>
      <c r="AV735">
        <v>45796</v>
      </c>
      <c r="AW735" s="3">
        <v>45799</v>
      </c>
      <c r="AY735" s="3"/>
      <c r="BA735" s="3"/>
      <c r="BC735" s="3"/>
      <c r="BD735">
        <v>202505</v>
      </c>
      <c r="BE735">
        <v>202505</v>
      </c>
      <c r="BF735" s="5">
        <f>IFERROR(VLOOKUP(Sheet1[[#This Row],[ASESOR]],Parámetros!A:B,2,0),Sheet1[[#This Row],[PERIODO_ALTA]])</f>
        <v>202505</v>
      </c>
      <c r="BG735" s="5" t="str">
        <f>_xlfn.CONCAT(TRIM(Sheet1[[#This Row],[ASESOR]])," ",TRIM(Sheet1[[#This Row],[DEPARTAMENTO]]))</f>
        <v>ALIV TELECOM S.A.C. Piura</v>
      </c>
      <c r="BH735" s="5" t="str">
        <f>Sheet1[[#This Row],[DNI_ASESOR]]</f>
        <v>20609316170</v>
      </c>
      <c r="BI735">
        <f>IF(Sheet1[[#This Row],[GRUPO]]="G1",IF(AND(Sheet1[[#This Row],[RECIBO1_PAGADO]]&lt;&gt;"",Sheet1[[#This Row],[RECIBO1_PAGADO]]&lt;=DATEVALUE("10/06/2025")),1,0),0)</f>
        <v>1</v>
      </c>
      <c r="BJ735" s="9">
        <f>Sheet1[[#This Row],[PRECIO CON IGV EXTERNO]]/1.18</f>
        <v>58.474576271186443</v>
      </c>
      <c r="BK735" s="5" t="str">
        <f>IF(MONTH(Sheet1[[#This Row],[WS_RECIBO1_EMISION]])=5,"G1",IF(MONTH(Sheet1[[#This Row],[WS_RECIBO1_EMISION]])-5=1,"G2","POR DEFINIR"))</f>
        <v>G1</v>
      </c>
      <c r="BL735" s="5" t="s">
        <v>1798</v>
      </c>
    </row>
    <row r="736" spans="1:64" x14ac:dyDescent="0.25">
      <c r="A736">
        <v>2182520</v>
      </c>
      <c r="B736" t="s">
        <v>1033</v>
      </c>
      <c r="C736" t="s">
        <v>89</v>
      </c>
      <c r="D736" t="s">
        <v>89</v>
      </c>
      <c r="E736" t="s">
        <v>90</v>
      </c>
      <c r="H736" s="3">
        <v>45792</v>
      </c>
      <c r="I736" s="13">
        <v>45793.623088692133</v>
      </c>
      <c r="J736" t="s">
        <v>195</v>
      </c>
      <c r="K736">
        <v>1000</v>
      </c>
      <c r="L736" t="s">
        <v>188</v>
      </c>
      <c r="M736" t="s">
        <v>58</v>
      </c>
      <c r="N736">
        <v>1</v>
      </c>
      <c r="O736">
        <v>0</v>
      </c>
      <c r="P736">
        <v>0</v>
      </c>
      <c r="Q736">
        <v>0</v>
      </c>
      <c r="R736" t="s">
        <v>227</v>
      </c>
      <c r="S736" t="s">
        <v>227</v>
      </c>
      <c r="T736">
        <v>0</v>
      </c>
      <c r="U736" t="s">
        <v>227</v>
      </c>
      <c r="V736" t="s">
        <v>227</v>
      </c>
      <c r="W736" t="s">
        <v>227</v>
      </c>
      <c r="X736" t="s">
        <v>227</v>
      </c>
      <c r="Y736" t="s">
        <v>227</v>
      </c>
      <c r="Z736" t="s">
        <v>228</v>
      </c>
      <c r="AA736" t="s">
        <v>54</v>
      </c>
      <c r="AB736">
        <v>129.9</v>
      </c>
      <c r="AC736">
        <v>111.563</v>
      </c>
      <c r="AD736" t="s">
        <v>67</v>
      </c>
      <c r="AE736" t="s">
        <v>4</v>
      </c>
      <c r="AF736" t="s">
        <v>8</v>
      </c>
      <c r="AG736" t="s">
        <v>88</v>
      </c>
      <c r="AH736" s="3">
        <v>45794</v>
      </c>
      <c r="AJ736" t="s">
        <v>56</v>
      </c>
      <c r="AK736" s="3"/>
      <c r="AM736" s="3"/>
      <c r="AN736" t="s">
        <v>57</v>
      </c>
      <c r="AO736" s="3"/>
      <c r="AR736"/>
      <c r="AS736">
        <v>202505</v>
      </c>
      <c r="AT736" s="3">
        <v>45794</v>
      </c>
      <c r="AU736">
        <v>2182520</v>
      </c>
      <c r="AV736">
        <v>45796</v>
      </c>
      <c r="AW736" s="3">
        <v>45814</v>
      </c>
      <c r="AY736" s="3"/>
      <c r="BA736" s="3"/>
      <c r="BC736" s="3"/>
      <c r="BD736">
        <v>202505</v>
      </c>
      <c r="BE736">
        <v>202505</v>
      </c>
      <c r="BF736" s="5">
        <f>IFERROR(VLOOKUP(Sheet1[[#This Row],[ASESOR]],Parámetros!A:B,2,0),Sheet1[[#This Row],[PERIODO_ALTA]])</f>
        <v>202505</v>
      </c>
      <c r="BG736" s="5" t="str">
        <f>_xlfn.CONCAT(TRIM(Sheet1[[#This Row],[ASESOR]])," ",TRIM(Sheet1[[#This Row],[DEPARTAMENTO]]))</f>
        <v>ALIV TELECOM S.A.C. Piura</v>
      </c>
      <c r="BH736" s="5" t="str">
        <f>Sheet1[[#This Row],[DNI_ASESOR]]</f>
        <v>20609316170</v>
      </c>
      <c r="BI736">
        <f>IF(Sheet1[[#This Row],[GRUPO]]="G1",IF(AND(Sheet1[[#This Row],[RECIBO1_PAGADO]]&lt;&gt;"",Sheet1[[#This Row],[RECIBO1_PAGADO]]&lt;=DATEVALUE("10/06/2025")),1,0),0)</f>
        <v>1</v>
      </c>
      <c r="BJ736" s="9">
        <f>Sheet1[[#This Row],[PRECIO CON IGV EXTERNO]]/1.18</f>
        <v>94.544915254237296</v>
      </c>
      <c r="BK736" s="5" t="str">
        <f>IF(MONTH(Sheet1[[#This Row],[WS_RECIBO1_EMISION]])=5,"G1",IF(MONTH(Sheet1[[#This Row],[WS_RECIBO1_EMISION]])-5=1,"G2","POR DEFINIR"))</f>
        <v>G1</v>
      </c>
      <c r="BL736" s="5" t="s">
        <v>1798</v>
      </c>
    </row>
    <row r="737" spans="1:64" x14ac:dyDescent="0.25">
      <c r="A737">
        <v>2182535</v>
      </c>
      <c r="B737" t="s">
        <v>1034</v>
      </c>
      <c r="C737" t="s">
        <v>85</v>
      </c>
      <c r="D737" t="s">
        <v>86</v>
      </c>
      <c r="E737" t="s">
        <v>103</v>
      </c>
      <c r="H737" s="3">
        <v>45792</v>
      </c>
      <c r="I737" s="13">
        <v>45793.627275578707</v>
      </c>
      <c r="J737" t="s">
        <v>251</v>
      </c>
      <c r="K737">
        <v>350</v>
      </c>
      <c r="L737" t="s">
        <v>188</v>
      </c>
      <c r="M737" t="s">
        <v>58</v>
      </c>
      <c r="N737">
        <v>1</v>
      </c>
      <c r="O737">
        <v>0</v>
      </c>
      <c r="P737">
        <v>0</v>
      </c>
      <c r="Q737">
        <v>0</v>
      </c>
      <c r="R737" t="s">
        <v>227</v>
      </c>
      <c r="S737" t="s">
        <v>227</v>
      </c>
      <c r="T737">
        <v>0</v>
      </c>
      <c r="U737" t="s">
        <v>227</v>
      </c>
      <c r="V737" t="s">
        <v>227</v>
      </c>
      <c r="W737" t="s">
        <v>227</v>
      </c>
      <c r="X737" t="s">
        <v>227</v>
      </c>
      <c r="Y737" t="s">
        <v>228</v>
      </c>
      <c r="Z737" t="s">
        <v>227</v>
      </c>
      <c r="AA737" t="s">
        <v>64</v>
      </c>
      <c r="AB737">
        <v>139.9</v>
      </c>
      <c r="AC737">
        <v>121.563</v>
      </c>
      <c r="AD737" t="s">
        <v>55</v>
      </c>
      <c r="AE737" t="s">
        <v>249</v>
      </c>
      <c r="AF737" t="s">
        <v>250</v>
      </c>
      <c r="AG737" t="s">
        <v>88</v>
      </c>
      <c r="AH737" s="3">
        <v>45796</v>
      </c>
      <c r="AJ737" t="s">
        <v>56</v>
      </c>
      <c r="AK737" s="3"/>
      <c r="AM737" s="3"/>
      <c r="AN737" t="s">
        <v>57</v>
      </c>
      <c r="AO737" s="3"/>
      <c r="AR737"/>
      <c r="AS737">
        <v>202505</v>
      </c>
      <c r="AT737" s="3">
        <v>45796</v>
      </c>
      <c r="AU737">
        <v>2182535</v>
      </c>
      <c r="AV737">
        <v>45800</v>
      </c>
      <c r="AW737" s="3">
        <v>45810</v>
      </c>
      <c r="AY737" s="3"/>
      <c r="BA737" s="3"/>
      <c r="BC737" s="3"/>
      <c r="BD737">
        <v>202505</v>
      </c>
      <c r="BE737">
        <v>202505</v>
      </c>
      <c r="BF737" s="5">
        <f>IFERROR(VLOOKUP(Sheet1[[#This Row],[ASESOR]],Parámetros!A:B,2,0),Sheet1[[#This Row],[PERIODO_ALTA]])</f>
        <v>202505</v>
      </c>
      <c r="BG737" s="5" t="str">
        <f>_xlfn.CONCAT(TRIM(Sheet1[[#This Row],[ASESOR]])," ",TRIM(Sheet1[[#This Row],[DEPARTAMENTO]]))</f>
        <v>COMUNICACIONES CLV CENTER S.A. Lambayeque</v>
      </c>
      <c r="BH737" s="5" t="str">
        <f>Sheet1[[#This Row],[DNI_ASESOR]]</f>
        <v>20555450819</v>
      </c>
      <c r="BI737">
        <f>IF(Sheet1[[#This Row],[GRUPO]]="G1",IF(AND(Sheet1[[#This Row],[RECIBO1_PAGADO]]&lt;&gt;"",Sheet1[[#This Row],[RECIBO1_PAGADO]]&lt;=DATEVALUE("10/06/2025")),1,0),0)</f>
        <v>1</v>
      </c>
      <c r="BJ737" s="9">
        <f>Sheet1[[#This Row],[PRECIO CON IGV EXTERNO]]/1.18</f>
        <v>103.01949152542373</v>
      </c>
      <c r="BK737" s="5" t="str">
        <f>IF(MONTH(Sheet1[[#This Row],[WS_RECIBO1_EMISION]])=5,"G1",IF(MONTH(Sheet1[[#This Row],[WS_RECIBO1_EMISION]])-5=1,"G2","POR DEFINIR"))</f>
        <v>G1</v>
      </c>
      <c r="BL737" s="5" t="s">
        <v>1798</v>
      </c>
    </row>
    <row r="738" spans="1:64" x14ac:dyDescent="0.25">
      <c r="A738">
        <v>2182542</v>
      </c>
      <c r="B738" t="s">
        <v>1035</v>
      </c>
      <c r="C738" t="s">
        <v>94</v>
      </c>
      <c r="D738" t="s">
        <v>95</v>
      </c>
      <c r="E738" t="s">
        <v>96</v>
      </c>
      <c r="H738" s="3">
        <v>45793</v>
      </c>
      <c r="I738" s="13">
        <v>45793.62934965278</v>
      </c>
      <c r="J738" t="s">
        <v>190</v>
      </c>
      <c r="K738">
        <v>350</v>
      </c>
      <c r="L738" t="s">
        <v>186</v>
      </c>
      <c r="M738" t="s">
        <v>53</v>
      </c>
      <c r="N738">
        <v>0</v>
      </c>
      <c r="O738">
        <v>0</v>
      </c>
      <c r="P738">
        <v>0</v>
      </c>
      <c r="Q738">
        <v>0</v>
      </c>
      <c r="R738" t="s">
        <v>227</v>
      </c>
      <c r="S738" t="s">
        <v>227</v>
      </c>
      <c r="T738">
        <v>0</v>
      </c>
      <c r="U738" t="s">
        <v>227</v>
      </c>
      <c r="V738" t="s">
        <v>227</v>
      </c>
      <c r="W738" t="s">
        <v>227</v>
      </c>
      <c r="X738" t="s">
        <v>227</v>
      </c>
      <c r="Y738" t="s">
        <v>227</v>
      </c>
      <c r="Z738" t="s">
        <v>227</v>
      </c>
      <c r="AA738" t="s">
        <v>54</v>
      </c>
      <c r="AB738">
        <v>69</v>
      </c>
      <c r="AC738">
        <v>69</v>
      </c>
      <c r="AD738" t="s">
        <v>67</v>
      </c>
      <c r="AE738" t="s">
        <v>70</v>
      </c>
      <c r="AF738" t="s">
        <v>131</v>
      </c>
      <c r="AG738" t="s">
        <v>88</v>
      </c>
      <c r="AH738" s="3">
        <v>45794</v>
      </c>
      <c r="AJ738" t="s">
        <v>56</v>
      </c>
      <c r="AK738" s="3"/>
      <c r="AM738" s="3"/>
      <c r="AN738" t="s">
        <v>57</v>
      </c>
      <c r="AO738" s="3"/>
      <c r="AR738"/>
      <c r="AS738">
        <v>202505</v>
      </c>
      <c r="AT738" s="3">
        <v>45794</v>
      </c>
      <c r="AU738">
        <v>2182542</v>
      </c>
      <c r="AV738">
        <v>45796</v>
      </c>
      <c r="AW738" s="3">
        <v>45808</v>
      </c>
      <c r="AY738" s="3"/>
      <c r="BA738" s="3"/>
      <c r="BC738" s="3"/>
      <c r="BD738">
        <v>202505</v>
      </c>
      <c r="BE738">
        <v>202505</v>
      </c>
      <c r="BF738" s="5">
        <f>IFERROR(VLOOKUP(Sheet1[[#This Row],[ASESOR]],Parámetros!A:B,2,0),Sheet1[[#This Row],[PERIODO_ALTA]])</f>
        <v>202505</v>
      </c>
      <c r="BG738" s="5" t="str">
        <f>_xlfn.CONCAT(TRIM(Sheet1[[#This Row],[ASESOR]])," ",TRIM(Sheet1[[#This Row],[DEPARTAMENTO]]))</f>
        <v>SICOMNET SAC La Libertad</v>
      </c>
      <c r="BH738" s="5" t="str">
        <f>Sheet1[[#This Row],[DNI_ASESOR]]</f>
        <v>20610959564</v>
      </c>
      <c r="BI738">
        <f>IF(Sheet1[[#This Row],[GRUPO]]="G1",IF(AND(Sheet1[[#This Row],[RECIBO1_PAGADO]]&lt;&gt;"",Sheet1[[#This Row],[RECIBO1_PAGADO]]&lt;=DATEVALUE("10/06/2025")),1,0),0)</f>
        <v>1</v>
      </c>
      <c r="BJ738" s="9">
        <f>Sheet1[[#This Row],[PRECIO CON IGV EXTERNO]]/1.18</f>
        <v>58.474576271186443</v>
      </c>
      <c r="BK738" s="5" t="str">
        <f>IF(MONTH(Sheet1[[#This Row],[WS_RECIBO1_EMISION]])=5,"G1",IF(MONTH(Sheet1[[#This Row],[WS_RECIBO1_EMISION]])-5=1,"G2","POR DEFINIR"))</f>
        <v>G1</v>
      </c>
      <c r="BL738" s="5" t="s">
        <v>1798</v>
      </c>
    </row>
    <row r="739" spans="1:64" x14ac:dyDescent="0.25">
      <c r="A739">
        <v>2182587</v>
      </c>
      <c r="B739" t="s">
        <v>1036</v>
      </c>
      <c r="C739" t="s">
        <v>85</v>
      </c>
      <c r="D739" t="s">
        <v>105</v>
      </c>
      <c r="E739" t="s">
        <v>85</v>
      </c>
      <c r="H739" s="3">
        <v>45793</v>
      </c>
      <c r="I739" s="13">
        <v>45793.650165474537</v>
      </c>
      <c r="J739" t="s">
        <v>190</v>
      </c>
      <c r="K739">
        <v>350</v>
      </c>
      <c r="L739" t="s">
        <v>186</v>
      </c>
      <c r="M739" t="s">
        <v>53</v>
      </c>
      <c r="N739">
        <v>0</v>
      </c>
      <c r="O739">
        <v>0</v>
      </c>
      <c r="P739">
        <v>0</v>
      </c>
      <c r="Q739">
        <v>0</v>
      </c>
      <c r="R739" t="s">
        <v>227</v>
      </c>
      <c r="S739" t="s">
        <v>227</v>
      </c>
      <c r="T739">
        <v>0</v>
      </c>
      <c r="U739" t="s">
        <v>227</v>
      </c>
      <c r="V739" t="s">
        <v>227</v>
      </c>
      <c r="W739" t="s">
        <v>227</v>
      </c>
      <c r="X739" t="s">
        <v>227</v>
      </c>
      <c r="Y739" t="s">
        <v>227</v>
      </c>
      <c r="Z739" t="s">
        <v>227</v>
      </c>
      <c r="AA739" t="s">
        <v>54</v>
      </c>
      <c r="AB739">
        <v>69</v>
      </c>
      <c r="AC739">
        <v>69</v>
      </c>
      <c r="AD739" t="s">
        <v>67</v>
      </c>
      <c r="AE739" t="s">
        <v>4</v>
      </c>
      <c r="AF739" t="s">
        <v>8</v>
      </c>
      <c r="AG739" t="s">
        <v>88</v>
      </c>
      <c r="AH739" s="3">
        <v>45794</v>
      </c>
      <c r="AJ739" t="s">
        <v>56</v>
      </c>
      <c r="AK739" s="3"/>
      <c r="AM739" s="3"/>
      <c r="AN739" t="s">
        <v>57</v>
      </c>
      <c r="AO739" s="3"/>
      <c r="AR739"/>
      <c r="AS739">
        <v>202505</v>
      </c>
      <c r="AT739" s="3">
        <v>45794</v>
      </c>
      <c r="AU739">
        <v>2182587</v>
      </c>
      <c r="AV739">
        <v>45796</v>
      </c>
      <c r="AW739" s="3">
        <v>45810</v>
      </c>
      <c r="AY739" s="3"/>
      <c r="BA739" s="3"/>
      <c r="BC739" s="3"/>
      <c r="BD739">
        <v>202505</v>
      </c>
      <c r="BE739">
        <v>202505</v>
      </c>
      <c r="BF739" s="5">
        <f>IFERROR(VLOOKUP(Sheet1[[#This Row],[ASESOR]],Parámetros!A:B,2,0),Sheet1[[#This Row],[PERIODO_ALTA]])</f>
        <v>202505</v>
      </c>
      <c r="BG739" s="5" t="str">
        <f>_xlfn.CONCAT(TRIM(Sheet1[[#This Row],[ASESOR]])," ",TRIM(Sheet1[[#This Row],[DEPARTAMENTO]]))</f>
        <v>ALIV TELECOM S.A.C. Lambayeque</v>
      </c>
      <c r="BH739" s="5" t="str">
        <f>Sheet1[[#This Row],[DNI_ASESOR]]</f>
        <v>20609316170</v>
      </c>
      <c r="BI739">
        <f>IF(Sheet1[[#This Row],[GRUPO]]="G1",IF(AND(Sheet1[[#This Row],[RECIBO1_PAGADO]]&lt;&gt;"",Sheet1[[#This Row],[RECIBO1_PAGADO]]&lt;=DATEVALUE("10/06/2025")),1,0),0)</f>
        <v>1</v>
      </c>
      <c r="BJ739" s="9">
        <f>Sheet1[[#This Row],[PRECIO CON IGV EXTERNO]]/1.18</f>
        <v>58.474576271186443</v>
      </c>
      <c r="BK739" s="5" t="str">
        <f>IF(MONTH(Sheet1[[#This Row],[WS_RECIBO1_EMISION]])=5,"G1",IF(MONTH(Sheet1[[#This Row],[WS_RECIBO1_EMISION]])-5=1,"G2","POR DEFINIR"))</f>
        <v>G1</v>
      </c>
      <c r="BL739" s="5" t="s">
        <v>1798</v>
      </c>
    </row>
    <row r="740" spans="1:64" x14ac:dyDescent="0.25">
      <c r="A740">
        <v>2182604</v>
      </c>
      <c r="B740" t="s">
        <v>1037</v>
      </c>
      <c r="C740" t="s">
        <v>913</v>
      </c>
      <c r="D740" t="s">
        <v>914</v>
      </c>
      <c r="E740" t="s">
        <v>915</v>
      </c>
      <c r="H740" s="3">
        <v>45793</v>
      </c>
      <c r="I740" s="13">
        <v>45793.643867094906</v>
      </c>
      <c r="J740" t="s">
        <v>190</v>
      </c>
      <c r="K740">
        <v>350</v>
      </c>
      <c r="L740" t="s">
        <v>186</v>
      </c>
      <c r="M740" t="s">
        <v>53</v>
      </c>
      <c r="N740">
        <v>0</v>
      </c>
      <c r="O740">
        <v>0</v>
      </c>
      <c r="P740">
        <v>0</v>
      </c>
      <c r="Q740">
        <v>0</v>
      </c>
      <c r="R740" t="s">
        <v>227</v>
      </c>
      <c r="S740" t="s">
        <v>227</v>
      </c>
      <c r="T740">
        <v>0</v>
      </c>
      <c r="U740" t="s">
        <v>227</v>
      </c>
      <c r="V740" t="s">
        <v>227</v>
      </c>
      <c r="W740" t="s">
        <v>227</v>
      </c>
      <c r="X740" t="s">
        <v>227</v>
      </c>
      <c r="Y740" t="s">
        <v>227</v>
      </c>
      <c r="Z740" t="s">
        <v>227</v>
      </c>
      <c r="AA740" t="s">
        <v>64</v>
      </c>
      <c r="AB740">
        <v>69</v>
      </c>
      <c r="AC740">
        <v>69</v>
      </c>
      <c r="AD740" t="s">
        <v>67</v>
      </c>
      <c r="AE740" t="s">
        <v>916</v>
      </c>
      <c r="AF740" t="s">
        <v>917</v>
      </c>
      <c r="AG740" t="s">
        <v>88</v>
      </c>
      <c r="AH740" s="3">
        <v>45793</v>
      </c>
      <c r="AJ740" t="s">
        <v>56</v>
      </c>
      <c r="AK740" s="3"/>
      <c r="AM740" s="3"/>
      <c r="AN740" t="s">
        <v>57</v>
      </c>
      <c r="AO740" s="3"/>
      <c r="AR740"/>
      <c r="AS740">
        <v>202505</v>
      </c>
      <c r="AT740" s="3">
        <v>45793</v>
      </c>
      <c r="AU740">
        <v>2182604</v>
      </c>
      <c r="AV740">
        <v>45796</v>
      </c>
      <c r="AW740" s="3">
        <v>45804</v>
      </c>
      <c r="AY740" s="3"/>
      <c r="BA740" s="3"/>
      <c r="BC740" s="3"/>
      <c r="BD740">
        <v>202505</v>
      </c>
      <c r="BE740">
        <v>202505</v>
      </c>
      <c r="BF740" s="5">
        <f>IFERROR(VLOOKUP(Sheet1[[#This Row],[ASESOR]],Parámetros!A:B,2,0),Sheet1[[#This Row],[PERIODO_ALTA]])</f>
        <v>202505</v>
      </c>
      <c r="BG740" s="5" t="str">
        <f>_xlfn.CONCAT(TRIM(Sheet1[[#This Row],[ASESOR]])," ",TRIM(Sheet1[[#This Row],[DEPARTAMENTO]]))</f>
        <v>KERFAG TELECOMUNICACIONES S.A. Junín</v>
      </c>
      <c r="BH740" s="5" t="str">
        <f>Sheet1[[#This Row],[DNI_ASESOR]]</f>
        <v>20573127774</v>
      </c>
      <c r="BI740">
        <f>IF(Sheet1[[#This Row],[GRUPO]]="G1",IF(AND(Sheet1[[#This Row],[RECIBO1_PAGADO]]&lt;&gt;"",Sheet1[[#This Row],[RECIBO1_PAGADO]]&lt;=DATEVALUE("10/06/2025")),1,0),0)</f>
        <v>1</v>
      </c>
      <c r="BJ740" s="9">
        <f>Sheet1[[#This Row],[PRECIO CON IGV EXTERNO]]/1.18</f>
        <v>58.474576271186443</v>
      </c>
      <c r="BK740" s="5" t="str">
        <f>IF(MONTH(Sheet1[[#This Row],[WS_RECIBO1_EMISION]])=5,"G1",IF(MONTH(Sheet1[[#This Row],[WS_RECIBO1_EMISION]])-5=1,"G2","POR DEFINIR"))</f>
        <v>G1</v>
      </c>
      <c r="BL740" s="5" t="s">
        <v>1797</v>
      </c>
    </row>
    <row r="741" spans="1:64" x14ac:dyDescent="0.25">
      <c r="A741">
        <v>2182616</v>
      </c>
      <c r="B741" t="s">
        <v>1038</v>
      </c>
      <c r="C741" t="s">
        <v>85</v>
      </c>
      <c r="D741" t="s">
        <v>86</v>
      </c>
      <c r="E741" t="s">
        <v>104</v>
      </c>
      <c r="H741" s="3">
        <v>45793</v>
      </c>
      <c r="I741" s="13">
        <v>45793.648055937498</v>
      </c>
      <c r="J741" t="s">
        <v>190</v>
      </c>
      <c r="K741">
        <v>350</v>
      </c>
      <c r="L741" t="s">
        <v>186</v>
      </c>
      <c r="M741" t="s">
        <v>53</v>
      </c>
      <c r="N741">
        <v>0</v>
      </c>
      <c r="O741">
        <v>0</v>
      </c>
      <c r="P741">
        <v>0</v>
      </c>
      <c r="Q741">
        <v>0</v>
      </c>
      <c r="R741" t="s">
        <v>227</v>
      </c>
      <c r="S741" t="s">
        <v>227</v>
      </c>
      <c r="T741">
        <v>0</v>
      </c>
      <c r="U741" t="s">
        <v>227</v>
      </c>
      <c r="V741" t="s">
        <v>227</v>
      </c>
      <c r="W741" t="s">
        <v>227</v>
      </c>
      <c r="X741" t="s">
        <v>227</v>
      </c>
      <c r="Y741" t="s">
        <v>227</v>
      </c>
      <c r="Z741" t="s">
        <v>227</v>
      </c>
      <c r="AA741" t="s">
        <v>54</v>
      </c>
      <c r="AB741">
        <v>69</v>
      </c>
      <c r="AC741">
        <v>69</v>
      </c>
      <c r="AD741" t="s">
        <v>67</v>
      </c>
      <c r="AE741" t="s">
        <v>70</v>
      </c>
      <c r="AF741" t="s">
        <v>131</v>
      </c>
      <c r="AG741" t="s">
        <v>88</v>
      </c>
      <c r="AH741" s="3">
        <v>45793</v>
      </c>
      <c r="AJ741" t="s">
        <v>56</v>
      </c>
      <c r="AK741" s="3"/>
      <c r="AM741" s="3"/>
      <c r="AN741" t="s">
        <v>57</v>
      </c>
      <c r="AO741" s="3"/>
      <c r="AR741"/>
      <c r="AS741">
        <v>202505</v>
      </c>
      <c r="AT741" s="3">
        <v>45793</v>
      </c>
      <c r="AU741">
        <v>2182616</v>
      </c>
      <c r="AV741">
        <v>45796</v>
      </c>
      <c r="AW741" s="3">
        <v>45805</v>
      </c>
      <c r="AY741" s="3"/>
      <c r="BA741" s="3"/>
      <c r="BC741" s="3"/>
      <c r="BD741">
        <v>202505</v>
      </c>
      <c r="BE741">
        <v>202505</v>
      </c>
      <c r="BF741" s="5">
        <f>IFERROR(VLOOKUP(Sheet1[[#This Row],[ASESOR]],Parámetros!A:B,2,0),Sheet1[[#This Row],[PERIODO_ALTA]])</f>
        <v>202505</v>
      </c>
      <c r="BG741" s="5" t="str">
        <f>_xlfn.CONCAT(TRIM(Sheet1[[#This Row],[ASESOR]])," ",TRIM(Sheet1[[#This Row],[DEPARTAMENTO]]))</f>
        <v>SICOMNET SAC Lambayeque</v>
      </c>
      <c r="BH741" s="5" t="str">
        <f>Sheet1[[#This Row],[DNI_ASESOR]]</f>
        <v>20610959564</v>
      </c>
      <c r="BI741">
        <f>IF(Sheet1[[#This Row],[GRUPO]]="G1",IF(AND(Sheet1[[#This Row],[RECIBO1_PAGADO]]&lt;&gt;"",Sheet1[[#This Row],[RECIBO1_PAGADO]]&lt;=DATEVALUE("10/06/2025")),1,0),0)</f>
        <v>1</v>
      </c>
      <c r="BJ741" s="9">
        <f>Sheet1[[#This Row],[PRECIO CON IGV EXTERNO]]/1.18</f>
        <v>58.474576271186443</v>
      </c>
      <c r="BK741" s="5" t="str">
        <f>IF(MONTH(Sheet1[[#This Row],[WS_RECIBO1_EMISION]])=5,"G1",IF(MONTH(Sheet1[[#This Row],[WS_RECIBO1_EMISION]])-5=1,"G2","POR DEFINIR"))</f>
        <v>G1</v>
      </c>
      <c r="BL741" s="5" t="s">
        <v>1798</v>
      </c>
    </row>
    <row r="742" spans="1:64" x14ac:dyDescent="0.25">
      <c r="A742">
        <v>2182670</v>
      </c>
      <c r="B742" t="s">
        <v>1039</v>
      </c>
      <c r="C742" t="s">
        <v>85</v>
      </c>
      <c r="D742" t="s">
        <v>86</v>
      </c>
      <c r="E742" t="s">
        <v>87</v>
      </c>
      <c r="H742" s="3">
        <v>45793</v>
      </c>
      <c r="I742" s="13">
        <v>45793.660574074071</v>
      </c>
      <c r="J742" t="s">
        <v>190</v>
      </c>
      <c r="K742">
        <v>350</v>
      </c>
      <c r="L742" t="s">
        <v>188</v>
      </c>
      <c r="M742" t="s">
        <v>58</v>
      </c>
      <c r="N742">
        <v>0</v>
      </c>
      <c r="O742">
        <v>0</v>
      </c>
      <c r="P742">
        <v>1</v>
      </c>
      <c r="Q742">
        <v>0</v>
      </c>
      <c r="R742" t="s">
        <v>227</v>
      </c>
      <c r="S742" t="s">
        <v>227</v>
      </c>
      <c r="T742">
        <v>0</v>
      </c>
      <c r="U742" t="s">
        <v>227</v>
      </c>
      <c r="V742" t="s">
        <v>227</v>
      </c>
      <c r="W742" t="s">
        <v>227</v>
      </c>
      <c r="X742" t="s">
        <v>227</v>
      </c>
      <c r="Y742" t="s">
        <v>227</v>
      </c>
      <c r="Z742" t="s">
        <v>227</v>
      </c>
      <c r="AA742" t="s">
        <v>54</v>
      </c>
      <c r="AB742">
        <v>84</v>
      </c>
      <c r="AC742">
        <v>84</v>
      </c>
      <c r="AD742" t="s">
        <v>67</v>
      </c>
      <c r="AE742" t="s">
        <v>70</v>
      </c>
      <c r="AF742" t="s">
        <v>131</v>
      </c>
      <c r="AG742" t="s">
        <v>88</v>
      </c>
      <c r="AH742" s="3">
        <v>45793</v>
      </c>
      <c r="AJ742" t="s">
        <v>56</v>
      </c>
      <c r="AK742" s="3"/>
      <c r="AM742" s="3"/>
      <c r="AN742" t="s">
        <v>57</v>
      </c>
      <c r="AO742" s="3"/>
      <c r="AR742"/>
      <c r="AS742">
        <v>202505</v>
      </c>
      <c r="AT742" s="3">
        <v>45793</v>
      </c>
      <c r="AU742">
        <v>2182670</v>
      </c>
      <c r="AV742">
        <v>45796</v>
      </c>
      <c r="AW742" s="3">
        <v>45813</v>
      </c>
      <c r="AY742" s="3"/>
      <c r="BA742" s="3"/>
      <c r="BC742" s="3"/>
      <c r="BD742">
        <v>202505</v>
      </c>
      <c r="BE742">
        <v>202505</v>
      </c>
      <c r="BF742" s="5">
        <f>IFERROR(VLOOKUP(Sheet1[[#This Row],[ASESOR]],Parámetros!A:B,2,0),Sheet1[[#This Row],[PERIODO_ALTA]])</f>
        <v>202505</v>
      </c>
      <c r="BG742" s="5" t="str">
        <f>_xlfn.CONCAT(TRIM(Sheet1[[#This Row],[ASESOR]])," ",TRIM(Sheet1[[#This Row],[DEPARTAMENTO]]))</f>
        <v>SICOMNET SAC Lambayeque</v>
      </c>
      <c r="BH742" s="5" t="str">
        <f>Sheet1[[#This Row],[DNI_ASESOR]]</f>
        <v>20610959564</v>
      </c>
      <c r="BI742">
        <f>IF(Sheet1[[#This Row],[GRUPO]]="G1",IF(AND(Sheet1[[#This Row],[RECIBO1_PAGADO]]&lt;&gt;"",Sheet1[[#This Row],[RECIBO1_PAGADO]]&lt;=DATEVALUE("10/06/2025")),1,0),0)</f>
        <v>1</v>
      </c>
      <c r="BJ742" s="9">
        <f>Sheet1[[#This Row],[PRECIO CON IGV EXTERNO]]/1.18</f>
        <v>71.186440677966104</v>
      </c>
      <c r="BK742" s="5" t="str">
        <f>IF(MONTH(Sheet1[[#This Row],[WS_RECIBO1_EMISION]])=5,"G1",IF(MONTH(Sheet1[[#This Row],[WS_RECIBO1_EMISION]])-5=1,"G2","POR DEFINIR"))</f>
        <v>G1</v>
      </c>
      <c r="BL742" s="5" t="s">
        <v>1798</v>
      </c>
    </row>
    <row r="743" spans="1:64" x14ac:dyDescent="0.25">
      <c r="A743">
        <v>2182675</v>
      </c>
      <c r="B743" t="s">
        <v>1040</v>
      </c>
      <c r="C743" t="s">
        <v>94</v>
      </c>
      <c r="D743" t="s">
        <v>95</v>
      </c>
      <c r="E743" t="s">
        <v>96</v>
      </c>
      <c r="H743" s="3">
        <v>45791</v>
      </c>
      <c r="I743" s="13">
        <v>45793.660590196756</v>
      </c>
      <c r="J743" t="s">
        <v>190</v>
      </c>
      <c r="K743">
        <v>350</v>
      </c>
      <c r="L743" t="s">
        <v>186</v>
      </c>
      <c r="M743" t="s">
        <v>53</v>
      </c>
      <c r="N743">
        <v>0</v>
      </c>
      <c r="O743">
        <v>0</v>
      </c>
      <c r="P743">
        <v>0</v>
      </c>
      <c r="Q743">
        <v>0</v>
      </c>
      <c r="R743" t="s">
        <v>227</v>
      </c>
      <c r="S743" t="s">
        <v>227</v>
      </c>
      <c r="T743">
        <v>0</v>
      </c>
      <c r="U743" t="s">
        <v>227</v>
      </c>
      <c r="V743" t="s">
        <v>227</v>
      </c>
      <c r="W743" t="s">
        <v>227</v>
      </c>
      <c r="X743" t="s">
        <v>227</v>
      </c>
      <c r="Y743" t="s">
        <v>227</v>
      </c>
      <c r="Z743" t="s">
        <v>227</v>
      </c>
      <c r="AA743" t="s">
        <v>54</v>
      </c>
      <c r="AB743">
        <v>69</v>
      </c>
      <c r="AC743">
        <v>69</v>
      </c>
      <c r="AD743" t="s">
        <v>60</v>
      </c>
      <c r="AE743" t="s">
        <v>6</v>
      </c>
      <c r="AF743" t="s">
        <v>10</v>
      </c>
      <c r="AG743" t="s">
        <v>88</v>
      </c>
      <c r="AH743" s="3">
        <v>45793</v>
      </c>
      <c r="AJ743" t="s">
        <v>56</v>
      </c>
      <c r="AK743" s="3"/>
      <c r="AM743" s="3"/>
      <c r="AN743" t="s">
        <v>57</v>
      </c>
      <c r="AO743" s="3"/>
      <c r="AR743"/>
      <c r="AS743">
        <v>202505</v>
      </c>
      <c r="AT743" s="3">
        <v>45793</v>
      </c>
      <c r="AU743">
        <v>2182675</v>
      </c>
      <c r="AV743">
        <v>45796</v>
      </c>
      <c r="AW743" s="3">
        <v>45804</v>
      </c>
      <c r="AY743" s="3"/>
      <c r="BA743" s="3"/>
      <c r="BC743" s="3"/>
      <c r="BD743">
        <v>202505</v>
      </c>
      <c r="BE743">
        <v>202505</v>
      </c>
      <c r="BF743" s="5">
        <f>IFERROR(VLOOKUP(Sheet1[[#This Row],[ASESOR]],Parámetros!A:B,2,0),Sheet1[[#This Row],[PERIODO_ALTA]])</f>
        <v>202505</v>
      </c>
      <c r="BG743" s="5" t="str">
        <f>_xlfn.CONCAT(TRIM(Sheet1[[#This Row],[ASESOR]])," ",TRIM(Sheet1[[#This Row],[DEPARTAMENTO]]))</f>
        <v>DAS SOLUCIONES S.A.C. La Libertad</v>
      </c>
      <c r="BH743" s="5" t="str">
        <f>Sheet1[[#This Row],[DNI_ASESOR]]</f>
        <v>20607995258</v>
      </c>
      <c r="BI743">
        <f>IF(Sheet1[[#This Row],[GRUPO]]="G1",IF(AND(Sheet1[[#This Row],[RECIBO1_PAGADO]]&lt;&gt;"",Sheet1[[#This Row],[RECIBO1_PAGADO]]&lt;=DATEVALUE("10/06/2025")),1,0),0)</f>
        <v>1</v>
      </c>
      <c r="BJ743" s="9">
        <f>Sheet1[[#This Row],[PRECIO CON IGV EXTERNO]]/1.18</f>
        <v>58.474576271186443</v>
      </c>
      <c r="BK743" s="5" t="str">
        <f>IF(MONTH(Sheet1[[#This Row],[WS_RECIBO1_EMISION]])=5,"G1",IF(MONTH(Sheet1[[#This Row],[WS_RECIBO1_EMISION]])-5=1,"G2","POR DEFINIR"))</f>
        <v>G1</v>
      </c>
      <c r="BL743" s="5" t="s">
        <v>1798</v>
      </c>
    </row>
    <row r="744" spans="1:64" x14ac:dyDescent="0.25">
      <c r="A744">
        <v>2182883</v>
      </c>
      <c r="B744" t="s">
        <v>1041</v>
      </c>
      <c r="C744" t="s">
        <v>94</v>
      </c>
      <c r="D744" t="s">
        <v>95</v>
      </c>
      <c r="E744" t="s">
        <v>96</v>
      </c>
      <c r="H744" s="3">
        <v>45793</v>
      </c>
      <c r="I744" s="13">
        <v>45793.712673842594</v>
      </c>
      <c r="J744" t="s">
        <v>195</v>
      </c>
      <c r="K744">
        <v>1000</v>
      </c>
      <c r="L744" t="s">
        <v>188</v>
      </c>
      <c r="M744" t="s">
        <v>58</v>
      </c>
      <c r="N744">
        <v>1</v>
      </c>
      <c r="O744">
        <v>0</v>
      </c>
      <c r="P744">
        <v>0</v>
      </c>
      <c r="Q744">
        <v>0</v>
      </c>
      <c r="R744" t="s">
        <v>227</v>
      </c>
      <c r="S744" t="s">
        <v>227</v>
      </c>
      <c r="T744">
        <v>0</v>
      </c>
      <c r="U744" t="s">
        <v>227</v>
      </c>
      <c r="V744" t="s">
        <v>227</v>
      </c>
      <c r="W744" t="s">
        <v>227</v>
      </c>
      <c r="X744" t="s">
        <v>227</v>
      </c>
      <c r="Y744" t="s">
        <v>227</v>
      </c>
      <c r="Z744" t="s">
        <v>228</v>
      </c>
      <c r="AA744" t="s">
        <v>54</v>
      </c>
      <c r="AB744">
        <v>129.9</v>
      </c>
      <c r="AC744">
        <v>111.563</v>
      </c>
      <c r="AD744" t="s">
        <v>67</v>
      </c>
      <c r="AE744" t="s">
        <v>4</v>
      </c>
      <c r="AF744" t="s">
        <v>8</v>
      </c>
      <c r="AG744" t="s">
        <v>88</v>
      </c>
      <c r="AH744" s="3">
        <v>45794</v>
      </c>
      <c r="AJ744" t="s">
        <v>56</v>
      </c>
      <c r="AK744" s="3"/>
      <c r="AM744" s="3"/>
      <c r="AN744" t="s">
        <v>57</v>
      </c>
      <c r="AO744" s="3"/>
      <c r="AR744"/>
      <c r="AS744">
        <v>202505</v>
      </c>
      <c r="AT744" s="3">
        <v>45794</v>
      </c>
      <c r="AU744">
        <v>2182883</v>
      </c>
      <c r="AV744">
        <v>45796</v>
      </c>
      <c r="AW744" s="3">
        <v>45813</v>
      </c>
      <c r="AY744" s="3"/>
      <c r="BA744" s="3"/>
      <c r="BC744" s="3"/>
      <c r="BD744">
        <v>202505</v>
      </c>
      <c r="BE744">
        <v>202505</v>
      </c>
      <c r="BF744" s="5">
        <f>IFERROR(VLOOKUP(Sheet1[[#This Row],[ASESOR]],Parámetros!A:B,2,0),Sheet1[[#This Row],[PERIODO_ALTA]])</f>
        <v>202505</v>
      </c>
      <c r="BG744" s="5" t="str">
        <f>_xlfn.CONCAT(TRIM(Sheet1[[#This Row],[ASESOR]])," ",TRIM(Sheet1[[#This Row],[DEPARTAMENTO]]))</f>
        <v>ALIV TELECOM S.A.C. La Libertad</v>
      </c>
      <c r="BH744" s="5" t="str">
        <f>Sheet1[[#This Row],[DNI_ASESOR]]</f>
        <v>20609316170</v>
      </c>
      <c r="BI744">
        <f>IF(Sheet1[[#This Row],[GRUPO]]="G1",IF(AND(Sheet1[[#This Row],[RECIBO1_PAGADO]]&lt;&gt;"",Sheet1[[#This Row],[RECIBO1_PAGADO]]&lt;=DATEVALUE("10/06/2025")),1,0),0)</f>
        <v>1</v>
      </c>
      <c r="BJ744" s="9">
        <f>Sheet1[[#This Row],[PRECIO CON IGV EXTERNO]]/1.18</f>
        <v>94.544915254237296</v>
      </c>
      <c r="BK744" s="5" t="str">
        <f>IF(MONTH(Sheet1[[#This Row],[WS_RECIBO1_EMISION]])=5,"G1",IF(MONTH(Sheet1[[#This Row],[WS_RECIBO1_EMISION]])-5=1,"G2","POR DEFINIR"))</f>
        <v>G1</v>
      </c>
      <c r="BL744" s="5" t="s">
        <v>1798</v>
      </c>
    </row>
    <row r="745" spans="1:64" x14ac:dyDescent="0.25">
      <c r="A745">
        <v>2182931</v>
      </c>
      <c r="B745" t="s">
        <v>1042</v>
      </c>
      <c r="C745" t="s">
        <v>85</v>
      </c>
      <c r="D745" t="s">
        <v>86</v>
      </c>
      <c r="E745" t="s">
        <v>104</v>
      </c>
      <c r="G745" t="s">
        <v>462</v>
      </c>
      <c r="H745" s="3">
        <v>45793</v>
      </c>
      <c r="I745" s="13">
        <v>45793.752206516205</v>
      </c>
      <c r="J745" t="s">
        <v>190</v>
      </c>
      <c r="K745">
        <v>350</v>
      </c>
      <c r="L745" t="s">
        <v>186</v>
      </c>
      <c r="M745" t="s">
        <v>53</v>
      </c>
      <c r="N745">
        <v>0</v>
      </c>
      <c r="O745">
        <v>0</v>
      </c>
      <c r="P745">
        <v>0</v>
      </c>
      <c r="Q745">
        <v>0</v>
      </c>
      <c r="R745" t="s">
        <v>227</v>
      </c>
      <c r="S745" t="s">
        <v>227</v>
      </c>
      <c r="T745">
        <v>0</v>
      </c>
      <c r="U745" t="s">
        <v>227</v>
      </c>
      <c r="V745" t="s">
        <v>227</v>
      </c>
      <c r="W745" t="s">
        <v>227</v>
      </c>
      <c r="X745" t="s">
        <v>227</v>
      </c>
      <c r="Y745" t="s">
        <v>227</v>
      </c>
      <c r="Z745" t="s">
        <v>227</v>
      </c>
      <c r="AA745" t="s">
        <v>59</v>
      </c>
      <c r="AB745">
        <v>69</v>
      </c>
      <c r="AC745">
        <v>69</v>
      </c>
      <c r="AD745" t="s">
        <v>60</v>
      </c>
      <c r="AE745" t="s">
        <v>127</v>
      </c>
      <c r="AF745" t="s">
        <v>128</v>
      </c>
      <c r="AG745" t="s">
        <v>88</v>
      </c>
      <c r="AH745" s="3">
        <v>45794</v>
      </c>
      <c r="AJ745" t="s">
        <v>56</v>
      </c>
      <c r="AK745" s="3"/>
      <c r="AM745" s="3"/>
      <c r="AN745" t="s">
        <v>57</v>
      </c>
      <c r="AO745" s="3"/>
      <c r="AR745"/>
      <c r="AS745">
        <v>202505</v>
      </c>
      <c r="AT745" s="3">
        <v>45794</v>
      </c>
      <c r="AU745">
        <v>2182931</v>
      </c>
      <c r="AV745">
        <v>45796</v>
      </c>
      <c r="AW745" s="3">
        <v>45813</v>
      </c>
      <c r="AY745" s="3"/>
      <c r="BA745" s="3"/>
      <c r="BC745" s="3"/>
      <c r="BD745">
        <v>202505</v>
      </c>
      <c r="BE745">
        <v>202505</v>
      </c>
      <c r="BF745" s="5">
        <f>IFERROR(VLOOKUP(Sheet1[[#This Row],[ASESOR]],Parámetros!A:B,2,0),Sheet1[[#This Row],[PERIODO_ALTA]])</f>
        <v>202505</v>
      </c>
      <c r="BG745" s="5" t="str">
        <f>_xlfn.CONCAT(TRIM(Sheet1[[#This Row],[ASESOR]])," ",TRIM(Sheet1[[#This Row],[DEPARTAMENTO]]))</f>
        <v>DATANTENNA S.A.C. Lambayeque</v>
      </c>
      <c r="BH745" s="5" t="str">
        <f>Sheet1[[#This Row],[DNI_ASESOR]]</f>
        <v>20557798723</v>
      </c>
      <c r="BI745">
        <f>IF(Sheet1[[#This Row],[GRUPO]]="G1",IF(AND(Sheet1[[#This Row],[RECIBO1_PAGADO]]&lt;&gt;"",Sheet1[[#This Row],[RECIBO1_PAGADO]]&lt;=DATEVALUE("10/06/2025")),1,0),0)</f>
        <v>1</v>
      </c>
      <c r="BJ745" s="9">
        <f>Sheet1[[#This Row],[PRECIO CON IGV EXTERNO]]/1.18</f>
        <v>58.474576271186443</v>
      </c>
      <c r="BK745" s="5" t="str">
        <f>IF(MONTH(Sheet1[[#This Row],[WS_RECIBO1_EMISION]])=5,"G1",IF(MONTH(Sheet1[[#This Row],[WS_RECIBO1_EMISION]])-5=1,"G2","POR DEFINIR"))</f>
        <v>G1</v>
      </c>
      <c r="BL745" s="5" t="s">
        <v>1798</v>
      </c>
    </row>
    <row r="746" spans="1:64" x14ac:dyDescent="0.25">
      <c r="A746">
        <v>2182938</v>
      </c>
      <c r="B746" t="s">
        <v>1043</v>
      </c>
      <c r="C746" t="s">
        <v>98</v>
      </c>
      <c r="D746" t="s">
        <v>99</v>
      </c>
      <c r="E746" t="s">
        <v>101</v>
      </c>
      <c r="H746" s="3">
        <v>45793</v>
      </c>
      <c r="I746" s="13">
        <v>45793.733479594906</v>
      </c>
      <c r="J746" t="s">
        <v>195</v>
      </c>
      <c r="K746">
        <v>1000</v>
      </c>
      <c r="L746" t="s">
        <v>188</v>
      </c>
      <c r="M746" t="s">
        <v>58</v>
      </c>
      <c r="N746">
        <v>1</v>
      </c>
      <c r="O746">
        <v>0</v>
      </c>
      <c r="P746">
        <v>0</v>
      </c>
      <c r="Q746">
        <v>0</v>
      </c>
      <c r="R746" t="s">
        <v>227</v>
      </c>
      <c r="S746" t="s">
        <v>227</v>
      </c>
      <c r="T746">
        <v>0</v>
      </c>
      <c r="U746" t="s">
        <v>227</v>
      </c>
      <c r="V746" t="s">
        <v>227</v>
      </c>
      <c r="W746" t="s">
        <v>227</v>
      </c>
      <c r="X746" t="s">
        <v>227</v>
      </c>
      <c r="Y746" t="s">
        <v>227</v>
      </c>
      <c r="Z746" t="s">
        <v>228</v>
      </c>
      <c r="AA746" t="s">
        <v>54</v>
      </c>
      <c r="AB746">
        <v>129.9</v>
      </c>
      <c r="AC746">
        <v>111.563</v>
      </c>
      <c r="AD746" t="s">
        <v>67</v>
      </c>
      <c r="AE746" t="s">
        <v>4</v>
      </c>
      <c r="AF746" t="s">
        <v>8</v>
      </c>
      <c r="AG746" t="s">
        <v>88</v>
      </c>
      <c r="AH746" s="3">
        <v>45794</v>
      </c>
      <c r="AJ746" t="s">
        <v>56</v>
      </c>
      <c r="AK746" s="3"/>
      <c r="AM746" s="3"/>
      <c r="AN746" t="s">
        <v>57</v>
      </c>
      <c r="AO746" s="3"/>
      <c r="AR746"/>
      <c r="AS746">
        <v>202505</v>
      </c>
      <c r="AT746" s="3">
        <v>45794</v>
      </c>
      <c r="AU746">
        <v>2182938</v>
      </c>
      <c r="AV746">
        <v>45796</v>
      </c>
      <c r="AW746" s="3">
        <v>45818</v>
      </c>
      <c r="AY746" s="3"/>
      <c r="BA746" s="3"/>
      <c r="BC746" s="3"/>
      <c r="BD746">
        <v>202505</v>
      </c>
      <c r="BE746">
        <v>202505</v>
      </c>
      <c r="BF746" s="5">
        <f>IFERROR(VLOOKUP(Sheet1[[#This Row],[ASESOR]],Parámetros!A:B,2,0),Sheet1[[#This Row],[PERIODO_ALTA]])</f>
        <v>202505</v>
      </c>
      <c r="BG746" s="5" t="str">
        <f>_xlfn.CONCAT(TRIM(Sheet1[[#This Row],[ASESOR]])," ",TRIM(Sheet1[[#This Row],[DEPARTAMENTO]]))</f>
        <v>ALIV TELECOM S.A.C. Áncash</v>
      </c>
      <c r="BH746" s="5" t="str">
        <f>Sheet1[[#This Row],[DNI_ASESOR]]</f>
        <v>20609316170</v>
      </c>
      <c r="BI746">
        <f>IF(Sheet1[[#This Row],[GRUPO]]="G1",IF(AND(Sheet1[[#This Row],[RECIBO1_PAGADO]]&lt;&gt;"",Sheet1[[#This Row],[RECIBO1_PAGADO]]&lt;=DATEVALUE("10/06/2025")),1,0),0)</f>
        <v>1</v>
      </c>
      <c r="BJ746" s="9">
        <f>Sheet1[[#This Row],[PRECIO CON IGV EXTERNO]]/1.18</f>
        <v>94.544915254237296</v>
      </c>
      <c r="BK746" s="5" t="str">
        <f>IF(MONTH(Sheet1[[#This Row],[WS_RECIBO1_EMISION]])=5,"G1",IF(MONTH(Sheet1[[#This Row],[WS_RECIBO1_EMISION]])-5=1,"G2","POR DEFINIR"))</f>
        <v>G1</v>
      </c>
      <c r="BL746" s="5" t="s">
        <v>1798</v>
      </c>
    </row>
    <row r="747" spans="1:64" x14ac:dyDescent="0.25">
      <c r="A747">
        <v>2182952</v>
      </c>
      <c r="B747" t="s">
        <v>1044</v>
      </c>
      <c r="C747" t="s">
        <v>85</v>
      </c>
      <c r="D747" t="s">
        <v>86</v>
      </c>
      <c r="E747" t="s">
        <v>66</v>
      </c>
      <c r="H747" s="3">
        <v>45793</v>
      </c>
      <c r="I747" s="13">
        <v>45793.725127465281</v>
      </c>
      <c r="J747" t="s">
        <v>190</v>
      </c>
      <c r="K747">
        <v>350</v>
      </c>
      <c r="L747" t="s">
        <v>186</v>
      </c>
      <c r="M747" t="s">
        <v>53</v>
      </c>
      <c r="N747">
        <v>0</v>
      </c>
      <c r="O747">
        <v>0</v>
      </c>
      <c r="P747">
        <v>0</v>
      </c>
      <c r="Q747">
        <v>0</v>
      </c>
      <c r="R747" t="s">
        <v>227</v>
      </c>
      <c r="S747" t="s">
        <v>227</v>
      </c>
      <c r="T747">
        <v>0</v>
      </c>
      <c r="U747" t="s">
        <v>227</v>
      </c>
      <c r="V747" t="s">
        <v>227</v>
      </c>
      <c r="W747" t="s">
        <v>227</v>
      </c>
      <c r="X747" t="s">
        <v>227</v>
      </c>
      <c r="Y747" t="s">
        <v>227</v>
      </c>
      <c r="Z747" t="s">
        <v>227</v>
      </c>
      <c r="AA747" t="s">
        <v>54</v>
      </c>
      <c r="AB747">
        <v>69</v>
      </c>
      <c r="AC747">
        <v>69</v>
      </c>
      <c r="AD747" t="s">
        <v>55</v>
      </c>
      <c r="AE747" t="s">
        <v>199</v>
      </c>
      <c r="AF747" t="s">
        <v>200</v>
      </c>
      <c r="AG747" t="s">
        <v>88</v>
      </c>
      <c r="AH747" s="3">
        <v>45794</v>
      </c>
      <c r="AJ747" t="s">
        <v>56</v>
      </c>
      <c r="AK747" s="3"/>
      <c r="AM747" s="3"/>
      <c r="AN747" t="s">
        <v>57</v>
      </c>
      <c r="AO747" s="3"/>
      <c r="AR747"/>
      <c r="AS747">
        <v>202505</v>
      </c>
      <c r="AT747" s="3">
        <v>45794</v>
      </c>
      <c r="AU747">
        <v>2182952</v>
      </c>
      <c r="AV747">
        <v>45796</v>
      </c>
      <c r="AW747" s="3">
        <v>45801</v>
      </c>
      <c r="AY747" s="3"/>
      <c r="BA747" s="3"/>
      <c r="BC747" s="3"/>
      <c r="BD747">
        <v>202505</v>
      </c>
      <c r="BE747">
        <v>202505</v>
      </c>
      <c r="BF747" s="5">
        <f>IFERROR(VLOOKUP(Sheet1[[#This Row],[ASESOR]],Parámetros!A:B,2,0),Sheet1[[#This Row],[PERIODO_ALTA]])</f>
        <v>202505</v>
      </c>
      <c r="BG747" s="5" t="str">
        <f>_xlfn.CONCAT(TRIM(Sheet1[[#This Row],[ASESOR]])," ",TRIM(Sheet1[[#This Row],[DEPARTAMENTO]]))</f>
        <v>TELCO CONTACT S.A.C Lambayeque</v>
      </c>
      <c r="BH747" s="5" t="str">
        <f>Sheet1[[#This Row],[DNI_ASESOR]]</f>
        <v>20613723219</v>
      </c>
      <c r="BI747">
        <f>IF(Sheet1[[#This Row],[GRUPO]]="G1",IF(AND(Sheet1[[#This Row],[RECIBO1_PAGADO]]&lt;&gt;"",Sheet1[[#This Row],[RECIBO1_PAGADO]]&lt;=DATEVALUE("10/06/2025")),1,0),0)</f>
        <v>1</v>
      </c>
      <c r="BJ747" s="9">
        <f>Sheet1[[#This Row],[PRECIO CON IGV EXTERNO]]/1.18</f>
        <v>58.474576271186443</v>
      </c>
      <c r="BK747" s="5" t="str">
        <f>IF(MONTH(Sheet1[[#This Row],[WS_RECIBO1_EMISION]])=5,"G1",IF(MONTH(Sheet1[[#This Row],[WS_RECIBO1_EMISION]])-5=1,"G2","POR DEFINIR"))</f>
        <v>G1</v>
      </c>
      <c r="BL747" s="5" t="s">
        <v>1798</v>
      </c>
    </row>
    <row r="748" spans="1:64" x14ac:dyDescent="0.25">
      <c r="A748">
        <v>2182953</v>
      </c>
      <c r="B748" t="s">
        <v>1045</v>
      </c>
      <c r="C748" t="s">
        <v>89</v>
      </c>
      <c r="D748" t="s">
        <v>89</v>
      </c>
      <c r="E748" t="s">
        <v>93</v>
      </c>
      <c r="H748" s="3">
        <v>45793</v>
      </c>
      <c r="I748" s="13">
        <v>45793.733471446758</v>
      </c>
      <c r="J748" t="s">
        <v>195</v>
      </c>
      <c r="K748">
        <v>1000</v>
      </c>
      <c r="L748" t="s">
        <v>188</v>
      </c>
      <c r="M748" t="s">
        <v>58</v>
      </c>
      <c r="N748">
        <v>1</v>
      </c>
      <c r="O748">
        <v>0</v>
      </c>
      <c r="P748">
        <v>0</v>
      </c>
      <c r="Q748">
        <v>0</v>
      </c>
      <c r="R748" t="s">
        <v>227</v>
      </c>
      <c r="S748" t="s">
        <v>227</v>
      </c>
      <c r="T748">
        <v>0</v>
      </c>
      <c r="U748" t="s">
        <v>227</v>
      </c>
      <c r="V748" t="s">
        <v>227</v>
      </c>
      <c r="W748" t="s">
        <v>227</v>
      </c>
      <c r="X748" t="s">
        <v>227</v>
      </c>
      <c r="Y748" t="s">
        <v>227</v>
      </c>
      <c r="Z748" t="s">
        <v>228</v>
      </c>
      <c r="AA748" t="s">
        <v>54</v>
      </c>
      <c r="AB748">
        <v>129.9</v>
      </c>
      <c r="AC748">
        <v>111.563</v>
      </c>
      <c r="AD748" t="s">
        <v>67</v>
      </c>
      <c r="AE748" t="s">
        <v>4</v>
      </c>
      <c r="AF748" t="s">
        <v>8</v>
      </c>
      <c r="AG748" t="s">
        <v>88</v>
      </c>
      <c r="AH748" s="3">
        <v>45794</v>
      </c>
      <c r="AJ748" t="s">
        <v>56</v>
      </c>
      <c r="AK748" s="3"/>
      <c r="AM748" s="3"/>
      <c r="AN748" t="s">
        <v>57</v>
      </c>
      <c r="AO748" s="3"/>
      <c r="AR748"/>
      <c r="AS748">
        <v>202505</v>
      </c>
      <c r="AT748" s="3">
        <v>45794</v>
      </c>
      <c r="AU748">
        <v>2182953</v>
      </c>
      <c r="AV748">
        <v>45796</v>
      </c>
      <c r="AW748" s="3">
        <v>45806</v>
      </c>
      <c r="AY748" s="3"/>
      <c r="BA748" s="3"/>
      <c r="BC748" s="3"/>
      <c r="BD748">
        <v>202505</v>
      </c>
      <c r="BE748">
        <v>202505</v>
      </c>
      <c r="BF748" s="5">
        <f>IFERROR(VLOOKUP(Sheet1[[#This Row],[ASESOR]],Parámetros!A:B,2,0),Sheet1[[#This Row],[PERIODO_ALTA]])</f>
        <v>202505</v>
      </c>
      <c r="BG748" s="5" t="str">
        <f>_xlfn.CONCAT(TRIM(Sheet1[[#This Row],[ASESOR]])," ",TRIM(Sheet1[[#This Row],[DEPARTAMENTO]]))</f>
        <v>ALIV TELECOM S.A.C. Piura</v>
      </c>
      <c r="BH748" s="5" t="str">
        <f>Sheet1[[#This Row],[DNI_ASESOR]]</f>
        <v>20609316170</v>
      </c>
      <c r="BI748">
        <f>IF(Sheet1[[#This Row],[GRUPO]]="G1",IF(AND(Sheet1[[#This Row],[RECIBO1_PAGADO]]&lt;&gt;"",Sheet1[[#This Row],[RECIBO1_PAGADO]]&lt;=DATEVALUE("10/06/2025")),1,0),0)</f>
        <v>1</v>
      </c>
      <c r="BJ748" s="9">
        <f>Sheet1[[#This Row],[PRECIO CON IGV EXTERNO]]/1.18</f>
        <v>94.544915254237296</v>
      </c>
      <c r="BK748" s="5" t="str">
        <f>IF(MONTH(Sheet1[[#This Row],[WS_RECIBO1_EMISION]])=5,"G1",IF(MONTH(Sheet1[[#This Row],[WS_RECIBO1_EMISION]])-5=1,"G2","POR DEFINIR"))</f>
        <v>G1</v>
      </c>
      <c r="BL748" s="5" t="s">
        <v>1798</v>
      </c>
    </row>
    <row r="749" spans="1:64" x14ac:dyDescent="0.25">
      <c r="A749">
        <v>2182957</v>
      </c>
      <c r="B749" t="s">
        <v>1046</v>
      </c>
      <c r="C749" t="s">
        <v>94</v>
      </c>
      <c r="D749" t="s">
        <v>95</v>
      </c>
      <c r="E749" t="s">
        <v>96</v>
      </c>
      <c r="H749" s="3">
        <v>45789</v>
      </c>
      <c r="I749" s="13">
        <v>45793.723059525466</v>
      </c>
      <c r="J749" t="s">
        <v>195</v>
      </c>
      <c r="K749">
        <v>1000</v>
      </c>
      <c r="L749" t="s">
        <v>188</v>
      </c>
      <c r="M749" t="s">
        <v>58</v>
      </c>
      <c r="N749">
        <v>1</v>
      </c>
      <c r="O749">
        <v>0</v>
      </c>
      <c r="P749">
        <v>0</v>
      </c>
      <c r="Q749">
        <v>0</v>
      </c>
      <c r="R749" t="s">
        <v>227</v>
      </c>
      <c r="S749" t="s">
        <v>227</v>
      </c>
      <c r="T749">
        <v>0</v>
      </c>
      <c r="U749" t="s">
        <v>227</v>
      </c>
      <c r="V749" t="s">
        <v>227</v>
      </c>
      <c r="W749" t="s">
        <v>227</v>
      </c>
      <c r="X749" t="s">
        <v>227</v>
      </c>
      <c r="Y749" t="s">
        <v>227</v>
      </c>
      <c r="Z749" t="s">
        <v>228</v>
      </c>
      <c r="AA749" t="s">
        <v>54</v>
      </c>
      <c r="AB749">
        <v>129.9</v>
      </c>
      <c r="AC749">
        <v>111.563</v>
      </c>
      <c r="AD749" t="s">
        <v>67</v>
      </c>
      <c r="AE749" t="s">
        <v>4</v>
      </c>
      <c r="AF749" t="s">
        <v>8</v>
      </c>
      <c r="AG749" t="s">
        <v>88</v>
      </c>
      <c r="AH749" s="3">
        <v>45794</v>
      </c>
      <c r="AJ749" t="s">
        <v>56</v>
      </c>
      <c r="AK749" s="3"/>
      <c r="AM749" s="3"/>
      <c r="AN749" t="s">
        <v>57</v>
      </c>
      <c r="AO749" s="3"/>
      <c r="AR749"/>
      <c r="AS749">
        <v>202505</v>
      </c>
      <c r="AT749" s="3">
        <v>45794</v>
      </c>
      <c r="AU749">
        <v>2182957</v>
      </c>
      <c r="AV749">
        <v>45796</v>
      </c>
      <c r="AW749" s="3">
        <v>45810</v>
      </c>
      <c r="AY749" s="3"/>
      <c r="BA749" s="3"/>
      <c r="BC749" s="3"/>
      <c r="BD749">
        <v>202505</v>
      </c>
      <c r="BE749">
        <v>202505</v>
      </c>
      <c r="BF749" s="5">
        <f>IFERROR(VLOOKUP(Sheet1[[#This Row],[ASESOR]],Parámetros!A:B,2,0),Sheet1[[#This Row],[PERIODO_ALTA]])</f>
        <v>202505</v>
      </c>
      <c r="BG749" s="5" t="str">
        <f>_xlfn.CONCAT(TRIM(Sheet1[[#This Row],[ASESOR]])," ",TRIM(Sheet1[[#This Row],[DEPARTAMENTO]]))</f>
        <v>ALIV TELECOM S.A.C. La Libertad</v>
      </c>
      <c r="BH749" s="5" t="str">
        <f>Sheet1[[#This Row],[DNI_ASESOR]]</f>
        <v>20609316170</v>
      </c>
      <c r="BI749">
        <f>IF(Sheet1[[#This Row],[GRUPO]]="G1",IF(AND(Sheet1[[#This Row],[RECIBO1_PAGADO]]&lt;&gt;"",Sheet1[[#This Row],[RECIBO1_PAGADO]]&lt;=DATEVALUE("10/06/2025")),1,0),0)</f>
        <v>1</v>
      </c>
      <c r="BJ749" s="9">
        <f>Sheet1[[#This Row],[PRECIO CON IGV EXTERNO]]/1.18</f>
        <v>94.544915254237296</v>
      </c>
      <c r="BK749" s="5" t="str">
        <f>IF(MONTH(Sheet1[[#This Row],[WS_RECIBO1_EMISION]])=5,"G1",IF(MONTH(Sheet1[[#This Row],[WS_RECIBO1_EMISION]])-5=1,"G2","POR DEFINIR"))</f>
        <v>G1</v>
      </c>
      <c r="BL749" s="5" t="s">
        <v>1798</v>
      </c>
    </row>
    <row r="750" spans="1:64" x14ac:dyDescent="0.25">
      <c r="A750">
        <v>2182959</v>
      </c>
      <c r="B750" t="s">
        <v>1047</v>
      </c>
      <c r="C750" t="s">
        <v>89</v>
      </c>
      <c r="D750" t="s">
        <v>89</v>
      </c>
      <c r="E750" t="s">
        <v>89</v>
      </c>
      <c r="H750" s="3">
        <v>45793</v>
      </c>
      <c r="I750" s="13">
        <v>45793.731387928237</v>
      </c>
      <c r="J750" t="s">
        <v>195</v>
      </c>
      <c r="K750">
        <v>1000</v>
      </c>
      <c r="L750" t="s">
        <v>188</v>
      </c>
      <c r="M750" t="s">
        <v>58</v>
      </c>
      <c r="N750">
        <v>1</v>
      </c>
      <c r="O750">
        <v>0</v>
      </c>
      <c r="P750">
        <v>0</v>
      </c>
      <c r="Q750">
        <v>0</v>
      </c>
      <c r="R750" t="s">
        <v>227</v>
      </c>
      <c r="S750" t="s">
        <v>227</v>
      </c>
      <c r="T750">
        <v>0</v>
      </c>
      <c r="U750" t="s">
        <v>227</v>
      </c>
      <c r="V750" t="s">
        <v>227</v>
      </c>
      <c r="W750" t="s">
        <v>227</v>
      </c>
      <c r="X750" t="s">
        <v>227</v>
      </c>
      <c r="Y750" t="s">
        <v>227</v>
      </c>
      <c r="Z750" t="s">
        <v>228</v>
      </c>
      <c r="AA750" t="s">
        <v>54</v>
      </c>
      <c r="AB750">
        <v>129.9</v>
      </c>
      <c r="AC750">
        <v>111.563</v>
      </c>
      <c r="AD750" t="s">
        <v>55</v>
      </c>
      <c r="AE750" t="s">
        <v>6</v>
      </c>
      <c r="AF750" t="s">
        <v>10</v>
      </c>
      <c r="AG750" t="s">
        <v>88</v>
      </c>
      <c r="AH750" s="3">
        <v>45794</v>
      </c>
      <c r="AJ750" t="s">
        <v>56</v>
      </c>
      <c r="AK750" s="3"/>
      <c r="AM750" s="3"/>
      <c r="AN750" t="s">
        <v>57</v>
      </c>
      <c r="AO750" s="3"/>
      <c r="AR750"/>
      <c r="AS750">
        <v>202505</v>
      </c>
      <c r="AT750" s="3">
        <v>45794</v>
      </c>
      <c r="AU750">
        <v>2182959</v>
      </c>
      <c r="AV750">
        <v>45796</v>
      </c>
      <c r="AW750" s="3">
        <v>45800</v>
      </c>
      <c r="AY750" s="3"/>
      <c r="BA750" s="3"/>
      <c r="BC750" s="3"/>
      <c r="BD750">
        <v>202505</v>
      </c>
      <c r="BE750">
        <v>202505</v>
      </c>
      <c r="BF750" s="5">
        <f>IFERROR(VLOOKUP(Sheet1[[#This Row],[ASESOR]],Parámetros!A:B,2,0),Sheet1[[#This Row],[PERIODO_ALTA]])</f>
        <v>202505</v>
      </c>
      <c r="BG750" s="5" t="str">
        <f>_xlfn.CONCAT(TRIM(Sheet1[[#This Row],[ASESOR]])," ",TRIM(Sheet1[[#This Row],[DEPARTAMENTO]]))</f>
        <v>DAS SOLUCIONES S.A.C. Piura</v>
      </c>
      <c r="BH750" s="5" t="str">
        <f>Sheet1[[#This Row],[DNI_ASESOR]]</f>
        <v>20607995258</v>
      </c>
      <c r="BI750">
        <f>IF(Sheet1[[#This Row],[GRUPO]]="G1",IF(AND(Sheet1[[#This Row],[RECIBO1_PAGADO]]&lt;&gt;"",Sheet1[[#This Row],[RECIBO1_PAGADO]]&lt;=DATEVALUE("10/06/2025")),1,0),0)</f>
        <v>1</v>
      </c>
      <c r="BJ750" s="9">
        <f>Sheet1[[#This Row],[PRECIO CON IGV EXTERNO]]/1.18</f>
        <v>94.544915254237296</v>
      </c>
      <c r="BK750" s="5" t="str">
        <f>IF(MONTH(Sheet1[[#This Row],[WS_RECIBO1_EMISION]])=5,"G1",IF(MONTH(Sheet1[[#This Row],[WS_RECIBO1_EMISION]])-5=1,"G2","POR DEFINIR"))</f>
        <v>G1</v>
      </c>
      <c r="BL750" s="5" t="s">
        <v>1798</v>
      </c>
    </row>
    <row r="751" spans="1:64" x14ac:dyDescent="0.25">
      <c r="A751">
        <v>2182988</v>
      </c>
      <c r="B751" t="s">
        <v>1048</v>
      </c>
      <c r="C751" t="s">
        <v>89</v>
      </c>
      <c r="D751" t="s">
        <v>89</v>
      </c>
      <c r="E751" t="s">
        <v>93</v>
      </c>
      <c r="H751" s="3">
        <v>45793</v>
      </c>
      <c r="I751" s="13">
        <v>45793.746001932872</v>
      </c>
      <c r="J751" t="s">
        <v>195</v>
      </c>
      <c r="K751">
        <v>1000</v>
      </c>
      <c r="L751" t="s">
        <v>188</v>
      </c>
      <c r="M751" t="s">
        <v>58</v>
      </c>
      <c r="N751">
        <v>1</v>
      </c>
      <c r="O751">
        <v>0</v>
      </c>
      <c r="P751">
        <v>0</v>
      </c>
      <c r="Q751">
        <v>0</v>
      </c>
      <c r="R751" t="s">
        <v>227</v>
      </c>
      <c r="S751" t="s">
        <v>227</v>
      </c>
      <c r="T751">
        <v>0</v>
      </c>
      <c r="U751" t="s">
        <v>227</v>
      </c>
      <c r="V751" t="s">
        <v>227</v>
      </c>
      <c r="W751" t="s">
        <v>227</v>
      </c>
      <c r="X751" t="s">
        <v>227</v>
      </c>
      <c r="Y751" t="s">
        <v>227</v>
      </c>
      <c r="Z751" t="s">
        <v>228</v>
      </c>
      <c r="AA751" t="s">
        <v>54</v>
      </c>
      <c r="AB751">
        <v>129.9</v>
      </c>
      <c r="AC751">
        <v>111.563</v>
      </c>
      <c r="AD751" t="s">
        <v>67</v>
      </c>
      <c r="AE751" t="s">
        <v>4</v>
      </c>
      <c r="AF751" t="s">
        <v>8</v>
      </c>
      <c r="AG751" t="s">
        <v>88</v>
      </c>
      <c r="AH751" s="3">
        <v>45794</v>
      </c>
      <c r="AJ751" t="s">
        <v>56</v>
      </c>
      <c r="AK751" s="3"/>
      <c r="AM751" s="3"/>
      <c r="AN751" t="s">
        <v>57</v>
      </c>
      <c r="AO751" s="3"/>
      <c r="AR751"/>
      <c r="AS751">
        <v>202505</v>
      </c>
      <c r="AT751" s="3">
        <v>45794</v>
      </c>
      <c r="AU751">
        <v>2182988</v>
      </c>
      <c r="AV751">
        <v>45796</v>
      </c>
      <c r="AW751" s="3">
        <v>45803</v>
      </c>
      <c r="AY751" s="3"/>
      <c r="BA751" s="3"/>
      <c r="BC751" s="3"/>
      <c r="BD751">
        <v>202505</v>
      </c>
      <c r="BE751">
        <v>202505</v>
      </c>
      <c r="BF751" s="5">
        <f>IFERROR(VLOOKUP(Sheet1[[#This Row],[ASESOR]],Parámetros!A:B,2,0),Sheet1[[#This Row],[PERIODO_ALTA]])</f>
        <v>202505</v>
      </c>
      <c r="BG751" s="5" t="str">
        <f>_xlfn.CONCAT(TRIM(Sheet1[[#This Row],[ASESOR]])," ",TRIM(Sheet1[[#This Row],[DEPARTAMENTO]]))</f>
        <v>ALIV TELECOM S.A.C. Piura</v>
      </c>
      <c r="BH751" s="5" t="str">
        <f>Sheet1[[#This Row],[DNI_ASESOR]]</f>
        <v>20609316170</v>
      </c>
      <c r="BI751">
        <f>IF(Sheet1[[#This Row],[GRUPO]]="G1",IF(AND(Sheet1[[#This Row],[RECIBO1_PAGADO]]&lt;&gt;"",Sheet1[[#This Row],[RECIBO1_PAGADO]]&lt;=DATEVALUE("10/06/2025")),1,0),0)</f>
        <v>1</v>
      </c>
      <c r="BJ751" s="9">
        <f>Sheet1[[#This Row],[PRECIO CON IGV EXTERNO]]/1.18</f>
        <v>94.544915254237296</v>
      </c>
      <c r="BK751" s="5" t="str">
        <f>IF(MONTH(Sheet1[[#This Row],[WS_RECIBO1_EMISION]])=5,"G1",IF(MONTH(Sheet1[[#This Row],[WS_RECIBO1_EMISION]])-5=1,"G2","POR DEFINIR"))</f>
        <v>G1</v>
      </c>
      <c r="BL751" s="5" t="s">
        <v>1798</v>
      </c>
    </row>
    <row r="752" spans="1:64" x14ac:dyDescent="0.25">
      <c r="A752">
        <v>2183065</v>
      </c>
      <c r="B752" t="s">
        <v>1049</v>
      </c>
      <c r="C752" t="s">
        <v>85</v>
      </c>
      <c r="D752" t="s">
        <v>86</v>
      </c>
      <c r="E752" t="s">
        <v>87</v>
      </c>
      <c r="H752" s="3">
        <v>45793</v>
      </c>
      <c r="I752" s="13">
        <v>45793.760538692128</v>
      </c>
      <c r="J752" t="s">
        <v>195</v>
      </c>
      <c r="K752">
        <v>1000</v>
      </c>
      <c r="L752" t="s">
        <v>188</v>
      </c>
      <c r="M752" t="s">
        <v>58</v>
      </c>
      <c r="N752">
        <v>1</v>
      </c>
      <c r="O752">
        <v>0</v>
      </c>
      <c r="P752">
        <v>0</v>
      </c>
      <c r="Q752">
        <v>0</v>
      </c>
      <c r="R752" t="s">
        <v>227</v>
      </c>
      <c r="S752" t="s">
        <v>227</v>
      </c>
      <c r="T752">
        <v>0</v>
      </c>
      <c r="U752" t="s">
        <v>227</v>
      </c>
      <c r="V752" t="s">
        <v>227</v>
      </c>
      <c r="W752" t="s">
        <v>227</v>
      </c>
      <c r="X752" t="s">
        <v>227</v>
      </c>
      <c r="Y752" t="s">
        <v>227</v>
      </c>
      <c r="Z752" t="s">
        <v>228</v>
      </c>
      <c r="AA752" t="s">
        <v>64</v>
      </c>
      <c r="AB752">
        <v>144.9</v>
      </c>
      <c r="AC752">
        <v>126.563</v>
      </c>
      <c r="AD752" t="s">
        <v>67</v>
      </c>
      <c r="AE752" t="s">
        <v>70</v>
      </c>
      <c r="AF752" t="s">
        <v>131</v>
      </c>
      <c r="AG752" t="s">
        <v>88</v>
      </c>
      <c r="AH752" s="3">
        <v>45794</v>
      </c>
      <c r="AJ752" t="s">
        <v>56</v>
      </c>
      <c r="AK752" s="3"/>
      <c r="AM752" s="3"/>
      <c r="AN752" t="s">
        <v>57</v>
      </c>
      <c r="AO752" s="3"/>
      <c r="AR752"/>
      <c r="AS752">
        <v>202505</v>
      </c>
      <c r="AT752" s="3">
        <v>45794</v>
      </c>
      <c r="AU752">
        <v>2183065</v>
      </c>
      <c r="AV752">
        <v>45796</v>
      </c>
      <c r="AW752" s="3">
        <v>45803</v>
      </c>
      <c r="AY752" s="3"/>
      <c r="BA752" s="3"/>
      <c r="BC752" s="3"/>
      <c r="BD752">
        <v>202505</v>
      </c>
      <c r="BE752">
        <v>202505</v>
      </c>
      <c r="BF752" s="5">
        <f>IFERROR(VLOOKUP(Sheet1[[#This Row],[ASESOR]],Parámetros!A:B,2,0),Sheet1[[#This Row],[PERIODO_ALTA]])</f>
        <v>202505</v>
      </c>
      <c r="BG752" s="5" t="str">
        <f>_xlfn.CONCAT(TRIM(Sheet1[[#This Row],[ASESOR]])," ",TRIM(Sheet1[[#This Row],[DEPARTAMENTO]]))</f>
        <v>SICOMNET SAC Lambayeque</v>
      </c>
      <c r="BH752" s="5" t="str">
        <f>Sheet1[[#This Row],[DNI_ASESOR]]</f>
        <v>20610959564</v>
      </c>
      <c r="BI752">
        <f>IF(Sheet1[[#This Row],[GRUPO]]="G1",IF(AND(Sheet1[[#This Row],[RECIBO1_PAGADO]]&lt;&gt;"",Sheet1[[#This Row],[RECIBO1_PAGADO]]&lt;=DATEVALUE("10/06/2025")),1,0),0)</f>
        <v>1</v>
      </c>
      <c r="BJ752" s="9">
        <f>Sheet1[[#This Row],[PRECIO CON IGV EXTERNO]]/1.18</f>
        <v>107.25677966101696</v>
      </c>
      <c r="BK752" s="5" t="str">
        <f>IF(MONTH(Sheet1[[#This Row],[WS_RECIBO1_EMISION]])=5,"G1",IF(MONTH(Sheet1[[#This Row],[WS_RECIBO1_EMISION]])-5=1,"G2","POR DEFINIR"))</f>
        <v>G1</v>
      </c>
      <c r="BL752" s="5" t="s">
        <v>1798</v>
      </c>
    </row>
    <row r="753" spans="1:64" x14ac:dyDescent="0.25">
      <c r="A753">
        <v>2183083</v>
      </c>
      <c r="B753" t="s">
        <v>1050</v>
      </c>
      <c r="C753" t="s">
        <v>89</v>
      </c>
      <c r="D753" t="s">
        <v>89</v>
      </c>
      <c r="E753" t="s">
        <v>89</v>
      </c>
      <c r="H753" s="3">
        <v>45793</v>
      </c>
      <c r="I753" s="13">
        <v>45793.768874571761</v>
      </c>
      <c r="J753" t="s">
        <v>195</v>
      </c>
      <c r="K753">
        <v>1000</v>
      </c>
      <c r="L753" t="s">
        <v>188</v>
      </c>
      <c r="M753" t="s">
        <v>58</v>
      </c>
      <c r="N753">
        <v>1</v>
      </c>
      <c r="O753">
        <v>0</v>
      </c>
      <c r="P753">
        <v>0</v>
      </c>
      <c r="Q753">
        <v>0</v>
      </c>
      <c r="R753" t="s">
        <v>227</v>
      </c>
      <c r="S753" t="s">
        <v>227</v>
      </c>
      <c r="T753">
        <v>0</v>
      </c>
      <c r="U753" t="s">
        <v>227</v>
      </c>
      <c r="V753" t="s">
        <v>227</v>
      </c>
      <c r="W753" t="s">
        <v>227</v>
      </c>
      <c r="X753" t="s">
        <v>227</v>
      </c>
      <c r="Y753" t="s">
        <v>227</v>
      </c>
      <c r="Z753" t="s">
        <v>228</v>
      </c>
      <c r="AA753" t="s">
        <v>54</v>
      </c>
      <c r="AB753">
        <v>129.9</v>
      </c>
      <c r="AC753">
        <v>111.563</v>
      </c>
      <c r="AD753" t="s">
        <v>67</v>
      </c>
      <c r="AE753" t="s">
        <v>4</v>
      </c>
      <c r="AF753" t="s">
        <v>8</v>
      </c>
      <c r="AG753" t="s">
        <v>88</v>
      </c>
      <c r="AH753" s="3">
        <v>45794</v>
      </c>
      <c r="AJ753" t="s">
        <v>56</v>
      </c>
      <c r="AK753" s="3"/>
      <c r="AM753" s="3"/>
      <c r="AN753" t="s">
        <v>57</v>
      </c>
      <c r="AO753" s="3"/>
      <c r="AR753"/>
      <c r="AS753">
        <v>202505</v>
      </c>
      <c r="AT753" s="3">
        <v>45794</v>
      </c>
      <c r="AU753">
        <v>2183083</v>
      </c>
      <c r="AV753">
        <v>45796</v>
      </c>
      <c r="AW753" s="3">
        <v>45813</v>
      </c>
      <c r="AY753" s="3"/>
      <c r="BA753" s="3"/>
      <c r="BC753" s="3"/>
      <c r="BD753">
        <v>202505</v>
      </c>
      <c r="BE753">
        <v>202505</v>
      </c>
      <c r="BF753" s="5">
        <f>IFERROR(VLOOKUP(Sheet1[[#This Row],[ASESOR]],Parámetros!A:B,2,0),Sheet1[[#This Row],[PERIODO_ALTA]])</f>
        <v>202505</v>
      </c>
      <c r="BG753" s="5" t="str">
        <f>_xlfn.CONCAT(TRIM(Sheet1[[#This Row],[ASESOR]])," ",TRIM(Sheet1[[#This Row],[DEPARTAMENTO]]))</f>
        <v>ALIV TELECOM S.A.C. Piura</v>
      </c>
      <c r="BH753" s="5" t="str">
        <f>Sheet1[[#This Row],[DNI_ASESOR]]</f>
        <v>20609316170</v>
      </c>
      <c r="BI753">
        <f>IF(Sheet1[[#This Row],[GRUPO]]="G1",IF(AND(Sheet1[[#This Row],[RECIBO1_PAGADO]]&lt;&gt;"",Sheet1[[#This Row],[RECIBO1_PAGADO]]&lt;=DATEVALUE("10/06/2025")),1,0),0)</f>
        <v>1</v>
      </c>
      <c r="BJ753" s="9">
        <f>Sheet1[[#This Row],[PRECIO CON IGV EXTERNO]]/1.18</f>
        <v>94.544915254237296</v>
      </c>
      <c r="BK753" s="5" t="str">
        <f>IF(MONTH(Sheet1[[#This Row],[WS_RECIBO1_EMISION]])=5,"G1",IF(MONTH(Sheet1[[#This Row],[WS_RECIBO1_EMISION]])-5=1,"G2","POR DEFINIR"))</f>
        <v>G1</v>
      </c>
      <c r="BL753" s="5" t="s">
        <v>1798</v>
      </c>
    </row>
    <row r="754" spans="1:64" x14ac:dyDescent="0.25">
      <c r="A754">
        <v>2183112</v>
      </c>
      <c r="B754" t="s">
        <v>1051</v>
      </c>
      <c r="C754" t="s">
        <v>89</v>
      </c>
      <c r="D754" t="s">
        <v>89</v>
      </c>
      <c r="E754" t="s">
        <v>89</v>
      </c>
      <c r="H754" s="3">
        <v>45791</v>
      </c>
      <c r="I754" s="13">
        <v>45793.770981018519</v>
      </c>
      <c r="J754" t="s">
        <v>195</v>
      </c>
      <c r="K754">
        <v>1000</v>
      </c>
      <c r="L754" t="s">
        <v>188</v>
      </c>
      <c r="M754" t="s">
        <v>58</v>
      </c>
      <c r="N754">
        <v>1</v>
      </c>
      <c r="O754">
        <v>0</v>
      </c>
      <c r="P754">
        <v>0</v>
      </c>
      <c r="Q754">
        <v>0</v>
      </c>
      <c r="R754" t="s">
        <v>227</v>
      </c>
      <c r="S754" t="s">
        <v>227</v>
      </c>
      <c r="T754">
        <v>0</v>
      </c>
      <c r="U754" t="s">
        <v>227</v>
      </c>
      <c r="V754" t="s">
        <v>227</v>
      </c>
      <c r="W754" t="s">
        <v>227</v>
      </c>
      <c r="X754" t="s">
        <v>227</v>
      </c>
      <c r="Y754" t="s">
        <v>227</v>
      </c>
      <c r="Z754" t="s">
        <v>228</v>
      </c>
      <c r="AA754" t="s">
        <v>54</v>
      </c>
      <c r="AB754">
        <v>129.9</v>
      </c>
      <c r="AC754">
        <v>111.563</v>
      </c>
      <c r="AD754" t="s">
        <v>67</v>
      </c>
      <c r="AE754" t="s">
        <v>4</v>
      </c>
      <c r="AF754" t="s">
        <v>8</v>
      </c>
      <c r="AG754" t="s">
        <v>88</v>
      </c>
      <c r="AH754" s="3">
        <v>45794</v>
      </c>
      <c r="AJ754" t="s">
        <v>56</v>
      </c>
      <c r="AK754" s="3"/>
      <c r="AM754" s="3"/>
      <c r="AN754" t="s">
        <v>57</v>
      </c>
      <c r="AO754" s="3"/>
      <c r="AR754"/>
      <c r="AS754">
        <v>202505</v>
      </c>
      <c r="AT754" s="3">
        <v>45794</v>
      </c>
      <c r="AU754">
        <v>2183112</v>
      </c>
      <c r="AV754">
        <v>45796</v>
      </c>
      <c r="AW754" s="3">
        <v>45816</v>
      </c>
      <c r="AY754" s="3"/>
      <c r="BA754" s="3"/>
      <c r="BC754" s="3"/>
      <c r="BD754">
        <v>202505</v>
      </c>
      <c r="BE754">
        <v>202505</v>
      </c>
      <c r="BF754" s="5">
        <f>IFERROR(VLOOKUP(Sheet1[[#This Row],[ASESOR]],Parámetros!A:B,2,0),Sheet1[[#This Row],[PERIODO_ALTA]])</f>
        <v>202505</v>
      </c>
      <c r="BG754" s="5" t="str">
        <f>_xlfn.CONCAT(TRIM(Sheet1[[#This Row],[ASESOR]])," ",TRIM(Sheet1[[#This Row],[DEPARTAMENTO]]))</f>
        <v>ALIV TELECOM S.A.C. Piura</v>
      </c>
      <c r="BH754" s="5" t="str">
        <f>Sheet1[[#This Row],[DNI_ASESOR]]</f>
        <v>20609316170</v>
      </c>
      <c r="BI754">
        <f>IF(Sheet1[[#This Row],[GRUPO]]="G1",IF(AND(Sheet1[[#This Row],[RECIBO1_PAGADO]]&lt;&gt;"",Sheet1[[#This Row],[RECIBO1_PAGADO]]&lt;=DATEVALUE("10/06/2025")),1,0),0)</f>
        <v>1</v>
      </c>
      <c r="BJ754" s="9">
        <f>Sheet1[[#This Row],[PRECIO CON IGV EXTERNO]]/1.18</f>
        <v>94.544915254237296</v>
      </c>
      <c r="BK754" s="5" t="str">
        <f>IF(MONTH(Sheet1[[#This Row],[WS_RECIBO1_EMISION]])=5,"G1",IF(MONTH(Sheet1[[#This Row],[WS_RECIBO1_EMISION]])-5=1,"G2","POR DEFINIR"))</f>
        <v>G1</v>
      </c>
      <c r="BL754" s="5" t="s">
        <v>1798</v>
      </c>
    </row>
    <row r="755" spans="1:64" x14ac:dyDescent="0.25">
      <c r="A755">
        <v>2183131</v>
      </c>
      <c r="B755" t="s">
        <v>1052</v>
      </c>
      <c r="C755" t="s">
        <v>89</v>
      </c>
      <c r="D755" t="s">
        <v>89</v>
      </c>
      <c r="E755" t="s">
        <v>93</v>
      </c>
      <c r="H755" s="3">
        <v>45793</v>
      </c>
      <c r="I755" s="13">
        <v>45793.820964895836</v>
      </c>
      <c r="J755" t="s">
        <v>190</v>
      </c>
      <c r="K755">
        <v>350</v>
      </c>
      <c r="L755" t="s">
        <v>186</v>
      </c>
      <c r="M755" t="s">
        <v>53</v>
      </c>
      <c r="N755">
        <v>0</v>
      </c>
      <c r="O755">
        <v>0</v>
      </c>
      <c r="P755">
        <v>0</v>
      </c>
      <c r="Q755">
        <v>0</v>
      </c>
      <c r="R755" t="s">
        <v>227</v>
      </c>
      <c r="S755" t="s">
        <v>227</v>
      </c>
      <c r="T755">
        <v>0</v>
      </c>
      <c r="U755" t="s">
        <v>227</v>
      </c>
      <c r="V755" t="s">
        <v>227</v>
      </c>
      <c r="W755" t="s">
        <v>227</v>
      </c>
      <c r="X755" t="s">
        <v>227</v>
      </c>
      <c r="Y755" t="s">
        <v>227</v>
      </c>
      <c r="Z755" t="s">
        <v>227</v>
      </c>
      <c r="AA755" t="s">
        <v>54</v>
      </c>
      <c r="AB755">
        <v>69</v>
      </c>
      <c r="AC755">
        <v>69</v>
      </c>
      <c r="AD755" t="s">
        <v>67</v>
      </c>
      <c r="AE755" t="s">
        <v>4</v>
      </c>
      <c r="AF755" t="s">
        <v>8</v>
      </c>
      <c r="AG755" t="s">
        <v>88</v>
      </c>
      <c r="AH755" s="3">
        <v>45794</v>
      </c>
      <c r="AJ755" t="s">
        <v>56</v>
      </c>
      <c r="AK755" s="3"/>
      <c r="AM755" s="3"/>
      <c r="AN755" t="s">
        <v>57</v>
      </c>
      <c r="AO755" s="3"/>
      <c r="AR755"/>
      <c r="AS755">
        <v>202505</v>
      </c>
      <c r="AT755" s="3">
        <v>45794</v>
      </c>
      <c r="AU755">
        <v>2183131</v>
      </c>
      <c r="AV755">
        <v>45796</v>
      </c>
      <c r="AW755" s="3">
        <v>45812</v>
      </c>
      <c r="AY755" s="3"/>
      <c r="BA755" s="3"/>
      <c r="BC755" s="3"/>
      <c r="BD755">
        <v>202505</v>
      </c>
      <c r="BE755">
        <v>202505</v>
      </c>
      <c r="BF755" s="5">
        <f>IFERROR(VLOOKUP(Sheet1[[#This Row],[ASESOR]],Parámetros!A:B,2,0),Sheet1[[#This Row],[PERIODO_ALTA]])</f>
        <v>202505</v>
      </c>
      <c r="BG755" s="5" t="str">
        <f>_xlfn.CONCAT(TRIM(Sheet1[[#This Row],[ASESOR]])," ",TRIM(Sheet1[[#This Row],[DEPARTAMENTO]]))</f>
        <v>ALIV TELECOM S.A.C. Piura</v>
      </c>
      <c r="BH755" s="5" t="str">
        <f>Sheet1[[#This Row],[DNI_ASESOR]]</f>
        <v>20609316170</v>
      </c>
      <c r="BI755">
        <f>IF(Sheet1[[#This Row],[GRUPO]]="G1",IF(AND(Sheet1[[#This Row],[RECIBO1_PAGADO]]&lt;&gt;"",Sheet1[[#This Row],[RECIBO1_PAGADO]]&lt;=DATEVALUE("10/06/2025")),1,0),0)</f>
        <v>1</v>
      </c>
      <c r="BJ755" s="9">
        <f>Sheet1[[#This Row],[PRECIO CON IGV EXTERNO]]/1.18</f>
        <v>58.474576271186443</v>
      </c>
      <c r="BK755" s="5" t="str">
        <f>IF(MONTH(Sheet1[[#This Row],[WS_RECIBO1_EMISION]])=5,"G1",IF(MONTH(Sheet1[[#This Row],[WS_RECIBO1_EMISION]])-5=1,"G2","POR DEFINIR"))</f>
        <v>G1</v>
      </c>
      <c r="BL755" s="5" t="s">
        <v>1798</v>
      </c>
    </row>
    <row r="756" spans="1:64" x14ac:dyDescent="0.25">
      <c r="A756">
        <v>2183136</v>
      </c>
      <c r="B756" t="s">
        <v>1053</v>
      </c>
      <c r="C756" t="s">
        <v>85</v>
      </c>
      <c r="D756" t="s">
        <v>86</v>
      </c>
      <c r="E756" t="s">
        <v>87</v>
      </c>
      <c r="H756" s="3">
        <v>45793</v>
      </c>
      <c r="I756" s="13">
        <v>45793.825120636575</v>
      </c>
      <c r="J756" t="s">
        <v>194</v>
      </c>
      <c r="K756">
        <v>1000</v>
      </c>
      <c r="L756" t="s">
        <v>186</v>
      </c>
      <c r="M756" t="s">
        <v>53</v>
      </c>
      <c r="N756">
        <v>0</v>
      </c>
      <c r="O756">
        <v>0</v>
      </c>
      <c r="P756">
        <v>0</v>
      </c>
      <c r="Q756">
        <v>0</v>
      </c>
      <c r="R756" t="s">
        <v>227</v>
      </c>
      <c r="S756" t="s">
        <v>227</v>
      </c>
      <c r="T756">
        <v>0</v>
      </c>
      <c r="U756" t="s">
        <v>227</v>
      </c>
      <c r="V756" t="s">
        <v>227</v>
      </c>
      <c r="W756" t="s">
        <v>227</v>
      </c>
      <c r="X756" t="s">
        <v>227</v>
      </c>
      <c r="Y756" t="s">
        <v>227</v>
      </c>
      <c r="Z756" t="s">
        <v>227</v>
      </c>
      <c r="AA756" t="s">
        <v>54</v>
      </c>
      <c r="AB756">
        <v>159</v>
      </c>
      <c r="AC756">
        <v>159</v>
      </c>
      <c r="AD756" t="s">
        <v>67</v>
      </c>
      <c r="AE756" t="s">
        <v>196</v>
      </c>
      <c r="AF756" t="s">
        <v>197</v>
      </c>
      <c r="AG756" t="s">
        <v>88</v>
      </c>
      <c r="AH756" s="3">
        <v>45794</v>
      </c>
      <c r="AJ756" t="s">
        <v>56</v>
      </c>
      <c r="AK756" s="3"/>
      <c r="AM756" s="3"/>
      <c r="AN756" t="s">
        <v>57</v>
      </c>
      <c r="AO756" s="3"/>
      <c r="AR756"/>
      <c r="AS756">
        <v>202505</v>
      </c>
      <c r="AT756" s="3">
        <v>45794</v>
      </c>
      <c r="AU756">
        <v>2183136</v>
      </c>
      <c r="AV756">
        <v>45796</v>
      </c>
      <c r="AW756" s="3"/>
      <c r="AY756" s="3"/>
      <c r="BA756" s="3"/>
      <c r="BC756" s="3"/>
      <c r="BD756">
        <v>202505</v>
      </c>
      <c r="BE756">
        <v>202505</v>
      </c>
      <c r="BF756" s="5">
        <f>IFERROR(VLOOKUP(Sheet1[[#This Row],[ASESOR]],Parámetros!A:B,2,0),Sheet1[[#This Row],[PERIODO_ALTA]])</f>
        <v>202505</v>
      </c>
      <c r="BG756" s="5" t="str">
        <f>_xlfn.CONCAT(TRIM(Sheet1[[#This Row],[ASESOR]])," ",TRIM(Sheet1[[#This Row],[DEPARTAMENTO]]))</f>
        <v>NOVO NETWORKS SAC Lambayeque</v>
      </c>
      <c r="BH756" s="5" t="str">
        <f>Sheet1[[#This Row],[DNI_ASESOR]]</f>
        <v>20607021555</v>
      </c>
      <c r="BI756">
        <f>IF(Sheet1[[#This Row],[GRUPO]]="G1",IF(AND(Sheet1[[#This Row],[RECIBO1_PAGADO]]&lt;&gt;"",Sheet1[[#This Row],[RECIBO1_PAGADO]]&lt;=DATEVALUE("10/06/2025")),1,0),0)</f>
        <v>0</v>
      </c>
      <c r="BJ756" s="9">
        <f>Sheet1[[#This Row],[PRECIO CON IGV EXTERNO]]/1.18</f>
        <v>134.74576271186442</v>
      </c>
      <c r="BK756" s="5" t="str">
        <f>IF(MONTH(Sheet1[[#This Row],[WS_RECIBO1_EMISION]])=5,"G1",IF(MONTH(Sheet1[[#This Row],[WS_RECIBO1_EMISION]])-5=1,"G2","POR DEFINIR"))</f>
        <v>G1</v>
      </c>
      <c r="BL756" s="5" t="s">
        <v>1798</v>
      </c>
    </row>
    <row r="757" spans="1:64" x14ac:dyDescent="0.25">
      <c r="A757">
        <v>2183146</v>
      </c>
      <c r="B757" t="s">
        <v>1054</v>
      </c>
      <c r="C757" t="s">
        <v>85</v>
      </c>
      <c r="D757" t="s">
        <v>86</v>
      </c>
      <c r="E757" t="s">
        <v>87</v>
      </c>
      <c r="H757" s="3">
        <v>45793</v>
      </c>
      <c r="I757" s="13">
        <v>45793.775288460645</v>
      </c>
      <c r="J757" t="s">
        <v>195</v>
      </c>
      <c r="K757">
        <v>1000</v>
      </c>
      <c r="L757" t="s">
        <v>188</v>
      </c>
      <c r="M757" t="s">
        <v>58</v>
      </c>
      <c r="N757">
        <v>1</v>
      </c>
      <c r="O757">
        <v>0</v>
      </c>
      <c r="P757">
        <v>0</v>
      </c>
      <c r="Q757">
        <v>0</v>
      </c>
      <c r="R757" t="s">
        <v>227</v>
      </c>
      <c r="S757" t="s">
        <v>227</v>
      </c>
      <c r="T757">
        <v>0</v>
      </c>
      <c r="U757" t="s">
        <v>227</v>
      </c>
      <c r="V757" t="s">
        <v>227</v>
      </c>
      <c r="W757" t="s">
        <v>227</v>
      </c>
      <c r="X757" t="s">
        <v>227</v>
      </c>
      <c r="Y757" t="s">
        <v>227</v>
      </c>
      <c r="Z757" t="s">
        <v>228</v>
      </c>
      <c r="AA757" t="s">
        <v>54</v>
      </c>
      <c r="AB757">
        <v>129.9</v>
      </c>
      <c r="AC757">
        <v>111.563</v>
      </c>
      <c r="AD757" t="s">
        <v>67</v>
      </c>
      <c r="AE757" t="s">
        <v>70</v>
      </c>
      <c r="AF757" t="s">
        <v>131</v>
      </c>
      <c r="AG757" t="s">
        <v>88</v>
      </c>
      <c r="AH757" s="3">
        <v>45796</v>
      </c>
      <c r="AJ757" t="s">
        <v>56</v>
      </c>
      <c r="AK757" s="3"/>
      <c r="AM757" s="3"/>
      <c r="AN757" t="s">
        <v>57</v>
      </c>
      <c r="AO757" s="3"/>
      <c r="AR757"/>
      <c r="AS757">
        <v>202505</v>
      </c>
      <c r="AT757" s="3">
        <v>45796</v>
      </c>
      <c r="AU757">
        <v>2183146</v>
      </c>
      <c r="AV757">
        <v>45800</v>
      </c>
      <c r="AW757" s="3">
        <v>45813</v>
      </c>
      <c r="AY757" s="3"/>
      <c r="BA757" s="3"/>
      <c r="BC757" s="3"/>
      <c r="BD757">
        <v>202505</v>
      </c>
      <c r="BE757">
        <v>202505</v>
      </c>
      <c r="BF757" s="5">
        <f>IFERROR(VLOOKUP(Sheet1[[#This Row],[ASESOR]],Parámetros!A:B,2,0),Sheet1[[#This Row],[PERIODO_ALTA]])</f>
        <v>202505</v>
      </c>
      <c r="BG757" s="5" t="str">
        <f>_xlfn.CONCAT(TRIM(Sheet1[[#This Row],[ASESOR]])," ",TRIM(Sheet1[[#This Row],[DEPARTAMENTO]]))</f>
        <v>SICOMNET SAC Lambayeque</v>
      </c>
      <c r="BH757" s="5" t="str">
        <f>Sheet1[[#This Row],[DNI_ASESOR]]</f>
        <v>20610959564</v>
      </c>
      <c r="BI757">
        <f>IF(Sheet1[[#This Row],[GRUPO]]="G1",IF(AND(Sheet1[[#This Row],[RECIBO1_PAGADO]]&lt;&gt;"",Sheet1[[#This Row],[RECIBO1_PAGADO]]&lt;=DATEVALUE("10/06/2025")),1,0),0)</f>
        <v>1</v>
      </c>
      <c r="BJ757" s="9">
        <f>Sheet1[[#This Row],[PRECIO CON IGV EXTERNO]]/1.18</f>
        <v>94.544915254237296</v>
      </c>
      <c r="BK757" s="5" t="str">
        <f>IF(MONTH(Sheet1[[#This Row],[WS_RECIBO1_EMISION]])=5,"G1",IF(MONTH(Sheet1[[#This Row],[WS_RECIBO1_EMISION]])-5=1,"G2","POR DEFINIR"))</f>
        <v>G1</v>
      </c>
      <c r="BL757" s="5" t="s">
        <v>1798</v>
      </c>
    </row>
    <row r="758" spans="1:64" x14ac:dyDescent="0.25">
      <c r="A758">
        <v>2183157</v>
      </c>
      <c r="B758" t="s">
        <v>1055</v>
      </c>
      <c r="C758" t="s">
        <v>89</v>
      </c>
      <c r="D758" t="s">
        <v>89</v>
      </c>
      <c r="E758" t="s">
        <v>89</v>
      </c>
      <c r="H758" s="3">
        <v>45793</v>
      </c>
      <c r="I758" s="13">
        <v>45793.791890740744</v>
      </c>
      <c r="J758" t="s">
        <v>191</v>
      </c>
      <c r="K758">
        <v>550</v>
      </c>
      <c r="L758" t="s">
        <v>188</v>
      </c>
      <c r="M758" t="s">
        <v>61</v>
      </c>
      <c r="N758">
        <v>0</v>
      </c>
      <c r="O758">
        <v>0</v>
      </c>
      <c r="P758">
        <v>0</v>
      </c>
      <c r="Q758">
        <v>0</v>
      </c>
      <c r="R758" t="s">
        <v>227</v>
      </c>
      <c r="S758" t="s">
        <v>227</v>
      </c>
      <c r="T758">
        <v>1</v>
      </c>
      <c r="U758" t="s">
        <v>227</v>
      </c>
      <c r="V758" t="s">
        <v>227</v>
      </c>
      <c r="W758" t="s">
        <v>227</v>
      </c>
      <c r="X758" t="s">
        <v>227</v>
      </c>
      <c r="Y758" t="s">
        <v>227</v>
      </c>
      <c r="Z758" t="s">
        <v>227</v>
      </c>
      <c r="AA758" t="s">
        <v>54</v>
      </c>
      <c r="AB758">
        <v>99</v>
      </c>
      <c r="AC758">
        <v>99</v>
      </c>
      <c r="AD758" t="s">
        <v>67</v>
      </c>
      <c r="AE758" t="s">
        <v>4</v>
      </c>
      <c r="AF758" t="s">
        <v>8</v>
      </c>
      <c r="AG758" t="s">
        <v>88</v>
      </c>
      <c r="AH758" s="3">
        <v>45794</v>
      </c>
      <c r="AJ758" t="s">
        <v>56</v>
      </c>
      <c r="AK758" s="3"/>
      <c r="AM758" s="3"/>
      <c r="AN758" t="s">
        <v>57</v>
      </c>
      <c r="AO758" s="3"/>
      <c r="AR758"/>
      <c r="AS758">
        <v>202505</v>
      </c>
      <c r="AT758" s="3">
        <v>45794</v>
      </c>
      <c r="AU758">
        <v>2183157</v>
      </c>
      <c r="AV758">
        <v>45796</v>
      </c>
      <c r="AW758" s="3">
        <v>45803</v>
      </c>
      <c r="AY758" s="3"/>
      <c r="BA758" s="3"/>
      <c r="BC758" s="3"/>
      <c r="BD758">
        <v>202505</v>
      </c>
      <c r="BE758">
        <v>202505</v>
      </c>
      <c r="BF758" s="5">
        <f>IFERROR(VLOOKUP(Sheet1[[#This Row],[ASESOR]],Parámetros!A:B,2,0),Sheet1[[#This Row],[PERIODO_ALTA]])</f>
        <v>202505</v>
      </c>
      <c r="BG758" s="5" t="str">
        <f>_xlfn.CONCAT(TRIM(Sheet1[[#This Row],[ASESOR]])," ",TRIM(Sheet1[[#This Row],[DEPARTAMENTO]]))</f>
        <v>ALIV TELECOM S.A.C. Piura</v>
      </c>
      <c r="BH758" s="5" t="str">
        <f>Sheet1[[#This Row],[DNI_ASESOR]]</f>
        <v>20609316170</v>
      </c>
      <c r="BI758">
        <f>IF(Sheet1[[#This Row],[GRUPO]]="G1",IF(AND(Sheet1[[#This Row],[RECIBO1_PAGADO]]&lt;&gt;"",Sheet1[[#This Row],[RECIBO1_PAGADO]]&lt;=DATEVALUE("10/06/2025")),1,0),0)</f>
        <v>1</v>
      </c>
      <c r="BJ758" s="9">
        <f>Sheet1[[#This Row],[PRECIO CON IGV EXTERNO]]/1.18</f>
        <v>83.898305084745772</v>
      </c>
      <c r="BK758" s="5" t="str">
        <f>IF(MONTH(Sheet1[[#This Row],[WS_RECIBO1_EMISION]])=5,"G1",IF(MONTH(Sheet1[[#This Row],[WS_RECIBO1_EMISION]])-5=1,"G2","POR DEFINIR"))</f>
        <v>G1</v>
      </c>
      <c r="BL758" s="5" t="s">
        <v>1798</v>
      </c>
    </row>
    <row r="759" spans="1:64" x14ac:dyDescent="0.25">
      <c r="A759">
        <v>2183182</v>
      </c>
      <c r="B759" t="s">
        <v>1056</v>
      </c>
      <c r="C759" t="s">
        <v>89</v>
      </c>
      <c r="D759" t="s">
        <v>89</v>
      </c>
      <c r="E759" t="s">
        <v>90</v>
      </c>
      <c r="H759" s="3">
        <v>45793</v>
      </c>
      <c r="I759" s="13">
        <v>45793.814747418983</v>
      </c>
      <c r="J759" t="s">
        <v>190</v>
      </c>
      <c r="K759">
        <v>350</v>
      </c>
      <c r="L759" t="s">
        <v>186</v>
      </c>
      <c r="M759" t="s">
        <v>53</v>
      </c>
      <c r="N759">
        <v>0</v>
      </c>
      <c r="O759">
        <v>0</v>
      </c>
      <c r="P759">
        <v>0</v>
      </c>
      <c r="Q759">
        <v>0</v>
      </c>
      <c r="R759" t="s">
        <v>227</v>
      </c>
      <c r="S759" t="s">
        <v>227</v>
      </c>
      <c r="T759">
        <v>0</v>
      </c>
      <c r="U759" t="s">
        <v>227</v>
      </c>
      <c r="V759" t="s">
        <v>227</v>
      </c>
      <c r="W759" t="s">
        <v>227</v>
      </c>
      <c r="X759" t="s">
        <v>227</v>
      </c>
      <c r="Y759" t="s">
        <v>227</v>
      </c>
      <c r="Z759" t="s">
        <v>227</v>
      </c>
      <c r="AA759" t="s">
        <v>54</v>
      </c>
      <c r="AB759">
        <v>69</v>
      </c>
      <c r="AC759">
        <v>69</v>
      </c>
      <c r="AD759" t="s">
        <v>55</v>
      </c>
      <c r="AE759" t="s">
        <v>6</v>
      </c>
      <c r="AF759" t="s">
        <v>10</v>
      </c>
      <c r="AG759" t="s">
        <v>88</v>
      </c>
      <c r="AH759" s="3">
        <v>45794</v>
      </c>
      <c r="AJ759" t="s">
        <v>56</v>
      </c>
      <c r="AK759" s="3"/>
      <c r="AM759" s="3"/>
      <c r="AN759" t="s">
        <v>57</v>
      </c>
      <c r="AO759" s="3"/>
      <c r="AR759"/>
      <c r="AS759">
        <v>202505</v>
      </c>
      <c r="AT759" s="3">
        <v>45794</v>
      </c>
      <c r="AU759">
        <v>2183182</v>
      </c>
      <c r="AV759" s="3">
        <v>45796</v>
      </c>
      <c r="AW759" s="3">
        <v>45812</v>
      </c>
      <c r="AY759" s="3"/>
      <c r="BA759" s="3"/>
      <c r="BC759" s="3"/>
      <c r="BD759">
        <v>202505</v>
      </c>
      <c r="BE759">
        <v>202505</v>
      </c>
      <c r="BF759" s="5">
        <f>IFERROR(VLOOKUP(Sheet1[[#This Row],[ASESOR]],Parámetros!A:B,2,0),Sheet1[[#This Row],[PERIODO_ALTA]])</f>
        <v>202505</v>
      </c>
      <c r="BG759" s="5" t="str">
        <f>_xlfn.CONCAT(TRIM(Sheet1[[#This Row],[ASESOR]])," ",TRIM(Sheet1[[#This Row],[DEPARTAMENTO]]))</f>
        <v>DAS SOLUCIONES S.A.C. Piura</v>
      </c>
      <c r="BH759" s="5" t="str">
        <f>Sheet1[[#This Row],[DNI_ASESOR]]</f>
        <v>20607995258</v>
      </c>
      <c r="BI759">
        <f>IF(Sheet1[[#This Row],[GRUPO]]="G1",IF(AND(Sheet1[[#This Row],[RECIBO1_PAGADO]]&lt;&gt;"",Sheet1[[#This Row],[RECIBO1_PAGADO]]&lt;=DATEVALUE("10/06/2025")),1,0),0)</f>
        <v>1</v>
      </c>
      <c r="BJ759" s="9">
        <f>Sheet1[[#This Row],[PRECIO CON IGV EXTERNO]]/1.18</f>
        <v>58.474576271186443</v>
      </c>
      <c r="BK759" s="5" t="str">
        <f>IF(MONTH(Sheet1[[#This Row],[WS_RECIBO1_EMISION]])=5,"G1",IF(MONTH(Sheet1[[#This Row],[WS_RECIBO1_EMISION]])-5=1,"G2","POR DEFINIR"))</f>
        <v>G1</v>
      </c>
      <c r="BL759" s="5" t="s">
        <v>1798</v>
      </c>
    </row>
    <row r="760" spans="1:64" x14ac:dyDescent="0.25">
      <c r="A760">
        <v>2183194</v>
      </c>
      <c r="B760" t="s">
        <v>1057</v>
      </c>
      <c r="C760" t="s">
        <v>94</v>
      </c>
      <c r="D760" t="s">
        <v>95</v>
      </c>
      <c r="E760" t="s">
        <v>96</v>
      </c>
      <c r="H760" s="3">
        <v>45793</v>
      </c>
      <c r="I760" s="13">
        <v>45793.818876423611</v>
      </c>
      <c r="J760" t="s">
        <v>190</v>
      </c>
      <c r="K760">
        <v>350</v>
      </c>
      <c r="L760" t="s">
        <v>186</v>
      </c>
      <c r="M760" t="s">
        <v>53</v>
      </c>
      <c r="N760">
        <v>0</v>
      </c>
      <c r="O760">
        <v>0</v>
      </c>
      <c r="P760">
        <v>0</v>
      </c>
      <c r="Q760">
        <v>0</v>
      </c>
      <c r="R760" t="s">
        <v>227</v>
      </c>
      <c r="S760" t="s">
        <v>227</v>
      </c>
      <c r="T760">
        <v>0</v>
      </c>
      <c r="U760" t="s">
        <v>227</v>
      </c>
      <c r="V760" t="s">
        <v>227</v>
      </c>
      <c r="W760" t="s">
        <v>227</v>
      </c>
      <c r="X760" t="s">
        <v>227</v>
      </c>
      <c r="Y760" t="s">
        <v>227</v>
      </c>
      <c r="Z760" t="s">
        <v>227</v>
      </c>
      <c r="AA760" t="s">
        <v>64</v>
      </c>
      <c r="AB760">
        <v>69</v>
      </c>
      <c r="AC760">
        <v>69</v>
      </c>
      <c r="AD760" t="s">
        <v>67</v>
      </c>
      <c r="AE760" t="s">
        <v>154</v>
      </c>
      <c r="AF760" t="s">
        <v>155</v>
      </c>
      <c r="AG760" t="s">
        <v>88</v>
      </c>
      <c r="AH760" s="3">
        <v>45794</v>
      </c>
      <c r="AJ760" t="s">
        <v>56</v>
      </c>
      <c r="AK760" s="3"/>
      <c r="AM760" s="3"/>
      <c r="AN760" t="s">
        <v>57</v>
      </c>
      <c r="AO760" s="3"/>
      <c r="AR760"/>
      <c r="AS760">
        <v>202505</v>
      </c>
      <c r="AT760" s="3">
        <v>45794</v>
      </c>
      <c r="AU760">
        <v>2183194</v>
      </c>
      <c r="AV760">
        <v>45796</v>
      </c>
      <c r="AW760" s="3">
        <v>45804</v>
      </c>
      <c r="AY760" s="3"/>
      <c r="BA760" s="3"/>
      <c r="BC760" s="3"/>
      <c r="BD760">
        <v>202505</v>
      </c>
      <c r="BE760">
        <v>202505</v>
      </c>
      <c r="BF760" s="5">
        <f>IFERROR(VLOOKUP(Sheet1[[#This Row],[ASESOR]],Parámetros!A:B,2,0),Sheet1[[#This Row],[PERIODO_ALTA]])</f>
        <v>202505</v>
      </c>
      <c r="BG760" s="5" t="str">
        <f>_xlfn.CONCAT(TRIM(Sheet1[[#This Row],[ASESOR]])," ",TRIM(Sheet1[[#This Row],[DEPARTAMENTO]]))</f>
        <v>AFG TELECOM S.A.C. La Libertad</v>
      </c>
      <c r="BH760" s="5" t="str">
        <f>Sheet1[[#This Row],[DNI_ASESOR]]</f>
        <v>20613447505</v>
      </c>
      <c r="BI760">
        <f>IF(Sheet1[[#This Row],[GRUPO]]="G1",IF(AND(Sheet1[[#This Row],[RECIBO1_PAGADO]]&lt;&gt;"",Sheet1[[#This Row],[RECIBO1_PAGADO]]&lt;=DATEVALUE("10/06/2025")),1,0),0)</f>
        <v>1</v>
      </c>
      <c r="BJ760" s="9">
        <f>Sheet1[[#This Row],[PRECIO CON IGV EXTERNO]]/1.18</f>
        <v>58.474576271186443</v>
      </c>
      <c r="BK760" s="5" t="str">
        <f>IF(MONTH(Sheet1[[#This Row],[WS_RECIBO1_EMISION]])=5,"G1",IF(MONTH(Sheet1[[#This Row],[WS_RECIBO1_EMISION]])-5=1,"G2","POR DEFINIR"))</f>
        <v>G1</v>
      </c>
      <c r="BL760" s="5" t="s">
        <v>1798</v>
      </c>
    </row>
    <row r="761" spans="1:64" x14ac:dyDescent="0.25">
      <c r="A761">
        <v>2183297</v>
      </c>
      <c r="B761" t="s">
        <v>1058</v>
      </c>
      <c r="C761" t="s">
        <v>89</v>
      </c>
      <c r="D761" t="s">
        <v>89</v>
      </c>
      <c r="E761" t="s">
        <v>90</v>
      </c>
      <c r="H761" s="3">
        <v>45793</v>
      </c>
      <c r="I761" s="13">
        <v>45793.875168900464</v>
      </c>
      <c r="J761" t="s">
        <v>195</v>
      </c>
      <c r="K761">
        <v>1000</v>
      </c>
      <c r="L761" t="s">
        <v>188</v>
      </c>
      <c r="M761" t="s">
        <v>58</v>
      </c>
      <c r="N761">
        <v>1</v>
      </c>
      <c r="O761">
        <v>0</v>
      </c>
      <c r="P761">
        <v>0</v>
      </c>
      <c r="Q761">
        <v>0</v>
      </c>
      <c r="R761" t="s">
        <v>227</v>
      </c>
      <c r="S761" t="s">
        <v>227</v>
      </c>
      <c r="T761">
        <v>0</v>
      </c>
      <c r="U761" t="s">
        <v>227</v>
      </c>
      <c r="V761" t="s">
        <v>227</v>
      </c>
      <c r="W761" t="s">
        <v>227</v>
      </c>
      <c r="X761" t="s">
        <v>227</v>
      </c>
      <c r="Y761" t="s">
        <v>227</v>
      </c>
      <c r="Z761" t="s">
        <v>228</v>
      </c>
      <c r="AA761" t="s">
        <v>54</v>
      </c>
      <c r="AB761">
        <v>129.9</v>
      </c>
      <c r="AC761">
        <v>111.563</v>
      </c>
      <c r="AD761" t="s">
        <v>67</v>
      </c>
      <c r="AE761" t="s">
        <v>4</v>
      </c>
      <c r="AF761" t="s">
        <v>8</v>
      </c>
      <c r="AG761" t="s">
        <v>88</v>
      </c>
      <c r="AH761" s="3">
        <v>45794</v>
      </c>
      <c r="AJ761" t="s">
        <v>56</v>
      </c>
      <c r="AK761" s="3"/>
      <c r="AM761" s="3"/>
      <c r="AN761" t="s">
        <v>57</v>
      </c>
      <c r="AO761" s="3"/>
      <c r="AR761"/>
      <c r="AS761">
        <v>202505</v>
      </c>
      <c r="AT761" s="3">
        <v>45794</v>
      </c>
      <c r="AU761">
        <v>2183297</v>
      </c>
      <c r="AV761">
        <v>45796</v>
      </c>
      <c r="AW761" s="3">
        <v>45813</v>
      </c>
      <c r="AY761" s="3"/>
      <c r="BA761" s="3"/>
      <c r="BC761" s="3"/>
      <c r="BD761">
        <v>202505</v>
      </c>
      <c r="BE761">
        <v>202505</v>
      </c>
      <c r="BF761" s="5">
        <f>IFERROR(VLOOKUP(Sheet1[[#This Row],[ASESOR]],Parámetros!A:B,2,0),Sheet1[[#This Row],[PERIODO_ALTA]])</f>
        <v>202505</v>
      </c>
      <c r="BG761" s="5" t="str">
        <f>_xlfn.CONCAT(TRIM(Sheet1[[#This Row],[ASESOR]])," ",TRIM(Sheet1[[#This Row],[DEPARTAMENTO]]))</f>
        <v>ALIV TELECOM S.A.C. Piura</v>
      </c>
      <c r="BH761" s="5" t="str">
        <f>Sheet1[[#This Row],[DNI_ASESOR]]</f>
        <v>20609316170</v>
      </c>
      <c r="BI761">
        <f>IF(Sheet1[[#This Row],[GRUPO]]="G1",IF(AND(Sheet1[[#This Row],[RECIBO1_PAGADO]]&lt;&gt;"",Sheet1[[#This Row],[RECIBO1_PAGADO]]&lt;=DATEVALUE("10/06/2025")),1,0),0)</f>
        <v>1</v>
      </c>
      <c r="BJ761" s="9">
        <f>Sheet1[[#This Row],[PRECIO CON IGV EXTERNO]]/1.18</f>
        <v>94.544915254237296</v>
      </c>
      <c r="BK761" s="5" t="str">
        <f>IF(MONTH(Sheet1[[#This Row],[WS_RECIBO1_EMISION]])=5,"G1",IF(MONTH(Sheet1[[#This Row],[WS_RECIBO1_EMISION]])-5=1,"G2","POR DEFINIR"))</f>
        <v>G1</v>
      </c>
      <c r="BL761" s="5" t="s">
        <v>1798</v>
      </c>
    </row>
    <row r="762" spans="1:64" x14ac:dyDescent="0.25">
      <c r="A762">
        <v>2183301</v>
      </c>
      <c r="B762" t="s">
        <v>1059</v>
      </c>
      <c r="C762" t="s">
        <v>89</v>
      </c>
      <c r="D762" t="s">
        <v>89</v>
      </c>
      <c r="E762" t="s">
        <v>93</v>
      </c>
      <c r="H762" s="3">
        <v>45793</v>
      </c>
      <c r="I762" s="13">
        <v>45793.908450659721</v>
      </c>
      <c r="J762" t="s">
        <v>195</v>
      </c>
      <c r="K762">
        <v>1000</v>
      </c>
      <c r="L762" t="s">
        <v>188</v>
      </c>
      <c r="M762" t="s">
        <v>58</v>
      </c>
      <c r="N762">
        <v>1</v>
      </c>
      <c r="O762">
        <v>0</v>
      </c>
      <c r="P762">
        <v>0</v>
      </c>
      <c r="Q762">
        <v>0</v>
      </c>
      <c r="R762" t="s">
        <v>227</v>
      </c>
      <c r="S762" t="s">
        <v>227</v>
      </c>
      <c r="T762">
        <v>0</v>
      </c>
      <c r="U762" t="s">
        <v>227</v>
      </c>
      <c r="V762" t="s">
        <v>227</v>
      </c>
      <c r="W762" t="s">
        <v>227</v>
      </c>
      <c r="X762" t="s">
        <v>227</v>
      </c>
      <c r="Y762" t="s">
        <v>227</v>
      </c>
      <c r="Z762" t="s">
        <v>228</v>
      </c>
      <c r="AA762" t="s">
        <v>54</v>
      </c>
      <c r="AB762">
        <v>129.9</v>
      </c>
      <c r="AC762">
        <v>111.563</v>
      </c>
      <c r="AD762" t="s">
        <v>67</v>
      </c>
      <c r="AE762" t="s">
        <v>4</v>
      </c>
      <c r="AF762" t="s">
        <v>8</v>
      </c>
      <c r="AG762" t="s">
        <v>88</v>
      </c>
      <c r="AH762" s="3">
        <v>45794</v>
      </c>
      <c r="AJ762" t="s">
        <v>56</v>
      </c>
      <c r="AK762" s="3"/>
      <c r="AM762" s="3"/>
      <c r="AN762" t="s">
        <v>57</v>
      </c>
      <c r="AO762" s="3"/>
      <c r="AR762"/>
      <c r="AS762">
        <v>202505</v>
      </c>
      <c r="AT762" s="3">
        <v>45794</v>
      </c>
      <c r="AU762">
        <v>2183301</v>
      </c>
      <c r="AV762">
        <v>45796</v>
      </c>
      <c r="AW762" s="3">
        <v>45816</v>
      </c>
      <c r="AY762" s="3"/>
      <c r="BA762" s="3"/>
      <c r="BC762" s="3"/>
      <c r="BD762">
        <v>202505</v>
      </c>
      <c r="BE762">
        <v>202505</v>
      </c>
      <c r="BF762" s="5">
        <f>IFERROR(VLOOKUP(Sheet1[[#This Row],[ASESOR]],Parámetros!A:B,2,0),Sheet1[[#This Row],[PERIODO_ALTA]])</f>
        <v>202505</v>
      </c>
      <c r="BG762" s="5" t="str">
        <f>_xlfn.CONCAT(TRIM(Sheet1[[#This Row],[ASESOR]])," ",TRIM(Sheet1[[#This Row],[DEPARTAMENTO]]))</f>
        <v>ALIV TELECOM S.A.C. Piura</v>
      </c>
      <c r="BH762" s="5" t="str">
        <f>Sheet1[[#This Row],[DNI_ASESOR]]</f>
        <v>20609316170</v>
      </c>
      <c r="BI762">
        <f>IF(Sheet1[[#This Row],[GRUPO]]="G1",IF(AND(Sheet1[[#This Row],[RECIBO1_PAGADO]]&lt;&gt;"",Sheet1[[#This Row],[RECIBO1_PAGADO]]&lt;=DATEVALUE("10/06/2025")),1,0),0)</f>
        <v>1</v>
      </c>
      <c r="BJ762" s="9">
        <f>Sheet1[[#This Row],[PRECIO CON IGV EXTERNO]]/1.18</f>
        <v>94.544915254237296</v>
      </c>
      <c r="BK762" s="5" t="str">
        <f>IF(MONTH(Sheet1[[#This Row],[WS_RECIBO1_EMISION]])=5,"G1",IF(MONTH(Sheet1[[#This Row],[WS_RECIBO1_EMISION]])-5=1,"G2","POR DEFINIR"))</f>
        <v>G1</v>
      </c>
      <c r="BL762" s="5" t="s">
        <v>1798</v>
      </c>
    </row>
    <row r="763" spans="1:64" x14ac:dyDescent="0.25">
      <c r="A763">
        <v>2183303</v>
      </c>
      <c r="B763" t="s">
        <v>1060</v>
      </c>
      <c r="C763" t="s">
        <v>94</v>
      </c>
      <c r="D763" t="s">
        <v>95</v>
      </c>
      <c r="E763" t="s">
        <v>96</v>
      </c>
      <c r="H763" s="3">
        <v>45793</v>
      </c>
      <c r="I763" s="13">
        <v>45793.833550081021</v>
      </c>
      <c r="J763" t="s">
        <v>191</v>
      </c>
      <c r="K763">
        <v>550</v>
      </c>
      <c r="L763" t="s">
        <v>188</v>
      </c>
      <c r="M763" t="s">
        <v>58</v>
      </c>
      <c r="N763">
        <v>0</v>
      </c>
      <c r="O763">
        <v>0</v>
      </c>
      <c r="P763">
        <v>0</v>
      </c>
      <c r="Q763">
        <v>0</v>
      </c>
      <c r="R763" t="s">
        <v>227</v>
      </c>
      <c r="S763" t="s">
        <v>227</v>
      </c>
      <c r="T763">
        <v>0</v>
      </c>
      <c r="U763" t="s">
        <v>227</v>
      </c>
      <c r="V763" t="s">
        <v>227</v>
      </c>
      <c r="W763" t="s">
        <v>228</v>
      </c>
      <c r="X763" t="s">
        <v>227</v>
      </c>
      <c r="Y763" t="s">
        <v>227</v>
      </c>
      <c r="Z763" t="s">
        <v>227</v>
      </c>
      <c r="AA763" t="s">
        <v>54</v>
      </c>
      <c r="AB763">
        <v>114</v>
      </c>
      <c r="AC763">
        <v>114</v>
      </c>
      <c r="AD763" t="s">
        <v>67</v>
      </c>
      <c r="AE763" t="s">
        <v>151</v>
      </c>
      <c r="AF763" t="s">
        <v>152</v>
      </c>
      <c r="AG763" t="s">
        <v>88</v>
      </c>
      <c r="AH763" s="3">
        <v>45794</v>
      </c>
      <c r="AJ763" t="s">
        <v>56</v>
      </c>
      <c r="AK763" s="3"/>
      <c r="AM763" s="3"/>
      <c r="AN763" t="s">
        <v>57</v>
      </c>
      <c r="AO763" s="3"/>
      <c r="AR763"/>
      <c r="AS763">
        <v>202505</v>
      </c>
      <c r="AT763" s="3">
        <v>45794</v>
      </c>
      <c r="AU763">
        <v>2183303</v>
      </c>
      <c r="AV763">
        <v>45796</v>
      </c>
      <c r="AW763" s="3">
        <v>45806</v>
      </c>
      <c r="AY763" s="3"/>
      <c r="BA763" s="3"/>
      <c r="BC763" s="3"/>
      <c r="BD763">
        <v>202505</v>
      </c>
      <c r="BE763">
        <v>202505</v>
      </c>
      <c r="BF763" s="5">
        <f>IFERROR(VLOOKUP(Sheet1[[#This Row],[ASESOR]],Parámetros!A:B,2,0),Sheet1[[#This Row],[PERIODO_ALTA]])</f>
        <v>202505</v>
      </c>
      <c r="BG763" s="5" t="str">
        <f>_xlfn.CONCAT(TRIM(Sheet1[[#This Row],[ASESOR]])," ",TRIM(Sheet1[[#This Row],[DEPARTAMENTO]]))</f>
        <v>SAVY OUTSOURCING S.A.C. La Libertad</v>
      </c>
      <c r="BH763" s="5" t="str">
        <f>Sheet1[[#This Row],[DNI_ASESOR]]</f>
        <v>20611812893</v>
      </c>
      <c r="BI763">
        <f>IF(Sheet1[[#This Row],[GRUPO]]="G1",IF(AND(Sheet1[[#This Row],[RECIBO1_PAGADO]]&lt;&gt;"",Sheet1[[#This Row],[RECIBO1_PAGADO]]&lt;=DATEVALUE("10/06/2025")),1,0),0)</f>
        <v>1</v>
      </c>
      <c r="BJ763" s="9">
        <f>Sheet1[[#This Row],[PRECIO CON IGV EXTERNO]]/1.18</f>
        <v>96.610169491525426</v>
      </c>
      <c r="BK763" s="5" t="str">
        <f>IF(MONTH(Sheet1[[#This Row],[WS_RECIBO1_EMISION]])=5,"G1",IF(MONTH(Sheet1[[#This Row],[WS_RECIBO1_EMISION]])-5=1,"G2","POR DEFINIR"))</f>
        <v>G1</v>
      </c>
      <c r="BL763" s="5" t="s">
        <v>1798</v>
      </c>
    </row>
    <row r="764" spans="1:64" x14ac:dyDescent="0.25">
      <c r="A764">
        <v>2183318</v>
      </c>
      <c r="B764" t="s">
        <v>1061</v>
      </c>
      <c r="C764" t="s">
        <v>85</v>
      </c>
      <c r="D764" t="s">
        <v>86</v>
      </c>
      <c r="E764" t="s">
        <v>87</v>
      </c>
      <c r="H764" s="3">
        <v>45793</v>
      </c>
      <c r="I764" s="13">
        <v>45793.910538807868</v>
      </c>
      <c r="J764" t="s">
        <v>190</v>
      </c>
      <c r="K764">
        <v>350</v>
      </c>
      <c r="L764" t="s">
        <v>186</v>
      </c>
      <c r="M764" t="s">
        <v>53</v>
      </c>
      <c r="N764">
        <v>0</v>
      </c>
      <c r="O764">
        <v>0</v>
      </c>
      <c r="P764">
        <v>0</v>
      </c>
      <c r="Q764">
        <v>0</v>
      </c>
      <c r="R764" t="s">
        <v>227</v>
      </c>
      <c r="S764" t="s">
        <v>227</v>
      </c>
      <c r="T764">
        <v>0</v>
      </c>
      <c r="U764" t="s">
        <v>227</v>
      </c>
      <c r="V764" t="s">
        <v>227</v>
      </c>
      <c r="W764" t="s">
        <v>227</v>
      </c>
      <c r="X764" t="s">
        <v>227</v>
      </c>
      <c r="Y764" t="s">
        <v>227</v>
      </c>
      <c r="Z764" t="s">
        <v>227</v>
      </c>
      <c r="AA764" t="s">
        <v>54</v>
      </c>
      <c r="AB764">
        <v>69</v>
      </c>
      <c r="AC764">
        <v>69</v>
      </c>
      <c r="AD764" t="s">
        <v>67</v>
      </c>
      <c r="AE764" t="s">
        <v>4</v>
      </c>
      <c r="AF764" t="s">
        <v>8</v>
      </c>
      <c r="AG764" t="s">
        <v>88</v>
      </c>
      <c r="AH764" s="3">
        <v>45794</v>
      </c>
      <c r="AJ764" t="s">
        <v>56</v>
      </c>
      <c r="AK764" s="3"/>
      <c r="AM764" s="3"/>
      <c r="AN764" t="s">
        <v>57</v>
      </c>
      <c r="AO764" s="3"/>
      <c r="AR764"/>
      <c r="AS764">
        <v>202505</v>
      </c>
      <c r="AT764" s="3">
        <v>45794</v>
      </c>
      <c r="AU764">
        <v>2183318</v>
      </c>
      <c r="AV764">
        <v>45796</v>
      </c>
      <c r="AW764" s="3">
        <v>45809</v>
      </c>
      <c r="AY764" s="3"/>
      <c r="BA764" s="3"/>
      <c r="BC764" s="3"/>
      <c r="BD764">
        <v>202505</v>
      </c>
      <c r="BE764">
        <v>202505</v>
      </c>
      <c r="BF764" s="5">
        <f>IFERROR(VLOOKUP(Sheet1[[#This Row],[ASESOR]],Parámetros!A:B,2,0),Sheet1[[#This Row],[PERIODO_ALTA]])</f>
        <v>202505</v>
      </c>
      <c r="BG764" s="5" t="str">
        <f>_xlfn.CONCAT(TRIM(Sheet1[[#This Row],[ASESOR]])," ",TRIM(Sheet1[[#This Row],[DEPARTAMENTO]]))</f>
        <v>ALIV TELECOM S.A.C. Lambayeque</v>
      </c>
      <c r="BH764" s="5" t="str">
        <f>Sheet1[[#This Row],[DNI_ASESOR]]</f>
        <v>20609316170</v>
      </c>
      <c r="BI764">
        <f>IF(Sheet1[[#This Row],[GRUPO]]="G1",IF(AND(Sheet1[[#This Row],[RECIBO1_PAGADO]]&lt;&gt;"",Sheet1[[#This Row],[RECIBO1_PAGADO]]&lt;=DATEVALUE("10/06/2025")),1,0),0)</f>
        <v>1</v>
      </c>
      <c r="BJ764" s="9">
        <f>Sheet1[[#This Row],[PRECIO CON IGV EXTERNO]]/1.18</f>
        <v>58.474576271186443</v>
      </c>
      <c r="BK764" s="5" t="str">
        <f>IF(MONTH(Sheet1[[#This Row],[WS_RECIBO1_EMISION]])=5,"G1",IF(MONTH(Sheet1[[#This Row],[WS_RECIBO1_EMISION]])-5=1,"G2","POR DEFINIR"))</f>
        <v>G1</v>
      </c>
      <c r="BL764" s="5" t="s">
        <v>1798</v>
      </c>
    </row>
    <row r="765" spans="1:64" x14ac:dyDescent="0.25">
      <c r="A765">
        <v>2183345</v>
      </c>
      <c r="B765" t="s">
        <v>1062</v>
      </c>
      <c r="C765" t="s">
        <v>94</v>
      </c>
      <c r="D765" t="s">
        <v>95</v>
      </c>
      <c r="E765" t="s">
        <v>96</v>
      </c>
      <c r="H765" s="3">
        <v>45793</v>
      </c>
      <c r="I765" s="13">
        <v>45793.89388116898</v>
      </c>
      <c r="J765" t="s">
        <v>190</v>
      </c>
      <c r="K765">
        <v>350</v>
      </c>
      <c r="L765" t="s">
        <v>186</v>
      </c>
      <c r="M765" t="s">
        <v>53</v>
      </c>
      <c r="N765">
        <v>0</v>
      </c>
      <c r="O765">
        <v>0</v>
      </c>
      <c r="P765">
        <v>0</v>
      </c>
      <c r="Q765">
        <v>0</v>
      </c>
      <c r="R765" t="s">
        <v>227</v>
      </c>
      <c r="S765" t="s">
        <v>227</v>
      </c>
      <c r="T765">
        <v>0</v>
      </c>
      <c r="U765" t="s">
        <v>227</v>
      </c>
      <c r="V765" t="s">
        <v>227</v>
      </c>
      <c r="W765" t="s">
        <v>227</v>
      </c>
      <c r="X765" t="s">
        <v>227</v>
      </c>
      <c r="Y765" t="s">
        <v>227</v>
      </c>
      <c r="Z765" t="s">
        <v>227</v>
      </c>
      <c r="AA765" t="s">
        <v>54</v>
      </c>
      <c r="AB765">
        <v>69</v>
      </c>
      <c r="AC765">
        <v>69</v>
      </c>
      <c r="AD765" t="s">
        <v>55</v>
      </c>
      <c r="AE765" t="s">
        <v>199</v>
      </c>
      <c r="AF765" t="s">
        <v>200</v>
      </c>
      <c r="AG765" t="s">
        <v>88</v>
      </c>
      <c r="AH765" s="3">
        <v>45805</v>
      </c>
      <c r="AJ765" t="s">
        <v>56</v>
      </c>
      <c r="AK765" s="3"/>
      <c r="AM765" s="3"/>
      <c r="AN765" t="s">
        <v>57</v>
      </c>
      <c r="AO765" s="3"/>
      <c r="AR765"/>
      <c r="AS765">
        <v>202505</v>
      </c>
      <c r="AT765" s="3">
        <v>45805</v>
      </c>
      <c r="AU765">
        <v>2183345</v>
      </c>
      <c r="AW765" s="3"/>
      <c r="AY765" s="3"/>
      <c r="BA765" s="3"/>
      <c r="BC765" s="3"/>
      <c r="BD765">
        <v>202505</v>
      </c>
      <c r="BE765">
        <v>202505</v>
      </c>
      <c r="BF765" s="5">
        <f>IFERROR(VLOOKUP(Sheet1[[#This Row],[ASESOR]],Parámetros!A:B,2,0),Sheet1[[#This Row],[PERIODO_ALTA]])</f>
        <v>202505</v>
      </c>
      <c r="BG765" s="5" t="str">
        <f>_xlfn.CONCAT(TRIM(Sheet1[[#This Row],[ASESOR]])," ",TRIM(Sheet1[[#This Row],[DEPARTAMENTO]]))</f>
        <v>TELCO CONTACT S.A.C La Libertad</v>
      </c>
      <c r="BH765" s="5" t="str">
        <f>Sheet1[[#This Row],[DNI_ASESOR]]</f>
        <v>20613723219</v>
      </c>
      <c r="BI765">
        <f>IF(Sheet1[[#This Row],[GRUPO]]="G1",IF(AND(Sheet1[[#This Row],[RECIBO1_PAGADO]]&lt;&gt;"",Sheet1[[#This Row],[RECIBO1_PAGADO]]&lt;=DATEVALUE("10/06/2025")),1,0),0)</f>
        <v>0</v>
      </c>
      <c r="BJ765" s="9">
        <f>Sheet1[[#This Row],[PRECIO CON IGV EXTERNO]]/1.18</f>
        <v>58.474576271186443</v>
      </c>
      <c r="BK765" s="5" t="str">
        <f>IF(MONTH(Sheet1[[#This Row],[WS_RECIBO1_EMISION]])=5,"G1",IF(MONTH(Sheet1[[#This Row],[WS_RECIBO1_EMISION]])-5=1,"G2","POR DEFINIR"))</f>
        <v>POR DEFINIR</v>
      </c>
      <c r="BL765" s="5" t="s">
        <v>1798</v>
      </c>
    </row>
    <row r="766" spans="1:64" x14ac:dyDescent="0.25">
      <c r="A766">
        <v>2183350</v>
      </c>
      <c r="B766" t="s">
        <v>1063</v>
      </c>
      <c r="C766" t="s">
        <v>89</v>
      </c>
      <c r="D766" t="s">
        <v>89</v>
      </c>
      <c r="E766" t="s">
        <v>89</v>
      </c>
      <c r="H766" s="3">
        <v>45793</v>
      </c>
      <c r="I766" s="13">
        <v>45793.898039583335</v>
      </c>
      <c r="J766" t="s">
        <v>191</v>
      </c>
      <c r="K766">
        <v>550</v>
      </c>
      <c r="L766" t="s">
        <v>186</v>
      </c>
      <c r="M766" t="s">
        <v>53</v>
      </c>
      <c r="N766">
        <v>0</v>
      </c>
      <c r="O766">
        <v>0</v>
      </c>
      <c r="P766">
        <v>0</v>
      </c>
      <c r="Q766">
        <v>0</v>
      </c>
      <c r="R766" t="s">
        <v>227</v>
      </c>
      <c r="S766" t="s">
        <v>227</v>
      </c>
      <c r="T766">
        <v>0</v>
      </c>
      <c r="U766" t="s">
        <v>227</v>
      </c>
      <c r="V766" t="s">
        <v>227</v>
      </c>
      <c r="W766" t="s">
        <v>227</v>
      </c>
      <c r="X766" t="s">
        <v>227</v>
      </c>
      <c r="Y766" t="s">
        <v>227</v>
      </c>
      <c r="Z766" t="s">
        <v>227</v>
      </c>
      <c r="AA766" t="s">
        <v>54</v>
      </c>
      <c r="AB766">
        <v>89</v>
      </c>
      <c r="AC766">
        <v>89</v>
      </c>
      <c r="AD766" t="s">
        <v>67</v>
      </c>
      <c r="AE766" t="s">
        <v>4</v>
      </c>
      <c r="AF766" t="s">
        <v>8</v>
      </c>
      <c r="AG766" t="s">
        <v>88</v>
      </c>
      <c r="AH766" s="3">
        <v>45794</v>
      </c>
      <c r="AJ766" t="s">
        <v>56</v>
      </c>
      <c r="AK766" s="3"/>
      <c r="AM766" s="3"/>
      <c r="AN766" t="s">
        <v>57</v>
      </c>
      <c r="AO766" s="3"/>
      <c r="AR766"/>
      <c r="AS766">
        <v>202505</v>
      </c>
      <c r="AT766" s="3">
        <v>45794</v>
      </c>
      <c r="AU766">
        <v>2183350</v>
      </c>
      <c r="AV766">
        <v>45796</v>
      </c>
      <c r="AW766" s="3">
        <v>45807</v>
      </c>
      <c r="AY766" s="3"/>
      <c r="BA766" s="3"/>
      <c r="BC766" s="3"/>
      <c r="BD766">
        <v>202505</v>
      </c>
      <c r="BE766">
        <v>202505</v>
      </c>
      <c r="BF766" s="5">
        <f>IFERROR(VLOOKUP(Sheet1[[#This Row],[ASESOR]],Parámetros!A:B,2,0),Sheet1[[#This Row],[PERIODO_ALTA]])</f>
        <v>202505</v>
      </c>
      <c r="BG766" s="5" t="str">
        <f>_xlfn.CONCAT(TRIM(Sheet1[[#This Row],[ASESOR]])," ",TRIM(Sheet1[[#This Row],[DEPARTAMENTO]]))</f>
        <v>ALIV TELECOM S.A.C. Piura</v>
      </c>
      <c r="BH766" s="5" t="str">
        <f>Sheet1[[#This Row],[DNI_ASESOR]]</f>
        <v>20609316170</v>
      </c>
      <c r="BI766">
        <f>IF(Sheet1[[#This Row],[GRUPO]]="G1",IF(AND(Sheet1[[#This Row],[RECIBO1_PAGADO]]&lt;&gt;"",Sheet1[[#This Row],[RECIBO1_PAGADO]]&lt;=DATEVALUE("10/06/2025")),1,0),0)</f>
        <v>1</v>
      </c>
      <c r="BJ766" s="9">
        <f>Sheet1[[#This Row],[PRECIO CON IGV EXTERNO]]/1.18</f>
        <v>75.423728813559322</v>
      </c>
      <c r="BK766" s="5" t="str">
        <f>IF(MONTH(Sheet1[[#This Row],[WS_RECIBO1_EMISION]])=5,"G1",IF(MONTH(Sheet1[[#This Row],[WS_RECIBO1_EMISION]])-5=1,"G2","POR DEFINIR"))</f>
        <v>G1</v>
      </c>
      <c r="BL766" s="5" t="s">
        <v>1798</v>
      </c>
    </row>
    <row r="767" spans="1:64" x14ac:dyDescent="0.25">
      <c r="A767">
        <v>2183369</v>
      </c>
      <c r="B767" t="s">
        <v>1064</v>
      </c>
      <c r="C767" t="s">
        <v>94</v>
      </c>
      <c r="D767" t="s">
        <v>95</v>
      </c>
      <c r="E767" t="s">
        <v>96</v>
      </c>
      <c r="H767" s="3">
        <v>45793</v>
      </c>
      <c r="I767" s="13">
        <v>45793.875161307871</v>
      </c>
      <c r="J767" t="s">
        <v>190</v>
      </c>
      <c r="K767">
        <v>350</v>
      </c>
      <c r="L767" t="s">
        <v>186</v>
      </c>
      <c r="M767" t="s">
        <v>53</v>
      </c>
      <c r="N767">
        <v>0</v>
      </c>
      <c r="O767">
        <v>0</v>
      </c>
      <c r="P767">
        <v>0</v>
      </c>
      <c r="Q767">
        <v>0</v>
      </c>
      <c r="R767" t="s">
        <v>227</v>
      </c>
      <c r="S767" t="s">
        <v>227</v>
      </c>
      <c r="T767">
        <v>0</v>
      </c>
      <c r="U767" t="s">
        <v>227</v>
      </c>
      <c r="V767" t="s">
        <v>227</v>
      </c>
      <c r="W767" t="s">
        <v>227</v>
      </c>
      <c r="X767" t="s">
        <v>227</v>
      </c>
      <c r="Y767" t="s">
        <v>227</v>
      </c>
      <c r="Z767" t="s">
        <v>227</v>
      </c>
      <c r="AA767" t="s">
        <v>54</v>
      </c>
      <c r="AB767">
        <v>69</v>
      </c>
      <c r="AC767">
        <v>69</v>
      </c>
      <c r="AD767" t="s">
        <v>67</v>
      </c>
      <c r="AE767" t="s">
        <v>4</v>
      </c>
      <c r="AF767" t="s">
        <v>8</v>
      </c>
      <c r="AG767" t="s">
        <v>88</v>
      </c>
      <c r="AH767" s="3">
        <v>45794</v>
      </c>
      <c r="AJ767" t="s">
        <v>56</v>
      </c>
      <c r="AK767" s="3"/>
      <c r="AM767" s="3"/>
      <c r="AN767" t="s">
        <v>57</v>
      </c>
      <c r="AO767" s="3"/>
      <c r="AR767"/>
      <c r="AS767">
        <v>202505</v>
      </c>
      <c r="AT767" s="3">
        <v>45794</v>
      </c>
      <c r="AU767">
        <v>2183369</v>
      </c>
      <c r="AV767">
        <v>45796</v>
      </c>
      <c r="AW767" s="3">
        <v>45804</v>
      </c>
      <c r="AY767" s="3"/>
      <c r="BA767" s="3"/>
      <c r="BC767" s="3"/>
      <c r="BD767">
        <v>202505</v>
      </c>
      <c r="BE767">
        <v>202505</v>
      </c>
      <c r="BF767" s="5">
        <f>IFERROR(VLOOKUP(Sheet1[[#This Row],[ASESOR]],Parámetros!A:B,2,0),Sheet1[[#This Row],[PERIODO_ALTA]])</f>
        <v>202505</v>
      </c>
      <c r="BG767" s="5" t="str">
        <f>_xlfn.CONCAT(TRIM(Sheet1[[#This Row],[ASESOR]])," ",TRIM(Sheet1[[#This Row],[DEPARTAMENTO]]))</f>
        <v>ALIV TELECOM S.A.C. La Libertad</v>
      </c>
      <c r="BH767" s="5" t="str">
        <f>Sheet1[[#This Row],[DNI_ASESOR]]</f>
        <v>20609316170</v>
      </c>
      <c r="BI767">
        <f>IF(Sheet1[[#This Row],[GRUPO]]="G1",IF(AND(Sheet1[[#This Row],[RECIBO1_PAGADO]]&lt;&gt;"",Sheet1[[#This Row],[RECIBO1_PAGADO]]&lt;=DATEVALUE("10/06/2025")),1,0),0)</f>
        <v>1</v>
      </c>
      <c r="BJ767" s="9">
        <f>Sheet1[[#This Row],[PRECIO CON IGV EXTERNO]]/1.18</f>
        <v>58.474576271186443</v>
      </c>
      <c r="BK767" s="5" t="str">
        <f>IF(MONTH(Sheet1[[#This Row],[WS_RECIBO1_EMISION]])=5,"G1",IF(MONTH(Sheet1[[#This Row],[WS_RECIBO1_EMISION]])-5=1,"G2","POR DEFINIR"))</f>
        <v>G1</v>
      </c>
      <c r="BL767" s="5" t="s">
        <v>1798</v>
      </c>
    </row>
    <row r="768" spans="1:64" x14ac:dyDescent="0.25">
      <c r="A768">
        <v>2183391</v>
      </c>
      <c r="B768" t="s">
        <v>1065</v>
      </c>
      <c r="C768" t="s">
        <v>89</v>
      </c>
      <c r="D768" t="s">
        <v>89</v>
      </c>
      <c r="E768" t="s">
        <v>93</v>
      </c>
      <c r="H768" s="3">
        <v>45793</v>
      </c>
      <c r="I768" s="13">
        <v>45793.870987766204</v>
      </c>
      <c r="J768" t="s">
        <v>195</v>
      </c>
      <c r="K768">
        <v>1000</v>
      </c>
      <c r="L768" t="s">
        <v>188</v>
      </c>
      <c r="M768" t="s">
        <v>58</v>
      </c>
      <c r="N768">
        <v>1</v>
      </c>
      <c r="O768">
        <v>0</v>
      </c>
      <c r="P768">
        <v>0</v>
      </c>
      <c r="Q768">
        <v>0</v>
      </c>
      <c r="R768" t="s">
        <v>227</v>
      </c>
      <c r="S768" t="s">
        <v>227</v>
      </c>
      <c r="T768">
        <v>0</v>
      </c>
      <c r="U768" t="s">
        <v>227</v>
      </c>
      <c r="V768" t="s">
        <v>227</v>
      </c>
      <c r="W768" t="s">
        <v>227</v>
      </c>
      <c r="X768" t="s">
        <v>227</v>
      </c>
      <c r="Y768" t="s">
        <v>227</v>
      </c>
      <c r="Z768" t="s">
        <v>228</v>
      </c>
      <c r="AA768" t="s">
        <v>64</v>
      </c>
      <c r="AB768">
        <v>129.9</v>
      </c>
      <c r="AC768">
        <v>111.563</v>
      </c>
      <c r="AD768" t="s">
        <v>67</v>
      </c>
      <c r="AE768" t="s">
        <v>4</v>
      </c>
      <c r="AF768" t="s">
        <v>8</v>
      </c>
      <c r="AG768" t="s">
        <v>88</v>
      </c>
      <c r="AH768" s="3">
        <v>45794</v>
      </c>
      <c r="AJ768" t="s">
        <v>56</v>
      </c>
      <c r="AK768" s="3"/>
      <c r="AM768" s="3"/>
      <c r="AN768" t="s">
        <v>57</v>
      </c>
      <c r="AO768" s="3"/>
      <c r="AR768"/>
      <c r="AS768">
        <v>202505</v>
      </c>
      <c r="AT768" s="3">
        <v>45794</v>
      </c>
      <c r="AU768">
        <v>2183391</v>
      </c>
      <c r="AV768">
        <v>45796</v>
      </c>
      <c r="AW768" s="3">
        <v>45816</v>
      </c>
      <c r="AY768" s="3"/>
      <c r="BA768" s="3"/>
      <c r="BC768" s="3"/>
      <c r="BD768">
        <v>202505</v>
      </c>
      <c r="BE768">
        <v>202505</v>
      </c>
      <c r="BF768" s="5">
        <f>IFERROR(VLOOKUP(Sheet1[[#This Row],[ASESOR]],Parámetros!A:B,2,0),Sheet1[[#This Row],[PERIODO_ALTA]])</f>
        <v>202505</v>
      </c>
      <c r="BG768" s="5" t="str">
        <f>_xlfn.CONCAT(TRIM(Sheet1[[#This Row],[ASESOR]])," ",TRIM(Sheet1[[#This Row],[DEPARTAMENTO]]))</f>
        <v>ALIV TELECOM S.A.C. Piura</v>
      </c>
      <c r="BH768" s="5" t="str">
        <f>Sheet1[[#This Row],[DNI_ASESOR]]</f>
        <v>20609316170</v>
      </c>
      <c r="BI768">
        <f>IF(Sheet1[[#This Row],[GRUPO]]="G1",IF(AND(Sheet1[[#This Row],[RECIBO1_PAGADO]]&lt;&gt;"",Sheet1[[#This Row],[RECIBO1_PAGADO]]&lt;=DATEVALUE("10/06/2025")),1,0),0)</f>
        <v>1</v>
      </c>
      <c r="BJ768" s="9">
        <f>Sheet1[[#This Row],[PRECIO CON IGV EXTERNO]]/1.18</f>
        <v>94.544915254237296</v>
      </c>
      <c r="BK768" s="5" t="str">
        <f>IF(MONTH(Sheet1[[#This Row],[WS_RECIBO1_EMISION]])=5,"G1",IF(MONTH(Sheet1[[#This Row],[WS_RECIBO1_EMISION]])-5=1,"G2","POR DEFINIR"))</f>
        <v>G1</v>
      </c>
      <c r="BL768" s="5" t="s">
        <v>1798</v>
      </c>
    </row>
    <row r="769" spans="1:64" x14ac:dyDescent="0.25">
      <c r="A769">
        <v>2183442</v>
      </c>
      <c r="B769" t="s">
        <v>1066</v>
      </c>
      <c r="C769" t="s">
        <v>89</v>
      </c>
      <c r="D769" t="s">
        <v>89</v>
      </c>
      <c r="E769" t="s">
        <v>90</v>
      </c>
      <c r="H769" s="3">
        <v>45793</v>
      </c>
      <c r="I769" s="13">
        <v>45793.966804976852</v>
      </c>
      <c r="J769" t="s">
        <v>191</v>
      </c>
      <c r="K769">
        <v>550</v>
      </c>
      <c r="L769" t="s">
        <v>186</v>
      </c>
      <c r="M769" t="s">
        <v>53</v>
      </c>
      <c r="N769">
        <v>0</v>
      </c>
      <c r="O769">
        <v>0</v>
      </c>
      <c r="P769">
        <v>0</v>
      </c>
      <c r="Q769">
        <v>0</v>
      </c>
      <c r="R769" t="s">
        <v>227</v>
      </c>
      <c r="S769" t="s">
        <v>227</v>
      </c>
      <c r="T769">
        <v>0</v>
      </c>
      <c r="U769" t="s">
        <v>227</v>
      </c>
      <c r="V769" t="s">
        <v>227</v>
      </c>
      <c r="W769" t="s">
        <v>227</v>
      </c>
      <c r="X769" t="s">
        <v>227</v>
      </c>
      <c r="Y769" t="s">
        <v>227</v>
      </c>
      <c r="Z769" t="s">
        <v>227</v>
      </c>
      <c r="AA769" t="s">
        <v>54</v>
      </c>
      <c r="AB769">
        <v>89</v>
      </c>
      <c r="AC769">
        <v>89</v>
      </c>
      <c r="AD769" t="s">
        <v>67</v>
      </c>
      <c r="AE769" t="s">
        <v>4</v>
      </c>
      <c r="AF769" t="s">
        <v>8</v>
      </c>
      <c r="AG769" t="s">
        <v>88</v>
      </c>
      <c r="AH769" s="3">
        <v>45794</v>
      </c>
      <c r="AJ769" t="s">
        <v>56</v>
      </c>
      <c r="AK769" s="3"/>
      <c r="AM769" s="3"/>
      <c r="AN769" t="s">
        <v>57</v>
      </c>
      <c r="AO769" s="3"/>
      <c r="AR769"/>
      <c r="AS769">
        <v>202505</v>
      </c>
      <c r="AT769" s="3">
        <v>45794</v>
      </c>
      <c r="AU769">
        <v>2183442</v>
      </c>
      <c r="AV769">
        <v>45796</v>
      </c>
      <c r="AW769" s="3">
        <v>45805</v>
      </c>
      <c r="AY769" s="3"/>
      <c r="BA769" s="3"/>
      <c r="BC769" s="3"/>
      <c r="BD769">
        <v>202505</v>
      </c>
      <c r="BE769">
        <v>202505</v>
      </c>
      <c r="BF769" s="5">
        <f>IFERROR(VLOOKUP(Sheet1[[#This Row],[ASESOR]],Parámetros!A:B,2,0),Sheet1[[#This Row],[PERIODO_ALTA]])</f>
        <v>202505</v>
      </c>
      <c r="BG769" s="5" t="str">
        <f>_xlfn.CONCAT(TRIM(Sheet1[[#This Row],[ASESOR]])," ",TRIM(Sheet1[[#This Row],[DEPARTAMENTO]]))</f>
        <v>ALIV TELECOM S.A.C. Piura</v>
      </c>
      <c r="BH769" s="5" t="str">
        <f>Sheet1[[#This Row],[DNI_ASESOR]]</f>
        <v>20609316170</v>
      </c>
      <c r="BI769">
        <f>IF(Sheet1[[#This Row],[GRUPO]]="G1",IF(AND(Sheet1[[#This Row],[RECIBO1_PAGADO]]&lt;&gt;"",Sheet1[[#This Row],[RECIBO1_PAGADO]]&lt;=DATEVALUE("10/06/2025")),1,0),0)</f>
        <v>1</v>
      </c>
      <c r="BJ769" s="9">
        <f>Sheet1[[#This Row],[PRECIO CON IGV EXTERNO]]/1.18</f>
        <v>75.423728813559322</v>
      </c>
      <c r="BK769" s="5" t="str">
        <f>IF(MONTH(Sheet1[[#This Row],[WS_RECIBO1_EMISION]])=5,"G1",IF(MONTH(Sheet1[[#This Row],[WS_RECIBO1_EMISION]])-5=1,"G2","POR DEFINIR"))</f>
        <v>G1</v>
      </c>
      <c r="BL769" s="5" t="s">
        <v>1798</v>
      </c>
    </row>
    <row r="770" spans="1:64" x14ac:dyDescent="0.25">
      <c r="A770">
        <v>2183477</v>
      </c>
      <c r="B770" t="s">
        <v>1067</v>
      </c>
      <c r="C770" t="s">
        <v>94</v>
      </c>
      <c r="D770" t="s">
        <v>95</v>
      </c>
      <c r="E770" t="s">
        <v>96</v>
      </c>
      <c r="H770" s="3">
        <v>45793</v>
      </c>
      <c r="I770" s="13">
        <v>45794.316814270831</v>
      </c>
      <c r="J770" t="s">
        <v>195</v>
      </c>
      <c r="K770">
        <v>1000</v>
      </c>
      <c r="L770" t="s">
        <v>188</v>
      </c>
      <c r="M770" t="s">
        <v>58</v>
      </c>
      <c r="N770">
        <v>1</v>
      </c>
      <c r="O770">
        <v>0</v>
      </c>
      <c r="P770">
        <v>0</v>
      </c>
      <c r="Q770">
        <v>0</v>
      </c>
      <c r="R770" t="s">
        <v>227</v>
      </c>
      <c r="S770" t="s">
        <v>227</v>
      </c>
      <c r="T770">
        <v>0</v>
      </c>
      <c r="U770" t="s">
        <v>227</v>
      </c>
      <c r="V770" t="s">
        <v>227</v>
      </c>
      <c r="W770" t="s">
        <v>227</v>
      </c>
      <c r="X770" t="s">
        <v>227</v>
      </c>
      <c r="Y770" t="s">
        <v>227</v>
      </c>
      <c r="Z770" t="s">
        <v>228</v>
      </c>
      <c r="AA770" t="s">
        <v>54</v>
      </c>
      <c r="AB770">
        <v>129.9</v>
      </c>
      <c r="AC770">
        <v>111.563</v>
      </c>
      <c r="AD770" t="s">
        <v>67</v>
      </c>
      <c r="AE770" t="s">
        <v>7</v>
      </c>
      <c r="AF770" t="s">
        <v>11</v>
      </c>
      <c r="AG770" t="s">
        <v>88</v>
      </c>
      <c r="AH770" s="3">
        <v>45794</v>
      </c>
      <c r="AJ770" t="s">
        <v>56</v>
      </c>
      <c r="AK770" s="3"/>
      <c r="AM770" s="3"/>
      <c r="AN770" t="s">
        <v>57</v>
      </c>
      <c r="AO770" s="3"/>
      <c r="AR770"/>
      <c r="AS770">
        <v>202505</v>
      </c>
      <c r="AT770" s="3">
        <v>45794</v>
      </c>
      <c r="AU770">
        <v>2183477</v>
      </c>
      <c r="AV770">
        <v>45796</v>
      </c>
      <c r="AW770" s="3">
        <v>45805</v>
      </c>
      <c r="AY770" s="3"/>
      <c r="BA770" s="3"/>
      <c r="BC770" s="3"/>
      <c r="BD770">
        <v>202505</v>
      </c>
      <c r="BE770">
        <v>202505</v>
      </c>
      <c r="BF770" s="5">
        <f>IFERROR(VLOOKUP(Sheet1[[#This Row],[ASESOR]],Parámetros!A:B,2,0),Sheet1[[#This Row],[PERIODO_ALTA]])</f>
        <v>202505</v>
      </c>
      <c r="BG770" s="5" t="str">
        <f>_xlfn.CONCAT(TRIM(Sheet1[[#This Row],[ASESOR]])," ",TRIM(Sheet1[[#This Row],[DEPARTAMENTO]]))</f>
        <v>CORPORACION VISUAL CONNECTIONS S.A.C. La Libertad</v>
      </c>
      <c r="BH770" s="5" t="str">
        <f>Sheet1[[#This Row],[DNI_ASESOR]]</f>
        <v>20607755044</v>
      </c>
      <c r="BI770">
        <f>IF(Sheet1[[#This Row],[GRUPO]]="G1",IF(AND(Sheet1[[#This Row],[RECIBO1_PAGADO]]&lt;&gt;"",Sheet1[[#This Row],[RECIBO1_PAGADO]]&lt;=DATEVALUE("10/06/2025")),1,0),0)</f>
        <v>1</v>
      </c>
      <c r="BJ770" s="9">
        <f>Sheet1[[#This Row],[PRECIO CON IGV EXTERNO]]/1.18</f>
        <v>94.544915254237296</v>
      </c>
      <c r="BK770" s="5" t="str">
        <f>IF(MONTH(Sheet1[[#This Row],[WS_RECIBO1_EMISION]])=5,"G1",IF(MONTH(Sheet1[[#This Row],[WS_RECIBO1_EMISION]])-5=1,"G2","POR DEFINIR"))</f>
        <v>G1</v>
      </c>
      <c r="BL770" s="5" t="s">
        <v>1798</v>
      </c>
    </row>
    <row r="771" spans="1:64" x14ac:dyDescent="0.25">
      <c r="A771">
        <v>2183505</v>
      </c>
      <c r="B771" t="s">
        <v>1068</v>
      </c>
      <c r="C771" t="s">
        <v>85</v>
      </c>
      <c r="D771" t="s">
        <v>86</v>
      </c>
      <c r="E771" t="s">
        <v>87</v>
      </c>
      <c r="H771" s="3">
        <v>45793</v>
      </c>
      <c r="I771" s="13">
        <v>45793.956367557868</v>
      </c>
      <c r="J771" t="s">
        <v>190</v>
      </c>
      <c r="K771">
        <v>350</v>
      </c>
      <c r="L771" t="s">
        <v>186</v>
      </c>
      <c r="M771" t="s">
        <v>53</v>
      </c>
      <c r="N771">
        <v>0</v>
      </c>
      <c r="O771">
        <v>0</v>
      </c>
      <c r="P771">
        <v>0</v>
      </c>
      <c r="Q771">
        <v>0</v>
      </c>
      <c r="R771" t="s">
        <v>227</v>
      </c>
      <c r="S771" t="s">
        <v>227</v>
      </c>
      <c r="T771">
        <v>0</v>
      </c>
      <c r="U771" t="s">
        <v>227</v>
      </c>
      <c r="V771" t="s">
        <v>227</v>
      </c>
      <c r="W771" t="s">
        <v>227</v>
      </c>
      <c r="X771" t="s">
        <v>227</v>
      </c>
      <c r="Y771" t="s">
        <v>227</v>
      </c>
      <c r="Z771" t="s">
        <v>227</v>
      </c>
      <c r="AA771" t="s">
        <v>54</v>
      </c>
      <c r="AB771">
        <v>69</v>
      </c>
      <c r="AC771">
        <v>69</v>
      </c>
      <c r="AD771" t="s">
        <v>67</v>
      </c>
      <c r="AE771" t="s">
        <v>146</v>
      </c>
      <c r="AF771" t="s">
        <v>147</v>
      </c>
      <c r="AG771" t="s">
        <v>88</v>
      </c>
      <c r="AH771" s="3">
        <v>45794</v>
      </c>
      <c r="AJ771" t="s">
        <v>56</v>
      </c>
      <c r="AK771" s="3"/>
      <c r="AM771" s="3"/>
      <c r="AN771" t="s">
        <v>57</v>
      </c>
      <c r="AO771" s="3"/>
      <c r="AR771"/>
      <c r="AS771">
        <v>202505</v>
      </c>
      <c r="AT771" s="3">
        <v>45794</v>
      </c>
      <c r="AU771">
        <v>2183505</v>
      </c>
      <c r="AV771">
        <v>45796</v>
      </c>
      <c r="AW771" s="3"/>
      <c r="AY771" s="3"/>
      <c r="BA771" s="3"/>
      <c r="BC771" s="3"/>
      <c r="BD771">
        <v>202505</v>
      </c>
      <c r="BE771">
        <v>202505</v>
      </c>
      <c r="BF771" s="5">
        <f>IFERROR(VLOOKUP(Sheet1[[#This Row],[ASESOR]],Parámetros!A:B,2,0),Sheet1[[#This Row],[PERIODO_ALTA]])</f>
        <v>202505</v>
      </c>
      <c r="BG771" s="5" t="str">
        <f>_xlfn.CONCAT(TRIM(Sheet1[[#This Row],[ASESOR]])," ",TRIM(Sheet1[[#This Row],[DEPARTAMENTO]]))</f>
        <v>SERVICIOS GENERALES F Y G DIST Lambayeque</v>
      </c>
      <c r="BH771" s="5" t="str">
        <f>Sheet1[[#This Row],[DNI_ASESOR]]</f>
        <v>20538983609</v>
      </c>
      <c r="BI771">
        <f>IF(Sheet1[[#This Row],[GRUPO]]="G1",IF(AND(Sheet1[[#This Row],[RECIBO1_PAGADO]]&lt;&gt;"",Sheet1[[#This Row],[RECIBO1_PAGADO]]&lt;=DATEVALUE("10/06/2025")),1,0),0)</f>
        <v>0</v>
      </c>
      <c r="BJ771" s="9">
        <f>Sheet1[[#This Row],[PRECIO CON IGV EXTERNO]]/1.18</f>
        <v>58.474576271186443</v>
      </c>
      <c r="BK771" s="5" t="str">
        <f>IF(MONTH(Sheet1[[#This Row],[WS_RECIBO1_EMISION]])=5,"G1",IF(MONTH(Sheet1[[#This Row],[WS_RECIBO1_EMISION]])-5=1,"G2","POR DEFINIR"))</f>
        <v>G1</v>
      </c>
      <c r="BL771" s="5" t="s">
        <v>1798</v>
      </c>
    </row>
    <row r="772" spans="1:64" x14ac:dyDescent="0.25">
      <c r="A772">
        <v>2183652</v>
      </c>
      <c r="B772" t="s">
        <v>1069</v>
      </c>
      <c r="C772" t="s">
        <v>89</v>
      </c>
      <c r="D772" t="s">
        <v>89</v>
      </c>
      <c r="E772" t="s">
        <v>93</v>
      </c>
      <c r="H772" s="3">
        <v>45794</v>
      </c>
      <c r="I772" s="13">
        <v>45794.416888692132</v>
      </c>
      <c r="J772" t="s">
        <v>190</v>
      </c>
      <c r="K772">
        <v>350</v>
      </c>
      <c r="L772" t="s">
        <v>186</v>
      </c>
      <c r="M772" t="s">
        <v>53</v>
      </c>
      <c r="N772">
        <v>0</v>
      </c>
      <c r="O772">
        <v>0</v>
      </c>
      <c r="P772">
        <v>0</v>
      </c>
      <c r="Q772">
        <v>0</v>
      </c>
      <c r="R772" t="s">
        <v>227</v>
      </c>
      <c r="S772" t="s">
        <v>227</v>
      </c>
      <c r="T772">
        <v>0</v>
      </c>
      <c r="U772" t="s">
        <v>227</v>
      </c>
      <c r="V772" t="s">
        <v>227</v>
      </c>
      <c r="W772" t="s">
        <v>227</v>
      </c>
      <c r="X772" t="s">
        <v>227</v>
      </c>
      <c r="Y772" t="s">
        <v>227</v>
      </c>
      <c r="Z772" t="s">
        <v>227</v>
      </c>
      <c r="AA772" t="s">
        <v>64</v>
      </c>
      <c r="AB772">
        <v>69</v>
      </c>
      <c r="AC772">
        <v>69</v>
      </c>
      <c r="AD772" t="s">
        <v>67</v>
      </c>
      <c r="AE772" t="s">
        <v>4</v>
      </c>
      <c r="AF772" t="s">
        <v>8</v>
      </c>
      <c r="AG772" t="s">
        <v>88</v>
      </c>
      <c r="AH772" s="3">
        <v>45794</v>
      </c>
      <c r="AJ772" t="s">
        <v>56</v>
      </c>
      <c r="AK772" s="3"/>
      <c r="AM772" s="3"/>
      <c r="AN772" t="s">
        <v>57</v>
      </c>
      <c r="AO772" s="3"/>
      <c r="AR772"/>
      <c r="AS772">
        <v>202505</v>
      </c>
      <c r="AT772" s="3">
        <v>45794</v>
      </c>
      <c r="AU772">
        <v>2183652</v>
      </c>
      <c r="AV772">
        <v>45796</v>
      </c>
      <c r="AW772" s="3">
        <v>45807</v>
      </c>
      <c r="AY772" s="3"/>
      <c r="BA772" s="3"/>
      <c r="BC772" s="3"/>
      <c r="BD772">
        <v>202505</v>
      </c>
      <c r="BE772">
        <v>202505</v>
      </c>
      <c r="BF772" s="5">
        <f>IFERROR(VLOOKUP(Sheet1[[#This Row],[ASESOR]],Parámetros!A:B,2,0),Sheet1[[#This Row],[PERIODO_ALTA]])</f>
        <v>202505</v>
      </c>
      <c r="BG772" s="5" t="str">
        <f>_xlfn.CONCAT(TRIM(Sheet1[[#This Row],[ASESOR]])," ",TRIM(Sheet1[[#This Row],[DEPARTAMENTO]]))</f>
        <v>ALIV TELECOM S.A.C. Piura</v>
      </c>
      <c r="BH772" s="5" t="str">
        <f>Sheet1[[#This Row],[DNI_ASESOR]]</f>
        <v>20609316170</v>
      </c>
      <c r="BI772">
        <f>IF(Sheet1[[#This Row],[GRUPO]]="G1",IF(AND(Sheet1[[#This Row],[RECIBO1_PAGADO]]&lt;&gt;"",Sheet1[[#This Row],[RECIBO1_PAGADO]]&lt;=DATEVALUE("10/06/2025")),1,0),0)</f>
        <v>1</v>
      </c>
      <c r="BJ772" s="9">
        <f>Sheet1[[#This Row],[PRECIO CON IGV EXTERNO]]/1.18</f>
        <v>58.474576271186443</v>
      </c>
      <c r="BK772" s="5" t="str">
        <f>IF(MONTH(Sheet1[[#This Row],[WS_RECIBO1_EMISION]])=5,"G1",IF(MONTH(Sheet1[[#This Row],[WS_RECIBO1_EMISION]])-5=1,"G2","POR DEFINIR"))</f>
        <v>G1</v>
      </c>
      <c r="BL772" s="5" t="s">
        <v>1798</v>
      </c>
    </row>
    <row r="773" spans="1:64" x14ac:dyDescent="0.25">
      <c r="A773">
        <v>2183679</v>
      </c>
      <c r="B773" t="s">
        <v>1070</v>
      </c>
      <c r="C773" t="s">
        <v>89</v>
      </c>
      <c r="D773" t="s">
        <v>89</v>
      </c>
      <c r="E773" t="s">
        <v>90</v>
      </c>
      <c r="H773" s="3">
        <v>45792</v>
      </c>
      <c r="I773" s="13">
        <v>45794.427211493057</v>
      </c>
      <c r="J773" t="s">
        <v>190</v>
      </c>
      <c r="K773">
        <v>350</v>
      </c>
      <c r="L773" t="s">
        <v>186</v>
      </c>
      <c r="M773" t="s">
        <v>53</v>
      </c>
      <c r="N773">
        <v>0</v>
      </c>
      <c r="O773">
        <v>0</v>
      </c>
      <c r="P773">
        <v>0</v>
      </c>
      <c r="Q773">
        <v>0</v>
      </c>
      <c r="R773" t="s">
        <v>227</v>
      </c>
      <c r="S773" t="s">
        <v>227</v>
      </c>
      <c r="T773">
        <v>0</v>
      </c>
      <c r="U773" t="s">
        <v>227</v>
      </c>
      <c r="V773" t="s">
        <v>227</v>
      </c>
      <c r="W773" t="s">
        <v>227</v>
      </c>
      <c r="X773" t="s">
        <v>227</v>
      </c>
      <c r="Y773" t="s">
        <v>227</v>
      </c>
      <c r="Z773" t="s">
        <v>227</v>
      </c>
      <c r="AA773" t="s">
        <v>54</v>
      </c>
      <c r="AB773">
        <v>69</v>
      </c>
      <c r="AC773">
        <v>69</v>
      </c>
      <c r="AD773" t="s">
        <v>67</v>
      </c>
      <c r="AE773" t="s">
        <v>4</v>
      </c>
      <c r="AF773" t="s">
        <v>8</v>
      </c>
      <c r="AG773" t="s">
        <v>88</v>
      </c>
      <c r="AH773" s="3">
        <v>45794</v>
      </c>
      <c r="AJ773" t="s">
        <v>56</v>
      </c>
      <c r="AK773" s="3"/>
      <c r="AM773" s="3"/>
      <c r="AN773" t="s">
        <v>57</v>
      </c>
      <c r="AO773" s="3"/>
      <c r="AR773"/>
      <c r="AS773">
        <v>202505</v>
      </c>
      <c r="AT773" s="3">
        <v>45794</v>
      </c>
      <c r="AU773">
        <v>2183679</v>
      </c>
      <c r="AV773">
        <v>45796</v>
      </c>
      <c r="AW773" s="3">
        <v>45816</v>
      </c>
      <c r="AY773" s="3"/>
      <c r="BA773" s="3"/>
      <c r="BC773" s="3"/>
      <c r="BD773">
        <v>202505</v>
      </c>
      <c r="BE773">
        <v>202505</v>
      </c>
      <c r="BF773" s="5">
        <f>IFERROR(VLOOKUP(Sheet1[[#This Row],[ASESOR]],Parámetros!A:B,2,0),Sheet1[[#This Row],[PERIODO_ALTA]])</f>
        <v>202505</v>
      </c>
      <c r="BG773" s="5" t="str">
        <f>_xlfn.CONCAT(TRIM(Sheet1[[#This Row],[ASESOR]])," ",TRIM(Sheet1[[#This Row],[DEPARTAMENTO]]))</f>
        <v>ALIV TELECOM S.A.C. Piura</v>
      </c>
      <c r="BH773" s="5" t="str">
        <f>Sheet1[[#This Row],[DNI_ASESOR]]</f>
        <v>20609316170</v>
      </c>
      <c r="BI773">
        <f>IF(Sheet1[[#This Row],[GRUPO]]="G1",IF(AND(Sheet1[[#This Row],[RECIBO1_PAGADO]]&lt;&gt;"",Sheet1[[#This Row],[RECIBO1_PAGADO]]&lt;=DATEVALUE("10/06/2025")),1,0),0)</f>
        <v>1</v>
      </c>
      <c r="BJ773" s="9">
        <f>Sheet1[[#This Row],[PRECIO CON IGV EXTERNO]]/1.18</f>
        <v>58.474576271186443</v>
      </c>
      <c r="BK773" s="5" t="str">
        <f>IF(MONTH(Sheet1[[#This Row],[WS_RECIBO1_EMISION]])=5,"G1",IF(MONTH(Sheet1[[#This Row],[WS_RECIBO1_EMISION]])-5=1,"G2","POR DEFINIR"))</f>
        <v>G1</v>
      </c>
      <c r="BL773" s="5" t="s">
        <v>1798</v>
      </c>
    </row>
    <row r="774" spans="1:64" x14ac:dyDescent="0.25">
      <c r="A774">
        <v>2183735</v>
      </c>
      <c r="B774" t="s">
        <v>1071</v>
      </c>
      <c r="C774" t="s">
        <v>85</v>
      </c>
      <c r="D774" t="s">
        <v>86</v>
      </c>
      <c r="E774" t="s">
        <v>66</v>
      </c>
      <c r="H774" s="3">
        <v>45794</v>
      </c>
      <c r="I774" s="13">
        <v>45794.452247187503</v>
      </c>
      <c r="J774" t="s">
        <v>190</v>
      </c>
      <c r="K774">
        <v>350</v>
      </c>
      <c r="L774" t="s">
        <v>186</v>
      </c>
      <c r="M774" t="s">
        <v>53</v>
      </c>
      <c r="N774">
        <v>0</v>
      </c>
      <c r="O774">
        <v>0</v>
      </c>
      <c r="P774">
        <v>0</v>
      </c>
      <c r="Q774">
        <v>0</v>
      </c>
      <c r="R774" t="s">
        <v>227</v>
      </c>
      <c r="S774" t="s">
        <v>227</v>
      </c>
      <c r="T774">
        <v>0</v>
      </c>
      <c r="U774" t="s">
        <v>227</v>
      </c>
      <c r="V774" t="s">
        <v>227</v>
      </c>
      <c r="W774" t="s">
        <v>227</v>
      </c>
      <c r="X774" t="s">
        <v>227</v>
      </c>
      <c r="Y774" t="s">
        <v>227</v>
      </c>
      <c r="Z774" t="s">
        <v>227</v>
      </c>
      <c r="AA774" t="s">
        <v>54</v>
      </c>
      <c r="AB774">
        <v>69</v>
      </c>
      <c r="AC774">
        <v>69</v>
      </c>
      <c r="AD774" t="s">
        <v>67</v>
      </c>
      <c r="AE774" t="s">
        <v>70</v>
      </c>
      <c r="AF774" t="s">
        <v>131</v>
      </c>
      <c r="AG774" t="s">
        <v>88</v>
      </c>
      <c r="AH774" s="3">
        <v>45794</v>
      </c>
      <c r="AJ774" t="s">
        <v>56</v>
      </c>
      <c r="AK774" s="3"/>
      <c r="AM774" s="3"/>
      <c r="AN774" t="s">
        <v>57</v>
      </c>
      <c r="AO774" s="3"/>
      <c r="AR774"/>
      <c r="AS774">
        <v>202505</v>
      </c>
      <c r="AT774" s="3">
        <v>45794</v>
      </c>
      <c r="AU774">
        <v>2183735</v>
      </c>
      <c r="AV774">
        <v>45796</v>
      </c>
      <c r="AW774" s="3">
        <v>45805</v>
      </c>
      <c r="AY774" s="3"/>
      <c r="BA774" s="3"/>
      <c r="BC774" s="3"/>
      <c r="BD774">
        <v>202505</v>
      </c>
      <c r="BE774">
        <v>202505</v>
      </c>
      <c r="BF774" s="5">
        <f>IFERROR(VLOOKUP(Sheet1[[#This Row],[ASESOR]],Parámetros!A:B,2,0),Sheet1[[#This Row],[PERIODO_ALTA]])</f>
        <v>202505</v>
      </c>
      <c r="BG774" s="5" t="str">
        <f>_xlfn.CONCAT(TRIM(Sheet1[[#This Row],[ASESOR]])," ",TRIM(Sheet1[[#This Row],[DEPARTAMENTO]]))</f>
        <v>SICOMNET SAC Lambayeque</v>
      </c>
      <c r="BH774" s="5" t="str">
        <f>Sheet1[[#This Row],[DNI_ASESOR]]</f>
        <v>20610959564</v>
      </c>
      <c r="BI774">
        <f>IF(Sheet1[[#This Row],[GRUPO]]="G1",IF(AND(Sheet1[[#This Row],[RECIBO1_PAGADO]]&lt;&gt;"",Sheet1[[#This Row],[RECIBO1_PAGADO]]&lt;=DATEVALUE("10/06/2025")),1,0),0)</f>
        <v>1</v>
      </c>
      <c r="BJ774" s="9">
        <f>Sheet1[[#This Row],[PRECIO CON IGV EXTERNO]]/1.18</f>
        <v>58.474576271186443</v>
      </c>
      <c r="BK774" s="5" t="str">
        <f>IF(MONTH(Sheet1[[#This Row],[WS_RECIBO1_EMISION]])=5,"G1",IF(MONTH(Sheet1[[#This Row],[WS_RECIBO1_EMISION]])-5=1,"G2","POR DEFINIR"))</f>
        <v>G1</v>
      </c>
      <c r="BL774" s="5" t="s">
        <v>1798</v>
      </c>
    </row>
    <row r="775" spans="1:64" x14ac:dyDescent="0.25">
      <c r="A775">
        <v>2183759</v>
      </c>
      <c r="B775" t="s">
        <v>1072</v>
      </c>
      <c r="C775" t="s">
        <v>913</v>
      </c>
      <c r="D775" t="s">
        <v>914</v>
      </c>
      <c r="E775" t="s">
        <v>915</v>
      </c>
      <c r="H775" s="3">
        <v>45794</v>
      </c>
      <c r="I775" s="13">
        <v>45794.450158414351</v>
      </c>
      <c r="J775" t="s">
        <v>190</v>
      </c>
      <c r="K775">
        <v>350</v>
      </c>
      <c r="L775" t="s">
        <v>186</v>
      </c>
      <c r="M775" t="s">
        <v>53</v>
      </c>
      <c r="N775">
        <v>0</v>
      </c>
      <c r="O775">
        <v>0</v>
      </c>
      <c r="P775">
        <v>0</v>
      </c>
      <c r="Q775">
        <v>0</v>
      </c>
      <c r="R775" t="s">
        <v>227</v>
      </c>
      <c r="S775" t="s">
        <v>227</v>
      </c>
      <c r="T775">
        <v>0</v>
      </c>
      <c r="U775" t="s">
        <v>227</v>
      </c>
      <c r="V775" t="s">
        <v>227</v>
      </c>
      <c r="W775" t="s">
        <v>227</v>
      </c>
      <c r="X775" t="s">
        <v>227</v>
      </c>
      <c r="Y775" t="s">
        <v>227</v>
      </c>
      <c r="Z775" t="s">
        <v>227</v>
      </c>
      <c r="AA775" t="s">
        <v>64</v>
      </c>
      <c r="AB775">
        <v>69</v>
      </c>
      <c r="AC775">
        <v>69</v>
      </c>
      <c r="AD775" t="s">
        <v>67</v>
      </c>
      <c r="AE775" t="s">
        <v>916</v>
      </c>
      <c r="AF775" t="s">
        <v>917</v>
      </c>
      <c r="AG775" t="s">
        <v>88</v>
      </c>
      <c r="AH775" s="3">
        <v>45794</v>
      </c>
      <c r="AJ775" t="s">
        <v>56</v>
      </c>
      <c r="AK775" s="3"/>
      <c r="AM775" s="3"/>
      <c r="AN775" t="s">
        <v>57</v>
      </c>
      <c r="AO775" s="3"/>
      <c r="AR775"/>
      <c r="AS775">
        <v>202505</v>
      </c>
      <c r="AT775" s="3">
        <v>45794</v>
      </c>
      <c r="AU775">
        <v>2183759</v>
      </c>
      <c r="AV775">
        <v>45796</v>
      </c>
      <c r="AW775" s="3">
        <v>45806</v>
      </c>
      <c r="AY775" s="3"/>
      <c r="BA775" s="3"/>
      <c r="BC775" s="3"/>
      <c r="BD775">
        <v>202505</v>
      </c>
      <c r="BE775">
        <v>202505</v>
      </c>
      <c r="BF775" s="5">
        <f>IFERROR(VLOOKUP(Sheet1[[#This Row],[ASESOR]],Parámetros!A:B,2,0),Sheet1[[#This Row],[PERIODO_ALTA]])</f>
        <v>202505</v>
      </c>
      <c r="BG775" s="5" t="str">
        <f>_xlfn.CONCAT(TRIM(Sheet1[[#This Row],[ASESOR]])," ",TRIM(Sheet1[[#This Row],[DEPARTAMENTO]]))</f>
        <v>KERFAG TELECOMUNICACIONES S.A. Junín</v>
      </c>
      <c r="BH775" s="5" t="str">
        <f>Sheet1[[#This Row],[DNI_ASESOR]]</f>
        <v>20573127774</v>
      </c>
      <c r="BI775">
        <f>IF(Sheet1[[#This Row],[GRUPO]]="G1",IF(AND(Sheet1[[#This Row],[RECIBO1_PAGADO]]&lt;&gt;"",Sheet1[[#This Row],[RECIBO1_PAGADO]]&lt;=DATEVALUE("10/06/2025")),1,0),0)</f>
        <v>1</v>
      </c>
      <c r="BJ775" s="9">
        <f>Sheet1[[#This Row],[PRECIO CON IGV EXTERNO]]/1.18</f>
        <v>58.474576271186443</v>
      </c>
      <c r="BK775" s="5" t="str">
        <f>IF(MONTH(Sheet1[[#This Row],[WS_RECIBO1_EMISION]])=5,"G1",IF(MONTH(Sheet1[[#This Row],[WS_RECIBO1_EMISION]])-5=1,"G2","POR DEFINIR"))</f>
        <v>G1</v>
      </c>
      <c r="BL775" s="5" t="s">
        <v>1797</v>
      </c>
    </row>
    <row r="776" spans="1:64" x14ac:dyDescent="0.25">
      <c r="A776">
        <v>2183812</v>
      </c>
      <c r="B776" t="s">
        <v>1073</v>
      </c>
      <c r="C776" t="s">
        <v>89</v>
      </c>
      <c r="D776" t="s">
        <v>89</v>
      </c>
      <c r="E776" t="s">
        <v>93</v>
      </c>
      <c r="H776" s="3">
        <v>45794</v>
      </c>
      <c r="I776" s="13">
        <v>45794.470985416665</v>
      </c>
      <c r="J776" t="s">
        <v>190</v>
      </c>
      <c r="K776">
        <v>350</v>
      </c>
      <c r="L776" t="s">
        <v>186</v>
      </c>
      <c r="M776" t="s">
        <v>53</v>
      </c>
      <c r="N776">
        <v>0</v>
      </c>
      <c r="O776">
        <v>0</v>
      </c>
      <c r="P776">
        <v>0</v>
      </c>
      <c r="Q776">
        <v>0</v>
      </c>
      <c r="R776" t="s">
        <v>227</v>
      </c>
      <c r="S776" t="s">
        <v>227</v>
      </c>
      <c r="T776">
        <v>0</v>
      </c>
      <c r="U776" t="s">
        <v>227</v>
      </c>
      <c r="V776" t="s">
        <v>227</v>
      </c>
      <c r="W776" t="s">
        <v>227</v>
      </c>
      <c r="X776" t="s">
        <v>227</v>
      </c>
      <c r="Y776" t="s">
        <v>227</v>
      </c>
      <c r="Z776" t="s">
        <v>227</v>
      </c>
      <c r="AA776" t="s">
        <v>54</v>
      </c>
      <c r="AB776">
        <v>69</v>
      </c>
      <c r="AC776">
        <v>69</v>
      </c>
      <c r="AD776" t="s">
        <v>67</v>
      </c>
      <c r="AE776" t="s">
        <v>4</v>
      </c>
      <c r="AF776" t="s">
        <v>8</v>
      </c>
      <c r="AG776" t="s">
        <v>88</v>
      </c>
      <c r="AH776" s="3">
        <v>45794</v>
      </c>
      <c r="AJ776" t="s">
        <v>56</v>
      </c>
      <c r="AK776" s="3"/>
      <c r="AM776" s="3"/>
      <c r="AN776" t="s">
        <v>57</v>
      </c>
      <c r="AO776" s="3"/>
      <c r="AR776"/>
      <c r="AS776">
        <v>202505</v>
      </c>
      <c r="AT776" s="3">
        <v>45794</v>
      </c>
      <c r="AU776">
        <v>2183812</v>
      </c>
      <c r="AV776">
        <v>45796</v>
      </c>
      <c r="AW776" s="3">
        <v>45804</v>
      </c>
      <c r="AY776" s="3"/>
      <c r="BA776" s="3"/>
      <c r="BC776" s="3"/>
      <c r="BD776">
        <v>202505</v>
      </c>
      <c r="BE776">
        <v>202505</v>
      </c>
      <c r="BF776" s="5">
        <f>IFERROR(VLOOKUP(Sheet1[[#This Row],[ASESOR]],Parámetros!A:B,2,0),Sheet1[[#This Row],[PERIODO_ALTA]])</f>
        <v>202505</v>
      </c>
      <c r="BG776" s="5" t="str">
        <f>_xlfn.CONCAT(TRIM(Sheet1[[#This Row],[ASESOR]])," ",TRIM(Sheet1[[#This Row],[DEPARTAMENTO]]))</f>
        <v>ALIV TELECOM S.A.C. Piura</v>
      </c>
      <c r="BH776" s="5" t="str">
        <f>Sheet1[[#This Row],[DNI_ASESOR]]</f>
        <v>20609316170</v>
      </c>
      <c r="BI776">
        <f>IF(Sheet1[[#This Row],[GRUPO]]="G1",IF(AND(Sheet1[[#This Row],[RECIBO1_PAGADO]]&lt;&gt;"",Sheet1[[#This Row],[RECIBO1_PAGADO]]&lt;=DATEVALUE("10/06/2025")),1,0),0)</f>
        <v>1</v>
      </c>
      <c r="BJ776" s="9">
        <f>Sheet1[[#This Row],[PRECIO CON IGV EXTERNO]]/1.18</f>
        <v>58.474576271186443</v>
      </c>
      <c r="BK776" s="5" t="str">
        <f>IF(MONTH(Sheet1[[#This Row],[WS_RECIBO1_EMISION]])=5,"G1",IF(MONTH(Sheet1[[#This Row],[WS_RECIBO1_EMISION]])-5=1,"G2","POR DEFINIR"))</f>
        <v>G1</v>
      </c>
      <c r="BL776" s="5" t="s">
        <v>1798</v>
      </c>
    </row>
    <row r="777" spans="1:64" x14ac:dyDescent="0.25">
      <c r="A777">
        <v>2183844</v>
      </c>
      <c r="B777" t="s">
        <v>1074</v>
      </c>
      <c r="C777" t="s">
        <v>94</v>
      </c>
      <c r="D777" t="s">
        <v>95</v>
      </c>
      <c r="E777" t="s">
        <v>96</v>
      </c>
      <c r="H777" s="3">
        <v>45794</v>
      </c>
      <c r="I777" s="13">
        <v>45794.493962418979</v>
      </c>
      <c r="J777" t="s">
        <v>190</v>
      </c>
      <c r="K777">
        <v>350</v>
      </c>
      <c r="L777" t="s">
        <v>186</v>
      </c>
      <c r="M777" t="s">
        <v>53</v>
      </c>
      <c r="N777">
        <v>0</v>
      </c>
      <c r="O777">
        <v>0</v>
      </c>
      <c r="P777">
        <v>0</v>
      </c>
      <c r="Q777">
        <v>0</v>
      </c>
      <c r="R777" t="s">
        <v>227</v>
      </c>
      <c r="S777" t="s">
        <v>227</v>
      </c>
      <c r="T777">
        <v>0</v>
      </c>
      <c r="U777" t="s">
        <v>227</v>
      </c>
      <c r="V777" t="s">
        <v>227</v>
      </c>
      <c r="W777" t="s">
        <v>227</v>
      </c>
      <c r="X777" t="s">
        <v>227</v>
      </c>
      <c r="Y777" t="s">
        <v>227</v>
      </c>
      <c r="Z777" t="s">
        <v>227</v>
      </c>
      <c r="AA777" t="s">
        <v>54</v>
      </c>
      <c r="AB777">
        <v>69</v>
      </c>
      <c r="AC777">
        <v>69</v>
      </c>
      <c r="AD777" t="s">
        <v>67</v>
      </c>
      <c r="AE777" t="s">
        <v>4</v>
      </c>
      <c r="AF777" t="s">
        <v>8</v>
      </c>
      <c r="AG777" t="s">
        <v>88</v>
      </c>
      <c r="AH777" s="3">
        <v>45794</v>
      </c>
      <c r="AJ777" t="s">
        <v>56</v>
      </c>
      <c r="AK777" s="3"/>
      <c r="AM777" s="3"/>
      <c r="AN777" t="s">
        <v>57</v>
      </c>
      <c r="AO777" s="3"/>
      <c r="AR777"/>
      <c r="AS777">
        <v>202505</v>
      </c>
      <c r="AT777" s="3">
        <v>45794</v>
      </c>
      <c r="AU777">
        <v>2183844</v>
      </c>
      <c r="AV777">
        <v>45796</v>
      </c>
      <c r="AW777" s="3">
        <v>45805</v>
      </c>
      <c r="AY777" s="3"/>
      <c r="BA777" s="3"/>
      <c r="BC777" s="3"/>
      <c r="BD777">
        <v>202505</v>
      </c>
      <c r="BE777">
        <v>202505</v>
      </c>
      <c r="BF777" s="5">
        <f>IFERROR(VLOOKUP(Sheet1[[#This Row],[ASESOR]],Parámetros!A:B,2,0),Sheet1[[#This Row],[PERIODO_ALTA]])</f>
        <v>202505</v>
      </c>
      <c r="BG777" s="5" t="str">
        <f>_xlfn.CONCAT(TRIM(Sheet1[[#This Row],[ASESOR]])," ",TRIM(Sheet1[[#This Row],[DEPARTAMENTO]]))</f>
        <v>ALIV TELECOM S.A.C. La Libertad</v>
      </c>
      <c r="BH777" s="5" t="str">
        <f>Sheet1[[#This Row],[DNI_ASESOR]]</f>
        <v>20609316170</v>
      </c>
      <c r="BI777">
        <f>IF(Sheet1[[#This Row],[GRUPO]]="G1",IF(AND(Sheet1[[#This Row],[RECIBO1_PAGADO]]&lt;&gt;"",Sheet1[[#This Row],[RECIBO1_PAGADO]]&lt;=DATEVALUE("10/06/2025")),1,0),0)</f>
        <v>1</v>
      </c>
      <c r="BJ777" s="9">
        <f>Sheet1[[#This Row],[PRECIO CON IGV EXTERNO]]/1.18</f>
        <v>58.474576271186443</v>
      </c>
      <c r="BK777" s="5" t="str">
        <f>IF(MONTH(Sheet1[[#This Row],[WS_RECIBO1_EMISION]])=5,"G1",IF(MONTH(Sheet1[[#This Row],[WS_RECIBO1_EMISION]])-5=1,"G2","POR DEFINIR"))</f>
        <v>G1</v>
      </c>
      <c r="BL777" s="5" t="s">
        <v>1798</v>
      </c>
    </row>
    <row r="778" spans="1:64" x14ac:dyDescent="0.25">
      <c r="A778">
        <v>2183874</v>
      </c>
      <c r="B778" t="s">
        <v>1075</v>
      </c>
      <c r="C778" t="s">
        <v>85</v>
      </c>
      <c r="D778" t="s">
        <v>86</v>
      </c>
      <c r="E778" t="s">
        <v>104</v>
      </c>
      <c r="G778" t="s">
        <v>346</v>
      </c>
      <c r="H778" s="3">
        <v>45794</v>
      </c>
      <c r="I778" s="13">
        <v>45794.500169062499</v>
      </c>
      <c r="J778" t="s">
        <v>190</v>
      </c>
      <c r="K778">
        <v>350</v>
      </c>
      <c r="L778" t="s">
        <v>186</v>
      </c>
      <c r="M778" t="s">
        <v>53</v>
      </c>
      <c r="N778">
        <v>0</v>
      </c>
      <c r="O778">
        <v>0</v>
      </c>
      <c r="P778">
        <v>0</v>
      </c>
      <c r="Q778">
        <v>0</v>
      </c>
      <c r="R778" t="s">
        <v>227</v>
      </c>
      <c r="S778" t="s">
        <v>227</v>
      </c>
      <c r="T778">
        <v>0</v>
      </c>
      <c r="U778" t="s">
        <v>227</v>
      </c>
      <c r="V778" t="s">
        <v>227</v>
      </c>
      <c r="W778" t="s">
        <v>227</v>
      </c>
      <c r="X778" t="s">
        <v>227</v>
      </c>
      <c r="Y778" t="s">
        <v>227</v>
      </c>
      <c r="Z778" t="s">
        <v>227</v>
      </c>
      <c r="AA778" t="s">
        <v>59</v>
      </c>
      <c r="AB778">
        <v>69</v>
      </c>
      <c r="AC778">
        <v>69</v>
      </c>
      <c r="AD778" t="s">
        <v>67</v>
      </c>
      <c r="AE778" t="s">
        <v>91</v>
      </c>
      <c r="AF778" t="s">
        <v>92</v>
      </c>
      <c r="AG778" t="s">
        <v>88</v>
      </c>
      <c r="AH778" s="3">
        <v>45794</v>
      </c>
      <c r="AJ778" t="s">
        <v>56</v>
      </c>
      <c r="AK778" s="3"/>
      <c r="AM778" s="3"/>
      <c r="AN778" t="s">
        <v>57</v>
      </c>
      <c r="AO778" s="3"/>
      <c r="AR778"/>
      <c r="AS778">
        <v>202505</v>
      </c>
      <c r="AT778" s="3">
        <v>45794</v>
      </c>
      <c r="AU778">
        <v>2183874</v>
      </c>
      <c r="AV778">
        <v>45796</v>
      </c>
      <c r="AW778" s="3">
        <v>45805</v>
      </c>
      <c r="AY778" s="3"/>
      <c r="BA778" s="3"/>
      <c r="BC778" s="3"/>
      <c r="BD778">
        <v>202505</v>
      </c>
      <c r="BE778">
        <v>202505</v>
      </c>
      <c r="BF778" s="5">
        <f>IFERROR(VLOOKUP(Sheet1[[#This Row],[ASESOR]],Parámetros!A:B,2,0),Sheet1[[#This Row],[PERIODO_ALTA]])</f>
        <v>202505</v>
      </c>
      <c r="BG778" s="5" t="str">
        <f>_xlfn.CONCAT(TRIM(Sheet1[[#This Row],[ASESOR]])," ",TRIM(Sheet1[[#This Row],[DEPARTAMENTO]]))</f>
        <v>YBENS GROUP Lambayeque</v>
      </c>
      <c r="BH778" s="5" t="str">
        <f>Sheet1[[#This Row],[DNI_ASESOR]]</f>
        <v>20610803131</v>
      </c>
      <c r="BI778">
        <f>IF(Sheet1[[#This Row],[GRUPO]]="G1",IF(AND(Sheet1[[#This Row],[RECIBO1_PAGADO]]&lt;&gt;"",Sheet1[[#This Row],[RECIBO1_PAGADO]]&lt;=DATEVALUE("10/06/2025")),1,0),0)</f>
        <v>1</v>
      </c>
      <c r="BJ778" s="9">
        <f>Sheet1[[#This Row],[PRECIO CON IGV EXTERNO]]/1.18</f>
        <v>58.474576271186443</v>
      </c>
      <c r="BK778" s="5" t="str">
        <f>IF(MONTH(Sheet1[[#This Row],[WS_RECIBO1_EMISION]])=5,"G1",IF(MONTH(Sheet1[[#This Row],[WS_RECIBO1_EMISION]])-5=1,"G2","POR DEFINIR"))</f>
        <v>G1</v>
      </c>
      <c r="BL778" s="5" t="s">
        <v>1798</v>
      </c>
    </row>
    <row r="779" spans="1:64" x14ac:dyDescent="0.25">
      <c r="A779">
        <v>2183901</v>
      </c>
      <c r="B779" t="s">
        <v>1076</v>
      </c>
      <c r="C779" t="s">
        <v>85</v>
      </c>
      <c r="D779" t="s">
        <v>86</v>
      </c>
      <c r="E779" t="s">
        <v>66</v>
      </c>
      <c r="G779" t="s">
        <v>404</v>
      </c>
      <c r="H779" s="3">
        <v>45794</v>
      </c>
      <c r="I779" s="13">
        <v>45794.498277511571</v>
      </c>
      <c r="J779" t="s">
        <v>190</v>
      </c>
      <c r="K779">
        <v>350</v>
      </c>
      <c r="L779" t="s">
        <v>186</v>
      </c>
      <c r="M779" t="s">
        <v>53</v>
      </c>
      <c r="N779">
        <v>0</v>
      </c>
      <c r="O779">
        <v>0</v>
      </c>
      <c r="P779">
        <v>0</v>
      </c>
      <c r="Q779">
        <v>0</v>
      </c>
      <c r="R779" t="s">
        <v>227</v>
      </c>
      <c r="S779" t="s">
        <v>227</v>
      </c>
      <c r="T779">
        <v>0</v>
      </c>
      <c r="U779" t="s">
        <v>227</v>
      </c>
      <c r="V779" t="s">
        <v>227</v>
      </c>
      <c r="W779" t="s">
        <v>227</v>
      </c>
      <c r="X779" t="s">
        <v>227</v>
      </c>
      <c r="Y779" t="s">
        <v>227</v>
      </c>
      <c r="Z779" t="s">
        <v>227</v>
      </c>
      <c r="AA779" t="s">
        <v>59</v>
      </c>
      <c r="AB779">
        <v>69</v>
      </c>
      <c r="AC779">
        <v>69</v>
      </c>
      <c r="AD779" t="s">
        <v>67</v>
      </c>
      <c r="AE779" t="s">
        <v>91</v>
      </c>
      <c r="AF779" t="s">
        <v>92</v>
      </c>
      <c r="AG779" t="s">
        <v>88</v>
      </c>
      <c r="AH779" s="3">
        <v>45794</v>
      </c>
      <c r="AJ779" t="s">
        <v>56</v>
      </c>
      <c r="AK779" s="3"/>
      <c r="AM779" s="3"/>
      <c r="AN779" t="s">
        <v>57</v>
      </c>
      <c r="AO779" s="3"/>
      <c r="AR779"/>
      <c r="AS779">
        <v>202505</v>
      </c>
      <c r="AT779" s="3">
        <v>45794</v>
      </c>
      <c r="AU779">
        <v>2183901</v>
      </c>
      <c r="AV779">
        <v>45796</v>
      </c>
      <c r="AW779" s="3">
        <v>45804</v>
      </c>
      <c r="AY779" s="3"/>
      <c r="BA779" s="3"/>
      <c r="BC779" s="3"/>
      <c r="BD779">
        <v>202505</v>
      </c>
      <c r="BE779">
        <v>202505</v>
      </c>
      <c r="BF779" s="5">
        <f>IFERROR(VLOOKUP(Sheet1[[#This Row],[ASESOR]],Parámetros!A:B,2,0),Sheet1[[#This Row],[PERIODO_ALTA]])</f>
        <v>202505</v>
      </c>
      <c r="BG779" s="5" t="str">
        <f>_xlfn.CONCAT(TRIM(Sheet1[[#This Row],[ASESOR]])," ",TRIM(Sheet1[[#This Row],[DEPARTAMENTO]]))</f>
        <v>YBENS GROUP Lambayeque</v>
      </c>
      <c r="BH779" s="5" t="str">
        <f>Sheet1[[#This Row],[DNI_ASESOR]]</f>
        <v>20610803131</v>
      </c>
      <c r="BI779">
        <f>IF(Sheet1[[#This Row],[GRUPO]]="G1",IF(AND(Sheet1[[#This Row],[RECIBO1_PAGADO]]&lt;&gt;"",Sheet1[[#This Row],[RECIBO1_PAGADO]]&lt;=DATEVALUE("10/06/2025")),1,0),0)</f>
        <v>1</v>
      </c>
      <c r="BJ779" s="9">
        <f>Sheet1[[#This Row],[PRECIO CON IGV EXTERNO]]/1.18</f>
        <v>58.474576271186443</v>
      </c>
      <c r="BK779" s="5" t="str">
        <f>IF(MONTH(Sheet1[[#This Row],[WS_RECIBO1_EMISION]])=5,"G1",IF(MONTH(Sheet1[[#This Row],[WS_RECIBO1_EMISION]])-5=1,"G2","POR DEFINIR"))</f>
        <v>G1</v>
      </c>
      <c r="BL779" s="5" t="s">
        <v>1798</v>
      </c>
    </row>
    <row r="780" spans="1:64" x14ac:dyDescent="0.25">
      <c r="A780">
        <v>2183914</v>
      </c>
      <c r="B780" t="s">
        <v>1077</v>
      </c>
      <c r="C780" t="s">
        <v>94</v>
      </c>
      <c r="D780" t="s">
        <v>95</v>
      </c>
      <c r="E780" t="s">
        <v>102</v>
      </c>
      <c r="H780" s="3">
        <v>45794</v>
      </c>
      <c r="I780" s="13">
        <v>45794.477215659725</v>
      </c>
      <c r="J780" t="s">
        <v>190</v>
      </c>
      <c r="K780">
        <v>350</v>
      </c>
      <c r="L780" t="s">
        <v>186</v>
      </c>
      <c r="M780" t="s">
        <v>53</v>
      </c>
      <c r="N780">
        <v>0</v>
      </c>
      <c r="O780">
        <v>0</v>
      </c>
      <c r="P780">
        <v>0</v>
      </c>
      <c r="Q780">
        <v>0</v>
      </c>
      <c r="R780" t="s">
        <v>227</v>
      </c>
      <c r="S780" t="s">
        <v>227</v>
      </c>
      <c r="T780">
        <v>0</v>
      </c>
      <c r="U780" t="s">
        <v>227</v>
      </c>
      <c r="V780" t="s">
        <v>227</v>
      </c>
      <c r="W780" t="s">
        <v>227</v>
      </c>
      <c r="X780" t="s">
        <v>227</v>
      </c>
      <c r="Y780" t="s">
        <v>227</v>
      </c>
      <c r="Z780" t="s">
        <v>227</v>
      </c>
      <c r="AA780" t="s">
        <v>54</v>
      </c>
      <c r="AB780">
        <v>69</v>
      </c>
      <c r="AC780">
        <v>69</v>
      </c>
      <c r="AD780" t="s">
        <v>67</v>
      </c>
      <c r="AE780" t="s">
        <v>4</v>
      </c>
      <c r="AF780" t="s">
        <v>8</v>
      </c>
      <c r="AG780" t="s">
        <v>88</v>
      </c>
      <c r="AH780" s="3">
        <v>45794</v>
      </c>
      <c r="AJ780" t="s">
        <v>56</v>
      </c>
      <c r="AK780" s="3"/>
      <c r="AM780" s="3"/>
      <c r="AN780" t="s">
        <v>57</v>
      </c>
      <c r="AO780" s="3"/>
      <c r="AR780"/>
      <c r="AS780">
        <v>202505</v>
      </c>
      <c r="AT780" s="3">
        <v>45794</v>
      </c>
      <c r="AU780">
        <v>2183914</v>
      </c>
      <c r="AV780">
        <v>45796</v>
      </c>
      <c r="AW780" s="3">
        <v>45815</v>
      </c>
      <c r="AY780" s="3"/>
      <c r="BA780" s="3"/>
      <c r="BC780" s="3"/>
      <c r="BD780">
        <v>202505</v>
      </c>
      <c r="BE780">
        <v>202505</v>
      </c>
      <c r="BF780" s="5">
        <f>IFERROR(VLOOKUP(Sheet1[[#This Row],[ASESOR]],Parámetros!A:B,2,0),Sheet1[[#This Row],[PERIODO_ALTA]])</f>
        <v>202505</v>
      </c>
      <c r="BG780" s="5" t="str">
        <f>_xlfn.CONCAT(TRIM(Sheet1[[#This Row],[ASESOR]])," ",TRIM(Sheet1[[#This Row],[DEPARTAMENTO]]))</f>
        <v>ALIV TELECOM S.A.C. La Libertad</v>
      </c>
      <c r="BH780" s="5" t="str">
        <f>Sheet1[[#This Row],[DNI_ASESOR]]</f>
        <v>20609316170</v>
      </c>
      <c r="BI780">
        <f>IF(Sheet1[[#This Row],[GRUPO]]="G1",IF(AND(Sheet1[[#This Row],[RECIBO1_PAGADO]]&lt;&gt;"",Sheet1[[#This Row],[RECIBO1_PAGADO]]&lt;=DATEVALUE("10/06/2025")),1,0),0)</f>
        <v>1</v>
      </c>
      <c r="BJ780" s="9">
        <f>Sheet1[[#This Row],[PRECIO CON IGV EXTERNO]]/1.18</f>
        <v>58.474576271186443</v>
      </c>
      <c r="BK780" s="5" t="str">
        <f>IF(MONTH(Sheet1[[#This Row],[WS_RECIBO1_EMISION]])=5,"G1",IF(MONTH(Sheet1[[#This Row],[WS_RECIBO1_EMISION]])-5=1,"G2","POR DEFINIR"))</f>
        <v>G1</v>
      </c>
      <c r="BL780" s="5" t="s">
        <v>1798</v>
      </c>
    </row>
    <row r="781" spans="1:64" x14ac:dyDescent="0.25">
      <c r="A781">
        <v>2183920</v>
      </c>
      <c r="B781" t="s">
        <v>1078</v>
      </c>
      <c r="C781" t="s">
        <v>94</v>
      </c>
      <c r="D781" t="s">
        <v>95</v>
      </c>
      <c r="E781" t="s">
        <v>96</v>
      </c>
      <c r="H781" s="3">
        <v>45794</v>
      </c>
      <c r="I781" s="13">
        <v>45794.479373576389</v>
      </c>
      <c r="J781" t="s">
        <v>190</v>
      </c>
      <c r="K781">
        <v>350</v>
      </c>
      <c r="L781" t="s">
        <v>186</v>
      </c>
      <c r="M781" t="s">
        <v>53</v>
      </c>
      <c r="N781">
        <v>0</v>
      </c>
      <c r="O781">
        <v>0</v>
      </c>
      <c r="P781">
        <v>0</v>
      </c>
      <c r="Q781">
        <v>0</v>
      </c>
      <c r="R781" t="s">
        <v>227</v>
      </c>
      <c r="S781" t="s">
        <v>227</v>
      </c>
      <c r="T781">
        <v>0</v>
      </c>
      <c r="U781" t="s">
        <v>227</v>
      </c>
      <c r="V781" t="s">
        <v>227</v>
      </c>
      <c r="W781" t="s">
        <v>227</v>
      </c>
      <c r="X781" t="s">
        <v>227</v>
      </c>
      <c r="Y781" t="s">
        <v>227</v>
      </c>
      <c r="Z781" t="s">
        <v>227</v>
      </c>
      <c r="AA781" t="s">
        <v>54</v>
      </c>
      <c r="AB781">
        <v>69</v>
      </c>
      <c r="AC781">
        <v>69</v>
      </c>
      <c r="AD781" t="s">
        <v>67</v>
      </c>
      <c r="AE781" t="s">
        <v>4</v>
      </c>
      <c r="AF781" t="s">
        <v>8</v>
      </c>
      <c r="AG781" t="s">
        <v>88</v>
      </c>
      <c r="AH781" s="3">
        <v>45796</v>
      </c>
      <c r="AJ781" t="s">
        <v>56</v>
      </c>
      <c r="AK781" s="3"/>
      <c r="AM781" s="3"/>
      <c r="AN781" t="s">
        <v>57</v>
      </c>
      <c r="AO781" s="3"/>
      <c r="AR781"/>
      <c r="AS781">
        <v>202505</v>
      </c>
      <c r="AT781" s="3">
        <v>45796</v>
      </c>
      <c r="AU781">
        <v>2183920</v>
      </c>
      <c r="AV781">
        <v>45800</v>
      </c>
      <c r="AW781" s="3">
        <v>45805</v>
      </c>
      <c r="AY781" s="3"/>
      <c r="BA781" s="3"/>
      <c r="BC781" s="3"/>
      <c r="BD781">
        <v>202505</v>
      </c>
      <c r="BE781">
        <v>202505</v>
      </c>
      <c r="BF781" s="5">
        <f>IFERROR(VLOOKUP(Sheet1[[#This Row],[ASESOR]],Parámetros!A:B,2,0),Sheet1[[#This Row],[PERIODO_ALTA]])</f>
        <v>202505</v>
      </c>
      <c r="BG781" s="5" t="str">
        <f>_xlfn.CONCAT(TRIM(Sheet1[[#This Row],[ASESOR]])," ",TRIM(Sheet1[[#This Row],[DEPARTAMENTO]]))</f>
        <v>ALIV TELECOM S.A.C. La Libertad</v>
      </c>
      <c r="BH781" s="5" t="str">
        <f>Sheet1[[#This Row],[DNI_ASESOR]]</f>
        <v>20609316170</v>
      </c>
      <c r="BI781">
        <f>IF(Sheet1[[#This Row],[GRUPO]]="G1",IF(AND(Sheet1[[#This Row],[RECIBO1_PAGADO]]&lt;&gt;"",Sheet1[[#This Row],[RECIBO1_PAGADO]]&lt;=DATEVALUE("10/06/2025")),1,0),0)</f>
        <v>1</v>
      </c>
      <c r="BJ781" s="9">
        <f>Sheet1[[#This Row],[PRECIO CON IGV EXTERNO]]/1.18</f>
        <v>58.474576271186443</v>
      </c>
      <c r="BK781" s="5" t="str">
        <f>IF(MONTH(Sheet1[[#This Row],[WS_RECIBO1_EMISION]])=5,"G1",IF(MONTH(Sheet1[[#This Row],[WS_RECIBO1_EMISION]])-5=1,"G2","POR DEFINIR"))</f>
        <v>G1</v>
      </c>
      <c r="BL781" s="5" t="s">
        <v>1798</v>
      </c>
    </row>
    <row r="782" spans="1:64" x14ac:dyDescent="0.25">
      <c r="A782">
        <v>2183955</v>
      </c>
      <c r="B782" t="s">
        <v>1079</v>
      </c>
      <c r="C782" t="s">
        <v>89</v>
      </c>
      <c r="D782" t="s">
        <v>89</v>
      </c>
      <c r="E782" t="s">
        <v>93</v>
      </c>
      <c r="H782" s="3">
        <v>45794</v>
      </c>
      <c r="I782" s="13">
        <v>45794.518904131946</v>
      </c>
      <c r="J782" t="s">
        <v>195</v>
      </c>
      <c r="K782">
        <v>1000</v>
      </c>
      <c r="L782" t="s">
        <v>188</v>
      </c>
      <c r="M782" t="s">
        <v>58</v>
      </c>
      <c r="N782">
        <v>1</v>
      </c>
      <c r="O782">
        <v>0</v>
      </c>
      <c r="P782">
        <v>0</v>
      </c>
      <c r="Q782">
        <v>0</v>
      </c>
      <c r="R782" t="s">
        <v>227</v>
      </c>
      <c r="S782" t="s">
        <v>227</v>
      </c>
      <c r="T782">
        <v>0</v>
      </c>
      <c r="U782" t="s">
        <v>227</v>
      </c>
      <c r="V782" t="s">
        <v>227</v>
      </c>
      <c r="W782" t="s">
        <v>227</v>
      </c>
      <c r="X782" t="s">
        <v>227</v>
      </c>
      <c r="Y782" t="s">
        <v>227</v>
      </c>
      <c r="Z782" t="s">
        <v>228</v>
      </c>
      <c r="AA782" t="s">
        <v>64</v>
      </c>
      <c r="AB782">
        <v>129.9</v>
      </c>
      <c r="AC782">
        <v>111.563</v>
      </c>
      <c r="AD782" t="s">
        <v>67</v>
      </c>
      <c r="AE782" t="s">
        <v>4</v>
      </c>
      <c r="AF782" t="s">
        <v>8</v>
      </c>
      <c r="AG782" t="s">
        <v>88</v>
      </c>
      <c r="AH782" s="3">
        <v>45794</v>
      </c>
      <c r="AJ782" t="s">
        <v>56</v>
      </c>
      <c r="AK782" s="3"/>
      <c r="AM782" s="3"/>
      <c r="AN782" t="s">
        <v>57</v>
      </c>
      <c r="AO782" s="3"/>
      <c r="AR782"/>
      <c r="AS782">
        <v>202505</v>
      </c>
      <c r="AT782" s="3">
        <v>45794</v>
      </c>
      <c r="AU782">
        <v>2183955</v>
      </c>
      <c r="AV782">
        <v>45796</v>
      </c>
      <c r="AW782" s="3">
        <v>45815</v>
      </c>
      <c r="AY782" s="3"/>
      <c r="BA782" s="3"/>
      <c r="BC782" s="3"/>
      <c r="BD782">
        <v>202505</v>
      </c>
      <c r="BE782">
        <v>202505</v>
      </c>
      <c r="BF782" s="5">
        <f>IFERROR(VLOOKUP(Sheet1[[#This Row],[ASESOR]],Parámetros!A:B,2,0),Sheet1[[#This Row],[PERIODO_ALTA]])</f>
        <v>202505</v>
      </c>
      <c r="BG782" s="5" t="str">
        <f>_xlfn.CONCAT(TRIM(Sheet1[[#This Row],[ASESOR]])," ",TRIM(Sheet1[[#This Row],[DEPARTAMENTO]]))</f>
        <v>ALIV TELECOM S.A.C. Piura</v>
      </c>
      <c r="BH782" s="5" t="str">
        <f>Sheet1[[#This Row],[DNI_ASESOR]]</f>
        <v>20609316170</v>
      </c>
      <c r="BI782">
        <f>IF(Sheet1[[#This Row],[GRUPO]]="G1",IF(AND(Sheet1[[#This Row],[RECIBO1_PAGADO]]&lt;&gt;"",Sheet1[[#This Row],[RECIBO1_PAGADO]]&lt;=DATEVALUE("10/06/2025")),1,0),0)</f>
        <v>1</v>
      </c>
      <c r="BJ782" s="9">
        <f>Sheet1[[#This Row],[PRECIO CON IGV EXTERNO]]/1.18</f>
        <v>94.544915254237296</v>
      </c>
      <c r="BK782" s="5" t="str">
        <f>IF(MONTH(Sheet1[[#This Row],[WS_RECIBO1_EMISION]])=5,"G1",IF(MONTH(Sheet1[[#This Row],[WS_RECIBO1_EMISION]])-5=1,"G2","POR DEFINIR"))</f>
        <v>G1</v>
      </c>
      <c r="BL782" s="5" t="s">
        <v>1798</v>
      </c>
    </row>
    <row r="783" spans="1:64" x14ac:dyDescent="0.25">
      <c r="A783">
        <v>2184027</v>
      </c>
      <c r="B783" t="s">
        <v>1080</v>
      </c>
      <c r="C783" t="s">
        <v>1003</v>
      </c>
      <c r="D783" t="s">
        <v>1003</v>
      </c>
      <c r="E783" t="s">
        <v>1004</v>
      </c>
      <c r="H783" s="3">
        <v>45792</v>
      </c>
      <c r="I783" s="13">
        <v>45794.50239494213</v>
      </c>
      <c r="J783" t="s">
        <v>195</v>
      </c>
      <c r="K783">
        <v>1000</v>
      </c>
      <c r="L783" t="s">
        <v>188</v>
      </c>
      <c r="M783" t="s">
        <v>58</v>
      </c>
      <c r="N783">
        <v>1</v>
      </c>
      <c r="O783">
        <v>0</v>
      </c>
      <c r="P783">
        <v>0</v>
      </c>
      <c r="Q783">
        <v>0</v>
      </c>
      <c r="R783" t="s">
        <v>227</v>
      </c>
      <c r="S783" t="s">
        <v>227</v>
      </c>
      <c r="T783">
        <v>0</v>
      </c>
      <c r="U783" t="s">
        <v>227</v>
      </c>
      <c r="V783" t="s">
        <v>227</v>
      </c>
      <c r="W783" t="s">
        <v>227</v>
      </c>
      <c r="X783" t="s">
        <v>227</v>
      </c>
      <c r="Y783" t="s">
        <v>227</v>
      </c>
      <c r="Z783" t="s">
        <v>228</v>
      </c>
      <c r="AA783" t="s">
        <v>64</v>
      </c>
      <c r="AB783">
        <v>129.9</v>
      </c>
      <c r="AC783">
        <v>111.563</v>
      </c>
      <c r="AD783" t="s">
        <v>60</v>
      </c>
      <c r="AE783" t="s">
        <v>1005</v>
      </c>
      <c r="AF783" t="s">
        <v>1006</v>
      </c>
      <c r="AG783" t="s">
        <v>88</v>
      </c>
      <c r="AH783" s="3">
        <v>45794</v>
      </c>
      <c r="AJ783" t="s">
        <v>56</v>
      </c>
      <c r="AK783" s="3"/>
      <c r="AM783" s="3"/>
      <c r="AN783" t="s">
        <v>57</v>
      </c>
      <c r="AO783" s="3"/>
      <c r="AR783"/>
      <c r="AS783">
        <v>202505</v>
      </c>
      <c r="AT783" s="3">
        <v>45794</v>
      </c>
      <c r="AU783">
        <v>2184027</v>
      </c>
      <c r="AV783">
        <v>45796</v>
      </c>
      <c r="AW783" s="3">
        <v>45812</v>
      </c>
      <c r="AY783" s="3"/>
      <c r="BA783" s="3"/>
      <c r="BC783" s="3"/>
      <c r="BD783">
        <v>202505</v>
      </c>
      <c r="BE783">
        <v>202505</v>
      </c>
      <c r="BF783" s="5">
        <f>IFERROR(VLOOKUP(Sheet1[[#This Row],[ASESOR]],Parámetros!A:B,2,0),Sheet1[[#This Row],[PERIODO_ALTA]])</f>
        <v>202505</v>
      </c>
      <c r="BG783" s="5" t="str">
        <f>_xlfn.CONCAT(TRIM(Sheet1[[#This Row],[ASESOR]])," ",TRIM(Sheet1[[#This Row],[DEPARTAMENTO]]))</f>
        <v>LEXY COMPANY E.I.R.L Arequipa</v>
      </c>
      <c r="BH783" s="5" t="str">
        <f>Sheet1[[#This Row],[DNI_ASESOR]]</f>
        <v>20610942157</v>
      </c>
      <c r="BI783">
        <f>IF(Sheet1[[#This Row],[GRUPO]]="G1",IF(AND(Sheet1[[#This Row],[RECIBO1_PAGADO]]&lt;&gt;"",Sheet1[[#This Row],[RECIBO1_PAGADO]]&lt;=DATEVALUE("10/06/2025")),1,0),0)</f>
        <v>1</v>
      </c>
      <c r="BJ783" s="9">
        <f>Sheet1[[#This Row],[PRECIO CON IGV EXTERNO]]/1.18</f>
        <v>94.544915254237296</v>
      </c>
      <c r="BK783" s="5" t="str">
        <f>IF(MONTH(Sheet1[[#This Row],[WS_RECIBO1_EMISION]])=5,"G1",IF(MONTH(Sheet1[[#This Row],[WS_RECIBO1_EMISION]])-5=1,"G2","POR DEFINIR"))</f>
        <v>G1</v>
      </c>
      <c r="BL783" s="5" t="s">
        <v>1797</v>
      </c>
    </row>
    <row r="784" spans="1:64" x14ac:dyDescent="0.25">
      <c r="A784">
        <v>2184052</v>
      </c>
      <c r="B784" t="s">
        <v>1081</v>
      </c>
      <c r="C784" t="s">
        <v>1003</v>
      </c>
      <c r="D784" t="s">
        <v>1003</v>
      </c>
      <c r="E784" t="s">
        <v>1004</v>
      </c>
      <c r="H784" s="3">
        <v>45792</v>
      </c>
      <c r="I784" s="13">
        <v>45794.506416666663</v>
      </c>
      <c r="J784" t="s">
        <v>191</v>
      </c>
      <c r="K784">
        <v>550</v>
      </c>
      <c r="L784" t="s">
        <v>186</v>
      </c>
      <c r="M784" t="s">
        <v>53</v>
      </c>
      <c r="N784">
        <v>0</v>
      </c>
      <c r="O784">
        <v>0</v>
      </c>
      <c r="P784">
        <v>0</v>
      </c>
      <c r="Q784">
        <v>0</v>
      </c>
      <c r="R784" t="s">
        <v>227</v>
      </c>
      <c r="S784" t="s">
        <v>227</v>
      </c>
      <c r="T784">
        <v>0</v>
      </c>
      <c r="U784" t="s">
        <v>227</v>
      </c>
      <c r="V784" t="s">
        <v>227</v>
      </c>
      <c r="W784" t="s">
        <v>227</v>
      </c>
      <c r="X784" t="s">
        <v>227</v>
      </c>
      <c r="Y784" t="s">
        <v>227</v>
      </c>
      <c r="Z784" t="s">
        <v>227</v>
      </c>
      <c r="AA784" t="s">
        <v>64</v>
      </c>
      <c r="AB784">
        <v>89</v>
      </c>
      <c r="AC784">
        <v>89</v>
      </c>
      <c r="AD784" t="s">
        <v>67</v>
      </c>
      <c r="AE784" t="s">
        <v>1082</v>
      </c>
      <c r="AF784" t="s">
        <v>1083</v>
      </c>
      <c r="AG784" t="s">
        <v>88</v>
      </c>
      <c r="AH784" s="3">
        <v>45797</v>
      </c>
      <c r="AJ784" t="s">
        <v>56</v>
      </c>
      <c r="AK784" s="3"/>
      <c r="AM784" s="3"/>
      <c r="AN784" t="s">
        <v>57</v>
      </c>
      <c r="AO784" s="3"/>
      <c r="AR784"/>
      <c r="AS784">
        <v>202505</v>
      </c>
      <c r="AT784" s="3">
        <v>45797</v>
      </c>
      <c r="AU784">
        <v>2184052</v>
      </c>
      <c r="AV784">
        <v>45800</v>
      </c>
      <c r="AW784" s="3">
        <v>45812</v>
      </c>
      <c r="AY784" s="3"/>
      <c r="BA784" s="3"/>
      <c r="BC784" s="3"/>
      <c r="BD784">
        <v>202505</v>
      </c>
      <c r="BE784">
        <v>202505</v>
      </c>
      <c r="BF784" s="5">
        <f>IFERROR(VLOOKUP(Sheet1[[#This Row],[ASESOR]],Parámetros!A:B,2,0),Sheet1[[#This Row],[PERIODO_ALTA]])</f>
        <v>202505</v>
      </c>
      <c r="BG784" s="5" t="str">
        <f>_xlfn.CONCAT(TRIM(Sheet1[[#This Row],[ASESOR]])," ",TRIM(Sheet1[[#This Row],[DEPARTAMENTO]]))</f>
        <v>MEBRA ABSOLUTO S.A.C. Arequipa</v>
      </c>
      <c r="BH784" s="5" t="str">
        <f>Sheet1[[#This Row],[DNI_ASESOR]]</f>
        <v>20601247519</v>
      </c>
      <c r="BI784">
        <f>IF(Sheet1[[#This Row],[GRUPO]]="G1",IF(AND(Sheet1[[#This Row],[RECIBO1_PAGADO]]&lt;&gt;"",Sheet1[[#This Row],[RECIBO1_PAGADO]]&lt;=DATEVALUE("10/06/2025")),1,0),0)</f>
        <v>1</v>
      </c>
      <c r="BJ784" s="9">
        <f>Sheet1[[#This Row],[PRECIO CON IGV EXTERNO]]/1.18</f>
        <v>75.423728813559322</v>
      </c>
      <c r="BK784" s="5" t="str">
        <f>IF(MONTH(Sheet1[[#This Row],[WS_RECIBO1_EMISION]])=5,"G1",IF(MONTH(Sheet1[[#This Row],[WS_RECIBO1_EMISION]])-5=1,"G2","POR DEFINIR"))</f>
        <v>G1</v>
      </c>
      <c r="BL784" s="5" t="s">
        <v>1797</v>
      </c>
    </row>
    <row r="785" spans="1:64" x14ac:dyDescent="0.25">
      <c r="A785">
        <v>2184057</v>
      </c>
      <c r="B785" t="s">
        <v>1084</v>
      </c>
      <c r="C785" t="s">
        <v>1003</v>
      </c>
      <c r="D785" t="s">
        <v>1003</v>
      </c>
      <c r="E785" t="s">
        <v>1004</v>
      </c>
      <c r="H785" s="3">
        <v>45791</v>
      </c>
      <c r="I785" s="13">
        <v>45794.508527627317</v>
      </c>
      <c r="J785" t="s">
        <v>191</v>
      </c>
      <c r="K785">
        <v>550</v>
      </c>
      <c r="L785" t="s">
        <v>186</v>
      </c>
      <c r="M785" t="s">
        <v>53</v>
      </c>
      <c r="N785">
        <v>0</v>
      </c>
      <c r="O785">
        <v>0</v>
      </c>
      <c r="P785">
        <v>0</v>
      </c>
      <c r="Q785">
        <v>0</v>
      </c>
      <c r="R785" t="s">
        <v>227</v>
      </c>
      <c r="S785" t="s">
        <v>227</v>
      </c>
      <c r="T785">
        <v>0</v>
      </c>
      <c r="U785" t="s">
        <v>227</v>
      </c>
      <c r="V785" t="s">
        <v>227</v>
      </c>
      <c r="W785" t="s">
        <v>227</v>
      </c>
      <c r="X785" t="s">
        <v>227</v>
      </c>
      <c r="Y785" t="s">
        <v>227</v>
      </c>
      <c r="Z785" t="s">
        <v>227</v>
      </c>
      <c r="AA785" t="s">
        <v>64</v>
      </c>
      <c r="AB785">
        <v>89</v>
      </c>
      <c r="AC785">
        <v>89</v>
      </c>
      <c r="AD785" t="s">
        <v>67</v>
      </c>
      <c r="AE785" t="s">
        <v>1005</v>
      </c>
      <c r="AF785" t="s">
        <v>1006</v>
      </c>
      <c r="AG785" t="s">
        <v>88</v>
      </c>
      <c r="AH785" s="3">
        <v>45798</v>
      </c>
      <c r="AJ785" t="s">
        <v>56</v>
      </c>
      <c r="AK785" s="3"/>
      <c r="AM785" s="3"/>
      <c r="AN785" t="s">
        <v>57</v>
      </c>
      <c r="AO785" s="3"/>
      <c r="AR785"/>
      <c r="AS785">
        <v>202505</v>
      </c>
      <c r="AT785" s="3">
        <v>45798</v>
      </c>
      <c r="AU785">
        <v>2184057</v>
      </c>
      <c r="AV785" s="3">
        <v>45800</v>
      </c>
      <c r="AW785" s="3">
        <v>45812</v>
      </c>
      <c r="AY785" s="3"/>
      <c r="BA785" s="3"/>
      <c r="BC785" s="3"/>
      <c r="BD785">
        <v>202505</v>
      </c>
      <c r="BE785">
        <v>202505</v>
      </c>
      <c r="BF785" s="5">
        <f>IFERROR(VLOOKUP(Sheet1[[#This Row],[ASESOR]],Parámetros!A:B,2,0),Sheet1[[#This Row],[PERIODO_ALTA]])</f>
        <v>202505</v>
      </c>
      <c r="BG785" s="5" t="str">
        <f>_xlfn.CONCAT(TRIM(Sheet1[[#This Row],[ASESOR]])," ",TRIM(Sheet1[[#This Row],[DEPARTAMENTO]]))</f>
        <v>LEXY COMPANY E.I.R.L Arequipa</v>
      </c>
      <c r="BH785" s="5" t="str">
        <f>Sheet1[[#This Row],[DNI_ASESOR]]</f>
        <v>20610942157</v>
      </c>
      <c r="BI785">
        <f>IF(Sheet1[[#This Row],[GRUPO]]="G1",IF(AND(Sheet1[[#This Row],[RECIBO1_PAGADO]]&lt;&gt;"",Sheet1[[#This Row],[RECIBO1_PAGADO]]&lt;=DATEVALUE("10/06/2025")),1,0),0)</f>
        <v>1</v>
      </c>
      <c r="BJ785" s="9">
        <f>Sheet1[[#This Row],[PRECIO CON IGV EXTERNO]]/1.18</f>
        <v>75.423728813559322</v>
      </c>
      <c r="BK785" s="5" t="str">
        <f>IF(MONTH(Sheet1[[#This Row],[WS_RECIBO1_EMISION]])=5,"G1",IF(MONTH(Sheet1[[#This Row],[WS_RECIBO1_EMISION]])-5=1,"G2","POR DEFINIR"))</f>
        <v>G1</v>
      </c>
      <c r="BL785" s="5" t="s">
        <v>1797</v>
      </c>
    </row>
    <row r="786" spans="1:64" x14ac:dyDescent="0.25">
      <c r="A786">
        <v>2184085</v>
      </c>
      <c r="B786" t="s">
        <v>1085</v>
      </c>
      <c r="C786" t="s">
        <v>89</v>
      </c>
      <c r="D786" t="s">
        <v>89</v>
      </c>
      <c r="E786" t="s">
        <v>93</v>
      </c>
      <c r="H786" s="3">
        <v>45786</v>
      </c>
      <c r="I786" s="13">
        <v>45794.521020717591</v>
      </c>
      <c r="J786" t="s">
        <v>195</v>
      </c>
      <c r="K786">
        <v>1000</v>
      </c>
      <c r="L786" t="s">
        <v>188</v>
      </c>
      <c r="M786" t="s">
        <v>58</v>
      </c>
      <c r="N786">
        <v>1</v>
      </c>
      <c r="O786">
        <v>0</v>
      </c>
      <c r="P786">
        <v>0</v>
      </c>
      <c r="Q786">
        <v>0</v>
      </c>
      <c r="R786" t="s">
        <v>227</v>
      </c>
      <c r="S786" t="s">
        <v>227</v>
      </c>
      <c r="T786">
        <v>0</v>
      </c>
      <c r="U786" t="s">
        <v>227</v>
      </c>
      <c r="V786" t="s">
        <v>227</v>
      </c>
      <c r="W786" t="s">
        <v>227</v>
      </c>
      <c r="X786" t="s">
        <v>227</v>
      </c>
      <c r="Y786" t="s">
        <v>227</v>
      </c>
      <c r="Z786" t="s">
        <v>228</v>
      </c>
      <c r="AA786" t="s">
        <v>54</v>
      </c>
      <c r="AB786">
        <v>129.9</v>
      </c>
      <c r="AC786">
        <v>111.563</v>
      </c>
      <c r="AD786" t="s">
        <v>67</v>
      </c>
      <c r="AE786" t="s">
        <v>4</v>
      </c>
      <c r="AF786" t="s">
        <v>8</v>
      </c>
      <c r="AG786" t="s">
        <v>88</v>
      </c>
      <c r="AH786" s="3">
        <v>45794</v>
      </c>
      <c r="AJ786" t="s">
        <v>56</v>
      </c>
      <c r="AK786" s="3"/>
      <c r="AM786" s="3"/>
      <c r="AN786" t="s">
        <v>57</v>
      </c>
      <c r="AO786" s="3"/>
      <c r="AR786"/>
      <c r="AS786">
        <v>202505</v>
      </c>
      <c r="AT786" s="3">
        <v>45794</v>
      </c>
      <c r="AU786">
        <v>2184085</v>
      </c>
      <c r="AV786">
        <v>45796</v>
      </c>
      <c r="AW786" s="3">
        <v>45814</v>
      </c>
      <c r="AY786" s="3"/>
      <c r="BA786" s="3"/>
      <c r="BC786" s="3"/>
      <c r="BD786">
        <v>202505</v>
      </c>
      <c r="BE786">
        <v>202505</v>
      </c>
      <c r="BF786" s="5">
        <f>IFERROR(VLOOKUP(Sheet1[[#This Row],[ASESOR]],Parámetros!A:B,2,0),Sheet1[[#This Row],[PERIODO_ALTA]])</f>
        <v>202505</v>
      </c>
      <c r="BG786" s="5" t="str">
        <f>_xlfn.CONCAT(TRIM(Sheet1[[#This Row],[ASESOR]])," ",TRIM(Sheet1[[#This Row],[DEPARTAMENTO]]))</f>
        <v>ALIV TELECOM S.A.C. Piura</v>
      </c>
      <c r="BH786" s="5" t="str">
        <f>Sheet1[[#This Row],[DNI_ASESOR]]</f>
        <v>20609316170</v>
      </c>
      <c r="BI786">
        <f>IF(Sheet1[[#This Row],[GRUPO]]="G1",IF(AND(Sheet1[[#This Row],[RECIBO1_PAGADO]]&lt;&gt;"",Sheet1[[#This Row],[RECIBO1_PAGADO]]&lt;=DATEVALUE("10/06/2025")),1,0),0)</f>
        <v>1</v>
      </c>
      <c r="BJ786" s="9">
        <f>Sheet1[[#This Row],[PRECIO CON IGV EXTERNO]]/1.18</f>
        <v>94.544915254237296</v>
      </c>
      <c r="BK786" s="5" t="str">
        <f>IF(MONTH(Sheet1[[#This Row],[WS_RECIBO1_EMISION]])=5,"G1",IF(MONTH(Sheet1[[#This Row],[WS_RECIBO1_EMISION]])-5=1,"G2","POR DEFINIR"))</f>
        <v>G1</v>
      </c>
      <c r="BL786" s="5" t="s">
        <v>1798</v>
      </c>
    </row>
    <row r="787" spans="1:64" x14ac:dyDescent="0.25">
      <c r="A787">
        <v>2184117</v>
      </c>
      <c r="B787" t="s">
        <v>1086</v>
      </c>
      <c r="C787" t="s">
        <v>1003</v>
      </c>
      <c r="D787" t="s">
        <v>1003</v>
      </c>
      <c r="E787" t="s">
        <v>1004</v>
      </c>
      <c r="H787" s="3">
        <v>45793</v>
      </c>
      <c r="I787" s="13">
        <v>45794.523318946762</v>
      </c>
      <c r="J787" t="s">
        <v>195</v>
      </c>
      <c r="K787">
        <v>1000</v>
      </c>
      <c r="L787" t="s">
        <v>186</v>
      </c>
      <c r="M787" t="s">
        <v>53</v>
      </c>
      <c r="N787">
        <v>0</v>
      </c>
      <c r="O787">
        <v>0</v>
      </c>
      <c r="P787">
        <v>0</v>
      </c>
      <c r="Q787">
        <v>0</v>
      </c>
      <c r="R787" t="s">
        <v>227</v>
      </c>
      <c r="S787" t="s">
        <v>227</v>
      </c>
      <c r="T787">
        <v>0</v>
      </c>
      <c r="U787" t="s">
        <v>227</v>
      </c>
      <c r="V787" t="s">
        <v>227</v>
      </c>
      <c r="W787" t="s">
        <v>227</v>
      </c>
      <c r="X787" t="s">
        <v>227</v>
      </c>
      <c r="Y787" t="s">
        <v>227</v>
      </c>
      <c r="Z787" t="s">
        <v>227</v>
      </c>
      <c r="AA787" t="s">
        <v>54</v>
      </c>
      <c r="AB787">
        <v>109</v>
      </c>
      <c r="AC787">
        <v>109</v>
      </c>
      <c r="AD787" t="s">
        <v>67</v>
      </c>
      <c r="AE787" t="s">
        <v>1082</v>
      </c>
      <c r="AF787" t="s">
        <v>1083</v>
      </c>
      <c r="AG787" t="s">
        <v>88</v>
      </c>
      <c r="AH787" s="3">
        <v>45796</v>
      </c>
      <c r="AJ787" t="s">
        <v>56</v>
      </c>
      <c r="AK787" s="3"/>
      <c r="AM787" s="3"/>
      <c r="AN787" t="s">
        <v>57</v>
      </c>
      <c r="AO787" s="3"/>
      <c r="AR787"/>
      <c r="AS787">
        <v>202505</v>
      </c>
      <c r="AT787" s="3">
        <v>45796</v>
      </c>
      <c r="AU787">
        <v>2184117</v>
      </c>
      <c r="AV787">
        <v>45800</v>
      </c>
      <c r="AW787" s="3">
        <v>45807</v>
      </c>
      <c r="AY787" s="3"/>
      <c r="BA787" s="3"/>
      <c r="BC787" s="3"/>
      <c r="BD787">
        <v>202505</v>
      </c>
      <c r="BE787">
        <v>202505</v>
      </c>
      <c r="BF787" s="5">
        <f>IFERROR(VLOOKUP(Sheet1[[#This Row],[ASESOR]],Parámetros!A:B,2,0),Sheet1[[#This Row],[PERIODO_ALTA]])</f>
        <v>202505</v>
      </c>
      <c r="BG787" s="5" t="str">
        <f>_xlfn.CONCAT(TRIM(Sheet1[[#This Row],[ASESOR]])," ",TRIM(Sheet1[[#This Row],[DEPARTAMENTO]]))</f>
        <v>MEBRA ABSOLUTO S.A.C. Arequipa</v>
      </c>
      <c r="BH787" s="5" t="str">
        <f>Sheet1[[#This Row],[DNI_ASESOR]]</f>
        <v>20601247519</v>
      </c>
      <c r="BI787">
        <f>IF(Sheet1[[#This Row],[GRUPO]]="G1",IF(AND(Sheet1[[#This Row],[RECIBO1_PAGADO]]&lt;&gt;"",Sheet1[[#This Row],[RECIBO1_PAGADO]]&lt;=DATEVALUE("10/06/2025")),1,0),0)</f>
        <v>1</v>
      </c>
      <c r="BJ787" s="9">
        <f>Sheet1[[#This Row],[PRECIO CON IGV EXTERNO]]/1.18</f>
        <v>92.372881355932208</v>
      </c>
      <c r="BK787" s="5" t="str">
        <f>IF(MONTH(Sheet1[[#This Row],[WS_RECIBO1_EMISION]])=5,"G1",IF(MONTH(Sheet1[[#This Row],[WS_RECIBO1_EMISION]])-5=1,"G2","POR DEFINIR"))</f>
        <v>G1</v>
      </c>
      <c r="BL787" s="5" t="s">
        <v>1797</v>
      </c>
    </row>
    <row r="788" spans="1:64" x14ac:dyDescent="0.25">
      <c r="A788">
        <v>2184118</v>
      </c>
      <c r="B788" t="s">
        <v>1087</v>
      </c>
      <c r="C788" t="s">
        <v>94</v>
      </c>
      <c r="D788" t="s">
        <v>95</v>
      </c>
      <c r="E788" t="s">
        <v>96</v>
      </c>
      <c r="H788" s="3">
        <v>45794</v>
      </c>
      <c r="I788" s="13">
        <v>45794.56889545139</v>
      </c>
      <c r="J788" t="s">
        <v>190</v>
      </c>
      <c r="K788">
        <v>350</v>
      </c>
      <c r="L788" t="s">
        <v>186</v>
      </c>
      <c r="M788" t="s">
        <v>53</v>
      </c>
      <c r="N788">
        <v>0</v>
      </c>
      <c r="O788">
        <v>0</v>
      </c>
      <c r="P788">
        <v>0</v>
      </c>
      <c r="Q788">
        <v>0</v>
      </c>
      <c r="R788" t="s">
        <v>227</v>
      </c>
      <c r="S788" t="s">
        <v>227</v>
      </c>
      <c r="T788">
        <v>0</v>
      </c>
      <c r="U788" t="s">
        <v>227</v>
      </c>
      <c r="V788" t="s">
        <v>227</v>
      </c>
      <c r="W788" t="s">
        <v>227</v>
      </c>
      <c r="X788" t="s">
        <v>227</v>
      </c>
      <c r="Y788" t="s">
        <v>227</v>
      </c>
      <c r="Z788" t="s">
        <v>227</v>
      </c>
      <c r="AA788" t="s">
        <v>54</v>
      </c>
      <c r="AB788">
        <v>69</v>
      </c>
      <c r="AC788">
        <v>69</v>
      </c>
      <c r="AD788" t="s">
        <v>67</v>
      </c>
      <c r="AE788" t="s">
        <v>4</v>
      </c>
      <c r="AF788" t="s">
        <v>8</v>
      </c>
      <c r="AG788" t="s">
        <v>88</v>
      </c>
      <c r="AH788" s="3">
        <v>45795</v>
      </c>
      <c r="AJ788" t="s">
        <v>56</v>
      </c>
      <c r="AK788" s="3"/>
      <c r="AM788" s="3"/>
      <c r="AN788" t="s">
        <v>57</v>
      </c>
      <c r="AO788" s="3"/>
      <c r="AR788"/>
      <c r="AS788">
        <v>202505</v>
      </c>
      <c r="AT788" s="3">
        <v>45795</v>
      </c>
      <c r="AU788">
        <v>2184118</v>
      </c>
      <c r="AV788">
        <v>45796</v>
      </c>
      <c r="AW788" s="3">
        <v>45807</v>
      </c>
      <c r="AY788" s="3"/>
      <c r="BA788" s="3"/>
      <c r="BC788" s="3"/>
      <c r="BD788">
        <v>202505</v>
      </c>
      <c r="BE788">
        <v>202505</v>
      </c>
      <c r="BF788" s="5">
        <f>IFERROR(VLOOKUP(Sheet1[[#This Row],[ASESOR]],Parámetros!A:B,2,0),Sheet1[[#This Row],[PERIODO_ALTA]])</f>
        <v>202505</v>
      </c>
      <c r="BG788" s="5" t="str">
        <f>_xlfn.CONCAT(TRIM(Sheet1[[#This Row],[ASESOR]])," ",TRIM(Sheet1[[#This Row],[DEPARTAMENTO]]))</f>
        <v>ALIV TELECOM S.A.C. La Libertad</v>
      </c>
      <c r="BH788" s="5" t="str">
        <f>Sheet1[[#This Row],[DNI_ASESOR]]</f>
        <v>20609316170</v>
      </c>
      <c r="BI788">
        <f>IF(Sheet1[[#This Row],[GRUPO]]="G1",IF(AND(Sheet1[[#This Row],[RECIBO1_PAGADO]]&lt;&gt;"",Sheet1[[#This Row],[RECIBO1_PAGADO]]&lt;=DATEVALUE("10/06/2025")),1,0),0)</f>
        <v>1</v>
      </c>
      <c r="BJ788" s="9">
        <f>Sheet1[[#This Row],[PRECIO CON IGV EXTERNO]]/1.18</f>
        <v>58.474576271186443</v>
      </c>
      <c r="BK788" s="5" t="str">
        <f>IF(MONTH(Sheet1[[#This Row],[WS_RECIBO1_EMISION]])=5,"G1",IF(MONTH(Sheet1[[#This Row],[WS_RECIBO1_EMISION]])-5=1,"G2","POR DEFINIR"))</f>
        <v>G1</v>
      </c>
      <c r="BL788" s="5" t="s">
        <v>1798</v>
      </c>
    </row>
    <row r="789" spans="1:64" x14ac:dyDescent="0.25">
      <c r="A789">
        <v>2184152</v>
      </c>
      <c r="B789" t="s">
        <v>1088</v>
      </c>
      <c r="C789" t="s">
        <v>94</v>
      </c>
      <c r="D789" t="s">
        <v>95</v>
      </c>
      <c r="E789" t="s">
        <v>96</v>
      </c>
      <c r="H789" s="3">
        <v>45794</v>
      </c>
      <c r="I789" s="13">
        <v>45794.541845949076</v>
      </c>
      <c r="J789" t="s">
        <v>190</v>
      </c>
      <c r="K789">
        <v>350</v>
      </c>
      <c r="L789" t="s">
        <v>186</v>
      </c>
      <c r="M789" t="s">
        <v>53</v>
      </c>
      <c r="N789">
        <v>0</v>
      </c>
      <c r="O789">
        <v>0</v>
      </c>
      <c r="P789">
        <v>0</v>
      </c>
      <c r="Q789">
        <v>0</v>
      </c>
      <c r="R789" t="s">
        <v>227</v>
      </c>
      <c r="S789" t="s">
        <v>227</v>
      </c>
      <c r="T789">
        <v>0</v>
      </c>
      <c r="U789" t="s">
        <v>227</v>
      </c>
      <c r="V789" t="s">
        <v>227</v>
      </c>
      <c r="W789" t="s">
        <v>227</v>
      </c>
      <c r="X789" t="s">
        <v>227</v>
      </c>
      <c r="Y789" t="s">
        <v>227</v>
      </c>
      <c r="Z789" t="s">
        <v>227</v>
      </c>
      <c r="AA789" t="s">
        <v>54</v>
      </c>
      <c r="AB789">
        <v>69</v>
      </c>
      <c r="AC789">
        <v>69</v>
      </c>
      <c r="AD789" t="s">
        <v>55</v>
      </c>
      <c r="AE789" t="s">
        <v>654</v>
      </c>
      <c r="AF789" t="s">
        <v>655</v>
      </c>
      <c r="AG789" t="s">
        <v>88</v>
      </c>
      <c r="AH789" s="3">
        <v>45796</v>
      </c>
      <c r="AJ789" t="s">
        <v>56</v>
      </c>
      <c r="AK789" s="3"/>
      <c r="AM789" s="3"/>
      <c r="AN789" t="s">
        <v>57</v>
      </c>
      <c r="AO789" s="3"/>
      <c r="AR789"/>
      <c r="AS789">
        <v>202505</v>
      </c>
      <c r="AT789" s="3">
        <v>45796</v>
      </c>
      <c r="AU789">
        <v>2184152</v>
      </c>
      <c r="AV789">
        <v>45800</v>
      </c>
      <c r="AW789" s="3">
        <v>45811</v>
      </c>
      <c r="AY789" s="3"/>
      <c r="BA789" s="3"/>
      <c r="BC789" s="3"/>
      <c r="BD789">
        <v>202505</v>
      </c>
      <c r="BE789">
        <v>202505</v>
      </c>
      <c r="BF789" s="5">
        <f>IFERROR(VLOOKUP(Sheet1[[#This Row],[ASESOR]],Parámetros!A:B,2,0),Sheet1[[#This Row],[PERIODO_ALTA]])</f>
        <v>202505</v>
      </c>
      <c r="BG789" s="5" t="str">
        <f>_xlfn.CONCAT(TRIM(Sheet1[[#This Row],[ASESOR]])," ",TRIM(Sheet1[[#This Row],[DEPARTAMENTO]]))</f>
        <v>EXPORTEL S.A.C. La Libertad</v>
      </c>
      <c r="BH789" s="5" t="str">
        <f>Sheet1[[#This Row],[DNI_ASESOR]]</f>
        <v>20610487671</v>
      </c>
      <c r="BI789">
        <f>IF(Sheet1[[#This Row],[GRUPO]]="G1",IF(AND(Sheet1[[#This Row],[RECIBO1_PAGADO]]&lt;&gt;"",Sheet1[[#This Row],[RECIBO1_PAGADO]]&lt;=DATEVALUE("10/06/2025")),1,0),0)</f>
        <v>1</v>
      </c>
      <c r="BJ789" s="9">
        <f>Sheet1[[#This Row],[PRECIO CON IGV EXTERNO]]/1.18</f>
        <v>58.474576271186443</v>
      </c>
      <c r="BK789" s="5" t="str">
        <f>IF(MONTH(Sheet1[[#This Row],[WS_RECIBO1_EMISION]])=5,"G1",IF(MONTH(Sheet1[[#This Row],[WS_RECIBO1_EMISION]])-5=1,"G2","POR DEFINIR"))</f>
        <v>G1</v>
      </c>
      <c r="BL789" s="5" t="s">
        <v>1798</v>
      </c>
    </row>
    <row r="790" spans="1:64" x14ac:dyDescent="0.25">
      <c r="A790">
        <v>2184168</v>
      </c>
      <c r="B790" t="s">
        <v>1089</v>
      </c>
      <c r="C790" t="s">
        <v>89</v>
      </c>
      <c r="D790" t="s">
        <v>89</v>
      </c>
      <c r="E790" t="s">
        <v>93</v>
      </c>
      <c r="H790" s="3">
        <v>45794</v>
      </c>
      <c r="I790" s="13">
        <v>45794.566826076392</v>
      </c>
      <c r="J790" t="s">
        <v>195</v>
      </c>
      <c r="K790">
        <v>1000</v>
      </c>
      <c r="L790" t="s">
        <v>188</v>
      </c>
      <c r="M790" t="s">
        <v>58</v>
      </c>
      <c r="N790">
        <v>1</v>
      </c>
      <c r="O790">
        <v>0</v>
      </c>
      <c r="P790">
        <v>0</v>
      </c>
      <c r="Q790">
        <v>0</v>
      </c>
      <c r="R790" t="s">
        <v>227</v>
      </c>
      <c r="S790" t="s">
        <v>227</v>
      </c>
      <c r="T790">
        <v>0</v>
      </c>
      <c r="U790" t="s">
        <v>227</v>
      </c>
      <c r="V790" t="s">
        <v>227</v>
      </c>
      <c r="W790" t="s">
        <v>227</v>
      </c>
      <c r="X790" t="s">
        <v>227</v>
      </c>
      <c r="Y790" t="s">
        <v>227</v>
      </c>
      <c r="Z790" t="s">
        <v>228</v>
      </c>
      <c r="AA790" t="s">
        <v>54</v>
      </c>
      <c r="AB790">
        <v>129.9</v>
      </c>
      <c r="AC790">
        <v>111.563</v>
      </c>
      <c r="AD790" t="s">
        <v>67</v>
      </c>
      <c r="AE790" t="s">
        <v>70</v>
      </c>
      <c r="AF790" t="s">
        <v>131</v>
      </c>
      <c r="AG790" t="s">
        <v>88</v>
      </c>
      <c r="AH790" s="3">
        <v>45794</v>
      </c>
      <c r="AJ790" t="s">
        <v>56</v>
      </c>
      <c r="AK790" s="3"/>
      <c r="AM790" s="3"/>
      <c r="AN790" t="s">
        <v>57</v>
      </c>
      <c r="AO790" s="3"/>
      <c r="AR790"/>
      <c r="AS790">
        <v>202505</v>
      </c>
      <c r="AT790" s="3">
        <v>45794</v>
      </c>
      <c r="AU790">
        <v>2184168</v>
      </c>
      <c r="AV790">
        <v>45796</v>
      </c>
      <c r="AW790" s="3">
        <v>45815</v>
      </c>
      <c r="AY790" s="3"/>
      <c r="BA790" s="3"/>
      <c r="BC790" s="3"/>
      <c r="BD790">
        <v>202505</v>
      </c>
      <c r="BE790">
        <v>202505</v>
      </c>
      <c r="BF790" s="5">
        <f>IFERROR(VLOOKUP(Sheet1[[#This Row],[ASESOR]],Parámetros!A:B,2,0),Sheet1[[#This Row],[PERIODO_ALTA]])</f>
        <v>202505</v>
      </c>
      <c r="BG790" s="5" t="str">
        <f>_xlfn.CONCAT(TRIM(Sheet1[[#This Row],[ASESOR]])," ",TRIM(Sheet1[[#This Row],[DEPARTAMENTO]]))</f>
        <v>SICOMNET SAC Piura</v>
      </c>
      <c r="BH790" s="5" t="str">
        <f>Sheet1[[#This Row],[DNI_ASESOR]]</f>
        <v>20610959564</v>
      </c>
      <c r="BI790">
        <f>IF(Sheet1[[#This Row],[GRUPO]]="G1",IF(AND(Sheet1[[#This Row],[RECIBO1_PAGADO]]&lt;&gt;"",Sheet1[[#This Row],[RECIBO1_PAGADO]]&lt;=DATEVALUE("10/06/2025")),1,0),0)</f>
        <v>1</v>
      </c>
      <c r="BJ790" s="9">
        <f>Sheet1[[#This Row],[PRECIO CON IGV EXTERNO]]/1.18</f>
        <v>94.544915254237296</v>
      </c>
      <c r="BK790" s="5" t="str">
        <f>IF(MONTH(Sheet1[[#This Row],[WS_RECIBO1_EMISION]])=5,"G1",IF(MONTH(Sheet1[[#This Row],[WS_RECIBO1_EMISION]])-5=1,"G2","POR DEFINIR"))</f>
        <v>G1</v>
      </c>
      <c r="BL790" s="5" t="s">
        <v>1798</v>
      </c>
    </row>
    <row r="791" spans="1:64" x14ac:dyDescent="0.25">
      <c r="A791">
        <v>2184226</v>
      </c>
      <c r="B791" t="s">
        <v>1090</v>
      </c>
      <c r="C791" t="s">
        <v>94</v>
      </c>
      <c r="D791" t="s">
        <v>95</v>
      </c>
      <c r="E791" t="s">
        <v>96</v>
      </c>
      <c r="H791" s="3">
        <v>45794</v>
      </c>
      <c r="I791" s="13">
        <v>45794.554287349536</v>
      </c>
      <c r="J791" t="s">
        <v>190</v>
      </c>
      <c r="K791">
        <v>350</v>
      </c>
      <c r="L791" t="s">
        <v>186</v>
      </c>
      <c r="M791" t="s">
        <v>53</v>
      </c>
      <c r="N791">
        <v>0</v>
      </c>
      <c r="O791">
        <v>0</v>
      </c>
      <c r="P791">
        <v>0</v>
      </c>
      <c r="Q791">
        <v>0</v>
      </c>
      <c r="R791" t="s">
        <v>227</v>
      </c>
      <c r="S791" t="s">
        <v>227</v>
      </c>
      <c r="T791">
        <v>0</v>
      </c>
      <c r="U791" t="s">
        <v>227</v>
      </c>
      <c r="V791" t="s">
        <v>227</v>
      </c>
      <c r="W791" t="s">
        <v>227</v>
      </c>
      <c r="X791" t="s">
        <v>227</v>
      </c>
      <c r="Y791" t="s">
        <v>227</v>
      </c>
      <c r="Z791" t="s">
        <v>227</v>
      </c>
      <c r="AA791" t="s">
        <v>54</v>
      </c>
      <c r="AB791">
        <v>69</v>
      </c>
      <c r="AC791">
        <v>69</v>
      </c>
      <c r="AD791" t="s">
        <v>67</v>
      </c>
      <c r="AE791" t="s">
        <v>4</v>
      </c>
      <c r="AF791" t="s">
        <v>8</v>
      </c>
      <c r="AG791" t="s">
        <v>88</v>
      </c>
      <c r="AH791" s="3">
        <v>45794</v>
      </c>
      <c r="AJ791" t="s">
        <v>56</v>
      </c>
      <c r="AK791" s="3"/>
      <c r="AM791" s="3"/>
      <c r="AN791" t="s">
        <v>57</v>
      </c>
      <c r="AO791" s="3"/>
      <c r="AR791"/>
      <c r="AS791">
        <v>202505</v>
      </c>
      <c r="AT791" s="3">
        <v>45794</v>
      </c>
      <c r="AU791">
        <v>2184226</v>
      </c>
      <c r="AV791">
        <v>45796</v>
      </c>
      <c r="AW791" s="3">
        <v>45813</v>
      </c>
      <c r="AY791" s="3"/>
      <c r="BA791" s="3"/>
      <c r="BC791" s="3"/>
      <c r="BD791">
        <v>202505</v>
      </c>
      <c r="BE791">
        <v>202505</v>
      </c>
      <c r="BF791" s="5">
        <f>IFERROR(VLOOKUP(Sheet1[[#This Row],[ASESOR]],Parámetros!A:B,2,0),Sheet1[[#This Row],[PERIODO_ALTA]])</f>
        <v>202505</v>
      </c>
      <c r="BG791" s="5" t="str">
        <f>_xlfn.CONCAT(TRIM(Sheet1[[#This Row],[ASESOR]])," ",TRIM(Sheet1[[#This Row],[DEPARTAMENTO]]))</f>
        <v>ALIV TELECOM S.A.C. La Libertad</v>
      </c>
      <c r="BH791" s="5" t="str">
        <f>Sheet1[[#This Row],[DNI_ASESOR]]</f>
        <v>20609316170</v>
      </c>
      <c r="BI791">
        <f>IF(Sheet1[[#This Row],[GRUPO]]="G1",IF(AND(Sheet1[[#This Row],[RECIBO1_PAGADO]]&lt;&gt;"",Sheet1[[#This Row],[RECIBO1_PAGADO]]&lt;=DATEVALUE("10/06/2025")),1,0),0)</f>
        <v>1</v>
      </c>
      <c r="BJ791" s="9">
        <f>Sheet1[[#This Row],[PRECIO CON IGV EXTERNO]]/1.18</f>
        <v>58.474576271186443</v>
      </c>
      <c r="BK791" s="5" t="str">
        <f>IF(MONTH(Sheet1[[#This Row],[WS_RECIBO1_EMISION]])=5,"G1",IF(MONTH(Sheet1[[#This Row],[WS_RECIBO1_EMISION]])-5=1,"G2","POR DEFINIR"))</f>
        <v>G1</v>
      </c>
      <c r="BL791" s="5" t="s">
        <v>1798</v>
      </c>
    </row>
    <row r="792" spans="1:64" x14ac:dyDescent="0.25">
      <c r="A792">
        <v>2184247</v>
      </c>
      <c r="B792" t="s">
        <v>1091</v>
      </c>
      <c r="C792" t="s">
        <v>85</v>
      </c>
      <c r="D792" t="s">
        <v>86</v>
      </c>
      <c r="E792" t="s">
        <v>87</v>
      </c>
      <c r="H792" s="3">
        <v>45794</v>
      </c>
      <c r="I792" s="13">
        <v>45794.560531631942</v>
      </c>
      <c r="J792" t="s">
        <v>190</v>
      </c>
      <c r="K792">
        <v>350</v>
      </c>
      <c r="L792" t="s">
        <v>186</v>
      </c>
      <c r="M792" t="s">
        <v>53</v>
      </c>
      <c r="N792">
        <v>0</v>
      </c>
      <c r="O792">
        <v>0</v>
      </c>
      <c r="P792">
        <v>0</v>
      </c>
      <c r="Q792">
        <v>0</v>
      </c>
      <c r="R792" t="s">
        <v>227</v>
      </c>
      <c r="S792" t="s">
        <v>227</v>
      </c>
      <c r="T792">
        <v>0</v>
      </c>
      <c r="U792" t="s">
        <v>227</v>
      </c>
      <c r="V792" t="s">
        <v>227</v>
      </c>
      <c r="W792" t="s">
        <v>227</v>
      </c>
      <c r="X792" t="s">
        <v>227</v>
      </c>
      <c r="Y792" t="s">
        <v>227</v>
      </c>
      <c r="Z792" t="s">
        <v>227</v>
      </c>
      <c r="AA792" t="s">
        <v>54</v>
      </c>
      <c r="AB792">
        <v>69</v>
      </c>
      <c r="AC792">
        <v>69</v>
      </c>
      <c r="AD792" t="s">
        <v>67</v>
      </c>
      <c r="AE792" t="s">
        <v>4</v>
      </c>
      <c r="AF792" t="s">
        <v>8</v>
      </c>
      <c r="AG792" t="s">
        <v>88</v>
      </c>
      <c r="AH792" s="3">
        <v>45794</v>
      </c>
      <c r="AJ792" t="s">
        <v>56</v>
      </c>
      <c r="AK792" s="3"/>
      <c r="AM792" s="3"/>
      <c r="AN792" t="s">
        <v>57</v>
      </c>
      <c r="AO792" s="3"/>
      <c r="AR792"/>
      <c r="AS792">
        <v>202505</v>
      </c>
      <c r="AT792" s="3">
        <v>45794</v>
      </c>
      <c r="AU792">
        <v>2184247</v>
      </c>
      <c r="AV792">
        <v>45796</v>
      </c>
      <c r="AW792" s="3">
        <v>45813</v>
      </c>
      <c r="AY792" s="3"/>
      <c r="BA792" s="3"/>
      <c r="BC792" s="3"/>
      <c r="BD792">
        <v>202505</v>
      </c>
      <c r="BE792">
        <v>202505</v>
      </c>
      <c r="BF792" s="5">
        <f>IFERROR(VLOOKUP(Sheet1[[#This Row],[ASESOR]],Parámetros!A:B,2,0),Sheet1[[#This Row],[PERIODO_ALTA]])</f>
        <v>202505</v>
      </c>
      <c r="BG792" s="5" t="str">
        <f>_xlfn.CONCAT(TRIM(Sheet1[[#This Row],[ASESOR]])," ",TRIM(Sheet1[[#This Row],[DEPARTAMENTO]]))</f>
        <v>ALIV TELECOM S.A.C. Lambayeque</v>
      </c>
      <c r="BH792" s="5" t="str">
        <f>Sheet1[[#This Row],[DNI_ASESOR]]</f>
        <v>20609316170</v>
      </c>
      <c r="BI792">
        <f>IF(Sheet1[[#This Row],[GRUPO]]="G1",IF(AND(Sheet1[[#This Row],[RECIBO1_PAGADO]]&lt;&gt;"",Sheet1[[#This Row],[RECIBO1_PAGADO]]&lt;=DATEVALUE("10/06/2025")),1,0),0)</f>
        <v>1</v>
      </c>
      <c r="BJ792" s="9">
        <f>Sheet1[[#This Row],[PRECIO CON IGV EXTERNO]]/1.18</f>
        <v>58.474576271186443</v>
      </c>
      <c r="BK792" s="5" t="str">
        <f>IF(MONTH(Sheet1[[#This Row],[WS_RECIBO1_EMISION]])=5,"G1",IF(MONTH(Sheet1[[#This Row],[WS_RECIBO1_EMISION]])-5=1,"G2","POR DEFINIR"))</f>
        <v>G1</v>
      </c>
      <c r="BL792" s="5" t="s">
        <v>1798</v>
      </c>
    </row>
    <row r="793" spans="1:64" x14ac:dyDescent="0.25">
      <c r="A793">
        <v>2184271</v>
      </c>
      <c r="B793" t="s">
        <v>1092</v>
      </c>
      <c r="C793" t="s">
        <v>94</v>
      </c>
      <c r="D793" t="s">
        <v>95</v>
      </c>
      <c r="E793" t="s">
        <v>96</v>
      </c>
      <c r="H793" s="3">
        <v>45794</v>
      </c>
      <c r="I793" s="13">
        <v>45794.568892905096</v>
      </c>
      <c r="J793" t="s">
        <v>190</v>
      </c>
      <c r="K793">
        <v>350</v>
      </c>
      <c r="L793" t="s">
        <v>186</v>
      </c>
      <c r="M793" t="s">
        <v>53</v>
      </c>
      <c r="N793">
        <v>0</v>
      </c>
      <c r="O793">
        <v>0</v>
      </c>
      <c r="P793">
        <v>0</v>
      </c>
      <c r="Q793">
        <v>0</v>
      </c>
      <c r="R793" t="s">
        <v>227</v>
      </c>
      <c r="S793" t="s">
        <v>227</v>
      </c>
      <c r="T793">
        <v>0</v>
      </c>
      <c r="U793" t="s">
        <v>227</v>
      </c>
      <c r="V793" t="s">
        <v>227</v>
      </c>
      <c r="W793" t="s">
        <v>227</v>
      </c>
      <c r="X793" t="s">
        <v>227</v>
      </c>
      <c r="Y793" t="s">
        <v>227</v>
      </c>
      <c r="Z793" t="s">
        <v>227</v>
      </c>
      <c r="AA793" t="s">
        <v>54</v>
      </c>
      <c r="AB793">
        <v>69</v>
      </c>
      <c r="AC793">
        <v>69</v>
      </c>
      <c r="AD793" t="s">
        <v>67</v>
      </c>
      <c r="AE793" t="s">
        <v>4</v>
      </c>
      <c r="AF793" t="s">
        <v>8</v>
      </c>
      <c r="AG793" t="s">
        <v>88</v>
      </c>
      <c r="AH793" s="3">
        <v>45794</v>
      </c>
      <c r="AJ793" t="s">
        <v>56</v>
      </c>
      <c r="AK793" s="3"/>
      <c r="AM793" s="3"/>
      <c r="AN793" t="s">
        <v>57</v>
      </c>
      <c r="AO793" s="3"/>
      <c r="AR793"/>
      <c r="AS793">
        <v>202505</v>
      </c>
      <c r="AT793" s="3">
        <v>45794</v>
      </c>
      <c r="AU793">
        <v>2184271</v>
      </c>
      <c r="AV793">
        <v>45796</v>
      </c>
      <c r="AW793" s="3">
        <v>45806</v>
      </c>
      <c r="AY793" s="3"/>
      <c r="BA793" s="3"/>
      <c r="BC793" s="3"/>
      <c r="BD793">
        <v>202505</v>
      </c>
      <c r="BE793">
        <v>202505</v>
      </c>
      <c r="BF793" s="5">
        <f>IFERROR(VLOOKUP(Sheet1[[#This Row],[ASESOR]],Parámetros!A:B,2,0),Sheet1[[#This Row],[PERIODO_ALTA]])</f>
        <v>202505</v>
      </c>
      <c r="BG793" s="5" t="str">
        <f>_xlfn.CONCAT(TRIM(Sheet1[[#This Row],[ASESOR]])," ",TRIM(Sheet1[[#This Row],[DEPARTAMENTO]]))</f>
        <v>ALIV TELECOM S.A.C. La Libertad</v>
      </c>
      <c r="BH793" s="5" t="str">
        <f>Sheet1[[#This Row],[DNI_ASESOR]]</f>
        <v>20609316170</v>
      </c>
      <c r="BI793">
        <f>IF(Sheet1[[#This Row],[GRUPO]]="G1",IF(AND(Sheet1[[#This Row],[RECIBO1_PAGADO]]&lt;&gt;"",Sheet1[[#This Row],[RECIBO1_PAGADO]]&lt;=DATEVALUE("10/06/2025")),1,0),0)</f>
        <v>1</v>
      </c>
      <c r="BJ793" s="9">
        <f>Sheet1[[#This Row],[PRECIO CON IGV EXTERNO]]/1.18</f>
        <v>58.474576271186443</v>
      </c>
      <c r="BK793" s="5" t="str">
        <f>IF(MONTH(Sheet1[[#This Row],[WS_RECIBO1_EMISION]])=5,"G1",IF(MONTH(Sheet1[[#This Row],[WS_RECIBO1_EMISION]])-5=1,"G2","POR DEFINIR"))</f>
        <v>G1</v>
      </c>
      <c r="BL793" s="5" t="s">
        <v>1798</v>
      </c>
    </row>
    <row r="794" spans="1:64" x14ac:dyDescent="0.25">
      <c r="A794">
        <v>2184288</v>
      </c>
      <c r="B794" t="s">
        <v>1093</v>
      </c>
      <c r="C794" t="s">
        <v>89</v>
      </c>
      <c r="D794" t="s">
        <v>89</v>
      </c>
      <c r="E794" t="s">
        <v>89</v>
      </c>
      <c r="H794" s="3">
        <v>45794</v>
      </c>
      <c r="I794" s="13">
        <v>45794.608519016205</v>
      </c>
      <c r="J794" t="s">
        <v>190</v>
      </c>
      <c r="K794">
        <v>350</v>
      </c>
      <c r="L794" t="s">
        <v>186</v>
      </c>
      <c r="M794" t="s">
        <v>53</v>
      </c>
      <c r="N794">
        <v>0</v>
      </c>
      <c r="O794">
        <v>0</v>
      </c>
      <c r="P794">
        <v>0</v>
      </c>
      <c r="Q794">
        <v>0</v>
      </c>
      <c r="R794" t="s">
        <v>227</v>
      </c>
      <c r="S794" t="s">
        <v>227</v>
      </c>
      <c r="T794">
        <v>0</v>
      </c>
      <c r="U794" t="s">
        <v>227</v>
      </c>
      <c r="V794" t="s">
        <v>227</v>
      </c>
      <c r="W794" t="s">
        <v>227</v>
      </c>
      <c r="X794" t="s">
        <v>227</v>
      </c>
      <c r="Y794" t="s">
        <v>227</v>
      </c>
      <c r="Z794" t="s">
        <v>227</v>
      </c>
      <c r="AA794" t="s">
        <v>54</v>
      </c>
      <c r="AB794">
        <v>69</v>
      </c>
      <c r="AC794">
        <v>69</v>
      </c>
      <c r="AD794" t="s">
        <v>67</v>
      </c>
      <c r="AE794" t="s">
        <v>4</v>
      </c>
      <c r="AF794" t="s">
        <v>8</v>
      </c>
      <c r="AG794" t="s">
        <v>88</v>
      </c>
      <c r="AH794" s="3">
        <v>45794</v>
      </c>
      <c r="AJ794" t="s">
        <v>56</v>
      </c>
      <c r="AK794" s="3"/>
      <c r="AM794" s="3"/>
      <c r="AN794" t="s">
        <v>57</v>
      </c>
      <c r="AO794" s="3"/>
      <c r="AR794"/>
      <c r="AS794">
        <v>202505</v>
      </c>
      <c r="AT794" s="3">
        <v>45794</v>
      </c>
      <c r="AU794">
        <v>2184288</v>
      </c>
      <c r="AV794">
        <v>45796</v>
      </c>
      <c r="AW794" s="3">
        <v>45818</v>
      </c>
      <c r="AY794" s="3"/>
      <c r="BA794" s="3"/>
      <c r="BC794" s="3"/>
      <c r="BD794">
        <v>202505</v>
      </c>
      <c r="BE794">
        <v>202505</v>
      </c>
      <c r="BF794" s="5">
        <f>IFERROR(VLOOKUP(Sheet1[[#This Row],[ASESOR]],Parámetros!A:B,2,0),Sheet1[[#This Row],[PERIODO_ALTA]])</f>
        <v>202505</v>
      </c>
      <c r="BG794" s="5" t="str">
        <f>_xlfn.CONCAT(TRIM(Sheet1[[#This Row],[ASESOR]])," ",TRIM(Sheet1[[#This Row],[DEPARTAMENTO]]))</f>
        <v>ALIV TELECOM S.A.C. Piura</v>
      </c>
      <c r="BH794" s="5" t="str">
        <f>Sheet1[[#This Row],[DNI_ASESOR]]</f>
        <v>20609316170</v>
      </c>
      <c r="BI794">
        <f>IF(Sheet1[[#This Row],[GRUPO]]="G1",IF(AND(Sheet1[[#This Row],[RECIBO1_PAGADO]]&lt;&gt;"",Sheet1[[#This Row],[RECIBO1_PAGADO]]&lt;=DATEVALUE("10/06/2025")),1,0),0)</f>
        <v>1</v>
      </c>
      <c r="BJ794" s="9">
        <f>Sheet1[[#This Row],[PRECIO CON IGV EXTERNO]]/1.18</f>
        <v>58.474576271186443</v>
      </c>
      <c r="BK794" s="5" t="str">
        <f>IF(MONTH(Sheet1[[#This Row],[WS_RECIBO1_EMISION]])=5,"G1",IF(MONTH(Sheet1[[#This Row],[WS_RECIBO1_EMISION]])-5=1,"G2","POR DEFINIR"))</f>
        <v>G1</v>
      </c>
      <c r="BL794" s="5" t="s">
        <v>1798</v>
      </c>
    </row>
    <row r="795" spans="1:64" x14ac:dyDescent="0.25">
      <c r="A795">
        <v>2184303</v>
      </c>
      <c r="B795" t="s">
        <v>1094</v>
      </c>
      <c r="C795" t="s">
        <v>85</v>
      </c>
      <c r="D795" t="s">
        <v>86</v>
      </c>
      <c r="E795" t="s">
        <v>87</v>
      </c>
      <c r="H795" s="3">
        <v>45794</v>
      </c>
      <c r="I795" s="13">
        <v>45794.61472928241</v>
      </c>
      <c r="J795" t="s">
        <v>195</v>
      </c>
      <c r="K795">
        <v>1000</v>
      </c>
      <c r="L795" t="s">
        <v>188</v>
      </c>
      <c r="M795" t="s">
        <v>58</v>
      </c>
      <c r="N795">
        <v>1</v>
      </c>
      <c r="O795">
        <v>0</v>
      </c>
      <c r="P795">
        <v>0</v>
      </c>
      <c r="Q795">
        <v>0</v>
      </c>
      <c r="R795" t="s">
        <v>227</v>
      </c>
      <c r="S795" t="s">
        <v>227</v>
      </c>
      <c r="T795">
        <v>0</v>
      </c>
      <c r="U795" t="s">
        <v>227</v>
      </c>
      <c r="V795" t="s">
        <v>227</v>
      </c>
      <c r="W795" t="s">
        <v>227</v>
      </c>
      <c r="X795" t="s">
        <v>227</v>
      </c>
      <c r="Y795" t="s">
        <v>227</v>
      </c>
      <c r="Z795" t="s">
        <v>228</v>
      </c>
      <c r="AA795" t="s">
        <v>54</v>
      </c>
      <c r="AB795">
        <v>129.9</v>
      </c>
      <c r="AC795">
        <v>111.563</v>
      </c>
      <c r="AD795" t="s">
        <v>67</v>
      </c>
      <c r="AE795" t="s">
        <v>70</v>
      </c>
      <c r="AF795" t="s">
        <v>131</v>
      </c>
      <c r="AG795" t="s">
        <v>88</v>
      </c>
      <c r="AH795" s="3">
        <v>45799</v>
      </c>
      <c r="AJ795" t="s">
        <v>56</v>
      </c>
      <c r="AK795" s="3"/>
      <c r="AM795" s="3"/>
      <c r="AN795" t="s">
        <v>57</v>
      </c>
      <c r="AO795" s="3"/>
      <c r="AR795"/>
      <c r="AS795">
        <v>202505</v>
      </c>
      <c r="AT795" s="3">
        <v>45799</v>
      </c>
      <c r="AU795">
        <v>2184303</v>
      </c>
      <c r="AV795">
        <v>45800</v>
      </c>
      <c r="AW795" s="3">
        <v>45818</v>
      </c>
      <c r="AY795" s="3"/>
      <c r="BA795" s="3"/>
      <c r="BC795" s="3"/>
      <c r="BD795">
        <v>202505</v>
      </c>
      <c r="BE795">
        <v>202505</v>
      </c>
      <c r="BF795" s="5">
        <f>IFERROR(VLOOKUP(Sheet1[[#This Row],[ASESOR]],Parámetros!A:B,2,0),Sheet1[[#This Row],[PERIODO_ALTA]])</f>
        <v>202505</v>
      </c>
      <c r="BG795" s="5" t="str">
        <f>_xlfn.CONCAT(TRIM(Sheet1[[#This Row],[ASESOR]])," ",TRIM(Sheet1[[#This Row],[DEPARTAMENTO]]))</f>
        <v>SICOMNET SAC Lambayeque</v>
      </c>
      <c r="BH795" s="5" t="str">
        <f>Sheet1[[#This Row],[DNI_ASESOR]]</f>
        <v>20610959564</v>
      </c>
      <c r="BI795">
        <f>IF(Sheet1[[#This Row],[GRUPO]]="G1",IF(AND(Sheet1[[#This Row],[RECIBO1_PAGADO]]&lt;&gt;"",Sheet1[[#This Row],[RECIBO1_PAGADO]]&lt;=DATEVALUE("10/06/2025")),1,0),0)</f>
        <v>1</v>
      </c>
      <c r="BJ795" s="9">
        <f>Sheet1[[#This Row],[PRECIO CON IGV EXTERNO]]/1.18</f>
        <v>94.544915254237296</v>
      </c>
      <c r="BK795" s="5" t="str">
        <f>IF(MONTH(Sheet1[[#This Row],[WS_RECIBO1_EMISION]])=5,"G1",IF(MONTH(Sheet1[[#This Row],[WS_RECIBO1_EMISION]])-5=1,"G2","POR DEFINIR"))</f>
        <v>G1</v>
      </c>
      <c r="BL795" s="5" t="s">
        <v>1798</v>
      </c>
    </row>
    <row r="796" spans="1:64" x14ac:dyDescent="0.25">
      <c r="A796">
        <v>2184466</v>
      </c>
      <c r="B796" t="s">
        <v>1095</v>
      </c>
      <c r="C796" t="s">
        <v>89</v>
      </c>
      <c r="D796" t="s">
        <v>89</v>
      </c>
      <c r="E796" t="s">
        <v>97</v>
      </c>
      <c r="H796" s="3">
        <v>45794</v>
      </c>
      <c r="I796" s="13">
        <v>45794.620978553241</v>
      </c>
      <c r="J796" t="s">
        <v>190</v>
      </c>
      <c r="K796">
        <v>350</v>
      </c>
      <c r="L796" t="s">
        <v>188</v>
      </c>
      <c r="M796" t="s">
        <v>58</v>
      </c>
      <c r="N796">
        <v>0</v>
      </c>
      <c r="O796">
        <v>0</v>
      </c>
      <c r="P796">
        <v>1</v>
      </c>
      <c r="Q796">
        <v>0</v>
      </c>
      <c r="R796" t="s">
        <v>227</v>
      </c>
      <c r="S796" t="s">
        <v>227</v>
      </c>
      <c r="T796">
        <v>0</v>
      </c>
      <c r="U796" t="s">
        <v>227</v>
      </c>
      <c r="V796" t="s">
        <v>227</v>
      </c>
      <c r="W796" t="s">
        <v>227</v>
      </c>
      <c r="X796" t="s">
        <v>227</v>
      </c>
      <c r="Y796" t="s">
        <v>227</v>
      </c>
      <c r="Z796" t="s">
        <v>227</v>
      </c>
      <c r="AA796" t="s">
        <v>64</v>
      </c>
      <c r="AB796">
        <v>84</v>
      </c>
      <c r="AC796">
        <v>84</v>
      </c>
      <c r="AD796" t="s">
        <v>67</v>
      </c>
      <c r="AE796" t="s">
        <v>4</v>
      </c>
      <c r="AF796" t="s">
        <v>8</v>
      </c>
      <c r="AG796" t="s">
        <v>88</v>
      </c>
      <c r="AH796" s="3">
        <v>45795</v>
      </c>
      <c r="AJ796" t="s">
        <v>56</v>
      </c>
      <c r="AK796" s="3"/>
      <c r="AM796" s="3"/>
      <c r="AN796" t="s">
        <v>57</v>
      </c>
      <c r="AO796" s="3"/>
      <c r="AR796"/>
      <c r="AS796">
        <v>202505</v>
      </c>
      <c r="AT796" s="3">
        <v>45795</v>
      </c>
      <c r="AU796">
        <v>2184466</v>
      </c>
      <c r="AV796">
        <v>45796</v>
      </c>
      <c r="AW796" s="3">
        <v>45816</v>
      </c>
      <c r="AY796" s="3"/>
      <c r="BA796" s="3"/>
      <c r="BC796" s="3"/>
      <c r="BD796">
        <v>202505</v>
      </c>
      <c r="BE796">
        <v>202505</v>
      </c>
      <c r="BF796" s="5">
        <f>IFERROR(VLOOKUP(Sheet1[[#This Row],[ASESOR]],Parámetros!A:B,2,0),Sheet1[[#This Row],[PERIODO_ALTA]])</f>
        <v>202505</v>
      </c>
      <c r="BG796" s="5" t="str">
        <f>_xlfn.CONCAT(TRIM(Sheet1[[#This Row],[ASESOR]])," ",TRIM(Sheet1[[#This Row],[DEPARTAMENTO]]))</f>
        <v>ALIV TELECOM S.A.C. Piura</v>
      </c>
      <c r="BH796" s="5" t="str">
        <f>Sheet1[[#This Row],[DNI_ASESOR]]</f>
        <v>20609316170</v>
      </c>
      <c r="BI796">
        <f>IF(Sheet1[[#This Row],[GRUPO]]="G1",IF(AND(Sheet1[[#This Row],[RECIBO1_PAGADO]]&lt;&gt;"",Sheet1[[#This Row],[RECIBO1_PAGADO]]&lt;=DATEVALUE("10/06/2025")),1,0),0)</f>
        <v>1</v>
      </c>
      <c r="BJ796" s="9">
        <f>Sheet1[[#This Row],[PRECIO CON IGV EXTERNO]]/1.18</f>
        <v>71.186440677966104</v>
      </c>
      <c r="BK796" s="5" t="str">
        <f>IF(MONTH(Sheet1[[#This Row],[WS_RECIBO1_EMISION]])=5,"G1",IF(MONTH(Sheet1[[#This Row],[WS_RECIBO1_EMISION]])-5=1,"G2","POR DEFINIR"))</f>
        <v>G1</v>
      </c>
      <c r="BL796" s="5" t="s">
        <v>1798</v>
      </c>
    </row>
    <row r="797" spans="1:64" x14ac:dyDescent="0.25">
      <c r="A797">
        <v>2184495</v>
      </c>
      <c r="B797" t="s">
        <v>1096</v>
      </c>
      <c r="C797" t="s">
        <v>94</v>
      </c>
      <c r="D797" t="s">
        <v>95</v>
      </c>
      <c r="E797" t="s">
        <v>96</v>
      </c>
      <c r="G797" t="s">
        <v>1097</v>
      </c>
      <c r="H797" s="3">
        <v>45794</v>
      </c>
      <c r="I797" s="13">
        <v>45794.639748148147</v>
      </c>
      <c r="J797" t="s">
        <v>190</v>
      </c>
      <c r="K797">
        <v>350</v>
      </c>
      <c r="L797" t="s">
        <v>186</v>
      </c>
      <c r="M797" t="s">
        <v>53</v>
      </c>
      <c r="N797">
        <v>0</v>
      </c>
      <c r="O797">
        <v>0</v>
      </c>
      <c r="P797">
        <v>0</v>
      </c>
      <c r="Q797">
        <v>0</v>
      </c>
      <c r="R797" t="s">
        <v>227</v>
      </c>
      <c r="S797" t="s">
        <v>227</v>
      </c>
      <c r="T797">
        <v>0</v>
      </c>
      <c r="U797" t="s">
        <v>227</v>
      </c>
      <c r="V797" t="s">
        <v>227</v>
      </c>
      <c r="W797" t="s">
        <v>227</v>
      </c>
      <c r="X797" t="s">
        <v>227</v>
      </c>
      <c r="Y797" t="s">
        <v>227</v>
      </c>
      <c r="Z797" t="s">
        <v>227</v>
      </c>
      <c r="AA797" t="s">
        <v>59</v>
      </c>
      <c r="AB797">
        <v>69</v>
      </c>
      <c r="AC797">
        <v>69</v>
      </c>
      <c r="AD797" t="s">
        <v>67</v>
      </c>
      <c r="AE797" t="s">
        <v>4</v>
      </c>
      <c r="AF797" t="s">
        <v>8</v>
      </c>
      <c r="AG797" t="s">
        <v>88</v>
      </c>
      <c r="AH797" s="3">
        <v>45796</v>
      </c>
      <c r="AJ797" t="s">
        <v>56</v>
      </c>
      <c r="AK797" s="3"/>
      <c r="AM797" s="3"/>
      <c r="AN797" t="s">
        <v>57</v>
      </c>
      <c r="AO797" s="3"/>
      <c r="AR797"/>
      <c r="AS797">
        <v>202505</v>
      </c>
      <c r="AT797" s="3">
        <v>45796</v>
      </c>
      <c r="AU797">
        <v>2184495</v>
      </c>
      <c r="AV797">
        <v>45800</v>
      </c>
      <c r="AW797" s="3">
        <v>45807</v>
      </c>
      <c r="AY797" s="3"/>
      <c r="BA797" s="3"/>
      <c r="BC797" s="3"/>
      <c r="BD797">
        <v>202505</v>
      </c>
      <c r="BE797">
        <v>202505</v>
      </c>
      <c r="BF797" s="5">
        <f>IFERROR(VLOOKUP(Sheet1[[#This Row],[ASESOR]],Parámetros!A:B,2,0),Sheet1[[#This Row],[PERIODO_ALTA]])</f>
        <v>202505</v>
      </c>
      <c r="BG797" s="5" t="str">
        <f>_xlfn.CONCAT(TRIM(Sheet1[[#This Row],[ASESOR]])," ",TRIM(Sheet1[[#This Row],[DEPARTAMENTO]]))</f>
        <v>ALIV TELECOM S.A.C. La Libertad</v>
      </c>
      <c r="BH797" s="5" t="str">
        <f>Sheet1[[#This Row],[DNI_ASESOR]]</f>
        <v>20609316170</v>
      </c>
      <c r="BI797">
        <f>IF(Sheet1[[#This Row],[GRUPO]]="G1",IF(AND(Sheet1[[#This Row],[RECIBO1_PAGADO]]&lt;&gt;"",Sheet1[[#This Row],[RECIBO1_PAGADO]]&lt;=DATEVALUE("10/06/2025")),1,0),0)</f>
        <v>1</v>
      </c>
      <c r="BJ797" s="9">
        <f>Sheet1[[#This Row],[PRECIO CON IGV EXTERNO]]/1.18</f>
        <v>58.474576271186443</v>
      </c>
      <c r="BK797" s="5" t="str">
        <f>IF(MONTH(Sheet1[[#This Row],[WS_RECIBO1_EMISION]])=5,"G1",IF(MONTH(Sheet1[[#This Row],[WS_RECIBO1_EMISION]])-5=1,"G2","POR DEFINIR"))</f>
        <v>G1</v>
      </c>
      <c r="BL797" s="5" t="s">
        <v>1798</v>
      </c>
    </row>
    <row r="798" spans="1:64" x14ac:dyDescent="0.25">
      <c r="A798">
        <v>2184504</v>
      </c>
      <c r="B798" t="s">
        <v>1098</v>
      </c>
      <c r="C798" t="s">
        <v>85</v>
      </c>
      <c r="D798" t="s">
        <v>86</v>
      </c>
      <c r="E798" t="s">
        <v>87</v>
      </c>
      <c r="H798" s="3">
        <v>45794</v>
      </c>
      <c r="I798" s="13">
        <v>45794.633509953703</v>
      </c>
      <c r="J798" t="s">
        <v>190</v>
      </c>
      <c r="K798">
        <v>350</v>
      </c>
      <c r="L798" t="s">
        <v>186</v>
      </c>
      <c r="M798" t="s">
        <v>53</v>
      </c>
      <c r="N798">
        <v>0</v>
      </c>
      <c r="O798">
        <v>0</v>
      </c>
      <c r="P798">
        <v>0</v>
      </c>
      <c r="Q798">
        <v>0</v>
      </c>
      <c r="R798" t="s">
        <v>227</v>
      </c>
      <c r="S798" t="s">
        <v>227</v>
      </c>
      <c r="T798">
        <v>0</v>
      </c>
      <c r="U798" t="s">
        <v>227</v>
      </c>
      <c r="V798" t="s">
        <v>227</v>
      </c>
      <c r="W798" t="s">
        <v>227</v>
      </c>
      <c r="X798" t="s">
        <v>227</v>
      </c>
      <c r="Y798" t="s">
        <v>227</v>
      </c>
      <c r="Z798" t="s">
        <v>227</v>
      </c>
      <c r="AA798" t="s">
        <v>54</v>
      </c>
      <c r="AB798">
        <v>69</v>
      </c>
      <c r="AC798">
        <v>69</v>
      </c>
      <c r="AD798" t="s">
        <v>67</v>
      </c>
      <c r="AE798" t="s">
        <v>70</v>
      </c>
      <c r="AF798" t="s">
        <v>131</v>
      </c>
      <c r="AG798" t="s">
        <v>88</v>
      </c>
      <c r="AH798" s="3">
        <v>45794</v>
      </c>
      <c r="AJ798" t="s">
        <v>56</v>
      </c>
      <c r="AK798" s="3"/>
      <c r="AM798" s="3"/>
      <c r="AN798" t="s">
        <v>57</v>
      </c>
      <c r="AO798" s="3"/>
      <c r="AR798"/>
      <c r="AS798">
        <v>202505</v>
      </c>
      <c r="AT798" s="3">
        <v>45794</v>
      </c>
      <c r="AU798">
        <v>2184504</v>
      </c>
      <c r="AV798">
        <v>45796</v>
      </c>
      <c r="AW798" s="3">
        <v>45813</v>
      </c>
      <c r="AY798" s="3"/>
      <c r="BA798" s="3"/>
      <c r="BC798" s="3"/>
      <c r="BD798">
        <v>202505</v>
      </c>
      <c r="BE798">
        <v>202505</v>
      </c>
      <c r="BF798" s="5">
        <f>IFERROR(VLOOKUP(Sheet1[[#This Row],[ASESOR]],Parámetros!A:B,2,0),Sheet1[[#This Row],[PERIODO_ALTA]])</f>
        <v>202505</v>
      </c>
      <c r="BG798" s="5" t="str">
        <f>_xlfn.CONCAT(TRIM(Sheet1[[#This Row],[ASESOR]])," ",TRIM(Sheet1[[#This Row],[DEPARTAMENTO]]))</f>
        <v>SICOMNET SAC Lambayeque</v>
      </c>
      <c r="BH798" s="5" t="str">
        <f>Sheet1[[#This Row],[DNI_ASESOR]]</f>
        <v>20610959564</v>
      </c>
      <c r="BI798">
        <f>IF(Sheet1[[#This Row],[GRUPO]]="G1",IF(AND(Sheet1[[#This Row],[RECIBO1_PAGADO]]&lt;&gt;"",Sheet1[[#This Row],[RECIBO1_PAGADO]]&lt;=DATEVALUE("10/06/2025")),1,0),0)</f>
        <v>1</v>
      </c>
      <c r="BJ798" s="9">
        <f>Sheet1[[#This Row],[PRECIO CON IGV EXTERNO]]/1.18</f>
        <v>58.474576271186443</v>
      </c>
      <c r="BK798" s="5" t="str">
        <f>IF(MONTH(Sheet1[[#This Row],[WS_RECIBO1_EMISION]])=5,"G1",IF(MONTH(Sheet1[[#This Row],[WS_RECIBO1_EMISION]])-5=1,"G2","POR DEFINIR"))</f>
        <v>G1</v>
      </c>
      <c r="BL798" s="5" t="s">
        <v>1798</v>
      </c>
    </row>
    <row r="799" spans="1:64" x14ac:dyDescent="0.25">
      <c r="A799">
        <v>2184559</v>
      </c>
      <c r="B799" t="s">
        <v>1099</v>
      </c>
      <c r="C799" t="s">
        <v>913</v>
      </c>
      <c r="D799" t="s">
        <v>914</v>
      </c>
      <c r="E799" t="s">
        <v>915</v>
      </c>
      <c r="H799" s="3">
        <v>45794</v>
      </c>
      <c r="I799" s="13">
        <v>45794.654305127318</v>
      </c>
      <c r="J799" t="s">
        <v>190</v>
      </c>
      <c r="K799">
        <v>350</v>
      </c>
      <c r="L799" t="s">
        <v>186</v>
      </c>
      <c r="M799" t="s">
        <v>53</v>
      </c>
      <c r="N799">
        <v>0</v>
      </c>
      <c r="O799">
        <v>0</v>
      </c>
      <c r="P799">
        <v>0</v>
      </c>
      <c r="Q799">
        <v>0</v>
      </c>
      <c r="R799" t="s">
        <v>227</v>
      </c>
      <c r="S799" t="s">
        <v>227</v>
      </c>
      <c r="T799">
        <v>0</v>
      </c>
      <c r="U799" t="s">
        <v>227</v>
      </c>
      <c r="V799" t="s">
        <v>227</v>
      </c>
      <c r="W799" t="s">
        <v>227</v>
      </c>
      <c r="X799" t="s">
        <v>227</v>
      </c>
      <c r="Y799" t="s">
        <v>227</v>
      </c>
      <c r="Z799" t="s">
        <v>227</v>
      </c>
      <c r="AA799" t="s">
        <v>64</v>
      </c>
      <c r="AB799">
        <v>69</v>
      </c>
      <c r="AC799">
        <v>69</v>
      </c>
      <c r="AD799" t="s">
        <v>67</v>
      </c>
      <c r="AE799" t="s">
        <v>916</v>
      </c>
      <c r="AF799" t="s">
        <v>917</v>
      </c>
      <c r="AG799" t="s">
        <v>88</v>
      </c>
      <c r="AH799" s="3">
        <v>45794</v>
      </c>
      <c r="AJ799" t="s">
        <v>56</v>
      </c>
      <c r="AK799" s="3"/>
      <c r="AM799" s="3"/>
      <c r="AN799" t="s">
        <v>57</v>
      </c>
      <c r="AO799" s="3"/>
      <c r="AR799"/>
      <c r="AS799">
        <v>202505</v>
      </c>
      <c r="AT799" s="3">
        <v>45794</v>
      </c>
      <c r="AU799">
        <v>2184559</v>
      </c>
      <c r="AV799">
        <v>45796</v>
      </c>
      <c r="AW799" s="3">
        <v>45805</v>
      </c>
      <c r="AY799" s="3"/>
      <c r="BA799" s="3"/>
      <c r="BC799" s="3"/>
      <c r="BD799">
        <v>202505</v>
      </c>
      <c r="BE799">
        <v>202505</v>
      </c>
      <c r="BF799" s="5">
        <f>IFERROR(VLOOKUP(Sheet1[[#This Row],[ASESOR]],Parámetros!A:B,2,0),Sheet1[[#This Row],[PERIODO_ALTA]])</f>
        <v>202505</v>
      </c>
      <c r="BG799" s="5" t="str">
        <f>_xlfn.CONCAT(TRIM(Sheet1[[#This Row],[ASESOR]])," ",TRIM(Sheet1[[#This Row],[DEPARTAMENTO]]))</f>
        <v>KERFAG TELECOMUNICACIONES S.A. Junín</v>
      </c>
      <c r="BH799" s="5" t="str">
        <f>Sheet1[[#This Row],[DNI_ASESOR]]</f>
        <v>20573127774</v>
      </c>
      <c r="BI799">
        <f>IF(Sheet1[[#This Row],[GRUPO]]="G1",IF(AND(Sheet1[[#This Row],[RECIBO1_PAGADO]]&lt;&gt;"",Sheet1[[#This Row],[RECIBO1_PAGADO]]&lt;=DATEVALUE("10/06/2025")),1,0),0)</f>
        <v>1</v>
      </c>
      <c r="BJ799" s="9">
        <f>Sheet1[[#This Row],[PRECIO CON IGV EXTERNO]]/1.18</f>
        <v>58.474576271186443</v>
      </c>
      <c r="BK799" s="5" t="str">
        <f>IF(MONTH(Sheet1[[#This Row],[WS_RECIBO1_EMISION]])=5,"G1",IF(MONTH(Sheet1[[#This Row],[WS_RECIBO1_EMISION]])-5=1,"G2","POR DEFINIR"))</f>
        <v>G1</v>
      </c>
      <c r="BL799" s="5" t="s">
        <v>1797</v>
      </c>
    </row>
    <row r="800" spans="1:64" x14ac:dyDescent="0.25">
      <c r="A800">
        <v>2184615</v>
      </c>
      <c r="B800" t="s">
        <v>1100</v>
      </c>
      <c r="C800" t="s">
        <v>94</v>
      </c>
      <c r="D800" t="s">
        <v>95</v>
      </c>
      <c r="E800" t="s">
        <v>96</v>
      </c>
      <c r="H800" s="3">
        <v>45794</v>
      </c>
      <c r="I800" s="13">
        <v>45794.673068321761</v>
      </c>
      <c r="J800" t="s">
        <v>190</v>
      </c>
      <c r="K800">
        <v>350</v>
      </c>
      <c r="L800" t="s">
        <v>186</v>
      </c>
      <c r="M800" t="s">
        <v>53</v>
      </c>
      <c r="N800">
        <v>0</v>
      </c>
      <c r="O800">
        <v>0</v>
      </c>
      <c r="P800">
        <v>0</v>
      </c>
      <c r="Q800">
        <v>0</v>
      </c>
      <c r="R800" t="s">
        <v>227</v>
      </c>
      <c r="S800" t="s">
        <v>227</v>
      </c>
      <c r="T800">
        <v>0</v>
      </c>
      <c r="U800" t="s">
        <v>227</v>
      </c>
      <c r="V800" t="s">
        <v>227</v>
      </c>
      <c r="W800" t="s">
        <v>227</v>
      </c>
      <c r="X800" t="s">
        <v>227</v>
      </c>
      <c r="Y800" t="s">
        <v>227</v>
      </c>
      <c r="Z800" t="s">
        <v>227</v>
      </c>
      <c r="AA800" t="s">
        <v>54</v>
      </c>
      <c r="AB800">
        <v>69</v>
      </c>
      <c r="AC800">
        <v>69</v>
      </c>
      <c r="AD800" t="s">
        <v>55</v>
      </c>
      <c r="AE800" t="s">
        <v>141</v>
      </c>
      <c r="AF800" t="s">
        <v>187</v>
      </c>
      <c r="AG800" t="s">
        <v>88</v>
      </c>
      <c r="AH800" s="3">
        <v>45796</v>
      </c>
      <c r="AJ800" t="s">
        <v>56</v>
      </c>
      <c r="AK800" s="3"/>
      <c r="AM800" s="3"/>
      <c r="AN800" t="s">
        <v>57</v>
      </c>
      <c r="AO800" s="3"/>
      <c r="AR800"/>
      <c r="AS800">
        <v>202505</v>
      </c>
      <c r="AT800" s="3">
        <v>45796</v>
      </c>
      <c r="AU800">
        <v>2184615</v>
      </c>
      <c r="AV800">
        <v>45800</v>
      </c>
      <c r="AW800" s="3">
        <v>45805</v>
      </c>
      <c r="AY800" s="3"/>
      <c r="BA800" s="3"/>
      <c r="BC800" s="3"/>
      <c r="BD800">
        <v>202505</v>
      </c>
      <c r="BE800">
        <v>202505</v>
      </c>
      <c r="BF800" s="5">
        <f>IFERROR(VLOOKUP(Sheet1[[#This Row],[ASESOR]],Parámetros!A:B,2,0),Sheet1[[#This Row],[PERIODO_ALTA]])</f>
        <v>202505</v>
      </c>
      <c r="BG800" s="5" t="str">
        <f>_xlfn.CONCAT(TRIM(Sheet1[[#This Row],[ASESOR]])," ",TRIM(Sheet1[[#This Row],[DEPARTAMENTO]]))</f>
        <v>EXPORTEL PROVINCIA La Libertad</v>
      </c>
      <c r="BH800" s="5" t="str">
        <f>Sheet1[[#This Row],[DNI_ASESOR]]</f>
        <v>20610487672</v>
      </c>
      <c r="BI800">
        <f>IF(Sheet1[[#This Row],[GRUPO]]="G1",IF(AND(Sheet1[[#This Row],[RECIBO1_PAGADO]]&lt;&gt;"",Sheet1[[#This Row],[RECIBO1_PAGADO]]&lt;=DATEVALUE("10/06/2025")),1,0),0)</f>
        <v>1</v>
      </c>
      <c r="BJ800" s="9">
        <f>Sheet1[[#This Row],[PRECIO CON IGV EXTERNO]]/1.18</f>
        <v>58.474576271186443</v>
      </c>
      <c r="BK800" s="5" t="str">
        <f>IF(MONTH(Sheet1[[#This Row],[WS_RECIBO1_EMISION]])=5,"G1",IF(MONTH(Sheet1[[#This Row],[WS_RECIBO1_EMISION]])-5=1,"G2","POR DEFINIR"))</f>
        <v>G1</v>
      </c>
      <c r="BL800" s="5" t="s">
        <v>1798</v>
      </c>
    </row>
    <row r="801" spans="1:64" x14ac:dyDescent="0.25">
      <c r="A801">
        <v>2184640</v>
      </c>
      <c r="B801" t="s">
        <v>1101</v>
      </c>
      <c r="C801" t="s">
        <v>94</v>
      </c>
      <c r="D801" t="s">
        <v>95</v>
      </c>
      <c r="E801" t="s">
        <v>96</v>
      </c>
      <c r="H801" s="3">
        <v>45794</v>
      </c>
      <c r="I801" s="13">
        <v>45794.675118437503</v>
      </c>
      <c r="J801" t="s">
        <v>190</v>
      </c>
      <c r="K801">
        <v>350</v>
      </c>
      <c r="L801" t="s">
        <v>186</v>
      </c>
      <c r="M801" t="s">
        <v>53</v>
      </c>
      <c r="N801">
        <v>0</v>
      </c>
      <c r="O801">
        <v>0</v>
      </c>
      <c r="P801">
        <v>0</v>
      </c>
      <c r="Q801">
        <v>0</v>
      </c>
      <c r="R801" t="s">
        <v>227</v>
      </c>
      <c r="S801" t="s">
        <v>227</v>
      </c>
      <c r="T801">
        <v>0</v>
      </c>
      <c r="U801" t="s">
        <v>227</v>
      </c>
      <c r="V801" t="s">
        <v>227</v>
      </c>
      <c r="W801" t="s">
        <v>227</v>
      </c>
      <c r="X801" t="s">
        <v>227</v>
      </c>
      <c r="Y801" t="s">
        <v>227</v>
      </c>
      <c r="Z801" t="s">
        <v>227</v>
      </c>
      <c r="AA801" t="s">
        <v>54</v>
      </c>
      <c r="AB801">
        <v>69</v>
      </c>
      <c r="AC801">
        <v>69</v>
      </c>
      <c r="AD801" t="s">
        <v>55</v>
      </c>
      <c r="AE801" t="s">
        <v>141</v>
      </c>
      <c r="AF801" t="s">
        <v>187</v>
      </c>
      <c r="AG801" t="s">
        <v>88</v>
      </c>
      <c r="AH801" s="3">
        <v>45796</v>
      </c>
      <c r="AJ801" t="s">
        <v>56</v>
      </c>
      <c r="AK801" s="3"/>
      <c r="AM801" s="3"/>
      <c r="AN801" t="s">
        <v>57</v>
      </c>
      <c r="AO801" s="3"/>
      <c r="AR801"/>
      <c r="AS801">
        <v>202505</v>
      </c>
      <c r="AT801" s="3">
        <v>45796</v>
      </c>
      <c r="AU801">
        <v>2184640</v>
      </c>
      <c r="AV801">
        <v>45800</v>
      </c>
      <c r="AW801" s="3">
        <v>45804</v>
      </c>
      <c r="AY801" s="3"/>
      <c r="BA801" s="3"/>
      <c r="BC801" s="3"/>
      <c r="BD801">
        <v>202505</v>
      </c>
      <c r="BE801">
        <v>202505</v>
      </c>
      <c r="BF801" s="5">
        <f>IFERROR(VLOOKUP(Sheet1[[#This Row],[ASESOR]],Parámetros!A:B,2,0),Sheet1[[#This Row],[PERIODO_ALTA]])</f>
        <v>202505</v>
      </c>
      <c r="BG801" s="5" t="str">
        <f>_xlfn.CONCAT(TRIM(Sheet1[[#This Row],[ASESOR]])," ",TRIM(Sheet1[[#This Row],[DEPARTAMENTO]]))</f>
        <v>EXPORTEL PROVINCIA La Libertad</v>
      </c>
      <c r="BH801" s="5" t="str">
        <f>Sheet1[[#This Row],[DNI_ASESOR]]</f>
        <v>20610487672</v>
      </c>
      <c r="BI801">
        <f>IF(Sheet1[[#This Row],[GRUPO]]="G1",IF(AND(Sheet1[[#This Row],[RECIBO1_PAGADO]]&lt;&gt;"",Sheet1[[#This Row],[RECIBO1_PAGADO]]&lt;=DATEVALUE("10/06/2025")),1,0),0)</f>
        <v>1</v>
      </c>
      <c r="BJ801" s="9">
        <f>Sheet1[[#This Row],[PRECIO CON IGV EXTERNO]]/1.18</f>
        <v>58.474576271186443</v>
      </c>
      <c r="BK801" s="5" t="str">
        <f>IF(MONTH(Sheet1[[#This Row],[WS_RECIBO1_EMISION]])=5,"G1",IF(MONTH(Sheet1[[#This Row],[WS_RECIBO1_EMISION]])-5=1,"G2","POR DEFINIR"))</f>
        <v>G1</v>
      </c>
      <c r="BL801" s="5" t="s">
        <v>1798</v>
      </c>
    </row>
    <row r="802" spans="1:64" x14ac:dyDescent="0.25">
      <c r="A802">
        <v>2184653</v>
      </c>
      <c r="B802" t="s">
        <v>1102</v>
      </c>
      <c r="C802" t="s">
        <v>89</v>
      </c>
      <c r="D802" t="s">
        <v>89</v>
      </c>
      <c r="E802" t="s">
        <v>90</v>
      </c>
      <c r="H802" s="3">
        <v>45794</v>
      </c>
      <c r="I802" s="13">
        <v>45794.683461689812</v>
      </c>
      <c r="J802" t="s">
        <v>195</v>
      </c>
      <c r="K802">
        <v>1000</v>
      </c>
      <c r="L802" t="s">
        <v>189</v>
      </c>
      <c r="M802" t="s">
        <v>65</v>
      </c>
      <c r="N802">
        <v>1</v>
      </c>
      <c r="O802">
        <v>0</v>
      </c>
      <c r="P802">
        <v>0</v>
      </c>
      <c r="Q802">
        <v>0</v>
      </c>
      <c r="R802" t="s">
        <v>227</v>
      </c>
      <c r="S802" t="s">
        <v>227</v>
      </c>
      <c r="T802">
        <v>1</v>
      </c>
      <c r="U802" t="s">
        <v>227</v>
      </c>
      <c r="V802" t="s">
        <v>227</v>
      </c>
      <c r="W802" t="s">
        <v>227</v>
      </c>
      <c r="X802" t="s">
        <v>227</v>
      </c>
      <c r="Y802" t="s">
        <v>227</v>
      </c>
      <c r="Z802" t="s">
        <v>228</v>
      </c>
      <c r="AA802" t="s">
        <v>54</v>
      </c>
      <c r="AB802">
        <v>139.9</v>
      </c>
      <c r="AC802">
        <v>121.563</v>
      </c>
      <c r="AD802" t="s">
        <v>67</v>
      </c>
      <c r="AE802" t="s">
        <v>70</v>
      </c>
      <c r="AF802" t="s">
        <v>131</v>
      </c>
      <c r="AG802" t="s">
        <v>88</v>
      </c>
      <c r="AH802" s="3">
        <v>45795</v>
      </c>
      <c r="AJ802" t="s">
        <v>56</v>
      </c>
      <c r="AK802" s="3"/>
      <c r="AM802" s="3"/>
      <c r="AN802" t="s">
        <v>57</v>
      </c>
      <c r="AO802" s="3"/>
      <c r="AR802"/>
      <c r="AS802">
        <v>202505</v>
      </c>
      <c r="AT802" s="3">
        <v>45795</v>
      </c>
      <c r="AU802">
        <v>2184653</v>
      </c>
      <c r="AV802">
        <v>45796</v>
      </c>
      <c r="AW802" s="3"/>
      <c r="AY802" s="3"/>
      <c r="BA802" s="3"/>
      <c r="BC802" s="3"/>
      <c r="BD802">
        <v>202505</v>
      </c>
      <c r="BE802">
        <v>202505</v>
      </c>
      <c r="BF802" s="5">
        <f>IFERROR(VLOOKUP(Sheet1[[#This Row],[ASESOR]],Parámetros!A:B,2,0),Sheet1[[#This Row],[PERIODO_ALTA]])</f>
        <v>202505</v>
      </c>
      <c r="BG802" s="5" t="str">
        <f>_xlfn.CONCAT(TRIM(Sheet1[[#This Row],[ASESOR]])," ",TRIM(Sheet1[[#This Row],[DEPARTAMENTO]]))</f>
        <v>SICOMNET SAC Piura</v>
      </c>
      <c r="BH802" s="5" t="str">
        <f>Sheet1[[#This Row],[DNI_ASESOR]]</f>
        <v>20610959564</v>
      </c>
      <c r="BI802">
        <f>IF(Sheet1[[#This Row],[GRUPO]]="G1",IF(AND(Sheet1[[#This Row],[RECIBO1_PAGADO]]&lt;&gt;"",Sheet1[[#This Row],[RECIBO1_PAGADO]]&lt;=DATEVALUE("10/06/2025")),1,0),0)</f>
        <v>0</v>
      </c>
      <c r="BJ802" s="9">
        <f>Sheet1[[#This Row],[PRECIO CON IGV EXTERNO]]/1.18</f>
        <v>103.01949152542373</v>
      </c>
      <c r="BK802" s="5" t="str">
        <f>IF(MONTH(Sheet1[[#This Row],[WS_RECIBO1_EMISION]])=5,"G1",IF(MONTH(Sheet1[[#This Row],[WS_RECIBO1_EMISION]])-5=1,"G2","POR DEFINIR"))</f>
        <v>G1</v>
      </c>
      <c r="BL802" s="5" t="s">
        <v>1798</v>
      </c>
    </row>
    <row r="803" spans="1:64" x14ac:dyDescent="0.25">
      <c r="A803">
        <v>2184674</v>
      </c>
      <c r="B803" t="s">
        <v>1103</v>
      </c>
      <c r="C803" t="s">
        <v>94</v>
      </c>
      <c r="D803" t="s">
        <v>95</v>
      </c>
      <c r="E803" t="s">
        <v>96</v>
      </c>
      <c r="H803" s="3">
        <v>45794</v>
      </c>
      <c r="I803" s="13">
        <v>45794.685536145837</v>
      </c>
      <c r="J803" t="s">
        <v>190</v>
      </c>
      <c r="K803">
        <v>350</v>
      </c>
      <c r="L803" t="s">
        <v>188</v>
      </c>
      <c r="M803" t="s">
        <v>58</v>
      </c>
      <c r="N803">
        <v>1</v>
      </c>
      <c r="O803">
        <v>0</v>
      </c>
      <c r="P803">
        <v>1</v>
      </c>
      <c r="Q803">
        <v>0</v>
      </c>
      <c r="R803" t="s">
        <v>227</v>
      </c>
      <c r="S803" t="s">
        <v>227</v>
      </c>
      <c r="T803">
        <v>0</v>
      </c>
      <c r="U803" t="s">
        <v>227</v>
      </c>
      <c r="V803" t="s">
        <v>227</v>
      </c>
      <c r="W803" t="s">
        <v>227</v>
      </c>
      <c r="X803" t="s">
        <v>227</v>
      </c>
      <c r="Y803" t="s">
        <v>227</v>
      </c>
      <c r="Z803" t="s">
        <v>227</v>
      </c>
      <c r="AA803" t="s">
        <v>54</v>
      </c>
      <c r="AB803">
        <v>99</v>
      </c>
      <c r="AC803">
        <v>99</v>
      </c>
      <c r="AD803" t="s">
        <v>67</v>
      </c>
      <c r="AE803" t="s">
        <v>4</v>
      </c>
      <c r="AF803" t="s">
        <v>8</v>
      </c>
      <c r="AG803" t="s">
        <v>88</v>
      </c>
      <c r="AH803" s="3">
        <v>45796</v>
      </c>
      <c r="AJ803" t="s">
        <v>56</v>
      </c>
      <c r="AK803" s="3"/>
      <c r="AM803" s="3"/>
      <c r="AN803" t="s">
        <v>57</v>
      </c>
      <c r="AO803" s="3"/>
      <c r="AR803"/>
      <c r="AS803">
        <v>202505</v>
      </c>
      <c r="AT803" s="3">
        <v>45796</v>
      </c>
      <c r="AU803">
        <v>2184674</v>
      </c>
      <c r="AV803">
        <v>45800</v>
      </c>
      <c r="AW803" s="3">
        <v>45815</v>
      </c>
      <c r="AY803" s="3"/>
      <c r="BA803" s="3"/>
      <c r="BC803" s="3"/>
      <c r="BD803">
        <v>202505</v>
      </c>
      <c r="BE803">
        <v>202505</v>
      </c>
      <c r="BF803" s="5">
        <f>IFERROR(VLOOKUP(Sheet1[[#This Row],[ASESOR]],Parámetros!A:B,2,0),Sheet1[[#This Row],[PERIODO_ALTA]])</f>
        <v>202505</v>
      </c>
      <c r="BG803" s="5" t="str">
        <f>_xlfn.CONCAT(TRIM(Sheet1[[#This Row],[ASESOR]])," ",TRIM(Sheet1[[#This Row],[DEPARTAMENTO]]))</f>
        <v>ALIV TELECOM S.A.C. La Libertad</v>
      </c>
      <c r="BH803" s="5" t="str">
        <f>Sheet1[[#This Row],[DNI_ASESOR]]</f>
        <v>20609316170</v>
      </c>
      <c r="BI803">
        <f>IF(Sheet1[[#This Row],[GRUPO]]="G1",IF(AND(Sheet1[[#This Row],[RECIBO1_PAGADO]]&lt;&gt;"",Sheet1[[#This Row],[RECIBO1_PAGADO]]&lt;=DATEVALUE("10/06/2025")),1,0),0)</f>
        <v>1</v>
      </c>
      <c r="BJ803" s="9">
        <f>Sheet1[[#This Row],[PRECIO CON IGV EXTERNO]]/1.18</f>
        <v>83.898305084745772</v>
      </c>
      <c r="BK803" s="5" t="str">
        <f>IF(MONTH(Sheet1[[#This Row],[WS_RECIBO1_EMISION]])=5,"G1",IF(MONTH(Sheet1[[#This Row],[WS_RECIBO1_EMISION]])-5=1,"G2","POR DEFINIR"))</f>
        <v>G1</v>
      </c>
      <c r="BL803" s="5" t="s">
        <v>1798</v>
      </c>
    </row>
    <row r="804" spans="1:64" x14ac:dyDescent="0.25">
      <c r="A804">
        <v>2184677</v>
      </c>
      <c r="B804" t="s">
        <v>1104</v>
      </c>
      <c r="C804" t="s">
        <v>89</v>
      </c>
      <c r="D804" t="s">
        <v>89</v>
      </c>
      <c r="E804" t="s">
        <v>93</v>
      </c>
      <c r="H804" s="3">
        <v>45794</v>
      </c>
      <c r="I804" s="13">
        <v>45794.68346605324</v>
      </c>
      <c r="J804" t="s">
        <v>195</v>
      </c>
      <c r="K804">
        <v>1000</v>
      </c>
      <c r="L804" t="s">
        <v>188</v>
      </c>
      <c r="M804" t="s">
        <v>58</v>
      </c>
      <c r="N804">
        <v>1</v>
      </c>
      <c r="O804">
        <v>0</v>
      </c>
      <c r="P804">
        <v>0</v>
      </c>
      <c r="Q804">
        <v>0</v>
      </c>
      <c r="R804" t="s">
        <v>227</v>
      </c>
      <c r="S804" t="s">
        <v>227</v>
      </c>
      <c r="T804">
        <v>0</v>
      </c>
      <c r="U804" t="s">
        <v>227</v>
      </c>
      <c r="V804" t="s">
        <v>227</v>
      </c>
      <c r="W804" t="s">
        <v>227</v>
      </c>
      <c r="X804" t="s">
        <v>227</v>
      </c>
      <c r="Y804" t="s">
        <v>227</v>
      </c>
      <c r="Z804" t="s">
        <v>228</v>
      </c>
      <c r="AA804" t="s">
        <v>54</v>
      </c>
      <c r="AB804">
        <v>129.9</v>
      </c>
      <c r="AC804">
        <v>111.563</v>
      </c>
      <c r="AD804" t="s">
        <v>67</v>
      </c>
      <c r="AE804" t="s">
        <v>4</v>
      </c>
      <c r="AF804" t="s">
        <v>8</v>
      </c>
      <c r="AG804" t="s">
        <v>88</v>
      </c>
      <c r="AH804" s="3">
        <v>45795</v>
      </c>
      <c r="AJ804" t="s">
        <v>56</v>
      </c>
      <c r="AK804" s="3"/>
      <c r="AM804" s="3"/>
      <c r="AN804" t="s">
        <v>57</v>
      </c>
      <c r="AO804" s="3"/>
      <c r="AR804"/>
      <c r="AS804">
        <v>202505</v>
      </c>
      <c r="AT804" s="3">
        <v>45795</v>
      </c>
      <c r="AU804">
        <v>2184677</v>
      </c>
      <c r="AV804">
        <v>45796</v>
      </c>
      <c r="AW804" s="3">
        <v>45816</v>
      </c>
      <c r="AY804" s="3"/>
      <c r="BA804" s="3"/>
      <c r="BC804" s="3"/>
      <c r="BD804">
        <v>202505</v>
      </c>
      <c r="BE804">
        <v>202505</v>
      </c>
      <c r="BF804" s="5">
        <f>IFERROR(VLOOKUP(Sheet1[[#This Row],[ASESOR]],Parámetros!A:B,2,0),Sheet1[[#This Row],[PERIODO_ALTA]])</f>
        <v>202505</v>
      </c>
      <c r="BG804" s="5" t="str">
        <f>_xlfn.CONCAT(TRIM(Sheet1[[#This Row],[ASESOR]])," ",TRIM(Sheet1[[#This Row],[DEPARTAMENTO]]))</f>
        <v>ALIV TELECOM S.A.C. Piura</v>
      </c>
      <c r="BH804" s="5" t="str">
        <f>Sheet1[[#This Row],[DNI_ASESOR]]</f>
        <v>20609316170</v>
      </c>
      <c r="BI804">
        <f>IF(Sheet1[[#This Row],[GRUPO]]="G1",IF(AND(Sheet1[[#This Row],[RECIBO1_PAGADO]]&lt;&gt;"",Sheet1[[#This Row],[RECIBO1_PAGADO]]&lt;=DATEVALUE("10/06/2025")),1,0),0)</f>
        <v>1</v>
      </c>
      <c r="BJ804" s="9">
        <f>Sheet1[[#This Row],[PRECIO CON IGV EXTERNO]]/1.18</f>
        <v>94.544915254237296</v>
      </c>
      <c r="BK804" s="5" t="str">
        <f>IF(MONTH(Sheet1[[#This Row],[WS_RECIBO1_EMISION]])=5,"G1",IF(MONTH(Sheet1[[#This Row],[WS_RECIBO1_EMISION]])-5=1,"G2","POR DEFINIR"))</f>
        <v>G1</v>
      </c>
      <c r="BL804" s="5" t="s">
        <v>1798</v>
      </c>
    </row>
    <row r="805" spans="1:64" x14ac:dyDescent="0.25">
      <c r="A805">
        <v>2184698</v>
      </c>
      <c r="B805" t="s">
        <v>1105</v>
      </c>
      <c r="C805" t="s">
        <v>85</v>
      </c>
      <c r="D805" t="s">
        <v>86</v>
      </c>
      <c r="E805" t="s">
        <v>104</v>
      </c>
      <c r="H805" s="3">
        <v>45794</v>
      </c>
      <c r="I805" s="13">
        <v>45794.693871145835</v>
      </c>
      <c r="J805" t="s">
        <v>190</v>
      </c>
      <c r="K805">
        <v>350</v>
      </c>
      <c r="L805" t="s">
        <v>186</v>
      </c>
      <c r="M805" t="s">
        <v>53</v>
      </c>
      <c r="N805">
        <v>0</v>
      </c>
      <c r="O805">
        <v>0</v>
      </c>
      <c r="P805">
        <v>0</v>
      </c>
      <c r="Q805">
        <v>0</v>
      </c>
      <c r="R805" t="s">
        <v>227</v>
      </c>
      <c r="S805" t="s">
        <v>227</v>
      </c>
      <c r="T805">
        <v>0</v>
      </c>
      <c r="U805" t="s">
        <v>227</v>
      </c>
      <c r="V805" t="s">
        <v>227</v>
      </c>
      <c r="W805" t="s">
        <v>227</v>
      </c>
      <c r="X805" t="s">
        <v>227</v>
      </c>
      <c r="Y805" t="s">
        <v>227</v>
      </c>
      <c r="Z805" t="s">
        <v>227</v>
      </c>
      <c r="AA805" t="s">
        <v>54</v>
      </c>
      <c r="AB805">
        <v>69</v>
      </c>
      <c r="AC805">
        <v>69</v>
      </c>
      <c r="AD805" t="s">
        <v>67</v>
      </c>
      <c r="AE805" t="s">
        <v>70</v>
      </c>
      <c r="AF805" t="s">
        <v>131</v>
      </c>
      <c r="AG805" t="s">
        <v>88</v>
      </c>
      <c r="AH805" s="3">
        <v>45794</v>
      </c>
      <c r="AJ805" t="s">
        <v>56</v>
      </c>
      <c r="AK805" s="3"/>
      <c r="AM805" s="3"/>
      <c r="AN805" t="s">
        <v>57</v>
      </c>
      <c r="AO805" s="3"/>
      <c r="AR805"/>
      <c r="AS805">
        <v>202505</v>
      </c>
      <c r="AT805" s="3">
        <v>45794</v>
      </c>
      <c r="AU805">
        <v>2184698</v>
      </c>
      <c r="AV805">
        <v>45796</v>
      </c>
      <c r="AW805" s="3">
        <v>45813</v>
      </c>
      <c r="AY805" s="3"/>
      <c r="BA805" s="3"/>
      <c r="BC805" s="3"/>
      <c r="BD805">
        <v>202505</v>
      </c>
      <c r="BE805">
        <v>202505</v>
      </c>
      <c r="BF805" s="5">
        <f>IFERROR(VLOOKUP(Sheet1[[#This Row],[ASESOR]],Parámetros!A:B,2,0),Sheet1[[#This Row],[PERIODO_ALTA]])</f>
        <v>202505</v>
      </c>
      <c r="BG805" s="5" t="str">
        <f>_xlfn.CONCAT(TRIM(Sheet1[[#This Row],[ASESOR]])," ",TRIM(Sheet1[[#This Row],[DEPARTAMENTO]]))</f>
        <v>SICOMNET SAC Lambayeque</v>
      </c>
      <c r="BH805" s="5" t="str">
        <f>Sheet1[[#This Row],[DNI_ASESOR]]</f>
        <v>20610959564</v>
      </c>
      <c r="BI805">
        <f>IF(Sheet1[[#This Row],[GRUPO]]="G1",IF(AND(Sheet1[[#This Row],[RECIBO1_PAGADO]]&lt;&gt;"",Sheet1[[#This Row],[RECIBO1_PAGADO]]&lt;=DATEVALUE("10/06/2025")),1,0),0)</f>
        <v>1</v>
      </c>
      <c r="BJ805" s="9">
        <f>Sheet1[[#This Row],[PRECIO CON IGV EXTERNO]]/1.18</f>
        <v>58.474576271186443</v>
      </c>
      <c r="BK805" s="5" t="str">
        <f>IF(MONTH(Sheet1[[#This Row],[WS_RECIBO1_EMISION]])=5,"G1",IF(MONTH(Sheet1[[#This Row],[WS_RECIBO1_EMISION]])-5=1,"G2","POR DEFINIR"))</f>
        <v>G1</v>
      </c>
      <c r="BL805" s="5" t="s">
        <v>1798</v>
      </c>
    </row>
    <row r="806" spans="1:64" x14ac:dyDescent="0.25">
      <c r="A806">
        <v>2184734</v>
      </c>
      <c r="B806" t="s">
        <v>1106</v>
      </c>
      <c r="C806" t="s">
        <v>94</v>
      </c>
      <c r="D806" t="s">
        <v>95</v>
      </c>
      <c r="E806" t="s">
        <v>96</v>
      </c>
      <c r="H806" s="3">
        <v>45792</v>
      </c>
      <c r="I806" s="13">
        <v>45794.700115509258</v>
      </c>
      <c r="J806" t="s">
        <v>190</v>
      </c>
      <c r="K806">
        <v>350</v>
      </c>
      <c r="L806" t="s">
        <v>186</v>
      </c>
      <c r="M806" t="s">
        <v>53</v>
      </c>
      <c r="N806">
        <v>0</v>
      </c>
      <c r="O806">
        <v>0</v>
      </c>
      <c r="P806">
        <v>0</v>
      </c>
      <c r="Q806">
        <v>0</v>
      </c>
      <c r="R806" t="s">
        <v>227</v>
      </c>
      <c r="S806" t="s">
        <v>227</v>
      </c>
      <c r="T806">
        <v>0</v>
      </c>
      <c r="U806" t="s">
        <v>227</v>
      </c>
      <c r="V806" t="s">
        <v>227</v>
      </c>
      <c r="W806" t="s">
        <v>227</v>
      </c>
      <c r="X806" t="s">
        <v>227</v>
      </c>
      <c r="Y806" t="s">
        <v>227</v>
      </c>
      <c r="Z806" t="s">
        <v>227</v>
      </c>
      <c r="AA806" t="s">
        <v>54</v>
      </c>
      <c r="AB806">
        <v>69</v>
      </c>
      <c r="AC806">
        <v>69</v>
      </c>
      <c r="AD806" t="s">
        <v>55</v>
      </c>
      <c r="AE806" t="s">
        <v>141</v>
      </c>
      <c r="AF806" t="s">
        <v>187</v>
      </c>
      <c r="AG806" t="s">
        <v>88</v>
      </c>
      <c r="AH806" s="3">
        <v>45795</v>
      </c>
      <c r="AJ806" t="s">
        <v>56</v>
      </c>
      <c r="AK806" s="3"/>
      <c r="AM806" s="3"/>
      <c r="AN806" t="s">
        <v>57</v>
      </c>
      <c r="AO806" s="3"/>
      <c r="AR806"/>
      <c r="AS806">
        <v>202505</v>
      </c>
      <c r="AT806" s="3">
        <v>45795</v>
      </c>
      <c r="AU806">
        <v>2184734</v>
      </c>
      <c r="AV806">
        <v>45796</v>
      </c>
      <c r="AW806" s="3">
        <v>45813</v>
      </c>
      <c r="AY806" s="3"/>
      <c r="BA806" s="3"/>
      <c r="BC806" s="3"/>
      <c r="BD806">
        <v>202505</v>
      </c>
      <c r="BE806">
        <v>202505</v>
      </c>
      <c r="BF806" s="5">
        <f>IFERROR(VLOOKUP(Sheet1[[#This Row],[ASESOR]],Parámetros!A:B,2,0),Sheet1[[#This Row],[PERIODO_ALTA]])</f>
        <v>202505</v>
      </c>
      <c r="BG806" s="5" t="str">
        <f>_xlfn.CONCAT(TRIM(Sheet1[[#This Row],[ASESOR]])," ",TRIM(Sheet1[[#This Row],[DEPARTAMENTO]]))</f>
        <v>EXPORTEL PROVINCIA La Libertad</v>
      </c>
      <c r="BH806" s="5" t="str">
        <f>Sheet1[[#This Row],[DNI_ASESOR]]</f>
        <v>20610487672</v>
      </c>
      <c r="BI806">
        <f>IF(Sheet1[[#This Row],[GRUPO]]="G1",IF(AND(Sheet1[[#This Row],[RECIBO1_PAGADO]]&lt;&gt;"",Sheet1[[#This Row],[RECIBO1_PAGADO]]&lt;=DATEVALUE("10/06/2025")),1,0),0)</f>
        <v>1</v>
      </c>
      <c r="BJ806" s="9">
        <f>Sheet1[[#This Row],[PRECIO CON IGV EXTERNO]]/1.18</f>
        <v>58.474576271186443</v>
      </c>
      <c r="BK806" s="5" t="str">
        <f>IF(MONTH(Sheet1[[#This Row],[WS_RECIBO1_EMISION]])=5,"G1",IF(MONTH(Sheet1[[#This Row],[WS_RECIBO1_EMISION]])-5=1,"G2","POR DEFINIR"))</f>
        <v>G1</v>
      </c>
      <c r="BL806" s="5" t="s">
        <v>1798</v>
      </c>
    </row>
    <row r="807" spans="1:64" x14ac:dyDescent="0.25">
      <c r="A807">
        <v>2184736</v>
      </c>
      <c r="B807" t="s">
        <v>1107</v>
      </c>
      <c r="C807" t="s">
        <v>85</v>
      </c>
      <c r="D807" t="s">
        <v>105</v>
      </c>
      <c r="E807" t="s">
        <v>85</v>
      </c>
      <c r="H807" s="3">
        <v>45794</v>
      </c>
      <c r="I807" s="13">
        <v>45794.704341469907</v>
      </c>
      <c r="J807" t="s">
        <v>190</v>
      </c>
      <c r="K807">
        <v>350</v>
      </c>
      <c r="L807" t="s">
        <v>186</v>
      </c>
      <c r="M807" t="s">
        <v>53</v>
      </c>
      <c r="N807">
        <v>0</v>
      </c>
      <c r="O807">
        <v>0</v>
      </c>
      <c r="P807">
        <v>0</v>
      </c>
      <c r="Q807">
        <v>0</v>
      </c>
      <c r="R807" t="s">
        <v>227</v>
      </c>
      <c r="S807" t="s">
        <v>227</v>
      </c>
      <c r="T807">
        <v>0</v>
      </c>
      <c r="U807" t="s">
        <v>227</v>
      </c>
      <c r="V807" t="s">
        <v>227</v>
      </c>
      <c r="W807" t="s">
        <v>227</v>
      </c>
      <c r="X807" t="s">
        <v>227</v>
      </c>
      <c r="Y807" t="s">
        <v>227</v>
      </c>
      <c r="Z807" t="s">
        <v>227</v>
      </c>
      <c r="AA807" t="s">
        <v>54</v>
      </c>
      <c r="AB807">
        <v>69</v>
      </c>
      <c r="AC807">
        <v>69</v>
      </c>
      <c r="AD807" t="s">
        <v>55</v>
      </c>
      <c r="AE807" t="s">
        <v>199</v>
      </c>
      <c r="AF807" t="s">
        <v>200</v>
      </c>
      <c r="AG807" t="s">
        <v>88</v>
      </c>
      <c r="AH807" s="3">
        <v>45795</v>
      </c>
      <c r="AJ807" t="s">
        <v>56</v>
      </c>
      <c r="AK807" s="3"/>
      <c r="AM807" s="3"/>
      <c r="AN807" t="s">
        <v>57</v>
      </c>
      <c r="AO807" s="3"/>
      <c r="AR807"/>
      <c r="AS807">
        <v>202505</v>
      </c>
      <c r="AT807" s="3">
        <v>45795</v>
      </c>
      <c r="AU807">
        <v>2184736</v>
      </c>
      <c r="AV807">
        <v>45796</v>
      </c>
      <c r="AW807" s="3"/>
      <c r="AY807" s="3"/>
      <c r="BA807" s="3"/>
      <c r="BC807" s="3"/>
      <c r="BD807">
        <v>202505</v>
      </c>
      <c r="BE807">
        <v>202505</v>
      </c>
      <c r="BF807" s="5">
        <f>IFERROR(VLOOKUP(Sheet1[[#This Row],[ASESOR]],Parámetros!A:B,2,0),Sheet1[[#This Row],[PERIODO_ALTA]])</f>
        <v>202505</v>
      </c>
      <c r="BG807" s="5" t="str">
        <f>_xlfn.CONCAT(TRIM(Sheet1[[#This Row],[ASESOR]])," ",TRIM(Sheet1[[#This Row],[DEPARTAMENTO]]))</f>
        <v>TELCO CONTACT S.A.C Lambayeque</v>
      </c>
      <c r="BH807" s="5" t="str">
        <f>Sheet1[[#This Row],[DNI_ASESOR]]</f>
        <v>20613723219</v>
      </c>
      <c r="BI807">
        <f>IF(Sheet1[[#This Row],[GRUPO]]="G1",IF(AND(Sheet1[[#This Row],[RECIBO1_PAGADO]]&lt;&gt;"",Sheet1[[#This Row],[RECIBO1_PAGADO]]&lt;=DATEVALUE("10/06/2025")),1,0),0)</f>
        <v>0</v>
      </c>
      <c r="BJ807" s="9">
        <f>Sheet1[[#This Row],[PRECIO CON IGV EXTERNO]]/1.18</f>
        <v>58.474576271186443</v>
      </c>
      <c r="BK807" s="5" t="str">
        <f>IF(MONTH(Sheet1[[#This Row],[WS_RECIBO1_EMISION]])=5,"G1",IF(MONTH(Sheet1[[#This Row],[WS_RECIBO1_EMISION]])-5=1,"G2","POR DEFINIR"))</f>
        <v>G1</v>
      </c>
      <c r="BL807" s="5" t="s">
        <v>1798</v>
      </c>
    </row>
    <row r="808" spans="1:64" x14ac:dyDescent="0.25">
      <c r="A808">
        <v>2184754</v>
      </c>
      <c r="B808" t="s">
        <v>1108</v>
      </c>
      <c r="C808" t="s">
        <v>85</v>
      </c>
      <c r="D808" t="s">
        <v>86</v>
      </c>
      <c r="E808" t="s">
        <v>87</v>
      </c>
      <c r="H808" s="3">
        <v>45794</v>
      </c>
      <c r="I808" s="13">
        <v>45794.745956250001</v>
      </c>
      <c r="J808" t="s">
        <v>190</v>
      </c>
      <c r="K808">
        <v>350</v>
      </c>
      <c r="L808" t="s">
        <v>186</v>
      </c>
      <c r="M808" t="s">
        <v>53</v>
      </c>
      <c r="N808">
        <v>0</v>
      </c>
      <c r="O808">
        <v>0</v>
      </c>
      <c r="P808">
        <v>0</v>
      </c>
      <c r="Q808">
        <v>0</v>
      </c>
      <c r="R808" t="s">
        <v>227</v>
      </c>
      <c r="S808" t="s">
        <v>227</v>
      </c>
      <c r="T808">
        <v>0</v>
      </c>
      <c r="U808" t="s">
        <v>227</v>
      </c>
      <c r="V808" t="s">
        <v>227</v>
      </c>
      <c r="W808" t="s">
        <v>227</v>
      </c>
      <c r="X808" t="s">
        <v>227</v>
      </c>
      <c r="Y808" t="s">
        <v>227</v>
      </c>
      <c r="Z808" t="s">
        <v>227</v>
      </c>
      <c r="AA808" t="s">
        <v>54</v>
      </c>
      <c r="AB808">
        <v>69</v>
      </c>
      <c r="AC808">
        <v>69</v>
      </c>
      <c r="AD808" t="s">
        <v>60</v>
      </c>
      <c r="AE808" t="s">
        <v>196</v>
      </c>
      <c r="AF808" t="s">
        <v>197</v>
      </c>
      <c r="AG808" t="s">
        <v>88</v>
      </c>
      <c r="AH808" s="3">
        <v>45795</v>
      </c>
      <c r="AJ808" t="s">
        <v>56</v>
      </c>
      <c r="AK808" s="3"/>
      <c r="AM808" s="3"/>
      <c r="AN808" t="s">
        <v>57</v>
      </c>
      <c r="AO808" s="3"/>
      <c r="AR808"/>
      <c r="AS808">
        <v>202505</v>
      </c>
      <c r="AT808" s="3">
        <v>45795</v>
      </c>
      <c r="AU808">
        <v>2184754</v>
      </c>
      <c r="AV808">
        <v>45796</v>
      </c>
      <c r="AW808" s="3">
        <v>45803</v>
      </c>
      <c r="AY808" s="3"/>
      <c r="BA808" s="3"/>
      <c r="BC808" s="3"/>
      <c r="BD808">
        <v>202505</v>
      </c>
      <c r="BE808">
        <v>202505</v>
      </c>
      <c r="BF808" s="5">
        <f>IFERROR(VLOOKUP(Sheet1[[#This Row],[ASESOR]],Parámetros!A:B,2,0),Sheet1[[#This Row],[PERIODO_ALTA]])</f>
        <v>202505</v>
      </c>
      <c r="BG808" s="5" t="str">
        <f>_xlfn.CONCAT(TRIM(Sheet1[[#This Row],[ASESOR]])," ",TRIM(Sheet1[[#This Row],[DEPARTAMENTO]]))</f>
        <v>NOVO NETWORKS SAC Lambayeque</v>
      </c>
      <c r="BH808" s="5" t="str">
        <f>Sheet1[[#This Row],[DNI_ASESOR]]</f>
        <v>20607021555</v>
      </c>
      <c r="BI808">
        <f>IF(Sheet1[[#This Row],[GRUPO]]="G1",IF(AND(Sheet1[[#This Row],[RECIBO1_PAGADO]]&lt;&gt;"",Sheet1[[#This Row],[RECIBO1_PAGADO]]&lt;=DATEVALUE("10/06/2025")),1,0),0)</f>
        <v>1</v>
      </c>
      <c r="BJ808" s="9">
        <f>Sheet1[[#This Row],[PRECIO CON IGV EXTERNO]]/1.18</f>
        <v>58.474576271186443</v>
      </c>
      <c r="BK808" s="5" t="str">
        <f>IF(MONTH(Sheet1[[#This Row],[WS_RECIBO1_EMISION]])=5,"G1",IF(MONTH(Sheet1[[#This Row],[WS_RECIBO1_EMISION]])-5=1,"G2","POR DEFINIR"))</f>
        <v>G1</v>
      </c>
      <c r="BL808" s="5" t="s">
        <v>1798</v>
      </c>
    </row>
    <row r="809" spans="1:64" x14ac:dyDescent="0.25">
      <c r="A809">
        <v>2184849</v>
      </c>
      <c r="B809" t="s">
        <v>1109</v>
      </c>
      <c r="C809" t="s">
        <v>94</v>
      </c>
      <c r="D809" t="s">
        <v>95</v>
      </c>
      <c r="E809" t="s">
        <v>102</v>
      </c>
      <c r="G809" t="s">
        <v>1110</v>
      </c>
      <c r="H809" s="3">
        <v>45794</v>
      </c>
      <c r="I809" s="13">
        <v>45794.741797916664</v>
      </c>
      <c r="J809" t="s">
        <v>195</v>
      </c>
      <c r="K809">
        <v>1000</v>
      </c>
      <c r="L809" t="s">
        <v>188</v>
      </c>
      <c r="M809" t="s">
        <v>58</v>
      </c>
      <c r="N809">
        <v>1</v>
      </c>
      <c r="O809">
        <v>0</v>
      </c>
      <c r="P809">
        <v>0</v>
      </c>
      <c r="Q809">
        <v>0</v>
      </c>
      <c r="R809" t="s">
        <v>227</v>
      </c>
      <c r="S809" t="s">
        <v>227</v>
      </c>
      <c r="T809">
        <v>0</v>
      </c>
      <c r="U809" t="s">
        <v>227</v>
      </c>
      <c r="V809" t="s">
        <v>227</v>
      </c>
      <c r="W809" t="s">
        <v>227</v>
      </c>
      <c r="X809" t="s">
        <v>227</v>
      </c>
      <c r="Y809" t="s">
        <v>227</v>
      </c>
      <c r="Z809" t="s">
        <v>228</v>
      </c>
      <c r="AA809" t="s">
        <v>59</v>
      </c>
      <c r="AB809">
        <v>129.9</v>
      </c>
      <c r="AC809">
        <v>111.563</v>
      </c>
      <c r="AD809" t="s">
        <v>67</v>
      </c>
      <c r="AE809" t="s">
        <v>4</v>
      </c>
      <c r="AF809" t="s">
        <v>8</v>
      </c>
      <c r="AG809" t="s">
        <v>88</v>
      </c>
      <c r="AH809" s="3">
        <v>45795</v>
      </c>
      <c r="AJ809" t="s">
        <v>56</v>
      </c>
      <c r="AK809" s="3"/>
      <c r="AM809" s="3"/>
      <c r="AN809" t="s">
        <v>57</v>
      </c>
      <c r="AO809" s="3"/>
      <c r="AR809"/>
      <c r="AS809">
        <v>202505</v>
      </c>
      <c r="AT809" s="3">
        <v>45795</v>
      </c>
      <c r="AU809">
        <v>2184849</v>
      </c>
      <c r="AV809">
        <v>45796</v>
      </c>
      <c r="AW809" s="3">
        <v>45810</v>
      </c>
      <c r="AY809" s="3"/>
      <c r="BA809" s="3"/>
      <c r="BC809" s="3"/>
      <c r="BD809">
        <v>202505</v>
      </c>
      <c r="BE809">
        <v>202505</v>
      </c>
      <c r="BF809" s="5">
        <f>IFERROR(VLOOKUP(Sheet1[[#This Row],[ASESOR]],Parámetros!A:B,2,0),Sheet1[[#This Row],[PERIODO_ALTA]])</f>
        <v>202505</v>
      </c>
      <c r="BG809" s="5" t="str">
        <f>_xlfn.CONCAT(TRIM(Sheet1[[#This Row],[ASESOR]])," ",TRIM(Sheet1[[#This Row],[DEPARTAMENTO]]))</f>
        <v>ALIV TELECOM S.A.C. La Libertad</v>
      </c>
      <c r="BH809" s="5" t="str">
        <f>Sheet1[[#This Row],[DNI_ASESOR]]</f>
        <v>20609316170</v>
      </c>
      <c r="BI809">
        <f>IF(Sheet1[[#This Row],[GRUPO]]="G1",IF(AND(Sheet1[[#This Row],[RECIBO1_PAGADO]]&lt;&gt;"",Sheet1[[#This Row],[RECIBO1_PAGADO]]&lt;=DATEVALUE("10/06/2025")),1,0),0)</f>
        <v>1</v>
      </c>
      <c r="BJ809" s="9">
        <f>Sheet1[[#This Row],[PRECIO CON IGV EXTERNO]]/1.18</f>
        <v>94.544915254237296</v>
      </c>
      <c r="BK809" s="5" t="str">
        <f>IF(MONTH(Sheet1[[#This Row],[WS_RECIBO1_EMISION]])=5,"G1",IF(MONTH(Sheet1[[#This Row],[WS_RECIBO1_EMISION]])-5=1,"G2","POR DEFINIR"))</f>
        <v>G1</v>
      </c>
      <c r="BL809" s="5" t="s">
        <v>1798</v>
      </c>
    </row>
    <row r="810" spans="1:64" x14ac:dyDescent="0.25">
      <c r="A810">
        <v>2184856</v>
      </c>
      <c r="B810" t="s">
        <v>1111</v>
      </c>
      <c r="C810" t="s">
        <v>89</v>
      </c>
      <c r="D810" t="s">
        <v>89</v>
      </c>
      <c r="E810" t="s">
        <v>93</v>
      </c>
      <c r="H810" s="3">
        <v>45794</v>
      </c>
      <c r="I810" s="13">
        <v>45794.744124155091</v>
      </c>
      <c r="J810" t="s">
        <v>190</v>
      </c>
      <c r="K810">
        <v>350</v>
      </c>
      <c r="L810" t="s">
        <v>186</v>
      </c>
      <c r="M810" t="s">
        <v>53</v>
      </c>
      <c r="N810">
        <v>0</v>
      </c>
      <c r="O810">
        <v>0</v>
      </c>
      <c r="P810">
        <v>0</v>
      </c>
      <c r="Q810">
        <v>0</v>
      </c>
      <c r="R810" t="s">
        <v>227</v>
      </c>
      <c r="S810" t="s">
        <v>227</v>
      </c>
      <c r="T810">
        <v>0</v>
      </c>
      <c r="U810" t="s">
        <v>227</v>
      </c>
      <c r="V810" t="s">
        <v>227</v>
      </c>
      <c r="W810" t="s">
        <v>227</v>
      </c>
      <c r="X810" t="s">
        <v>227</v>
      </c>
      <c r="Y810" t="s">
        <v>227</v>
      </c>
      <c r="Z810" t="s">
        <v>227</v>
      </c>
      <c r="AA810" t="s">
        <v>54</v>
      </c>
      <c r="AB810">
        <v>69</v>
      </c>
      <c r="AC810">
        <v>69</v>
      </c>
      <c r="AD810" t="s">
        <v>67</v>
      </c>
      <c r="AE810" t="s">
        <v>4</v>
      </c>
      <c r="AF810" t="s">
        <v>8</v>
      </c>
      <c r="AG810" t="s">
        <v>88</v>
      </c>
      <c r="AH810" s="3">
        <v>45795</v>
      </c>
      <c r="AJ810" t="s">
        <v>56</v>
      </c>
      <c r="AK810" s="3"/>
      <c r="AM810" s="3"/>
      <c r="AN810" t="s">
        <v>57</v>
      </c>
      <c r="AO810" s="3"/>
      <c r="AR810"/>
      <c r="AS810">
        <v>202505</v>
      </c>
      <c r="AT810" s="3">
        <v>45795</v>
      </c>
      <c r="AU810">
        <v>2184856</v>
      </c>
      <c r="AV810">
        <v>45796</v>
      </c>
      <c r="AW810" s="3">
        <v>45813</v>
      </c>
      <c r="AY810" s="3"/>
      <c r="BA810" s="3"/>
      <c r="BC810" s="3"/>
      <c r="BD810">
        <v>202505</v>
      </c>
      <c r="BE810">
        <v>202505</v>
      </c>
      <c r="BF810" s="5">
        <f>IFERROR(VLOOKUP(Sheet1[[#This Row],[ASESOR]],Parámetros!A:B,2,0),Sheet1[[#This Row],[PERIODO_ALTA]])</f>
        <v>202505</v>
      </c>
      <c r="BG810" s="5" t="str">
        <f>_xlfn.CONCAT(TRIM(Sheet1[[#This Row],[ASESOR]])," ",TRIM(Sheet1[[#This Row],[DEPARTAMENTO]]))</f>
        <v>ALIV TELECOM S.A.C. Piura</v>
      </c>
      <c r="BH810" s="5" t="str">
        <f>Sheet1[[#This Row],[DNI_ASESOR]]</f>
        <v>20609316170</v>
      </c>
      <c r="BI810">
        <f>IF(Sheet1[[#This Row],[GRUPO]]="G1",IF(AND(Sheet1[[#This Row],[RECIBO1_PAGADO]]&lt;&gt;"",Sheet1[[#This Row],[RECIBO1_PAGADO]]&lt;=DATEVALUE("10/06/2025")),1,0),0)</f>
        <v>1</v>
      </c>
      <c r="BJ810" s="9">
        <f>Sheet1[[#This Row],[PRECIO CON IGV EXTERNO]]/1.18</f>
        <v>58.474576271186443</v>
      </c>
      <c r="BK810" s="5" t="str">
        <f>IF(MONTH(Sheet1[[#This Row],[WS_RECIBO1_EMISION]])=5,"G1",IF(MONTH(Sheet1[[#This Row],[WS_RECIBO1_EMISION]])-5=1,"G2","POR DEFINIR"))</f>
        <v>G1</v>
      </c>
      <c r="BL810" s="5" t="s">
        <v>1798</v>
      </c>
    </row>
    <row r="811" spans="1:64" x14ac:dyDescent="0.25">
      <c r="A811">
        <v>2184859</v>
      </c>
      <c r="B811" t="s">
        <v>1112</v>
      </c>
      <c r="C811" t="s">
        <v>89</v>
      </c>
      <c r="D811" t="s">
        <v>89</v>
      </c>
      <c r="E811" t="s">
        <v>97</v>
      </c>
      <c r="H811" s="3">
        <v>45794</v>
      </c>
      <c r="I811" s="13">
        <v>45794.750194293978</v>
      </c>
      <c r="J811" t="s">
        <v>190</v>
      </c>
      <c r="K811">
        <v>350</v>
      </c>
      <c r="L811" t="s">
        <v>186</v>
      </c>
      <c r="M811" t="s">
        <v>53</v>
      </c>
      <c r="N811">
        <v>0</v>
      </c>
      <c r="O811">
        <v>0</v>
      </c>
      <c r="P811">
        <v>0</v>
      </c>
      <c r="Q811">
        <v>0</v>
      </c>
      <c r="R811" t="s">
        <v>227</v>
      </c>
      <c r="S811" t="s">
        <v>227</v>
      </c>
      <c r="T811">
        <v>0</v>
      </c>
      <c r="U811" t="s">
        <v>227</v>
      </c>
      <c r="V811" t="s">
        <v>227</v>
      </c>
      <c r="W811" t="s">
        <v>227</v>
      </c>
      <c r="X811" t="s">
        <v>227</v>
      </c>
      <c r="Y811" t="s">
        <v>227</v>
      </c>
      <c r="Z811" t="s">
        <v>227</v>
      </c>
      <c r="AA811" t="s">
        <v>54</v>
      </c>
      <c r="AB811">
        <v>69</v>
      </c>
      <c r="AC811">
        <v>69</v>
      </c>
      <c r="AD811" t="s">
        <v>67</v>
      </c>
      <c r="AE811" t="s">
        <v>70</v>
      </c>
      <c r="AF811" t="s">
        <v>131</v>
      </c>
      <c r="AG811" t="s">
        <v>88</v>
      </c>
      <c r="AH811" s="3">
        <v>45795</v>
      </c>
      <c r="AJ811" t="s">
        <v>56</v>
      </c>
      <c r="AK811" s="3"/>
      <c r="AM811" s="3"/>
      <c r="AN811" t="s">
        <v>57</v>
      </c>
      <c r="AO811" s="3"/>
      <c r="AR811"/>
      <c r="AS811">
        <v>202505</v>
      </c>
      <c r="AT811" s="3">
        <v>45795</v>
      </c>
      <c r="AU811">
        <v>2184859</v>
      </c>
      <c r="AV811">
        <v>45796</v>
      </c>
      <c r="AW811" s="3">
        <v>45805</v>
      </c>
      <c r="AY811" s="3"/>
      <c r="BA811" s="3"/>
      <c r="BC811" s="3"/>
      <c r="BD811">
        <v>202505</v>
      </c>
      <c r="BE811">
        <v>202505</v>
      </c>
      <c r="BF811" s="5">
        <f>IFERROR(VLOOKUP(Sheet1[[#This Row],[ASESOR]],Parámetros!A:B,2,0),Sheet1[[#This Row],[PERIODO_ALTA]])</f>
        <v>202505</v>
      </c>
      <c r="BG811" s="5" t="str">
        <f>_xlfn.CONCAT(TRIM(Sheet1[[#This Row],[ASESOR]])," ",TRIM(Sheet1[[#This Row],[DEPARTAMENTO]]))</f>
        <v>SICOMNET SAC Piura</v>
      </c>
      <c r="BH811" s="5" t="str">
        <f>Sheet1[[#This Row],[DNI_ASESOR]]</f>
        <v>20610959564</v>
      </c>
      <c r="BI811">
        <f>IF(Sheet1[[#This Row],[GRUPO]]="G1",IF(AND(Sheet1[[#This Row],[RECIBO1_PAGADO]]&lt;&gt;"",Sheet1[[#This Row],[RECIBO1_PAGADO]]&lt;=DATEVALUE("10/06/2025")),1,0),0)</f>
        <v>1</v>
      </c>
      <c r="BJ811" s="9">
        <f>Sheet1[[#This Row],[PRECIO CON IGV EXTERNO]]/1.18</f>
        <v>58.474576271186443</v>
      </c>
      <c r="BK811" s="5" t="str">
        <f>IF(MONTH(Sheet1[[#This Row],[WS_RECIBO1_EMISION]])=5,"G1",IF(MONTH(Sheet1[[#This Row],[WS_RECIBO1_EMISION]])-5=1,"G2","POR DEFINIR"))</f>
        <v>G1</v>
      </c>
      <c r="BL811" s="5" t="s">
        <v>1798</v>
      </c>
    </row>
    <row r="812" spans="1:64" x14ac:dyDescent="0.25">
      <c r="A812">
        <v>2184881</v>
      </c>
      <c r="B812" t="s">
        <v>1113</v>
      </c>
      <c r="C812" t="s">
        <v>913</v>
      </c>
      <c r="D812" t="s">
        <v>914</v>
      </c>
      <c r="E812" t="s">
        <v>915</v>
      </c>
      <c r="H812" s="3">
        <v>45794</v>
      </c>
      <c r="I812" s="13">
        <v>45794.793872800925</v>
      </c>
      <c r="J812" t="s">
        <v>190</v>
      </c>
      <c r="K812">
        <v>350</v>
      </c>
      <c r="L812" t="s">
        <v>186</v>
      </c>
      <c r="M812" t="s">
        <v>53</v>
      </c>
      <c r="N812">
        <v>0</v>
      </c>
      <c r="O812">
        <v>0</v>
      </c>
      <c r="P812">
        <v>0</v>
      </c>
      <c r="Q812">
        <v>0</v>
      </c>
      <c r="R812" t="s">
        <v>227</v>
      </c>
      <c r="S812" t="s">
        <v>227</v>
      </c>
      <c r="T812">
        <v>0</v>
      </c>
      <c r="U812" t="s">
        <v>227</v>
      </c>
      <c r="V812" t="s">
        <v>227</v>
      </c>
      <c r="W812" t="s">
        <v>227</v>
      </c>
      <c r="X812" t="s">
        <v>227</v>
      </c>
      <c r="Y812" t="s">
        <v>227</v>
      </c>
      <c r="Z812" t="s">
        <v>227</v>
      </c>
      <c r="AA812" t="s">
        <v>64</v>
      </c>
      <c r="AB812">
        <v>69</v>
      </c>
      <c r="AC812">
        <v>69</v>
      </c>
      <c r="AD812" t="s">
        <v>67</v>
      </c>
      <c r="AE812" t="s">
        <v>916</v>
      </c>
      <c r="AF812" t="s">
        <v>917</v>
      </c>
      <c r="AG812" t="s">
        <v>88</v>
      </c>
      <c r="AH812" s="3">
        <v>45796</v>
      </c>
      <c r="AJ812" t="s">
        <v>56</v>
      </c>
      <c r="AK812" s="3"/>
      <c r="AM812" s="3"/>
      <c r="AN812" t="s">
        <v>57</v>
      </c>
      <c r="AO812" s="3"/>
      <c r="AR812"/>
      <c r="AS812">
        <v>202505</v>
      </c>
      <c r="AT812" s="3">
        <v>45796</v>
      </c>
      <c r="AU812">
        <v>2184881</v>
      </c>
      <c r="AV812">
        <v>45800</v>
      </c>
      <c r="AW812" s="3">
        <v>45807</v>
      </c>
      <c r="AY812" s="3"/>
      <c r="BA812" s="3"/>
      <c r="BC812" s="3"/>
      <c r="BD812">
        <v>202505</v>
      </c>
      <c r="BE812">
        <v>202505</v>
      </c>
      <c r="BF812" s="5">
        <f>IFERROR(VLOOKUP(Sheet1[[#This Row],[ASESOR]],Parámetros!A:B,2,0),Sheet1[[#This Row],[PERIODO_ALTA]])</f>
        <v>202505</v>
      </c>
      <c r="BG812" s="5" t="str">
        <f>_xlfn.CONCAT(TRIM(Sheet1[[#This Row],[ASESOR]])," ",TRIM(Sheet1[[#This Row],[DEPARTAMENTO]]))</f>
        <v>KERFAG TELECOMUNICACIONES S.A. Junín</v>
      </c>
      <c r="BH812" s="5" t="str">
        <f>Sheet1[[#This Row],[DNI_ASESOR]]</f>
        <v>20573127774</v>
      </c>
      <c r="BI812">
        <f>IF(Sheet1[[#This Row],[GRUPO]]="G1",IF(AND(Sheet1[[#This Row],[RECIBO1_PAGADO]]&lt;&gt;"",Sheet1[[#This Row],[RECIBO1_PAGADO]]&lt;=DATEVALUE("10/06/2025")),1,0),0)</f>
        <v>1</v>
      </c>
      <c r="BJ812" s="9">
        <f>Sheet1[[#This Row],[PRECIO CON IGV EXTERNO]]/1.18</f>
        <v>58.474576271186443</v>
      </c>
      <c r="BK812" s="5" t="str">
        <f>IF(MONTH(Sheet1[[#This Row],[WS_RECIBO1_EMISION]])=5,"G1",IF(MONTH(Sheet1[[#This Row],[WS_RECIBO1_EMISION]])-5=1,"G2","POR DEFINIR"))</f>
        <v>G1</v>
      </c>
      <c r="BL812" s="5" t="s">
        <v>1797</v>
      </c>
    </row>
    <row r="813" spans="1:64" x14ac:dyDescent="0.25">
      <c r="A813">
        <v>2184941</v>
      </c>
      <c r="B813" t="s">
        <v>1114</v>
      </c>
      <c r="C813" t="s">
        <v>94</v>
      </c>
      <c r="D813" t="s">
        <v>95</v>
      </c>
      <c r="E813" t="s">
        <v>96</v>
      </c>
      <c r="H813" s="3">
        <v>45794</v>
      </c>
      <c r="I813" s="13">
        <v>45794.783502893515</v>
      </c>
      <c r="J813" t="s">
        <v>190</v>
      </c>
      <c r="K813">
        <v>350</v>
      </c>
      <c r="L813" t="s">
        <v>186</v>
      </c>
      <c r="M813" t="s">
        <v>53</v>
      </c>
      <c r="N813">
        <v>0</v>
      </c>
      <c r="O813">
        <v>0</v>
      </c>
      <c r="P813">
        <v>0</v>
      </c>
      <c r="Q813">
        <v>0</v>
      </c>
      <c r="R813" t="s">
        <v>227</v>
      </c>
      <c r="S813" t="s">
        <v>227</v>
      </c>
      <c r="T813">
        <v>0</v>
      </c>
      <c r="U813" t="s">
        <v>227</v>
      </c>
      <c r="V813" t="s">
        <v>227</v>
      </c>
      <c r="W813" t="s">
        <v>227</v>
      </c>
      <c r="X813" t="s">
        <v>227</v>
      </c>
      <c r="Y813" t="s">
        <v>227</v>
      </c>
      <c r="Z813" t="s">
        <v>227</v>
      </c>
      <c r="AA813" t="s">
        <v>54</v>
      </c>
      <c r="AB813">
        <v>69</v>
      </c>
      <c r="AC813">
        <v>69</v>
      </c>
      <c r="AD813" t="s">
        <v>60</v>
      </c>
      <c r="AE813" t="s">
        <v>127</v>
      </c>
      <c r="AF813" t="s">
        <v>128</v>
      </c>
      <c r="AG813" t="s">
        <v>88</v>
      </c>
      <c r="AH813" s="3">
        <v>45795</v>
      </c>
      <c r="AJ813" t="s">
        <v>56</v>
      </c>
      <c r="AK813" s="3"/>
      <c r="AM813" s="3"/>
      <c r="AN813" t="s">
        <v>57</v>
      </c>
      <c r="AO813" s="3"/>
      <c r="AR813"/>
      <c r="AS813">
        <v>202505</v>
      </c>
      <c r="AT813" s="3">
        <v>45795</v>
      </c>
      <c r="AU813">
        <v>2184941</v>
      </c>
      <c r="AV813">
        <v>45796</v>
      </c>
      <c r="AW813" s="3">
        <v>45807</v>
      </c>
      <c r="AY813" s="3"/>
      <c r="BA813" s="3"/>
      <c r="BC813" s="3"/>
      <c r="BD813">
        <v>202505</v>
      </c>
      <c r="BE813">
        <v>202505</v>
      </c>
      <c r="BF813" s="5">
        <f>IFERROR(VLOOKUP(Sheet1[[#This Row],[ASESOR]],Parámetros!A:B,2,0),Sheet1[[#This Row],[PERIODO_ALTA]])</f>
        <v>202505</v>
      </c>
      <c r="BG813" s="5" t="str">
        <f>_xlfn.CONCAT(TRIM(Sheet1[[#This Row],[ASESOR]])," ",TRIM(Sheet1[[#This Row],[DEPARTAMENTO]]))</f>
        <v>DATANTENNA S.A.C. La Libertad</v>
      </c>
      <c r="BH813" s="5" t="str">
        <f>Sheet1[[#This Row],[DNI_ASESOR]]</f>
        <v>20557798723</v>
      </c>
      <c r="BI813">
        <f>IF(Sheet1[[#This Row],[GRUPO]]="G1",IF(AND(Sheet1[[#This Row],[RECIBO1_PAGADO]]&lt;&gt;"",Sheet1[[#This Row],[RECIBO1_PAGADO]]&lt;=DATEVALUE("10/06/2025")),1,0),0)</f>
        <v>1</v>
      </c>
      <c r="BJ813" s="9">
        <f>Sheet1[[#This Row],[PRECIO CON IGV EXTERNO]]/1.18</f>
        <v>58.474576271186443</v>
      </c>
      <c r="BK813" s="5" t="str">
        <f>IF(MONTH(Sheet1[[#This Row],[WS_RECIBO1_EMISION]])=5,"G1",IF(MONTH(Sheet1[[#This Row],[WS_RECIBO1_EMISION]])-5=1,"G2","POR DEFINIR"))</f>
        <v>G1</v>
      </c>
      <c r="BL813" s="5" t="s">
        <v>1798</v>
      </c>
    </row>
    <row r="814" spans="1:64" x14ac:dyDescent="0.25">
      <c r="A814">
        <v>2184952</v>
      </c>
      <c r="B814" t="s">
        <v>1115</v>
      </c>
      <c r="C814" t="s">
        <v>98</v>
      </c>
      <c r="D814" t="s">
        <v>99</v>
      </c>
      <c r="E814" t="s">
        <v>100</v>
      </c>
      <c r="H814" s="3">
        <v>45794</v>
      </c>
      <c r="I814" s="13">
        <v>45794.779305555552</v>
      </c>
      <c r="J814" t="s">
        <v>190</v>
      </c>
      <c r="K814">
        <v>350</v>
      </c>
      <c r="L814" t="s">
        <v>186</v>
      </c>
      <c r="M814" t="s">
        <v>53</v>
      </c>
      <c r="N814">
        <v>0</v>
      </c>
      <c r="O814">
        <v>0</v>
      </c>
      <c r="P814">
        <v>0</v>
      </c>
      <c r="Q814">
        <v>0</v>
      </c>
      <c r="R814" t="s">
        <v>227</v>
      </c>
      <c r="S814" t="s">
        <v>227</v>
      </c>
      <c r="T814">
        <v>0</v>
      </c>
      <c r="U814" t="s">
        <v>227</v>
      </c>
      <c r="V814" t="s">
        <v>227</v>
      </c>
      <c r="W814" t="s">
        <v>227</v>
      </c>
      <c r="X814" t="s">
        <v>227</v>
      </c>
      <c r="Y814" t="s">
        <v>227</v>
      </c>
      <c r="Z814" t="s">
        <v>227</v>
      </c>
      <c r="AA814" t="s">
        <v>54</v>
      </c>
      <c r="AB814">
        <v>69</v>
      </c>
      <c r="AC814">
        <v>69</v>
      </c>
      <c r="AD814" t="s">
        <v>67</v>
      </c>
      <c r="AE814" t="s">
        <v>4</v>
      </c>
      <c r="AF814" t="s">
        <v>8</v>
      </c>
      <c r="AG814" t="s">
        <v>88</v>
      </c>
      <c r="AH814" s="3">
        <v>45795</v>
      </c>
      <c r="AJ814" t="s">
        <v>56</v>
      </c>
      <c r="AK814" s="3"/>
      <c r="AM814" s="3"/>
      <c r="AN814" t="s">
        <v>57</v>
      </c>
      <c r="AO814" s="3"/>
      <c r="AR814"/>
      <c r="AS814">
        <v>202505</v>
      </c>
      <c r="AT814" s="3">
        <v>45795</v>
      </c>
      <c r="AU814">
        <v>2184952</v>
      </c>
      <c r="AV814">
        <v>45796</v>
      </c>
      <c r="AW814" s="3">
        <v>45807</v>
      </c>
      <c r="AY814" s="3"/>
      <c r="BA814" s="3"/>
      <c r="BC814" s="3"/>
      <c r="BD814">
        <v>202505</v>
      </c>
      <c r="BE814">
        <v>202505</v>
      </c>
      <c r="BF814" s="5">
        <f>IFERROR(VLOOKUP(Sheet1[[#This Row],[ASESOR]],Parámetros!A:B,2,0),Sheet1[[#This Row],[PERIODO_ALTA]])</f>
        <v>202505</v>
      </c>
      <c r="BG814" s="5" t="str">
        <f>_xlfn.CONCAT(TRIM(Sheet1[[#This Row],[ASESOR]])," ",TRIM(Sheet1[[#This Row],[DEPARTAMENTO]]))</f>
        <v>ALIV TELECOM S.A.C. Áncash</v>
      </c>
      <c r="BH814" s="5" t="str">
        <f>Sheet1[[#This Row],[DNI_ASESOR]]</f>
        <v>20609316170</v>
      </c>
      <c r="BI814">
        <f>IF(Sheet1[[#This Row],[GRUPO]]="G1",IF(AND(Sheet1[[#This Row],[RECIBO1_PAGADO]]&lt;&gt;"",Sheet1[[#This Row],[RECIBO1_PAGADO]]&lt;=DATEVALUE("10/06/2025")),1,0),0)</f>
        <v>1</v>
      </c>
      <c r="BJ814" s="9">
        <f>Sheet1[[#This Row],[PRECIO CON IGV EXTERNO]]/1.18</f>
        <v>58.474576271186443</v>
      </c>
      <c r="BK814" s="5" t="str">
        <f>IF(MONTH(Sheet1[[#This Row],[WS_RECIBO1_EMISION]])=5,"G1",IF(MONTH(Sheet1[[#This Row],[WS_RECIBO1_EMISION]])-5=1,"G2","POR DEFINIR"))</f>
        <v>G1</v>
      </c>
      <c r="BL814" s="5" t="s">
        <v>1798</v>
      </c>
    </row>
    <row r="815" spans="1:64" x14ac:dyDescent="0.25">
      <c r="A815">
        <v>2184963</v>
      </c>
      <c r="B815" t="s">
        <v>1116</v>
      </c>
      <c r="C815" t="s">
        <v>98</v>
      </c>
      <c r="D815" t="s">
        <v>99</v>
      </c>
      <c r="E815" t="s">
        <v>101</v>
      </c>
      <c r="H815" s="3">
        <v>45794</v>
      </c>
      <c r="I815" s="13">
        <v>45794.781374039354</v>
      </c>
      <c r="J815" t="s">
        <v>190</v>
      </c>
      <c r="K815">
        <v>350</v>
      </c>
      <c r="L815" t="s">
        <v>186</v>
      </c>
      <c r="M815" t="s">
        <v>53</v>
      </c>
      <c r="N815">
        <v>0</v>
      </c>
      <c r="O815">
        <v>0</v>
      </c>
      <c r="P815">
        <v>0</v>
      </c>
      <c r="Q815">
        <v>0</v>
      </c>
      <c r="R815" t="s">
        <v>227</v>
      </c>
      <c r="S815" t="s">
        <v>227</v>
      </c>
      <c r="T815">
        <v>0</v>
      </c>
      <c r="U815" t="s">
        <v>227</v>
      </c>
      <c r="V815" t="s">
        <v>227</v>
      </c>
      <c r="W815" t="s">
        <v>227</v>
      </c>
      <c r="X815" t="s">
        <v>227</v>
      </c>
      <c r="Y815" t="s">
        <v>227</v>
      </c>
      <c r="Z815" t="s">
        <v>227</v>
      </c>
      <c r="AA815" t="s">
        <v>54</v>
      </c>
      <c r="AB815">
        <v>69</v>
      </c>
      <c r="AC815">
        <v>69</v>
      </c>
      <c r="AD815" t="s">
        <v>55</v>
      </c>
      <c r="AE815" t="s">
        <v>199</v>
      </c>
      <c r="AF815" t="s">
        <v>200</v>
      </c>
      <c r="AG815" t="s">
        <v>88</v>
      </c>
      <c r="AH815" s="3">
        <v>45795</v>
      </c>
      <c r="AJ815" t="s">
        <v>56</v>
      </c>
      <c r="AK815" s="3"/>
      <c r="AM815" s="3"/>
      <c r="AN815" t="s">
        <v>57</v>
      </c>
      <c r="AO815" s="3"/>
      <c r="AR815"/>
      <c r="AS815">
        <v>202505</v>
      </c>
      <c r="AT815" s="3">
        <v>45795</v>
      </c>
      <c r="AU815">
        <v>2184963</v>
      </c>
      <c r="AV815">
        <v>45796</v>
      </c>
      <c r="AW815" s="3">
        <v>45805</v>
      </c>
      <c r="AY815" s="3"/>
      <c r="BA815" s="3"/>
      <c r="BC815" s="3"/>
      <c r="BD815">
        <v>202505</v>
      </c>
      <c r="BE815">
        <v>202505</v>
      </c>
      <c r="BF815" s="5">
        <f>IFERROR(VLOOKUP(Sheet1[[#This Row],[ASESOR]],Parámetros!A:B,2,0),Sheet1[[#This Row],[PERIODO_ALTA]])</f>
        <v>202505</v>
      </c>
      <c r="BG815" s="5" t="str">
        <f>_xlfn.CONCAT(TRIM(Sheet1[[#This Row],[ASESOR]])," ",TRIM(Sheet1[[#This Row],[DEPARTAMENTO]]))</f>
        <v>TELCO CONTACT S.A.C Áncash</v>
      </c>
      <c r="BH815" s="5" t="str">
        <f>Sheet1[[#This Row],[DNI_ASESOR]]</f>
        <v>20613723219</v>
      </c>
      <c r="BI815">
        <f>IF(Sheet1[[#This Row],[GRUPO]]="G1",IF(AND(Sheet1[[#This Row],[RECIBO1_PAGADO]]&lt;&gt;"",Sheet1[[#This Row],[RECIBO1_PAGADO]]&lt;=DATEVALUE("10/06/2025")),1,0),0)</f>
        <v>1</v>
      </c>
      <c r="BJ815" s="9">
        <f>Sheet1[[#This Row],[PRECIO CON IGV EXTERNO]]/1.18</f>
        <v>58.474576271186443</v>
      </c>
      <c r="BK815" s="5" t="str">
        <f>IF(MONTH(Sheet1[[#This Row],[WS_RECIBO1_EMISION]])=5,"G1",IF(MONTH(Sheet1[[#This Row],[WS_RECIBO1_EMISION]])-5=1,"G2","POR DEFINIR"))</f>
        <v>G1</v>
      </c>
      <c r="BL815" s="5" t="s">
        <v>1798</v>
      </c>
    </row>
    <row r="816" spans="1:64" x14ac:dyDescent="0.25">
      <c r="A816">
        <v>2184972</v>
      </c>
      <c r="B816" t="s">
        <v>1117</v>
      </c>
      <c r="C816" t="s">
        <v>89</v>
      </c>
      <c r="D816" t="s">
        <v>89</v>
      </c>
      <c r="E816" t="s">
        <v>93</v>
      </c>
      <c r="H816" s="3">
        <v>45794</v>
      </c>
      <c r="I816" s="13">
        <v>45794.79386646991</v>
      </c>
      <c r="J816" t="s">
        <v>190</v>
      </c>
      <c r="K816">
        <v>350</v>
      </c>
      <c r="L816" t="s">
        <v>186</v>
      </c>
      <c r="M816" t="s">
        <v>53</v>
      </c>
      <c r="N816">
        <v>0</v>
      </c>
      <c r="O816">
        <v>0</v>
      </c>
      <c r="P816">
        <v>0</v>
      </c>
      <c r="Q816">
        <v>0</v>
      </c>
      <c r="R816" t="s">
        <v>227</v>
      </c>
      <c r="S816" t="s">
        <v>227</v>
      </c>
      <c r="T816">
        <v>0</v>
      </c>
      <c r="U816" t="s">
        <v>227</v>
      </c>
      <c r="V816" t="s">
        <v>227</v>
      </c>
      <c r="W816" t="s">
        <v>227</v>
      </c>
      <c r="X816" t="s">
        <v>227</v>
      </c>
      <c r="Y816" t="s">
        <v>227</v>
      </c>
      <c r="Z816" t="s">
        <v>227</v>
      </c>
      <c r="AA816" t="s">
        <v>54</v>
      </c>
      <c r="AB816">
        <v>69</v>
      </c>
      <c r="AC816">
        <v>69</v>
      </c>
      <c r="AD816" t="s">
        <v>67</v>
      </c>
      <c r="AE816" t="s">
        <v>4</v>
      </c>
      <c r="AF816" t="s">
        <v>8</v>
      </c>
      <c r="AG816" t="s">
        <v>88</v>
      </c>
      <c r="AH816" s="3">
        <v>45795</v>
      </c>
      <c r="AJ816" t="s">
        <v>56</v>
      </c>
      <c r="AK816" s="3"/>
      <c r="AM816" s="3"/>
      <c r="AN816" t="s">
        <v>57</v>
      </c>
      <c r="AO816" s="3"/>
      <c r="AR816"/>
      <c r="AS816">
        <v>202505</v>
      </c>
      <c r="AT816" s="3">
        <v>45795</v>
      </c>
      <c r="AU816">
        <v>2184972</v>
      </c>
      <c r="AV816">
        <v>45796</v>
      </c>
      <c r="AW816" s="3">
        <v>45804</v>
      </c>
      <c r="AY816" s="3"/>
      <c r="BA816" s="3"/>
      <c r="BC816" s="3"/>
      <c r="BD816">
        <v>202505</v>
      </c>
      <c r="BE816">
        <v>202505</v>
      </c>
      <c r="BF816" s="5">
        <f>IFERROR(VLOOKUP(Sheet1[[#This Row],[ASESOR]],Parámetros!A:B,2,0),Sheet1[[#This Row],[PERIODO_ALTA]])</f>
        <v>202505</v>
      </c>
      <c r="BG816" s="5" t="str">
        <f>_xlfn.CONCAT(TRIM(Sheet1[[#This Row],[ASESOR]])," ",TRIM(Sheet1[[#This Row],[DEPARTAMENTO]]))</f>
        <v>ALIV TELECOM S.A.C. Piura</v>
      </c>
      <c r="BH816" s="5" t="str">
        <f>Sheet1[[#This Row],[DNI_ASESOR]]</f>
        <v>20609316170</v>
      </c>
      <c r="BI816">
        <f>IF(Sheet1[[#This Row],[GRUPO]]="G1",IF(AND(Sheet1[[#This Row],[RECIBO1_PAGADO]]&lt;&gt;"",Sheet1[[#This Row],[RECIBO1_PAGADO]]&lt;=DATEVALUE("10/06/2025")),1,0),0)</f>
        <v>1</v>
      </c>
      <c r="BJ816" s="9">
        <f>Sheet1[[#This Row],[PRECIO CON IGV EXTERNO]]/1.18</f>
        <v>58.474576271186443</v>
      </c>
      <c r="BK816" s="5" t="str">
        <f>IF(MONTH(Sheet1[[#This Row],[WS_RECIBO1_EMISION]])=5,"G1",IF(MONTH(Sheet1[[#This Row],[WS_RECIBO1_EMISION]])-5=1,"G2","POR DEFINIR"))</f>
        <v>G1</v>
      </c>
      <c r="BL816" s="5" t="s">
        <v>1798</v>
      </c>
    </row>
    <row r="817" spans="1:64" x14ac:dyDescent="0.25">
      <c r="A817">
        <v>2184993</v>
      </c>
      <c r="B817" t="s">
        <v>1118</v>
      </c>
      <c r="C817" t="s">
        <v>89</v>
      </c>
      <c r="D817" t="s">
        <v>89</v>
      </c>
      <c r="E817" t="s">
        <v>93</v>
      </c>
      <c r="H817" s="3">
        <v>45794</v>
      </c>
      <c r="I817" s="13">
        <v>45794.802233530092</v>
      </c>
      <c r="J817" t="s">
        <v>195</v>
      </c>
      <c r="K817">
        <v>1000</v>
      </c>
      <c r="L817" t="s">
        <v>188</v>
      </c>
      <c r="M817" t="s">
        <v>58</v>
      </c>
      <c r="N817">
        <v>1</v>
      </c>
      <c r="O817">
        <v>0</v>
      </c>
      <c r="P817">
        <v>0</v>
      </c>
      <c r="Q817">
        <v>0</v>
      </c>
      <c r="R817" t="s">
        <v>227</v>
      </c>
      <c r="S817" t="s">
        <v>227</v>
      </c>
      <c r="T817">
        <v>0</v>
      </c>
      <c r="U817" t="s">
        <v>227</v>
      </c>
      <c r="V817" t="s">
        <v>227</v>
      </c>
      <c r="W817" t="s">
        <v>227</v>
      </c>
      <c r="X817" t="s">
        <v>227</v>
      </c>
      <c r="Y817" t="s">
        <v>227</v>
      </c>
      <c r="Z817" t="s">
        <v>228</v>
      </c>
      <c r="AA817" t="s">
        <v>54</v>
      </c>
      <c r="AB817">
        <v>129.9</v>
      </c>
      <c r="AC817">
        <v>111.563</v>
      </c>
      <c r="AD817" t="s">
        <v>67</v>
      </c>
      <c r="AE817" t="s">
        <v>4</v>
      </c>
      <c r="AF817" t="s">
        <v>8</v>
      </c>
      <c r="AG817" t="s">
        <v>88</v>
      </c>
      <c r="AH817" s="3">
        <v>45795</v>
      </c>
      <c r="AJ817" t="s">
        <v>56</v>
      </c>
      <c r="AK817" s="3"/>
      <c r="AM817" s="3"/>
      <c r="AN817" t="s">
        <v>57</v>
      </c>
      <c r="AO817" s="3"/>
      <c r="AR817"/>
      <c r="AS817">
        <v>202505</v>
      </c>
      <c r="AT817" s="3">
        <v>45795</v>
      </c>
      <c r="AU817">
        <v>2184993</v>
      </c>
      <c r="AV817">
        <v>45796</v>
      </c>
      <c r="AW817" s="3">
        <v>45816</v>
      </c>
      <c r="AY817" s="3"/>
      <c r="BA817" s="3"/>
      <c r="BC817" s="3"/>
      <c r="BD817">
        <v>202505</v>
      </c>
      <c r="BE817">
        <v>202505</v>
      </c>
      <c r="BF817" s="5">
        <f>IFERROR(VLOOKUP(Sheet1[[#This Row],[ASESOR]],Parámetros!A:B,2,0),Sheet1[[#This Row],[PERIODO_ALTA]])</f>
        <v>202505</v>
      </c>
      <c r="BG817" s="5" t="str">
        <f>_xlfn.CONCAT(TRIM(Sheet1[[#This Row],[ASESOR]])," ",TRIM(Sheet1[[#This Row],[DEPARTAMENTO]]))</f>
        <v>ALIV TELECOM S.A.C. Piura</v>
      </c>
      <c r="BH817" s="5" t="str">
        <f>Sheet1[[#This Row],[DNI_ASESOR]]</f>
        <v>20609316170</v>
      </c>
      <c r="BI817">
        <f>IF(Sheet1[[#This Row],[GRUPO]]="G1",IF(AND(Sheet1[[#This Row],[RECIBO1_PAGADO]]&lt;&gt;"",Sheet1[[#This Row],[RECIBO1_PAGADO]]&lt;=DATEVALUE("10/06/2025")),1,0),0)</f>
        <v>1</v>
      </c>
      <c r="BJ817" s="9">
        <f>Sheet1[[#This Row],[PRECIO CON IGV EXTERNO]]/1.18</f>
        <v>94.544915254237296</v>
      </c>
      <c r="BK817" s="5" t="str">
        <f>IF(MONTH(Sheet1[[#This Row],[WS_RECIBO1_EMISION]])=5,"G1",IF(MONTH(Sheet1[[#This Row],[WS_RECIBO1_EMISION]])-5=1,"G2","POR DEFINIR"))</f>
        <v>G1</v>
      </c>
      <c r="BL817" s="5" t="s">
        <v>1798</v>
      </c>
    </row>
    <row r="818" spans="1:64" x14ac:dyDescent="0.25">
      <c r="A818">
        <v>2185038</v>
      </c>
      <c r="B818" t="s">
        <v>1119</v>
      </c>
      <c r="C818" t="s">
        <v>85</v>
      </c>
      <c r="D818" t="s">
        <v>86</v>
      </c>
      <c r="E818" t="s">
        <v>87</v>
      </c>
      <c r="H818" s="3">
        <v>45794</v>
      </c>
      <c r="I818" s="13">
        <v>45794.818870405092</v>
      </c>
      <c r="J818" t="s">
        <v>195</v>
      </c>
      <c r="K818">
        <v>1000</v>
      </c>
      <c r="L818" t="s">
        <v>188</v>
      </c>
      <c r="M818" t="s">
        <v>58</v>
      </c>
      <c r="N818">
        <v>1</v>
      </c>
      <c r="O818">
        <v>0</v>
      </c>
      <c r="P818">
        <v>0</v>
      </c>
      <c r="Q818">
        <v>0</v>
      </c>
      <c r="R818" t="s">
        <v>227</v>
      </c>
      <c r="S818" t="s">
        <v>227</v>
      </c>
      <c r="T818">
        <v>0</v>
      </c>
      <c r="U818" t="s">
        <v>227</v>
      </c>
      <c r="V818" t="s">
        <v>227</v>
      </c>
      <c r="W818" t="s">
        <v>227</v>
      </c>
      <c r="X818" t="s">
        <v>227</v>
      </c>
      <c r="Y818" t="s">
        <v>227</v>
      </c>
      <c r="Z818" t="s">
        <v>228</v>
      </c>
      <c r="AA818" t="s">
        <v>64</v>
      </c>
      <c r="AB818">
        <v>129.9</v>
      </c>
      <c r="AC818">
        <v>111.563</v>
      </c>
      <c r="AD818" t="s">
        <v>67</v>
      </c>
      <c r="AE818" t="s">
        <v>91</v>
      </c>
      <c r="AF818" t="s">
        <v>92</v>
      </c>
      <c r="AG818" t="s">
        <v>88</v>
      </c>
      <c r="AH818" s="3">
        <v>45808</v>
      </c>
      <c r="AJ818" t="s">
        <v>56</v>
      </c>
      <c r="AK818" s="3"/>
      <c r="AM818" s="3"/>
      <c r="AN818" t="s">
        <v>57</v>
      </c>
      <c r="AO818" s="3"/>
      <c r="AR818"/>
      <c r="AS818">
        <v>202505</v>
      </c>
      <c r="AT818" s="3">
        <v>45808</v>
      </c>
      <c r="AU818">
        <v>2185038</v>
      </c>
      <c r="AW818" s="3"/>
      <c r="AY818" s="3"/>
      <c r="BA818" s="3"/>
      <c r="BC818" s="3"/>
      <c r="BD818">
        <v>202505</v>
      </c>
      <c r="BE818">
        <v>202505</v>
      </c>
      <c r="BF818" s="5">
        <f>IFERROR(VLOOKUP(Sheet1[[#This Row],[ASESOR]],Parámetros!A:B,2,0),Sheet1[[#This Row],[PERIODO_ALTA]])</f>
        <v>202505</v>
      </c>
      <c r="BG818" s="5" t="str">
        <f>_xlfn.CONCAT(TRIM(Sheet1[[#This Row],[ASESOR]])," ",TRIM(Sheet1[[#This Row],[DEPARTAMENTO]]))</f>
        <v>YBENS GROUP Lambayeque</v>
      </c>
      <c r="BH818" s="5" t="str">
        <f>Sheet1[[#This Row],[DNI_ASESOR]]</f>
        <v>20610803131</v>
      </c>
      <c r="BI818">
        <f>IF(Sheet1[[#This Row],[GRUPO]]="G1",IF(AND(Sheet1[[#This Row],[RECIBO1_PAGADO]]&lt;&gt;"",Sheet1[[#This Row],[RECIBO1_PAGADO]]&lt;=DATEVALUE("10/06/2025")),1,0),0)</f>
        <v>0</v>
      </c>
      <c r="BJ818" s="9">
        <f>Sheet1[[#This Row],[PRECIO CON IGV EXTERNO]]/1.18</f>
        <v>94.544915254237296</v>
      </c>
      <c r="BK818" s="5" t="str">
        <f>IF(MONTH(Sheet1[[#This Row],[WS_RECIBO1_EMISION]])=5,"G1",IF(MONTH(Sheet1[[#This Row],[WS_RECIBO1_EMISION]])-5=1,"G2","POR DEFINIR"))</f>
        <v>POR DEFINIR</v>
      </c>
      <c r="BL818" s="5" t="s">
        <v>1798</v>
      </c>
    </row>
    <row r="819" spans="1:64" x14ac:dyDescent="0.25">
      <c r="A819">
        <v>2185090</v>
      </c>
      <c r="B819" t="s">
        <v>1120</v>
      </c>
      <c r="C819" t="s">
        <v>85</v>
      </c>
      <c r="D819" t="s">
        <v>86</v>
      </c>
      <c r="E819" t="s">
        <v>66</v>
      </c>
      <c r="H819" s="3">
        <v>45794</v>
      </c>
      <c r="I819" s="13">
        <v>45794.852197071756</v>
      </c>
      <c r="J819" t="s">
        <v>195</v>
      </c>
      <c r="K819">
        <v>1000</v>
      </c>
      <c r="L819" t="s">
        <v>188</v>
      </c>
      <c r="M819" t="s">
        <v>58</v>
      </c>
      <c r="N819">
        <v>1</v>
      </c>
      <c r="O819">
        <v>0</v>
      </c>
      <c r="P819">
        <v>0</v>
      </c>
      <c r="Q819">
        <v>0</v>
      </c>
      <c r="R819" t="s">
        <v>227</v>
      </c>
      <c r="S819" t="s">
        <v>227</v>
      </c>
      <c r="T819">
        <v>0</v>
      </c>
      <c r="U819" t="s">
        <v>227</v>
      </c>
      <c r="V819" t="s">
        <v>227</v>
      </c>
      <c r="W819" t="s">
        <v>227</v>
      </c>
      <c r="X819" t="s">
        <v>227</v>
      </c>
      <c r="Y819" t="s">
        <v>227</v>
      </c>
      <c r="Z819" t="s">
        <v>228</v>
      </c>
      <c r="AA819" t="s">
        <v>54</v>
      </c>
      <c r="AB819">
        <v>129.9</v>
      </c>
      <c r="AC819">
        <v>111.563</v>
      </c>
      <c r="AD819" t="s">
        <v>55</v>
      </c>
      <c r="AE819" t="s">
        <v>4</v>
      </c>
      <c r="AF819" t="s">
        <v>8</v>
      </c>
      <c r="AG819" t="s">
        <v>88</v>
      </c>
      <c r="AH819" s="3">
        <v>45795</v>
      </c>
      <c r="AJ819" t="s">
        <v>56</v>
      </c>
      <c r="AK819" s="3"/>
      <c r="AM819" s="3"/>
      <c r="AN819" t="s">
        <v>57</v>
      </c>
      <c r="AO819" s="3"/>
      <c r="AR819"/>
      <c r="AS819">
        <v>202505</v>
      </c>
      <c r="AT819" s="3">
        <v>45795</v>
      </c>
      <c r="AU819">
        <v>2185090</v>
      </c>
      <c r="AV819">
        <v>45796</v>
      </c>
      <c r="AW819" s="3">
        <v>45806</v>
      </c>
      <c r="AY819" s="3"/>
      <c r="BA819" s="3"/>
      <c r="BC819" s="3"/>
      <c r="BD819">
        <v>202505</v>
      </c>
      <c r="BE819">
        <v>202505</v>
      </c>
      <c r="BF819" s="5">
        <f>IFERROR(VLOOKUP(Sheet1[[#This Row],[ASESOR]],Parámetros!A:B,2,0),Sheet1[[#This Row],[PERIODO_ALTA]])</f>
        <v>202505</v>
      </c>
      <c r="BG819" s="5" t="str">
        <f>_xlfn.CONCAT(TRIM(Sheet1[[#This Row],[ASESOR]])," ",TRIM(Sheet1[[#This Row],[DEPARTAMENTO]]))</f>
        <v>ALIV TELECOM S.A.C. Lambayeque</v>
      </c>
      <c r="BH819" s="5" t="str">
        <f>Sheet1[[#This Row],[DNI_ASESOR]]</f>
        <v>20609316170</v>
      </c>
      <c r="BI819">
        <f>IF(Sheet1[[#This Row],[GRUPO]]="G1",IF(AND(Sheet1[[#This Row],[RECIBO1_PAGADO]]&lt;&gt;"",Sheet1[[#This Row],[RECIBO1_PAGADO]]&lt;=DATEVALUE("10/06/2025")),1,0),0)</f>
        <v>1</v>
      </c>
      <c r="BJ819" s="9">
        <f>Sheet1[[#This Row],[PRECIO CON IGV EXTERNO]]/1.18</f>
        <v>94.544915254237296</v>
      </c>
      <c r="BK819" s="5" t="str">
        <f>IF(MONTH(Sheet1[[#This Row],[WS_RECIBO1_EMISION]])=5,"G1",IF(MONTH(Sheet1[[#This Row],[WS_RECIBO1_EMISION]])-5=1,"G2","POR DEFINIR"))</f>
        <v>G1</v>
      </c>
      <c r="BL819" s="5" t="s">
        <v>1798</v>
      </c>
    </row>
    <row r="820" spans="1:64" x14ac:dyDescent="0.25">
      <c r="A820">
        <v>2185137</v>
      </c>
      <c r="B820" t="s">
        <v>1121</v>
      </c>
      <c r="C820" t="s">
        <v>89</v>
      </c>
      <c r="D820" t="s">
        <v>89</v>
      </c>
      <c r="E820" t="s">
        <v>97</v>
      </c>
      <c r="H820" s="3">
        <v>45794</v>
      </c>
      <c r="I820" s="13">
        <v>45794.895963275463</v>
      </c>
      <c r="J820" t="s">
        <v>195</v>
      </c>
      <c r="K820">
        <v>1000</v>
      </c>
      <c r="L820" t="s">
        <v>188</v>
      </c>
      <c r="M820" t="s">
        <v>58</v>
      </c>
      <c r="N820">
        <v>1</v>
      </c>
      <c r="O820">
        <v>0</v>
      </c>
      <c r="P820">
        <v>0</v>
      </c>
      <c r="Q820">
        <v>0</v>
      </c>
      <c r="R820" t="s">
        <v>227</v>
      </c>
      <c r="S820" t="s">
        <v>227</v>
      </c>
      <c r="T820">
        <v>0</v>
      </c>
      <c r="U820" t="s">
        <v>227</v>
      </c>
      <c r="V820" t="s">
        <v>227</v>
      </c>
      <c r="W820" t="s">
        <v>227</v>
      </c>
      <c r="X820" t="s">
        <v>227</v>
      </c>
      <c r="Y820" t="s">
        <v>227</v>
      </c>
      <c r="Z820" t="s">
        <v>228</v>
      </c>
      <c r="AA820" t="s">
        <v>54</v>
      </c>
      <c r="AB820">
        <v>129.9</v>
      </c>
      <c r="AC820">
        <v>111.563</v>
      </c>
      <c r="AD820" t="s">
        <v>67</v>
      </c>
      <c r="AE820" t="s">
        <v>4</v>
      </c>
      <c r="AF820" t="s">
        <v>8</v>
      </c>
      <c r="AG820" t="s">
        <v>88</v>
      </c>
      <c r="AH820" s="3">
        <v>45795</v>
      </c>
      <c r="AJ820" t="s">
        <v>56</v>
      </c>
      <c r="AK820" s="3"/>
      <c r="AM820" s="3"/>
      <c r="AN820" t="s">
        <v>57</v>
      </c>
      <c r="AO820" s="3"/>
      <c r="AR820"/>
      <c r="AS820">
        <v>202505</v>
      </c>
      <c r="AT820" s="3">
        <v>45795</v>
      </c>
      <c r="AU820">
        <v>2185137</v>
      </c>
      <c r="AV820">
        <v>45796</v>
      </c>
      <c r="AW820" s="3">
        <v>45812</v>
      </c>
      <c r="AY820" s="3"/>
      <c r="BA820" s="3"/>
      <c r="BC820" s="3"/>
      <c r="BD820">
        <v>202505</v>
      </c>
      <c r="BE820">
        <v>202505</v>
      </c>
      <c r="BF820" s="5">
        <f>IFERROR(VLOOKUP(Sheet1[[#This Row],[ASESOR]],Parámetros!A:B,2,0),Sheet1[[#This Row],[PERIODO_ALTA]])</f>
        <v>202505</v>
      </c>
      <c r="BG820" s="5" t="str">
        <f>_xlfn.CONCAT(TRIM(Sheet1[[#This Row],[ASESOR]])," ",TRIM(Sheet1[[#This Row],[DEPARTAMENTO]]))</f>
        <v>ALIV TELECOM S.A.C. Piura</v>
      </c>
      <c r="BH820" s="5" t="str">
        <f>Sheet1[[#This Row],[DNI_ASESOR]]</f>
        <v>20609316170</v>
      </c>
      <c r="BI820">
        <f>IF(Sheet1[[#This Row],[GRUPO]]="G1",IF(AND(Sheet1[[#This Row],[RECIBO1_PAGADO]]&lt;&gt;"",Sheet1[[#This Row],[RECIBO1_PAGADO]]&lt;=DATEVALUE("10/06/2025")),1,0),0)</f>
        <v>1</v>
      </c>
      <c r="BJ820" s="9">
        <f>Sheet1[[#This Row],[PRECIO CON IGV EXTERNO]]/1.18</f>
        <v>94.544915254237296</v>
      </c>
      <c r="BK820" s="5" t="str">
        <f>IF(MONTH(Sheet1[[#This Row],[WS_RECIBO1_EMISION]])=5,"G1",IF(MONTH(Sheet1[[#This Row],[WS_RECIBO1_EMISION]])-5=1,"G2","POR DEFINIR"))</f>
        <v>G1</v>
      </c>
      <c r="BL820" s="5" t="s">
        <v>1798</v>
      </c>
    </row>
    <row r="821" spans="1:64" x14ac:dyDescent="0.25">
      <c r="A821">
        <v>2185297</v>
      </c>
      <c r="B821" t="s">
        <v>1122</v>
      </c>
      <c r="C821" t="s">
        <v>85</v>
      </c>
      <c r="D821" t="s">
        <v>86</v>
      </c>
      <c r="E821" t="s">
        <v>87</v>
      </c>
      <c r="H821" s="3">
        <v>45795</v>
      </c>
      <c r="I821" s="13">
        <v>45795.47096392361</v>
      </c>
      <c r="J821" t="s">
        <v>190</v>
      </c>
      <c r="K821">
        <v>350</v>
      </c>
      <c r="L821" t="s">
        <v>186</v>
      </c>
      <c r="M821" t="s">
        <v>53</v>
      </c>
      <c r="N821">
        <v>0</v>
      </c>
      <c r="O821">
        <v>0</v>
      </c>
      <c r="P821">
        <v>0</v>
      </c>
      <c r="Q821">
        <v>0</v>
      </c>
      <c r="R821" t="s">
        <v>227</v>
      </c>
      <c r="S821" t="s">
        <v>227</v>
      </c>
      <c r="T821">
        <v>0</v>
      </c>
      <c r="U821" t="s">
        <v>227</v>
      </c>
      <c r="V821" t="s">
        <v>227</v>
      </c>
      <c r="W821" t="s">
        <v>227</v>
      </c>
      <c r="X821" t="s">
        <v>227</v>
      </c>
      <c r="Y821" t="s">
        <v>227</v>
      </c>
      <c r="Z821" t="s">
        <v>227</v>
      </c>
      <c r="AA821" t="s">
        <v>54</v>
      </c>
      <c r="AB821">
        <v>69</v>
      </c>
      <c r="AC821">
        <v>69</v>
      </c>
      <c r="AD821" t="s">
        <v>67</v>
      </c>
      <c r="AE821" t="s">
        <v>70</v>
      </c>
      <c r="AF821" t="s">
        <v>131</v>
      </c>
      <c r="AG821" t="s">
        <v>88</v>
      </c>
      <c r="AH821" s="3">
        <v>45795</v>
      </c>
      <c r="AJ821" t="s">
        <v>56</v>
      </c>
      <c r="AK821" s="3"/>
      <c r="AM821" s="3"/>
      <c r="AN821" t="s">
        <v>57</v>
      </c>
      <c r="AO821" s="3"/>
      <c r="AR821"/>
      <c r="AS821">
        <v>202505</v>
      </c>
      <c r="AT821" s="3">
        <v>45795</v>
      </c>
      <c r="AU821">
        <v>2185297</v>
      </c>
      <c r="AV821">
        <v>45796</v>
      </c>
      <c r="AW821" s="3">
        <v>45807</v>
      </c>
      <c r="AY821" s="3"/>
      <c r="BA821" s="3"/>
      <c r="BC821" s="3"/>
      <c r="BD821">
        <v>202505</v>
      </c>
      <c r="BE821">
        <v>202505</v>
      </c>
      <c r="BF821" s="5">
        <f>IFERROR(VLOOKUP(Sheet1[[#This Row],[ASESOR]],Parámetros!A:B,2,0),Sheet1[[#This Row],[PERIODO_ALTA]])</f>
        <v>202505</v>
      </c>
      <c r="BG821" s="5" t="str">
        <f>_xlfn.CONCAT(TRIM(Sheet1[[#This Row],[ASESOR]])," ",TRIM(Sheet1[[#This Row],[DEPARTAMENTO]]))</f>
        <v>SICOMNET SAC Lambayeque</v>
      </c>
      <c r="BH821" s="5" t="str">
        <f>Sheet1[[#This Row],[DNI_ASESOR]]</f>
        <v>20610959564</v>
      </c>
      <c r="BI821">
        <f>IF(Sheet1[[#This Row],[GRUPO]]="G1",IF(AND(Sheet1[[#This Row],[RECIBO1_PAGADO]]&lt;&gt;"",Sheet1[[#This Row],[RECIBO1_PAGADO]]&lt;=DATEVALUE("10/06/2025")),1,0),0)</f>
        <v>1</v>
      </c>
      <c r="BJ821" s="9">
        <f>Sheet1[[#This Row],[PRECIO CON IGV EXTERNO]]/1.18</f>
        <v>58.474576271186443</v>
      </c>
      <c r="BK821" s="5" t="str">
        <f>IF(MONTH(Sheet1[[#This Row],[WS_RECIBO1_EMISION]])=5,"G1",IF(MONTH(Sheet1[[#This Row],[WS_RECIBO1_EMISION]])-5=1,"G2","POR DEFINIR"))</f>
        <v>G1</v>
      </c>
      <c r="BL821" s="5" t="s">
        <v>1798</v>
      </c>
    </row>
    <row r="822" spans="1:64" x14ac:dyDescent="0.25">
      <c r="A822">
        <v>2185415</v>
      </c>
      <c r="B822" t="s">
        <v>1123</v>
      </c>
      <c r="C822" t="s">
        <v>89</v>
      </c>
      <c r="D822" t="s">
        <v>89</v>
      </c>
      <c r="E822" t="s">
        <v>90</v>
      </c>
      <c r="H822" s="3">
        <v>45795</v>
      </c>
      <c r="I822" s="13">
        <v>45795.556625428238</v>
      </c>
      <c r="J822" t="s">
        <v>195</v>
      </c>
      <c r="K822">
        <v>1000</v>
      </c>
      <c r="L822" t="s">
        <v>188</v>
      </c>
      <c r="M822" t="s">
        <v>58</v>
      </c>
      <c r="N822">
        <v>1</v>
      </c>
      <c r="O822">
        <v>0</v>
      </c>
      <c r="P822">
        <v>0</v>
      </c>
      <c r="Q822">
        <v>0</v>
      </c>
      <c r="R822" t="s">
        <v>227</v>
      </c>
      <c r="S822" t="s">
        <v>227</v>
      </c>
      <c r="T822">
        <v>0</v>
      </c>
      <c r="U822" t="s">
        <v>227</v>
      </c>
      <c r="V822" t="s">
        <v>227</v>
      </c>
      <c r="W822" t="s">
        <v>227</v>
      </c>
      <c r="X822" t="s">
        <v>227</v>
      </c>
      <c r="Y822" t="s">
        <v>227</v>
      </c>
      <c r="Z822" t="s">
        <v>228</v>
      </c>
      <c r="AA822" t="s">
        <v>54</v>
      </c>
      <c r="AB822">
        <v>129.9</v>
      </c>
      <c r="AC822">
        <v>111.563</v>
      </c>
      <c r="AD822" t="s">
        <v>67</v>
      </c>
      <c r="AE822" t="s">
        <v>4</v>
      </c>
      <c r="AF822" t="s">
        <v>8</v>
      </c>
      <c r="AG822" t="s">
        <v>88</v>
      </c>
      <c r="AH822" s="3">
        <v>45795</v>
      </c>
      <c r="AJ822" t="s">
        <v>56</v>
      </c>
      <c r="AK822" s="3"/>
      <c r="AM822" s="3"/>
      <c r="AN822" t="s">
        <v>57</v>
      </c>
      <c r="AO822" s="3"/>
      <c r="AR822"/>
      <c r="AS822">
        <v>202505</v>
      </c>
      <c r="AT822" s="3">
        <v>45795</v>
      </c>
      <c r="AU822">
        <v>2185415</v>
      </c>
      <c r="AV822">
        <v>45796</v>
      </c>
      <c r="AW822" s="3">
        <v>45816</v>
      </c>
      <c r="AY822" s="3"/>
      <c r="BA822" s="3"/>
      <c r="BC822" s="3"/>
      <c r="BD822">
        <v>202505</v>
      </c>
      <c r="BE822">
        <v>202505</v>
      </c>
      <c r="BF822" s="5">
        <f>IFERROR(VLOOKUP(Sheet1[[#This Row],[ASESOR]],Parámetros!A:B,2,0),Sheet1[[#This Row],[PERIODO_ALTA]])</f>
        <v>202505</v>
      </c>
      <c r="BG822" s="5" t="str">
        <f>_xlfn.CONCAT(TRIM(Sheet1[[#This Row],[ASESOR]])," ",TRIM(Sheet1[[#This Row],[DEPARTAMENTO]]))</f>
        <v>ALIV TELECOM S.A.C. Piura</v>
      </c>
      <c r="BH822" s="5" t="str">
        <f>Sheet1[[#This Row],[DNI_ASESOR]]</f>
        <v>20609316170</v>
      </c>
      <c r="BI822">
        <f>IF(Sheet1[[#This Row],[GRUPO]]="G1",IF(AND(Sheet1[[#This Row],[RECIBO1_PAGADO]]&lt;&gt;"",Sheet1[[#This Row],[RECIBO1_PAGADO]]&lt;=DATEVALUE("10/06/2025")),1,0),0)</f>
        <v>1</v>
      </c>
      <c r="BJ822" s="9">
        <f>Sheet1[[#This Row],[PRECIO CON IGV EXTERNO]]/1.18</f>
        <v>94.544915254237296</v>
      </c>
      <c r="BK822" s="5" t="str">
        <f>IF(MONTH(Sheet1[[#This Row],[WS_RECIBO1_EMISION]])=5,"G1",IF(MONTH(Sheet1[[#This Row],[WS_RECIBO1_EMISION]])-5=1,"G2","POR DEFINIR"))</f>
        <v>G1</v>
      </c>
      <c r="BL822" s="5" t="s">
        <v>1798</v>
      </c>
    </row>
    <row r="823" spans="1:64" x14ac:dyDescent="0.25">
      <c r="A823">
        <v>2185443</v>
      </c>
      <c r="B823" t="s">
        <v>1124</v>
      </c>
      <c r="C823" t="s">
        <v>89</v>
      </c>
      <c r="D823" t="s">
        <v>89</v>
      </c>
      <c r="E823" t="s">
        <v>90</v>
      </c>
      <c r="H823" s="3">
        <v>45795</v>
      </c>
      <c r="I823" s="13">
        <v>45795.53764328704</v>
      </c>
      <c r="J823" t="s">
        <v>195</v>
      </c>
      <c r="K823">
        <v>1000</v>
      </c>
      <c r="L823" t="s">
        <v>188</v>
      </c>
      <c r="M823" t="s">
        <v>58</v>
      </c>
      <c r="N823">
        <v>1</v>
      </c>
      <c r="O823">
        <v>0</v>
      </c>
      <c r="P823">
        <v>0</v>
      </c>
      <c r="Q823">
        <v>0</v>
      </c>
      <c r="R823" t="s">
        <v>227</v>
      </c>
      <c r="S823" t="s">
        <v>227</v>
      </c>
      <c r="T823">
        <v>0</v>
      </c>
      <c r="U823" t="s">
        <v>227</v>
      </c>
      <c r="V823" t="s">
        <v>227</v>
      </c>
      <c r="W823" t="s">
        <v>227</v>
      </c>
      <c r="X823" t="s">
        <v>227</v>
      </c>
      <c r="Y823" t="s">
        <v>227</v>
      </c>
      <c r="Z823" t="s">
        <v>228</v>
      </c>
      <c r="AA823" t="s">
        <v>54</v>
      </c>
      <c r="AB823">
        <v>129.9</v>
      </c>
      <c r="AC823">
        <v>111.563</v>
      </c>
      <c r="AD823" t="s">
        <v>67</v>
      </c>
      <c r="AE823" t="s">
        <v>4</v>
      </c>
      <c r="AF823" t="s">
        <v>8</v>
      </c>
      <c r="AG823" t="s">
        <v>88</v>
      </c>
      <c r="AH823" s="3">
        <v>45796</v>
      </c>
      <c r="AJ823" t="s">
        <v>56</v>
      </c>
      <c r="AK823" s="3"/>
      <c r="AM823" s="3"/>
      <c r="AN823" t="s">
        <v>57</v>
      </c>
      <c r="AO823" s="3"/>
      <c r="AR823"/>
      <c r="AS823">
        <v>202505</v>
      </c>
      <c r="AT823" s="3">
        <v>45796</v>
      </c>
      <c r="AU823">
        <v>2185443</v>
      </c>
      <c r="AV823">
        <v>45800</v>
      </c>
      <c r="AW823" s="3">
        <v>45816</v>
      </c>
      <c r="AY823" s="3"/>
      <c r="BA823" s="3"/>
      <c r="BC823" s="3"/>
      <c r="BD823">
        <v>202505</v>
      </c>
      <c r="BE823">
        <v>202505</v>
      </c>
      <c r="BF823" s="5">
        <f>IFERROR(VLOOKUP(Sheet1[[#This Row],[ASESOR]],Parámetros!A:B,2,0),Sheet1[[#This Row],[PERIODO_ALTA]])</f>
        <v>202505</v>
      </c>
      <c r="BG823" s="5" t="str">
        <f>_xlfn.CONCAT(TRIM(Sheet1[[#This Row],[ASESOR]])," ",TRIM(Sheet1[[#This Row],[DEPARTAMENTO]]))</f>
        <v>ALIV TELECOM S.A.C. Piura</v>
      </c>
      <c r="BH823" s="5" t="str">
        <f>Sheet1[[#This Row],[DNI_ASESOR]]</f>
        <v>20609316170</v>
      </c>
      <c r="BI823">
        <f>IF(Sheet1[[#This Row],[GRUPO]]="G1",IF(AND(Sheet1[[#This Row],[RECIBO1_PAGADO]]&lt;&gt;"",Sheet1[[#This Row],[RECIBO1_PAGADO]]&lt;=DATEVALUE("10/06/2025")),1,0),0)</f>
        <v>1</v>
      </c>
      <c r="BJ823" s="9">
        <f>Sheet1[[#This Row],[PRECIO CON IGV EXTERNO]]/1.18</f>
        <v>94.544915254237296</v>
      </c>
      <c r="BK823" s="5" t="str">
        <f>IF(MONTH(Sheet1[[#This Row],[WS_RECIBO1_EMISION]])=5,"G1",IF(MONTH(Sheet1[[#This Row],[WS_RECIBO1_EMISION]])-5=1,"G2","POR DEFINIR"))</f>
        <v>G1</v>
      </c>
      <c r="BL823" s="5" t="s">
        <v>1798</v>
      </c>
    </row>
    <row r="824" spans="1:64" x14ac:dyDescent="0.25">
      <c r="A824">
        <v>2185460</v>
      </c>
      <c r="B824" t="s">
        <v>1125</v>
      </c>
      <c r="C824" t="s">
        <v>89</v>
      </c>
      <c r="D824" t="s">
        <v>89</v>
      </c>
      <c r="E824" t="s">
        <v>90</v>
      </c>
      <c r="H824" s="3">
        <v>45795</v>
      </c>
      <c r="I824" s="13">
        <v>45795.556377395835</v>
      </c>
      <c r="J824" t="s">
        <v>190</v>
      </c>
      <c r="K824">
        <v>350</v>
      </c>
      <c r="L824" t="s">
        <v>186</v>
      </c>
      <c r="M824" t="s">
        <v>53</v>
      </c>
      <c r="N824">
        <v>0</v>
      </c>
      <c r="O824">
        <v>0</v>
      </c>
      <c r="P824">
        <v>0</v>
      </c>
      <c r="Q824">
        <v>0</v>
      </c>
      <c r="R824" t="s">
        <v>227</v>
      </c>
      <c r="S824" t="s">
        <v>227</v>
      </c>
      <c r="T824">
        <v>0</v>
      </c>
      <c r="U824" t="s">
        <v>227</v>
      </c>
      <c r="V824" t="s">
        <v>227</v>
      </c>
      <c r="W824" t="s">
        <v>227</v>
      </c>
      <c r="X824" t="s">
        <v>227</v>
      </c>
      <c r="Y824" t="s">
        <v>227</v>
      </c>
      <c r="Z824" t="s">
        <v>227</v>
      </c>
      <c r="AA824" t="s">
        <v>54</v>
      </c>
      <c r="AB824">
        <v>69</v>
      </c>
      <c r="AC824">
        <v>69</v>
      </c>
      <c r="AD824" t="s">
        <v>67</v>
      </c>
      <c r="AE824" t="s">
        <v>70</v>
      </c>
      <c r="AF824" t="s">
        <v>131</v>
      </c>
      <c r="AG824" t="s">
        <v>88</v>
      </c>
      <c r="AH824" s="3">
        <v>45795</v>
      </c>
      <c r="AJ824" t="s">
        <v>56</v>
      </c>
      <c r="AK824" s="3"/>
      <c r="AM824" s="3"/>
      <c r="AN824" t="s">
        <v>57</v>
      </c>
      <c r="AO824" s="3"/>
      <c r="AR824"/>
      <c r="AS824">
        <v>202505</v>
      </c>
      <c r="AT824" s="3">
        <v>45795</v>
      </c>
      <c r="AU824">
        <v>2185460</v>
      </c>
      <c r="AV824">
        <v>45796</v>
      </c>
      <c r="AW824" s="3">
        <v>45812</v>
      </c>
      <c r="AY824" s="3"/>
      <c r="BA824" s="3"/>
      <c r="BC824" s="3"/>
      <c r="BD824">
        <v>202505</v>
      </c>
      <c r="BE824">
        <v>202505</v>
      </c>
      <c r="BF824" s="5">
        <f>IFERROR(VLOOKUP(Sheet1[[#This Row],[ASESOR]],Parámetros!A:B,2,0),Sheet1[[#This Row],[PERIODO_ALTA]])</f>
        <v>202505</v>
      </c>
      <c r="BG824" s="5" t="str">
        <f>_xlfn.CONCAT(TRIM(Sheet1[[#This Row],[ASESOR]])," ",TRIM(Sheet1[[#This Row],[DEPARTAMENTO]]))</f>
        <v>SICOMNET SAC Piura</v>
      </c>
      <c r="BH824" s="5" t="str">
        <f>Sheet1[[#This Row],[DNI_ASESOR]]</f>
        <v>20610959564</v>
      </c>
      <c r="BI824">
        <f>IF(Sheet1[[#This Row],[GRUPO]]="G1",IF(AND(Sheet1[[#This Row],[RECIBO1_PAGADO]]&lt;&gt;"",Sheet1[[#This Row],[RECIBO1_PAGADO]]&lt;=DATEVALUE("10/06/2025")),1,0),0)</f>
        <v>1</v>
      </c>
      <c r="BJ824" s="9">
        <f>Sheet1[[#This Row],[PRECIO CON IGV EXTERNO]]/1.18</f>
        <v>58.474576271186443</v>
      </c>
      <c r="BK824" s="5" t="str">
        <f>IF(MONTH(Sheet1[[#This Row],[WS_RECIBO1_EMISION]])=5,"G1",IF(MONTH(Sheet1[[#This Row],[WS_RECIBO1_EMISION]])-5=1,"G2","POR DEFINIR"))</f>
        <v>G1</v>
      </c>
      <c r="BL824" s="5" t="s">
        <v>1798</v>
      </c>
    </row>
    <row r="825" spans="1:64" x14ac:dyDescent="0.25">
      <c r="A825">
        <v>2185511</v>
      </c>
      <c r="B825" t="s">
        <v>1126</v>
      </c>
      <c r="C825" t="s">
        <v>89</v>
      </c>
      <c r="D825" t="s">
        <v>89</v>
      </c>
      <c r="E825" t="s">
        <v>93</v>
      </c>
      <c r="H825" s="3">
        <v>45793</v>
      </c>
      <c r="I825" s="13">
        <v>45795.564774571758</v>
      </c>
      <c r="J825" t="s">
        <v>195</v>
      </c>
      <c r="K825">
        <v>1000</v>
      </c>
      <c r="L825" t="s">
        <v>188</v>
      </c>
      <c r="M825" t="s">
        <v>58</v>
      </c>
      <c r="N825">
        <v>1</v>
      </c>
      <c r="O825">
        <v>0</v>
      </c>
      <c r="P825">
        <v>0</v>
      </c>
      <c r="Q825">
        <v>0</v>
      </c>
      <c r="R825" t="s">
        <v>227</v>
      </c>
      <c r="S825" t="s">
        <v>227</v>
      </c>
      <c r="T825">
        <v>0</v>
      </c>
      <c r="U825" t="s">
        <v>227</v>
      </c>
      <c r="V825" t="s">
        <v>227</v>
      </c>
      <c r="W825" t="s">
        <v>227</v>
      </c>
      <c r="X825" t="s">
        <v>227</v>
      </c>
      <c r="Y825" t="s">
        <v>227</v>
      </c>
      <c r="Z825" t="s">
        <v>228</v>
      </c>
      <c r="AA825" t="s">
        <v>54</v>
      </c>
      <c r="AB825">
        <v>129.9</v>
      </c>
      <c r="AC825">
        <v>111.563</v>
      </c>
      <c r="AD825" t="s">
        <v>67</v>
      </c>
      <c r="AE825" t="s">
        <v>70</v>
      </c>
      <c r="AF825" t="s">
        <v>131</v>
      </c>
      <c r="AG825" t="s">
        <v>88</v>
      </c>
      <c r="AH825" s="3">
        <v>45795</v>
      </c>
      <c r="AJ825" t="s">
        <v>56</v>
      </c>
      <c r="AK825" s="3"/>
      <c r="AM825" s="3"/>
      <c r="AN825" t="s">
        <v>57</v>
      </c>
      <c r="AO825" s="3"/>
      <c r="AR825"/>
      <c r="AS825">
        <v>202505</v>
      </c>
      <c r="AT825" s="3">
        <v>45795</v>
      </c>
      <c r="AU825">
        <v>2185511</v>
      </c>
      <c r="AV825">
        <v>45796</v>
      </c>
      <c r="AW825" s="3"/>
      <c r="AY825" s="3"/>
      <c r="BA825" s="3"/>
      <c r="BC825" s="3"/>
      <c r="BD825">
        <v>202505</v>
      </c>
      <c r="BE825">
        <v>202505</v>
      </c>
      <c r="BF825" s="5">
        <f>IFERROR(VLOOKUP(Sheet1[[#This Row],[ASESOR]],Parámetros!A:B,2,0),Sheet1[[#This Row],[PERIODO_ALTA]])</f>
        <v>202505</v>
      </c>
      <c r="BG825" s="5" t="str">
        <f>_xlfn.CONCAT(TRIM(Sheet1[[#This Row],[ASESOR]])," ",TRIM(Sheet1[[#This Row],[DEPARTAMENTO]]))</f>
        <v>SICOMNET SAC Piura</v>
      </c>
      <c r="BH825" s="5" t="str">
        <f>Sheet1[[#This Row],[DNI_ASESOR]]</f>
        <v>20610959564</v>
      </c>
      <c r="BI825">
        <f>IF(Sheet1[[#This Row],[GRUPO]]="G1",IF(AND(Sheet1[[#This Row],[RECIBO1_PAGADO]]&lt;&gt;"",Sheet1[[#This Row],[RECIBO1_PAGADO]]&lt;=DATEVALUE("10/06/2025")),1,0),0)</f>
        <v>0</v>
      </c>
      <c r="BJ825" s="9">
        <f>Sheet1[[#This Row],[PRECIO CON IGV EXTERNO]]/1.18</f>
        <v>94.544915254237296</v>
      </c>
      <c r="BK825" s="5" t="str">
        <f>IF(MONTH(Sheet1[[#This Row],[WS_RECIBO1_EMISION]])=5,"G1",IF(MONTH(Sheet1[[#This Row],[WS_RECIBO1_EMISION]])-5=1,"G2","POR DEFINIR"))</f>
        <v>G1</v>
      </c>
      <c r="BL825" s="5" t="s">
        <v>1798</v>
      </c>
    </row>
    <row r="826" spans="1:64" x14ac:dyDescent="0.25">
      <c r="A826">
        <v>2185562</v>
      </c>
      <c r="B826" t="s">
        <v>1127</v>
      </c>
      <c r="C826" t="s">
        <v>89</v>
      </c>
      <c r="D826" t="s">
        <v>89</v>
      </c>
      <c r="E826" t="s">
        <v>90</v>
      </c>
      <c r="H826" s="3">
        <v>45795</v>
      </c>
      <c r="I826" s="13">
        <v>45795.589730127314</v>
      </c>
      <c r="J826" t="s">
        <v>190</v>
      </c>
      <c r="K826">
        <v>350</v>
      </c>
      <c r="L826" t="s">
        <v>186</v>
      </c>
      <c r="M826" t="s">
        <v>53</v>
      </c>
      <c r="N826">
        <v>0</v>
      </c>
      <c r="O826">
        <v>0</v>
      </c>
      <c r="P826">
        <v>0</v>
      </c>
      <c r="Q826">
        <v>0</v>
      </c>
      <c r="R826" t="s">
        <v>227</v>
      </c>
      <c r="S826" t="s">
        <v>227</v>
      </c>
      <c r="T826">
        <v>0</v>
      </c>
      <c r="U826" t="s">
        <v>227</v>
      </c>
      <c r="V826" t="s">
        <v>227</v>
      </c>
      <c r="W826" t="s">
        <v>227</v>
      </c>
      <c r="X826" t="s">
        <v>227</v>
      </c>
      <c r="Y826" t="s">
        <v>227</v>
      </c>
      <c r="Z826" t="s">
        <v>227</v>
      </c>
      <c r="AA826" t="s">
        <v>54</v>
      </c>
      <c r="AB826">
        <v>69</v>
      </c>
      <c r="AC826">
        <v>69</v>
      </c>
      <c r="AD826" t="s">
        <v>67</v>
      </c>
      <c r="AE826" t="s">
        <v>4</v>
      </c>
      <c r="AF826" t="s">
        <v>8</v>
      </c>
      <c r="AG826" t="s">
        <v>88</v>
      </c>
      <c r="AH826" s="3">
        <v>45796</v>
      </c>
      <c r="AJ826" t="s">
        <v>56</v>
      </c>
      <c r="AK826" s="3"/>
      <c r="AM826" s="3"/>
      <c r="AN826" t="s">
        <v>57</v>
      </c>
      <c r="AO826" s="3"/>
      <c r="AR826"/>
      <c r="AS826">
        <v>202505</v>
      </c>
      <c r="AT826" s="3">
        <v>45796</v>
      </c>
      <c r="AU826">
        <v>2185562</v>
      </c>
      <c r="AV826">
        <v>45800</v>
      </c>
      <c r="AW826" s="3">
        <v>45805</v>
      </c>
      <c r="AY826" s="3"/>
      <c r="BA826" s="3"/>
      <c r="BC826" s="3"/>
      <c r="BD826">
        <v>202505</v>
      </c>
      <c r="BE826">
        <v>202505</v>
      </c>
      <c r="BF826" s="5">
        <f>IFERROR(VLOOKUP(Sheet1[[#This Row],[ASESOR]],Parámetros!A:B,2,0),Sheet1[[#This Row],[PERIODO_ALTA]])</f>
        <v>202505</v>
      </c>
      <c r="BG826" s="5" t="str">
        <f>_xlfn.CONCAT(TRIM(Sheet1[[#This Row],[ASESOR]])," ",TRIM(Sheet1[[#This Row],[DEPARTAMENTO]]))</f>
        <v>ALIV TELECOM S.A.C. Piura</v>
      </c>
      <c r="BH826" s="5" t="str">
        <f>Sheet1[[#This Row],[DNI_ASESOR]]</f>
        <v>20609316170</v>
      </c>
      <c r="BI826">
        <f>IF(Sheet1[[#This Row],[GRUPO]]="G1",IF(AND(Sheet1[[#This Row],[RECIBO1_PAGADO]]&lt;&gt;"",Sheet1[[#This Row],[RECIBO1_PAGADO]]&lt;=DATEVALUE("10/06/2025")),1,0),0)</f>
        <v>1</v>
      </c>
      <c r="BJ826" s="9">
        <f>Sheet1[[#This Row],[PRECIO CON IGV EXTERNO]]/1.18</f>
        <v>58.474576271186443</v>
      </c>
      <c r="BK826" s="5" t="str">
        <f>IF(MONTH(Sheet1[[#This Row],[WS_RECIBO1_EMISION]])=5,"G1",IF(MONTH(Sheet1[[#This Row],[WS_RECIBO1_EMISION]])-5=1,"G2","POR DEFINIR"))</f>
        <v>G1</v>
      </c>
      <c r="BL826" s="5" t="s">
        <v>1798</v>
      </c>
    </row>
    <row r="827" spans="1:64" x14ac:dyDescent="0.25">
      <c r="A827">
        <v>2185761</v>
      </c>
      <c r="B827" t="s">
        <v>1128</v>
      </c>
      <c r="C827" t="s">
        <v>89</v>
      </c>
      <c r="D827" t="s">
        <v>89</v>
      </c>
      <c r="E827" t="s">
        <v>89</v>
      </c>
      <c r="H827" s="3">
        <v>45795</v>
      </c>
      <c r="I827" s="13">
        <v>45795.720960763887</v>
      </c>
      <c r="J827" t="s">
        <v>190</v>
      </c>
      <c r="K827">
        <v>350</v>
      </c>
      <c r="L827" t="s">
        <v>186</v>
      </c>
      <c r="M827" t="s">
        <v>53</v>
      </c>
      <c r="N827">
        <v>0</v>
      </c>
      <c r="O827">
        <v>0</v>
      </c>
      <c r="P827">
        <v>0</v>
      </c>
      <c r="Q827">
        <v>0</v>
      </c>
      <c r="R827" t="s">
        <v>227</v>
      </c>
      <c r="S827" t="s">
        <v>227</v>
      </c>
      <c r="T827">
        <v>0</v>
      </c>
      <c r="U827" t="s">
        <v>227</v>
      </c>
      <c r="V827" t="s">
        <v>227</v>
      </c>
      <c r="W827" t="s">
        <v>227</v>
      </c>
      <c r="X827" t="s">
        <v>227</v>
      </c>
      <c r="Y827" t="s">
        <v>227</v>
      </c>
      <c r="Z827" t="s">
        <v>227</v>
      </c>
      <c r="AA827" t="s">
        <v>54</v>
      </c>
      <c r="AB827">
        <v>69</v>
      </c>
      <c r="AC827">
        <v>69</v>
      </c>
      <c r="AD827" t="s">
        <v>67</v>
      </c>
      <c r="AE827" t="s">
        <v>70</v>
      </c>
      <c r="AF827" t="s">
        <v>131</v>
      </c>
      <c r="AG827" t="s">
        <v>88</v>
      </c>
      <c r="AH827" s="3">
        <v>45796</v>
      </c>
      <c r="AJ827" t="s">
        <v>56</v>
      </c>
      <c r="AK827" s="3"/>
      <c r="AM827" s="3"/>
      <c r="AN827" t="s">
        <v>57</v>
      </c>
      <c r="AO827" s="3"/>
      <c r="AR827"/>
      <c r="AS827">
        <v>202505</v>
      </c>
      <c r="AT827" s="3">
        <v>45796</v>
      </c>
      <c r="AU827">
        <v>2185761</v>
      </c>
      <c r="AV827">
        <v>45800</v>
      </c>
      <c r="AW827" s="3">
        <v>45805</v>
      </c>
      <c r="AY827" s="3"/>
      <c r="BA827" s="3"/>
      <c r="BC827" s="3"/>
      <c r="BD827">
        <v>202505</v>
      </c>
      <c r="BE827">
        <v>202505</v>
      </c>
      <c r="BF827" s="5">
        <f>IFERROR(VLOOKUP(Sheet1[[#This Row],[ASESOR]],Parámetros!A:B,2,0),Sheet1[[#This Row],[PERIODO_ALTA]])</f>
        <v>202505</v>
      </c>
      <c r="BG827" s="5" t="str">
        <f>_xlfn.CONCAT(TRIM(Sheet1[[#This Row],[ASESOR]])," ",TRIM(Sheet1[[#This Row],[DEPARTAMENTO]]))</f>
        <v>SICOMNET SAC Piura</v>
      </c>
      <c r="BH827" s="5" t="str">
        <f>Sheet1[[#This Row],[DNI_ASESOR]]</f>
        <v>20610959564</v>
      </c>
      <c r="BI827">
        <f>IF(Sheet1[[#This Row],[GRUPO]]="G1",IF(AND(Sheet1[[#This Row],[RECIBO1_PAGADO]]&lt;&gt;"",Sheet1[[#This Row],[RECIBO1_PAGADO]]&lt;=DATEVALUE("10/06/2025")),1,0),0)</f>
        <v>1</v>
      </c>
      <c r="BJ827" s="9">
        <f>Sheet1[[#This Row],[PRECIO CON IGV EXTERNO]]/1.18</f>
        <v>58.474576271186443</v>
      </c>
      <c r="BK827" s="5" t="str">
        <f>IF(MONTH(Sheet1[[#This Row],[WS_RECIBO1_EMISION]])=5,"G1",IF(MONTH(Sheet1[[#This Row],[WS_RECIBO1_EMISION]])-5=1,"G2","POR DEFINIR"))</f>
        <v>G1</v>
      </c>
      <c r="BL827" s="5" t="s">
        <v>1798</v>
      </c>
    </row>
    <row r="828" spans="1:64" x14ac:dyDescent="0.25">
      <c r="A828">
        <v>2185795</v>
      </c>
      <c r="B828" t="s">
        <v>1129</v>
      </c>
      <c r="C828" t="s">
        <v>85</v>
      </c>
      <c r="D828" t="s">
        <v>86</v>
      </c>
      <c r="E828" t="s">
        <v>87</v>
      </c>
      <c r="H828" s="3">
        <v>45795</v>
      </c>
      <c r="I828" s="13">
        <v>45795.75015644676</v>
      </c>
      <c r="J828" t="s">
        <v>190</v>
      </c>
      <c r="K828">
        <v>350</v>
      </c>
      <c r="L828" t="s">
        <v>186</v>
      </c>
      <c r="M828" t="s">
        <v>53</v>
      </c>
      <c r="N828">
        <v>0</v>
      </c>
      <c r="O828">
        <v>0</v>
      </c>
      <c r="P828">
        <v>0</v>
      </c>
      <c r="Q828">
        <v>0</v>
      </c>
      <c r="R828" t="s">
        <v>227</v>
      </c>
      <c r="S828" t="s">
        <v>227</v>
      </c>
      <c r="T828">
        <v>0</v>
      </c>
      <c r="U828" t="s">
        <v>227</v>
      </c>
      <c r="V828" t="s">
        <v>227</v>
      </c>
      <c r="W828" t="s">
        <v>227</v>
      </c>
      <c r="X828" t="s">
        <v>227</v>
      </c>
      <c r="Y828" t="s">
        <v>227</v>
      </c>
      <c r="Z828" t="s">
        <v>227</v>
      </c>
      <c r="AA828" t="s">
        <v>54</v>
      </c>
      <c r="AB828">
        <v>69</v>
      </c>
      <c r="AC828">
        <v>69</v>
      </c>
      <c r="AD828" t="s">
        <v>67</v>
      </c>
      <c r="AE828" t="s">
        <v>146</v>
      </c>
      <c r="AF828" t="s">
        <v>147</v>
      </c>
      <c r="AG828" t="s">
        <v>88</v>
      </c>
      <c r="AH828" s="3">
        <v>45796</v>
      </c>
      <c r="AJ828" t="s">
        <v>56</v>
      </c>
      <c r="AK828" s="3"/>
      <c r="AM828" s="3"/>
      <c r="AN828" t="s">
        <v>57</v>
      </c>
      <c r="AO828" s="3"/>
      <c r="AR828"/>
      <c r="AS828">
        <v>202505</v>
      </c>
      <c r="AT828" s="3">
        <v>45796</v>
      </c>
      <c r="AU828">
        <v>2185795</v>
      </c>
      <c r="AV828">
        <v>45800</v>
      </c>
      <c r="AW828" s="3">
        <v>45811</v>
      </c>
      <c r="AY828" s="3"/>
      <c r="BA828" s="3"/>
      <c r="BC828" s="3"/>
      <c r="BD828">
        <v>202505</v>
      </c>
      <c r="BE828">
        <v>202505</v>
      </c>
      <c r="BF828" s="5">
        <f>IFERROR(VLOOKUP(Sheet1[[#This Row],[ASESOR]],Parámetros!A:B,2,0),Sheet1[[#This Row],[PERIODO_ALTA]])</f>
        <v>202505</v>
      </c>
      <c r="BG828" s="5" t="str">
        <f>_xlfn.CONCAT(TRIM(Sheet1[[#This Row],[ASESOR]])," ",TRIM(Sheet1[[#This Row],[DEPARTAMENTO]]))</f>
        <v>SERVICIOS GENERALES F Y G DIST Lambayeque</v>
      </c>
      <c r="BH828" s="5" t="str">
        <f>Sheet1[[#This Row],[DNI_ASESOR]]</f>
        <v>20538983609</v>
      </c>
      <c r="BI828">
        <f>IF(Sheet1[[#This Row],[GRUPO]]="G1",IF(AND(Sheet1[[#This Row],[RECIBO1_PAGADO]]&lt;&gt;"",Sheet1[[#This Row],[RECIBO1_PAGADO]]&lt;=DATEVALUE("10/06/2025")),1,0),0)</f>
        <v>1</v>
      </c>
      <c r="BJ828" s="9">
        <f>Sheet1[[#This Row],[PRECIO CON IGV EXTERNO]]/1.18</f>
        <v>58.474576271186443</v>
      </c>
      <c r="BK828" s="5" t="str">
        <f>IF(MONTH(Sheet1[[#This Row],[WS_RECIBO1_EMISION]])=5,"G1",IF(MONTH(Sheet1[[#This Row],[WS_RECIBO1_EMISION]])-5=1,"G2","POR DEFINIR"))</f>
        <v>G1</v>
      </c>
      <c r="BL828" s="5" t="s">
        <v>1798</v>
      </c>
    </row>
    <row r="829" spans="1:64" x14ac:dyDescent="0.25">
      <c r="A829">
        <v>2185807</v>
      </c>
      <c r="B829" t="s">
        <v>1130</v>
      </c>
      <c r="C829" t="s">
        <v>94</v>
      </c>
      <c r="D829" t="s">
        <v>95</v>
      </c>
      <c r="E829" t="s">
        <v>96</v>
      </c>
      <c r="H829" s="3">
        <v>45793</v>
      </c>
      <c r="I829" s="13">
        <v>45795.748031828705</v>
      </c>
      <c r="J829" t="s">
        <v>236</v>
      </c>
      <c r="K829">
        <v>600</v>
      </c>
      <c r="L829" t="s">
        <v>188</v>
      </c>
      <c r="M829" t="s">
        <v>58</v>
      </c>
      <c r="N829">
        <v>0</v>
      </c>
      <c r="O829">
        <v>0</v>
      </c>
      <c r="P829">
        <v>0</v>
      </c>
      <c r="Q829">
        <v>0</v>
      </c>
      <c r="R829" t="s">
        <v>227</v>
      </c>
      <c r="S829" t="s">
        <v>227</v>
      </c>
      <c r="T829">
        <v>0</v>
      </c>
      <c r="U829" t="s">
        <v>227</v>
      </c>
      <c r="V829" t="s">
        <v>227</v>
      </c>
      <c r="W829" t="s">
        <v>228</v>
      </c>
      <c r="X829" t="s">
        <v>227</v>
      </c>
      <c r="Y829" t="s">
        <v>227</v>
      </c>
      <c r="Z829" t="s">
        <v>227</v>
      </c>
      <c r="AA829" t="s">
        <v>54</v>
      </c>
      <c r="AB829">
        <v>164</v>
      </c>
      <c r="AC829">
        <v>164</v>
      </c>
      <c r="AD829" t="s">
        <v>67</v>
      </c>
      <c r="AE829" t="s">
        <v>146</v>
      </c>
      <c r="AF829" t="s">
        <v>147</v>
      </c>
      <c r="AG829" t="s">
        <v>88</v>
      </c>
      <c r="AH829" s="3">
        <v>45796</v>
      </c>
      <c r="AJ829" t="s">
        <v>56</v>
      </c>
      <c r="AK829" s="3"/>
      <c r="AM829" s="3"/>
      <c r="AN829" t="s">
        <v>57</v>
      </c>
      <c r="AO829" s="3"/>
      <c r="AR829"/>
      <c r="AS829">
        <v>202505</v>
      </c>
      <c r="AT829" s="3">
        <v>45796</v>
      </c>
      <c r="AU829">
        <v>2185807</v>
      </c>
      <c r="AV829">
        <v>45800</v>
      </c>
      <c r="AW829" s="3">
        <v>45806</v>
      </c>
      <c r="AY829" s="3"/>
      <c r="BA829" s="3"/>
      <c r="BC829" s="3"/>
      <c r="BD829">
        <v>202505</v>
      </c>
      <c r="BE829">
        <v>202505</v>
      </c>
      <c r="BF829" s="5">
        <f>IFERROR(VLOOKUP(Sheet1[[#This Row],[ASESOR]],Parámetros!A:B,2,0),Sheet1[[#This Row],[PERIODO_ALTA]])</f>
        <v>202505</v>
      </c>
      <c r="BG829" s="5" t="str">
        <f>_xlfn.CONCAT(TRIM(Sheet1[[#This Row],[ASESOR]])," ",TRIM(Sheet1[[#This Row],[DEPARTAMENTO]]))</f>
        <v>SERVICIOS GENERALES F Y G DIST La Libertad</v>
      </c>
      <c r="BH829" s="5" t="str">
        <f>Sheet1[[#This Row],[DNI_ASESOR]]</f>
        <v>20538983609</v>
      </c>
      <c r="BI829">
        <f>IF(Sheet1[[#This Row],[GRUPO]]="G1",IF(AND(Sheet1[[#This Row],[RECIBO1_PAGADO]]&lt;&gt;"",Sheet1[[#This Row],[RECIBO1_PAGADO]]&lt;=DATEVALUE("10/06/2025")),1,0),0)</f>
        <v>1</v>
      </c>
      <c r="BJ829" s="9">
        <f>Sheet1[[#This Row],[PRECIO CON IGV EXTERNO]]/1.18</f>
        <v>138.98305084745763</v>
      </c>
      <c r="BK829" s="5" t="str">
        <f>IF(MONTH(Sheet1[[#This Row],[WS_RECIBO1_EMISION]])=5,"G1",IF(MONTH(Sheet1[[#This Row],[WS_RECIBO1_EMISION]])-5=1,"G2","POR DEFINIR"))</f>
        <v>G1</v>
      </c>
      <c r="BL829" s="5" t="s">
        <v>1798</v>
      </c>
    </row>
    <row r="830" spans="1:64" x14ac:dyDescent="0.25">
      <c r="A830">
        <v>2185815</v>
      </c>
      <c r="B830" t="s">
        <v>1131</v>
      </c>
      <c r="C830" t="s">
        <v>98</v>
      </c>
      <c r="D830" t="s">
        <v>99</v>
      </c>
      <c r="E830" t="s">
        <v>101</v>
      </c>
      <c r="H830" s="3">
        <v>45794</v>
      </c>
      <c r="I830" s="13">
        <v>45795.75848128472</v>
      </c>
      <c r="J830" t="s">
        <v>195</v>
      </c>
      <c r="K830">
        <v>1000</v>
      </c>
      <c r="L830" t="s">
        <v>188</v>
      </c>
      <c r="M830" t="s">
        <v>58</v>
      </c>
      <c r="N830">
        <v>1</v>
      </c>
      <c r="O830">
        <v>0</v>
      </c>
      <c r="P830">
        <v>0</v>
      </c>
      <c r="Q830">
        <v>0</v>
      </c>
      <c r="R830" t="s">
        <v>227</v>
      </c>
      <c r="S830" t="s">
        <v>227</v>
      </c>
      <c r="T830">
        <v>0</v>
      </c>
      <c r="U830" t="s">
        <v>227</v>
      </c>
      <c r="V830" t="s">
        <v>227</v>
      </c>
      <c r="W830" t="s">
        <v>227</v>
      </c>
      <c r="X830" t="s">
        <v>227</v>
      </c>
      <c r="Y830" t="s">
        <v>227</v>
      </c>
      <c r="Z830" t="s">
        <v>228</v>
      </c>
      <c r="AA830" t="s">
        <v>54</v>
      </c>
      <c r="AB830">
        <v>129.9</v>
      </c>
      <c r="AC830">
        <v>111.563</v>
      </c>
      <c r="AD830" t="s">
        <v>55</v>
      </c>
      <c r="AE830" t="s">
        <v>4</v>
      </c>
      <c r="AF830" t="s">
        <v>8</v>
      </c>
      <c r="AG830" t="s">
        <v>88</v>
      </c>
      <c r="AH830" s="3">
        <v>45796</v>
      </c>
      <c r="AJ830" t="s">
        <v>56</v>
      </c>
      <c r="AK830" s="3"/>
      <c r="AM830" s="3"/>
      <c r="AN830" t="s">
        <v>57</v>
      </c>
      <c r="AO830" s="3"/>
      <c r="AR830"/>
      <c r="AS830">
        <v>202505</v>
      </c>
      <c r="AT830" s="3">
        <v>45796</v>
      </c>
      <c r="AU830">
        <v>2185815</v>
      </c>
      <c r="AV830">
        <v>45800</v>
      </c>
      <c r="AW830" s="3">
        <v>45806</v>
      </c>
      <c r="AY830" s="3"/>
      <c r="BA830" s="3"/>
      <c r="BC830" s="3"/>
      <c r="BD830">
        <v>202505</v>
      </c>
      <c r="BE830">
        <v>202505</v>
      </c>
      <c r="BF830" s="5">
        <f>IFERROR(VLOOKUP(Sheet1[[#This Row],[ASESOR]],Parámetros!A:B,2,0),Sheet1[[#This Row],[PERIODO_ALTA]])</f>
        <v>202505</v>
      </c>
      <c r="BG830" s="5" t="str">
        <f>_xlfn.CONCAT(TRIM(Sheet1[[#This Row],[ASESOR]])," ",TRIM(Sheet1[[#This Row],[DEPARTAMENTO]]))</f>
        <v>ALIV TELECOM S.A.C. Áncash</v>
      </c>
      <c r="BH830" s="5" t="str">
        <f>Sheet1[[#This Row],[DNI_ASESOR]]</f>
        <v>20609316170</v>
      </c>
      <c r="BI830">
        <f>IF(Sheet1[[#This Row],[GRUPO]]="G1",IF(AND(Sheet1[[#This Row],[RECIBO1_PAGADO]]&lt;&gt;"",Sheet1[[#This Row],[RECIBO1_PAGADO]]&lt;=DATEVALUE("10/06/2025")),1,0),0)</f>
        <v>1</v>
      </c>
      <c r="BJ830" s="9">
        <f>Sheet1[[#This Row],[PRECIO CON IGV EXTERNO]]/1.18</f>
        <v>94.544915254237296</v>
      </c>
      <c r="BK830" s="5" t="str">
        <f>IF(MONTH(Sheet1[[#This Row],[WS_RECIBO1_EMISION]])=5,"G1",IF(MONTH(Sheet1[[#This Row],[WS_RECIBO1_EMISION]])-5=1,"G2","POR DEFINIR"))</f>
        <v>G1</v>
      </c>
      <c r="BL830" s="5" t="s">
        <v>1798</v>
      </c>
    </row>
    <row r="831" spans="1:64" x14ac:dyDescent="0.25">
      <c r="A831">
        <v>2185831</v>
      </c>
      <c r="B831" t="s">
        <v>1132</v>
      </c>
      <c r="C831" t="s">
        <v>89</v>
      </c>
      <c r="D831" t="s">
        <v>89</v>
      </c>
      <c r="E831" t="s">
        <v>93</v>
      </c>
      <c r="H831" s="3">
        <v>45795</v>
      </c>
      <c r="I831" s="13">
        <v>45795.768873032408</v>
      </c>
      <c r="J831" t="s">
        <v>190</v>
      </c>
      <c r="K831">
        <v>350</v>
      </c>
      <c r="L831" t="s">
        <v>188</v>
      </c>
      <c r="M831" t="s">
        <v>58</v>
      </c>
      <c r="N831">
        <v>0</v>
      </c>
      <c r="O831">
        <v>0</v>
      </c>
      <c r="P831">
        <v>1</v>
      </c>
      <c r="Q831">
        <v>0</v>
      </c>
      <c r="R831" t="s">
        <v>227</v>
      </c>
      <c r="S831" t="s">
        <v>227</v>
      </c>
      <c r="T831">
        <v>0</v>
      </c>
      <c r="U831" t="s">
        <v>227</v>
      </c>
      <c r="V831" t="s">
        <v>227</v>
      </c>
      <c r="W831" t="s">
        <v>227</v>
      </c>
      <c r="X831" t="s">
        <v>227</v>
      </c>
      <c r="Y831" t="s">
        <v>227</v>
      </c>
      <c r="Z831" t="s">
        <v>227</v>
      </c>
      <c r="AA831" t="s">
        <v>54</v>
      </c>
      <c r="AB831">
        <v>84</v>
      </c>
      <c r="AC831">
        <v>84</v>
      </c>
      <c r="AD831" t="s">
        <v>60</v>
      </c>
      <c r="AE831" t="s">
        <v>4</v>
      </c>
      <c r="AF831" t="s">
        <v>8</v>
      </c>
      <c r="AG831" t="s">
        <v>88</v>
      </c>
      <c r="AH831" s="3">
        <v>45796</v>
      </c>
      <c r="AJ831" t="s">
        <v>56</v>
      </c>
      <c r="AK831" s="3"/>
      <c r="AM831" s="3"/>
      <c r="AN831" t="s">
        <v>57</v>
      </c>
      <c r="AO831" s="3"/>
      <c r="AR831"/>
      <c r="AS831">
        <v>202505</v>
      </c>
      <c r="AT831" s="3">
        <v>45796</v>
      </c>
      <c r="AU831">
        <v>2185831</v>
      </c>
      <c r="AV831">
        <v>45800</v>
      </c>
      <c r="AW831" s="3">
        <v>45812</v>
      </c>
      <c r="AY831" s="3"/>
      <c r="BA831" s="3"/>
      <c r="BC831" s="3"/>
      <c r="BD831">
        <v>202505</v>
      </c>
      <c r="BE831">
        <v>202505</v>
      </c>
      <c r="BF831" s="5">
        <f>IFERROR(VLOOKUP(Sheet1[[#This Row],[ASESOR]],Parámetros!A:B,2,0),Sheet1[[#This Row],[PERIODO_ALTA]])</f>
        <v>202505</v>
      </c>
      <c r="BG831" s="5" t="str">
        <f>_xlfn.CONCAT(TRIM(Sheet1[[#This Row],[ASESOR]])," ",TRIM(Sheet1[[#This Row],[DEPARTAMENTO]]))</f>
        <v>ALIV TELECOM S.A.C. Piura</v>
      </c>
      <c r="BH831" s="5" t="str">
        <f>Sheet1[[#This Row],[DNI_ASESOR]]</f>
        <v>20609316170</v>
      </c>
      <c r="BI831">
        <f>IF(Sheet1[[#This Row],[GRUPO]]="G1",IF(AND(Sheet1[[#This Row],[RECIBO1_PAGADO]]&lt;&gt;"",Sheet1[[#This Row],[RECIBO1_PAGADO]]&lt;=DATEVALUE("10/06/2025")),1,0),0)</f>
        <v>1</v>
      </c>
      <c r="BJ831" s="9">
        <f>Sheet1[[#This Row],[PRECIO CON IGV EXTERNO]]/1.18</f>
        <v>71.186440677966104</v>
      </c>
      <c r="BK831" s="5" t="str">
        <f>IF(MONTH(Sheet1[[#This Row],[WS_RECIBO1_EMISION]])=5,"G1",IF(MONTH(Sheet1[[#This Row],[WS_RECIBO1_EMISION]])-5=1,"G2","POR DEFINIR"))</f>
        <v>G1</v>
      </c>
      <c r="BL831" s="5" t="s">
        <v>1798</v>
      </c>
    </row>
    <row r="832" spans="1:64" x14ac:dyDescent="0.25">
      <c r="A832">
        <v>2185877</v>
      </c>
      <c r="B832" t="s">
        <v>1133</v>
      </c>
      <c r="C832" t="s">
        <v>94</v>
      </c>
      <c r="D832" t="s">
        <v>95</v>
      </c>
      <c r="E832" t="s">
        <v>96</v>
      </c>
      <c r="H832" s="3">
        <v>45795</v>
      </c>
      <c r="I832" s="13">
        <v>45795.868892743056</v>
      </c>
      <c r="J832" t="s">
        <v>195</v>
      </c>
      <c r="K832">
        <v>1000</v>
      </c>
      <c r="L832" t="s">
        <v>188</v>
      </c>
      <c r="M832" t="s">
        <v>58</v>
      </c>
      <c r="N832">
        <v>1</v>
      </c>
      <c r="O832">
        <v>0</v>
      </c>
      <c r="P832">
        <v>0</v>
      </c>
      <c r="Q832">
        <v>0</v>
      </c>
      <c r="R832" t="s">
        <v>227</v>
      </c>
      <c r="S832" t="s">
        <v>227</v>
      </c>
      <c r="T832">
        <v>0</v>
      </c>
      <c r="U832" t="s">
        <v>227</v>
      </c>
      <c r="V832" t="s">
        <v>227</v>
      </c>
      <c r="W832" t="s">
        <v>227</v>
      </c>
      <c r="X832" t="s">
        <v>227</v>
      </c>
      <c r="Y832" t="s">
        <v>227</v>
      </c>
      <c r="Z832" t="s">
        <v>228</v>
      </c>
      <c r="AA832" t="s">
        <v>54</v>
      </c>
      <c r="AB832">
        <v>129.9</v>
      </c>
      <c r="AC832">
        <v>111.563</v>
      </c>
      <c r="AD832" t="s">
        <v>67</v>
      </c>
      <c r="AE832" t="s">
        <v>4</v>
      </c>
      <c r="AF832" t="s">
        <v>8</v>
      </c>
      <c r="AG832" t="s">
        <v>88</v>
      </c>
      <c r="AH832" s="3">
        <v>45796</v>
      </c>
      <c r="AJ832" t="s">
        <v>56</v>
      </c>
      <c r="AK832" s="3"/>
      <c r="AM832" s="3"/>
      <c r="AN832" t="s">
        <v>57</v>
      </c>
      <c r="AO832" s="3"/>
      <c r="AR832"/>
      <c r="AS832">
        <v>202505</v>
      </c>
      <c r="AT832" s="3">
        <v>45796</v>
      </c>
      <c r="AU832">
        <v>2185877</v>
      </c>
      <c r="AV832">
        <v>45800</v>
      </c>
      <c r="AW832" s="3">
        <v>45814</v>
      </c>
      <c r="AY832" s="3"/>
      <c r="BA832" s="3"/>
      <c r="BC832" s="3"/>
      <c r="BD832">
        <v>202505</v>
      </c>
      <c r="BE832">
        <v>202505</v>
      </c>
      <c r="BF832" s="5">
        <f>IFERROR(VLOOKUP(Sheet1[[#This Row],[ASESOR]],Parámetros!A:B,2,0),Sheet1[[#This Row],[PERIODO_ALTA]])</f>
        <v>202505</v>
      </c>
      <c r="BG832" s="5" t="str">
        <f>_xlfn.CONCAT(TRIM(Sheet1[[#This Row],[ASESOR]])," ",TRIM(Sheet1[[#This Row],[DEPARTAMENTO]]))</f>
        <v>ALIV TELECOM S.A.C. La Libertad</v>
      </c>
      <c r="BH832" s="5" t="str">
        <f>Sheet1[[#This Row],[DNI_ASESOR]]</f>
        <v>20609316170</v>
      </c>
      <c r="BI832">
        <f>IF(Sheet1[[#This Row],[GRUPO]]="G1",IF(AND(Sheet1[[#This Row],[RECIBO1_PAGADO]]&lt;&gt;"",Sheet1[[#This Row],[RECIBO1_PAGADO]]&lt;=DATEVALUE("10/06/2025")),1,0),0)</f>
        <v>1</v>
      </c>
      <c r="BJ832" s="9">
        <f>Sheet1[[#This Row],[PRECIO CON IGV EXTERNO]]/1.18</f>
        <v>94.544915254237296</v>
      </c>
      <c r="BK832" s="5" t="str">
        <f>IF(MONTH(Sheet1[[#This Row],[WS_RECIBO1_EMISION]])=5,"G1",IF(MONTH(Sheet1[[#This Row],[WS_RECIBO1_EMISION]])-5=1,"G2","POR DEFINIR"))</f>
        <v>G1</v>
      </c>
      <c r="BL832" s="5" t="s">
        <v>1798</v>
      </c>
    </row>
    <row r="833" spans="1:64" x14ac:dyDescent="0.25">
      <c r="A833">
        <v>2186014</v>
      </c>
      <c r="B833" t="s">
        <v>1134</v>
      </c>
      <c r="C833" t="s">
        <v>89</v>
      </c>
      <c r="D833" t="s">
        <v>89</v>
      </c>
      <c r="E833" t="s">
        <v>93</v>
      </c>
      <c r="H833" s="3">
        <v>45796</v>
      </c>
      <c r="I833" s="13">
        <v>45796.398053472221</v>
      </c>
      <c r="J833" t="s">
        <v>190</v>
      </c>
      <c r="K833">
        <v>350</v>
      </c>
      <c r="L833" t="s">
        <v>186</v>
      </c>
      <c r="M833" t="s">
        <v>53</v>
      </c>
      <c r="N833">
        <v>0</v>
      </c>
      <c r="O833">
        <v>0</v>
      </c>
      <c r="P833">
        <v>0</v>
      </c>
      <c r="Q833">
        <v>0</v>
      </c>
      <c r="R833" t="s">
        <v>227</v>
      </c>
      <c r="S833" t="s">
        <v>227</v>
      </c>
      <c r="T833">
        <v>0</v>
      </c>
      <c r="U833" t="s">
        <v>227</v>
      </c>
      <c r="V833" t="s">
        <v>227</v>
      </c>
      <c r="W833" t="s">
        <v>227</v>
      </c>
      <c r="X833" t="s">
        <v>227</v>
      </c>
      <c r="Y833" t="s">
        <v>227</v>
      </c>
      <c r="Z833" t="s">
        <v>227</v>
      </c>
      <c r="AA833" t="s">
        <v>54</v>
      </c>
      <c r="AB833">
        <v>69</v>
      </c>
      <c r="AC833">
        <v>69</v>
      </c>
      <c r="AD833" t="s">
        <v>67</v>
      </c>
      <c r="AE833" t="s">
        <v>4</v>
      </c>
      <c r="AF833" t="s">
        <v>8</v>
      </c>
      <c r="AG833" t="s">
        <v>88</v>
      </c>
      <c r="AH833" s="3">
        <v>45796</v>
      </c>
      <c r="AJ833" t="s">
        <v>56</v>
      </c>
      <c r="AK833" s="3"/>
      <c r="AM833" s="3"/>
      <c r="AN833" t="s">
        <v>57</v>
      </c>
      <c r="AO833" s="3"/>
      <c r="AR833"/>
      <c r="AS833">
        <v>202505</v>
      </c>
      <c r="AT833" s="3">
        <v>45796</v>
      </c>
      <c r="AU833">
        <v>2186014</v>
      </c>
      <c r="AV833">
        <v>45800</v>
      </c>
      <c r="AW833" s="3">
        <v>45816</v>
      </c>
      <c r="AY833" s="3"/>
      <c r="BA833" s="3"/>
      <c r="BC833" s="3"/>
      <c r="BD833">
        <v>202505</v>
      </c>
      <c r="BE833">
        <v>202505</v>
      </c>
      <c r="BF833" s="5">
        <f>IFERROR(VLOOKUP(Sheet1[[#This Row],[ASESOR]],Parámetros!A:B,2,0),Sheet1[[#This Row],[PERIODO_ALTA]])</f>
        <v>202505</v>
      </c>
      <c r="BG833" s="5" t="str">
        <f>_xlfn.CONCAT(TRIM(Sheet1[[#This Row],[ASESOR]])," ",TRIM(Sheet1[[#This Row],[DEPARTAMENTO]]))</f>
        <v>ALIV TELECOM S.A.C. Piura</v>
      </c>
      <c r="BH833" s="5" t="str">
        <f>Sheet1[[#This Row],[DNI_ASESOR]]</f>
        <v>20609316170</v>
      </c>
      <c r="BI833">
        <f>IF(Sheet1[[#This Row],[GRUPO]]="G1",IF(AND(Sheet1[[#This Row],[RECIBO1_PAGADO]]&lt;&gt;"",Sheet1[[#This Row],[RECIBO1_PAGADO]]&lt;=DATEVALUE("10/06/2025")),1,0),0)</f>
        <v>1</v>
      </c>
      <c r="BJ833" s="9">
        <f>Sheet1[[#This Row],[PRECIO CON IGV EXTERNO]]/1.18</f>
        <v>58.474576271186443</v>
      </c>
      <c r="BK833" s="5" t="str">
        <f>IF(MONTH(Sheet1[[#This Row],[WS_RECIBO1_EMISION]])=5,"G1",IF(MONTH(Sheet1[[#This Row],[WS_RECIBO1_EMISION]])-5=1,"G2","POR DEFINIR"))</f>
        <v>G1</v>
      </c>
      <c r="BL833" s="5" t="s">
        <v>1798</v>
      </c>
    </row>
    <row r="834" spans="1:64" x14ac:dyDescent="0.25">
      <c r="A834">
        <v>2186091</v>
      </c>
      <c r="B834" t="s">
        <v>1135</v>
      </c>
      <c r="C834" t="s">
        <v>1003</v>
      </c>
      <c r="D834" t="s">
        <v>1003</v>
      </c>
      <c r="E834" t="s">
        <v>1004</v>
      </c>
      <c r="H834" s="3">
        <v>45793</v>
      </c>
      <c r="I834" s="13">
        <v>45796.419015891202</v>
      </c>
      <c r="J834" t="s">
        <v>190</v>
      </c>
      <c r="K834">
        <v>350</v>
      </c>
      <c r="L834" t="s">
        <v>186</v>
      </c>
      <c r="M834" t="s">
        <v>53</v>
      </c>
      <c r="N834">
        <v>0</v>
      </c>
      <c r="O834">
        <v>0</v>
      </c>
      <c r="P834">
        <v>0</v>
      </c>
      <c r="Q834">
        <v>0</v>
      </c>
      <c r="R834" t="s">
        <v>227</v>
      </c>
      <c r="S834" t="s">
        <v>227</v>
      </c>
      <c r="T834">
        <v>0</v>
      </c>
      <c r="U834" t="s">
        <v>227</v>
      </c>
      <c r="V834" t="s">
        <v>227</v>
      </c>
      <c r="W834" t="s">
        <v>227</v>
      </c>
      <c r="X834" t="s">
        <v>227</v>
      </c>
      <c r="Y834" t="s">
        <v>227</v>
      </c>
      <c r="Z834" t="s">
        <v>227</v>
      </c>
      <c r="AA834" t="s">
        <v>54</v>
      </c>
      <c r="AB834">
        <v>69</v>
      </c>
      <c r="AC834">
        <v>69</v>
      </c>
      <c r="AD834" t="s">
        <v>67</v>
      </c>
      <c r="AE834" t="s">
        <v>1082</v>
      </c>
      <c r="AF834" t="s">
        <v>1083</v>
      </c>
      <c r="AG834" t="s">
        <v>88</v>
      </c>
      <c r="AH834" s="3">
        <v>45796</v>
      </c>
      <c r="AJ834" t="s">
        <v>56</v>
      </c>
      <c r="AK834" s="3"/>
      <c r="AM834" s="3"/>
      <c r="AN834" t="s">
        <v>57</v>
      </c>
      <c r="AO834" s="3"/>
      <c r="AR834"/>
      <c r="AS834">
        <v>202505</v>
      </c>
      <c r="AT834" s="3">
        <v>45796</v>
      </c>
      <c r="AU834">
        <v>2186091</v>
      </c>
      <c r="AV834">
        <v>45800</v>
      </c>
      <c r="AW834" s="3">
        <v>45805</v>
      </c>
      <c r="AY834" s="3"/>
      <c r="BA834" s="3"/>
      <c r="BC834" s="3"/>
      <c r="BD834">
        <v>202505</v>
      </c>
      <c r="BE834">
        <v>202505</v>
      </c>
      <c r="BF834" s="5">
        <f>IFERROR(VLOOKUP(Sheet1[[#This Row],[ASESOR]],Parámetros!A:B,2,0),Sheet1[[#This Row],[PERIODO_ALTA]])</f>
        <v>202505</v>
      </c>
      <c r="BG834" s="5" t="str">
        <f>_xlfn.CONCAT(TRIM(Sheet1[[#This Row],[ASESOR]])," ",TRIM(Sheet1[[#This Row],[DEPARTAMENTO]]))</f>
        <v>MEBRA ABSOLUTO S.A.C. Arequipa</v>
      </c>
      <c r="BH834" s="5" t="str">
        <f>Sheet1[[#This Row],[DNI_ASESOR]]</f>
        <v>20601247519</v>
      </c>
      <c r="BI834">
        <f>IF(Sheet1[[#This Row],[GRUPO]]="G1",IF(AND(Sheet1[[#This Row],[RECIBO1_PAGADO]]&lt;&gt;"",Sheet1[[#This Row],[RECIBO1_PAGADO]]&lt;=DATEVALUE("10/06/2025")),1,0),0)</f>
        <v>1</v>
      </c>
      <c r="BJ834" s="9">
        <f>Sheet1[[#This Row],[PRECIO CON IGV EXTERNO]]/1.18</f>
        <v>58.474576271186443</v>
      </c>
      <c r="BK834" s="5" t="str">
        <f>IF(MONTH(Sheet1[[#This Row],[WS_RECIBO1_EMISION]])=5,"G1",IF(MONTH(Sheet1[[#This Row],[WS_RECIBO1_EMISION]])-5=1,"G2","POR DEFINIR"))</f>
        <v>G1</v>
      </c>
      <c r="BL834" s="5" t="s">
        <v>1797</v>
      </c>
    </row>
    <row r="835" spans="1:64" x14ac:dyDescent="0.25">
      <c r="A835">
        <v>2186107</v>
      </c>
      <c r="B835" t="s">
        <v>1136</v>
      </c>
      <c r="C835" t="s">
        <v>89</v>
      </c>
      <c r="D835" t="s">
        <v>89</v>
      </c>
      <c r="E835" t="s">
        <v>90</v>
      </c>
      <c r="H835" s="3">
        <v>45792</v>
      </c>
      <c r="I835" s="13">
        <v>45796.435655208334</v>
      </c>
      <c r="J835" t="s">
        <v>190</v>
      </c>
      <c r="K835">
        <v>350</v>
      </c>
      <c r="L835" t="s">
        <v>186</v>
      </c>
      <c r="M835" t="s">
        <v>53</v>
      </c>
      <c r="N835">
        <v>0</v>
      </c>
      <c r="O835">
        <v>0</v>
      </c>
      <c r="P835">
        <v>0</v>
      </c>
      <c r="Q835">
        <v>0</v>
      </c>
      <c r="R835" t="s">
        <v>227</v>
      </c>
      <c r="S835" t="s">
        <v>227</v>
      </c>
      <c r="T835">
        <v>0</v>
      </c>
      <c r="U835" t="s">
        <v>227</v>
      </c>
      <c r="V835" t="s">
        <v>227</v>
      </c>
      <c r="W835" t="s">
        <v>227</v>
      </c>
      <c r="X835" t="s">
        <v>227</v>
      </c>
      <c r="Y835" t="s">
        <v>227</v>
      </c>
      <c r="Z835" t="s">
        <v>227</v>
      </c>
      <c r="AA835" t="s">
        <v>54</v>
      </c>
      <c r="AB835">
        <v>69</v>
      </c>
      <c r="AC835">
        <v>69</v>
      </c>
      <c r="AD835" t="s">
        <v>67</v>
      </c>
      <c r="AE835" t="s">
        <v>4</v>
      </c>
      <c r="AF835" t="s">
        <v>8</v>
      </c>
      <c r="AG835" t="s">
        <v>88</v>
      </c>
      <c r="AH835" s="3">
        <v>45796</v>
      </c>
      <c r="AJ835" t="s">
        <v>56</v>
      </c>
      <c r="AK835" s="3"/>
      <c r="AM835" s="3"/>
      <c r="AN835" t="s">
        <v>57</v>
      </c>
      <c r="AO835" s="3"/>
      <c r="AR835"/>
      <c r="AS835">
        <v>202505</v>
      </c>
      <c r="AT835" s="3">
        <v>45796</v>
      </c>
      <c r="AU835">
        <v>2186107</v>
      </c>
      <c r="AV835">
        <v>45800</v>
      </c>
      <c r="AW835" s="3">
        <v>45805</v>
      </c>
      <c r="AY835" s="3"/>
      <c r="BA835" s="3"/>
      <c r="BC835" s="3"/>
      <c r="BD835">
        <v>202505</v>
      </c>
      <c r="BE835">
        <v>202505</v>
      </c>
      <c r="BF835" s="5">
        <f>IFERROR(VLOOKUP(Sheet1[[#This Row],[ASESOR]],Parámetros!A:B,2,0),Sheet1[[#This Row],[PERIODO_ALTA]])</f>
        <v>202505</v>
      </c>
      <c r="BG835" s="5" t="str">
        <f>_xlfn.CONCAT(TRIM(Sheet1[[#This Row],[ASESOR]])," ",TRIM(Sheet1[[#This Row],[DEPARTAMENTO]]))</f>
        <v>ALIV TELECOM S.A.C. Piura</v>
      </c>
      <c r="BH835" s="5" t="str">
        <f>Sheet1[[#This Row],[DNI_ASESOR]]</f>
        <v>20609316170</v>
      </c>
      <c r="BI835">
        <f>IF(Sheet1[[#This Row],[GRUPO]]="G1",IF(AND(Sheet1[[#This Row],[RECIBO1_PAGADO]]&lt;&gt;"",Sheet1[[#This Row],[RECIBO1_PAGADO]]&lt;=DATEVALUE("10/06/2025")),1,0),0)</f>
        <v>1</v>
      </c>
      <c r="BJ835" s="9">
        <f>Sheet1[[#This Row],[PRECIO CON IGV EXTERNO]]/1.18</f>
        <v>58.474576271186443</v>
      </c>
      <c r="BK835" s="5" t="str">
        <f>IF(MONTH(Sheet1[[#This Row],[WS_RECIBO1_EMISION]])=5,"G1",IF(MONTH(Sheet1[[#This Row],[WS_RECIBO1_EMISION]])-5=1,"G2","POR DEFINIR"))</f>
        <v>G1</v>
      </c>
      <c r="BL835" s="5" t="s">
        <v>1798</v>
      </c>
    </row>
    <row r="836" spans="1:64" x14ac:dyDescent="0.25">
      <c r="A836">
        <v>2186111</v>
      </c>
      <c r="B836" t="s">
        <v>1137</v>
      </c>
      <c r="C836" t="s">
        <v>94</v>
      </c>
      <c r="D836" t="s">
        <v>95</v>
      </c>
      <c r="E836" t="s">
        <v>96</v>
      </c>
      <c r="H836" s="3">
        <v>45796</v>
      </c>
      <c r="I836" s="13">
        <v>45796.443905752312</v>
      </c>
      <c r="J836" t="s">
        <v>190</v>
      </c>
      <c r="K836">
        <v>350</v>
      </c>
      <c r="L836" t="s">
        <v>186</v>
      </c>
      <c r="M836" t="s">
        <v>53</v>
      </c>
      <c r="N836">
        <v>0</v>
      </c>
      <c r="O836">
        <v>0</v>
      </c>
      <c r="P836">
        <v>0</v>
      </c>
      <c r="Q836">
        <v>0</v>
      </c>
      <c r="R836" t="s">
        <v>227</v>
      </c>
      <c r="S836" t="s">
        <v>227</v>
      </c>
      <c r="T836">
        <v>0</v>
      </c>
      <c r="U836" t="s">
        <v>227</v>
      </c>
      <c r="V836" t="s">
        <v>227</v>
      </c>
      <c r="W836" t="s">
        <v>227</v>
      </c>
      <c r="X836" t="s">
        <v>227</v>
      </c>
      <c r="Y836" t="s">
        <v>227</v>
      </c>
      <c r="Z836" t="s">
        <v>227</v>
      </c>
      <c r="AA836" t="s">
        <v>54</v>
      </c>
      <c r="AB836">
        <v>69</v>
      </c>
      <c r="AC836">
        <v>69</v>
      </c>
      <c r="AD836" t="s">
        <v>55</v>
      </c>
      <c r="AE836" t="s">
        <v>141</v>
      </c>
      <c r="AF836" t="s">
        <v>187</v>
      </c>
      <c r="AG836" t="s">
        <v>88</v>
      </c>
      <c r="AH836" s="3">
        <v>45797</v>
      </c>
      <c r="AJ836" t="s">
        <v>56</v>
      </c>
      <c r="AK836" s="3"/>
      <c r="AM836" s="3"/>
      <c r="AN836" t="s">
        <v>57</v>
      </c>
      <c r="AO836" s="3"/>
      <c r="AR836"/>
      <c r="AS836">
        <v>202505</v>
      </c>
      <c r="AT836" s="3">
        <v>45797</v>
      </c>
      <c r="AU836">
        <v>2186111</v>
      </c>
      <c r="AV836">
        <v>45800</v>
      </c>
      <c r="AW836" s="3">
        <v>45803</v>
      </c>
      <c r="AY836" s="3"/>
      <c r="BA836" s="3"/>
      <c r="BC836" s="3"/>
      <c r="BD836">
        <v>202505</v>
      </c>
      <c r="BE836">
        <v>202505</v>
      </c>
      <c r="BF836" s="5">
        <f>IFERROR(VLOOKUP(Sheet1[[#This Row],[ASESOR]],Parámetros!A:B,2,0),Sheet1[[#This Row],[PERIODO_ALTA]])</f>
        <v>202505</v>
      </c>
      <c r="BG836" s="5" t="str">
        <f>_xlfn.CONCAT(TRIM(Sheet1[[#This Row],[ASESOR]])," ",TRIM(Sheet1[[#This Row],[DEPARTAMENTO]]))</f>
        <v>EXPORTEL PROVINCIA La Libertad</v>
      </c>
      <c r="BH836" s="5" t="str">
        <f>Sheet1[[#This Row],[DNI_ASESOR]]</f>
        <v>20610487672</v>
      </c>
      <c r="BI836">
        <f>IF(Sheet1[[#This Row],[GRUPO]]="G1",IF(AND(Sheet1[[#This Row],[RECIBO1_PAGADO]]&lt;&gt;"",Sheet1[[#This Row],[RECIBO1_PAGADO]]&lt;=DATEVALUE("10/06/2025")),1,0),0)</f>
        <v>1</v>
      </c>
      <c r="BJ836" s="9">
        <f>Sheet1[[#This Row],[PRECIO CON IGV EXTERNO]]/1.18</f>
        <v>58.474576271186443</v>
      </c>
      <c r="BK836" s="5" t="str">
        <f>IF(MONTH(Sheet1[[#This Row],[WS_RECIBO1_EMISION]])=5,"G1",IF(MONTH(Sheet1[[#This Row],[WS_RECIBO1_EMISION]])-5=1,"G2","POR DEFINIR"))</f>
        <v>G1</v>
      </c>
      <c r="BL836" s="5" t="s">
        <v>1798</v>
      </c>
    </row>
    <row r="837" spans="1:64" x14ac:dyDescent="0.25">
      <c r="A837">
        <v>2186143</v>
      </c>
      <c r="B837" t="s">
        <v>1138</v>
      </c>
      <c r="C837" t="s">
        <v>85</v>
      </c>
      <c r="D837" t="s">
        <v>86</v>
      </c>
      <c r="E837" t="s">
        <v>87</v>
      </c>
      <c r="H837" s="3">
        <v>45796</v>
      </c>
      <c r="I837" s="13">
        <v>45796.450143715279</v>
      </c>
      <c r="J837" t="s">
        <v>191</v>
      </c>
      <c r="K837">
        <v>550</v>
      </c>
      <c r="L837" t="s">
        <v>186</v>
      </c>
      <c r="M837" t="s">
        <v>53</v>
      </c>
      <c r="N837">
        <v>0</v>
      </c>
      <c r="O837">
        <v>0</v>
      </c>
      <c r="P837">
        <v>0</v>
      </c>
      <c r="Q837">
        <v>0</v>
      </c>
      <c r="R837" t="s">
        <v>227</v>
      </c>
      <c r="S837" t="s">
        <v>227</v>
      </c>
      <c r="T837">
        <v>0</v>
      </c>
      <c r="U837" t="s">
        <v>227</v>
      </c>
      <c r="V837" t="s">
        <v>227</v>
      </c>
      <c r="W837" t="s">
        <v>227</v>
      </c>
      <c r="X837" t="s">
        <v>227</v>
      </c>
      <c r="Y837" t="s">
        <v>227</v>
      </c>
      <c r="Z837" t="s">
        <v>227</v>
      </c>
      <c r="AA837" t="s">
        <v>54</v>
      </c>
      <c r="AB837">
        <v>89</v>
      </c>
      <c r="AC837">
        <v>89</v>
      </c>
      <c r="AD837" t="s">
        <v>67</v>
      </c>
      <c r="AE837" t="s">
        <v>4</v>
      </c>
      <c r="AF837" t="s">
        <v>8</v>
      </c>
      <c r="AG837" t="s">
        <v>88</v>
      </c>
      <c r="AH837" s="3">
        <v>45796</v>
      </c>
      <c r="AJ837" t="s">
        <v>56</v>
      </c>
      <c r="AK837" s="3"/>
      <c r="AM837" s="3"/>
      <c r="AN837" t="s">
        <v>57</v>
      </c>
      <c r="AO837" s="3"/>
      <c r="AR837"/>
      <c r="AS837">
        <v>202505</v>
      </c>
      <c r="AT837" s="3">
        <v>45796</v>
      </c>
      <c r="AU837">
        <v>2186143</v>
      </c>
      <c r="AV837">
        <v>45800</v>
      </c>
      <c r="AW837" s="3">
        <v>45806</v>
      </c>
      <c r="AY837" s="3"/>
      <c r="BA837" s="3"/>
      <c r="BC837" s="3"/>
      <c r="BD837">
        <v>202505</v>
      </c>
      <c r="BE837">
        <v>202505</v>
      </c>
      <c r="BF837" s="5">
        <f>IFERROR(VLOOKUP(Sheet1[[#This Row],[ASESOR]],Parámetros!A:B,2,0),Sheet1[[#This Row],[PERIODO_ALTA]])</f>
        <v>202505</v>
      </c>
      <c r="BG837" s="5" t="str">
        <f>_xlfn.CONCAT(TRIM(Sheet1[[#This Row],[ASESOR]])," ",TRIM(Sheet1[[#This Row],[DEPARTAMENTO]]))</f>
        <v>ALIV TELECOM S.A.C. Lambayeque</v>
      </c>
      <c r="BH837" s="5" t="str">
        <f>Sheet1[[#This Row],[DNI_ASESOR]]</f>
        <v>20609316170</v>
      </c>
      <c r="BI837">
        <f>IF(Sheet1[[#This Row],[GRUPO]]="G1",IF(AND(Sheet1[[#This Row],[RECIBO1_PAGADO]]&lt;&gt;"",Sheet1[[#This Row],[RECIBO1_PAGADO]]&lt;=DATEVALUE("10/06/2025")),1,0),0)</f>
        <v>1</v>
      </c>
      <c r="BJ837" s="9">
        <f>Sheet1[[#This Row],[PRECIO CON IGV EXTERNO]]/1.18</f>
        <v>75.423728813559322</v>
      </c>
      <c r="BK837" s="5" t="str">
        <f>IF(MONTH(Sheet1[[#This Row],[WS_RECIBO1_EMISION]])=5,"G1",IF(MONTH(Sheet1[[#This Row],[WS_RECIBO1_EMISION]])-5=1,"G2","POR DEFINIR"))</f>
        <v>G1</v>
      </c>
      <c r="BL837" s="5" t="s">
        <v>1798</v>
      </c>
    </row>
    <row r="838" spans="1:64" x14ac:dyDescent="0.25">
      <c r="A838">
        <v>2186169</v>
      </c>
      <c r="B838" t="s">
        <v>1139</v>
      </c>
      <c r="C838" t="s">
        <v>89</v>
      </c>
      <c r="D838" t="s">
        <v>89</v>
      </c>
      <c r="E838" t="s">
        <v>93</v>
      </c>
      <c r="H838" s="3">
        <v>45790</v>
      </c>
      <c r="I838" s="13">
        <v>45796.456415624998</v>
      </c>
      <c r="J838" t="s">
        <v>190</v>
      </c>
      <c r="K838">
        <v>350</v>
      </c>
      <c r="L838" t="s">
        <v>186</v>
      </c>
      <c r="M838" t="s">
        <v>53</v>
      </c>
      <c r="N838">
        <v>0</v>
      </c>
      <c r="O838">
        <v>0</v>
      </c>
      <c r="P838">
        <v>0</v>
      </c>
      <c r="Q838">
        <v>0</v>
      </c>
      <c r="R838" t="s">
        <v>227</v>
      </c>
      <c r="S838" t="s">
        <v>227</v>
      </c>
      <c r="T838">
        <v>0</v>
      </c>
      <c r="U838" t="s">
        <v>227</v>
      </c>
      <c r="V838" t="s">
        <v>227</v>
      </c>
      <c r="W838" t="s">
        <v>227</v>
      </c>
      <c r="X838" t="s">
        <v>227</v>
      </c>
      <c r="Y838" t="s">
        <v>227</v>
      </c>
      <c r="Z838" t="s">
        <v>227</v>
      </c>
      <c r="AA838" t="s">
        <v>54</v>
      </c>
      <c r="AB838">
        <v>69</v>
      </c>
      <c r="AC838">
        <v>69</v>
      </c>
      <c r="AD838" t="s">
        <v>67</v>
      </c>
      <c r="AE838" t="s">
        <v>4</v>
      </c>
      <c r="AF838" t="s">
        <v>8</v>
      </c>
      <c r="AG838" t="s">
        <v>88</v>
      </c>
      <c r="AH838" s="3">
        <v>45796</v>
      </c>
      <c r="AJ838" t="s">
        <v>56</v>
      </c>
      <c r="AK838" s="3"/>
      <c r="AM838" s="3"/>
      <c r="AN838" t="s">
        <v>57</v>
      </c>
      <c r="AO838" s="3"/>
      <c r="AR838"/>
      <c r="AS838">
        <v>202505</v>
      </c>
      <c r="AT838" s="3">
        <v>45796</v>
      </c>
      <c r="AU838">
        <v>2186169</v>
      </c>
      <c r="AV838">
        <v>45800</v>
      </c>
      <c r="AW838" s="3">
        <v>45816</v>
      </c>
      <c r="AY838" s="3"/>
      <c r="BA838" s="3"/>
      <c r="BC838" s="3"/>
      <c r="BD838">
        <v>202505</v>
      </c>
      <c r="BE838">
        <v>202505</v>
      </c>
      <c r="BF838" s="5">
        <f>IFERROR(VLOOKUP(Sheet1[[#This Row],[ASESOR]],Parámetros!A:B,2,0),Sheet1[[#This Row],[PERIODO_ALTA]])</f>
        <v>202505</v>
      </c>
      <c r="BG838" s="5" t="str">
        <f>_xlfn.CONCAT(TRIM(Sheet1[[#This Row],[ASESOR]])," ",TRIM(Sheet1[[#This Row],[DEPARTAMENTO]]))</f>
        <v>ALIV TELECOM S.A.C. Piura</v>
      </c>
      <c r="BH838" s="5" t="str">
        <f>Sheet1[[#This Row],[DNI_ASESOR]]</f>
        <v>20609316170</v>
      </c>
      <c r="BI838">
        <f>IF(Sheet1[[#This Row],[GRUPO]]="G1",IF(AND(Sheet1[[#This Row],[RECIBO1_PAGADO]]&lt;&gt;"",Sheet1[[#This Row],[RECIBO1_PAGADO]]&lt;=DATEVALUE("10/06/2025")),1,0),0)</f>
        <v>1</v>
      </c>
      <c r="BJ838" s="9">
        <f>Sheet1[[#This Row],[PRECIO CON IGV EXTERNO]]/1.18</f>
        <v>58.474576271186443</v>
      </c>
      <c r="BK838" s="5" t="str">
        <f>IF(MONTH(Sheet1[[#This Row],[WS_RECIBO1_EMISION]])=5,"G1",IF(MONTH(Sheet1[[#This Row],[WS_RECIBO1_EMISION]])-5=1,"G2","POR DEFINIR"))</f>
        <v>G1</v>
      </c>
      <c r="BL838" s="5" t="s">
        <v>1798</v>
      </c>
    </row>
    <row r="839" spans="1:64" x14ac:dyDescent="0.25">
      <c r="A839">
        <v>2186223</v>
      </c>
      <c r="B839" t="s">
        <v>1140</v>
      </c>
      <c r="C839" t="s">
        <v>94</v>
      </c>
      <c r="D839" t="s">
        <v>95</v>
      </c>
      <c r="E839" t="s">
        <v>96</v>
      </c>
      <c r="H839" s="3">
        <v>45794</v>
      </c>
      <c r="I839" s="13">
        <v>45796.479330243055</v>
      </c>
      <c r="J839" t="s">
        <v>190</v>
      </c>
      <c r="K839">
        <v>350</v>
      </c>
      <c r="L839" t="s">
        <v>186</v>
      </c>
      <c r="M839" t="s">
        <v>53</v>
      </c>
      <c r="N839">
        <v>0</v>
      </c>
      <c r="O839">
        <v>0</v>
      </c>
      <c r="P839">
        <v>0</v>
      </c>
      <c r="Q839">
        <v>0</v>
      </c>
      <c r="R839" t="s">
        <v>227</v>
      </c>
      <c r="S839" t="s">
        <v>227</v>
      </c>
      <c r="T839">
        <v>0</v>
      </c>
      <c r="U839" t="s">
        <v>227</v>
      </c>
      <c r="V839" t="s">
        <v>227</v>
      </c>
      <c r="W839" t="s">
        <v>227</v>
      </c>
      <c r="X839" t="s">
        <v>227</v>
      </c>
      <c r="Y839" t="s">
        <v>227</v>
      </c>
      <c r="Z839" t="s">
        <v>227</v>
      </c>
      <c r="AA839" t="s">
        <v>54</v>
      </c>
      <c r="AB839">
        <v>69</v>
      </c>
      <c r="AC839">
        <v>69</v>
      </c>
      <c r="AD839" t="s">
        <v>60</v>
      </c>
      <c r="AE839" t="s">
        <v>249</v>
      </c>
      <c r="AF839" t="s">
        <v>250</v>
      </c>
      <c r="AG839" t="s">
        <v>88</v>
      </c>
      <c r="AH839" s="3">
        <v>45800</v>
      </c>
      <c r="AJ839" t="s">
        <v>56</v>
      </c>
      <c r="AK839" s="3"/>
      <c r="AM839" s="3"/>
      <c r="AN839" t="s">
        <v>57</v>
      </c>
      <c r="AO839" s="3"/>
      <c r="AR839"/>
      <c r="AS839">
        <v>202505</v>
      </c>
      <c r="AT839" s="3">
        <v>45800</v>
      </c>
      <c r="AU839">
        <v>2186223</v>
      </c>
      <c r="AW839" s="3"/>
      <c r="AY839" s="3"/>
      <c r="BA839" s="3"/>
      <c r="BC839" s="3"/>
      <c r="BD839">
        <v>202505</v>
      </c>
      <c r="BE839">
        <v>202505</v>
      </c>
      <c r="BF839" s="5">
        <f>IFERROR(VLOOKUP(Sheet1[[#This Row],[ASESOR]],Parámetros!A:B,2,0),Sheet1[[#This Row],[PERIODO_ALTA]])</f>
        <v>202505</v>
      </c>
      <c r="BG839" s="5" t="str">
        <f>_xlfn.CONCAT(TRIM(Sheet1[[#This Row],[ASESOR]])," ",TRIM(Sheet1[[#This Row],[DEPARTAMENTO]]))</f>
        <v>COMUNICACIONES CLV CENTER S.A. La Libertad</v>
      </c>
      <c r="BH839" s="5" t="str">
        <f>Sheet1[[#This Row],[DNI_ASESOR]]</f>
        <v>20555450819</v>
      </c>
      <c r="BI839">
        <f>IF(Sheet1[[#This Row],[GRUPO]]="G1",IF(AND(Sheet1[[#This Row],[RECIBO1_PAGADO]]&lt;&gt;"",Sheet1[[#This Row],[RECIBO1_PAGADO]]&lt;=DATEVALUE("10/06/2025")),1,0),0)</f>
        <v>0</v>
      </c>
      <c r="BJ839" s="9">
        <f>Sheet1[[#This Row],[PRECIO CON IGV EXTERNO]]/1.18</f>
        <v>58.474576271186443</v>
      </c>
      <c r="BK839" s="5" t="str">
        <f>IF(MONTH(Sheet1[[#This Row],[WS_RECIBO1_EMISION]])=5,"G1",IF(MONTH(Sheet1[[#This Row],[WS_RECIBO1_EMISION]])-5=1,"G2","POR DEFINIR"))</f>
        <v>POR DEFINIR</v>
      </c>
      <c r="BL839" s="5" t="s">
        <v>1798</v>
      </c>
    </row>
    <row r="840" spans="1:64" x14ac:dyDescent="0.25">
      <c r="A840">
        <v>2186226</v>
      </c>
      <c r="B840" t="s">
        <v>1141</v>
      </c>
      <c r="C840" t="s">
        <v>89</v>
      </c>
      <c r="D840" t="s">
        <v>89</v>
      </c>
      <c r="E840" t="s">
        <v>89</v>
      </c>
      <c r="H840" s="3">
        <v>45796</v>
      </c>
      <c r="I840" s="13">
        <v>45796.479419016207</v>
      </c>
      <c r="J840" t="s">
        <v>195</v>
      </c>
      <c r="K840">
        <v>1000</v>
      </c>
      <c r="L840" t="s">
        <v>188</v>
      </c>
      <c r="M840" t="s">
        <v>58</v>
      </c>
      <c r="N840">
        <v>1</v>
      </c>
      <c r="O840">
        <v>0</v>
      </c>
      <c r="P840">
        <v>0</v>
      </c>
      <c r="Q840">
        <v>0</v>
      </c>
      <c r="R840" t="s">
        <v>227</v>
      </c>
      <c r="S840" t="s">
        <v>227</v>
      </c>
      <c r="T840">
        <v>0</v>
      </c>
      <c r="U840" t="s">
        <v>227</v>
      </c>
      <c r="V840" t="s">
        <v>227</v>
      </c>
      <c r="W840" t="s">
        <v>227</v>
      </c>
      <c r="X840" t="s">
        <v>227</v>
      </c>
      <c r="Y840" t="s">
        <v>227</v>
      </c>
      <c r="Z840" t="s">
        <v>228</v>
      </c>
      <c r="AA840" t="s">
        <v>54</v>
      </c>
      <c r="AB840">
        <v>129.9</v>
      </c>
      <c r="AC840">
        <v>111.563</v>
      </c>
      <c r="AD840" t="s">
        <v>67</v>
      </c>
      <c r="AE840" t="s">
        <v>4</v>
      </c>
      <c r="AF840" t="s">
        <v>8</v>
      </c>
      <c r="AG840" t="s">
        <v>88</v>
      </c>
      <c r="AH840" s="3">
        <v>45796</v>
      </c>
      <c r="AJ840" t="s">
        <v>56</v>
      </c>
      <c r="AK840" s="3"/>
      <c r="AM840" s="3"/>
      <c r="AN840" t="s">
        <v>57</v>
      </c>
      <c r="AO840" s="3"/>
      <c r="AR840"/>
      <c r="AS840">
        <v>202505</v>
      </c>
      <c r="AT840" s="3">
        <v>45796</v>
      </c>
      <c r="AU840">
        <v>2186226</v>
      </c>
      <c r="AV840">
        <v>45800</v>
      </c>
      <c r="AW840" s="3">
        <v>45816</v>
      </c>
      <c r="AY840" s="3"/>
      <c r="BA840" s="3"/>
      <c r="BC840" s="3"/>
      <c r="BD840">
        <v>202505</v>
      </c>
      <c r="BE840">
        <v>202505</v>
      </c>
      <c r="BF840" s="5">
        <f>IFERROR(VLOOKUP(Sheet1[[#This Row],[ASESOR]],Parámetros!A:B,2,0),Sheet1[[#This Row],[PERIODO_ALTA]])</f>
        <v>202505</v>
      </c>
      <c r="BG840" s="5" t="str">
        <f>_xlfn.CONCAT(TRIM(Sheet1[[#This Row],[ASESOR]])," ",TRIM(Sheet1[[#This Row],[DEPARTAMENTO]]))</f>
        <v>ALIV TELECOM S.A.C. Piura</v>
      </c>
      <c r="BH840" s="5" t="str">
        <f>Sheet1[[#This Row],[DNI_ASESOR]]</f>
        <v>20609316170</v>
      </c>
      <c r="BI840">
        <f>IF(Sheet1[[#This Row],[GRUPO]]="G1",IF(AND(Sheet1[[#This Row],[RECIBO1_PAGADO]]&lt;&gt;"",Sheet1[[#This Row],[RECIBO1_PAGADO]]&lt;=DATEVALUE("10/06/2025")),1,0),0)</f>
        <v>1</v>
      </c>
      <c r="BJ840" s="9">
        <f>Sheet1[[#This Row],[PRECIO CON IGV EXTERNO]]/1.18</f>
        <v>94.544915254237296</v>
      </c>
      <c r="BK840" s="5" t="str">
        <f>IF(MONTH(Sheet1[[#This Row],[WS_RECIBO1_EMISION]])=5,"G1",IF(MONTH(Sheet1[[#This Row],[WS_RECIBO1_EMISION]])-5=1,"G2","POR DEFINIR"))</f>
        <v>G1</v>
      </c>
      <c r="BL840" s="5" t="s">
        <v>1798</v>
      </c>
    </row>
    <row r="841" spans="1:64" x14ac:dyDescent="0.25">
      <c r="A841">
        <v>2186285</v>
      </c>
      <c r="B841" t="s">
        <v>1142</v>
      </c>
      <c r="C841" t="s">
        <v>94</v>
      </c>
      <c r="D841" t="s">
        <v>95</v>
      </c>
      <c r="E841" t="s">
        <v>96</v>
      </c>
      <c r="H841" s="3">
        <v>45796</v>
      </c>
      <c r="I841" s="13">
        <v>45796.487630405092</v>
      </c>
      <c r="J841" t="s">
        <v>191</v>
      </c>
      <c r="K841">
        <v>550</v>
      </c>
      <c r="L841" t="s">
        <v>186</v>
      </c>
      <c r="M841" t="s">
        <v>53</v>
      </c>
      <c r="N841">
        <v>0</v>
      </c>
      <c r="O841">
        <v>0</v>
      </c>
      <c r="P841">
        <v>0</v>
      </c>
      <c r="Q841">
        <v>0</v>
      </c>
      <c r="R841" t="s">
        <v>227</v>
      </c>
      <c r="S841" t="s">
        <v>227</v>
      </c>
      <c r="T841">
        <v>0</v>
      </c>
      <c r="U841" t="s">
        <v>227</v>
      </c>
      <c r="V841" t="s">
        <v>227</v>
      </c>
      <c r="W841" t="s">
        <v>227</v>
      </c>
      <c r="X841" t="s">
        <v>227</v>
      </c>
      <c r="Y841" t="s">
        <v>227</v>
      </c>
      <c r="Z841" t="s">
        <v>227</v>
      </c>
      <c r="AA841" t="s">
        <v>54</v>
      </c>
      <c r="AB841">
        <v>89</v>
      </c>
      <c r="AC841">
        <v>89</v>
      </c>
      <c r="AD841" t="s">
        <v>67</v>
      </c>
      <c r="AE841" t="s">
        <v>4</v>
      </c>
      <c r="AF841" t="s">
        <v>8</v>
      </c>
      <c r="AG841" t="s">
        <v>88</v>
      </c>
      <c r="AH841" s="3">
        <v>45796</v>
      </c>
      <c r="AJ841" t="s">
        <v>56</v>
      </c>
      <c r="AK841" s="3"/>
      <c r="AM841" s="3"/>
      <c r="AN841" t="s">
        <v>57</v>
      </c>
      <c r="AO841" s="3"/>
      <c r="AR841"/>
      <c r="AS841">
        <v>202505</v>
      </c>
      <c r="AT841" s="3">
        <v>45796</v>
      </c>
      <c r="AU841">
        <v>2186285</v>
      </c>
      <c r="AV841">
        <v>45800</v>
      </c>
      <c r="AW841" s="3">
        <v>45813</v>
      </c>
      <c r="AY841" s="3"/>
      <c r="BA841" s="3"/>
      <c r="BC841" s="3"/>
      <c r="BD841">
        <v>202505</v>
      </c>
      <c r="BE841">
        <v>202505</v>
      </c>
      <c r="BF841" s="5">
        <f>IFERROR(VLOOKUP(Sheet1[[#This Row],[ASESOR]],Parámetros!A:B,2,0),Sheet1[[#This Row],[PERIODO_ALTA]])</f>
        <v>202505</v>
      </c>
      <c r="BG841" s="5" t="str">
        <f>_xlfn.CONCAT(TRIM(Sheet1[[#This Row],[ASESOR]])," ",TRIM(Sheet1[[#This Row],[DEPARTAMENTO]]))</f>
        <v>ALIV TELECOM S.A.C. La Libertad</v>
      </c>
      <c r="BH841" s="5" t="str">
        <f>Sheet1[[#This Row],[DNI_ASESOR]]</f>
        <v>20609316170</v>
      </c>
      <c r="BI841">
        <f>IF(Sheet1[[#This Row],[GRUPO]]="G1",IF(AND(Sheet1[[#This Row],[RECIBO1_PAGADO]]&lt;&gt;"",Sheet1[[#This Row],[RECIBO1_PAGADO]]&lt;=DATEVALUE("10/06/2025")),1,0),0)</f>
        <v>1</v>
      </c>
      <c r="BJ841" s="9">
        <f>Sheet1[[#This Row],[PRECIO CON IGV EXTERNO]]/1.18</f>
        <v>75.423728813559322</v>
      </c>
      <c r="BK841" s="5" t="str">
        <f>IF(MONTH(Sheet1[[#This Row],[WS_RECIBO1_EMISION]])=5,"G1",IF(MONTH(Sheet1[[#This Row],[WS_RECIBO1_EMISION]])-5=1,"G2","POR DEFINIR"))</f>
        <v>G1</v>
      </c>
      <c r="BL841" s="5" t="s">
        <v>1798</v>
      </c>
    </row>
    <row r="842" spans="1:64" x14ac:dyDescent="0.25">
      <c r="A842">
        <v>2186357</v>
      </c>
      <c r="B842" t="s">
        <v>1143</v>
      </c>
      <c r="C842" t="s">
        <v>85</v>
      </c>
      <c r="D842" t="s">
        <v>86</v>
      </c>
      <c r="E842" t="s">
        <v>87</v>
      </c>
      <c r="H842" s="3">
        <v>45796</v>
      </c>
      <c r="I842" s="13">
        <v>45796.518892511573</v>
      </c>
      <c r="J842" t="s">
        <v>190</v>
      </c>
      <c r="K842">
        <v>350</v>
      </c>
      <c r="L842" t="s">
        <v>186</v>
      </c>
      <c r="M842" t="s">
        <v>53</v>
      </c>
      <c r="N842">
        <v>0</v>
      </c>
      <c r="O842">
        <v>0</v>
      </c>
      <c r="P842">
        <v>0</v>
      </c>
      <c r="Q842">
        <v>0</v>
      </c>
      <c r="R842" t="s">
        <v>227</v>
      </c>
      <c r="S842" t="s">
        <v>227</v>
      </c>
      <c r="T842">
        <v>0</v>
      </c>
      <c r="U842" t="s">
        <v>227</v>
      </c>
      <c r="V842" t="s">
        <v>227</v>
      </c>
      <c r="W842" t="s">
        <v>227</v>
      </c>
      <c r="X842" t="s">
        <v>227</v>
      </c>
      <c r="Y842" t="s">
        <v>227</v>
      </c>
      <c r="Z842" t="s">
        <v>227</v>
      </c>
      <c r="AA842" t="s">
        <v>54</v>
      </c>
      <c r="AB842">
        <v>69</v>
      </c>
      <c r="AC842">
        <v>69</v>
      </c>
      <c r="AD842" t="s">
        <v>67</v>
      </c>
      <c r="AE842" t="s">
        <v>4</v>
      </c>
      <c r="AF842" t="s">
        <v>8</v>
      </c>
      <c r="AG842" t="s">
        <v>88</v>
      </c>
      <c r="AH842" s="3">
        <v>45796</v>
      </c>
      <c r="AJ842" t="s">
        <v>56</v>
      </c>
      <c r="AK842" s="3"/>
      <c r="AM842" s="3"/>
      <c r="AN842" t="s">
        <v>57</v>
      </c>
      <c r="AO842" s="3"/>
      <c r="AR842"/>
      <c r="AS842">
        <v>202505</v>
      </c>
      <c r="AT842" s="3">
        <v>45796</v>
      </c>
      <c r="AU842">
        <v>2186357</v>
      </c>
      <c r="AV842">
        <v>45800</v>
      </c>
      <c r="AW842" s="3">
        <v>45806</v>
      </c>
      <c r="AY842" s="3"/>
      <c r="BA842" s="3"/>
      <c r="BC842" s="3"/>
      <c r="BD842">
        <v>202505</v>
      </c>
      <c r="BE842">
        <v>202505</v>
      </c>
      <c r="BF842" s="5">
        <f>IFERROR(VLOOKUP(Sheet1[[#This Row],[ASESOR]],Parámetros!A:B,2,0),Sheet1[[#This Row],[PERIODO_ALTA]])</f>
        <v>202505</v>
      </c>
      <c r="BG842" s="5" t="str">
        <f>_xlfn.CONCAT(TRIM(Sheet1[[#This Row],[ASESOR]])," ",TRIM(Sheet1[[#This Row],[DEPARTAMENTO]]))</f>
        <v>ALIV TELECOM S.A.C. Lambayeque</v>
      </c>
      <c r="BH842" s="5" t="str">
        <f>Sheet1[[#This Row],[DNI_ASESOR]]</f>
        <v>20609316170</v>
      </c>
      <c r="BI842">
        <f>IF(Sheet1[[#This Row],[GRUPO]]="G1",IF(AND(Sheet1[[#This Row],[RECIBO1_PAGADO]]&lt;&gt;"",Sheet1[[#This Row],[RECIBO1_PAGADO]]&lt;=DATEVALUE("10/06/2025")),1,0),0)</f>
        <v>1</v>
      </c>
      <c r="BJ842" s="9">
        <f>Sheet1[[#This Row],[PRECIO CON IGV EXTERNO]]/1.18</f>
        <v>58.474576271186443</v>
      </c>
      <c r="BK842" s="5" t="str">
        <f>IF(MONTH(Sheet1[[#This Row],[WS_RECIBO1_EMISION]])=5,"G1",IF(MONTH(Sheet1[[#This Row],[WS_RECIBO1_EMISION]])-5=1,"G2","POR DEFINIR"))</f>
        <v>G1</v>
      </c>
      <c r="BL842" s="5" t="s">
        <v>1798</v>
      </c>
    </row>
    <row r="843" spans="1:64" x14ac:dyDescent="0.25">
      <c r="A843">
        <v>2186397</v>
      </c>
      <c r="B843" t="s">
        <v>1144</v>
      </c>
      <c r="C843" t="s">
        <v>89</v>
      </c>
      <c r="D843" t="s">
        <v>89</v>
      </c>
      <c r="E843" t="s">
        <v>93</v>
      </c>
      <c r="H843" s="3">
        <v>45796</v>
      </c>
      <c r="I843" s="13">
        <v>45796.51472334491</v>
      </c>
      <c r="J843" t="s">
        <v>195</v>
      </c>
      <c r="K843">
        <v>1000</v>
      </c>
      <c r="L843" t="s">
        <v>188</v>
      </c>
      <c r="M843" t="s">
        <v>58</v>
      </c>
      <c r="N843">
        <v>1</v>
      </c>
      <c r="O843">
        <v>0</v>
      </c>
      <c r="P843">
        <v>0</v>
      </c>
      <c r="Q843">
        <v>0</v>
      </c>
      <c r="R843" t="s">
        <v>227</v>
      </c>
      <c r="S843" t="s">
        <v>227</v>
      </c>
      <c r="T843">
        <v>0</v>
      </c>
      <c r="U843" t="s">
        <v>227</v>
      </c>
      <c r="V843" t="s">
        <v>227</v>
      </c>
      <c r="W843" t="s">
        <v>227</v>
      </c>
      <c r="X843" t="s">
        <v>227</v>
      </c>
      <c r="Y843" t="s">
        <v>227</v>
      </c>
      <c r="Z843" t="s">
        <v>228</v>
      </c>
      <c r="AA843" t="s">
        <v>54</v>
      </c>
      <c r="AB843">
        <v>129.9</v>
      </c>
      <c r="AC843">
        <v>111.563</v>
      </c>
      <c r="AD843" t="s">
        <v>67</v>
      </c>
      <c r="AE843" t="s">
        <v>4</v>
      </c>
      <c r="AF843" t="s">
        <v>8</v>
      </c>
      <c r="AG843" t="s">
        <v>88</v>
      </c>
      <c r="AH843" s="3">
        <v>45796</v>
      </c>
      <c r="AJ843" t="s">
        <v>56</v>
      </c>
      <c r="AK843" s="3"/>
      <c r="AM843" s="3"/>
      <c r="AN843" t="s">
        <v>57</v>
      </c>
      <c r="AO843" s="3"/>
      <c r="AR843"/>
      <c r="AS843">
        <v>202505</v>
      </c>
      <c r="AT843" s="3">
        <v>45796</v>
      </c>
      <c r="AU843">
        <v>2186397</v>
      </c>
      <c r="AV843">
        <v>45800</v>
      </c>
      <c r="AW843" s="3">
        <v>45806</v>
      </c>
      <c r="AY843" s="3"/>
      <c r="BA843" s="3"/>
      <c r="BC843" s="3"/>
      <c r="BD843">
        <v>202505</v>
      </c>
      <c r="BE843">
        <v>202505</v>
      </c>
      <c r="BF843" s="5">
        <f>IFERROR(VLOOKUP(Sheet1[[#This Row],[ASESOR]],Parámetros!A:B,2,0),Sheet1[[#This Row],[PERIODO_ALTA]])</f>
        <v>202505</v>
      </c>
      <c r="BG843" s="5" t="str">
        <f>_xlfn.CONCAT(TRIM(Sheet1[[#This Row],[ASESOR]])," ",TRIM(Sheet1[[#This Row],[DEPARTAMENTO]]))</f>
        <v>ALIV TELECOM S.A.C. Piura</v>
      </c>
      <c r="BH843" s="5" t="str">
        <f>Sheet1[[#This Row],[DNI_ASESOR]]</f>
        <v>20609316170</v>
      </c>
      <c r="BI843">
        <f>IF(Sheet1[[#This Row],[GRUPO]]="G1",IF(AND(Sheet1[[#This Row],[RECIBO1_PAGADO]]&lt;&gt;"",Sheet1[[#This Row],[RECIBO1_PAGADO]]&lt;=DATEVALUE("10/06/2025")),1,0),0)</f>
        <v>1</v>
      </c>
      <c r="BJ843" s="9">
        <f>Sheet1[[#This Row],[PRECIO CON IGV EXTERNO]]/1.18</f>
        <v>94.544915254237296</v>
      </c>
      <c r="BK843" s="5" t="str">
        <f>IF(MONTH(Sheet1[[#This Row],[WS_RECIBO1_EMISION]])=5,"G1",IF(MONTH(Sheet1[[#This Row],[WS_RECIBO1_EMISION]])-5=1,"G2","POR DEFINIR"))</f>
        <v>G1</v>
      </c>
      <c r="BL843" s="5" t="s">
        <v>1798</v>
      </c>
    </row>
    <row r="844" spans="1:64" x14ac:dyDescent="0.25">
      <c r="A844">
        <v>2186401</v>
      </c>
      <c r="B844" t="s">
        <v>1145</v>
      </c>
      <c r="C844" t="s">
        <v>89</v>
      </c>
      <c r="D844" t="s">
        <v>89</v>
      </c>
      <c r="E844" t="s">
        <v>89</v>
      </c>
      <c r="H844" s="3">
        <v>45796</v>
      </c>
      <c r="I844" s="13">
        <v>45796.527217789349</v>
      </c>
      <c r="J844" t="s">
        <v>195</v>
      </c>
      <c r="K844">
        <v>1000</v>
      </c>
      <c r="L844" t="s">
        <v>188</v>
      </c>
      <c r="M844" t="s">
        <v>58</v>
      </c>
      <c r="N844">
        <v>1</v>
      </c>
      <c r="O844">
        <v>0</v>
      </c>
      <c r="P844">
        <v>0</v>
      </c>
      <c r="Q844">
        <v>0</v>
      </c>
      <c r="R844" t="s">
        <v>227</v>
      </c>
      <c r="S844" t="s">
        <v>227</v>
      </c>
      <c r="T844">
        <v>0</v>
      </c>
      <c r="U844" t="s">
        <v>227</v>
      </c>
      <c r="V844" t="s">
        <v>227</v>
      </c>
      <c r="W844" t="s">
        <v>227</v>
      </c>
      <c r="X844" t="s">
        <v>227</v>
      </c>
      <c r="Y844" t="s">
        <v>227</v>
      </c>
      <c r="Z844" t="s">
        <v>228</v>
      </c>
      <c r="AA844" t="s">
        <v>54</v>
      </c>
      <c r="AB844">
        <v>144.9</v>
      </c>
      <c r="AC844">
        <v>126.563</v>
      </c>
      <c r="AD844" t="s">
        <v>67</v>
      </c>
      <c r="AE844" t="s">
        <v>70</v>
      </c>
      <c r="AF844" t="s">
        <v>131</v>
      </c>
      <c r="AG844" t="s">
        <v>88</v>
      </c>
      <c r="AH844" s="3">
        <v>45796</v>
      </c>
      <c r="AJ844" t="s">
        <v>56</v>
      </c>
      <c r="AK844" s="3"/>
      <c r="AM844" s="3"/>
      <c r="AN844" t="s">
        <v>57</v>
      </c>
      <c r="AO844" s="3"/>
      <c r="AR844"/>
      <c r="AS844">
        <v>202505</v>
      </c>
      <c r="AT844" s="3">
        <v>45796</v>
      </c>
      <c r="AU844">
        <v>2186401</v>
      </c>
      <c r="AV844">
        <v>45800</v>
      </c>
      <c r="AW844" s="3"/>
      <c r="AY844" s="3"/>
      <c r="BA844" s="3"/>
      <c r="BC844" s="3"/>
      <c r="BD844">
        <v>202505</v>
      </c>
      <c r="BE844">
        <v>202505</v>
      </c>
      <c r="BF844" s="5">
        <f>IFERROR(VLOOKUP(Sheet1[[#This Row],[ASESOR]],Parámetros!A:B,2,0),Sheet1[[#This Row],[PERIODO_ALTA]])</f>
        <v>202505</v>
      </c>
      <c r="BG844" s="5" t="str">
        <f>_xlfn.CONCAT(TRIM(Sheet1[[#This Row],[ASESOR]])," ",TRIM(Sheet1[[#This Row],[DEPARTAMENTO]]))</f>
        <v>SICOMNET SAC Piura</v>
      </c>
      <c r="BH844" s="5" t="str">
        <f>Sheet1[[#This Row],[DNI_ASESOR]]</f>
        <v>20610959564</v>
      </c>
      <c r="BI844">
        <f>IF(Sheet1[[#This Row],[GRUPO]]="G1",IF(AND(Sheet1[[#This Row],[RECIBO1_PAGADO]]&lt;&gt;"",Sheet1[[#This Row],[RECIBO1_PAGADO]]&lt;=DATEVALUE("10/06/2025")),1,0),0)</f>
        <v>0</v>
      </c>
      <c r="BJ844" s="9">
        <f>Sheet1[[#This Row],[PRECIO CON IGV EXTERNO]]/1.18</f>
        <v>107.25677966101696</v>
      </c>
      <c r="BK844" s="5" t="str">
        <f>IF(MONTH(Sheet1[[#This Row],[WS_RECIBO1_EMISION]])=5,"G1",IF(MONTH(Sheet1[[#This Row],[WS_RECIBO1_EMISION]])-5=1,"G2","POR DEFINIR"))</f>
        <v>G1</v>
      </c>
      <c r="BL844" s="5" t="s">
        <v>1798</v>
      </c>
    </row>
    <row r="845" spans="1:64" x14ac:dyDescent="0.25">
      <c r="A845">
        <v>2186412</v>
      </c>
      <c r="B845" t="s">
        <v>1146</v>
      </c>
      <c r="C845" t="s">
        <v>85</v>
      </c>
      <c r="D845" t="s">
        <v>86</v>
      </c>
      <c r="E845" t="s">
        <v>66</v>
      </c>
      <c r="H845" s="3">
        <v>45796</v>
      </c>
      <c r="I845" s="13">
        <v>45796.516840011573</v>
      </c>
      <c r="J845" t="s">
        <v>190</v>
      </c>
      <c r="K845">
        <v>350</v>
      </c>
      <c r="L845" t="s">
        <v>186</v>
      </c>
      <c r="M845" t="s">
        <v>53</v>
      </c>
      <c r="N845">
        <v>0</v>
      </c>
      <c r="O845">
        <v>0</v>
      </c>
      <c r="P845">
        <v>0</v>
      </c>
      <c r="Q845">
        <v>0</v>
      </c>
      <c r="R845" t="s">
        <v>227</v>
      </c>
      <c r="S845" t="s">
        <v>227</v>
      </c>
      <c r="T845">
        <v>0</v>
      </c>
      <c r="U845" t="s">
        <v>227</v>
      </c>
      <c r="V845" t="s">
        <v>227</v>
      </c>
      <c r="W845" t="s">
        <v>227</v>
      </c>
      <c r="X845" t="s">
        <v>227</v>
      </c>
      <c r="Y845" t="s">
        <v>227</v>
      </c>
      <c r="Z845" t="s">
        <v>227</v>
      </c>
      <c r="AA845" t="s">
        <v>54</v>
      </c>
      <c r="AB845">
        <v>69</v>
      </c>
      <c r="AC845">
        <v>69</v>
      </c>
      <c r="AD845" t="s">
        <v>67</v>
      </c>
      <c r="AE845" t="s">
        <v>70</v>
      </c>
      <c r="AF845" t="s">
        <v>131</v>
      </c>
      <c r="AG845" t="s">
        <v>88</v>
      </c>
      <c r="AH845" s="3">
        <v>45796</v>
      </c>
      <c r="AJ845" t="s">
        <v>56</v>
      </c>
      <c r="AK845" s="3"/>
      <c r="AM845" s="3"/>
      <c r="AN845" t="s">
        <v>57</v>
      </c>
      <c r="AO845" s="3"/>
      <c r="AR845"/>
      <c r="AS845">
        <v>202505</v>
      </c>
      <c r="AT845" s="3">
        <v>45796</v>
      </c>
      <c r="AU845">
        <v>2186412</v>
      </c>
      <c r="AV845">
        <v>45800</v>
      </c>
      <c r="AW845" s="3">
        <v>45809</v>
      </c>
      <c r="AY845" s="3"/>
      <c r="BA845" s="3"/>
      <c r="BC845" s="3"/>
      <c r="BD845">
        <v>202505</v>
      </c>
      <c r="BE845">
        <v>202505</v>
      </c>
      <c r="BF845" s="5">
        <f>IFERROR(VLOOKUP(Sheet1[[#This Row],[ASESOR]],Parámetros!A:B,2,0),Sheet1[[#This Row],[PERIODO_ALTA]])</f>
        <v>202505</v>
      </c>
      <c r="BG845" s="5" t="str">
        <f>_xlfn.CONCAT(TRIM(Sheet1[[#This Row],[ASESOR]])," ",TRIM(Sheet1[[#This Row],[DEPARTAMENTO]]))</f>
        <v>SICOMNET SAC Lambayeque</v>
      </c>
      <c r="BH845" s="5" t="str">
        <f>Sheet1[[#This Row],[DNI_ASESOR]]</f>
        <v>20610959564</v>
      </c>
      <c r="BI845">
        <f>IF(Sheet1[[#This Row],[GRUPO]]="G1",IF(AND(Sheet1[[#This Row],[RECIBO1_PAGADO]]&lt;&gt;"",Sheet1[[#This Row],[RECIBO1_PAGADO]]&lt;=DATEVALUE("10/06/2025")),1,0),0)</f>
        <v>1</v>
      </c>
      <c r="BJ845" s="9">
        <f>Sheet1[[#This Row],[PRECIO CON IGV EXTERNO]]/1.18</f>
        <v>58.474576271186443</v>
      </c>
      <c r="BK845" s="5" t="str">
        <f>IF(MONTH(Sheet1[[#This Row],[WS_RECIBO1_EMISION]])=5,"G1",IF(MONTH(Sheet1[[#This Row],[WS_RECIBO1_EMISION]])-5=1,"G2","POR DEFINIR"))</f>
        <v>G1</v>
      </c>
      <c r="BL845" s="5" t="s">
        <v>1798</v>
      </c>
    </row>
    <row r="846" spans="1:64" x14ac:dyDescent="0.25">
      <c r="A846">
        <v>2186433</v>
      </c>
      <c r="B846" t="s">
        <v>1147</v>
      </c>
      <c r="C846" t="s">
        <v>94</v>
      </c>
      <c r="D846" t="s">
        <v>95</v>
      </c>
      <c r="E846" t="s">
        <v>96</v>
      </c>
      <c r="H846" s="3">
        <v>45796</v>
      </c>
      <c r="I846" s="13">
        <v>45796.52929259259</v>
      </c>
      <c r="J846" t="s">
        <v>195</v>
      </c>
      <c r="K846">
        <v>1000</v>
      </c>
      <c r="L846" t="s">
        <v>188</v>
      </c>
      <c r="M846" t="s">
        <v>58</v>
      </c>
      <c r="N846">
        <v>1</v>
      </c>
      <c r="O846">
        <v>0</v>
      </c>
      <c r="P846">
        <v>0</v>
      </c>
      <c r="Q846">
        <v>0</v>
      </c>
      <c r="R846" t="s">
        <v>227</v>
      </c>
      <c r="S846" t="s">
        <v>227</v>
      </c>
      <c r="T846">
        <v>0</v>
      </c>
      <c r="U846" t="s">
        <v>227</v>
      </c>
      <c r="V846" t="s">
        <v>227</v>
      </c>
      <c r="W846" t="s">
        <v>227</v>
      </c>
      <c r="X846" t="s">
        <v>227</v>
      </c>
      <c r="Y846" t="s">
        <v>227</v>
      </c>
      <c r="Z846" t="s">
        <v>228</v>
      </c>
      <c r="AA846" t="s">
        <v>54</v>
      </c>
      <c r="AB846">
        <v>129.9</v>
      </c>
      <c r="AC846">
        <v>111.563</v>
      </c>
      <c r="AD846" t="s">
        <v>67</v>
      </c>
      <c r="AE846" t="s">
        <v>4</v>
      </c>
      <c r="AF846" t="s">
        <v>8</v>
      </c>
      <c r="AG846" t="s">
        <v>88</v>
      </c>
      <c r="AH846" s="3">
        <v>45796</v>
      </c>
      <c r="AJ846" t="s">
        <v>56</v>
      </c>
      <c r="AK846" s="3"/>
      <c r="AM846" s="3"/>
      <c r="AN846" t="s">
        <v>57</v>
      </c>
      <c r="AO846" s="3"/>
      <c r="AR846"/>
      <c r="AS846">
        <v>202505</v>
      </c>
      <c r="AT846" s="3">
        <v>45796</v>
      </c>
      <c r="AU846">
        <v>2186433</v>
      </c>
      <c r="AV846">
        <v>45800</v>
      </c>
      <c r="AW846" s="3">
        <v>45803</v>
      </c>
      <c r="AY846" s="3"/>
      <c r="BA846" s="3"/>
      <c r="BC846" s="3"/>
      <c r="BD846">
        <v>202505</v>
      </c>
      <c r="BE846">
        <v>202505</v>
      </c>
      <c r="BF846" s="5">
        <f>IFERROR(VLOOKUP(Sheet1[[#This Row],[ASESOR]],Parámetros!A:B,2,0),Sheet1[[#This Row],[PERIODO_ALTA]])</f>
        <v>202505</v>
      </c>
      <c r="BG846" s="5" t="str">
        <f>_xlfn.CONCAT(TRIM(Sheet1[[#This Row],[ASESOR]])," ",TRIM(Sheet1[[#This Row],[DEPARTAMENTO]]))</f>
        <v>ALIV TELECOM S.A.C. La Libertad</v>
      </c>
      <c r="BH846" s="5" t="str">
        <f>Sheet1[[#This Row],[DNI_ASESOR]]</f>
        <v>20609316170</v>
      </c>
      <c r="BI846">
        <f>IF(Sheet1[[#This Row],[GRUPO]]="G1",IF(AND(Sheet1[[#This Row],[RECIBO1_PAGADO]]&lt;&gt;"",Sheet1[[#This Row],[RECIBO1_PAGADO]]&lt;=DATEVALUE("10/06/2025")),1,0),0)</f>
        <v>1</v>
      </c>
      <c r="BJ846" s="9">
        <f>Sheet1[[#This Row],[PRECIO CON IGV EXTERNO]]/1.18</f>
        <v>94.544915254237296</v>
      </c>
      <c r="BK846" s="5" t="str">
        <f>IF(MONTH(Sheet1[[#This Row],[WS_RECIBO1_EMISION]])=5,"G1",IF(MONTH(Sheet1[[#This Row],[WS_RECIBO1_EMISION]])-5=1,"G2","POR DEFINIR"))</f>
        <v>G1</v>
      </c>
      <c r="BL846" s="5" t="s">
        <v>1798</v>
      </c>
    </row>
    <row r="847" spans="1:64" x14ac:dyDescent="0.25">
      <c r="A847">
        <v>2186500</v>
      </c>
      <c r="B847" t="s">
        <v>1148</v>
      </c>
      <c r="C847" t="s">
        <v>94</v>
      </c>
      <c r="D847" t="s">
        <v>95</v>
      </c>
      <c r="E847" t="s">
        <v>96</v>
      </c>
      <c r="H847" s="3">
        <v>45796</v>
      </c>
      <c r="I847" s="13">
        <v>45796.566834456018</v>
      </c>
      <c r="J847" t="s">
        <v>195</v>
      </c>
      <c r="K847">
        <v>1000</v>
      </c>
      <c r="L847" t="s">
        <v>188</v>
      </c>
      <c r="M847" t="s">
        <v>58</v>
      </c>
      <c r="N847">
        <v>1</v>
      </c>
      <c r="O847">
        <v>0</v>
      </c>
      <c r="P847">
        <v>0</v>
      </c>
      <c r="Q847">
        <v>0</v>
      </c>
      <c r="R847" t="s">
        <v>227</v>
      </c>
      <c r="S847" t="s">
        <v>227</v>
      </c>
      <c r="T847">
        <v>0</v>
      </c>
      <c r="U847" t="s">
        <v>227</v>
      </c>
      <c r="V847" t="s">
        <v>227</v>
      </c>
      <c r="W847" t="s">
        <v>227</v>
      </c>
      <c r="X847" t="s">
        <v>227</v>
      </c>
      <c r="Y847" t="s">
        <v>227</v>
      </c>
      <c r="Z847" t="s">
        <v>228</v>
      </c>
      <c r="AA847" t="s">
        <v>54</v>
      </c>
      <c r="AB847">
        <v>129.9</v>
      </c>
      <c r="AC847">
        <v>111.563</v>
      </c>
      <c r="AD847" t="s">
        <v>55</v>
      </c>
      <c r="AE847" t="s">
        <v>199</v>
      </c>
      <c r="AF847" t="s">
        <v>200</v>
      </c>
      <c r="AG847" t="s">
        <v>88</v>
      </c>
      <c r="AH847" s="3">
        <v>45797</v>
      </c>
      <c r="AJ847" t="s">
        <v>56</v>
      </c>
      <c r="AK847" s="3"/>
      <c r="AM847" s="3"/>
      <c r="AN847" t="s">
        <v>57</v>
      </c>
      <c r="AO847" s="3"/>
      <c r="AR847"/>
      <c r="AS847">
        <v>202505</v>
      </c>
      <c r="AT847" s="3">
        <v>45797</v>
      </c>
      <c r="AU847">
        <v>2186500</v>
      </c>
      <c r="AV847">
        <v>45800</v>
      </c>
      <c r="AW847" s="3"/>
      <c r="AY847" s="3"/>
      <c r="BA847" s="3"/>
      <c r="BC847" s="3"/>
      <c r="BD847">
        <v>202505</v>
      </c>
      <c r="BE847">
        <v>202505</v>
      </c>
      <c r="BF847" s="5">
        <f>IFERROR(VLOOKUP(Sheet1[[#This Row],[ASESOR]],Parámetros!A:B,2,0),Sheet1[[#This Row],[PERIODO_ALTA]])</f>
        <v>202505</v>
      </c>
      <c r="BG847" s="5" t="str">
        <f>_xlfn.CONCAT(TRIM(Sheet1[[#This Row],[ASESOR]])," ",TRIM(Sheet1[[#This Row],[DEPARTAMENTO]]))</f>
        <v>TELCO CONTACT S.A.C La Libertad</v>
      </c>
      <c r="BH847" s="5" t="str">
        <f>Sheet1[[#This Row],[DNI_ASESOR]]</f>
        <v>20613723219</v>
      </c>
      <c r="BI847">
        <f>IF(Sheet1[[#This Row],[GRUPO]]="G1",IF(AND(Sheet1[[#This Row],[RECIBO1_PAGADO]]&lt;&gt;"",Sheet1[[#This Row],[RECIBO1_PAGADO]]&lt;=DATEVALUE("10/06/2025")),1,0),0)</f>
        <v>0</v>
      </c>
      <c r="BJ847" s="9">
        <f>Sheet1[[#This Row],[PRECIO CON IGV EXTERNO]]/1.18</f>
        <v>94.544915254237296</v>
      </c>
      <c r="BK847" s="5" t="str">
        <f>IF(MONTH(Sheet1[[#This Row],[WS_RECIBO1_EMISION]])=5,"G1",IF(MONTH(Sheet1[[#This Row],[WS_RECIBO1_EMISION]])-5=1,"G2","POR DEFINIR"))</f>
        <v>G1</v>
      </c>
      <c r="BL847" s="5" t="s">
        <v>1798</v>
      </c>
    </row>
    <row r="848" spans="1:64" x14ac:dyDescent="0.25">
      <c r="A848">
        <v>2186550</v>
      </c>
      <c r="B848" t="s">
        <v>1149</v>
      </c>
      <c r="C848" t="s">
        <v>89</v>
      </c>
      <c r="D848" t="s">
        <v>89</v>
      </c>
      <c r="E848" t="s">
        <v>93</v>
      </c>
      <c r="H848" s="3">
        <v>45796</v>
      </c>
      <c r="I848" s="13">
        <v>45796.552236689815</v>
      </c>
      <c r="J848" t="s">
        <v>190</v>
      </c>
      <c r="K848">
        <v>350</v>
      </c>
      <c r="L848" t="s">
        <v>186</v>
      </c>
      <c r="M848" t="s">
        <v>53</v>
      </c>
      <c r="N848">
        <v>0</v>
      </c>
      <c r="O848">
        <v>0</v>
      </c>
      <c r="P848">
        <v>0</v>
      </c>
      <c r="Q848">
        <v>0</v>
      </c>
      <c r="R848" t="s">
        <v>227</v>
      </c>
      <c r="S848" t="s">
        <v>227</v>
      </c>
      <c r="T848">
        <v>0</v>
      </c>
      <c r="U848" t="s">
        <v>227</v>
      </c>
      <c r="V848" t="s">
        <v>227</v>
      </c>
      <c r="W848" t="s">
        <v>227</v>
      </c>
      <c r="X848" t="s">
        <v>227</v>
      </c>
      <c r="Y848" t="s">
        <v>227</v>
      </c>
      <c r="Z848" t="s">
        <v>227</v>
      </c>
      <c r="AA848" t="s">
        <v>54</v>
      </c>
      <c r="AB848">
        <v>69</v>
      </c>
      <c r="AC848">
        <v>69</v>
      </c>
      <c r="AD848" t="s">
        <v>67</v>
      </c>
      <c r="AE848" t="s">
        <v>4</v>
      </c>
      <c r="AF848" t="s">
        <v>8</v>
      </c>
      <c r="AG848" t="s">
        <v>88</v>
      </c>
      <c r="AH848" s="3">
        <v>45796</v>
      </c>
      <c r="AJ848" t="s">
        <v>56</v>
      </c>
      <c r="AK848" s="3"/>
      <c r="AM848" s="3"/>
      <c r="AN848" t="s">
        <v>57</v>
      </c>
      <c r="AO848" s="3"/>
      <c r="AR848"/>
      <c r="AS848">
        <v>202505</v>
      </c>
      <c r="AT848" s="3">
        <v>45796</v>
      </c>
      <c r="AU848">
        <v>2186550</v>
      </c>
      <c r="AV848">
        <v>45800</v>
      </c>
      <c r="AW848" s="3">
        <v>45805</v>
      </c>
      <c r="AY848" s="3"/>
      <c r="BA848" s="3"/>
      <c r="BC848" s="3"/>
      <c r="BD848">
        <v>202505</v>
      </c>
      <c r="BE848">
        <v>202505</v>
      </c>
      <c r="BF848" s="5">
        <f>IFERROR(VLOOKUP(Sheet1[[#This Row],[ASESOR]],Parámetros!A:B,2,0),Sheet1[[#This Row],[PERIODO_ALTA]])</f>
        <v>202505</v>
      </c>
      <c r="BG848" s="5" t="str">
        <f>_xlfn.CONCAT(TRIM(Sheet1[[#This Row],[ASESOR]])," ",TRIM(Sheet1[[#This Row],[DEPARTAMENTO]]))</f>
        <v>ALIV TELECOM S.A.C. Piura</v>
      </c>
      <c r="BH848" s="5" t="str">
        <f>Sheet1[[#This Row],[DNI_ASESOR]]</f>
        <v>20609316170</v>
      </c>
      <c r="BI848">
        <f>IF(Sheet1[[#This Row],[GRUPO]]="G1",IF(AND(Sheet1[[#This Row],[RECIBO1_PAGADO]]&lt;&gt;"",Sheet1[[#This Row],[RECIBO1_PAGADO]]&lt;=DATEVALUE("10/06/2025")),1,0),0)</f>
        <v>1</v>
      </c>
      <c r="BJ848" s="9">
        <f>Sheet1[[#This Row],[PRECIO CON IGV EXTERNO]]/1.18</f>
        <v>58.474576271186443</v>
      </c>
      <c r="BK848" s="5" t="str">
        <f>IF(MONTH(Sheet1[[#This Row],[WS_RECIBO1_EMISION]])=5,"G1",IF(MONTH(Sheet1[[#This Row],[WS_RECIBO1_EMISION]])-5=1,"G2","POR DEFINIR"))</f>
        <v>G1</v>
      </c>
      <c r="BL848" s="5" t="s">
        <v>1798</v>
      </c>
    </row>
    <row r="849" spans="1:64" x14ac:dyDescent="0.25">
      <c r="A849">
        <v>2186577</v>
      </c>
      <c r="B849" t="s">
        <v>1150</v>
      </c>
      <c r="C849" t="s">
        <v>94</v>
      </c>
      <c r="D849" t="s">
        <v>95</v>
      </c>
      <c r="E849" t="s">
        <v>102</v>
      </c>
      <c r="H849" s="3">
        <v>45796</v>
      </c>
      <c r="I849" s="13">
        <v>45796.556392592589</v>
      </c>
      <c r="J849" t="s">
        <v>191</v>
      </c>
      <c r="K849">
        <v>550</v>
      </c>
      <c r="L849" t="s">
        <v>186</v>
      </c>
      <c r="M849" t="s">
        <v>53</v>
      </c>
      <c r="N849">
        <v>0</v>
      </c>
      <c r="O849">
        <v>0</v>
      </c>
      <c r="P849">
        <v>0</v>
      </c>
      <c r="Q849">
        <v>0</v>
      </c>
      <c r="R849" t="s">
        <v>227</v>
      </c>
      <c r="S849" t="s">
        <v>227</v>
      </c>
      <c r="T849">
        <v>0</v>
      </c>
      <c r="U849" t="s">
        <v>227</v>
      </c>
      <c r="V849" t="s">
        <v>227</v>
      </c>
      <c r="W849" t="s">
        <v>227</v>
      </c>
      <c r="X849" t="s">
        <v>227</v>
      </c>
      <c r="Y849" t="s">
        <v>227</v>
      </c>
      <c r="Z849" t="s">
        <v>227</v>
      </c>
      <c r="AA849" t="s">
        <v>54</v>
      </c>
      <c r="AB849">
        <v>89</v>
      </c>
      <c r="AC849">
        <v>89</v>
      </c>
      <c r="AD849" t="s">
        <v>67</v>
      </c>
      <c r="AE849" t="s">
        <v>4</v>
      </c>
      <c r="AF849" t="s">
        <v>8</v>
      </c>
      <c r="AG849" t="s">
        <v>88</v>
      </c>
      <c r="AH849" s="3">
        <v>45796</v>
      </c>
      <c r="AJ849" t="s">
        <v>56</v>
      </c>
      <c r="AK849" s="3"/>
      <c r="AM849" s="3"/>
      <c r="AN849" t="s">
        <v>57</v>
      </c>
      <c r="AO849" s="3"/>
      <c r="AR849"/>
      <c r="AS849">
        <v>202505</v>
      </c>
      <c r="AT849" s="3">
        <v>45796</v>
      </c>
      <c r="AU849">
        <v>2186577</v>
      </c>
      <c r="AV849">
        <v>45800</v>
      </c>
      <c r="AW849" s="3">
        <v>45805</v>
      </c>
      <c r="AY849" s="3"/>
      <c r="BA849" s="3"/>
      <c r="BC849" s="3"/>
      <c r="BD849">
        <v>202505</v>
      </c>
      <c r="BE849">
        <v>202505</v>
      </c>
      <c r="BF849" s="5">
        <f>IFERROR(VLOOKUP(Sheet1[[#This Row],[ASESOR]],Parámetros!A:B,2,0),Sheet1[[#This Row],[PERIODO_ALTA]])</f>
        <v>202505</v>
      </c>
      <c r="BG849" s="5" t="str">
        <f>_xlfn.CONCAT(TRIM(Sheet1[[#This Row],[ASESOR]])," ",TRIM(Sheet1[[#This Row],[DEPARTAMENTO]]))</f>
        <v>ALIV TELECOM S.A.C. La Libertad</v>
      </c>
      <c r="BH849" s="5" t="str">
        <f>Sheet1[[#This Row],[DNI_ASESOR]]</f>
        <v>20609316170</v>
      </c>
      <c r="BI849">
        <f>IF(Sheet1[[#This Row],[GRUPO]]="G1",IF(AND(Sheet1[[#This Row],[RECIBO1_PAGADO]]&lt;&gt;"",Sheet1[[#This Row],[RECIBO1_PAGADO]]&lt;=DATEVALUE("10/06/2025")),1,0),0)</f>
        <v>1</v>
      </c>
      <c r="BJ849" s="9">
        <f>Sheet1[[#This Row],[PRECIO CON IGV EXTERNO]]/1.18</f>
        <v>75.423728813559322</v>
      </c>
      <c r="BK849" s="5" t="str">
        <f>IF(MONTH(Sheet1[[#This Row],[WS_RECIBO1_EMISION]])=5,"G1",IF(MONTH(Sheet1[[#This Row],[WS_RECIBO1_EMISION]])-5=1,"G2","POR DEFINIR"))</f>
        <v>G1</v>
      </c>
      <c r="BL849" s="5" t="s">
        <v>1798</v>
      </c>
    </row>
    <row r="850" spans="1:64" x14ac:dyDescent="0.25">
      <c r="A850">
        <v>2186582</v>
      </c>
      <c r="B850" t="s">
        <v>1151</v>
      </c>
      <c r="C850" t="s">
        <v>85</v>
      </c>
      <c r="D850" t="s">
        <v>86</v>
      </c>
      <c r="E850" t="s">
        <v>66</v>
      </c>
      <c r="H850" s="3">
        <v>45796</v>
      </c>
      <c r="I850" s="13">
        <v>45796.562697800924</v>
      </c>
      <c r="J850" t="s">
        <v>190</v>
      </c>
      <c r="K850">
        <v>350</v>
      </c>
      <c r="L850" t="s">
        <v>186</v>
      </c>
      <c r="M850" t="s">
        <v>53</v>
      </c>
      <c r="N850">
        <v>0</v>
      </c>
      <c r="O850">
        <v>0</v>
      </c>
      <c r="P850">
        <v>0</v>
      </c>
      <c r="Q850">
        <v>0</v>
      </c>
      <c r="R850" t="s">
        <v>227</v>
      </c>
      <c r="S850" t="s">
        <v>227</v>
      </c>
      <c r="T850">
        <v>0</v>
      </c>
      <c r="U850" t="s">
        <v>227</v>
      </c>
      <c r="V850" t="s">
        <v>227</v>
      </c>
      <c r="W850" t="s">
        <v>227</v>
      </c>
      <c r="X850" t="s">
        <v>227</v>
      </c>
      <c r="Y850" t="s">
        <v>227</v>
      </c>
      <c r="Z850" t="s">
        <v>227</v>
      </c>
      <c r="AA850" t="s">
        <v>54</v>
      </c>
      <c r="AB850">
        <v>69</v>
      </c>
      <c r="AC850">
        <v>69</v>
      </c>
      <c r="AD850" t="s">
        <v>55</v>
      </c>
      <c r="AE850" t="s">
        <v>141</v>
      </c>
      <c r="AF850" t="s">
        <v>187</v>
      </c>
      <c r="AG850" t="s">
        <v>88</v>
      </c>
      <c r="AH850" s="3">
        <v>45796</v>
      </c>
      <c r="AJ850" t="s">
        <v>56</v>
      </c>
      <c r="AK850" s="3"/>
      <c r="AM850" s="3"/>
      <c r="AN850" t="s">
        <v>57</v>
      </c>
      <c r="AO850" s="3"/>
      <c r="AR850"/>
      <c r="AS850">
        <v>202505</v>
      </c>
      <c r="AT850" s="3">
        <v>45796</v>
      </c>
      <c r="AU850">
        <v>2186582</v>
      </c>
      <c r="AV850">
        <v>45800</v>
      </c>
      <c r="AW850" s="3">
        <v>45812</v>
      </c>
      <c r="AY850" s="3"/>
      <c r="BA850" s="3"/>
      <c r="BC850" s="3"/>
      <c r="BD850">
        <v>202505</v>
      </c>
      <c r="BE850">
        <v>202505</v>
      </c>
      <c r="BF850" s="5">
        <f>IFERROR(VLOOKUP(Sheet1[[#This Row],[ASESOR]],Parámetros!A:B,2,0),Sheet1[[#This Row],[PERIODO_ALTA]])</f>
        <v>202505</v>
      </c>
      <c r="BG850" s="5" t="str">
        <f>_xlfn.CONCAT(TRIM(Sheet1[[#This Row],[ASESOR]])," ",TRIM(Sheet1[[#This Row],[DEPARTAMENTO]]))</f>
        <v>EXPORTEL PROVINCIA Lambayeque</v>
      </c>
      <c r="BH850" s="5" t="str">
        <f>Sheet1[[#This Row],[DNI_ASESOR]]</f>
        <v>20610487672</v>
      </c>
      <c r="BI850">
        <f>IF(Sheet1[[#This Row],[GRUPO]]="G1",IF(AND(Sheet1[[#This Row],[RECIBO1_PAGADO]]&lt;&gt;"",Sheet1[[#This Row],[RECIBO1_PAGADO]]&lt;=DATEVALUE("10/06/2025")),1,0),0)</f>
        <v>1</v>
      </c>
      <c r="BJ850" s="9">
        <f>Sheet1[[#This Row],[PRECIO CON IGV EXTERNO]]/1.18</f>
        <v>58.474576271186443</v>
      </c>
      <c r="BK850" s="5" t="str">
        <f>IF(MONTH(Sheet1[[#This Row],[WS_RECIBO1_EMISION]])=5,"G1",IF(MONTH(Sheet1[[#This Row],[WS_RECIBO1_EMISION]])-5=1,"G2","POR DEFINIR"))</f>
        <v>G1</v>
      </c>
      <c r="BL850" s="5" t="s">
        <v>1798</v>
      </c>
    </row>
    <row r="851" spans="1:64" x14ac:dyDescent="0.25">
      <c r="A851">
        <v>2186590</v>
      </c>
      <c r="B851" t="s">
        <v>1152</v>
      </c>
      <c r="C851" t="s">
        <v>89</v>
      </c>
      <c r="D851" t="s">
        <v>89</v>
      </c>
      <c r="E851" t="s">
        <v>93</v>
      </c>
      <c r="H851" s="3">
        <v>45796</v>
      </c>
      <c r="I851" s="13">
        <v>45796.568893090276</v>
      </c>
      <c r="J851" t="s">
        <v>190</v>
      </c>
      <c r="K851">
        <v>350</v>
      </c>
      <c r="L851" t="s">
        <v>186</v>
      </c>
      <c r="M851" t="s">
        <v>53</v>
      </c>
      <c r="N851">
        <v>0</v>
      </c>
      <c r="O851">
        <v>0</v>
      </c>
      <c r="P851">
        <v>0</v>
      </c>
      <c r="Q851">
        <v>0</v>
      </c>
      <c r="R851" t="s">
        <v>227</v>
      </c>
      <c r="S851" t="s">
        <v>227</v>
      </c>
      <c r="T851">
        <v>0</v>
      </c>
      <c r="U851" t="s">
        <v>227</v>
      </c>
      <c r="V851" t="s">
        <v>227</v>
      </c>
      <c r="W851" t="s">
        <v>227</v>
      </c>
      <c r="X851" t="s">
        <v>227</v>
      </c>
      <c r="Y851" t="s">
        <v>227</v>
      </c>
      <c r="Z851" t="s">
        <v>227</v>
      </c>
      <c r="AA851" t="s">
        <v>54</v>
      </c>
      <c r="AB851">
        <v>69</v>
      </c>
      <c r="AC851">
        <v>69</v>
      </c>
      <c r="AD851" t="s">
        <v>67</v>
      </c>
      <c r="AE851" t="s">
        <v>70</v>
      </c>
      <c r="AF851" t="s">
        <v>131</v>
      </c>
      <c r="AG851" t="s">
        <v>88</v>
      </c>
      <c r="AH851" s="3">
        <v>45797</v>
      </c>
      <c r="AJ851" t="s">
        <v>56</v>
      </c>
      <c r="AK851" s="3"/>
      <c r="AM851" s="3"/>
      <c r="AN851" t="s">
        <v>57</v>
      </c>
      <c r="AO851" s="3"/>
      <c r="AR851"/>
      <c r="AS851">
        <v>202505</v>
      </c>
      <c r="AT851" s="3">
        <v>45797</v>
      </c>
      <c r="AU851">
        <v>2186590</v>
      </c>
      <c r="AV851">
        <v>45800</v>
      </c>
      <c r="AW851" s="3">
        <v>45805</v>
      </c>
      <c r="AY851" s="3"/>
      <c r="BA851" s="3"/>
      <c r="BC851" s="3"/>
      <c r="BD851">
        <v>202505</v>
      </c>
      <c r="BE851">
        <v>202505</v>
      </c>
      <c r="BF851" s="5">
        <f>IFERROR(VLOOKUP(Sheet1[[#This Row],[ASESOR]],Parámetros!A:B,2,0),Sheet1[[#This Row],[PERIODO_ALTA]])</f>
        <v>202505</v>
      </c>
      <c r="BG851" s="5" t="str">
        <f>_xlfn.CONCAT(TRIM(Sheet1[[#This Row],[ASESOR]])," ",TRIM(Sheet1[[#This Row],[DEPARTAMENTO]]))</f>
        <v>SICOMNET SAC Piura</v>
      </c>
      <c r="BH851" s="5" t="str">
        <f>Sheet1[[#This Row],[DNI_ASESOR]]</f>
        <v>20610959564</v>
      </c>
      <c r="BI851">
        <f>IF(Sheet1[[#This Row],[GRUPO]]="G1",IF(AND(Sheet1[[#This Row],[RECIBO1_PAGADO]]&lt;&gt;"",Sheet1[[#This Row],[RECIBO1_PAGADO]]&lt;=DATEVALUE("10/06/2025")),1,0),0)</f>
        <v>1</v>
      </c>
      <c r="BJ851" s="9">
        <f>Sheet1[[#This Row],[PRECIO CON IGV EXTERNO]]/1.18</f>
        <v>58.474576271186443</v>
      </c>
      <c r="BK851" s="5" t="str">
        <f>IF(MONTH(Sheet1[[#This Row],[WS_RECIBO1_EMISION]])=5,"G1",IF(MONTH(Sheet1[[#This Row],[WS_RECIBO1_EMISION]])-5=1,"G2","POR DEFINIR"))</f>
        <v>G1</v>
      </c>
      <c r="BL851" s="5" t="s">
        <v>1798</v>
      </c>
    </row>
    <row r="852" spans="1:64" x14ac:dyDescent="0.25">
      <c r="A852">
        <v>2186594</v>
      </c>
      <c r="B852" t="s">
        <v>1153</v>
      </c>
      <c r="C852" t="s">
        <v>89</v>
      </c>
      <c r="D852" t="s">
        <v>89</v>
      </c>
      <c r="E852" t="s">
        <v>89</v>
      </c>
      <c r="H852" s="3">
        <v>45796</v>
      </c>
      <c r="I852" s="13">
        <v>45796.58138703704</v>
      </c>
      <c r="J852" t="s">
        <v>192</v>
      </c>
      <c r="K852">
        <v>400</v>
      </c>
      <c r="L852" t="s">
        <v>188</v>
      </c>
      <c r="M852" t="s">
        <v>61</v>
      </c>
      <c r="N852">
        <v>0</v>
      </c>
      <c r="O852">
        <v>0</v>
      </c>
      <c r="P852">
        <v>0</v>
      </c>
      <c r="Q852">
        <v>0</v>
      </c>
      <c r="R852" t="s">
        <v>227</v>
      </c>
      <c r="S852" t="s">
        <v>227</v>
      </c>
      <c r="T852">
        <v>1</v>
      </c>
      <c r="U852" t="s">
        <v>227</v>
      </c>
      <c r="V852" t="s">
        <v>227</v>
      </c>
      <c r="W852" t="s">
        <v>227</v>
      </c>
      <c r="X852" t="s">
        <v>227</v>
      </c>
      <c r="Y852" t="s">
        <v>227</v>
      </c>
      <c r="Z852" t="s">
        <v>227</v>
      </c>
      <c r="AA852" t="s">
        <v>64</v>
      </c>
      <c r="AB852">
        <v>139</v>
      </c>
      <c r="AC852">
        <v>139</v>
      </c>
      <c r="AD852" t="s">
        <v>67</v>
      </c>
      <c r="AE852" t="s">
        <v>4</v>
      </c>
      <c r="AF852" t="s">
        <v>8</v>
      </c>
      <c r="AG852" t="s">
        <v>88</v>
      </c>
      <c r="AH852" s="3">
        <v>45797</v>
      </c>
      <c r="AJ852" t="s">
        <v>56</v>
      </c>
      <c r="AK852" s="3"/>
      <c r="AM852" s="3"/>
      <c r="AN852" t="s">
        <v>57</v>
      </c>
      <c r="AO852" s="3"/>
      <c r="AR852"/>
      <c r="AS852">
        <v>202505</v>
      </c>
      <c r="AT852" s="3">
        <v>45797</v>
      </c>
      <c r="AU852">
        <v>2186594</v>
      </c>
      <c r="AV852">
        <v>45800</v>
      </c>
      <c r="AW852" s="3">
        <v>45811</v>
      </c>
      <c r="AY852" s="3"/>
      <c r="BA852" s="3"/>
      <c r="BC852" s="3"/>
      <c r="BD852">
        <v>202505</v>
      </c>
      <c r="BE852">
        <v>202505</v>
      </c>
      <c r="BF852" s="5">
        <f>IFERROR(VLOOKUP(Sheet1[[#This Row],[ASESOR]],Parámetros!A:B,2,0),Sheet1[[#This Row],[PERIODO_ALTA]])</f>
        <v>202505</v>
      </c>
      <c r="BG852" s="5" t="str">
        <f>_xlfn.CONCAT(TRIM(Sheet1[[#This Row],[ASESOR]])," ",TRIM(Sheet1[[#This Row],[DEPARTAMENTO]]))</f>
        <v>ALIV TELECOM S.A.C. Piura</v>
      </c>
      <c r="BH852" s="5" t="str">
        <f>Sheet1[[#This Row],[DNI_ASESOR]]</f>
        <v>20609316170</v>
      </c>
      <c r="BI852">
        <f>IF(Sheet1[[#This Row],[GRUPO]]="G1",IF(AND(Sheet1[[#This Row],[RECIBO1_PAGADO]]&lt;&gt;"",Sheet1[[#This Row],[RECIBO1_PAGADO]]&lt;=DATEVALUE("10/06/2025")),1,0),0)</f>
        <v>1</v>
      </c>
      <c r="BJ852" s="9">
        <f>Sheet1[[#This Row],[PRECIO CON IGV EXTERNO]]/1.18</f>
        <v>117.79661016949153</v>
      </c>
      <c r="BK852" s="5" t="str">
        <f>IF(MONTH(Sheet1[[#This Row],[WS_RECIBO1_EMISION]])=5,"G1",IF(MONTH(Sheet1[[#This Row],[WS_RECIBO1_EMISION]])-5=1,"G2","POR DEFINIR"))</f>
        <v>G1</v>
      </c>
      <c r="BL852" s="5" t="s">
        <v>1798</v>
      </c>
    </row>
    <row r="853" spans="1:64" x14ac:dyDescent="0.25">
      <c r="A853">
        <v>2186597</v>
      </c>
      <c r="B853" t="s">
        <v>1154</v>
      </c>
      <c r="C853" t="s">
        <v>94</v>
      </c>
      <c r="D853" t="s">
        <v>95</v>
      </c>
      <c r="E853" t="s">
        <v>96</v>
      </c>
      <c r="H853" s="3">
        <v>45796</v>
      </c>
      <c r="I853" s="13">
        <v>45796.587839432868</v>
      </c>
      <c r="J853" t="s">
        <v>191</v>
      </c>
      <c r="K853">
        <v>550</v>
      </c>
      <c r="L853" t="s">
        <v>186</v>
      </c>
      <c r="M853" t="s">
        <v>53</v>
      </c>
      <c r="N853">
        <v>0</v>
      </c>
      <c r="O853">
        <v>0</v>
      </c>
      <c r="P853">
        <v>0</v>
      </c>
      <c r="Q853">
        <v>0</v>
      </c>
      <c r="R853" t="s">
        <v>227</v>
      </c>
      <c r="S853" t="s">
        <v>227</v>
      </c>
      <c r="T853">
        <v>0</v>
      </c>
      <c r="U853" t="s">
        <v>227</v>
      </c>
      <c r="V853" t="s">
        <v>227</v>
      </c>
      <c r="W853" t="s">
        <v>227</v>
      </c>
      <c r="X853" t="s">
        <v>227</v>
      </c>
      <c r="Y853" t="s">
        <v>227</v>
      </c>
      <c r="Z853" t="s">
        <v>227</v>
      </c>
      <c r="AA853" t="s">
        <v>54</v>
      </c>
      <c r="AB853">
        <v>89</v>
      </c>
      <c r="AC853">
        <v>89</v>
      </c>
      <c r="AD853" t="s">
        <v>60</v>
      </c>
      <c r="AE853" t="s">
        <v>841</v>
      </c>
      <c r="AF853" t="s">
        <v>842</v>
      </c>
      <c r="AG853" t="s">
        <v>88</v>
      </c>
      <c r="AH853" s="3">
        <v>45796</v>
      </c>
      <c r="AJ853" t="s">
        <v>56</v>
      </c>
      <c r="AK853" s="3"/>
      <c r="AM853" s="3"/>
      <c r="AN853" t="s">
        <v>57</v>
      </c>
      <c r="AO853" s="3"/>
      <c r="AR853"/>
      <c r="AS853">
        <v>202505</v>
      </c>
      <c r="AT853" s="3">
        <v>45796</v>
      </c>
      <c r="AU853">
        <v>2186597</v>
      </c>
      <c r="AV853">
        <v>45800</v>
      </c>
      <c r="AW853" s="3">
        <v>45804</v>
      </c>
      <c r="AY853" s="3"/>
      <c r="BA853" s="3"/>
      <c r="BC853" s="3"/>
      <c r="BD853">
        <v>202505</v>
      </c>
      <c r="BE853">
        <v>202505</v>
      </c>
      <c r="BF853" s="5">
        <f>IFERROR(VLOOKUP(Sheet1[[#This Row],[ASESOR]],Parámetros!A:B,2,0),Sheet1[[#This Row],[PERIODO_ALTA]])</f>
        <v>202505</v>
      </c>
      <c r="BG853" s="5" t="str">
        <f>_xlfn.CONCAT(TRIM(Sheet1[[#This Row],[ASESOR]])," ",TRIM(Sheet1[[#This Row],[DEPARTAMENTO]]))</f>
        <v>CMBRANDO VENTAS S.A.C. La Libertad</v>
      </c>
      <c r="BH853" s="5" t="str">
        <f>Sheet1[[#This Row],[DNI_ASESOR]]</f>
        <v>20606057572</v>
      </c>
      <c r="BI853">
        <f>IF(Sheet1[[#This Row],[GRUPO]]="G1",IF(AND(Sheet1[[#This Row],[RECIBO1_PAGADO]]&lt;&gt;"",Sheet1[[#This Row],[RECIBO1_PAGADO]]&lt;=DATEVALUE("10/06/2025")),1,0),0)</f>
        <v>1</v>
      </c>
      <c r="BJ853" s="9">
        <f>Sheet1[[#This Row],[PRECIO CON IGV EXTERNO]]/1.18</f>
        <v>75.423728813559322</v>
      </c>
      <c r="BK853" s="5" t="str">
        <f>IF(MONTH(Sheet1[[#This Row],[WS_RECIBO1_EMISION]])=5,"G1",IF(MONTH(Sheet1[[#This Row],[WS_RECIBO1_EMISION]])-5=1,"G2","POR DEFINIR"))</f>
        <v>G1</v>
      </c>
      <c r="BL853" s="5" t="s">
        <v>1798</v>
      </c>
    </row>
    <row r="854" spans="1:64" x14ac:dyDescent="0.25">
      <c r="A854">
        <v>2186602</v>
      </c>
      <c r="B854" t="s">
        <v>1155</v>
      </c>
      <c r="C854" t="s">
        <v>913</v>
      </c>
      <c r="D854" t="s">
        <v>914</v>
      </c>
      <c r="E854" t="s">
        <v>915</v>
      </c>
      <c r="H854" s="3">
        <v>45796</v>
      </c>
      <c r="I854" s="13">
        <v>45796.575170833334</v>
      </c>
      <c r="J854" t="s">
        <v>190</v>
      </c>
      <c r="K854">
        <v>350</v>
      </c>
      <c r="L854" t="s">
        <v>186</v>
      </c>
      <c r="M854" t="s">
        <v>53</v>
      </c>
      <c r="N854">
        <v>0</v>
      </c>
      <c r="O854">
        <v>0</v>
      </c>
      <c r="P854">
        <v>0</v>
      </c>
      <c r="Q854">
        <v>0</v>
      </c>
      <c r="R854" t="s">
        <v>227</v>
      </c>
      <c r="S854" t="s">
        <v>227</v>
      </c>
      <c r="T854">
        <v>0</v>
      </c>
      <c r="U854" t="s">
        <v>227</v>
      </c>
      <c r="V854" t="s">
        <v>227</v>
      </c>
      <c r="W854" t="s">
        <v>227</v>
      </c>
      <c r="X854" t="s">
        <v>227</v>
      </c>
      <c r="Y854" t="s">
        <v>227</v>
      </c>
      <c r="Z854" t="s">
        <v>227</v>
      </c>
      <c r="AA854" t="s">
        <v>54</v>
      </c>
      <c r="AB854">
        <v>69</v>
      </c>
      <c r="AC854">
        <v>69</v>
      </c>
      <c r="AD854" t="s">
        <v>67</v>
      </c>
      <c r="AE854" t="s">
        <v>4</v>
      </c>
      <c r="AF854" t="s">
        <v>8</v>
      </c>
      <c r="AG854" t="s">
        <v>88</v>
      </c>
      <c r="AH854" s="3">
        <v>45796</v>
      </c>
      <c r="AJ854" t="s">
        <v>56</v>
      </c>
      <c r="AK854" s="3"/>
      <c r="AM854" s="3"/>
      <c r="AN854" t="s">
        <v>57</v>
      </c>
      <c r="AO854" s="3"/>
      <c r="AR854"/>
      <c r="AS854">
        <v>202505</v>
      </c>
      <c r="AT854" s="3">
        <v>45796</v>
      </c>
      <c r="AU854">
        <v>2186602</v>
      </c>
      <c r="AV854">
        <v>45800</v>
      </c>
      <c r="AW854" s="3">
        <v>45804</v>
      </c>
      <c r="AY854" s="3"/>
      <c r="BA854" s="3"/>
      <c r="BC854" s="3"/>
      <c r="BD854">
        <v>202505</v>
      </c>
      <c r="BE854">
        <v>202505</v>
      </c>
      <c r="BF854" s="5">
        <f>IFERROR(VLOOKUP(Sheet1[[#This Row],[ASESOR]],Parámetros!A:B,2,0),Sheet1[[#This Row],[PERIODO_ALTA]])</f>
        <v>202505</v>
      </c>
      <c r="BG854" s="5" t="str">
        <f>_xlfn.CONCAT(TRIM(Sheet1[[#This Row],[ASESOR]])," ",TRIM(Sheet1[[#This Row],[DEPARTAMENTO]]))</f>
        <v>ALIV TELECOM S.A.C. Junín</v>
      </c>
      <c r="BH854" s="5" t="str">
        <f>Sheet1[[#This Row],[DNI_ASESOR]]</f>
        <v>20609316170</v>
      </c>
      <c r="BI854">
        <f>IF(Sheet1[[#This Row],[GRUPO]]="G1",IF(AND(Sheet1[[#This Row],[RECIBO1_PAGADO]]&lt;&gt;"",Sheet1[[#This Row],[RECIBO1_PAGADO]]&lt;=DATEVALUE("10/06/2025")),1,0),0)</f>
        <v>1</v>
      </c>
      <c r="BJ854" s="9">
        <f>Sheet1[[#This Row],[PRECIO CON IGV EXTERNO]]/1.18</f>
        <v>58.474576271186443</v>
      </c>
      <c r="BK854" s="5" t="str">
        <f>IF(MONTH(Sheet1[[#This Row],[WS_RECIBO1_EMISION]])=5,"G1",IF(MONTH(Sheet1[[#This Row],[WS_RECIBO1_EMISION]])-5=1,"G2","POR DEFINIR"))</f>
        <v>G1</v>
      </c>
      <c r="BL854" s="5" t="s">
        <v>1797</v>
      </c>
    </row>
    <row r="855" spans="1:64" x14ac:dyDescent="0.25">
      <c r="A855">
        <v>2186618</v>
      </c>
      <c r="B855" t="s">
        <v>1156</v>
      </c>
      <c r="C855" t="s">
        <v>89</v>
      </c>
      <c r="D855" t="s">
        <v>89</v>
      </c>
      <c r="E855" t="s">
        <v>90</v>
      </c>
      <c r="H855" s="3">
        <v>45796</v>
      </c>
      <c r="I855" s="13">
        <v>45796.564716284724</v>
      </c>
      <c r="J855" t="s">
        <v>191</v>
      </c>
      <c r="K855">
        <v>550</v>
      </c>
      <c r="L855" t="s">
        <v>186</v>
      </c>
      <c r="M855" t="s">
        <v>53</v>
      </c>
      <c r="N855">
        <v>0</v>
      </c>
      <c r="O855">
        <v>0</v>
      </c>
      <c r="P855">
        <v>0</v>
      </c>
      <c r="Q855">
        <v>0</v>
      </c>
      <c r="R855" t="s">
        <v>227</v>
      </c>
      <c r="S855" t="s">
        <v>227</v>
      </c>
      <c r="T855">
        <v>0</v>
      </c>
      <c r="U855" t="s">
        <v>227</v>
      </c>
      <c r="V855" t="s">
        <v>227</v>
      </c>
      <c r="W855" t="s">
        <v>227</v>
      </c>
      <c r="X855" t="s">
        <v>227</v>
      </c>
      <c r="Y855" t="s">
        <v>227</v>
      </c>
      <c r="Z855" t="s">
        <v>227</v>
      </c>
      <c r="AA855" t="s">
        <v>54</v>
      </c>
      <c r="AB855">
        <v>89</v>
      </c>
      <c r="AC855">
        <v>89</v>
      </c>
      <c r="AD855" t="s">
        <v>67</v>
      </c>
      <c r="AE855" t="s">
        <v>4</v>
      </c>
      <c r="AF855" t="s">
        <v>8</v>
      </c>
      <c r="AG855" t="s">
        <v>88</v>
      </c>
      <c r="AH855" s="3">
        <v>45796</v>
      </c>
      <c r="AJ855" t="s">
        <v>56</v>
      </c>
      <c r="AK855" s="3"/>
      <c r="AM855" s="3"/>
      <c r="AN855" t="s">
        <v>57</v>
      </c>
      <c r="AO855" s="3"/>
      <c r="AR855"/>
      <c r="AS855">
        <v>202505</v>
      </c>
      <c r="AT855" s="3">
        <v>45796</v>
      </c>
      <c r="AU855">
        <v>2186618</v>
      </c>
      <c r="AV855">
        <v>45800</v>
      </c>
      <c r="AW855" s="3">
        <v>45805</v>
      </c>
      <c r="AY855" s="3"/>
      <c r="BA855" s="3"/>
      <c r="BC855" s="3"/>
      <c r="BD855">
        <v>202505</v>
      </c>
      <c r="BE855">
        <v>202505</v>
      </c>
      <c r="BF855" s="5">
        <f>IFERROR(VLOOKUP(Sheet1[[#This Row],[ASESOR]],Parámetros!A:B,2,0),Sheet1[[#This Row],[PERIODO_ALTA]])</f>
        <v>202505</v>
      </c>
      <c r="BG855" s="5" t="str">
        <f>_xlfn.CONCAT(TRIM(Sheet1[[#This Row],[ASESOR]])," ",TRIM(Sheet1[[#This Row],[DEPARTAMENTO]]))</f>
        <v>ALIV TELECOM S.A.C. Piura</v>
      </c>
      <c r="BH855" s="5" t="str">
        <f>Sheet1[[#This Row],[DNI_ASESOR]]</f>
        <v>20609316170</v>
      </c>
      <c r="BI855">
        <f>IF(Sheet1[[#This Row],[GRUPO]]="G1",IF(AND(Sheet1[[#This Row],[RECIBO1_PAGADO]]&lt;&gt;"",Sheet1[[#This Row],[RECIBO1_PAGADO]]&lt;=DATEVALUE("10/06/2025")),1,0),0)</f>
        <v>1</v>
      </c>
      <c r="BJ855" s="9">
        <f>Sheet1[[#This Row],[PRECIO CON IGV EXTERNO]]/1.18</f>
        <v>75.423728813559322</v>
      </c>
      <c r="BK855" s="5" t="str">
        <f>IF(MONTH(Sheet1[[#This Row],[WS_RECIBO1_EMISION]])=5,"G1",IF(MONTH(Sheet1[[#This Row],[WS_RECIBO1_EMISION]])-5=1,"G2","POR DEFINIR"))</f>
        <v>G1</v>
      </c>
      <c r="BL855" s="5" t="s">
        <v>1798</v>
      </c>
    </row>
    <row r="856" spans="1:64" x14ac:dyDescent="0.25">
      <c r="A856">
        <v>2186628</v>
      </c>
      <c r="B856" t="s">
        <v>1157</v>
      </c>
      <c r="C856" t="s">
        <v>94</v>
      </c>
      <c r="D856" t="s">
        <v>95</v>
      </c>
      <c r="E856" t="s">
        <v>102</v>
      </c>
      <c r="H856" s="3">
        <v>45796</v>
      </c>
      <c r="I856" s="13">
        <v>45796.583711770836</v>
      </c>
      <c r="J856" t="s">
        <v>190</v>
      </c>
      <c r="K856">
        <v>350</v>
      </c>
      <c r="L856" t="s">
        <v>188</v>
      </c>
      <c r="M856" t="s">
        <v>58</v>
      </c>
      <c r="N856">
        <v>2</v>
      </c>
      <c r="O856">
        <v>0</v>
      </c>
      <c r="P856">
        <v>1</v>
      </c>
      <c r="Q856">
        <v>0</v>
      </c>
      <c r="R856" t="s">
        <v>227</v>
      </c>
      <c r="S856" t="s">
        <v>227</v>
      </c>
      <c r="T856">
        <v>0</v>
      </c>
      <c r="U856" t="s">
        <v>227</v>
      </c>
      <c r="V856" t="s">
        <v>227</v>
      </c>
      <c r="W856" t="s">
        <v>227</v>
      </c>
      <c r="X856" t="s">
        <v>227</v>
      </c>
      <c r="Y856" t="s">
        <v>227</v>
      </c>
      <c r="Z856" t="s">
        <v>227</v>
      </c>
      <c r="AA856" t="s">
        <v>54</v>
      </c>
      <c r="AB856">
        <v>114</v>
      </c>
      <c r="AC856">
        <v>114</v>
      </c>
      <c r="AD856" t="s">
        <v>67</v>
      </c>
      <c r="AE856" t="s">
        <v>4</v>
      </c>
      <c r="AF856" t="s">
        <v>8</v>
      </c>
      <c r="AG856" t="s">
        <v>88</v>
      </c>
      <c r="AH856" s="3">
        <v>45796</v>
      </c>
      <c r="AJ856" t="s">
        <v>56</v>
      </c>
      <c r="AK856" s="3"/>
      <c r="AM856" s="3"/>
      <c r="AN856" t="s">
        <v>57</v>
      </c>
      <c r="AO856" s="3"/>
      <c r="AR856"/>
      <c r="AS856">
        <v>202505</v>
      </c>
      <c r="AT856" s="3">
        <v>45796</v>
      </c>
      <c r="AU856">
        <v>2186628</v>
      </c>
      <c r="AV856">
        <v>45800</v>
      </c>
      <c r="AW856" s="3">
        <v>45810</v>
      </c>
      <c r="AY856" s="3"/>
      <c r="BA856" s="3"/>
      <c r="BC856" s="3"/>
      <c r="BD856">
        <v>202505</v>
      </c>
      <c r="BE856">
        <v>202505</v>
      </c>
      <c r="BF856" s="5">
        <f>IFERROR(VLOOKUP(Sheet1[[#This Row],[ASESOR]],Parámetros!A:B,2,0),Sheet1[[#This Row],[PERIODO_ALTA]])</f>
        <v>202505</v>
      </c>
      <c r="BG856" s="5" t="str">
        <f>_xlfn.CONCAT(TRIM(Sheet1[[#This Row],[ASESOR]])," ",TRIM(Sheet1[[#This Row],[DEPARTAMENTO]]))</f>
        <v>ALIV TELECOM S.A.C. La Libertad</v>
      </c>
      <c r="BH856" s="5" t="str">
        <f>Sheet1[[#This Row],[DNI_ASESOR]]</f>
        <v>20609316170</v>
      </c>
      <c r="BI856">
        <f>IF(Sheet1[[#This Row],[GRUPO]]="G1",IF(AND(Sheet1[[#This Row],[RECIBO1_PAGADO]]&lt;&gt;"",Sheet1[[#This Row],[RECIBO1_PAGADO]]&lt;=DATEVALUE("10/06/2025")),1,0),0)</f>
        <v>1</v>
      </c>
      <c r="BJ856" s="9">
        <f>Sheet1[[#This Row],[PRECIO CON IGV EXTERNO]]/1.18</f>
        <v>96.610169491525426</v>
      </c>
      <c r="BK856" s="5" t="str">
        <f>IF(MONTH(Sheet1[[#This Row],[WS_RECIBO1_EMISION]])=5,"G1",IF(MONTH(Sheet1[[#This Row],[WS_RECIBO1_EMISION]])-5=1,"G2","POR DEFINIR"))</f>
        <v>G1</v>
      </c>
      <c r="BL856" s="5" t="s">
        <v>1798</v>
      </c>
    </row>
    <row r="857" spans="1:64" x14ac:dyDescent="0.25">
      <c r="A857">
        <v>2186633</v>
      </c>
      <c r="B857" t="s">
        <v>1158</v>
      </c>
      <c r="C857" t="s">
        <v>94</v>
      </c>
      <c r="D857" t="s">
        <v>95</v>
      </c>
      <c r="E857" t="s">
        <v>96</v>
      </c>
      <c r="H857" s="3">
        <v>45796</v>
      </c>
      <c r="I857" s="13">
        <v>45796.579348576386</v>
      </c>
      <c r="J857" t="s">
        <v>191</v>
      </c>
      <c r="K857">
        <v>550</v>
      </c>
      <c r="L857" t="s">
        <v>186</v>
      </c>
      <c r="M857" t="s">
        <v>53</v>
      </c>
      <c r="N857">
        <v>0</v>
      </c>
      <c r="O857">
        <v>0</v>
      </c>
      <c r="P857">
        <v>0</v>
      </c>
      <c r="Q857">
        <v>0</v>
      </c>
      <c r="R857" t="s">
        <v>227</v>
      </c>
      <c r="S857" t="s">
        <v>227</v>
      </c>
      <c r="T857">
        <v>0</v>
      </c>
      <c r="U857" t="s">
        <v>227</v>
      </c>
      <c r="V857" t="s">
        <v>227</v>
      </c>
      <c r="W857" t="s">
        <v>227</v>
      </c>
      <c r="X857" t="s">
        <v>227</v>
      </c>
      <c r="Y857" t="s">
        <v>227</v>
      </c>
      <c r="Z857" t="s">
        <v>227</v>
      </c>
      <c r="AA857" t="s">
        <v>54</v>
      </c>
      <c r="AB857">
        <v>89</v>
      </c>
      <c r="AC857">
        <v>89</v>
      </c>
      <c r="AD857" t="s">
        <v>67</v>
      </c>
      <c r="AE857" t="s">
        <v>4</v>
      </c>
      <c r="AF857" t="s">
        <v>8</v>
      </c>
      <c r="AG857" t="s">
        <v>88</v>
      </c>
      <c r="AH857" s="3">
        <v>45796</v>
      </c>
      <c r="AJ857" t="s">
        <v>56</v>
      </c>
      <c r="AK857" s="3"/>
      <c r="AM857" s="3"/>
      <c r="AN857" t="s">
        <v>57</v>
      </c>
      <c r="AO857" s="3"/>
      <c r="AR857"/>
      <c r="AS857">
        <v>202505</v>
      </c>
      <c r="AT857" s="3">
        <v>45796</v>
      </c>
      <c r="AU857">
        <v>2186633</v>
      </c>
      <c r="AV857">
        <v>45800</v>
      </c>
      <c r="AW857" s="3">
        <v>45806</v>
      </c>
      <c r="AY857" s="3"/>
      <c r="BA857" s="3"/>
      <c r="BC857" s="3"/>
      <c r="BD857">
        <v>202505</v>
      </c>
      <c r="BE857">
        <v>202505</v>
      </c>
      <c r="BF857" s="5">
        <f>IFERROR(VLOOKUP(Sheet1[[#This Row],[ASESOR]],Parámetros!A:B,2,0),Sheet1[[#This Row],[PERIODO_ALTA]])</f>
        <v>202505</v>
      </c>
      <c r="BG857" s="5" t="str">
        <f>_xlfn.CONCAT(TRIM(Sheet1[[#This Row],[ASESOR]])," ",TRIM(Sheet1[[#This Row],[DEPARTAMENTO]]))</f>
        <v>ALIV TELECOM S.A.C. La Libertad</v>
      </c>
      <c r="BH857" s="5" t="str">
        <f>Sheet1[[#This Row],[DNI_ASESOR]]</f>
        <v>20609316170</v>
      </c>
      <c r="BI857">
        <f>IF(Sheet1[[#This Row],[GRUPO]]="G1",IF(AND(Sheet1[[#This Row],[RECIBO1_PAGADO]]&lt;&gt;"",Sheet1[[#This Row],[RECIBO1_PAGADO]]&lt;=DATEVALUE("10/06/2025")),1,0),0)</f>
        <v>1</v>
      </c>
      <c r="BJ857" s="9">
        <f>Sheet1[[#This Row],[PRECIO CON IGV EXTERNO]]/1.18</f>
        <v>75.423728813559322</v>
      </c>
      <c r="BK857" s="5" t="str">
        <f>IF(MONTH(Sheet1[[#This Row],[WS_RECIBO1_EMISION]])=5,"G1",IF(MONTH(Sheet1[[#This Row],[WS_RECIBO1_EMISION]])-5=1,"G2","POR DEFINIR"))</f>
        <v>G1</v>
      </c>
      <c r="BL857" s="5" t="s">
        <v>1798</v>
      </c>
    </row>
    <row r="858" spans="1:64" x14ac:dyDescent="0.25">
      <c r="A858">
        <v>2186702</v>
      </c>
      <c r="B858" t="s">
        <v>1159</v>
      </c>
      <c r="C858" t="s">
        <v>89</v>
      </c>
      <c r="D858" t="s">
        <v>89</v>
      </c>
      <c r="E858" t="s">
        <v>89</v>
      </c>
      <c r="H858" s="3">
        <v>45796</v>
      </c>
      <c r="I858" s="13">
        <v>45796.596003900464</v>
      </c>
      <c r="J858" t="s">
        <v>190</v>
      </c>
      <c r="K858">
        <v>350</v>
      </c>
      <c r="L858" t="s">
        <v>186</v>
      </c>
      <c r="M858" t="s">
        <v>53</v>
      </c>
      <c r="N858">
        <v>0</v>
      </c>
      <c r="O858">
        <v>0</v>
      </c>
      <c r="P858">
        <v>0</v>
      </c>
      <c r="Q858">
        <v>0</v>
      </c>
      <c r="R858" t="s">
        <v>227</v>
      </c>
      <c r="S858" t="s">
        <v>227</v>
      </c>
      <c r="T858">
        <v>0</v>
      </c>
      <c r="U858" t="s">
        <v>227</v>
      </c>
      <c r="V858" t="s">
        <v>227</v>
      </c>
      <c r="W858" t="s">
        <v>227</v>
      </c>
      <c r="X858" t="s">
        <v>227</v>
      </c>
      <c r="Y858" t="s">
        <v>227</v>
      </c>
      <c r="Z858" t="s">
        <v>227</v>
      </c>
      <c r="AA858" t="s">
        <v>54</v>
      </c>
      <c r="AB858">
        <v>69</v>
      </c>
      <c r="AC858">
        <v>69</v>
      </c>
      <c r="AD858" t="s">
        <v>67</v>
      </c>
      <c r="AE858" t="s">
        <v>70</v>
      </c>
      <c r="AF858" t="s">
        <v>131</v>
      </c>
      <c r="AG858" t="s">
        <v>88</v>
      </c>
      <c r="AH858" s="3">
        <v>45796</v>
      </c>
      <c r="AJ858" t="s">
        <v>56</v>
      </c>
      <c r="AK858" s="3"/>
      <c r="AM858" s="3"/>
      <c r="AN858" t="s">
        <v>57</v>
      </c>
      <c r="AO858" s="3"/>
      <c r="AR858"/>
      <c r="AS858">
        <v>202505</v>
      </c>
      <c r="AT858" s="3">
        <v>45796</v>
      </c>
      <c r="AU858">
        <v>2186702</v>
      </c>
      <c r="AV858">
        <v>45800</v>
      </c>
      <c r="AW858" s="3">
        <v>45805</v>
      </c>
      <c r="AY858" s="3"/>
      <c r="BA858" s="3"/>
      <c r="BC858" s="3"/>
      <c r="BD858">
        <v>202505</v>
      </c>
      <c r="BE858">
        <v>202505</v>
      </c>
      <c r="BF858" s="5">
        <f>IFERROR(VLOOKUP(Sheet1[[#This Row],[ASESOR]],Parámetros!A:B,2,0),Sheet1[[#This Row],[PERIODO_ALTA]])</f>
        <v>202505</v>
      </c>
      <c r="BG858" s="5" t="str">
        <f>_xlfn.CONCAT(TRIM(Sheet1[[#This Row],[ASESOR]])," ",TRIM(Sheet1[[#This Row],[DEPARTAMENTO]]))</f>
        <v>SICOMNET SAC Piura</v>
      </c>
      <c r="BH858" s="5" t="str">
        <f>Sheet1[[#This Row],[DNI_ASESOR]]</f>
        <v>20610959564</v>
      </c>
      <c r="BI858">
        <f>IF(Sheet1[[#This Row],[GRUPO]]="G1",IF(AND(Sheet1[[#This Row],[RECIBO1_PAGADO]]&lt;&gt;"",Sheet1[[#This Row],[RECIBO1_PAGADO]]&lt;=DATEVALUE("10/06/2025")),1,0),0)</f>
        <v>1</v>
      </c>
      <c r="BJ858" s="9">
        <f>Sheet1[[#This Row],[PRECIO CON IGV EXTERNO]]/1.18</f>
        <v>58.474576271186443</v>
      </c>
      <c r="BK858" s="5" t="str">
        <f>IF(MONTH(Sheet1[[#This Row],[WS_RECIBO1_EMISION]])=5,"G1",IF(MONTH(Sheet1[[#This Row],[WS_RECIBO1_EMISION]])-5=1,"G2","POR DEFINIR"))</f>
        <v>G1</v>
      </c>
      <c r="BL858" s="5" t="s">
        <v>1798</v>
      </c>
    </row>
    <row r="859" spans="1:64" x14ac:dyDescent="0.25">
      <c r="A859">
        <v>2186766</v>
      </c>
      <c r="B859" t="s">
        <v>1160</v>
      </c>
      <c r="C859" t="s">
        <v>89</v>
      </c>
      <c r="D859" t="s">
        <v>89</v>
      </c>
      <c r="E859" t="s">
        <v>89</v>
      </c>
      <c r="H859" s="3">
        <v>45796</v>
      </c>
      <c r="I859" s="13">
        <v>45796.625245289353</v>
      </c>
      <c r="J859" t="s">
        <v>190</v>
      </c>
      <c r="K859">
        <v>350</v>
      </c>
      <c r="L859" t="s">
        <v>186</v>
      </c>
      <c r="M859" t="s">
        <v>53</v>
      </c>
      <c r="N859">
        <v>0</v>
      </c>
      <c r="O859">
        <v>0</v>
      </c>
      <c r="P859">
        <v>0</v>
      </c>
      <c r="Q859">
        <v>0</v>
      </c>
      <c r="R859" t="s">
        <v>227</v>
      </c>
      <c r="S859" t="s">
        <v>227</v>
      </c>
      <c r="T859">
        <v>0</v>
      </c>
      <c r="U859" t="s">
        <v>227</v>
      </c>
      <c r="V859" t="s">
        <v>227</v>
      </c>
      <c r="W859" t="s">
        <v>227</v>
      </c>
      <c r="X859" t="s">
        <v>227</v>
      </c>
      <c r="Y859" t="s">
        <v>227</v>
      </c>
      <c r="Z859" t="s">
        <v>227</v>
      </c>
      <c r="AA859" t="s">
        <v>54</v>
      </c>
      <c r="AB859">
        <v>69</v>
      </c>
      <c r="AC859">
        <v>69</v>
      </c>
      <c r="AD859" t="s">
        <v>67</v>
      </c>
      <c r="AE859" t="s">
        <v>70</v>
      </c>
      <c r="AF859" t="s">
        <v>131</v>
      </c>
      <c r="AG859" t="s">
        <v>88</v>
      </c>
      <c r="AH859" s="3">
        <v>45796</v>
      </c>
      <c r="AJ859" t="s">
        <v>56</v>
      </c>
      <c r="AK859" s="3"/>
      <c r="AM859" s="3"/>
      <c r="AN859" t="s">
        <v>57</v>
      </c>
      <c r="AO859" s="3"/>
      <c r="AR859"/>
      <c r="AS859">
        <v>202505</v>
      </c>
      <c r="AT859" s="3">
        <v>45796</v>
      </c>
      <c r="AU859">
        <v>2186766</v>
      </c>
      <c r="AV859">
        <v>45800</v>
      </c>
      <c r="AW859" s="3">
        <v>45804</v>
      </c>
      <c r="AY859" s="3"/>
      <c r="BA859" s="3"/>
      <c r="BC859" s="3"/>
      <c r="BD859">
        <v>202505</v>
      </c>
      <c r="BE859">
        <v>202505</v>
      </c>
      <c r="BF859" s="5">
        <f>IFERROR(VLOOKUP(Sheet1[[#This Row],[ASESOR]],Parámetros!A:B,2,0),Sheet1[[#This Row],[PERIODO_ALTA]])</f>
        <v>202505</v>
      </c>
      <c r="BG859" s="5" t="str">
        <f>_xlfn.CONCAT(TRIM(Sheet1[[#This Row],[ASESOR]])," ",TRIM(Sheet1[[#This Row],[DEPARTAMENTO]]))</f>
        <v>SICOMNET SAC Piura</v>
      </c>
      <c r="BH859" s="5" t="str">
        <f>Sheet1[[#This Row],[DNI_ASESOR]]</f>
        <v>20610959564</v>
      </c>
      <c r="BI859">
        <f>IF(Sheet1[[#This Row],[GRUPO]]="G1",IF(AND(Sheet1[[#This Row],[RECIBO1_PAGADO]]&lt;&gt;"",Sheet1[[#This Row],[RECIBO1_PAGADO]]&lt;=DATEVALUE("10/06/2025")),1,0),0)</f>
        <v>1</v>
      </c>
      <c r="BJ859" s="9">
        <f>Sheet1[[#This Row],[PRECIO CON IGV EXTERNO]]/1.18</f>
        <v>58.474576271186443</v>
      </c>
      <c r="BK859" s="5" t="str">
        <f>IF(MONTH(Sheet1[[#This Row],[WS_RECIBO1_EMISION]])=5,"G1",IF(MONTH(Sheet1[[#This Row],[WS_RECIBO1_EMISION]])-5=1,"G2","POR DEFINIR"))</f>
        <v>G1</v>
      </c>
      <c r="BL859" s="5" t="s">
        <v>1798</v>
      </c>
    </row>
    <row r="860" spans="1:64" x14ac:dyDescent="0.25">
      <c r="A860">
        <v>2186775</v>
      </c>
      <c r="B860" t="s">
        <v>1161</v>
      </c>
      <c r="C860" t="s">
        <v>89</v>
      </c>
      <c r="D860" t="s">
        <v>89</v>
      </c>
      <c r="E860" t="s">
        <v>93</v>
      </c>
      <c r="H860" s="3">
        <v>45796</v>
      </c>
      <c r="I860" s="13">
        <v>45796.612642094908</v>
      </c>
      <c r="J860" t="s">
        <v>190</v>
      </c>
      <c r="K860">
        <v>350</v>
      </c>
      <c r="L860" t="s">
        <v>186</v>
      </c>
      <c r="M860" t="s">
        <v>53</v>
      </c>
      <c r="N860">
        <v>0</v>
      </c>
      <c r="O860">
        <v>0</v>
      </c>
      <c r="P860">
        <v>0</v>
      </c>
      <c r="Q860">
        <v>0</v>
      </c>
      <c r="R860" t="s">
        <v>227</v>
      </c>
      <c r="S860" t="s">
        <v>227</v>
      </c>
      <c r="T860">
        <v>0</v>
      </c>
      <c r="U860" t="s">
        <v>227</v>
      </c>
      <c r="V860" t="s">
        <v>227</v>
      </c>
      <c r="W860" t="s">
        <v>227</v>
      </c>
      <c r="X860" t="s">
        <v>227</v>
      </c>
      <c r="Y860" t="s">
        <v>227</v>
      </c>
      <c r="Z860" t="s">
        <v>227</v>
      </c>
      <c r="AA860" t="s">
        <v>54</v>
      </c>
      <c r="AB860">
        <v>69</v>
      </c>
      <c r="AC860">
        <v>69</v>
      </c>
      <c r="AD860" t="s">
        <v>67</v>
      </c>
      <c r="AE860" t="s">
        <v>70</v>
      </c>
      <c r="AF860" t="s">
        <v>131</v>
      </c>
      <c r="AG860" t="s">
        <v>88</v>
      </c>
      <c r="AH860" s="3">
        <v>45797</v>
      </c>
      <c r="AJ860" t="s">
        <v>56</v>
      </c>
      <c r="AK860" s="3"/>
      <c r="AM860" s="3"/>
      <c r="AN860" t="s">
        <v>57</v>
      </c>
      <c r="AO860" s="3"/>
      <c r="AR860"/>
      <c r="AS860">
        <v>202505</v>
      </c>
      <c r="AT860" s="3">
        <v>45797</v>
      </c>
      <c r="AU860">
        <v>2186775</v>
      </c>
      <c r="AV860">
        <v>45800</v>
      </c>
      <c r="AW860" s="3">
        <v>45804</v>
      </c>
      <c r="AY860" s="3"/>
      <c r="BA860" s="3"/>
      <c r="BC860" s="3"/>
      <c r="BD860">
        <v>202505</v>
      </c>
      <c r="BE860">
        <v>202505</v>
      </c>
      <c r="BF860" s="5">
        <f>IFERROR(VLOOKUP(Sheet1[[#This Row],[ASESOR]],Parámetros!A:B,2,0),Sheet1[[#This Row],[PERIODO_ALTA]])</f>
        <v>202505</v>
      </c>
      <c r="BG860" s="5" t="str">
        <f>_xlfn.CONCAT(TRIM(Sheet1[[#This Row],[ASESOR]])," ",TRIM(Sheet1[[#This Row],[DEPARTAMENTO]]))</f>
        <v>SICOMNET SAC Piura</v>
      </c>
      <c r="BH860" s="5" t="str">
        <f>Sheet1[[#This Row],[DNI_ASESOR]]</f>
        <v>20610959564</v>
      </c>
      <c r="BI860">
        <f>IF(Sheet1[[#This Row],[GRUPO]]="G1",IF(AND(Sheet1[[#This Row],[RECIBO1_PAGADO]]&lt;&gt;"",Sheet1[[#This Row],[RECIBO1_PAGADO]]&lt;=DATEVALUE("10/06/2025")),1,0),0)</f>
        <v>1</v>
      </c>
      <c r="BJ860" s="9">
        <f>Sheet1[[#This Row],[PRECIO CON IGV EXTERNO]]/1.18</f>
        <v>58.474576271186443</v>
      </c>
      <c r="BK860" s="5" t="str">
        <f>IF(MONTH(Sheet1[[#This Row],[WS_RECIBO1_EMISION]])=5,"G1",IF(MONTH(Sheet1[[#This Row],[WS_RECIBO1_EMISION]])-5=1,"G2","POR DEFINIR"))</f>
        <v>G1</v>
      </c>
      <c r="BL860" s="5" t="s">
        <v>1798</v>
      </c>
    </row>
    <row r="861" spans="1:64" x14ac:dyDescent="0.25">
      <c r="A861">
        <v>2186850</v>
      </c>
      <c r="B861" t="s">
        <v>1162</v>
      </c>
      <c r="C861" t="s">
        <v>98</v>
      </c>
      <c r="D861" t="s">
        <v>99</v>
      </c>
      <c r="E861" t="s">
        <v>101</v>
      </c>
      <c r="H861" s="3">
        <v>45796</v>
      </c>
      <c r="I861" s="13">
        <v>45796.639795914351</v>
      </c>
      <c r="J861" t="s">
        <v>190</v>
      </c>
      <c r="K861">
        <v>350</v>
      </c>
      <c r="L861" t="s">
        <v>186</v>
      </c>
      <c r="M861" t="s">
        <v>53</v>
      </c>
      <c r="N861">
        <v>0</v>
      </c>
      <c r="O861">
        <v>0</v>
      </c>
      <c r="P861">
        <v>0</v>
      </c>
      <c r="Q861">
        <v>0</v>
      </c>
      <c r="R861" t="s">
        <v>227</v>
      </c>
      <c r="S861" t="s">
        <v>227</v>
      </c>
      <c r="T861">
        <v>0</v>
      </c>
      <c r="U861" t="s">
        <v>227</v>
      </c>
      <c r="V861" t="s">
        <v>227</v>
      </c>
      <c r="W861" t="s">
        <v>227</v>
      </c>
      <c r="X861" t="s">
        <v>227</v>
      </c>
      <c r="Y861" t="s">
        <v>227</v>
      </c>
      <c r="Z861" t="s">
        <v>227</v>
      </c>
      <c r="AA861" t="s">
        <v>54</v>
      </c>
      <c r="AB861">
        <v>69</v>
      </c>
      <c r="AC861">
        <v>69</v>
      </c>
      <c r="AD861" t="s">
        <v>55</v>
      </c>
      <c r="AE861" t="s">
        <v>141</v>
      </c>
      <c r="AF861" t="s">
        <v>187</v>
      </c>
      <c r="AG861" t="s">
        <v>88</v>
      </c>
      <c r="AH861" s="3">
        <v>45797</v>
      </c>
      <c r="AJ861" t="s">
        <v>56</v>
      </c>
      <c r="AK861" s="3"/>
      <c r="AM861" s="3"/>
      <c r="AN861" t="s">
        <v>57</v>
      </c>
      <c r="AO861" s="3"/>
      <c r="AR861"/>
      <c r="AS861">
        <v>202505</v>
      </c>
      <c r="AT861" s="3">
        <v>45797</v>
      </c>
      <c r="AU861">
        <v>2186850</v>
      </c>
      <c r="AV861">
        <v>45800</v>
      </c>
      <c r="AW861" s="3">
        <v>45808</v>
      </c>
      <c r="AY861" s="3"/>
      <c r="BA861" s="3"/>
      <c r="BC861" s="3"/>
      <c r="BD861">
        <v>202505</v>
      </c>
      <c r="BE861">
        <v>202505</v>
      </c>
      <c r="BF861" s="5">
        <f>IFERROR(VLOOKUP(Sheet1[[#This Row],[ASESOR]],Parámetros!A:B,2,0),Sheet1[[#This Row],[PERIODO_ALTA]])</f>
        <v>202505</v>
      </c>
      <c r="BG861" s="5" t="str">
        <f>_xlfn.CONCAT(TRIM(Sheet1[[#This Row],[ASESOR]])," ",TRIM(Sheet1[[#This Row],[DEPARTAMENTO]]))</f>
        <v>EXPORTEL PROVINCIA Áncash</v>
      </c>
      <c r="BH861" s="5" t="str">
        <f>Sheet1[[#This Row],[DNI_ASESOR]]</f>
        <v>20610487672</v>
      </c>
      <c r="BI861">
        <f>IF(Sheet1[[#This Row],[GRUPO]]="G1",IF(AND(Sheet1[[#This Row],[RECIBO1_PAGADO]]&lt;&gt;"",Sheet1[[#This Row],[RECIBO1_PAGADO]]&lt;=DATEVALUE("10/06/2025")),1,0),0)</f>
        <v>1</v>
      </c>
      <c r="BJ861" s="9">
        <f>Sheet1[[#This Row],[PRECIO CON IGV EXTERNO]]/1.18</f>
        <v>58.474576271186443</v>
      </c>
      <c r="BK861" s="5" t="str">
        <f>IF(MONTH(Sheet1[[#This Row],[WS_RECIBO1_EMISION]])=5,"G1",IF(MONTH(Sheet1[[#This Row],[WS_RECIBO1_EMISION]])-5=1,"G2","POR DEFINIR"))</f>
        <v>G1</v>
      </c>
      <c r="BL861" s="5" t="s">
        <v>1798</v>
      </c>
    </row>
    <row r="862" spans="1:64" x14ac:dyDescent="0.25">
      <c r="A862">
        <v>2186856</v>
      </c>
      <c r="B862" t="s">
        <v>1163</v>
      </c>
      <c r="C862" t="s">
        <v>89</v>
      </c>
      <c r="D862" t="s">
        <v>89</v>
      </c>
      <c r="E862" t="s">
        <v>90</v>
      </c>
      <c r="H862" s="3">
        <v>45796</v>
      </c>
      <c r="I862" s="13">
        <v>45796.637637881948</v>
      </c>
      <c r="J862" t="s">
        <v>193</v>
      </c>
      <c r="K862">
        <v>600</v>
      </c>
      <c r="L862" t="s">
        <v>186</v>
      </c>
      <c r="M862" t="s">
        <v>53</v>
      </c>
      <c r="N862">
        <v>0</v>
      </c>
      <c r="O862">
        <v>0</v>
      </c>
      <c r="P862">
        <v>0</v>
      </c>
      <c r="Q862">
        <v>0</v>
      </c>
      <c r="R862" t="s">
        <v>227</v>
      </c>
      <c r="S862" t="s">
        <v>227</v>
      </c>
      <c r="T862">
        <v>0</v>
      </c>
      <c r="U862" t="s">
        <v>227</v>
      </c>
      <c r="V862" t="s">
        <v>227</v>
      </c>
      <c r="W862" t="s">
        <v>227</v>
      </c>
      <c r="X862" t="s">
        <v>227</v>
      </c>
      <c r="Y862" t="s">
        <v>227</v>
      </c>
      <c r="Z862" t="s">
        <v>227</v>
      </c>
      <c r="AA862" t="s">
        <v>54</v>
      </c>
      <c r="AB862">
        <v>139</v>
      </c>
      <c r="AC862">
        <v>139</v>
      </c>
      <c r="AD862" t="s">
        <v>67</v>
      </c>
      <c r="AE862" t="s">
        <v>70</v>
      </c>
      <c r="AF862" t="s">
        <v>131</v>
      </c>
      <c r="AG862" t="s">
        <v>88</v>
      </c>
      <c r="AH862" s="3">
        <v>45796</v>
      </c>
      <c r="AJ862" t="s">
        <v>56</v>
      </c>
      <c r="AK862" s="3"/>
      <c r="AM862" s="3"/>
      <c r="AN862" t="s">
        <v>57</v>
      </c>
      <c r="AO862" s="3"/>
      <c r="AQ862" t="s">
        <v>57</v>
      </c>
      <c r="AR862" t="s">
        <v>69</v>
      </c>
      <c r="AS862">
        <v>202505</v>
      </c>
      <c r="AT862" s="3">
        <v>45796</v>
      </c>
      <c r="AU862">
        <v>2186856</v>
      </c>
      <c r="AV862">
        <v>45800</v>
      </c>
      <c r="AW862" s="3"/>
      <c r="AY862" s="3"/>
      <c r="BA862" s="3"/>
      <c r="BC862" s="3"/>
      <c r="BD862">
        <v>202505</v>
      </c>
      <c r="BE862">
        <v>202505</v>
      </c>
      <c r="BF862" s="5">
        <f>IFERROR(VLOOKUP(Sheet1[[#This Row],[ASESOR]],Parámetros!A:B,2,0),Sheet1[[#This Row],[PERIODO_ALTA]])</f>
        <v>202505</v>
      </c>
      <c r="BG862" s="5" t="str">
        <f>_xlfn.CONCAT(TRIM(Sheet1[[#This Row],[ASESOR]])," ",TRIM(Sheet1[[#This Row],[DEPARTAMENTO]]))</f>
        <v>SICOMNET SAC Piura</v>
      </c>
      <c r="BH862" s="5" t="str">
        <f>Sheet1[[#This Row],[DNI_ASESOR]]</f>
        <v>20610959564</v>
      </c>
      <c r="BI862">
        <f>IF(Sheet1[[#This Row],[GRUPO]]="G1",IF(AND(Sheet1[[#This Row],[RECIBO1_PAGADO]]&lt;&gt;"",Sheet1[[#This Row],[RECIBO1_PAGADO]]&lt;=DATEVALUE("10/06/2025")),1,0),0)</f>
        <v>0</v>
      </c>
      <c r="BJ862" s="9">
        <f>Sheet1[[#This Row],[PRECIO CON IGV EXTERNO]]/1.18</f>
        <v>117.79661016949153</v>
      </c>
      <c r="BK862" s="5" t="str">
        <f>IF(MONTH(Sheet1[[#This Row],[WS_RECIBO1_EMISION]])=5,"G1",IF(MONTH(Sheet1[[#This Row],[WS_RECIBO1_EMISION]])-5=1,"G2","POR DEFINIR"))</f>
        <v>G1</v>
      </c>
      <c r="BL862" s="5" t="s">
        <v>1798</v>
      </c>
    </row>
    <row r="863" spans="1:64" x14ac:dyDescent="0.25">
      <c r="A863">
        <v>2186984</v>
      </c>
      <c r="B863" t="s">
        <v>1164</v>
      </c>
      <c r="C863" t="s">
        <v>89</v>
      </c>
      <c r="D863" t="s">
        <v>89</v>
      </c>
      <c r="E863" t="s">
        <v>93</v>
      </c>
      <c r="H863" s="3">
        <v>45796</v>
      </c>
      <c r="I863" s="13">
        <v>45796.664719097222</v>
      </c>
      <c r="J863" t="s">
        <v>190</v>
      </c>
      <c r="K863">
        <v>350</v>
      </c>
      <c r="L863" t="s">
        <v>186</v>
      </c>
      <c r="M863" t="s">
        <v>53</v>
      </c>
      <c r="N863">
        <v>0</v>
      </c>
      <c r="O863">
        <v>0</v>
      </c>
      <c r="P863">
        <v>0</v>
      </c>
      <c r="Q863">
        <v>0</v>
      </c>
      <c r="R863" t="s">
        <v>227</v>
      </c>
      <c r="S863" t="s">
        <v>227</v>
      </c>
      <c r="T863">
        <v>0</v>
      </c>
      <c r="U863" t="s">
        <v>227</v>
      </c>
      <c r="V863" t="s">
        <v>227</v>
      </c>
      <c r="W863" t="s">
        <v>227</v>
      </c>
      <c r="X863" t="s">
        <v>227</v>
      </c>
      <c r="Y863" t="s">
        <v>227</v>
      </c>
      <c r="Z863" t="s">
        <v>227</v>
      </c>
      <c r="AA863" t="s">
        <v>54</v>
      </c>
      <c r="AB863">
        <v>69</v>
      </c>
      <c r="AC863">
        <v>69</v>
      </c>
      <c r="AD863" t="s">
        <v>67</v>
      </c>
      <c r="AE863" t="s">
        <v>70</v>
      </c>
      <c r="AF863" t="s">
        <v>131</v>
      </c>
      <c r="AG863" t="s">
        <v>88</v>
      </c>
      <c r="AH863" s="3">
        <v>45797</v>
      </c>
      <c r="AJ863" t="s">
        <v>56</v>
      </c>
      <c r="AK863" s="3"/>
      <c r="AM863" s="3"/>
      <c r="AN863" t="s">
        <v>57</v>
      </c>
      <c r="AO863" s="3"/>
      <c r="AR863"/>
      <c r="AS863">
        <v>202505</v>
      </c>
      <c r="AT863" s="3">
        <v>45797</v>
      </c>
      <c r="AU863">
        <v>2186984</v>
      </c>
      <c r="AV863">
        <v>45800</v>
      </c>
      <c r="AW863" s="3">
        <v>45816</v>
      </c>
      <c r="AY863" s="3"/>
      <c r="BA863" s="3"/>
      <c r="BC863" s="3"/>
      <c r="BD863">
        <v>202505</v>
      </c>
      <c r="BE863">
        <v>202505</v>
      </c>
      <c r="BF863" s="5">
        <f>IFERROR(VLOOKUP(Sheet1[[#This Row],[ASESOR]],Parámetros!A:B,2,0),Sheet1[[#This Row],[PERIODO_ALTA]])</f>
        <v>202505</v>
      </c>
      <c r="BG863" s="5" t="str">
        <f>_xlfn.CONCAT(TRIM(Sheet1[[#This Row],[ASESOR]])," ",TRIM(Sheet1[[#This Row],[DEPARTAMENTO]]))</f>
        <v>SICOMNET SAC Piura</v>
      </c>
      <c r="BH863" s="5" t="str">
        <f>Sheet1[[#This Row],[DNI_ASESOR]]</f>
        <v>20610959564</v>
      </c>
      <c r="BI863">
        <f>IF(Sheet1[[#This Row],[GRUPO]]="G1",IF(AND(Sheet1[[#This Row],[RECIBO1_PAGADO]]&lt;&gt;"",Sheet1[[#This Row],[RECIBO1_PAGADO]]&lt;=DATEVALUE("10/06/2025")),1,0),0)</f>
        <v>1</v>
      </c>
      <c r="BJ863" s="9">
        <f>Sheet1[[#This Row],[PRECIO CON IGV EXTERNO]]/1.18</f>
        <v>58.474576271186443</v>
      </c>
      <c r="BK863" s="5" t="str">
        <f>IF(MONTH(Sheet1[[#This Row],[WS_RECIBO1_EMISION]])=5,"G1",IF(MONTH(Sheet1[[#This Row],[WS_RECIBO1_EMISION]])-5=1,"G2","POR DEFINIR"))</f>
        <v>G1</v>
      </c>
      <c r="BL863" s="5" t="s">
        <v>1798</v>
      </c>
    </row>
    <row r="864" spans="1:64" x14ac:dyDescent="0.25">
      <c r="A864">
        <v>2187047</v>
      </c>
      <c r="B864" t="s">
        <v>1165</v>
      </c>
      <c r="C864" t="s">
        <v>98</v>
      </c>
      <c r="D864" t="s">
        <v>99</v>
      </c>
      <c r="E864" t="s">
        <v>100</v>
      </c>
      <c r="H864" s="3">
        <v>45796</v>
      </c>
      <c r="I864" s="13">
        <v>45796.68556701389</v>
      </c>
      <c r="J864" t="s">
        <v>192</v>
      </c>
      <c r="K864">
        <v>400</v>
      </c>
      <c r="L864" t="s">
        <v>188</v>
      </c>
      <c r="M864" t="s">
        <v>58</v>
      </c>
      <c r="N864">
        <v>2</v>
      </c>
      <c r="O864">
        <v>0</v>
      </c>
      <c r="P864">
        <v>0</v>
      </c>
      <c r="Q864">
        <v>0</v>
      </c>
      <c r="R864" t="s">
        <v>227</v>
      </c>
      <c r="S864" t="s">
        <v>227</v>
      </c>
      <c r="T864">
        <v>0</v>
      </c>
      <c r="U864" t="s">
        <v>227</v>
      </c>
      <c r="V864" t="s">
        <v>227</v>
      </c>
      <c r="W864" t="s">
        <v>227</v>
      </c>
      <c r="X864" t="s">
        <v>227</v>
      </c>
      <c r="Y864" t="s">
        <v>228</v>
      </c>
      <c r="Z864" t="s">
        <v>227</v>
      </c>
      <c r="AA864" t="s">
        <v>64</v>
      </c>
      <c r="AB864">
        <v>218</v>
      </c>
      <c r="AC864">
        <v>199.66300000000001</v>
      </c>
      <c r="AD864" t="s">
        <v>67</v>
      </c>
      <c r="AE864" t="s">
        <v>4</v>
      </c>
      <c r="AF864" t="s">
        <v>8</v>
      </c>
      <c r="AG864" t="s">
        <v>88</v>
      </c>
      <c r="AH864" s="3">
        <v>45797</v>
      </c>
      <c r="AJ864" t="s">
        <v>56</v>
      </c>
      <c r="AK864" s="3"/>
      <c r="AM864" s="3"/>
      <c r="AN864" t="s">
        <v>57</v>
      </c>
      <c r="AO864" s="3"/>
      <c r="AR864"/>
      <c r="AS864">
        <v>202505</v>
      </c>
      <c r="AT864" s="3">
        <v>45797</v>
      </c>
      <c r="AU864">
        <v>2187047</v>
      </c>
      <c r="AV864">
        <v>45800</v>
      </c>
      <c r="AW864" s="3">
        <v>45815</v>
      </c>
      <c r="AY864" s="3"/>
      <c r="BA864" s="3"/>
      <c r="BC864" s="3"/>
      <c r="BD864">
        <v>202505</v>
      </c>
      <c r="BE864">
        <v>202505</v>
      </c>
      <c r="BF864" s="5">
        <f>IFERROR(VLOOKUP(Sheet1[[#This Row],[ASESOR]],Parámetros!A:B,2,0),Sheet1[[#This Row],[PERIODO_ALTA]])</f>
        <v>202505</v>
      </c>
      <c r="BG864" s="5" t="str">
        <f>_xlfn.CONCAT(TRIM(Sheet1[[#This Row],[ASESOR]])," ",TRIM(Sheet1[[#This Row],[DEPARTAMENTO]]))</f>
        <v>ALIV TELECOM S.A.C. Áncash</v>
      </c>
      <c r="BH864" s="5" t="str">
        <f>Sheet1[[#This Row],[DNI_ASESOR]]</f>
        <v>20609316170</v>
      </c>
      <c r="BI864">
        <f>IF(Sheet1[[#This Row],[GRUPO]]="G1",IF(AND(Sheet1[[#This Row],[RECIBO1_PAGADO]]&lt;&gt;"",Sheet1[[#This Row],[RECIBO1_PAGADO]]&lt;=DATEVALUE("10/06/2025")),1,0),0)</f>
        <v>1</v>
      </c>
      <c r="BJ864" s="9">
        <f>Sheet1[[#This Row],[PRECIO CON IGV EXTERNO]]/1.18</f>
        <v>169.20593220338984</v>
      </c>
      <c r="BK864" s="5" t="str">
        <f>IF(MONTH(Sheet1[[#This Row],[WS_RECIBO1_EMISION]])=5,"G1",IF(MONTH(Sheet1[[#This Row],[WS_RECIBO1_EMISION]])-5=1,"G2","POR DEFINIR"))</f>
        <v>G1</v>
      </c>
      <c r="BL864" s="5" t="s">
        <v>1798</v>
      </c>
    </row>
    <row r="865" spans="1:64" x14ac:dyDescent="0.25">
      <c r="A865">
        <v>2187083</v>
      </c>
      <c r="B865" t="s">
        <v>1166</v>
      </c>
      <c r="C865" t="s">
        <v>94</v>
      </c>
      <c r="D865" t="s">
        <v>95</v>
      </c>
      <c r="E865" t="s">
        <v>96</v>
      </c>
      <c r="H865" s="3">
        <v>45796</v>
      </c>
      <c r="I865" s="13">
        <v>45796.685572604169</v>
      </c>
      <c r="J865" t="s">
        <v>190</v>
      </c>
      <c r="K865">
        <v>350</v>
      </c>
      <c r="L865" t="s">
        <v>186</v>
      </c>
      <c r="M865" t="s">
        <v>53</v>
      </c>
      <c r="N865">
        <v>0</v>
      </c>
      <c r="O865">
        <v>0</v>
      </c>
      <c r="P865">
        <v>0</v>
      </c>
      <c r="Q865">
        <v>0</v>
      </c>
      <c r="R865" t="s">
        <v>227</v>
      </c>
      <c r="S865" t="s">
        <v>227</v>
      </c>
      <c r="T865">
        <v>0</v>
      </c>
      <c r="U865" t="s">
        <v>227</v>
      </c>
      <c r="V865" t="s">
        <v>227</v>
      </c>
      <c r="W865" t="s">
        <v>227</v>
      </c>
      <c r="X865" t="s">
        <v>227</v>
      </c>
      <c r="Y865" t="s">
        <v>227</v>
      </c>
      <c r="Z865" t="s">
        <v>227</v>
      </c>
      <c r="AA865" t="s">
        <v>54</v>
      </c>
      <c r="AB865">
        <v>69</v>
      </c>
      <c r="AC865">
        <v>69</v>
      </c>
      <c r="AD865" t="s">
        <v>67</v>
      </c>
      <c r="AE865" t="s">
        <v>4</v>
      </c>
      <c r="AF865" t="s">
        <v>8</v>
      </c>
      <c r="AG865" t="s">
        <v>88</v>
      </c>
      <c r="AH865" s="3">
        <v>45797</v>
      </c>
      <c r="AJ865" t="s">
        <v>56</v>
      </c>
      <c r="AK865" s="3"/>
      <c r="AM865" s="3"/>
      <c r="AN865" t="s">
        <v>57</v>
      </c>
      <c r="AO865" s="3"/>
      <c r="AR865"/>
      <c r="AS865">
        <v>202505</v>
      </c>
      <c r="AT865" s="3">
        <v>45797</v>
      </c>
      <c r="AU865">
        <v>2187083</v>
      </c>
      <c r="AV865">
        <v>45800</v>
      </c>
      <c r="AW865" s="3">
        <v>45808</v>
      </c>
      <c r="AY865" s="3"/>
      <c r="BA865" s="3"/>
      <c r="BC865" s="3"/>
      <c r="BD865">
        <v>202505</v>
      </c>
      <c r="BE865">
        <v>202505</v>
      </c>
      <c r="BF865" s="5">
        <f>IFERROR(VLOOKUP(Sheet1[[#This Row],[ASESOR]],Parámetros!A:B,2,0),Sheet1[[#This Row],[PERIODO_ALTA]])</f>
        <v>202505</v>
      </c>
      <c r="BG865" s="5" t="str">
        <f>_xlfn.CONCAT(TRIM(Sheet1[[#This Row],[ASESOR]])," ",TRIM(Sheet1[[#This Row],[DEPARTAMENTO]]))</f>
        <v>ALIV TELECOM S.A.C. La Libertad</v>
      </c>
      <c r="BH865" s="5" t="str">
        <f>Sheet1[[#This Row],[DNI_ASESOR]]</f>
        <v>20609316170</v>
      </c>
      <c r="BI865">
        <f>IF(Sheet1[[#This Row],[GRUPO]]="G1",IF(AND(Sheet1[[#This Row],[RECIBO1_PAGADO]]&lt;&gt;"",Sheet1[[#This Row],[RECIBO1_PAGADO]]&lt;=DATEVALUE("10/06/2025")),1,0),0)</f>
        <v>1</v>
      </c>
      <c r="BJ865" s="9">
        <f>Sheet1[[#This Row],[PRECIO CON IGV EXTERNO]]/1.18</f>
        <v>58.474576271186443</v>
      </c>
      <c r="BK865" s="5" t="str">
        <f>IF(MONTH(Sheet1[[#This Row],[WS_RECIBO1_EMISION]])=5,"G1",IF(MONTH(Sheet1[[#This Row],[WS_RECIBO1_EMISION]])-5=1,"G2","POR DEFINIR"))</f>
        <v>G1</v>
      </c>
      <c r="BL865" s="5" t="s">
        <v>1798</v>
      </c>
    </row>
    <row r="866" spans="1:64" x14ac:dyDescent="0.25">
      <c r="A866">
        <v>2187115</v>
      </c>
      <c r="B866" t="s">
        <v>1167</v>
      </c>
      <c r="C866" t="s">
        <v>89</v>
      </c>
      <c r="D866" t="s">
        <v>89</v>
      </c>
      <c r="E866" t="s">
        <v>93</v>
      </c>
      <c r="H866" s="3">
        <v>45796</v>
      </c>
      <c r="I866" s="13">
        <v>45796.695972685186</v>
      </c>
      <c r="J866" t="s">
        <v>192</v>
      </c>
      <c r="K866">
        <v>400</v>
      </c>
      <c r="L866" t="s">
        <v>186</v>
      </c>
      <c r="M866" t="s">
        <v>53</v>
      </c>
      <c r="N866">
        <v>0</v>
      </c>
      <c r="O866">
        <v>0</v>
      </c>
      <c r="P866">
        <v>0</v>
      </c>
      <c r="Q866">
        <v>0</v>
      </c>
      <c r="R866" t="s">
        <v>227</v>
      </c>
      <c r="S866" t="s">
        <v>227</v>
      </c>
      <c r="T866">
        <v>0</v>
      </c>
      <c r="U866" t="s">
        <v>227</v>
      </c>
      <c r="V866" t="s">
        <v>227</v>
      </c>
      <c r="W866" t="s">
        <v>227</v>
      </c>
      <c r="X866" t="s">
        <v>227</v>
      </c>
      <c r="Y866" t="s">
        <v>227</v>
      </c>
      <c r="Z866" t="s">
        <v>227</v>
      </c>
      <c r="AA866" t="s">
        <v>54</v>
      </c>
      <c r="AB866">
        <v>129</v>
      </c>
      <c r="AC866">
        <v>129</v>
      </c>
      <c r="AD866" t="s">
        <v>67</v>
      </c>
      <c r="AE866" t="s">
        <v>70</v>
      </c>
      <c r="AF866" t="s">
        <v>131</v>
      </c>
      <c r="AG866" t="s">
        <v>88</v>
      </c>
      <c r="AH866" s="3">
        <v>45797</v>
      </c>
      <c r="AJ866" t="s">
        <v>56</v>
      </c>
      <c r="AK866" s="3"/>
      <c r="AM866" s="3"/>
      <c r="AN866" t="s">
        <v>57</v>
      </c>
      <c r="AO866" s="3"/>
      <c r="AR866"/>
      <c r="AS866">
        <v>202505</v>
      </c>
      <c r="AT866" s="3">
        <v>45797</v>
      </c>
      <c r="AU866">
        <v>2187115</v>
      </c>
      <c r="AV866">
        <v>45800</v>
      </c>
      <c r="AW866" s="3">
        <v>45806</v>
      </c>
      <c r="AY866" s="3"/>
      <c r="BA866" s="3"/>
      <c r="BC866" s="3"/>
      <c r="BD866">
        <v>202505</v>
      </c>
      <c r="BE866">
        <v>202505</v>
      </c>
      <c r="BF866" s="5">
        <f>IFERROR(VLOOKUP(Sheet1[[#This Row],[ASESOR]],Parámetros!A:B,2,0),Sheet1[[#This Row],[PERIODO_ALTA]])</f>
        <v>202505</v>
      </c>
      <c r="BG866" s="5" t="str">
        <f>_xlfn.CONCAT(TRIM(Sheet1[[#This Row],[ASESOR]])," ",TRIM(Sheet1[[#This Row],[DEPARTAMENTO]]))</f>
        <v>SICOMNET SAC Piura</v>
      </c>
      <c r="BH866" s="5" t="str">
        <f>Sheet1[[#This Row],[DNI_ASESOR]]</f>
        <v>20610959564</v>
      </c>
      <c r="BI866">
        <f>IF(Sheet1[[#This Row],[GRUPO]]="G1",IF(AND(Sheet1[[#This Row],[RECIBO1_PAGADO]]&lt;&gt;"",Sheet1[[#This Row],[RECIBO1_PAGADO]]&lt;=DATEVALUE("10/06/2025")),1,0),0)</f>
        <v>1</v>
      </c>
      <c r="BJ866" s="9">
        <f>Sheet1[[#This Row],[PRECIO CON IGV EXTERNO]]/1.18</f>
        <v>109.32203389830509</v>
      </c>
      <c r="BK866" s="5" t="str">
        <f>IF(MONTH(Sheet1[[#This Row],[WS_RECIBO1_EMISION]])=5,"G1",IF(MONTH(Sheet1[[#This Row],[WS_RECIBO1_EMISION]])-5=1,"G2","POR DEFINIR"))</f>
        <v>G1</v>
      </c>
      <c r="BL866" s="5" t="s">
        <v>1798</v>
      </c>
    </row>
    <row r="867" spans="1:64" x14ac:dyDescent="0.25">
      <c r="A867">
        <v>2187133</v>
      </c>
      <c r="B867" t="s">
        <v>1168</v>
      </c>
      <c r="C867" t="s">
        <v>89</v>
      </c>
      <c r="D867" t="s">
        <v>89</v>
      </c>
      <c r="E867" t="s">
        <v>90</v>
      </c>
      <c r="H867" s="3">
        <v>45796</v>
      </c>
      <c r="I867" s="13">
        <v>45796.721002662038</v>
      </c>
      <c r="J867" t="s">
        <v>195</v>
      </c>
      <c r="K867">
        <v>1000</v>
      </c>
      <c r="L867" t="s">
        <v>188</v>
      </c>
      <c r="M867" t="s">
        <v>58</v>
      </c>
      <c r="N867">
        <v>1</v>
      </c>
      <c r="O867">
        <v>0</v>
      </c>
      <c r="P867">
        <v>0</v>
      </c>
      <c r="Q867">
        <v>0</v>
      </c>
      <c r="R867" t="s">
        <v>227</v>
      </c>
      <c r="S867" t="s">
        <v>227</v>
      </c>
      <c r="T867">
        <v>0</v>
      </c>
      <c r="U867" t="s">
        <v>227</v>
      </c>
      <c r="V867" t="s">
        <v>227</v>
      </c>
      <c r="W867" t="s">
        <v>227</v>
      </c>
      <c r="X867" t="s">
        <v>227</v>
      </c>
      <c r="Y867" t="s">
        <v>227</v>
      </c>
      <c r="Z867" t="s">
        <v>228</v>
      </c>
      <c r="AA867" t="s">
        <v>54</v>
      </c>
      <c r="AB867">
        <v>129.9</v>
      </c>
      <c r="AC867">
        <v>111.563</v>
      </c>
      <c r="AD867" t="s">
        <v>67</v>
      </c>
      <c r="AE867" t="s">
        <v>4</v>
      </c>
      <c r="AF867" t="s">
        <v>8</v>
      </c>
      <c r="AG867" t="s">
        <v>88</v>
      </c>
      <c r="AH867" s="3">
        <v>45797</v>
      </c>
      <c r="AJ867" t="s">
        <v>56</v>
      </c>
      <c r="AK867" s="3"/>
      <c r="AM867" s="3"/>
      <c r="AN867" t="s">
        <v>57</v>
      </c>
      <c r="AO867" s="3"/>
      <c r="AR867"/>
      <c r="AS867">
        <v>202505</v>
      </c>
      <c r="AT867" s="3">
        <v>45797</v>
      </c>
      <c r="AU867">
        <v>2187133</v>
      </c>
      <c r="AV867">
        <v>45800</v>
      </c>
      <c r="AW867" s="3">
        <v>45816</v>
      </c>
      <c r="AY867" s="3"/>
      <c r="BA867" s="3"/>
      <c r="BC867" s="3"/>
      <c r="BD867">
        <v>202505</v>
      </c>
      <c r="BE867">
        <v>202505</v>
      </c>
      <c r="BF867" s="5">
        <f>IFERROR(VLOOKUP(Sheet1[[#This Row],[ASESOR]],Parámetros!A:B,2,0),Sheet1[[#This Row],[PERIODO_ALTA]])</f>
        <v>202505</v>
      </c>
      <c r="BG867" s="5" t="str">
        <f>_xlfn.CONCAT(TRIM(Sheet1[[#This Row],[ASESOR]])," ",TRIM(Sheet1[[#This Row],[DEPARTAMENTO]]))</f>
        <v>ALIV TELECOM S.A.C. Piura</v>
      </c>
      <c r="BH867" s="5" t="str">
        <f>Sheet1[[#This Row],[DNI_ASESOR]]</f>
        <v>20609316170</v>
      </c>
      <c r="BI867">
        <f>IF(Sheet1[[#This Row],[GRUPO]]="G1",IF(AND(Sheet1[[#This Row],[RECIBO1_PAGADO]]&lt;&gt;"",Sheet1[[#This Row],[RECIBO1_PAGADO]]&lt;=DATEVALUE("10/06/2025")),1,0),0)</f>
        <v>1</v>
      </c>
      <c r="BJ867" s="9">
        <f>Sheet1[[#This Row],[PRECIO CON IGV EXTERNO]]/1.18</f>
        <v>94.544915254237296</v>
      </c>
      <c r="BK867" s="5" t="str">
        <f>IF(MONTH(Sheet1[[#This Row],[WS_RECIBO1_EMISION]])=5,"G1",IF(MONTH(Sheet1[[#This Row],[WS_RECIBO1_EMISION]])-5=1,"G2","POR DEFINIR"))</f>
        <v>G1</v>
      </c>
      <c r="BL867" s="5" t="s">
        <v>1798</v>
      </c>
    </row>
    <row r="868" spans="1:64" x14ac:dyDescent="0.25">
      <c r="A868">
        <v>2187164</v>
      </c>
      <c r="B868" t="s">
        <v>1169</v>
      </c>
      <c r="C868" t="s">
        <v>89</v>
      </c>
      <c r="D868" t="s">
        <v>89</v>
      </c>
      <c r="E868" t="s">
        <v>90</v>
      </c>
      <c r="H868" s="3">
        <v>45796</v>
      </c>
      <c r="I868" s="13">
        <v>45796.710551238422</v>
      </c>
      <c r="J868" t="s">
        <v>190</v>
      </c>
      <c r="K868">
        <v>350</v>
      </c>
      <c r="L868" t="s">
        <v>186</v>
      </c>
      <c r="M868" t="s">
        <v>53</v>
      </c>
      <c r="N868">
        <v>0</v>
      </c>
      <c r="O868">
        <v>0</v>
      </c>
      <c r="P868">
        <v>0</v>
      </c>
      <c r="Q868">
        <v>0</v>
      </c>
      <c r="R868" t="s">
        <v>227</v>
      </c>
      <c r="S868" t="s">
        <v>227</v>
      </c>
      <c r="T868">
        <v>0</v>
      </c>
      <c r="U868" t="s">
        <v>227</v>
      </c>
      <c r="V868" t="s">
        <v>227</v>
      </c>
      <c r="W868" t="s">
        <v>227</v>
      </c>
      <c r="X868" t="s">
        <v>227</v>
      </c>
      <c r="Y868" t="s">
        <v>227</v>
      </c>
      <c r="Z868" t="s">
        <v>227</v>
      </c>
      <c r="AA868" t="s">
        <v>54</v>
      </c>
      <c r="AB868">
        <v>69</v>
      </c>
      <c r="AC868">
        <v>69</v>
      </c>
      <c r="AD868" t="s">
        <v>55</v>
      </c>
      <c r="AE868" t="s">
        <v>5</v>
      </c>
      <c r="AF868" t="s">
        <v>9</v>
      </c>
      <c r="AG868" t="s">
        <v>88</v>
      </c>
      <c r="AH868" s="3">
        <v>45797</v>
      </c>
      <c r="AJ868" t="s">
        <v>56</v>
      </c>
      <c r="AK868" s="3"/>
      <c r="AM868" s="3"/>
      <c r="AN868" t="s">
        <v>57</v>
      </c>
      <c r="AO868" s="3"/>
      <c r="AR868"/>
      <c r="AS868">
        <v>202505</v>
      </c>
      <c r="AT868" s="3">
        <v>45797</v>
      </c>
      <c r="AU868">
        <v>2187164</v>
      </c>
      <c r="AV868">
        <v>45800</v>
      </c>
      <c r="AW868" s="3">
        <v>45813</v>
      </c>
      <c r="AY868" s="3"/>
      <c r="BA868" s="3"/>
      <c r="BC868" s="3"/>
      <c r="BD868">
        <v>202505</v>
      </c>
      <c r="BE868">
        <v>202505</v>
      </c>
      <c r="BF868" s="5">
        <f>IFERROR(VLOOKUP(Sheet1[[#This Row],[ASESOR]],Parámetros!A:B,2,0),Sheet1[[#This Row],[PERIODO_ALTA]])</f>
        <v>202505</v>
      </c>
      <c r="BG868" s="5" t="str">
        <f>_xlfn.CONCAT(TRIM(Sheet1[[#This Row],[ASESOR]])," ",TRIM(Sheet1[[#This Row],[DEPARTAMENTO]]))</f>
        <v>S L SELECTRA Piura</v>
      </c>
      <c r="BH868" s="5" t="str">
        <f>Sheet1[[#This Row],[DNI_ASESOR]]</f>
        <v>28.646.378-Q</v>
      </c>
      <c r="BI868">
        <f>IF(Sheet1[[#This Row],[GRUPO]]="G1",IF(AND(Sheet1[[#This Row],[RECIBO1_PAGADO]]&lt;&gt;"",Sheet1[[#This Row],[RECIBO1_PAGADO]]&lt;=DATEVALUE("10/06/2025")),1,0),0)</f>
        <v>1</v>
      </c>
      <c r="BJ868" s="9">
        <f>Sheet1[[#This Row],[PRECIO CON IGV EXTERNO]]/1.18</f>
        <v>58.474576271186443</v>
      </c>
      <c r="BK868" s="5" t="str">
        <f>IF(MONTH(Sheet1[[#This Row],[WS_RECIBO1_EMISION]])=5,"G1",IF(MONTH(Sheet1[[#This Row],[WS_RECIBO1_EMISION]])-5=1,"G2","POR DEFINIR"))</f>
        <v>G1</v>
      </c>
      <c r="BL868" s="5" t="s">
        <v>1798</v>
      </c>
    </row>
    <row r="869" spans="1:64" x14ac:dyDescent="0.25">
      <c r="A869">
        <v>2187268</v>
      </c>
      <c r="B869" t="s">
        <v>1170</v>
      </c>
      <c r="C869" t="s">
        <v>85</v>
      </c>
      <c r="D869" t="s">
        <v>86</v>
      </c>
      <c r="E869" t="s">
        <v>103</v>
      </c>
      <c r="H869" s="3">
        <v>45796</v>
      </c>
      <c r="I869" s="13">
        <v>45796.73557222222</v>
      </c>
      <c r="J869" t="s">
        <v>190</v>
      </c>
      <c r="K869">
        <v>350</v>
      </c>
      <c r="L869" t="s">
        <v>186</v>
      </c>
      <c r="M869" t="s">
        <v>53</v>
      </c>
      <c r="N869">
        <v>0</v>
      </c>
      <c r="O869">
        <v>0</v>
      </c>
      <c r="P869">
        <v>0</v>
      </c>
      <c r="Q869">
        <v>0</v>
      </c>
      <c r="R869" t="s">
        <v>227</v>
      </c>
      <c r="S869" t="s">
        <v>227</v>
      </c>
      <c r="T869">
        <v>0</v>
      </c>
      <c r="U869" t="s">
        <v>227</v>
      </c>
      <c r="V869" t="s">
        <v>227</v>
      </c>
      <c r="W869" t="s">
        <v>227</v>
      </c>
      <c r="X869" t="s">
        <v>227</v>
      </c>
      <c r="Y869" t="s">
        <v>227</v>
      </c>
      <c r="Z869" t="s">
        <v>227</v>
      </c>
      <c r="AA869" t="s">
        <v>54</v>
      </c>
      <c r="AB869">
        <v>69</v>
      </c>
      <c r="AC869">
        <v>69</v>
      </c>
      <c r="AD869" t="s">
        <v>67</v>
      </c>
      <c r="AE869" t="s">
        <v>70</v>
      </c>
      <c r="AF869" t="s">
        <v>131</v>
      </c>
      <c r="AG869" t="s">
        <v>88</v>
      </c>
      <c r="AH869" s="3">
        <v>45797</v>
      </c>
      <c r="AJ869" t="s">
        <v>56</v>
      </c>
      <c r="AK869" s="3"/>
      <c r="AM869" s="3"/>
      <c r="AN869" t="s">
        <v>57</v>
      </c>
      <c r="AO869" s="3"/>
      <c r="AR869"/>
      <c r="AS869">
        <v>202505</v>
      </c>
      <c r="AT869" s="3">
        <v>45797</v>
      </c>
      <c r="AU869">
        <v>2187268</v>
      </c>
      <c r="AV869">
        <v>45800</v>
      </c>
      <c r="AW869" s="3">
        <v>45805</v>
      </c>
      <c r="AY869" s="3"/>
      <c r="BA869" s="3"/>
      <c r="BC869" s="3"/>
      <c r="BD869">
        <v>202505</v>
      </c>
      <c r="BE869">
        <v>202505</v>
      </c>
      <c r="BF869" s="5">
        <f>IFERROR(VLOOKUP(Sheet1[[#This Row],[ASESOR]],Parámetros!A:B,2,0),Sheet1[[#This Row],[PERIODO_ALTA]])</f>
        <v>202505</v>
      </c>
      <c r="BG869" s="5" t="str">
        <f>_xlfn.CONCAT(TRIM(Sheet1[[#This Row],[ASESOR]])," ",TRIM(Sheet1[[#This Row],[DEPARTAMENTO]]))</f>
        <v>SICOMNET SAC Lambayeque</v>
      </c>
      <c r="BH869" s="5" t="str">
        <f>Sheet1[[#This Row],[DNI_ASESOR]]</f>
        <v>20610959564</v>
      </c>
      <c r="BI869">
        <f>IF(Sheet1[[#This Row],[GRUPO]]="G1",IF(AND(Sheet1[[#This Row],[RECIBO1_PAGADO]]&lt;&gt;"",Sheet1[[#This Row],[RECIBO1_PAGADO]]&lt;=DATEVALUE("10/06/2025")),1,0),0)</f>
        <v>1</v>
      </c>
      <c r="BJ869" s="9">
        <f>Sheet1[[#This Row],[PRECIO CON IGV EXTERNO]]/1.18</f>
        <v>58.474576271186443</v>
      </c>
      <c r="BK869" s="5" t="str">
        <f>IF(MONTH(Sheet1[[#This Row],[WS_RECIBO1_EMISION]])=5,"G1",IF(MONTH(Sheet1[[#This Row],[WS_RECIBO1_EMISION]])-5=1,"G2","POR DEFINIR"))</f>
        <v>G1</v>
      </c>
      <c r="BL869" s="5" t="s">
        <v>1798</v>
      </c>
    </row>
    <row r="870" spans="1:64" x14ac:dyDescent="0.25">
      <c r="A870">
        <v>2187282</v>
      </c>
      <c r="B870" t="s">
        <v>1171</v>
      </c>
      <c r="C870" t="s">
        <v>94</v>
      </c>
      <c r="D870" t="s">
        <v>95</v>
      </c>
      <c r="E870" t="s">
        <v>102</v>
      </c>
      <c r="H870" s="3">
        <v>45796</v>
      </c>
      <c r="I870" s="13">
        <v>45796.735555752311</v>
      </c>
      <c r="J870" t="s">
        <v>195</v>
      </c>
      <c r="K870">
        <v>1000</v>
      </c>
      <c r="L870" t="s">
        <v>188</v>
      </c>
      <c r="M870" t="s">
        <v>58</v>
      </c>
      <c r="N870">
        <v>1</v>
      </c>
      <c r="O870">
        <v>0</v>
      </c>
      <c r="P870">
        <v>0</v>
      </c>
      <c r="Q870">
        <v>0</v>
      </c>
      <c r="R870" t="s">
        <v>227</v>
      </c>
      <c r="S870" t="s">
        <v>227</v>
      </c>
      <c r="T870">
        <v>0</v>
      </c>
      <c r="U870" t="s">
        <v>227</v>
      </c>
      <c r="V870" t="s">
        <v>227</v>
      </c>
      <c r="W870" t="s">
        <v>227</v>
      </c>
      <c r="X870" t="s">
        <v>227</v>
      </c>
      <c r="Y870" t="s">
        <v>227</v>
      </c>
      <c r="Z870" t="s">
        <v>228</v>
      </c>
      <c r="AA870" t="s">
        <v>54</v>
      </c>
      <c r="AB870">
        <v>129.9</v>
      </c>
      <c r="AC870">
        <v>111.563</v>
      </c>
      <c r="AD870" t="s">
        <v>55</v>
      </c>
      <c r="AE870" t="s">
        <v>141</v>
      </c>
      <c r="AF870" t="s">
        <v>187</v>
      </c>
      <c r="AG870" t="s">
        <v>88</v>
      </c>
      <c r="AH870" s="3">
        <v>45797</v>
      </c>
      <c r="AJ870" t="s">
        <v>56</v>
      </c>
      <c r="AK870" s="3"/>
      <c r="AM870" s="3"/>
      <c r="AN870" t="s">
        <v>57</v>
      </c>
      <c r="AO870" s="3"/>
      <c r="AR870"/>
      <c r="AS870">
        <v>202505</v>
      </c>
      <c r="AT870" s="3">
        <v>45797</v>
      </c>
      <c r="AU870">
        <v>2187282</v>
      </c>
      <c r="AV870">
        <v>45800</v>
      </c>
      <c r="AW870" s="3">
        <v>45804</v>
      </c>
      <c r="AY870" s="3"/>
      <c r="BA870" s="3"/>
      <c r="BC870" s="3"/>
      <c r="BD870">
        <v>202505</v>
      </c>
      <c r="BE870">
        <v>202505</v>
      </c>
      <c r="BF870" s="5">
        <f>IFERROR(VLOOKUP(Sheet1[[#This Row],[ASESOR]],Parámetros!A:B,2,0),Sheet1[[#This Row],[PERIODO_ALTA]])</f>
        <v>202505</v>
      </c>
      <c r="BG870" s="5" t="str">
        <f>_xlfn.CONCAT(TRIM(Sheet1[[#This Row],[ASESOR]])," ",TRIM(Sheet1[[#This Row],[DEPARTAMENTO]]))</f>
        <v>EXPORTEL PROVINCIA La Libertad</v>
      </c>
      <c r="BH870" s="5" t="str">
        <f>Sheet1[[#This Row],[DNI_ASESOR]]</f>
        <v>20610487672</v>
      </c>
      <c r="BI870">
        <f>IF(Sheet1[[#This Row],[GRUPO]]="G1",IF(AND(Sheet1[[#This Row],[RECIBO1_PAGADO]]&lt;&gt;"",Sheet1[[#This Row],[RECIBO1_PAGADO]]&lt;=DATEVALUE("10/06/2025")),1,0),0)</f>
        <v>1</v>
      </c>
      <c r="BJ870" s="9">
        <f>Sheet1[[#This Row],[PRECIO CON IGV EXTERNO]]/1.18</f>
        <v>94.544915254237296</v>
      </c>
      <c r="BK870" s="5" t="str">
        <f>IF(MONTH(Sheet1[[#This Row],[WS_RECIBO1_EMISION]])=5,"G1",IF(MONTH(Sheet1[[#This Row],[WS_RECIBO1_EMISION]])-5=1,"G2","POR DEFINIR"))</f>
        <v>G1</v>
      </c>
      <c r="BL870" s="5" t="s">
        <v>1798</v>
      </c>
    </row>
    <row r="871" spans="1:64" x14ac:dyDescent="0.25">
      <c r="A871">
        <v>2187342</v>
      </c>
      <c r="B871" t="s">
        <v>1172</v>
      </c>
      <c r="C871" t="s">
        <v>913</v>
      </c>
      <c r="D871" t="s">
        <v>914</v>
      </c>
      <c r="E871" t="s">
        <v>915</v>
      </c>
      <c r="H871" s="3">
        <v>45796</v>
      </c>
      <c r="I871" s="13">
        <v>45796.756459918979</v>
      </c>
      <c r="J871" t="s">
        <v>190</v>
      </c>
      <c r="K871">
        <v>350</v>
      </c>
      <c r="L871" t="s">
        <v>186</v>
      </c>
      <c r="M871" t="s">
        <v>53</v>
      </c>
      <c r="N871">
        <v>0</v>
      </c>
      <c r="O871">
        <v>0</v>
      </c>
      <c r="P871">
        <v>0</v>
      </c>
      <c r="Q871">
        <v>0</v>
      </c>
      <c r="R871" t="s">
        <v>227</v>
      </c>
      <c r="S871" t="s">
        <v>227</v>
      </c>
      <c r="T871">
        <v>0</v>
      </c>
      <c r="U871" t="s">
        <v>227</v>
      </c>
      <c r="V871" t="s">
        <v>227</v>
      </c>
      <c r="W871" t="s">
        <v>227</v>
      </c>
      <c r="X871" t="s">
        <v>227</v>
      </c>
      <c r="Y871" t="s">
        <v>227</v>
      </c>
      <c r="Z871" t="s">
        <v>227</v>
      </c>
      <c r="AA871" t="s">
        <v>64</v>
      </c>
      <c r="AB871">
        <v>69</v>
      </c>
      <c r="AC871">
        <v>69</v>
      </c>
      <c r="AD871" t="s">
        <v>67</v>
      </c>
      <c r="AE871" t="s">
        <v>916</v>
      </c>
      <c r="AF871" t="s">
        <v>917</v>
      </c>
      <c r="AG871" t="s">
        <v>88</v>
      </c>
      <c r="AH871" s="3">
        <v>45796</v>
      </c>
      <c r="AJ871" t="s">
        <v>56</v>
      </c>
      <c r="AK871" s="3"/>
      <c r="AM871" s="3"/>
      <c r="AN871" t="s">
        <v>57</v>
      </c>
      <c r="AO871" s="3"/>
      <c r="AR871"/>
      <c r="AS871">
        <v>202505</v>
      </c>
      <c r="AT871" s="3">
        <v>45796</v>
      </c>
      <c r="AU871">
        <v>2187342</v>
      </c>
      <c r="AV871">
        <v>45800</v>
      </c>
      <c r="AW871" s="3">
        <v>45807</v>
      </c>
      <c r="AY871" s="3"/>
      <c r="BA871" s="3"/>
      <c r="BC871" s="3"/>
      <c r="BD871">
        <v>202505</v>
      </c>
      <c r="BE871">
        <v>202505</v>
      </c>
      <c r="BF871" s="5">
        <f>IFERROR(VLOOKUP(Sheet1[[#This Row],[ASESOR]],Parámetros!A:B,2,0),Sheet1[[#This Row],[PERIODO_ALTA]])</f>
        <v>202505</v>
      </c>
      <c r="BG871" s="5" t="str">
        <f>_xlfn.CONCAT(TRIM(Sheet1[[#This Row],[ASESOR]])," ",TRIM(Sheet1[[#This Row],[DEPARTAMENTO]]))</f>
        <v>KERFAG TELECOMUNICACIONES S.A. Junín</v>
      </c>
      <c r="BH871" s="5" t="str">
        <f>Sheet1[[#This Row],[DNI_ASESOR]]</f>
        <v>20573127774</v>
      </c>
      <c r="BI871">
        <f>IF(Sheet1[[#This Row],[GRUPO]]="G1",IF(AND(Sheet1[[#This Row],[RECIBO1_PAGADO]]&lt;&gt;"",Sheet1[[#This Row],[RECIBO1_PAGADO]]&lt;=DATEVALUE("10/06/2025")),1,0),0)</f>
        <v>1</v>
      </c>
      <c r="BJ871" s="9">
        <f>Sheet1[[#This Row],[PRECIO CON IGV EXTERNO]]/1.18</f>
        <v>58.474576271186443</v>
      </c>
      <c r="BK871" s="5" t="str">
        <f>IF(MONTH(Sheet1[[#This Row],[WS_RECIBO1_EMISION]])=5,"G1",IF(MONTH(Sheet1[[#This Row],[WS_RECIBO1_EMISION]])-5=1,"G2","POR DEFINIR"))</f>
        <v>G1</v>
      </c>
      <c r="BL871" s="5" t="s">
        <v>1797</v>
      </c>
    </row>
    <row r="872" spans="1:64" x14ac:dyDescent="0.25">
      <c r="A872">
        <v>2187344</v>
      </c>
      <c r="B872" t="s">
        <v>1173</v>
      </c>
      <c r="C872" t="s">
        <v>94</v>
      </c>
      <c r="D872" t="s">
        <v>95</v>
      </c>
      <c r="E872" t="s">
        <v>96</v>
      </c>
      <c r="H872" s="3">
        <v>45796</v>
      </c>
      <c r="I872" s="13">
        <v>45796.764925659721</v>
      </c>
      <c r="J872" t="s">
        <v>195</v>
      </c>
      <c r="K872">
        <v>1000</v>
      </c>
      <c r="L872" t="s">
        <v>188</v>
      </c>
      <c r="M872" t="s">
        <v>58</v>
      </c>
      <c r="N872">
        <v>1</v>
      </c>
      <c r="O872">
        <v>0</v>
      </c>
      <c r="P872">
        <v>0</v>
      </c>
      <c r="Q872">
        <v>0</v>
      </c>
      <c r="R872" t="s">
        <v>227</v>
      </c>
      <c r="S872" t="s">
        <v>227</v>
      </c>
      <c r="T872">
        <v>0</v>
      </c>
      <c r="U872" t="s">
        <v>227</v>
      </c>
      <c r="V872" t="s">
        <v>227</v>
      </c>
      <c r="W872" t="s">
        <v>227</v>
      </c>
      <c r="X872" t="s">
        <v>227</v>
      </c>
      <c r="Y872" t="s">
        <v>227</v>
      </c>
      <c r="Z872" t="s">
        <v>228</v>
      </c>
      <c r="AA872" t="s">
        <v>54</v>
      </c>
      <c r="AB872">
        <v>129.9</v>
      </c>
      <c r="AC872">
        <v>111.563</v>
      </c>
      <c r="AD872" t="s">
        <v>67</v>
      </c>
      <c r="AE872" t="s">
        <v>136</v>
      </c>
      <c r="AF872" t="s">
        <v>137</v>
      </c>
      <c r="AG872" t="s">
        <v>88</v>
      </c>
      <c r="AH872" s="3">
        <v>45798</v>
      </c>
      <c r="AJ872" t="s">
        <v>56</v>
      </c>
      <c r="AK872" s="3"/>
      <c r="AM872" s="3"/>
      <c r="AN872" t="s">
        <v>57</v>
      </c>
      <c r="AO872" s="3"/>
      <c r="AR872"/>
      <c r="AS872">
        <v>202505</v>
      </c>
      <c r="AT872" s="3">
        <v>45798</v>
      </c>
      <c r="AU872">
        <v>2187344</v>
      </c>
      <c r="AV872">
        <v>45800</v>
      </c>
      <c r="AW872" s="3">
        <v>45806</v>
      </c>
      <c r="AY872" s="3"/>
      <c r="BA872" s="3"/>
      <c r="BC872" s="3"/>
      <c r="BD872">
        <v>202505</v>
      </c>
      <c r="BE872">
        <v>202505</v>
      </c>
      <c r="BF872" s="5">
        <f>IFERROR(VLOOKUP(Sheet1[[#This Row],[ASESOR]],Parámetros!A:B,2,0),Sheet1[[#This Row],[PERIODO_ALTA]])</f>
        <v>202505</v>
      </c>
      <c r="BG872" s="5" t="str">
        <f>_xlfn.CONCAT(TRIM(Sheet1[[#This Row],[ASESOR]])," ",TRIM(Sheet1[[#This Row],[DEPARTAMENTO]]))</f>
        <v>GRUPO LUFAFCO S.A.C. La Libertad</v>
      </c>
      <c r="BH872" s="5" t="str">
        <f>Sheet1[[#This Row],[DNI_ASESOR]]</f>
        <v>20604430764</v>
      </c>
      <c r="BI872">
        <f>IF(Sheet1[[#This Row],[GRUPO]]="G1",IF(AND(Sheet1[[#This Row],[RECIBO1_PAGADO]]&lt;&gt;"",Sheet1[[#This Row],[RECIBO1_PAGADO]]&lt;=DATEVALUE("10/06/2025")),1,0),0)</f>
        <v>1</v>
      </c>
      <c r="BJ872" s="9">
        <f>Sheet1[[#This Row],[PRECIO CON IGV EXTERNO]]/1.18</f>
        <v>94.544915254237296</v>
      </c>
      <c r="BK872" s="5" t="str">
        <f>IF(MONTH(Sheet1[[#This Row],[WS_RECIBO1_EMISION]])=5,"G1",IF(MONTH(Sheet1[[#This Row],[WS_RECIBO1_EMISION]])-5=1,"G2","POR DEFINIR"))</f>
        <v>G1</v>
      </c>
      <c r="BL872" s="5" t="s">
        <v>1798</v>
      </c>
    </row>
    <row r="873" spans="1:64" x14ac:dyDescent="0.25">
      <c r="A873">
        <v>2187345</v>
      </c>
      <c r="B873" t="s">
        <v>1174</v>
      </c>
      <c r="C873" t="s">
        <v>85</v>
      </c>
      <c r="D873" t="s">
        <v>86</v>
      </c>
      <c r="E873" t="s">
        <v>87</v>
      </c>
      <c r="H873" s="3">
        <v>45796</v>
      </c>
      <c r="I873" s="13">
        <v>45796.773040590277</v>
      </c>
      <c r="J873" t="s">
        <v>190</v>
      </c>
      <c r="K873">
        <v>350</v>
      </c>
      <c r="L873" t="s">
        <v>186</v>
      </c>
      <c r="M873" t="s">
        <v>53</v>
      </c>
      <c r="N873">
        <v>0</v>
      </c>
      <c r="O873">
        <v>0</v>
      </c>
      <c r="P873">
        <v>0</v>
      </c>
      <c r="Q873">
        <v>0</v>
      </c>
      <c r="R873" t="s">
        <v>227</v>
      </c>
      <c r="S873" t="s">
        <v>227</v>
      </c>
      <c r="T873">
        <v>0</v>
      </c>
      <c r="U873" t="s">
        <v>227</v>
      </c>
      <c r="V873" t="s">
        <v>227</v>
      </c>
      <c r="W873" t="s">
        <v>227</v>
      </c>
      <c r="X873" t="s">
        <v>227</v>
      </c>
      <c r="Y873" t="s">
        <v>227</v>
      </c>
      <c r="Z873" t="s">
        <v>227</v>
      </c>
      <c r="AA873" t="s">
        <v>54</v>
      </c>
      <c r="AB873">
        <v>69</v>
      </c>
      <c r="AC873">
        <v>69</v>
      </c>
      <c r="AD873" t="s">
        <v>67</v>
      </c>
      <c r="AE873" t="s">
        <v>4</v>
      </c>
      <c r="AF873" t="s">
        <v>8</v>
      </c>
      <c r="AG873" t="s">
        <v>88</v>
      </c>
      <c r="AH873" s="3">
        <v>45797</v>
      </c>
      <c r="AJ873" t="s">
        <v>56</v>
      </c>
      <c r="AK873" s="3"/>
      <c r="AM873" s="3"/>
      <c r="AN873" t="s">
        <v>57</v>
      </c>
      <c r="AO873" s="3"/>
      <c r="AR873"/>
      <c r="AS873">
        <v>202505</v>
      </c>
      <c r="AT873" s="3">
        <v>45797</v>
      </c>
      <c r="AU873">
        <v>2187345</v>
      </c>
      <c r="AV873">
        <v>45800</v>
      </c>
      <c r="AW873" s="3">
        <v>45813</v>
      </c>
      <c r="AY873" s="3"/>
      <c r="BA873" s="3"/>
      <c r="BC873" s="3"/>
      <c r="BD873">
        <v>202505</v>
      </c>
      <c r="BE873">
        <v>202505</v>
      </c>
      <c r="BF873" s="5">
        <f>IFERROR(VLOOKUP(Sheet1[[#This Row],[ASESOR]],Parámetros!A:B,2,0),Sheet1[[#This Row],[PERIODO_ALTA]])</f>
        <v>202505</v>
      </c>
      <c r="BG873" s="5" t="str">
        <f>_xlfn.CONCAT(TRIM(Sheet1[[#This Row],[ASESOR]])," ",TRIM(Sheet1[[#This Row],[DEPARTAMENTO]]))</f>
        <v>ALIV TELECOM S.A.C. Lambayeque</v>
      </c>
      <c r="BH873" s="5" t="str">
        <f>Sheet1[[#This Row],[DNI_ASESOR]]</f>
        <v>20609316170</v>
      </c>
      <c r="BI873">
        <f>IF(Sheet1[[#This Row],[GRUPO]]="G1",IF(AND(Sheet1[[#This Row],[RECIBO1_PAGADO]]&lt;&gt;"",Sheet1[[#This Row],[RECIBO1_PAGADO]]&lt;=DATEVALUE("10/06/2025")),1,0),0)</f>
        <v>1</v>
      </c>
      <c r="BJ873" s="9">
        <f>Sheet1[[#This Row],[PRECIO CON IGV EXTERNO]]/1.18</f>
        <v>58.474576271186443</v>
      </c>
      <c r="BK873" s="5" t="str">
        <f>IF(MONTH(Sheet1[[#This Row],[WS_RECIBO1_EMISION]])=5,"G1",IF(MONTH(Sheet1[[#This Row],[WS_RECIBO1_EMISION]])-5=1,"G2","POR DEFINIR"))</f>
        <v>G1</v>
      </c>
      <c r="BL873" s="5" t="s">
        <v>1798</v>
      </c>
    </row>
    <row r="874" spans="1:64" x14ac:dyDescent="0.25">
      <c r="A874">
        <v>2187394</v>
      </c>
      <c r="B874" t="s">
        <v>1175</v>
      </c>
      <c r="C874" t="s">
        <v>89</v>
      </c>
      <c r="D874" t="s">
        <v>89</v>
      </c>
      <c r="E874" t="s">
        <v>93</v>
      </c>
      <c r="H874" s="3">
        <v>45796</v>
      </c>
      <c r="I874" s="13">
        <v>45796.766806597225</v>
      </c>
      <c r="J874" t="s">
        <v>190</v>
      </c>
      <c r="K874">
        <v>350</v>
      </c>
      <c r="L874" t="s">
        <v>186</v>
      </c>
      <c r="M874" t="s">
        <v>53</v>
      </c>
      <c r="N874">
        <v>0</v>
      </c>
      <c r="O874">
        <v>0</v>
      </c>
      <c r="P874">
        <v>0</v>
      </c>
      <c r="Q874">
        <v>0</v>
      </c>
      <c r="R874" t="s">
        <v>227</v>
      </c>
      <c r="S874" t="s">
        <v>227</v>
      </c>
      <c r="T874">
        <v>0</v>
      </c>
      <c r="U874" t="s">
        <v>227</v>
      </c>
      <c r="V874" t="s">
        <v>227</v>
      </c>
      <c r="W874" t="s">
        <v>227</v>
      </c>
      <c r="X874" t="s">
        <v>227</v>
      </c>
      <c r="Y874" t="s">
        <v>227</v>
      </c>
      <c r="Z874" t="s">
        <v>227</v>
      </c>
      <c r="AA874" t="s">
        <v>54</v>
      </c>
      <c r="AB874">
        <v>69</v>
      </c>
      <c r="AC874">
        <v>69</v>
      </c>
      <c r="AD874" t="s">
        <v>67</v>
      </c>
      <c r="AE874" t="s">
        <v>4</v>
      </c>
      <c r="AF874" t="s">
        <v>8</v>
      </c>
      <c r="AG874" t="s">
        <v>88</v>
      </c>
      <c r="AH874" s="3">
        <v>45797</v>
      </c>
      <c r="AJ874" t="s">
        <v>56</v>
      </c>
      <c r="AK874" s="3"/>
      <c r="AM874" s="3"/>
      <c r="AN874" t="s">
        <v>57</v>
      </c>
      <c r="AO874" s="3"/>
      <c r="AR874"/>
      <c r="AS874">
        <v>202505</v>
      </c>
      <c r="AT874" s="3">
        <v>45797</v>
      </c>
      <c r="AU874">
        <v>2187394</v>
      </c>
      <c r="AV874">
        <v>45800</v>
      </c>
      <c r="AW874" s="3">
        <v>45813</v>
      </c>
      <c r="AY874" s="3"/>
      <c r="BA874" s="3"/>
      <c r="BC874" s="3"/>
      <c r="BD874">
        <v>202505</v>
      </c>
      <c r="BE874">
        <v>202505</v>
      </c>
      <c r="BF874" s="5">
        <f>IFERROR(VLOOKUP(Sheet1[[#This Row],[ASESOR]],Parámetros!A:B,2,0),Sheet1[[#This Row],[PERIODO_ALTA]])</f>
        <v>202505</v>
      </c>
      <c r="BG874" s="5" t="str">
        <f>_xlfn.CONCAT(TRIM(Sheet1[[#This Row],[ASESOR]])," ",TRIM(Sheet1[[#This Row],[DEPARTAMENTO]]))</f>
        <v>ALIV TELECOM S.A.C. Piura</v>
      </c>
      <c r="BH874" s="5" t="str">
        <f>Sheet1[[#This Row],[DNI_ASESOR]]</f>
        <v>20609316170</v>
      </c>
      <c r="BI874">
        <f>IF(Sheet1[[#This Row],[GRUPO]]="G1",IF(AND(Sheet1[[#This Row],[RECIBO1_PAGADO]]&lt;&gt;"",Sheet1[[#This Row],[RECIBO1_PAGADO]]&lt;=DATEVALUE("10/06/2025")),1,0),0)</f>
        <v>1</v>
      </c>
      <c r="BJ874" s="9">
        <f>Sheet1[[#This Row],[PRECIO CON IGV EXTERNO]]/1.18</f>
        <v>58.474576271186443</v>
      </c>
      <c r="BK874" s="5" t="str">
        <f>IF(MONTH(Sheet1[[#This Row],[WS_RECIBO1_EMISION]])=5,"G1",IF(MONTH(Sheet1[[#This Row],[WS_RECIBO1_EMISION]])-5=1,"G2","POR DEFINIR"))</f>
        <v>G1</v>
      </c>
      <c r="BL874" s="5" t="s">
        <v>1798</v>
      </c>
    </row>
    <row r="875" spans="1:64" x14ac:dyDescent="0.25">
      <c r="A875">
        <v>2187407</v>
      </c>
      <c r="B875" t="s">
        <v>1176</v>
      </c>
      <c r="C875" t="s">
        <v>85</v>
      </c>
      <c r="D875" t="s">
        <v>86</v>
      </c>
      <c r="E875" t="s">
        <v>104</v>
      </c>
      <c r="G875" t="s">
        <v>462</v>
      </c>
      <c r="H875" s="3">
        <v>45796</v>
      </c>
      <c r="I875" s="13">
        <v>45796.800127511575</v>
      </c>
      <c r="J875" t="s">
        <v>191</v>
      </c>
      <c r="K875">
        <v>550</v>
      </c>
      <c r="L875" t="s">
        <v>186</v>
      </c>
      <c r="M875" t="s">
        <v>53</v>
      </c>
      <c r="N875">
        <v>0</v>
      </c>
      <c r="O875">
        <v>0</v>
      </c>
      <c r="P875">
        <v>0</v>
      </c>
      <c r="Q875">
        <v>0</v>
      </c>
      <c r="R875" t="s">
        <v>227</v>
      </c>
      <c r="S875" t="s">
        <v>227</v>
      </c>
      <c r="T875">
        <v>0</v>
      </c>
      <c r="U875" t="s">
        <v>227</v>
      </c>
      <c r="V875" t="s">
        <v>227</v>
      </c>
      <c r="W875" t="s">
        <v>227</v>
      </c>
      <c r="X875" t="s">
        <v>227</v>
      </c>
      <c r="Y875" t="s">
        <v>227</v>
      </c>
      <c r="Z875" t="s">
        <v>227</v>
      </c>
      <c r="AA875" t="s">
        <v>59</v>
      </c>
      <c r="AB875">
        <v>89</v>
      </c>
      <c r="AC875">
        <v>89</v>
      </c>
      <c r="AD875" t="s">
        <v>67</v>
      </c>
      <c r="AE875" t="s">
        <v>4</v>
      </c>
      <c r="AF875" t="s">
        <v>8</v>
      </c>
      <c r="AG875" t="s">
        <v>88</v>
      </c>
      <c r="AH875" s="3">
        <v>45797</v>
      </c>
      <c r="AJ875" t="s">
        <v>56</v>
      </c>
      <c r="AK875" s="3"/>
      <c r="AM875" s="3"/>
      <c r="AN875" t="s">
        <v>57</v>
      </c>
      <c r="AO875" s="3"/>
      <c r="AR875"/>
      <c r="AS875">
        <v>202505</v>
      </c>
      <c r="AT875" s="3">
        <v>45797</v>
      </c>
      <c r="AU875">
        <v>2187407</v>
      </c>
      <c r="AV875">
        <v>45800</v>
      </c>
      <c r="AW875" s="3">
        <v>45805</v>
      </c>
      <c r="AY875" s="3"/>
      <c r="BA875" s="3"/>
      <c r="BC875" s="3"/>
      <c r="BD875">
        <v>202505</v>
      </c>
      <c r="BE875">
        <v>202505</v>
      </c>
      <c r="BF875" s="5">
        <f>IFERROR(VLOOKUP(Sheet1[[#This Row],[ASESOR]],Parámetros!A:B,2,0),Sheet1[[#This Row],[PERIODO_ALTA]])</f>
        <v>202505</v>
      </c>
      <c r="BG875" s="5" t="str">
        <f>_xlfn.CONCAT(TRIM(Sheet1[[#This Row],[ASESOR]])," ",TRIM(Sheet1[[#This Row],[DEPARTAMENTO]]))</f>
        <v>ALIV TELECOM S.A.C. Lambayeque</v>
      </c>
      <c r="BH875" s="5" t="str">
        <f>Sheet1[[#This Row],[DNI_ASESOR]]</f>
        <v>20609316170</v>
      </c>
      <c r="BI875">
        <f>IF(Sheet1[[#This Row],[GRUPO]]="G1",IF(AND(Sheet1[[#This Row],[RECIBO1_PAGADO]]&lt;&gt;"",Sheet1[[#This Row],[RECIBO1_PAGADO]]&lt;=DATEVALUE("10/06/2025")),1,0),0)</f>
        <v>1</v>
      </c>
      <c r="BJ875" s="9">
        <f>Sheet1[[#This Row],[PRECIO CON IGV EXTERNO]]/1.18</f>
        <v>75.423728813559322</v>
      </c>
      <c r="BK875" s="5" t="str">
        <f>IF(MONTH(Sheet1[[#This Row],[WS_RECIBO1_EMISION]])=5,"G1",IF(MONTH(Sheet1[[#This Row],[WS_RECIBO1_EMISION]])-5=1,"G2","POR DEFINIR"))</f>
        <v>G1</v>
      </c>
      <c r="BL875" s="5" t="s">
        <v>1798</v>
      </c>
    </row>
    <row r="876" spans="1:64" x14ac:dyDescent="0.25">
      <c r="A876">
        <v>2187413</v>
      </c>
      <c r="B876" t="s">
        <v>1177</v>
      </c>
      <c r="C876" t="s">
        <v>94</v>
      </c>
      <c r="D876" t="s">
        <v>95</v>
      </c>
      <c r="E876" t="s">
        <v>96</v>
      </c>
      <c r="H876" s="3">
        <v>45793</v>
      </c>
      <c r="I876" s="13">
        <v>45796.814768865741</v>
      </c>
      <c r="J876" t="s">
        <v>190</v>
      </c>
      <c r="K876">
        <v>350</v>
      </c>
      <c r="L876" t="s">
        <v>186</v>
      </c>
      <c r="M876" t="s">
        <v>53</v>
      </c>
      <c r="N876">
        <v>0</v>
      </c>
      <c r="O876">
        <v>0</v>
      </c>
      <c r="P876">
        <v>0</v>
      </c>
      <c r="Q876">
        <v>0</v>
      </c>
      <c r="R876" t="s">
        <v>227</v>
      </c>
      <c r="S876" t="s">
        <v>227</v>
      </c>
      <c r="T876">
        <v>0</v>
      </c>
      <c r="U876" t="s">
        <v>227</v>
      </c>
      <c r="V876" t="s">
        <v>227</v>
      </c>
      <c r="W876" t="s">
        <v>227</v>
      </c>
      <c r="X876" t="s">
        <v>227</v>
      </c>
      <c r="Y876" t="s">
        <v>227</v>
      </c>
      <c r="Z876" t="s">
        <v>227</v>
      </c>
      <c r="AA876" t="s">
        <v>54</v>
      </c>
      <c r="AB876">
        <v>69</v>
      </c>
      <c r="AC876">
        <v>69</v>
      </c>
      <c r="AD876" t="s">
        <v>232</v>
      </c>
      <c r="AE876" t="s">
        <v>233</v>
      </c>
      <c r="AF876" t="s">
        <v>234</v>
      </c>
      <c r="AG876" t="s">
        <v>88</v>
      </c>
      <c r="AH876" s="3">
        <v>45797</v>
      </c>
      <c r="AJ876" t="s">
        <v>56</v>
      </c>
      <c r="AK876" s="3"/>
      <c r="AM876" s="3"/>
      <c r="AN876" t="s">
        <v>57</v>
      </c>
      <c r="AO876" s="3"/>
      <c r="AR876"/>
      <c r="AS876">
        <v>202505</v>
      </c>
      <c r="AT876" s="3">
        <v>45797</v>
      </c>
      <c r="AU876">
        <v>2187413</v>
      </c>
      <c r="AV876">
        <v>45800</v>
      </c>
      <c r="AW876" s="3">
        <v>45805</v>
      </c>
      <c r="AY876" s="3"/>
      <c r="BA876" s="3"/>
      <c r="BC876" s="3"/>
      <c r="BD876">
        <v>202505</v>
      </c>
      <c r="BE876">
        <v>202505</v>
      </c>
      <c r="BF876" s="5">
        <f>IFERROR(VLOOKUP(Sheet1[[#This Row],[ASESOR]],Parámetros!A:B,2,0),Sheet1[[#This Row],[PERIODO_ALTA]])</f>
        <v>202505</v>
      </c>
      <c r="BG876" s="5" t="str">
        <f>_xlfn.CONCAT(TRIM(Sheet1[[#This Row],[ASESOR]])," ",TRIM(Sheet1[[#This Row],[DEPARTAMENTO]]))</f>
        <v>AZDAGROUP S.A.C. La Libertad</v>
      </c>
      <c r="BH876" s="5" t="str">
        <f>Sheet1[[#This Row],[DNI_ASESOR]]</f>
        <v>20613301144</v>
      </c>
      <c r="BI876">
        <f>IF(Sheet1[[#This Row],[GRUPO]]="G1",IF(AND(Sheet1[[#This Row],[RECIBO1_PAGADO]]&lt;&gt;"",Sheet1[[#This Row],[RECIBO1_PAGADO]]&lt;=DATEVALUE("10/06/2025")),1,0),0)</f>
        <v>1</v>
      </c>
      <c r="BJ876" s="9">
        <f>Sheet1[[#This Row],[PRECIO CON IGV EXTERNO]]/1.18</f>
        <v>58.474576271186443</v>
      </c>
      <c r="BK876" s="5" t="str">
        <f>IF(MONTH(Sheet1[[#This Row],[WS_RECIBO1_EMISION]])=5,"G1",IF(MONTH(Sheet1[[#This Row],[WS_RECIBO1_EMISION]])-5=1,"G2","POR DEFINIR"))</f>
        <v>G1</v>
      </c>
      <c r="BL876" s="5" t="s">
        <v>1798</v>
      </c>
    </row>
    <row r="877" spans="1:64" x14ac:dyDescent="0.25">
      <c r="A877">
        <v>2187439</v>
      </c>
      <c r="B877" t="s">
        <v>1178</v>
      </c>
      <c r="C877" t="s">
        <v>98</v>
      </c>
      <c r="D877" t="s">
        <v>99</v>
      </c>
      <c r="E877" t="s">
        <v>101</v>
      </c>
      <c r="H877" s="3">
        <v>45796</v>
      </c>
      <c r="I877" s="13">
        <v>45796.773047997682</v>
      </c>
      <c r="J877" t="s">
        <v>195</v>
      </c>
      <c r="K877">
        <v>1000</v>
      </c>
      <c r="L877" t="s">
        <v>188</v>
      </c>
      <c r="M877" t="s">
        <v>58</v>
      </c>
      <c r="N877">
        <v>1</v>
      </c>
      <c r="O877">
        <v>0</v>
      </c>
      <c r="P877">
        <v>0</v>
      </c>
      <c r="Q877">
        <v>0</v>
      </c>
      <c r="R877" t="s">
        <v>227</v>
      </c>
      <c r="S877" t="s">
        <v>227</v>
      </c>
      <c r="T877">
        <v>0</v>
      </c>
      <c r="U877" t="s">
        <v>227</v>
      </c>
      <c r="V877" t="s">
        <v>227</v>
      </c>
      <c r="W877" t="s">
        <v>227</v>
      </c>
      <c r="X877" t="s">
        <v>227</v>
      </c>
      <c r="Y877" t="s">
        <v>227</v>
      </c>
      <c r="Z877" t="s">
        <v>228</v>
      </c>
      <c r="AA877" t="s">
        <v>54</v>
      </c>
      <c r="AB877">
        <v>129.9</v>
      </c>
      <c r="AC877">
        <v>111.563</v>
      </c>
      <c r="AD877" t="s">
        <v>55</v>
      </c>
      <c r="AE877" t="s">
        <v>199</v>
      </c>
      <c r="AF877" t="s">
        <v>200</v>
      </c>
      <c r="AG877" t="s">
        <v>88</v>
      </c>
      <c r="AH877" s="3">
        <v>45797</v>
      </c>
      <c r="AJ877" t="s">
        <v>56</v>
      </c>
      <c r="AK877" s="3"/>
      <c r="AM877" s="3"/>
      <c r="AN877" t="s">
        <v>57</v>
      </c>
      <c r="AO877" s="3"/>
      <c r="AQ877" t="s">
        <v>57</v>
      </c>
      <c r="AR877" t="s">
        <v>69</v>
      </c>
      <c r="AS877">
        <v>202505</v>
      </c>
      <c r="AT877" s="3">
        <v>45797</v>
      </c>
      <c r="AU877">
        <v>2187439</v>
      </c>
      <c r="AV877">
        <v>45800</v>
      </c>
      <c r="AW877" s="3"/>
      <c r="AY877" s="3"/>
      <c r="BA877" s="3"/>
      <c r="BC877" s="3"/>
      <c r="BD877">
        <v>202505</v>
      </c>
      <c r="BE877">
        <v>202505</v>
      </c>
      <c r="BF877" s="5">
        <f>IFERROR(VLOOKUP(Sheet1[[#This Row],[ASESOR]],Parámetros!A:B,2,0),Sheet1[[#This Row],[PERIODO_ALTA]])</f>
        <v>202505</v>
      </c>
      <c r="BG877" s="5" t="str">
        <f>_xlfn.CONCAT(TRIM(Sheet1[[#This Row],[ASESOR]])," ",TRIM(Sheet1[[#This Row],[DEPARTAMENTO]]))</f>
        <v>TELCO CONTACT S.A.C Áncash</v>
      </c>
      <c r="BH877" s="5" t="str">
        <f>Sheet1[[#This Row],[DNI_ASESOR]]</f>
        <v>20613723219</v>
      </c>
      <c r="BI877">
        <f>IF(Sheet1[[#This Row],[GRUPO]]="G1",IF(AND(Sheet1[[#This Row],[RECIBO1_PAGADO]]&lt;&gt;"",Sheet1[[#This Row],[RECIBO1_PAGADO]]&lt;=DATEVALUE("10/06/2025")),1,0),0)</f>
        <v>0</v>
      </c>
      <c r="BJ877" s="9">
        <f>Sheet1[[#This Row],[PRECIO CON IGV EXTERNO]]/1.18</f>
        <v>94.544915254237296</v>
      </c>
      <c r="BK877" s="5" t="str">
        <f>IF(MONTH(Sheet1[[#This Row],[WS_RECIBO1_EMISION]])=5,"G1",IF(MONTH(Sheet1[[#This Row],[WS_RECIBO1_EMISION]])-5=1,"G2","POR DEFINIR"))</f>
        <v>G1</v>
      </c>
      <c r="BL877" s="5" t="s">
        <v>1798</v>
      </c>
    </row>
    <row r="878" spans="1:64" x14ac:dyDescent="0.25">
      <c r="A878">
        <v>2187444</v>
      </c>
      <c r="B878" t="s">
        <v>1179</v>
      </c>
      <c r="C878" t="s">
        <v>89</v>
      </c>
      <c r="D878" t="s">
        <v>89</v>
      </c>
      <c r="E878" t="s">
        <v>93</v>
      </c>
      <c r="H878" s="3">
        <v>45796</v>
      </c>
      <c r="I878" s="13">
        <v>45796.806383182869</v>
      </c>
      <c r="J878" t="s">
        <v>191</v>
      </c>
      <c r="K878">
        <v>550</v>
      </c>
      <c r="L878" t="s">
        <v>186</v>
      </c>
      <c r="M878" t="s">
        <v>53</v>
      </c>
      <c r="N878">
        <v>0</v>
      </c>
      <c r="O878">
        <v>0</v>
      </c>
      <c r="P878">
        <v>0</v>
      </c>
      <c r="Q878">
        <v>0</v>
      </c>
      <c r="R878" t="s">
        <v>227</v>
      </c>
      <c r="S878" t="s">
        <v>227</v>
      </c>
      <c r="T878">
        <v>0</v>
      </c>
      <c r="U878" t="s">
        <v>227</v>
      </c>
      <c r="V878" t="s">
        <v>227</v>
      </c>
      <c r="W878" t="s">
        <v>227</v>
      </c>
      <c r="X878" t="s">
        <v>227</v>
      </c>
      <c r="Y878" t="s">
        <v>227</v>
      </c>
      <c r="Z878" t="s">
        <v>227</v>
      </c>
      <c r="AA878" t="s">
        <v>54</v>
      </c>
      <c r="AB878">
        <v>89</v>
      </c>
      <c r="AC878">
        <v>89</v>
      </c>
      <c r="AD878" t="s">
        <v>67</v>
      </c>
      <c r="AE878" t="s">
        <v>4</v>
      </c>
      <c r="AF878" t="s">
        <v>8</v>
      </c>
      <c r="AG878" t="s">
        <v>88</v>
      </c>
      <c r="AH878" s="3">
        <v>45797</v>
      </c>
      <c r="AJ878" t="s">
        <v>56</v>
      </c>
      <c r="AK878" s="3"/>
      <c r="AM878" s="3"/>
      <c r="AN878" t="s">
        <v>57</v>
      </c>
      <c r="AO878" s="3"/>
      <c r="AR878"/>
      <c r="AS878">
        <v>202505</v>
      </c>
      <c r="AT878" s="3">
        <v>45797</v>
      </c>
      <c r="AU878">
        <v>2187444</v>
      </c>
      <c r="AV878">
        <v>45800</v>
      </c>
      <c r="AW878" s="3">
        <v>45806</v>
      </c>
      <c r="AY878" s="3"/>
      <c r="BA878" s="3"/>
      <c r="BC878" s="3"/>
      <c r="BD878">
        <v>202505</v>
      </c>
      <c r="BE878">
        <v>202505</v>
      </c>
      <c r="BF878" s="5">
        <f>IFERROR(VLOOKUP(Sheet1[[#This Row],[ASESOR]],Parámetros!A:B,2,0),Sheet1[[#This Row],[PERIODO_ALTA]])</f>
        <v>202505</v>
      </c>
      <c r="BG878" s="5" t="str">
        <f>_xlfn.CONCAT(TRIM(Sheet1[[#This Row],[ASESOR]])," ",TRIM(Sheet1[[#This Row],[DEPARTAMENTO]]))</f>
        <v>ALIV TELECOM S.A.C. Piura</v>
      </c>
      <c r="BH878" s="5" t="str">
        <f>Sheet1[[#This Row],[DNI_ASESOR]]</f>
        <v>20609316170</v>
      </c>
      <c r="BI878">
        <f>IF(Sheet1[[#This Row],[GRUPO]]="G1",IF(AND(Sheet1[[#This Row],[RECIBO1_PAGADO]]&lt;&gt;"",Sheet1[[#This Row],[RECIBO1_PAGADO]]&lt;=DATEVALUE("10/06/2025")),1,0),0)</f>
        <v>1</v>
      </c>
      <c r="BJ878" s="9">
        <f>Sheet1[[#This Row],[PRECIO CON IGV EXTERNO]]/1.18</f>
        <v>75.423728813559322</v>
      </c>
      <c r="BK878" s="5" t="str">
        <f>IF(MONTH(Sheet1[[#This Row],[WS_RECIBO1_EMISION]])=5,"G1",IF(MONTH(Sheet1[[#This Row],[WS_RECIBO1_EMISION]])-5=1,"G2","POR DEFINIR"))</f>
        <v>G1</v>
      </c>
      <c r="BL878" s="5" t="s">
        <v>1798</v>
      </c>
    </row>
    <row r="879" spans="1:64" x14ac:dyDescent="0.25">
      <c r="A879">
        <v>2187499</v>
      </c>
      <c r="B879" t="s">
        <v>1180</v>
      </c>
      <c r="C879" t="s">
        <v>89</v>
      </c>
      <c r="D879" t="s">
        <v>89</v>
      </c>
      <c r="E879" t="s">
        <v>90</v>
      </c>
      <c r="H879" s="3">
        <v>45796</v>
      </c>
      <c r="I879" s="13">
        <v>45796.798052395832</v>
      </c>
      <c r="J879" t="s">
        <v>190</v>
      </c>
      <c r="K879">
        <v>350</v>
      </c>
      <c r="L879" t="s">
        <v>186</v>
      </c>
      <c r="M879" t="s">
        <v>53</v>
      </c>
      <c r="N879">
        <v>0</v>
      </c>
      <c r="O879">
        <v>0</v>
      </c>
      <c r="P879">
        <v>0</v>
      </c>
      <c r="Q879">
        <v>0</v>
      </c>
      <c r="R879" t="s">
        <v>227</v>
      </c>
      <c r="S879" t="s">
        <v>227</v>
      </c>
      <c r="T879">
        <v>0</v>
      </c>
      <c r="U879" t="s">
        <v>227</v>
      </c>
      <c r="V879" t="s">
        <v>227</v>
      </c>
      <c r="W879" t="s">
        <v>227</v>
      </c>
      <c r="X879" t="s">
        <v>227</v>
      </c>
      <c r="Y879" t="s">
        <v>227</v>
      </c>
      <c r="Z879" t="s">
        <v>227</v>
      </c>
      <c r="AA879" t="s">
        <v>64</v>
      </c>
      <c r="AB879">
        <v>69</v>
      </c>
      <c r="AC879">
        <v>69</v>
      </c>
      <c r="AD879" t="s">
        <v>67</v>
      </c>
      <c r="AE879" t="s">
        <v>154</v>
      </c>
      <c r="AF879" t="s">
        <v>155</v>
      </c>
      <c r="AG879" t="s">
        <v>88</v>
      </c>
      <c r="AH879" s="3">
        <v>45797</v>
      </c>
      <c r="AJ879" t="s">
        <v>56</v>
      </c>
      <c r="AK879" s="3"/>
      <c r="AM879" s="3"/>
      <c r="AN879" t="s">
        <v>57</v>
      </c>
      <c r="AO879" s="3"/>
      <c r="AR879"/>
      <c r="AS879">
        <v>202505</v>
      </c>
      <c r="AT879" s="3">
        <v>45797</v>
      </c>
      <c r="AU879">
        <v>2187499</v>
      </c>
      <c r="AV879">
        <v>45800</v>
      </c>
      <c r="AW879" s="3">
        <v>45805</v>
      </c>
      <c r="AY879" s="3"/>
      <c r="BA879" s="3"/>
      <c r="BC879" s="3"/>
      <c r="BD879">
        <v>202505</v>
      </c>
      <c r="BE879">
        <v>202505</v>
      </c>
      <c r="BF879" s="5">
        <f>IFERROR(VLOOKUP(Sheet1[[#This Row],[ASESOR]],Parámetros!A:B,2,0),Sheet1[[#This Row],[PERIODO_ALTA]])</f>
        <v>202505</v>
      </c>
      <c r="BG879" s="5" t="str">
        <f>_xlfn.CONCAT(TRIM(Sheet1[[#This Row],[ASESOR]])," ",TRIM(Sheet1[[#This Row],[DEPARTAMENTO]]))</f>
        <v>AFG TELECOM S.A.C. Piura</v>
      </c>
      <c r="BH879" s="5" t="str">
        <f>Sheet1[[#This Row],[DNI_ASESOR]]</f>
        <v>20613447505</v>
      </c>
      <c r="BI879">
        <f>IF(Sheet1[[#This Row],[GRUPO]]="G1",IF(AND(Sheet1[[#This Row],[RECIBO1_PAGADO]]&lt;&gt;"",Sheet1[[#This Row],[RECIBO1_PAGADO]]&lt;=DATEVALUE("10/06/2025")),1,0),0)</f>
        <v>1</v>
      </c>
      <c r="BJ879" s="9">
        <f>Sheet1[[#This Row],[PRECIO CON IGV EXTERNO]]/1.18</f>
        <v>58.474576271186443</v>
      </c>
      <c r="BK879" s="5" t="str">
        <f>IF(MONTH(Sheet1[[#This Row],[WS_RECIBO1_EMISION]])=5,"G1",IF(MONTH(Sheet1[[#This Row],[WS_RECIBO1_EMISION]])-5=1,"G2","POR DEFINIR"))</f>
        <v>G1</v>
      </c>
      <c r="BL879" s="5" t="s">
        <v>1798</v>
      </c>
    </row>
    <row r="880" spans="1:64" x14ac:dyDescent="0.25">
      <c r="A880">
        <v>2187555</v>
      </c>
      <c r="B880" t="s">
        <v>1181</v>
      </c>
      <c r="C880" t="s">
        <v>89</v>
      </c>
      <c r="D880" t="s">
        <v>89</v>
      </c>
      <c r="E880" t="s">
        <v>89</v>
      </c>
      <c r="H880" s="3">
        <v>45796</v>
      </c>
      <c r="I880" s="13">
        <v>45797.481423263889</v>
      </c>
      <c r="J880" t="s">
        <v>192</v>
      </c>
      <c r="K880">
        <v>400</v>
      </c>
      <c r="L880" t="s">
        <v>186</v>
      </c>
      <c r="M880" t="s">
        <v>53</v>
      </c>
      <c r="N880">
        <v>0</v>
      </c>
      <c r="O880">
        <v>0</v>
      </c>
      <c r="P880">
        <v>0</v>
      </c>
      <c r="Q880">
        <v>0</v>
      </c>
      <c r="R880" t="s">
        <v>227</v>
      </c>
      <c r="S880" t="s">
        <v>227</v>
      </c>
      <c r="T880">
        <v>0</v>
      </c>
      <c r="U880" t="s">
        <v>227</v>
      </c>
      <c r="V880" t="s">
        <v>227</v>
      </c>
      <c r="W880" t="s">
        <v>227</v>
      </c>
      <c r="X880" t="s">
        <v>227</v>
      </c>
      <c r="Y880" t="s">
        <v>227</v>
      </c>
      <c r="Z880" t="s">
        <v>227</v>
      </c>
      <c r="AA880" t="s">
        <v>54</v>
      </c>
      <c r="AB880">
        <v>129</v>
      </c>
      <c r="AC880">
        <v>129</v>
      </c>
      <c r="AD880" t="s">
        <v>60</v>
      </c>
      <c r="AE880" t="s">
        <v>196</v>
      </c>
      <c r="AF880" t="s">
        <v>197</v>
      </c>
      <c r="AG880" t="s">
        <v>88</v>
      </c>
      <c r="AH880" s="3">
        <v>45797</v>
      </c>
      <c r="AJ880" t="s">
        <v>56</v>
      </c>
      <c r="AK880" s="3"/>
      <c r="AM880" s="3"/>
      <c r="AN880" t="s">
        <v>57</v>
      </c>
      <c r="AO880" s="3"/>
      <c r="AR880"/>
      <c r="AS880">
        <v>202505</v>
      </c>
      <c r="AT880" s="3">
        <v>45797</v>
      </c>
      <c r="AU880">
        <v>2187555</v>
      </c>
      <c r="AV880">
        <v>45800</v>
      </c>
      <c r="AW880" s="3">
        <v>45804</v>
      </c>
      <c r="AY880" s="3"/>
      <c r="BA880" s="3"/>
      <c r="BC880" s="3"/>
      <c r="BD880">
        <v>202505</v>
      </c>
      <c r="BE880">
        <v>202505</v>
      </c>
      <c r="BF880" s="5">
        <f>IFERROR(VLOOKUP(Sheet1[[#This Row],[ASESOR]],Parámetros!A:B,2,0),Sheet1[[#This Row],[PERIODO_ALTA]])</f>
        <v>202505</v>
      </c>
      <c r="BG880" s="5" t="str">
        <f>_xlfn.CONCAT(TRIM(Sheet1[[#This Row],[ASESOR]])," ",TRIM(Sheet1[[#This Row],[DEPARTAMENTO]]))</f>
        <v>NOVO NETWORKS SAC Piura</v>
      </c>
      <c r="BH880" s="5" t="str">
        <f>Sheet1[[#This Row],[DNI_ASESOR]]</f>
        <v>20607021555</v>
      </c>
      <c r="BI880">
        <f>IF(Sheet1[[#This Row],[GRUPO]]="G1",IF(AND(Sheet1[[#This Row],[RECIBO1_PAGADO]]&lt;&gt;"",Sheet1[[#This Row],[RECIBO1_PAGADO]]&lt;=DATEVALUE("10/06/2025")),1,0),0)</f>
        <v>1</v>
      </c>
      <c r="BJ880" s="9">
        <f>Sheet1[[#This Row],[PRECIO CON IGV EXTERNO]]/1.18</f>
        <v>109.32203389830509</v>
      </c>
      <c r="BK880" s="5" t="str">
        <f>IF(MONTH(Sheet1[[#This Row],[WS_RECIBO1_EMISION]])=5,"G1",IF(MONTH(Sheet1[[#This Row],[WS_RECIBO1_EMISION]])-5=1,"G2","POR DEFINIR"))</f>
        <v>G1</v>
      </c>
      <c r="BL880" s="5" t="s">
        <v>1798</v>
      </c>
    </row>
    <row r="881" spans="1:64" x14ac:dyDescent="0.25">
      <c r="A881">
        <v>2187581</v>
      </c>
      <c r="B881" t="s">
        <v>1182</v>
      </c>
      <c r="C881" t="s">
        <v>85</v>
      </c>
      <c r="D881" t="s">
        <v>86</v>
      </c>
      <c r="E881" t="s">
        <v>103</v>
      </c>
      <c r="H881" s="3">
        <v>45796</v>
      </c>
      <c r="I881" s="13">
        <v>45796.827357951392</v>
      </c>
      <c r="J881" t="s">
        <v>190</v>
      </c>
      <c r="K881">
        <v>350</v>
      </c>
      <c r="L881" t="s">
        <v>186</v>
      </c>
      <c r="M881" t="s">
        <v>53</v>
      </c>
      <c r="N881">
        <v>0</v>
      </c>
      <c r="O881">
        <v>0</v>
      </c>
      <c r="P881">
        <v>0</v>
      </c>
      <c r="Q881">
        <v>0</v>
      </c>
      <c r="R881" t="s">
        <v>227</v>
      </c>
      <c r="S881" t="s">
        <v>227</v>
      </c>
      <c r="T881">
        <v>0</v>
      </c>
      <c r="U881" t="s">
        <v>227</v>
      </c>
      <c r="V881" t="s">
        <v>227</v>
      </c>
      <c r="W881" t="s">
        <v>227</v>
      </c>
      <c r="X881" t="s">
        <v>227</v>
      </c>
      <c r="Y881" t="s">
        <v>227</v>
      </c>
      <c r="Z881" t="s">
        <v>227</v>
      </c>
      <c r="AA881" t="s">
        <v>54</v>
      </c>
      <c r="AB881">
        <v>69</v>
      </c>
      <c r="AC881">
        <v>69</v>
      </c>
      <c r="AD881" t="s">
        <v>55</v>
      </c>
      <c r="AE881" t="s">
        <v>141</v>
      </c>
      <c r="AF881" t="s">
        <v>187</v>
      </c>
      <c r="AG881" t="s">
        <v>88</v>
      </c>
      <c r="AH881" s="3">
        <v>45797</v>
      </c>
      <c r="AJ881" t="s">
        <v>56</v>
      </c>
      <c r="AK881" s="3"/>
      <c r="AM881" s="3"/>
      <c r="AN881" t="s">
        <v>57</v>
      </c>
      <c r="AO881" s="3"/>
      <c r="AR881"/>
      <c r="AS881">
        <v>202505</v>
      </c>
      <c r="AT881" s="3">
        <v>45797</v>
      </c>
      <c r="AU881">
        <v>2187581</v>
      </c>
      <c r="AV881">
        <v>45800</v>
      </c>
      <c r="AW881" s="3">
        <v>45813</v>
      </c>
      <c r="AY881" s="3"/>
      <c r="BA881" s="3"/>
      <c r="BC881" s="3"/>
      <c r="BD881">
        <v>202505</v>
      </c>
      <c r="BE881">
        <v>202505</v>
      </c>
      <c r="BF881" s="5">
        <f>IFERROR(VLOOKUP(Sheet1[[#This Row],[ASESOR]],Parámetros!A:B,2,0),Sheet1[[#This Row],[PERIODO_ALTA]])</f>
        <v>202505</v>
      </c>
      <c r="BG881" s="5" t="str">
        <f>_xlfn.CONCAT(TRIM(Sheet1[[#This Row],[ASESOR]])," ",TRIM(Sheet1[[#This Row],[DEPARTAMENTO]]))</f>
        <v>EXPORTEL PROVINCIA Lambayeque</v>
      </c>
      <c r="BH881" s="5" t="str">
        <f>Sheet1[[#This Row],[DNI_ASESOR]]</f>
        <v>20610487672</v>
      </c>
      <c r="BI881">
        <f>IF(Sheet1[[#This Row],[GRUPO]]="G1",IF(AND(Sheet1[[#This Row],[RECIBO1_PAGADO]]&lt;&gt;"",Sheet1[[#This Row],[RECIBO1_PAGADO]]&lt;=DATEVALUE("10/06/2025")),1,0),0)</f>
        <v>1</v>
      </c>
      <c r="BJ881" s="9">
        <f>Sheet1[[#This Row],[PRECIO CON IGV EXTERNO]]/1.18</f>
        <v>58.474576271186443</v>
      </c>
      <c r="BK881" s="5" t="str">
        <f>IF(MONTH(Sheet1[[#This Row],[WS_RECIBO1_EMISION]])=5,"G1",IF(MONTH(Sheet1[[#This Row],[WS_RECIBO1_EMISION]])-5=1,"G2","POR DEFINIR"))</f>
        <v>G1</v>
      </c>
      <c r="BL881" s="5" t="s">
        <v>1798</v>
      </c>
    </row>
    <row r="882" spans="1:64" x14ac:dyDescent="0.25">
      <c r="A882">
        <v>2187651</v>
      </c>
      <c r="B882" t="s">
        <v>1183</v>
      </c>
      <c r="C882" t="s">
        <v>94</v>
      </c>
      <c r="D882" t="s">
        <v>95</v>
      </c>
      <c r="E882" t="s">
        <v>96</v>
      </c>
      <c r="H882" s="3">
        <v>45796</v>
      </c>
      <c r="I882" s="13">
        <v>45796.879304085647</v>
      </c>
      <c r="J882" t="s">
        <v>190</v>
      </c>
      <c r="K882">
        <v>350</v>
      </c>
      <c r="L882" t="s">
        <v>186</v>
      </c>
      <c r="M882" t="s">
        <v>53</v>
      </c>
      <c r="N882">
        <v>0</v>
      </c>
      <c r="O882">
        <v>0</v>
      </c>
      <c r="P882">
        <v>0</v>
      </c>
      <c r="Q882">
        <v>0</v>
      </c>
      <c r="R882" t="s">
        <v>227</v>
      </c>
      <c r="S882" t="s">
        <v>227</v>
      </c>
      <c r="T882">
        <v>0</v>
      </c>
      <c r="U882" t="s">
        <v>227</v>
      </c>
      <c r="V882" t="s">
        <v>227</v>
      </c>
      <c r="W882" t="s">
        <v>227</v>
      </c>
      <c r="X882" t="s">
        <v>227</v>
      </c>
      <c r="Y882" t="s">
        <v>227</v>
      </c>
      <c r="Z882" t="s">
        <v>227</v>
      </c>
      <c r="AA882" t="s">
        <v>54</v>
      </c>
      <c r="AB882">
        <v>69</v>
      </c>
      <c r="AC882">
        <v>69</v>
      </c>
      <c r="AD882" t="s">
        <v>55</v>
      </c>
      <c r="AE882" t="s">
        <v>199</v>
      </c>
      <c r="AF882" t="s">
        <v>200</v>
      </c>
      <c r="AG882" t="s">
        <v>88</v>
      </c>
      <c r="AH882" s="3">
        <v>45798</v>
      </c>
      <c r="AJ882" t="s">
        <v>56</v>
      </c>
      <c r="AK882" s="3"/>
      <c r="AM882" s="3"/>
      <c r="AN882" t="s">
        <v>57</v>
      </c>
      <c r="AO882" s="3"/>
      <c r="AR882"/>
      <c r="AS882">
        <v>202505</v>
      </c>
      <c r="AT882" s="3">
        <v>45798</v>
      </c>
      <c r="AU882">
        <v>2187651</v>
      </c>
      <c r="AV882">
        <v>45800</v>
      </c>
      <c r="AW882" s="3">
        <v>45806</v>
      </c>
      <c r="AY882" s="3"/>
      <c r="BA882" s="3"/>
      <c r="BC882" s="3"/>
      <c r="BD882">
        <v>202505</v>
      </c>
      <c r="BE882">
        <v>202505</v>
      </c>
      <c r="BF882" s="5">
        <f>IFERROR(VLOOKUP(Sheet1[[#This Row],[ASESOR]],Parámetros!A:B,2,0),Sheet1[[#This Row],[PERIODO_ALTA]])</f>
        <v>202505</v>
      </c>
      <c r="BG882" s="5" t="str">
        <f>_xlfn.CONCAT(TRIM(Sheet1[[#This Row],[ASESOR]])," ",TRIM(Sheet1[[#This Row],[DEPARTAMENTO]]))</f>
        <v>TELCO CONTACT S.A.C La Libertad</v>
      </c>
      <c r="BH882" s="5" t="str">
        <f>Sheet1[[#This Row],[DNI_ASESOR]]</f>
        <v>20613723219</v>
      </c>
      <c r="BI882">
        <f>IF(Sheet1[[#This Row],[GRUPO]]="G1",IF(AND(Sheet1[[#This Row],[RECIBO1_PAGADO]]&lt;&gt;"",Sheet1[[#This Row],[RECIBO1_PAGADO]]&lt;=DATEVALUE("10/06/2025")),1,0),0)</f>
        <v>1</v>
      </c>
      <c r="BJ882" s="9">
        <f>Sheet1[[#This Row],[PRECIO CON IGV EXTERNO]]/1.18</f>
        <v>58.474576271186443</v>
      </c>
      <c r="BK882" s="5" t="str">
        <f>IF(MONTH(Sheet1[[#This Row],[WS_RECIBO1_EMISION]])=5,"G1",IF(MONTH(Sheet1[[#This Row],[WS_RECIBO1_EMISION]])-5=1,"G2","POR DEFINIR"))</f>
        <v>G1</v>
      </c>
      <c r="BL882" s="5" t="s">
        <v>1798</v>
      </c>
    </row>
    <row r="883" spans="1:64" x14ac:dyDescent="0.25">
      <c r="A883">
        <v>2187653</v>
      </c>
      <c r="B883" t="s">
        <v>1184</v>
      </c>
      <c r="C883" t="s">
        <v>94</v>
      </c>
      <c r="D883" t="s">
        <v>95</v>
      </c>
      <c r="E883" t="s">
        <v>96</v>
      </c>
      <c r="H883" s="3">
        <v>45796</v>
      </c>
      <c r="I883" s="13">
        <v>45796.873067627312</v>
      </c>
      <c r="J883" t="s">
        <v>190</v>
      </c>
      <c r="K883">
        <v>350</v>
      </c>
      <c r="L883" t="s">
        <v>186</v>
      </c>
      <c r="M883" t="s">
        <v>53</v>
      </c>
      <c r="N883">
        <v>0</v>
      </c>
      <c r="O883">
        <v>0</v>
      </c>
      <c r="P883">
        <v>0</v>
      </c>
      <c r="Q883">
        <v>0</v>
      </c>
      <c r="R883" t="s">
        <v>227</v>
      </c>
      <c r="S883" t="s">
        <v>227</v>
      </c>
      <c r="T883">
        <v>0</v>
      </c>
      <c r="U883" t="s">
        <v>227</v>
      </c>
      <c r="V883" t="s">
        <v>227</v>
      </c>
      <c r="W883" t="s">
        <v>227</v>
      </c>
      <c r="X883" t="s">
        <v>227</v>
      </c>
      <c r="Y883" t="s">
        <v>227</v>
      </c>
      <c r="Z883" t="s">
        <v>227</v>
      </c>
      <c r="AA883" t="s">
        <v>54</v>
      </c>
      <c r="AB883">
        <v>69</v>
      </c>
      <c r="AC883">
        <v>69</v>
      </c>
      <c r="AD883" t="s">
        <v>67</v>
      </c>
      <c r="AE883" t="s">
        <v>4</v>
      </c>
      <c r="AF883" t="s">
        <v>8</v>
      </c>
      <c r="AG883" t="s">
        <v>88</v>
      </c>
      <c r="AH883" s="3">
        <v>45797</v>
      </c>
      <c r="AJ883" t="s">
        <v>56</v>
      </c>
      <c r="AK883" s="3"/>
      <c r="AM883" s="3"/>
      <c r="AN883" t="s">
        <v>57</v>
      </c>
      <c r="AO883" s="3"/>
      <c r="AR883"/>
      <c r="AS883">
        <v>202505</v>
      </c>
      <c r="AT883" s="3">
        <v>45797</v>
      </c>
      <c r="AU883">
        <v>2187653</v>
      </c>
      <c r="AV883">
        <v>45800</v>
      </c>
      <c r="AW883" s="3">
        <v>45805</v>
      </c>
      <c r="AY883" s="3"/>
      <c r="BA883" s="3"/>
      <c r="BC883" s="3"/>
      <c r="BD883">
        <v>202505</v>
      </c>
      <c r="BE883">
        <v>202505</v>
      </c>
      <c r="BF883" s="5">
        <f>IFERROR(VLOOKUP(Sheet1[[#This Row],[ASESOR]],Parámetros!A:B,2,0),Sheet1[[#This Row],[PERIODO_ALTA]])</f>
        <v>202505</v>
      </c>
      <c r="BG883" s="5" t="str">
        <f>_xlfn.CONCAT(TRIM(Sheet1[[#This Row],[ASESOR]])," ",TRIM(Sheet1[[#This Row],[DEPARTAMENTO]]))</f>
        <v>ALIV TELECOM S.A.C. La Libertad</v>
      </c>
      <c r="BH883" s="5" t="str">
        <f>Sheet1[[#This Row],[DNI_ASESOR]]</f>
        <v>20609316170</v>
      </c>
      <c r="BI883">
        <f>IF(Sheet1[[#This Row],[GRUPO]]="G1",IF(AND(Sheet1[[#This Row],[RECIBO1_PAGADO]]&lt;&gt;"",Sheet1[[#This Row],[RECIBO1_PAGADO]]&lt;=DATEVALUE("10/06/2025")),1,0),0)</f>
        <v>1</v>
      </c>
      <c r="BJ883" s="9">
        <f>Sheet1[[#This Row],[PRECIO CON IGV EXTERNO]]/1.18</f>
        <v>58.474576271186443</v>
      </c>
      <c r="BK883" s="5" t="str">
        <f>IF(MONTH(Sheet1[[#This Row],[WS_RECIBO1_EMISION]])=5,"G1",IF(MONTH(Sheet1[[#This Row],[WS_RECIBO1_EMISION]])-5=1,"G2","POR DEFINIR"))</f>
        <v>G1</v>
      </c>
      <c r="BL883" s="5" t="s">
        <v>1798</v>
      </c>
    </row>
    <row r="884" spans="1:64" x14ac:dyDescent="0.25">
      <c r="A884">
        <v>2187679</v>
      </c>
      <c r="B884" t="s">
        <v>1185</v>
      </c>
      <c r="C884" t="s">
        <v>89</v>
      </c>
      <c r="D884" t="s">
        <v>89</v>
      </c>
      <c r="E884" t="s">
        <v>90</v>
      </c>
      <c r="H884" s="3">
        <v>45796</v>
      </c>
      <c r="I884" s="13">
        <v>45796.898047106479</v>
      </c>
      <c r="J884" t="s">
        <v>192</v>
      </c>
      <c r="K884">
        <v>400</v>
      </c>
      <c r="L884" t="s">
        <v>188</v>
      </c>
      <c r="M884" t="s">
        <v>58</v>
      </c>
      <c r="N884">
        <v>1</v>
      </c>
      <c r="O884">
        <v>0</v>
      </c>
      <c r="P884">
        <v>0</v>
      </c>
      <c r="Q884">
        <v>0</v>
      </c>
      <c r="R884" t="s">
        <v>227</v>
      </c>
      <c r="S884" t="s">
        <v>227</v>
      </c>
      <c r="T884">
        <v>0</v>
      </c>
      <c r="U884" t="s">
        <v>227</v>
      </c>
      <c r="V884" t="s">
        <v>227</v>
      </c>
      <c r="W884" t="s">
        <v>228</v>
      </c>
      <c r="X884" t="s">
        <v>227</v>
      </c>
      <c r="Y884" t="s">
        <v>227</v>
      </c>
      <c r="Z884" t="s">
        <v>227</v>
      </c>
      <c r="AA884" t="s">
        <v>54</v>
      </c>
      <c r="AB884">
        <v>169</v>
      </c>
      <c r="AC884">
        <v>169</v>
      </c>
      <c r="AD884" t="s">
        <v>67</v>
      </c>
      <c r="AE884" t="s">
        <v>4</v>
      </c>
      <c r="AF884" t="s">
        <v>8</v>
      </c>
      <c r="AG884" t="s">
        <v>88</v>
      </c>
      <c r="AH884" s="3">
        <v>45799</v>
      </c>
      <c r="AJ884" t="s">
        <v>56</v>
      </c>
      <c r="AK884" s="3"/>
      <c r="AM884" s="3"/>
      <c r="AN884" t="s">
        <v>57</v>
      </c>
      <c r="AO884" s="3"/>
      <c r="AR884"/>
      <c r="AS884">
        <v>202505</v>
      </c>
      <c r="AT884" s="3">
        <v>45799</v>
      </c>
      <c r="AU884">
        <v>2187679</v>
      </c>
      <c r="AV884">
        <v>45800</v>
      </c>
      <c r="AW884" s="3">
        <v>45816</v>
      </c>
      <c r="AY884" s="3"/>
      <c r="BA884" s="3"/>
      <c r="BC884" s="3"/>
      <c r="BD884">
        <v>202505</v>
      </c>
      <c r="BE884">
        <v>202505</v>
      </c>
      <c r="BF884" s="5">
        <f>IFERROR(VLOOKUP(Sheet1[[#This Row],[ASESOR]],Parámetros!A:B,2,0),Sheet1[[#This Row],[PERIODO_ALTA]])</f>
        <v>202505</v>
      </c>
      <c r="BG884" s="5" t="str">
        <f>_xlfn.CONCAT(TRIM(Sheet1[[#This Row],[ASESOR]])," ",TRIM(Sheet1[[#This Row],[DEPARTAMENTO]]))</f>
        <v>ALIV TELECOM S.A.C. Piura</v>
      </c>
      <c r="BH884" s="5" t="str">
        <f>Sheet1[[#This Row],[DNI_ASESOR]]</f>
        <v>20609316170</v>
      </c>
      <c r="BI884">
        <f>IF(Sheet1[[#This Row],[GRUPO]]="G1",IF(AND(Sheet1[[#This Row],[RECIBO1_PAGADO]]&lt;&gt;"",Sheet1[[#This Row],[RECIBO1_PAGADO]]&lt;=DATEVALUE("10/06/2025")),1,0),0)</f>
        <v>1</v>
      </c>
      <c r="BJ884" s="9">
        <f>Sheet1[[#This Row],[PRECIO CON IGV EXTERNO]]/1.18</f>
        <v>143.22033898305085</v>
      </c>
      <c r="BK884" s="5" t="str">
        <f>IF(MONTH(Sheet1[[#This Row],[WS_RECIBO1_EMISION]])=5,"G1",IF(MONTH(Sheet1[[#This Row],[WS_RECIBO1_EMISION]])-5=1,"G2","POR DEFINIR"))</f>
        <v>G1</v>
      </c>
      <c r="BL884" s="5" t="s">
        <v>1798</v>
      </c>
    </row>
    <row r="885" spans="1:64" x14ac:dyDescent="0.25">
      <c r="A885">
        <v>2187687</v>
      </c>
      <c r="B885" t="s">
        <v>1186</v>
      </c>
      <c r="C885" t="s">
        <v>89</v>
      </c>
      <c r="D885" t="s">
        <v>89</v>
      </c>
      <c r="E885" t="s">
        <v>90</v>
      </c>
      <c r="H885" s="3">
        <v>45796</v>
      </c>
      <c r="I885" s="13">
        <v>45796.887625729163</v>
      </c>
      <c r="J885" t="s">
        <v>190</v>
      </c>
      <c r="K885">
        <v>350</v>
      </c>
      <c r="L885" t="s">
        <v>186</v>
      </c>
      <c r="M885" t="s">
        <v>53</v>
      </c>
      <c r="N885">
        <v>0</v>
      </c>
      <c r="O885">
        <v>0</v>
      </c>
      <c r="P885">
        <v>0</v>
      </c>
      <c r="Q885">
        <v>0</v>
      </c>
      <c r="R885" t="s">
        <v>227</v>
      </c>
      <c r="S885" t="s">
        <v>227</v>
      </c>
      <c r="T885">
        <v>0</v>
      </c>
      <c r="U885" t="s">
        <v>227</v>
      </c>
      <c r="V885" t="s">
        <v>227</v>
      </c>
      <c r="W885" t="s">
        <v>227</v>
      </c>
      <c r="X885" t="s">
        <v>227</v>
      </c>
      <c r="Y885" t="s">
        <v>227</v>
      </c>
      <c r="Z885" t="s">
        <v>227</v>
      </c>
      <c r="AA885" t="s">
        <v>64</v>
      </c>
      <c r="AB885">
        <v>69</v>
      </c>
      <c r="AC885">
        <v>69</v>
      </c>
      <c r="AD885" t="s">
        <v>67</v>
      </c>
      <c r="AE885" t="s">
        <v>4</v>
      </c>
      <c r="AF885" t="s">
        <v>8</v>
      </c>
      <c r="AG885" t="s">
        <v>88</v>
      </c>
      <c r="AH885" s="3">
        <v>45797</v>
      </c>
      <c r="AJ885" t="s">
        <v>56</v>
      </c>
      <c r="AK885" s="3"/>
      <c r="AM885" s="3"/>
      <c r="AN885" t="s">
        <v>57</v>
      </c>
      <c r="AO885" s="3"/>
      <c r="AR885"/>
      <c r="AS885">
        <v>202505</v>
      </c>
      <c r="AT885" s="3">
        <v>45797</v>
      </c>
      <c r="AU885">
        <v>2187687</v>
      </c>
      <c r="AV885">
        <v>45800</v>
      </c>
      <c r="AW885" s="3">
        <v>45804</v>
      </c>
      <c r="AY885" s="3"/>
      <c r="BA885" s="3"/>
      <c r="BC885" s="3"/>
      <c r="BD885">
        <v>202505</v>
      </c>
      <c r="BE885">
        <v>202505</v>
      </c>
      <c r="BF885" s="5">
        <f>IFERROR(VLOOKUP(Sheet1[[#This Row],[ASESOR]],Parámetros!A:B,2,0),Sheet1[[#This Row],[PERIODO_ALTA]])</f>
        <v>202505</v>
      </c>
      <c r="BG885" s="5" t="str">
        <f>_xlfn.CONCAT(TRIM(Sheet1[[#This Row],[ASESOR]])," ",TRIM(Sheet1[[#This Row],[DEPARTAMENTO]]))</f>
        <v>ALIV TELECOM S.A.C. Piura</v>
      </c>
      <c r="BH885" s="5" t="str">
        <f>Sheet1[[#This Row],[DNI_ASESOR]]</f>
        <v>20609316170</v>
      </c>
      <c r="BI885">
        <f>IF(Sheet1[[#This Row],[GRUPO]]="G1",IF(AND(Sheet1[[#This Row],[RECIBO1_PAGADO]]&lt;&gt;"",Sheet1[[#This Row],[RECIBO1_PAGADO]]&lt;=DATEVALUE("10/06/2025")),1,0),0)</f>
        <v>1</v>
      </c>
      <c r="BJ885" s="9">
        <f>Sheet1[[#This Row],[PRECIO CON IGV EXTERNO]]/1.18</f>
        <v>58.474576271186443</v>
      </c>
      <c r="BK885" s="5" t="str">
        <f>IF(MONTH(Sheet1[[#This Row],[WS_RECIBO1_EMISION]])=5,"G1",IF(MONTH(Sheet1[[#This Row],[WS_RECIBO1_EMISION]])-5=1,"G2","POR DEFINIR"))</f>
        <v>G1</v>
      </c>
      <c r="BL885" s="5" t="s">
        <v>1798</v>
      </c>
    </row>
    <row r="886" spans="1:64" x14ac:dyDescent="0.25">
      <c r="A886">
        <v>2187696</v>
      </c>
      <c r="B886" t="s">
        <v>1187</v>
      </c>
      <c r="C886" t="s">
        <v>85</v>
      </c>
      <c r="D886" t="s">
        <v>86</v>
      </c>
      <c r="E886" t="s">
        <v>87</v>
      </c>
      <c r="H886" s="3">
        <v>45796</v>
      </c>
      <c r="I886" s="13">
        <v>45796.923047372686</v>
      </c>
      <c r="J886" t="s">
        <v>190</v>
      </c>
      <c r="K886">
        <v>350</v>
      </c>
      <c r="L886" t="s">
        <v>186</v>
      </c>
      <c r="M886" t="s">
        <v>53</v>
      </c>
      <c r="N886">
        <v>0</v>
      </c>
      <c r="O886">
        <v>0</v>
      </c>
      <c r="P886">
        <v>0</v>
      </c>
      <c r="Q886">
        <v>0</v>
      </c>
      <c r="R886" t="s">
        <v>227</v>
      </c>
      <c r="S886" t="s">
        <v>227</v>
      </c>
      <c r="T886">
        <v>0</v>
      </c>
      <c r="U886" t="s">
        <v>227</v>
      </c>
      <c r="V886" t="s">
        <v>227</v>
      </c>
      <c r="W886" t="s">
        <v>227</v>
      </c>
      <c r="X886" t="s">
        <v>227</v>
      </c>
      <c r="Y886" t="s">
        <v>227</v>
      </c>
      <c r="Z886" t="s">
        <v>227</v>
      </c>
      <c r="AA886" t="s">
        <v>54</v>
      </c>
      <c r="AB886">
        <v>69</v>
      </c>
      <c r="AC886">
        <v>69</v>
      </c>
      <c r="AD886" t="s">
        <v>67</v>
      </c>
      <c r="AE886" t="s">
        <v>4</v>
      </c>
      <c r="AF886" t="s">
        <v>8</v>
      </c>
      <c r="AG886" t="s">
        <v>88</v>
      </c>
      <c r="AH886" s="3">
        <v>45797</v>
      </c>
      <c r="AJ886" t="s">
        <v>56</v>
      </c>
      <c r="AK886" s="3"/>
      <c r="AM886" s="3"/>
      <c r="AN886" t="s">
        <v>57</v>
      </c>
      <c r="AO886" s="3"/>
      <c r="AR886"/>
      <c r="AS886">
        <v>202505</v>
      </c>
      <c r="AT886" s="3">
        <v>45797</v>
      </c>
      <c r="AU886">
        <v>2187696</v>
      </c>
      <c r="AV886">
        <v>45800</v>
      </c>
      <c r="AW886" s="3">
        <v>45805</v>
      </c>
      <c r="AY886" s="3"/>
      <c r="BA886" s="3"/>
      <c r="BC886" s="3"/>
      <c r="BD886">
        <v>202505</v>
      </c>
      <c r="BE886">
        <v>202505</v>
      </c>
      <c r="BF886" s="5">
        <f>IFERROR(VLOOKUP(Sheet1[[#This Row],[ASESOR]],Parámetros!A:B,2,0),Sheet1[[#This Row],[PERIODO_ALTA]])</f>
        <v>202505</v>
      </c>
      <c r="BG886" s="5" t="str">
        <f>_xlfn.CONCAT(TRIM(Sheet1[[#This Row],[ASESOR]])," ",TRIM(Sheet1[[#This Row],[DEPARTAMENTO]]))</f>
        <v>ALIV TELECOM S.A.C. Lambayeque</v>
      </c>
      <c r="BH886" s="5" t="str">
        <f>Sheet1[[#This Row],[DNI_ASESOR]]</f>
        <v>20609316170</v>
      </c>
      <c r="BI886">
        <f>IF(Sheet1[[#This Row],[GRUPO]]="G1",IF(AND(Sheet1[[#This Row],[RECIBO1_PAGADO]]&lt;&gt;"",Sheet1[[#This Row],[RECIBO1_PAGADO]]&lt;=DATEVALUE("10/06/2025")),1,0),0)</f>
        <v>1</v>
      </c>
      <c r="BJ886" s="9">
        <f>Sheet1[[#This Row],[PRECIO CON IGV EXTERNO]]/1.18</f>
        <v>58.474576271186443</v>
      </c>
      <c r="BK886" s="5" t="str">
        <f>IF(MONTH(Sheet1[[#This Row],[WS_RECIBO1_EMISION]])=5,"G1",IF(MONTH(Sheet1[[#This Row],[WS_RECIBO1_EMISION]])-5=1,"G2","POR DEFINIR"))</f>
        <v>G1</v>
      </c>
      <c r="BL886" s="5" t="s">
        <v>1798</v>
      </c>
    </row>
    <row r="887" spans="1:64" x14ac:dyDescent="0.25">
      <c r="A887">
        <v>2187719</v>
      </c>
      <c r="B887" t="s">
        <v>1188</v>
      </c>
      <c r="C887" t="s">
        <v>98</v>
      </c>
      <c r="D887" t="s">
        <v>99</v>
      </c>
      <c r="E887" t="s">
        <v>101</v>
      </c>
      <c r="H887" s="3">
        <v>45796</v>
      </c>
      <c r="I887" s="13">
        <v>45796.900160497687</v>
      </c>
      <c r="J887" t="s">
        <v>195</v>
      </c>
      <c r="K887">
        <v>1000</v>
      </c>
      <c r="L887" t="s">
        <v>188</v>
      </c>
      <c r="M887" t="s">
        <v>58</v>
      </c>
      <c r="N887">
        <v>1</v>
      </c>
      <c r="O887">
        <v>0</v>
      </c>
      <c r="P887">
        <v>0</v>
      </c>
      <c r="Q887">
        <v>0</v>
      </c>
      <c r="R887" t="s">
        <v>227</v>
      </c>
      <c r="S887" t="s">
        <v>227</v>
      </c>
      <c r="T887">
        <v>0</v>
      </c>
      <c r="U887" t="s">
        <v>227</v>
      </c>
      <c r="V887" t="s">
        <v>227</v>
      </c>
      <c r="W887" t="s">
        <v>227</v>
      </c>
      <c r="X887" t="s">
        <v>227</v>
      </c>
      <c r="Y887" t="s">
        <v>227</v>
      </c>
      <c r="Z887" t="s">
        <v>228</v>
      </c>
      <c r="AA887" t="s">
        <v>54</v>
      </c>
      <c r="AB887">
        <v>144.9</v>
      </c>
      <c r="AC887">
        <v>126.563</v>
      </c>
      <c r="AD887" t="s">
        <v>67</v>
      </c>
      <c r="AE887" t="s">
        <v>4</v>
      </c>
      <c r="AF887" t="s">
        <v>8</v>
      </c>
      <c r="AG887" t="s">
        <v>88</v>
      </c>
      <c r="AH887" s="3">
        <v>45797</v>
      </c>
      <c r="AJ887" t="s">
        <v>56</v>
      </c>
      <c r="AK887" s="3"/>
      <c r="AM887" s="3"/>
      <c r="AN887" t="s">
        <v>57</v>
      </c>
      <c r="AO887" s="3"/>
      <c r="AR887"/>
      <c r="AS887">
        <v>202505</v>
      </c>
      <c r="AT887" s="3">
        <v>45797</v>
      </c>
      <c r="AU887">
        <v>2187719</v>
      </c>
      <c r="AV887">
        <v>45800</v>
      </c>
      <c r="AW887" s="3">
        <v>45815</v>
      </c>
      <c r="AY887" s="3"/>
      <c r="BA887" s="3"/>
      <c r="BC887" s="3"/>
      <c r="BD887">
        <v>202505</v>
      </c>
      <c r="BE887">
        <v>202505</v>
      </c>
      <c r="BF887" s="5">
        <f>IFERROR(VLOOKUP(Sheet1[[#This Row],[ASESOR]],Parámetros!A:B,2,0),Sheet1[[#This Row],[PERIODO_ALTA]])</f>
        <v>202505</v>
      </c>
      <c r="BG887" s="5" t="str">
        <f>_xlfn.CONCAT(TRIM(Sheet1[[#This Row],[ASESOR]])," ",TRIM(Sheet1[[#This Row],[DEPARTAMENTO]]))</f>
        <v>ALIV TELECOM S.A.C. Áncash</v>
      </c>
      <c r="BH887" s="5" t="str">
        <f>Sheet1[[#This Row],[DNI_ASESOR]]</f>
        <v>20609316170</v>
      </c>
      <c r="BI887">
        <f>IF(Sheet1[[#This Row],[GRUPO]]="G1",IF(AND(Sheet1[[#This Row],[RECIBO1_PAGADO]]&lt;&gt;"",Sheet1[[#This Row],[RECIBO1_PAGADO]]&lt;=DATEVALUE("10/06/2025")),1,0),0)</f>
        <v>1</v>
      </c>
      <c r="BJ887" s="9">
        <f>Sheet1[[#This Row],[PRECIO CON IGV EXTERNO]]/1.18</f>
        <v>107.25677966101696</v>
      </c>
      <c r="BK887" s="5" t="str">
        <f>IF(MONTH(Sheet1[[#This Row],[WS_RECIBO1_EMISION]])=5,"G1",IF(MONTH(Sheet1[[#This Row],[WS_RECIBO1_EMISION]])-5=1,"G2","POR DEFINIR"))</f>
        <v>G1</v>
      </c>
      <c r="BL887" s="5" t="s">
        <v>1798</v>
      </c>
    </row>
    <row r="888" spans="1:64" x14ac:dyDescent="0.25">
      <c r="A888">
        <v>2187729</v>
      </c>
      <c r="B888" t="s">
        <v>1189</v>
      </c>
      <c r="C888" t="s">
        <v>85</v>
      </c>
      <c r="D888" t="s">
        <v>86</v>
      </c>
      <c r="E888" t="s">
        <v>87</v>
      </c>
      <c r="H888" s="3">
        <v>45796</v>
      </c>
      <c r="I888" s="13">
        <v>45796.900179826385</v>
      </c>
      <c r="J888" t="s">
        <v>190</v>
      </c>
      <c r="K888">
        <v>350</v>
      </c>
      <c r="L888" t="s">
        <v>186</v>
      </c>
      <c r="M888" t="s">
        <v>53</v>
      </c>
      <c r="N888">
        <v>0</v>
      </c>
      <c r="O888">
        <v>0</v>
      </c>
      <c r="P888">
        <v>0</v>
      </c>
      <c r="Q888">
        <v>0</v>
      </c>
      <c r="R888" t="s">
        <v>227</v>
      </c>
      <c r="S888" t="s">
        <v>227</v>
      </c>
      <c r="T888">
        <v>0</v>
      </c>
      <c r="U888" t="s">
        <v>227</v>
      </c>
      <c r="V888" t="s">
        <v>227</v>
      </c>
      <c r="W888" t="s">
        <v>227</v>
      </c>
      <c r="X888" t="s">
        <v>227</v>
      </c>
      <c r="Y888" t="s">
        <v>227</v>
      </c>
      <c r="Z888" t="s">
        <v>227</v>
      </c>
      <c r="AA888" t="s">
        <v>54</v>
      </c>
      <c r="AB888">
        <v>69</v>
      </c>
      <c r="AC888">
        <v>69</v>
      </c>
      <c r="AD888" t="s">
        <v>55</v>
      </c>
      <c r="AE888" t="s">
        <v>141</v>
      </c>
      <c r="AF888" t="s">
        <v>187</v>
      </c>
      <c r="AG888" t="s">
        <v>88</v>
      </c>
      <c r="AH888" s="3">
        <v>45797</v>
      </c>
      <c r="AJ888" t="s">
        <v>56</v>
      </c>
      <c r="AK888" s="3"/>
      <c r="AM888" s="3"/>
      <c r="AN888" t="s">
        <v>57</v>
      </c>
      <c r="AO888" s="3"/>
      <c r="AR888"/>
      <c r="AS888">
        <v>202505</v>
      </c>
      <c r="AT888" s="3">
        <v>45797</v>
      </c>
      <c r="AU888">
        <v>2187729</v>
      </c>
      <c r="AV888">
        <v>45800</v>
      </c>
      <c r="AW888" s="3">
        <v>45805</v>
      </c>
      <c r="AY888" s="3"/>
      <c r="BA888" s="3"/>
      <c r="BC888" s="3"/>
      <c r="BD888">
        <v>202505</v>
      </c>
      <c r="BE888">
        <v>202505</v>
      </c>
      <c r="BF888" s="5">
        <f>IFERROR(VLOOKUP(Sheet1[[#This Row],[ASESOR]],Parámetros!A:B,2,0),Sheet1[[#This Row],[PERIODO_ALTA]])</f>
        <v>202505</v>
      </c>
      <c r="BG888" s="5" t="str">
        <f>_xlfn.CONCAT(TRIM(Sheet1[[#This Row],[ASESOR]])," ",TRIM(Sheet1[[#This Row],[DEPARTAMENTO]]))</f>
        <v>EXPORTEL PROVINCIA Lambayeque</v>
      </c>
      <c r="BH888" s="5" t="str">
        <f>Sheet1[[#This Row],[DNI_ASESOR]]</f>
        <v>20610487672</v>
      </c>
      <c r="BI888">
        <f>IF(Sheet1[[#This Row],[GRUPO]]="G1",IF(AND(Sheet1[[#This Row],[RECIBO1_PAGADO]]&lt;&gt;"",Sheet1[[#This Row],[RECIBO1_PAGADO]]&lt;=DATEVALUE("10/06/2025")),1,0),0)</f>
        <v>1</v>
      </c>
      <c r="BJ888" s="9">
        <f>Sheet1[[#This Row],[PRECIO CON IGV EXTERNO]]/1.18</f>
        <v>58.474576271186443</v>
      </c>
      <c r="BK888" s="5" t="str">
        <f>IF(MONTH(Sheet1[[#This Row],[WS_RECIBO1_EMISION]])=5,"G1",IF(MONTH(Sheet1[[#This Row],[WS_RECIBO1_EMISION]])-5=1,"G2","POR DEFINIR"))</f>
        <v>G1</v>
      </c>
      <c r="BL888" s="5" t="s">
        <v>1798</v>
      </c>
    </row>
    <row r="889" spans="1:64" x14ac:dyDescent="0.25">
      <c r="A889">
        <v>2187734</v>
      </c>
      <c r="B889" t="s">
        <v>1190</v>
      </c>
      <c r="C889" t="s">
        <v>89</v>
      </c>
      <c r="D889" t="s">
        <v>89</v>
      </c>
      <c r="E889" t="s">
        <v>89</v>
      </c>
      <c r="H889" s="3">
        <v>45796</v>
      </c>
      <c r="I889" s="13">
        <v>45797.302291898151</v>
      </c>
      <c r="J889" t="s">
        <v>382</v>
      </c>
      <c r="K889">
        <v>600</v>
      </c>
      <c r="L889" t="s">
        <v>186</v>
      </c>
      <c r="M889" t="s">
        <v>68</v>
      </c>
      <c r="N889">
        <v>0</v>
      </c>
      <c r="O889">
        <v>1</v>
      </c>
      <c r="P889">
        <v>0</v>
      </c>
      <c r="Q889">
        <v>0</v>
      </c>
      <c r="R889" t="s">
        <v>227</v>
      </c>
      <c r="S889" t="s">
        <v>227</v>
      </c>
      <c r="T889">
        <v>0</v>
      </c>
      <c r="U889" t="s">
        <v>227</v>
      </c>
      <c r="V889" t="s">
        <v>227</v>
      </c>
      <c r="W889" t="s">
        <v>227</v>
      </c>
      <c r="X889" t="s">
        <v>227</v>
      </c>
      <c r="Y889" t="s">
        <v>227</v>
      </c>
      <c r="Z889" t="s">
        <v>227</v>
      </c>
      <c r="AA889" t="s">
        <v>54</v>
      </c>
      <c r="AB889">
        <v>159</v>
      </c>
      <c r="AC889">
        <v>159</v>
      </c>
      <c r="AD889" t="s">
        <v>60</v>
      </c>
      <c r="AE889" t="s">
        <v>6</v>
      </c>
      <c r="AF889" t="s">
        <v>10</v>
      </c>
      <c r="AG889" t="s">
        <v>88</v>
      </c>
      <c r="AH889" s="3">
        <v>45797</v>
      </c>
      <c r="AJ889" t="s">
        <v>56</v>
      </c>
      <c r="AK889" s="3"/>
      <c r="AM889" s="3"/>
      <c r="AN889" t="s">
        <v>57</v>
      </c>
      <c r="AO889" s="3"/>
      <c r="AR889"/>
      <c r="AS889">
        <v>202505</v>
      </c>
      <c r="AT889" s="3">
        <v>45797</v>
      </c>
      <c r="AU889">
        <v>2187734</v>
      </c>
      <c r="AV889">
        <v>45800</v>
      </c>
      <c r="AW889" s="3">
        <v>45813</v>
      </c>
      <c r="AY889" s="3"/>
      <c r="BA889" s="3"/>
      <c r="BC889" s="3"/>
      <c r="BD889">
        <v>202505</v>
      </c>
      <c r="BE889">
        <v>202505</v>
      </c>
      <c r="BF889" s="5">
        <f>IFERROR(VLOOKUP(Sheet1[[#This Row],[ASESOR]],Parámetros!A:B,2,0),Sheet1[[#This Row],[PERIODO_ALTA]])</f>
        <v>202505</v>
      </c>
      <c r="BG889" s="5" t="str">
        <f>_xlfn.CONCAT(TRIM(Sheet1[[#This Row],[ASESOR]])," ",TRIM(Sheet1[[#This Row],[DEPARTAMENTO]]))</f>
        <v>DAS SOLUCIONES S.A.C. Piura</v>
      </c>
      <c r="BH889" s="5" t="str">
        <f>Sheet1[[#This Row],[DNI_ASESOR]]</f>
        <v>20607995258</v>
      </c>
      <c r="BI889">
        <f>IF(Sheet1[[#This Row],[GRUPO]]="G1",IF(AND(Sheet1[[#This Row],[RECIBO1_PAGADO]]&lt;&gt;"",Sheet1[[#This Row],[RECIBO1_PAGADO]]&lt;=DATEVALUE("10/06/2025")),1,0),0)</f>
        <v>1</v>
      </c>
      <c r="BJ889" s="9">
        <f>Sheet1[[#This Row],[PRECIO CON IGV EXTERNO]]/1.18</f>
        <v>134.74576271186442</v>
      </c>
      <c r="BK889" s="5" t="str">
        <f>IF(MONTH(Sheet1[[#This Row],[WS_RECIBO1_EMISION]])=5,"G1",IF(MONTH(Sheet1[[#This Row],[WS_RECIBO1_EMISION]])-5=1,"G2","POR DEFINIR"))</f>
        <v>G1</v>
      </c>
      <c r="BL889" s="5" t="s">
        <v>1798</v>
      </c>
    </row>
    <row r="890" spans="1:64" x14ac:dyDescent="0.25">
      <c r="A890">
        <v>2187931</v>
      </c>
      <c r="B890" t="s">
        <v>1191</v>
      </c>
      <c r="C890" t="s">
        <v>94</v>
      </c>
      <c r="D890" t="s">
        <v>95</v>
      </c>
      <c r="E890" t="s">
        <v>96</v>
      </c>
      <c r="H890" s="3">
        <v>45797</v>
      </c>
      <c r="I890" s="13">
        <v>45797.423093750003</v>
      </c>
      <c r="J890" t="s">
        <v>190</v>
      </c>
      <c r="K890">
        <v>350</v>
      </c>
      <c r="L890" t="s">
        <v>186</v>
      </c>
      <c r="M890" t="s">
        <v>53</v>
      </c>
      <c r="N890">
        <v>0</v>
      </c>
      <c r="O890">
        <v>0</v>
      </c>
      <c r="P890">
        <v>0</v>
      </c>
      <c r="Q890">
        <v>0</v>
      </c>
      <c r="R890" t="s">
        <v>227</v>
      </c>
      <c r="S890" t="s">
        <v>227</v>
      </c>
      <c r="T890">
        <v>0</v>
      </c>
      <c r="U890" t="s">
        <v>227</v>
      </c>
      <c r="V890" t="s">
        <v>227</v>
      </c>
      <c r="W890" t="s">
        <v>227</v>
      </c>
      <c r="X890" t="s">
        <v>227</v>
      </c>
      <c r="Y890" t="s">
        <v>227</v>
      </c>
      <c r="Z890" t="s">
        <v>227</v>
      </c>
      <c r="AA890" t="s">
        <v>54</v>
      </c>
      <c r="AB890">
        <v>69</v>
      </c>
      <c r="AC890">
        <v>69</v>
      </c>
      <c r="AD890" t="s">
        <v>67</v>
      </c>
      <c r="AE890" t="s">
        <v>151</v>
      </c>
      <c r="AF890" t="s">
        <v>152</v>
      </c>
      <c r="AG890" t="s">
        <v>88</v>
      </c>
      <c r="AH890" s="3">
        <v>45797</v>
      </c>
      <c r="AJ890" t="s">
        <v>56</v>
      </c>
      <c r="AK890" s="3"/>
      <c r="AM890" s="3"/>
      <c r="AN890" t="s">
        <v>57</v>
      </c>
      <c r="AO890" s="3"/>
      <c r="AR890"/>
      <c r="AS890">
        <v>202505</v>
      </c>
      <c r="AT890" s="3">
        <v>45797</v>
      </c>
      <c r="AU890">
        <v>2187931</v>
      </c>
      <c r="AV890">
        <v>45800</v>
      </c>
      <c r="AW890" s="3">
        <v>45804</v>
      </c>
      <c r="AY890" s="3"/>
      <c r="BA890" s="3"/>
      <c r="BC890" s="3"/>
      <c r="BD890">
        <v>202505</v>
      </c>
      <c r="BE890">
        <v>202505</v>
      </c>
      <c r="BF890" s="5">
        <f>IFERROR(VLOOKUP(Sheet1[[#This Row],[ASESOR]],Parámetros!A:B,2,0),Sheet1[[#This Row],[PERIODO_ALTA]])</f>
        <v>202505</v>
      </c>
      <c r="BG890" s="5" t="str">
        <f>_xlfn.CONCAT(TRIM(Sheet1[[#This Row],[ASESOR]])," ",TRIM(Sheet1[[#This Row],[DEPARTAMENTO]]))</f>
        <v>SAVY OUTSOURCING S.A.C. La Libertad</v>
      </c>
      <c r="BH890" s="5" t="str">
        <f>Sheet1[[#This Row],[DNI_ASESOR]]</f>
        <v>20611812893</v>
      </c>
      <c r="BI890">
        <f>IF(Sheet1[[#This Row],[GRUPO]]="G1",IF(AND(Sheet1[[#This Row],[RECIBO1_PAGADO]]&lt;&gt;"",Sheet1[[#This Row],[RECIBO1_PAGADO]]&lt;=DATEVALUE("10/06/2025")),1,0),0)</f>
        <v>1</v>
      </c>
      <c r="BJ890" s="9">
        <f>Sheet1[[#This Row],[PRECIO CON IGV EXTERNO]]/1.18</f>
        <v>58.474576271186443</v>
      </c>
      <c r="BK890" s="5" t="str">
        <f>IF(MONTH(Sheet1[[#This Row],[WS_RECIBO1_EMISION]])=5,"G1",IF(MONTH(Sheet1[[#This Row],[WS_RECIBO1_EMISION]])-5=1,"G2","POR DEFINIR"))</f>
        <v>G1</v>
      </c>
      <c r="BL890" s="5" t="s">
        <v>1798</v>
      </c>
    </row>
    <row r="891" spans="1:64" x14ac:dyDescent="0.25">
      <c r="A891">
        <v>2187951</v>
      </c>
      <c r="B891" t="s">
        <v>1192</v>
      </c>
      <c r="C891" t="s">
        <v>98</v>
      </c>
      <c r="D891" t="s">
        <v>99</v>
      </c>
      <c r="E891" t="s">
        <v>101</v>
      </c>
      <c r="H891" s="3">
        <v>45797</v>
      </c>
      <c r="I891" s="13">
        <v>45797.429339618058</v>
      </c>
      <c r="J891" t="s">
        <v>195</v>
      </c>
      <c r="K891">
        <v>1000</v>
      </c>
      <c r="L891" t="s">
        <v>188</v>
      </c>
      <c r="M891" t="s">
        <v>58</v>
      </c>
      <c r="N891">
        <v>1</v>
      </c>
      <c r="O891">
        <v>0</v>
      </c>
      <c r="P891">
        <v>0</v>
      </c>
      <c r="Q891">
        <v>0</v>
      </c>
      <c r="R891" t="s">
        <v>227</v>
      </c>
      <c r="S891" t="s">
        <v>227</v>
      </c>
      <c r="T891">
        <v>0</v>
      </c>
      <c r="U891" t="s">
        <v>227</v>
      </c>
      <c r="V891" t="s">
        <v>227</v>
      </c>
      <c r="W891" t="s">
        <v>227</v>
      </c>
      <c r="X891" t="s">
        <v>227</v>
      </c>
      <c r="Y891" t="s">
        <v>227</v>
      </c>
      <c r="Z891" t="s">
        <v>228</v>
      </c>
      <c r="AA891" t="s">
        <v>54</v>
      </c>
      <c r="AB891">
        <v>129.9</v>
      </c>
      <c r="AC891">
        <v>111.563</v>
      </c>
      <c r="AD891" t="s">
        <v>67</v>
      </c>
      <c r="AE891" t="s">
        <v>4</v>
      </c>
      <c r="AF891" t="s">
        <v>8</v>
      </c>
      <c r="AG891" t="s">
        <v>88</v>
      </c>
      <c r="AH891" s="3">
        <v>45798</v>
      </c>
      <c r="AJ891" t="s">
        <v>56</v>
      </c>
      <c r="AK891" s="3"/>
      <c r="AM891" s="3"/>
      <c r="AN891" t="s">
        <v>57</v>
      </c>
      <c r="AO891" s="3"/>
      <c r="AR891"/>
      <c r="AS891">
        <v>202505</v>
      </c>
      <c r="AT891" s="3">
        <v>45798</v>
      </c>
      <c r="AU891">
        <v>2187951</v>
      </c>
      <c r="AV891">
        <v>45800</v>
      </c>
      <c r="AW891" s="3">
        <v>45815</v>
      </c>
      <c r="AY891" s="3"/>
      <c r="BA891" s="3"/>
      <c r="BC891" s="3"/>
      <c r="BD891">
        <v>202505</v>
      </c>
      <c r="BE891">
        <v>202505</v>
      </c>
      <c r="BF891" s="5">
        <f>IFERROR(VLOOKUP(Sheet1[[#This Row],[ASESOR]],Parámetros!A:B,2,0),Sheet1[[#This Row],[PERIODO_ALTA]])</f>
        <v>202505</v>
      </c>
      <c r="BG891" s="5" t="str">
        <f>_xlfn.CONCAT(TRIM(Sheet1[[#This Row],[ASESOR]])," ",TRIM(Sheet1[[#This Row],[DEPARTAMENTO]]))</f>
        <v>ALIV TELECOM S.A.C. Áncash</v>
      </c>
      <c r="BH891" s="5" t="str">
        <f>Sheet1[[#This Row],[DNI_ASESOR]]</f>
        <v>20609316170</v>
      </c>
      <c r="BI891">
        <f>IF(Sheet1[[#This Row],[GRUPO]]="G1",IF(AND(Sheet1[[#This Row],[RECIBO1_PAGADO]]&lt;&gt;"",Sheet1[[#This Row],[RECIBO1_PAGADO]]&lt;=DATEVALUE("10/06/2025")),1,0),0)</f>
        <v>1</v>
      </c>
      <c r="BJ891" s="9">
        <f>Sheet1[[#This Row],[PRECIO CON IGV EXTERNO]]/1.18</f>
        <v>94.544915254237296</v>
      </c>
      <c r="BK891" s="5" t="str">
        <f>IF(MONTH(Sheet1[[#This Row],[WS_RECIBO1_EMISION]])=5,"G1",IF(MONTH(Sheet1[[#This Row],[WS_RECIBO1_EMISION]])-5=1,"G2","POR DEFINIR"))</f>
        <v>G1</v>
      </c>
      <c r="BL891" s="5" t="s">
        <v>1798</v>
      </c>
    </row>
    <row r="892" spans="1:64" x14ac:dyDescent="0.25">
      <c r="A892">
        <v>2187977</v>
      </c>
      <c r="B892" t="s">
        <v>1193</v>
      </c>
      <c r="C892" t="s">
        <v>89</v>
      </c>
      <c r="D892" t="s">
        <v>89</v>
      </c>
      <c r="E892" t="s">
        <v>90</v>
      </c>
      <c r="H892" s="3">
        <v>45795</v>
      </c>
      <c r="I892" s="13">
        <v>45797.433481446758</v>
      </c>
      <c r="J892" t="s">
        <v>195</v>
      </c>
      <c r="K892">
        <v>1000</v>
      </c>
      <c r="L892" t="s">
        <v>188</v>
      </c>
      <c r="M892" t="s">
        <v>58</v>
      </c>
      <c r="N892">
        <v>1</v>
      </c>
      <c r="O892">
        <v>0</v>
      </c>
      <c r="P892">
        <v>0</v>
      </c>
      <c r="Q892">
        <v>0</v>
      </c>
      <c r="R892" t="s">
        <v>227</v>
      </c>
      <c r="S892" t="s">
        <v>227</v>
      </c>
      <c r="T892">
        <v>0</v>
      </c>
      <c r="U892" t="s">
        <v>227</v>
      </c>
      <c r="V892" t="s">
        <v>227</v>
      </c>
      <c r="W892" t="s">
        <v>227</v>
      </c>
      <c r="X892" t="s">
        <v>227</v>
      </c>
      <c r="Y892" t="s">
        <v>227</v>
      </c>
      <c r="Z892" t="s">
        <v>228</v>
      </c>
      <c r="AA892" t="s">
        <v>64</v>
      </c>
      <c r="AB892">
        <v>129.9</v>
      </c>
      <c r="AC892">
        <v>111.563</v>
      </c>
      <c r="AD892" t="s">
        <v>67</v>
      </c>
      <c r="AE892" t="s">
        <v>4</v>
      </c>
      <c r="AF892" t="s">
        <v>8</v>
      </c>
      <c r="AG892" t="s">
        <v>88</v>
      </c>
      <c r="AH892" s="3">
        <v>45798</v>
      </c>
      <c r="AJ892" t="s">
        <v>56</v>
      </c>
      <c r="AK892" s="3"/>
      <c r="AM892" s="3"/>
      <c r="AN892" t="s">
        <v>57</v>
      </c>
      <c r="AO892" s="3"/>
      <c r="AR892"/>
      <c r="AS892">
        <v>202505</v>
      </c>
      <c r="AT892" s="3">
        <v>45798</v>
      </c>
      <c r="AU892">
        <v>2187977</v>
      </c>
      <c r="AV892">
        <v>45800</v>
      </c>
      <c r="AW892" s="3">
        <v>45811</v>
      </c>
      <c r="AY892" s="3"/>
      <c r="BA892" s="3"/>
      <c r="BC892" s="3"/>
      <c r="BD892">
        <v>202505</v>
      </c>
      <c r="BE892">
        <v>202505</v>
      </c>
      <c r="BF892" s="5">
        <f>IFERROR(VLOOKUP(Sheet1[[#This Row],[ASESOR]],Parámetros!A:B,2,0),Sheet1[[#This Row],[PERIODO_ALTA]])</f>
        <v>202505</v>
      </c>
      <c r="BG892" s="5" t="str">
        <f>_xlfn.CONCAT(TRIM(Sheet1[[#This Row],[ASESOR]])," ",TRIM(Sheet1[[#This Row],[DEPARTAMENTO]]))</f>
        <v>ALIV TELECOM S.A.C. Piura</v>
      </c>
      <c r="BH892" s="5" t="str">
        <f>Sheet1[[#This Row],[DNI_ASESOR]]</f>
        <v>20609316170</v>
      </c>
      <c r="BI892">
        <f>IF(Sheet1[[#This Row],[GRUPO]]="G1",IF(AND(Sheet1[[#This Row],[RECIBO1_PAGADO]]&lt;&gt;"",Sheet1[[#This Row],[RECIBO1_PAGADO]]&lt;=DATEVALUE("10/06/2025")),1,0),0)</f>
        <v>1</v>
      </c>
      <c r="BJ892" s="9">
        <f>Sheet1[[#This Row],[PRECIO CON IGV EXTERNO]]/1.18</f>
        <v>94.544915254237296</v>
      </c>
      <c r="BK892" s="5" t="str">
        <f>IF(MONTH(Sheet1[[#This Row],[WS_RECIBO1_EMISION]])=5,"G1",IF(MONTH(Sheet1[[#This Row],[WS_RECIBO1_EMISION]])-5=1,"G2","POR DEFINIR"))</f>
        <v>G1</v>
      </c>
      <c r="BL892" s="5" t="s">
        <v>1798</v>
      </c>
    </row>
    <row r="893" spans="1:64" x14ac:dyDescent="0.25">
      <c r="A893">
        <v>2188060</v>
      </c>
      <c r="B893" t="s">
        <v>1194</v>
      </c>
      <c r="C893" t="s">
        <v>85</v>
      </c>
      <c r="D893" t="s">
        <v>86</v>
      </c>
      <c r="E893" t="s">
        <v>66</v>
      </c>
      <c r="G893" t="s">
        <v>279</v>
      </c>
      <c r="H893" s="3">
        <v>45797</v>
      </c>
      <c r="I893" s="13">
        <v>45797.470974918979</v>
      </c>
      <c r="J893" t="s">
        <v>195</v>
      </c>
      <c r="K893">
        <v>1000</v>
      </c>
      <c r="L893" t="s">
        <v>188</v>
      </c>
      <c r="M893" t="s">
        <v>58</v>
      </c>
      <c r="N893">
        <v>1</v>
      </c>
      <c r="O893">
        <v>0</v>
      </c>
      <c r="P893">
        <v>0</v>
      </c>
      <c r="Q893">
        <v>0</v>
      </c>
      <c r="R893" t="s">
        <v>227</v>
      </c>
      <c r="S893" t="s">
        <v>227</v>
      </c>
      <c r="T893">
        <v>0</v>
      </c>
      <c r="U893" t="s">
        <v>227</v>
      </c>
      <c r="V893" t="s">
        <v>227</v>
      </c>
      <c r="W893" t="s">
        <v>227</v>
      </c>
      <c r="X893" t="s">
        <v>227</v>
      </c>
      <c r="Y893" t="s">
        <v>227</v>
      </c>
      <c r="Z893" t="s">
        <v>228</v>
      </c>
      <c r="AA893" t="s">
        <v>59</v>
      </c>
      <c r="AB893">
        <v>129.9</v>
      </c>
      <c r="AC893">
        <v>111.563</v>
      </c>
      <c r="AD893" t="s">
        <v>67</v>
      </c>
      <c r="AE893" t="s">
        <v>91</v>
      </c>
      <c r="AF893" t="s">
        <v>92</v>
      </c>
      <c r="AG893" t="s">
        <v>88</v>
      </c>
      <c r="AH893" s="3">
        <v>45797</v>
      </c>
      <c r="AJ893" t="s">
        <v>56</v>
      </c>
      <c r="AK893" s="3"/>
      <c r="AM893" s="3"/>
      <c r="AN893" t="s">
        <v>57</v>
      </c>
      <c r="AO893" s="3"/>
      <c r="AR893"/>
      <c r="AS893">
        <v>202505</v>
      </c>
      <c r="AT893" s="3">
        <v>45797</v>
      </c>
      <c r="AU893">
        <v>2188060</v>
      </c>
      <c r="AV893">
        <v>45800</v>
      </c>
      <c r="AW893" s="3">
        <v>45803</v>
      </c>
      <c r="AY893" s="3"/>
      <c r="BA893" s="3"/>
      <c r="BC893" s="3"/>
      <c r="BD893">
        <v>202505</v>
      </c>
      <c r="BE893">
        <v>202505</v>
      </c>
      <c r="BF893" s="5">
        <f>IFERROR(VLOOKUP(Sheet1[[#This Row],[ASESOR]],Parámetros!A:B,2,0),Sheet1[[#This Row],[PERIODO_ALTA]])</f>
        <v>202505</v>
      </c>
      <c r="BG893" s="5" t="str">
        <f>_xlfn.CONCAT(TRIM(Sheet1[[#This Row],[ASESOR]])," ",TRIM(Sheet1[[#This Row],[DEPARTAMENTO]]))</f>
        <v>YBENS GROUP Lambayeque</v>
      </c>
      <c r="BH893" s="5" t="str">
        <f>Sheet1[[#This Row],[DNI_ASESOR]]</f>
        <v>20610803131</v>
      </c>
      <c r="BI893">
        <f>IF(Sheet1[[#This Row],[GRUPO]]="G1",IF(AND(Sheet1[[#This Row],[RECIBO1_PAGADO]]&lt;&gt;"",Sheet1[[#This Row],[RECIBO1_PAGADO]]&lt;=DATEVALUE("10/06/2025")),1,0),0)</f>
        <v>1</v>
      </c>
      <c r="BJ893" s="9">
        <f>Sheet1[[#This Row],[PRECIO CON IGV EXTERNO]]/1.18</f>
        <v>94.544915254237296</v>
      </c>
      <c r="BK893" s="5" t="str">
        <f>IF(MONTH(Sheet1[[#This Row],[WS_RECIBO1_EMISION]])=5,"G1",IF(MONTH(Sheet1[[#This Row],[WS_RECIBO1_EMISION]])-5=1,"G2","POR DEFINIR"))</f>
        <v>G1</v>
      </c>
      <c r="BL893" s="5" t="s">
        <v>1798</v>
      </c>
    </row>
    <row r="894" spans="1:64" x14ac:dyDescent="0.25">
      <c r="A894">
        <v>2188069</v>
      </c>
      <c r="B894" t="s">
        <v>1195</v>
      </c>
      <c r="C894" t="s">
        <v>89</v>
      </c>
      <c r="D894" t="s">
        <v>89</v>
      </c>
      <c r="E894" t="s">
        <v>93</v>
      </c>
      <c r="H894" s="3">
        <v>45797</v>
      </c>
      <c r="I894" s="13">
        <v>45797.462643599538</v>
      </c>
      <c r="J894" t="s">
        <v>190</v>
      </c>
      <c r="K894">
        <v>350</v>
      </c>
      <c r="L894" t="s">
        <v>186</v>
      </c>
      <c r="M894" t="s">
        <v>53</v>
      </c>
      <c r="N894">
        <v>0</v>
      </c>
      <c r="O894">
        <v>0</v>
      </c>
      <c r="P894">
        <v>0</v>
      </c>
      <c r="Q894">
        <v>0</v>
      </c>
      <c r="R894" t="s">
        <v>227</v>
      </c>
      <c r="S894" t="s">
        <v>227</v>
      </c>
      <c r="T894">
        <v>0</v>
      </c>
      <c r="U894" t="s">
        <v>227</v>
      </c>
      <c r="V894" t="s">
        <v>227</v>
      </c>
      <c r="W894" t="s">
        <v>227</v>
      </c>
      <c r="X894" t="s">
        <v>227</v>
      </c>
      <c r="Y894" t="s">
        <v>227</v>
      </c>
      <c r="Z894" t="s">
        <v>227</v>
      </c>
      <c r="AA894" t="s">
        <v>54</v>
      </c>
      <c r="AB894">
        <v>69</v>
      </c>
      <c r="AC894">
        <v>69</v>
      </c>
      <c r="AD894" t="s">
        <v>67</v>
      </c>
      <c r="AE894" t="s">
        <v>4</v>
      </c>
      <c r="AF894" t="s">
        <v>8</v>
      </c>
      <c r="AG894" t="s">
        <v>88</v>
      </c>
      <c r="AH894" s="3">
        <v>45797</v>
      </c>
      <c r="AJ894" t="s">
        <v>56</v>
      </c>
      <c r="AK894" s="3"/>
      <c r="AM894" s="3"/>
      <c r="AN894" t="s">
        <v>57</v>
      </c>
      <c r="AO894" s="3"/>
      <c r="AR894"/>
      <c r="AS894">
        <v>202505</v>
      </c>
      <c r="AT894" s="3">
        <v>45797</v>
      </c>
      <c r="AU894">
        <v>2188069</v>
      </c>
      <c r="AV894">
        <v>45800</v>
      </c>
      <c r="AW894" s="3">
        <v>45813</v>
      </c>
      <c r="AY894" s="3"/>
      <c r="BA894" s="3"/>
      <c r="BC894" s="3"/>
      <c r="BD894">
        <v>202505</v>
      </c>
      <c r="BE894">
        <v>202505</v>
      </c>
      <c r="BF894" s="5">
        <f>IFERROR(VLOOKUP(Sheet1[[#This Row],[ASESOR]],Parámetros!A:B,2,0),Sheet1[[#This Row],[PERIODO_ALTA]])</f>
        <v>202505</v>
      </c>
      <c r="BG894" s="5" t="str">
        <f>_xlfn.CONCAT(TRIM(Sheet1[[#This Row],[ASESOR]])," ",TRIM(Sheet1[[#This Row],[DEPARTAMENTO]]))</f>
        <v>ALIV TELECOM S.A.C. Piura</v>
      </c>
      <c r="BH894" s="5" t="str">
        <f>Sheet1[[#This Row],[DNI_ASESOR]]</f>
        <v>20609316170</v>
      </c>
      <c r="BI894">
        <f>IF(Sheet1[[#This Row],[GRUPO]]="G1",IF(AND(Sheet1[[#This Row],[RECIBO1_PAGADO]]&lt;&gt;"",Sheet1[[#This Row],[RECIBO1_PAGADO]]&lt;=DATEVALUE("10/06/2025")),1,0),0)</f>
        <v>1</v>
      </c>
      <c r="BJ894" s="9">
        <f>Sheet1[[#This Row],[PRECIO CON IGV EXTERNO]]/1.18</f>
        <v>58.474576271186443</v>
      </c>
      <c r="BK894" s="5" t="str">
        <f>IF(MONTH(Sheet1[[#This Row],[WS_RECIBO1_EMISION]])=5,"G1",IF(MONTH(Sheet1[[#This Row],[WS_RECIBO1_EMISION]])-5=1,"G2","POR DEFINIR"))</f>
        <v>G1</v>
      </c>
      <c r="BL894" s="5" t="s">
        <v>1798</v>
      </c>
    </row>
    <row r="895" spans="1:64" x14ac:dyDescent="0.25">
      <c r="A895">
        <v>2188107</v>
      </c>
      <c r="B895" t="s">
        <v>1196</v>
      </c>
      <c r="C895" t="s">
        <v>85</v>
      </c>
      <c r="D895" t="s">
        <v>86</v>
      </c>
      <c r="E895" t="s">
        <v>87</v>
      </c>
      <c r="H895" s="3">
        <v>45797</v>
      </c>
      <c r="I895" s="13">
        <v>45797.487647916663</v>
      </c>
      <c r="J895" t="s">
        <v>190</v>
      </c>
      <c r="K895">
        <v>350</v>
      </c>
      <c r="L895" t="s">
        <v>186</v>
      </c>
      <c r="M895" t="s">
        <v>53</v>
      </c>
      <c r="N895">
        <v>0</v>
      </c>
      <c r="O895">
        <v>0</v>
      </c>
      <c r="P895">
        <v>0</v>
      </c>
      <c r="Q895">
        <v>0</v>
      </c>
      <c r="R895" t="s">
        <v>227</v>
      </c>
      <c r="S895" t="s">
        <v>227</v>
      </c>
      <c r="T895">
        <v>0</v>
      </c>
      <c r="U895" t="s">
        <v>227</v>
      </c>
      <c r="V895" t="s">
        <v>227</v>
      </c>
      <c r="W895" t="s">
        <v>227</v>
      </c>
      <c r="X895" t="s">
        <v>227</v>
      </c>
      <c r="Y895" t="s">
        <v>227</v>
      </c>
      <c r="Z895" t="s">
        <v>227</v>
      </c>
      <c r="AA895" t="s">
        <v>54</v>
      </c>
      <c r="AB895">
        <v>69</v>
      </c>
      <c r="AC895">
        <v>69</v>
      </c>
      <c r="AD895" t="s">
        <v>67</v>
      </c>
      <c r="AE895" t="s">
        <v>4</v>
      </c>
      <c r="AF895" t="s">
        <v>8</v>
      </c>
      <c r="AG895" t="s">
        <v>88</v>
      </c>
      <c r="AH895" s="3">
        <v>45797</v>
      </c>
      <c r="AJ895" t="s">
        <v>56</v>
      </c>
      <c r="AK895" s="3"/>
      <c r="AM895" s="3"/>
      <c r="AN895" t="s">
        <v>57</v>
      </c>
      <c r="AO895" s="3"/>
      <c r="AR895"/>
      <c r="AS895">
        <v>202505</v>
      </c>
      <c r="AT895" s="3">
        <v>45797</v>
      </c>
      <c r="AU895">
        <v>2188107</v>
      </c>
      <c r="AV895">
        <v>45800</v>
      </c>
      <c r="AW895" s="3">
        <v>45815</v>
      </c>
      <c r="AY895" s="3"/>
      <c r="BA895" s="3"/>
      <c r="BC895" s="3"/>
      <c r="BD895">
        <v>202505</v>
      </c>
      <c r="BE895">
        <v>202505</v>
      </c>
      <c r="BF895" s="5">
        <f>IFERROR(VLOOKUP(Sheet1[[#This Row],[ASESOR]],Parámetros!A:B,2,0),Sheet1[[#This Row],[PERIODO_ALTA]])</f>
        <v>202505</v>
      </c>
      <c r="BG895" s="5" t="str">
        <f>_xlfn.CONCAT(TRIM(Sheet1[[#This Row],[ASESOR]])," ",TRIM(Sheet1[[#This Row],[DEPARTAMENTO]]))</f>
        <v>ALIV TELECOM S.A.C. Lambayeque</v>
      </c>
      <c r="BH895" s="5" t="str">
        <f>Sheet1[[#This Row],[DNI_ASESOR]]</f>
        <v>20609316170</v>
      </c>
      <c r="BI895">
        <f>IF(Sheet1[[#This Row],[GRUPO]]="G1",IF(AND(Sheet1[[#This Row],[RECIBO1_PAGADO]]&lt;&gt;"",Sheet1[[#This Row],[RECIBO1_PAGADO]]&lt;=DATEVALUE("10/06/2025")),1,0),0)</f>
        <v>1</v>
      </c>
      <c r="BJ895" s="9">
        <f>Sheet1[[#This Row],[PRECIO CON IGV EXTERNO]]/1.18</f>
        <v>58.474576271186443</v>
      </c>
      <c r="BK895" s="5" t="str">
        <f>IF(MONTH(Sheet1[[#This Row],[WS_RECIBO1_EMISION]])=5,"G1",IF(MONTH(Sheet1[[#This Row],[WS_RECIBO1_EMISION]])-5=1,"G2","POR DEFINIR"))</f>
        <v>G1</v>
      </c>
      <c r="BL895" s="5" t="s">
        <v>1798</v>
      </c>
    </row>
    <row r="896" spans="1:64" x14ac:dyDescent="0.25">
      <c r="A896">
        <v>2188125</v>
      </c>
      <c r="B896" t="s">
        <v>1197</v>
      </c>
      <c r="C896" t="s">
        <v>1003</v>
      </c>
      <c r="D896" t="s">
        <v>1003</v>
      </c>
      <c r="E896" t="s">
        <v>1004</v>
      </c>
      <c r="H896" s="3">
        <v>45797</v>
      </c>
      <c r="I896" s="13">
        <v>45797.475190972225</v>
      </c>
      <c r="J896" t="s">
        <v>190</v>
      </c>
      <c r="K896">
        <v>350</v>
      </c>
      <c r="L896" t="s">
        <v>186</v>
      </c>
      <c r="M896" t="s">
        <v>53</v>
      </c>
      <c r="N896">
        <v>0</v>
      </c>
      <c r="O896">
        <v>0</v>
      </c>
      <c r="P896">
        <v>0</v>
      </c>
      <c r="Q896">
        <v>0</v>
      </c>
      <c r="R896" t="s">
        <v>227</v>
      </c>
      <c r="S896" t="s">
        <v>227</v>
      </c>
      <c r="T896">
        <v>0</v>
      </c>
      <c r="U896" t="s">
        <v>227</v>
      </c>
      <c r="V896" t="s">
        <v>227</v>
      </c>
      <c r="W896" t="s">
        <v>227</v>
      </c>
      <c r="X896" t="s">
        <v>227</v>
      </c>
      <c r="Y896" t="s">
        <v>227</v>
      </c>
      <c r="Z896" t="s">
        <v>227</v>
      </c>
      <c r="AA896" t="s">
        <v>54</v>
      </c>
      <c r="AB896">
        <v>69</v>
      </c>
      <c r="AC896">
        <v>69</v>
      </c>
      <c r="AD896" t="s">
        <v>67</v>
      </c>
      <c r="AE896" t="s">
        <v>900</v>
      </c>
      <c r="AF896" t="s">
        <v>901</v>
      </c>
      <c r="AG896" t="s">
        <v>88</v>
      </c>
      <c r="AH896" s="3">
        <v>45797</v>
      </c>
      <c r="AJ896" t="s">
        <v>56</v>
      </c>
      <c r="AK896" s="3"/>
      <c r="AM896" s="3"/>
      <c r="AN896" t="s">
        <v>57</v>
      </c>
      <c r="AO896" s="3"/>
      <c r="AR896"/>
      <c r="AS896">
        <v>202505</v>
      </c>
      <c r="AT896" s="3">
        <v>45797</v>
      </c>
      <c r="AU896">
        <v>2188125</v>
      </c>
      <c r="AV896">
        <v>45800</v>
      </c>
      <c r="AW896" s="3">
        <v>45805</v>
      </c>
      <c r="AY896" s="3"/>
      <c r="BA896" s="3"/>
      <c r="BC896" s="3"/>
      <c r="BD896">
        <v>202505</v>
      </c>
      <c r="BE896">
        <v>202505</v>
      </c>
      <c r="BF896" s="5">
        <f>IFERROR(VLOOKUP(Sheet1[[#This Row],[ASESOR]],Parámetros!A:B,2,0),Sheet1[[#This Row],[PERIODO_ALTA]])</f>
        <v>202505</v>
      </c>
      <c r="BG896" s="5" t="str">
        <f>_xlfn.CONCAT(TRIM(Sheet1[[#This Row],[ASESOR]])," ",TRIM(Sheet1[[#This Row],[DEPARTAMENTO]]))</f>
        <v>FUTURA CONNECTION Arequipa</v>
      </c>
      <c r="BH896" s="5" t="str">
        <f>Sheet1[[#This Row],[DNI_ASESOR]]</f>
        <v>20608999371</v>
      </c>
      <c r="BI896">
        <f>IF(Sheet1[[#This Row],[GRUPO]]="G1",IF(AND(Sheet1[[#This Row],[RECIBO1_PAGADO]]&lt;&gt;"",Sheet1[[#This Row],[RECIBO1_PAGADO]]&lt;=DATEVALUE("10/06/2025")),1,0),0)</f>
        <v>1</v>
      </c>
      <c r="BJ896" s="9">
        <f>Sheet1[[#This Row],[PRECIO CON IGV EXTERNO]]/1.18</f>
        <v>58.474576271186443</v>
      </c>
      <c r="BK896" s="5" t="str">
        <f>IF(MONTH(Sheet1[[#This Row],[WS_RECIBO1_EMISION]])=5,"G1",IF(MONTH(Sheet1[[#This Row],[WS_RECIBO1_EMISION]])-5=1,"G2","POR DEFINIR"))</f>
        <v>G1</v>
      </c>
      <c r="BL896" s="5" t="s">
        <v>1797</v>
      </c>
    </row>
    <row r="897" spans="1:64" x14ac:dyDescent="0.25">
      <c r="A897">
        <v>2188138</v>
      </c>
      <c r="B897" t="s">
        <v>1198</v>
      </c>
      <c r="C897" t="s">
        <v>89</v>
      </c>
      <c r="D897" t="s">
        <v>89</v>
      </c>
      <c r="E897" t="s">
        <v>93</v>
      </c>
      <c r="H897" s="3">
        <v>45797</v>
      </c>
      <c r="I897" s="13">
        <v>45797.498078668985</v>
      </c>
      <c r="J897" t="s">
        <v>190</v>
      </c>
      <c r="K897">
        <v>350</v>
      </c>
      <c r="L897" t="s">
        <v>186</v>
      </c>
      <c r="M897" t="s">
        <v>53</v>
      </c>
      <c r="N897">
        <v>0</v>
      </c>
      <c r="O897">
        <v>0</v>
      </c>
      <c r="P897">
        <v>0</v>
      </c>
      <c r="Q897">
        <v>0</v>
      </c>
      <c r="R897" t="s">
        <v>227</v>
      </c>
      <c r="S897" t="s">
        <v>227</v>
      </c>
      <c r="T897">
        <v>0</v>
      </c>
      <c r="U897" t="s">
        <v>227</v>
      </c>
      <c r="V897" t="s">
        <v>227</v>
      </c>
      <c r="W897" t="s">
        <v>227</v>
      </c>
      <c r="X897" t="s">
        <v>227</v>
      </c>
      <c r="Y897" t="s">
        <v>227</v>
      </c>
      <c r="Z897" t="s">
        <v>227</v>
      </c>
      <c r="AA897" t="s">
        <v>54</v>
      </c>
      <c r="AB897">
        <v>69</v>
      </c>
      <c r="AC897">
        <v>69</v>
      </c>
      <c r="AD897" t="s">
        <v>60</v>
      </c>
      <c r="AE897" t="s">
        <v>196</v>
      </c>
      <c r="AF897" t="s">
        <v>197</v>
      </c>
      <c r="AG897" t="s">
        <v>88</v>
      </c>
      <c r="AH897" s="3">
        <v>45797</v>
      </c>
      <c r="AJ897" t="s">
        <v>56</v>
      </c>
      <c r="AK897" s="3"/>
      <c r="AM897" s="3"/>
      <c r="AN897" t="s">
        <v>57</v>
      </c>
      <c r="AO897" s="3"/>
      <c r="AR897"/>
      <c r="AS897">
        <v>202505</v>
      </c>
      <c r="AT897" s="3">
        <v>45797</v>
      </c>
      <c r="AU897">
        <v>2188138</v>
      </c>
      <c r="AV897">
        <v>45800</v>
      </c>
      <c r="AW897" s="3">
        <v>45805</v>
      </c>
      <c r="AY897" s="3"/>
      <c r="BA897" s="3"/>
      <c r="BC897" s="3"/>
      <c r="BD897">
        <v>202505</v>
      </c>
      <c r="BE897">
        <v>202505</v>
      </c>
      <c r="BF897" s="5">
        <f>IFERROR(VLOOKUP(Sheet1[[#This Row],[ASESOR]],Parámetros!A:B,2,0),Sheet1[[#This Row],[PERIODO_ALTA]])</f>
        <v>202505</v>
      </c>
      <c r="BG897" s="5" t="str">
        <f>_xlfn.CONCAT(TRIM(Sheet1[[#This Row],[ASESOR]])," ",TRIM(Sheet1[[#This Row],[DEPARTAMENTO]]))</f>
        <v>NOVO NETWORKS SAC Piura</v>
      </c>
      <c r="BH897" s="5" t="str">
        <f>Sheet1[[#This Row],[DNI_ASESOR]]</f>
        <v>20607021555</v>
      </c>
      <c r="BI897">
        <f>IF(Sheet1[[#This Row],[GRUPO]]="G1",IF(AND(Sheet1[[#This Row],[RECIBO1_PAGADO]]&lt;&gt;"",Sheet1[[#This Row],[RECIBO1_PAGADO]]&lt;=DATEVALUE("10/06/2025")),1,0),0)</f>
        <v>1</v>
      </c>
      <c r="BJ897" s="9">
        <f>Sheet1[[#This Row],[PRECIO CON IGV EXTERNO]]/1.18</f>
        <v>58.474576271186443</v>
      </c>
      <c r="BK897" s="5" t="str">
        <f>IF(MONTH(Sheet1[[#This Row],[WS_RECIBO1_EMISION]])=5,"G1",IF(MONTH(Sheet1[[#This Row],[WS_RECIBO1_EMISION]])-5=1,"G2","POR DEFINIR"))</f>
        <v>G1</v>
      </c>
      <c r="BL897" s="5" t="s">
        <v>1798</v>
      </c>
    </row>
    <row r="898" spans="1:64" x14ac:dyDescent="0.25">
      <c r="A898">
        <v>2188189</v>
      </c>
      <c r="B898" t="s">
        <v>1199</v>
      </c>
      <c r="C898" t="s">
        <v>94</v>
      </c>
      <c r="D898" t="s">
        <v>95</v>
      </c>
      <c r="E898" t="s">
        <v>96</v>
      </c>
      <c r="H898" s="3">
        <v>45797</v>
      </c>
      <c r="I898" s="13">
        <v>45797.495981400461</v>
      </c>
      <c r="J898" t="s">
        <v>190</v>
      </c>
      <c r="K898">
        <v>350</v>
      </c>
      <c r="L898" t="s">
        <v>186</v>
      </c>
      <c r="M898" t="s">
        <v>53</v>
      </c>
      <c r="N898">
        <v>0</v>
      </c>
      <c r="O898">
        <v>0</v>
      </c>
      <c r="P898">
        <v>0</v>
      </c>
      <c r="Q898">
        <v>0</v>
      </c>
      <c r="R898" t="s">
        <v>227</v>
      </c>
      <c r="S898" t="s">
        <v>227</v>
      </c>
      <c r="T898">
        <v>0</v>
      </c>
      <c r="U898" t="s">
        <v>227</v>
      </c>
      <c r="V898" t="s">
        <v>227</v>
      </c>
      <c r="W898" t="s">
        <v>227</v>
      </c>
      <c r="X898" t="s">
        <v>227</v>
      </c>
      <c r="Y898" t="s">
        <v>227</v>
      </c>
      <c r="Z898" t="s">
        <v>227</v>
      </c>
      <c r="AA898" t="s">
        <v>54</v>
      </c>
      <c r="AB898">
        <v>69</v>
      </c>
      <c r="AC898">
        <v>69</v>
      </c>
      <c r="AD898" t="s">
        <v>55</v>
      </c>
      <c r="AE898" t="s">
        <v>5</v>
      </c>
      <c r="AF898" t="s">
        <v>9</v>
      </c>
      <c r="AG898" t="s">
        <v>88</v>
      </c>
      <c r="AH898" s="3">
        <v>45797</v>
      </c>
      <c r="AJ898" t="s">
        <v>56</v>
      </c>
      <c r="AK898" s="3"/>
      <c r="AM898" s="3"/>
      <c r="AN898" t="s">
        <v>57</v>
      </c>
      <c r="AO898" s="3"/>
      <c r="AR898"/>
      <c r="AS898">
        <v>202505</v>
      </c>
      <c r="AT898" s="3">
        <v>45797</v>
      </c>
      <c r="AU898">
        <v>2188189</v>
      </c>
      <c r="AV898">
        <v>45800</v>
      </c>
      <c r="AW898" s="3">
        <v>45813</v>
      </c>
      <c r="AY898" s="3"/>
      <c r="BA898" s="3"/>
      <c r="BC898" s="3"/>
      <c r="BD898">
        <v>202505</v>
      </c>
      <c r="BE898">
        <v>202505</v>
      </c>
      <c r="BF898" s="5">
        <f>IFERROR(VLOOKUP(Sheet1[[#This Row],[ASESOR]],Parámetros!A:B,2,0),Sheet1[[#This Row],[PERIODO_ALTA]])</f>
        <v>202505</v>
      </c>
      <c r="BG898" s="5" t="str">
        <f>_xlfn.CONCAT(TRIM(Sheet1[[#This Row],[ASESOR]])," ",TRIM(Sheet1[[#This Row],[DEPARTAMENTO]]))</f>
        <v>S L SELECTRA La Libertad</v>
      </c>
      <c r="BH898" s="5" t="str">
        <f>Sheet1[[#This Row],[DNI_ASESOR]]</f>
        <v>28.646.378-Q</v>
      </c>
      <c r="BI898">
        <f>IF(Sheet1[[#This Row],[GRUPO]]="G1",IF(AND(Sheet1[[#This Row],[RECIBO1_PAGADO]]&lt;&gt;"",Sheet1[[#This Row],[RECIBO1_PAGADO]]&lt;=DATEVALUE("10/06/2025")),1,0),0)</f>
        <v>1</v>
      </c>
      <c r="BJ898" s="9">
        <f>Sheet1[[#This Row],[PRECIO CON IGV EXTERNO]]/1.18</f>
        <v>58.474576271186443</v>
      </c>
      <c r="BK898" s="5" t="str">
        <f>IF(MONTH(Sheet1[[#This Row],[WS_RECIBO1_EMISION]])=5,"G1",IF(MONTH(Sheet1[[#This Row],[WS_RECIBO1_EMISION]])-5=1,"G2","POR DEFINIR"))</f>
        <v>G1</v>
      </c>
      <c r="BL898" s="5" t="s">
        <v>1798</v>
      </c>
    </row>
    <row r="899" spans="1:64" x14ac:dyDescent="0.25">
      <c r="A899">
        <v>2188196</v>
      </c>
      <c r="B899" t="s">
        <v>1200</v>
      </c>
      <c r="C899" t="s">
        <v>89</v>
      </c>
      <c r="D899" t="s">
        <v>89</v>
      </c>
      <c r="E899" t="s">
        <v>89</v>
      </c>
      <c r="H899" s="3">
        <v>45797</v>
      </c>
      <c r="I899" s="13">
        <v>45797.495961840279</v>
      </c>
      <c r="J899" t="s">
        <v>190</v>
      </c>
      <c r="K899">
        <v>350</v>
      </c>
      <c r="L899" t="s">
        <v>186</v>
      </c>
      <c r="M899" t="s">
        <v>53</v>
      </c>
      <c r="N899">
        <v>0</v>
      </c>
      <c r="O899">
        <v>0</v>
      </c>
      <c r="P899">
        <v>0</v>
      </c>
      <c r="Q899">
        <v>0</v>
      </c>
      <c r="R899" t="s">
        <v>227</v>
      </c>
      <c r="S899" t="s">
        <v>227</v>
      </c>
      <c r="T899">
        <v>0</v>
      </c>
      <c r="U899" t="s">
        <v>227</v>
      </c>
      <c r="V899" t="s">
        <v>227</v>
      </c>
      <c r="W899" t="s">
        <v>227</v>
      </c>
      <c r="X899" t="s">
        <v>227</v>
      </c>
      <c r="Y899" t="s">
        <v>227</v>
      </c>
      <c r="Z899" t="s">
        <v>227</v>
      </c>
      <c r="AA899" t="s">
        <v>54</v>
      </c>
      <c r="AB899">
        <v>69</v>
      </c>
      <c r="AC899">
        <v>69</v>
      </c>
      <c r="AD899" t="s">
        <v>67</v>
      </c>
      <c r="AE899" t="s">
        <v>4</v>
      </c>
      <c r="AF899" t="s">
        <v>8</v>
      </c>
      <c r="AG899" t="s">
        <v>88</v>
      </c>
      <c r="AH899" s="3">
        <v>45798</v>
      </c>
      <c r="AJ899" t="s">
        <v>56</v>
      </c>
      <c r="AK899" s="3"/>
      <c r="AM899" s="3"/>
      <c r="AN899" t="s">
        <v>57</v>
      </c>
      <c r="AO899" s="3"/>
      <c r="AR899"/>
      <c r="AS899">
        <v>202505</v>
      </c>
      <c r="AT899" s="3">
        <v>45798</v>
      </c>
      <c r="AU899">
        <v>2188196</v>
      </c>
      <c r="AV899">
        <v>45800</v>
      </c>
      <c r="AW899" s="3">
        <v>45806</v>
      </c>
      <c r="AY899" s="3"/>
      <c r="BA899" s="3"/>
      <c r="BC899" s="3"/>
      <c r="BD899">
        <v>202505</v>
      </c>
      <c r="BE899">
        <v>202505</v>
      </c>
      <c r="BF899" s="5">
        <f>IFERROR(VLOOKUP(Sheet1[[#This Row],[ASESOR]],Parámetros!A:B,2,0),Sheet1[[#This Row],[PERIODO_ALTA]])</f>
        <v>202505</v>
      </c>
      <c r="BG899" s="5" t="str">
        <f>_xlfn.CONCAT(TRIM(Sheet1[[#This Row],[ASESOR]])," ",TRIM(Sheet1[[#This Row],[DEPARTAMENTO]]))</f>
        <v>ALIV TELECOM S.A.C. Piura</v>
      </c>
      <c r="BH899" s="5" t="str">
        <f>Sheet1[[#This Row],[DNI_ASESOR]]</f>
        <v>20609316170</v>
      </c>
      <c r="BI899">
        <f>IF(Sheet1[[#This Row],[GRUPO]]="G1",IF(AND(Sheet1[[#This Row],[RECIBO1_PAGADO]]&lt;&gt;"",Sheet1[[#This Row],[RECIBO1_PAGADO]]&lt;=DATEVALUE("10/06/2025")),1,0),0)</f>
        <v>1</v>
      </c>
      <c r="BJ899" s="9">
        <f>Sheet1[[#This Row],[PRECIO CON IGV EXTERNO]]/1.18</f>
        <v>58.474576271186443</v>
      </c>
      <c r="BK899" s="5" t="str">
        <f>IF(MONTH(Sheet1[[#This Row],[WS_RECIBO1_EMISION]])=5,"G1",IF(MONTH(Sheet1[[#This Row],[WS_RECIBO1_EMISION]])-5=1,"G2","POR DEFINIR"))</f>
        <v>G1</v>
      </c>
      <c r="BL899" s="5" t="s">
        <v>1798</v>
      </c>
    </row>
    <row r="900" spans="1:64" x14ac:dyDescent="0.25">
      <c r="A900">
        <v>2188219</v>
      </c>
      <c r="B900" t="s">
        <v>1201</v>
      </c>
      <c r="C900" t="s">
        <v>94</v>
      </c>
      <c r="D900" t="s">
        <v>95</v>
      </c>
      <c r="E900" t="s">
        <v>96</v>
      </c>
      <c r="H900" s="3">
        <v>45797</v>
      </c>
      <c r="I900" s="13">
        <v>45797.498093668983</v>
      </c>
      <c r="J900" t="s">
        <v>190</v>
      </c>
      <c r="K900">
        <v>350</v>
      </c>
      <c r="L900" t="s">
        <v>186</v>
      </c>
      <c r="M900" t="s">
        <v>53</v>
      </c>
      <c r="N900">
        <v>0</v>
      </c>
      <c r="O900">
        <v>0</v>
      </c>
      <c r="P900">
        <v>0</v>
      </c>
      <c r="Q900">
        <v>0</v>
      </c>
      <c r="R900" t="s">
        <v>227</v>
      </c>
      <c r="S900" t="s">
        <v>227</v>
      </c>
      <c r="T900">
        <v>0</v>
      </c>
      <c r="U900" t="s">
        <v>227</v>
      </c>
      <c r="V900" t="s">
        <v>227</v>
      </c>
      <c r="W900" t="s">
        <v>227</v>
      </c>
      <c r="X900" t="s">
        <v>227</v>
      </c>
      <c r="Y900" t="s">
        <v>227</v>
      </c>
      <c r="Z900" t="s">
        <v>227</v>
      </c>
      <c r="AA900" t="s">
        <v>54</v>
      </c>
      <c r="AB900">
        <v>69</v>
      </c>
      <c r="AC900">
        <v>69</v>
      </c>
      <c r="AD900" t="s">
        <v>67</v>
      </c>
      <c r="AE900" t="s">
        <v>4</v>
      </c>
      <c r="AF900" t="s">
        <v>8</v>
      </c>
      <c r="AG900" t="s">
        <v>88</v>
      </c>
      <c r="AH900" s="3">
        <v>45798</v>
      </c>
      <c r="AJ900" t="s">
        <v>56</v>
      </c>
      <c r="AK900" s="3"/>
      <c r="AM900" s="3"/>
      <c r="AN900" t="s">
        <v>57</v>
      </c>
      <c r="AO900" s="3"/>
      <c r="AR900"/>
      <c r="AS900">
        <v>202505</v>
      </c>
      <c r="AT900" s="3">
        <v>45798</v>
      </c>
      <c r="AU900">
        <v>2188219</v>
      </c>
      <c r="AV900">
        <v>45800</v>
      </c>
      <c r="AW900" s="3">
        <v>45805</v>
      </c>
      <c r="AY900" s="3"/>
      <c r="BA900" s="3"/>
      <c r="BC900" s="3"/>
      <c r="BD900">
        <v>202505</v>
      </c>
      <c r="BE900">
        <v>202505</v>
      </c>
      <c r="BF900" s="5">
        <f>IFERROR(VLOOKUP(Sheet1[[#This Row],[ASESOR]],Parámetros!A:B,2,0),Sheet1[[#This Row],[PERIODO_ALTA]])</f>
        <v>202505</v>
      </c>
      <c r="BG900" s="5" t="str">
        <f>_xlfn.CONCAT(TRIM(Sheet1[[#This Row],[ASESOR]])," ",TRIM(Sheet1[[#This Row],[DEPARTAMENTO]]))</f>
        <v>ALIV TELECOM S.A.C. La Libertad</v>
      </c>
      <c r="BH900" s="5" t="str">
        <f>Sheet1[[#This Row],[DNI_ASESOR]]</f>
        <v>20609316170</v>
      </c>
      <c r="BI900">
        <f>IF(Sheet1[[#This Row],[GRUPO]]="G1",IF(AND(Sheet1[[#This Row],[RECIBO1_PAGADO]]&lt;&gt;"",Sheet1[[#This Row],[RECIBO1_PAGADO]]&lt;=DATEVALUE("10/06/2025")),1,0),0)</f>
        <v>1</v>
      </c>
      <c r="BJ900" s="9">
        <f>Sheet1[[#This Row],[PRECIO CON IGV EXTERNO]]/1.18</f>
        <v>58.474576271186443</v>
      </c>
      <c r="BK900" s="5" t="str">
        <f>IF(MONTH(Sheet1[[#This Row],[WS_RECIBO1_EMISION]])=5,"G1",IF(MONTH(Sheet1[[#This Row],[WS_RECIBO1_EMISION]])-5=1,"G2","POR DEFINIR"))</f>
        <v>G1</v>
      </c>
      <c r="BL900" s="5" t="s">
        <v>1798</v>
      </c>
    </row>
    <row r="901" spans="1:64" x14ac:dyDescent="0.25">
      <c r="A901">
        <v>2188271</v>
      </c>
      <c r="B901" t="s">
        <v>1202</v>
      </c>
      <c r="C901" t="s">
        <v>85</v>
      </c>
      <c r="D901" t="s">
        <v>105</v>
      </c>
      <c r="E901" t="s">
        <v>85</v>
      </c>
      <c r="H901" s="3">
        <v>45797</v>
      </c>
      <c r="I901" s="13">
        <v>45797.5313971875</v>
      </c>
      <c r="J901" t="s">
        <v>190</v>
      </c>
      <c r="K901">
        <v>350</v>
      </c>
      <c r="L901" t="s">
        <v>188</v>
      </c>
      <c r="M901" t="s">
        <v>58</v>
      </c>
      <c r="N901">
        <v>0</v>
      </c>
      <c r="O901">
        <v>0</v>
      </c>
      <c r="P901">
        <v>1</v>
      </c>
      <c r="Q901">
        <v>0</v>
      </c>
      <c r="R901" t="s">
        <v>227</v>
      </c>
      <c r="S901" t="s">
        <v>227</v>
      </c>
      <c r="T901">
        <v>0</v>
      </c>
      <c r="U901" t="s">
        <v>227</v>
      </c>
      <c r="V901" t="s">
        <v>227</v>
      </c>
      <c r="W901" t="s">
        <v>227</v>
      </c>
      <c r="X901" t="s">
        <v>227</v>
      </c>
      <c r="Y901" t="s">
        <v>227</v>
      </c>
      <c r="Z901" t="s">
        <v>227</v>
      </c>
      <c r="AA901" t="s">
        <v>54</v>
      </c>
      <c r="AB901">
        <v>84</v>
      </c>
      <c r="AC901">
        <v>84</v>
      </c>
      <c r="AD901" t="s">
        <v>67</v>
      </c>
      <c r="AE901" t="s">
        <v>4</v>
      </c>
      <c r="AF901" t="s">
        <v>8</v>
      </c>
      <c r="AG901" t="s">
        <v>88</v>
      </c>
      <c r="AH901" s="3">
        <v>45798</v>
      </c>
      <c r="AJ901" t="s">
        <v>56</v>
      </c>
      <c r="AK901" s="3"/>
      <c r="AM901" s="3"/>
      <c r="AN901" t="s">
        <v>57</v>
      </c>
      <c r="AO901" s="3"/>
      <c r="AR901"/>
      <c r="AS901">
        <v>202505</v>
      </c>
      <c r="AT901" s="3">
        <v>45798</v>
      </c>
      <c r="AU901">
        <v>2188271</v>
      </c>
      <c r="AV901">
        <v>45800</v>
      </c>
      <c r="AW901" s="3">
        <v>45805</v>
      </c>
      <c r="AY901" s="3"/>
      <c r="BA901" s="3"/>
      <c r="BC901" s="3"/>
      <c r="BD901">
        <v>202505</v>
      </c>
      <c r="BE901">
        <v>202505</v>
      </c>
      <c r="BF901" s="5">
        <f>IFERROR(VLOOKUP(Sheet1[[#This Row],[ASESOR]],Parámetros!A:B,2,0),Sheet1[[#This Row],[PERIODO_ALTA]])</f>
        <v>202505</v>
      </c>
      <c r="BG901" s="5" t="str">
        <f>_xlfn.CONCAT(TRIM(Sheet1[[#This Row],[ASESOR]])," ",TRIM(Sheet1[[#This Row],[DEPARTAMENTO]]))</f>
        <v>ALIV TELECOM S.A.C. Lambayeque</v>
      </c>
      <c r="BH901" s="5" t="str">
        <f>Sheet1[[#This Row],[DNI_ASESOR]]</f>
        <v>20609316170</v>
      </c>
      <c r="BI901">
        <f>IF(Sheet1[[#This Row],[GRUPO]]="G1",IF(AND(Sheet1[[#This Row],[RECIBO1_PAGADO]]&lt;&gt;"",Sheet1[[#This Row],[RECIBO1_PAGADO]]&lt;=DATEVALUE("10/06/2025")),1,0),0)</f>
        <v>1</v>
      </c>
      <c r="BJ901" s="9">
        <f>Sheet1[[#This Row],[PRECIO CON IGV EXTERNO]]/1.18</f>
        <v>71.186440677966104</v>
      </c>
      <c r="BK901" s="5" t="str">
        <f>IF(MONTH(Sheet1[[#This Row],[WS_RECIBO1_EMISION]])=5,"G1",IF(MONTH(Sheet1[[#This Row],[WS_RECIBO1_EMISION]])-5=1,"G2","POR DEFINIR"))</f>
        <v>G1</v>
      </c>
      <c r="BL901" s="5" t="s">
        <v>1798</v>
      </c>
    </row>
    <row r="902" spans="1:64" x14ac:dyDescent="0.25">
      <c r="A902">
        <v>2188296</v>
      </c>
      <c r="B902" t="s">
        <v>1203</v>
      </c>
      <c r="C902" t="s">
        <v>94</v>
      </c>
      <c r="D902" t="s">
        <v>95</v>
      </c>
      <c r="E902" t="s">
        <v>96</v>
      </c>
      <c r="H902" s="3">
        <v>45797</v>
      </c>
      <c r="I902" s="13">
        <v>45797.52304857639</v>
      </c>
      <c r="J902" t="s">
        <v>190</v>
      </c>
      <c r="K902">
        <v>350</v>
      </c>
      <c r="L902" t="s">
        <v>186</v>
      </c>
      <c r="M902" t="s">
        <v>53</v>
      </c>
      <c r="N902">
        <v>0</v>
      </c>
      <c r="O902">
        <v>0</v>
      </c>
      <c r="P902">
        <v>0</v>
      </c>
      <c r="Q902">
        <v>0</v>
      </c>
      <c r="R902" t="s">
        <v>227</v>
      </c>
      <c r="S902" t="s">
        <v>227</v>
      </c>
      <c r="T902">
        <v>0</v>
      </c>
      <c r="U902" t="s">
        <v>227</v>
      </c>
      <c r="V902" t="s">
        <v>227</v>
      </c>
      <c r="W902" t="s">
        <v>227</v>
      </c>
      <c r="X902" t="s">
        <v>227</v>
      </c>
      <c r="Y902" t="s">
        <v>227</v>
      </c>
      <c r="Z902" t="s">
        <v>227</v>
      </c>
      <c r="AA902" t="s">
        <v>54</v>
      </c>
      <c r="AB902">
        <v>69</v>
      </c>
      <c r="AC902">
        <v>69</v>
      </c>
      <c r="AD902" t="s">
        <v>67</v>
      </c>
      <c r="AE902" t="s">
        <v>136</v>
      </c>
      <c r="AF902" t="s">
        <v>137</v>
      </c>
      <c r="AG902" t="s">
        <v>88</v>
      </c>
      <c r="AH902" s="3">
        <v>45798</v>
      </c>
      <c r="AJ902" t="s">
        <v>56</v>
      </c>
      <c r="AK902" s="3"/>
      <c r="AM902" s="3"/>
      <c r="AN902" t="s">
        <v>57</v>
      </c>
      <c r="AO902" s="3"/>
      <c r="AR902"/>
      <c r="AS902">
        <v>202505</v>
      </c>
      <c r="AT902" s="3">
        <v>45798</v>
      </c>
      <c r="AU902">
        <v>2188296</v>
      </c>
      <c r="AV902">
        <v>45800</v>
      </c>
      <c r="AW902" s="3">
        <v>45804</v>
      </c>
      <c r="AY902" s="3"/>
      <c r="BA902" s="3"/>
      <c r="BC902" s="3"/>
      <c r="BD902">
        <v>202505</v>
      </c>
      <c r="BE902">
        <v>202505</v>
      </c>
      <c r="BF902" s="5">
        <f>IFERROR(VLOOKUP(Sheet1[[#This Row],[ASESOR]],Parámetros!A:B,2,0),Sheet1[[#This Row],[PERIODO_ALTA]])</f>
        <v>202505</v>
      </c>
      <c r="BG902" s="5" t="str">
        <f>_xlfn.CONCAT(TRIM(Sheet1[[#This Row],[ASESOR]])," ",TRIM(Sheet1[[#This Row],[DEPARTAMENTO]]))</f>
        <v>GRUPO LUFAFCO S.A.C. La Libertad</v>
      </c>
      <c r="BH902" s="5" t="str">
        <f>Sheet1[[#This Row],[DNI_ASESOR]]</f>
        <v>20604430764</v>
      </c>
      <c r="BI902">
        <f>IF(Sheet1[[#This Row],[GRUPO]]="G1",IF(AND(Sheet1[[#This Row],[RECIBO1_PAGADO]]&lt;&gt;"",Sheet1[[#This Row],[RECIBO1_PAGADO]]&lt;=DATEVALUE("10/06/2025")),1,0),0)</f>
        <v>1</v>
      </c>
      <c r="BJ902" s="9">
        <f>Sheet1[[#This Row],[PRECIO CON IGV EXTERNO]]/1.18</f>
        <v>58.474576271186443</v>
      </c>
      <c r="BK902" s="5" t="str">
        <f>IF(MONTH(Sheet1[[#This Row],[WS_RECIBO1_EMISION]])=5,"G1",IF(MONTH(Sheet1[[#This Row],[WS_RECIBO1_EMISION]])-5=1,"G2","POR DEFINIR"))</f>
        <v>G1</v>
      </c>
      <c r="BL902" s="5" t="s">
        <v>1798</v>
      </c>
    </row>
    <row r="903" spans="1:64" x14ac:dyDescent="0.25">
      <c r="A903">
        <v>2188300</v>
      </c>
      <c r="B903" t="s">
        <v>1204</v>
      </c>
      <c r="C903" t="s">
        <v>85</v>
      </c>
      <c r="D903" t="s">
        <v>86</v>
      </c>
      <c r="E903" t="s">
        <v>103</v>
      </c>
      <c r="H903" s="3">
        <v>45797</v>
      </c>
      <c r="I903" s="13">
        <v>45797.545986458332</v>
      </c>
      <c r="J903" t="s">
        <v>195</v>
      </c>
      <c r="K903">
        <v>1000</v>
      </c>
      <c r="L903" t="s">
        <v>188</v>
      </c>
      <c r="M903" t="s">
        <v>58</v>
      </c>
      <c r="N903">
        <v>1</v>
      </c>
      <c r="O903">
        <v>0</v>
      </c>
      <c r="P903">
        <v>0</v>
      </c>
      <c r="Q903">
        <v>0</v>
      </c>
      <c r="R903" t="s">
        <v>227</v>
      </c>
      <c r="S903" t="s">
        <v>227</v>
      </c>
      <c r="T903">
        <v>0</v>
      </c>
      <c r="U903" t="s">
        <v>227</v>
      </c>
      <c r="V903" t="s">
        <v>227</v>
      </c>
      <c r="W903" t="s">
        <v>227</v>
      </c>
      <c r="X903" t="s">
        <v>227</v>
      </c>
      <c r="Y903" t="s">
        <v>227</v>
      </c>
      <c r="Z903" t="s">
        <v>228</v>
      </c>
      <c r="AA903" t="s">
        <v>54</v>
      </c>
      <c r="AB903">
        <v>129.9</v>
      </c>
      <c r="AC903">
        <v>111.563</v>
      </c>
      <c r="AD903" t="s">
        <v>55</v>
      </c>
      <c r="AE903" t="s">
        <v>4</v>
      </c>
      <c r="AF903" t="s">
        <v>8</v>
      </c>
      <c r="AG903" t="s">
        <v>88</v>
      </c>
      <c r="AH903" s="3">
        <v>45797</v>
      </c>
      <c r="AJ903" t="s">
        <v>56</v>
      </c>
      <c r="AK903" s="3"/>
      <c r="AM903" s="3"/>
      <c r="AN903" t="s">
        <v>57</v>
      </c>
      <c r="AO903" s="3"/>
      <c r="AR903"/>
      <c r="AS903">
        <v>202505</v>
      </c>
      <c r="AT903" s="3">
        <v>45797</v>
      </c>
      <c r="AU903">
        <v>2188300</v>
      </c>
      <c r="AV903">
        <v>45800</v>
      </c>
      <c r="AW903" s="3">
        <v>45803</v>
      </c>
      <c r="AY903" s="3"/>
      <c r="BA903" s="3"/>
      <c r="BC903" s="3"/>
      <c r="BD903">
        <v>202505</v>
      </c>
      <c r="BE903">
        <v>202505</v>
      </c>
      <c r="BF903" s="5">
        <f>IFERROR(VLOOKUP(Sheet1[[#This Row],[ASESOR]],Parámetros!A:B,2,0),Sheet1[[#This Row],[PERIODO_ALTA]])</f>
        <v>202505</v>
      </c>
      <c r="BG903" s="5" t="str">
        <f>_xlfn.CONCAT(TRIM(Sheet1[[#This Row],[ASESOR]])," ",TRIM(Sheet1[[#This Row],[DEPARTAMENTO]]))</f>
        <v>ALIV TELECOM S.A.C. Lambayeque</v>
      </c>
      <c r="BH903" s="5" t="str">
        <f>Sheet1[[#This Row],[DNI_ASESOR]]</f>
        <v>20609316170</v>
      </c>
      <c r="BI903">
        <f>IF(Sheet1[[#This Row],[GRUPO]]="G1",IF(AND(Sheet1[[#This Row],[RECIBO1_PAGADO]]&lt;&gt;"",Sheet1[[#This Row],[RECIBO1_PAGADO]]&lt;=DATEVALUE("10/06/2025")),1,0),0)</f>
        <v>1</v>
      </c>
      <c r="BJ903" s="9">
        <f>Sheet1[[#This Row],[PRECIO CON IGV EXTERNO]]/1.18</f>
        <v>94.544915254237296</v>
      </c>
      <c r="BK903" s="5" t="str">
        <f>IF(MONTH(Sheet1[[#This Row],[WS_RECIBO1_EMISION]])=5,"G1",IF(MONTH(Sheet1[[#This Row],[WS_RECIBO1_EMISION]])-5=1,"G2","POR DEFINIR"))</f>
        <v>G1</v>
      </c>
      <c r="BL903" s="5" t="s">
        <v>1798</v>
      </c>
    </row>
    <row r="904" spans="1:64" x14ac:dyDescent="0.25">
      <c r="A904">
        <v>2188347</v>
      </c>
      <c r="B904" t="s">
        <v>1205</v>
      </c>
      <c r="C904" t="s">
        <v>94</v>
      </c>
      <c r="D904" t="s">
        <v>95</v>
      </c>
      <c r="E904" t="s">
        <v>96</v>
      </c>
      <c r="H904" s="3">
        <v>45797</v>
      </c>
      <c r="I904" s="13">
        <v>45797.541988854166</v>
      </c>
      <c r="J904" t="s">
        <v>190</v>
      </c>
      <c r="K904">
        <v>350</v>
      </c>
      <c r="L904" t="s">
        <v>186</v>
      </c>
      <c r="M904" t="s">
        <v>53</v>
      </c>
      <c r="N904">
        <v>0</v>
      </c>
      <c r="O904">
        <v>0</v>
      </c>
      <c r="P904">
        <v>0</v>
      </c>
      <c r="Q904">
        <v>0</v>
      </c>
      <c r="R904" t="s">
        <v>227</v>
      </c>
      <c r="S904" t="s">
        <v>227</v>
      </c>
      <c r="T904">
        <v>0</v>
      </c>
      <c r="U904" t="s">
        <v>227</v>
      </c>
      <c r="V904" t="s">
        <v>227</v>
      </c>
      <c r="W904" t="s">
        <v>227</v>
      </c>
      <c r="X904" t="s">
        <v>227</v>
      </c>
      <c r="Y904" t="s">
        <v>227</v>
      </c>
      <c r="Z904" t="s">
        <v>227</v>
      </c>
      <c r="AA904" t="s">
        <v>54</v>
      </c>
      <c r="AB904">
        <v>69</v>
      </c>
      <c r="AC904">
        <v>69</v>
      </c>
      <c r="AD904" t="s">
        <v>67</v>
      </c>
      <c r="AE904" t="s">
        <v>4</v>
      </c>
      <c r="AF904" t="s">
        <v>8</v>
      </c>
      <c r="AG904" t="s">
        <v>88</v>
      </c>
      <c r="AH904" s="3">
        <v>45801</v>
      </c>
      <c r="AJ904" t="s">
        <v>56</v>
      </c>
      <c r="AK904" s="3"/>
      <c r="AM904" s="3"/>
      <c r="AN904" t="s">
        <v>57</v>
      </c>
      <c r="AO904" s="3"/>
      <c r="AR904"/>
      <c r="AS904">
        <v>202505</v>
      </c>
      <c r="AT904" s="3">
        <v>45801</v>
      </c>
      <c r="AU904">
        <v>2188347</v>
      </c>
      <c r="AW904" s="3"/>
      <c r="AY904" s="3"/>
      <c r="BA904" s="3"/>
      <c r="BC904" s="3"/>
      <c r="BD904">
        <v>202505</v>
      </c>
      <c r="BE904">
        <v>202505</v>
      </c>
      <c r="BF904" s="5">
        <f>IFERROR(VLOOKUP(Sheet1[[#This Row],[ASESOR]],Parámetros!A:B,2,0),Sheet1[[#This Row],[PERIODO_ALTA]])</f>
        <v>202505</v>
      </c>
      <c r="BG904" s="5" t="str">
        <f>_xlfn.CONCAT(TRIM(Sheet1[[#This Row],[ASESOR]])," ",TRIM(Sheet1[[#This Row],[DEPARTAMENTO]]))</f>
        <v>ALIV TELECOM S.A.C. La Libertad</v>
      </c>
      <c r="BH904" s="5" t="str">
        <f>Sheet1[[#This Row],[DNI_ASESOR]]</f>
        <v>20609316170</v>
      </c>
      <c r="BI904">
        <f>IF(Sheet1[[#This Row],[GRUPO]]="G1",IF(AND(Sheet1[[#This Row],[RECIBO1_PAGADO]]&lt;&gt;"",Sheet1[[#This Row],[RECIBO1_PAGADO]]&lt;=DATEVALUE("10/06/2025")),1,0),0)</f>
        <v>0</v>
      </c>
      <c r="BJ904" s="9">
        <f>Sheet1[[#This Row],[PRECIO CON IGV EXTERNO]]/1.18</f>
        <v>58.474576271186443</v>
      </c>
      <c r="BK904" s="5" t="str">
        <f>IF(MONTH(Sheet1[[#This Row],[WS_RECIBO1_EMISION]])=5,"G1",IF(MONTH(Sheet1[[#This Row],[WS_RECIBO1_EMISION]])-5=1,"G2","POR DEFINIR"))</f>
        <v>POR DEFINIR</v>
      </c>
      <c r="BL904" s="5" t="s">
        <v>1798</v>
      </c>
    </row>
    <row r="905" spans="1:64" x14ac:dyDescent="0.25">
      <c r="A905">
        <v>2188378</v>
      </c>
      <c r="B905" t="s">
        <v>1206</v>
      </c>
      <c r="C905" t="s">
        <v>89</v>
      </c>
      <c r="D905" t="s">
        <v>89</v>
      </c>
      <c r="E905" t="s">
        <v>89</v>
      </c>
      <c r="H905" s="3">
        <v>45793</v>
      </c>
      <c r="I905" s="13">
        <v>45797.543923645833</v>
      </c>
      <c r="J905" t="s">
        <v>235</v>
      </c>
      <c r="K905">
        <v>1000</v>
      </c>
      <c r="L905" t="s">
        <v>186</v>
      </c>
      <c r="M905" t="s">
        <v>68</v>
      </c>
      <c r="N905">
        <v>0</v>
      </c>
      <c r="O905">
        <v>1</v>
      </c>
      <c r="P905">
        <v>0</v>
      </c>
      <c r="Q905">
        <v>0</v>
      </c>
      <c r="R905" t="s">
        <v>227</v>
      </c>
      <c r="S905" t="s">
        <v>227</v>
      </c>
      <c r="T905">
        <v>0</v>
      </c>
      <c r="U905" t="s">
        <v>227</v>
      </c>
      <c r="V905" t="s">
        <v>227</v>
      </c>
      <c r="W905" t="s">
        <v>227</v>
      </c>
      <c r="X905" t="s">
        <v>227</v>
      </c>
      <c r="Y905" t="s">
        <v>227</v>
      </c>
      <c r="Z905" t="s">
        <v>227</v>
      </c>
      <c r="AA905" t="s">
        <v>54</v>
      </c>
      <c r="AB905">
        <v>189</v>
      </c>
      <c r="AC905">
        <v>189</v>
      </c>
      <c r="AD905" t="s">
        <v>67</v>
      </c>
      <c r="AE905" t="s">
        <v>70</v>
      </c>
      <c r="AF905" t="s">
        <v>131</v>
      </c>
      <c r="AG905" t="s">
        <v>88</v>
      </c>
      <c r="AH905" s="3">
        <v>45797</v>
      </c>
      <c r="AJ905" t="s">
        <v>56</v>
      </c>
      <c r="AK905" s="3"/>
      <c r="AM905" s="3"/>
      <c r="AN905" t="s">
        <v>57</v>
      </c>
      <c r="AO905" s="3"/>
      <c r="AR905"/>
      <c r="AS905">
        <v>202505</v>
      </c>
      <c r="AT905" s="3">
        <v>45797</v>
      </c>
      <c r="AU905">
        <v>2188378</v>
      </c>
      <c r="AV905">
        <v>45800</v>
      </c>
      <c r="AW905" s="3">
        <v>45813</v>
      </c>
      <c r="AY905" s="3"/>
      <c r="BA905" s="3"/>
      <c r="BC905" s="3"/>
      <c r="BD905">
        <v>202505</v>
      </c>
      <c r="BE905">
        <v>202505</v>
      </c>
      <c r="BF905" s="5">
        <f>IFERROR(VLOOKUP(Sheet1[[#This Row],[ASESOR]],Parámetros!A:B,2,0),Sheet1[[#This Row],[PERIODO_ALTA]])</f>
        <v>202505</v>
      </c>
      <c r="BG905" s="5" t="str">
        <f>_xlfn.CONCAT(TRIM(Sheet1[[#This Row],[ASESOR]])," ",TRIM(Sheet1[[#This Row],[DEPARTAMENTO]]))</f>
        <v>SICOMNET SAC Piura</v>
      </c>
      <c r="BH905" s="5" t="str">
        <f>Sheet1[[#This Row],[DNI_ASESOR]]</f>
        <v>20610959564</v>
      </c>
      <c r="BI905">
        <f>IF(Sheet1[[#This Row],[GRUPO]]="G1",IF(AND(Sheet1[[#This Row],[RECIBO1_PAGADO]]&lt;&gt;"",Sheet1[[#This Row],[RECIBO1_PAGADO]]&lt;=DATEVALUE("10/06/2025")),1,0),0)</f>
        <v>1</v>
      </c>
      <c r="BJ905" s="9">
        <f>Sheet1[[#This Row],[PRECIO CON IGV EXTERNO]]/1.18</f>
        <v>160.16949152542375</v>
      </c>
      <c r="BK905" s="5" t="str">
        <f>IF(MONTH(Sheet1[[#This Row],[WS_RECIBO1_EMISION]])=5,"G1",IF(MONTH(Sheet1[[#This Row],[WS_RECIBO1_EMISION]])-5=1,"G2","POR DEFINIR"))</f>
        <v>G1</v>
      </c>
      <c r="BL905" s="5" t="s">
        <v>1798</v>
      </c>
    </row>
    <row r="906" spans="1:64" x14ac:dyDescent="0.25">
      <c r="A906">
        <v>2188385</v>
      </c>
      <c r="B906" t="s">
        <v>1207</v>
      </c>
      <c r="C906" t="s">
        <v>94</v>
      </c>
      <c r="D906" t="s">
        <v>95</v>
      </c>
      <c r="E906" t="s">
        <v>96</v>
      </c>
      <c r="H906" s="3">
        <v>45793</v>
      </c>
      <c r="I906" s="13">
        <v>45797.550130706019</v>
      </c>
      <c r="J906" t="s">
        <v>190</v>
      </c>
      <c r="K906">
        <v>350</v>
      </c>
      <c r="L906" t="s">
        <v>186</v>
      </c>
      <c r="M906" t="s">
        <v>53</v>
      </c>
      <c r="N906">
        <v>0</v>
      </c>
      <c r="O906">
        <v>0</v>
      </c>
      <c r="P906">
        <v>0</v>
      </c>
      <c r="Q906">
        <v>0</v>
      </c>
      <c r="R906" t="s">
        <v>227</v>
      </c>
      <c r="S906" t="s">
        <v>227</v>
      </c>
      <c r="T906">
        <v>0</v>
      </c>
      <c r="U906" t="s">
        <v>227</v>
      </c>
      <c r="V906" t="s">
        <v>227</v>
      </c>
      <c r="W906" t="s">
        <v>227</v>
      </c>
      <c r="X906" t="s">
        <v>227</v>
      </c>
      <c r="Y906" t="s">
        <v>227</v>
      </c>
      <c r="Z906" t="s">
        <v>227</v>
      </c>
      <c r="AA906" t="s">
        <v>54</v>
      </c>
      <c r="AB906">
        <v>69</v>
      </c>
      <c r="AC906">
        <v>69</v>
      </c>
      <c r="AD906" t="s">
        <v>67</v>
      </c>
      <c r="AE906" t="s">
        <v>4</v>
      </c>
      <c r="AF906" t="s">
        <v>8</v>
      </c>
      <c r="AG906" t="s">
        <v>88</v>
      </c>
      <c r="AH906" s="3">
        <v>45797</v>
      </c>
      <c r="AJ906" t="s">
        <v>56</v>
      </c>
      <c r="AK906" s="3"/>
      <c r="AM906" s="3"/>
      <c r="AN906" t="s">
        <v>57</v>
      </c>
      <c r="AO906" s="3"/>
      <c r="AQ906" t="s">
        <v>57</v>
      </c>
      <c r="AR906" t="s">
        <v>69</v>
      </c>
      <c r="AS906">
        <v>202505</v>
      </c>
      <c r="AT906" s="3">
        <v>45797</v>
      </c>
      <c r="AU906">
        <v>2188385</v>
      </c>
      <c r="AV906">
        <v>45800</v>
      </c>
      <c r="AW906" s="3">
        <v>45803</v>
      </c>
      <c r="AY906" s="3"/>
      <c r="BA906" s="3"/>
      <c r="BC906" s="3"/>
      <c r="BD906">
        <v>202505</v>
      </c>
      <c r="BE906">
        <v>202505</v>
      </c>
      <c r="BF906" s="5">
        <f>IFERROR(VLOOKUP(Sheet1[[#This Row],[ASESOR]],Parámetros!A:B,2,0),Sheet1[[#This Row],[PERIODO_ALTA]])</f>
        <v>202505</v>
      </c>
      <c r="BG906" s="5" t="str">
        <f>_xlfn.CONCAT(TRIM(Sheet1[[#This Row],[ASESOR]])," ",TRIM(Sheet1[[#This Row],[DEPARTAMENTO]]))</f>
        <v>ALIV TELECOM S.A.C. La Libertad</v>
      </c>
      <c r="BH906" s="5" t="str">
        <f>Sheet1[[#This Row],[DNI_ASESOR]]</f>
        <v>20609316170</v>
      </c>
      <c r="BI906">
        <f>IF(Sheet1[[#This Row],[GRUPO]]="G1",IF(AND(Sheet1[[#This Row],[RECIBO1_PAGADO]]&lt;&gt;"",Sheet1[[#This Row],[RECIBO1_PAGADO]]&lt;=DATEVALUE("10/06/2025")),1,0),0)</f>
        <v>1</v>
      </c>
      <c r="BJ906" s="9">
        <f>Sheet1[[#This Row],[PRECIO CON IGV EXTERNO]]/1.18</f>
        <v>58.474576271186443</v>
      </c>
      <c r="BK906" s="5" t="str">
        <f>IF(MONTH(Sheet1[[#This Row],[WS_RECIBO1_EMISION]])=5,"G1",IF(MONTH(Sheet1[[#This Row],[WS_RECIBO1_EMISION]])-5=1,"G2","POR DEFINIR"))</f>
        <v>G1</v>
      </c>
      <c r="BL906" s="5" t="s">
        <v>1798</v>
      </c>
    </row>
    <row r="907" spans="1:64" x14ac:dyDescent="0.25">
      <c r="A907">
        <v>2188434</v>
      </c>
      <c r="B907" t="s">
        <v>1208</v>
      </c>
      <c r="C907" t="s">
        <v>85</v>
      </c>
      <c r="D907" t="s">
        <v>86</v>
      </c>
      <c r="E907" t="s">
        <v>87</v>
      </c>
      <c r="H907" s="3">
        <v>45797</v>
      </c>
      <c r="I907" s="13">
        <v>45797.571171064817</v>
      </c>
      <c r="J907" t="s">
        <v>190</v>
      </c>
      <c r="K907">
        <v>350</v>
      </c>
      <c r="L907" t="s">
        <v>186</v>
      </c>
      <c r="M907" t="s">
        <v>53</v>
      </c>
      <c r="N907">
        <v>0</v>
      </c>
      <c r="O907">
        <v>0</v>
      </c>
      <c r="P907">
        <v>0</v>
      </c>
      <c r="Q907">
        <v>0</v>
      </c>
      <c r="R907" t="s">
        <v>227</v>
      </c>
      <c r="S907" t="s">
        <v>227</v>
      </c>
      <c r="T907">
        <v>0</v>
      </c>
      <c r="U907" t="s">
        <v>227</v>
      </c>
      <c r="V907" t="s">
        <v>227</v>
      </c>
      <c r="W907" t="s">
        <v>227</v>
      </c>
      <c r="X907" t="s">
        <v>227</v>
      </c>
      <c r="Y907" t="s">
        <v>227</v>
      </c>
      <c r="Z907" t="s">
        <v>227</v>
      </c>
      <c r="AA907" t="s">
        <v>54</v>
      </c>
      <c r="AB907">
        <v>69</v>
      </c>
      <c r="AC907">
        <v>69</v>
      </c>
      <c r="AD907" t="s">
        <v>55</v>
      </c>
      <c r="AE907" t="s">
        <v>4</v>
      </c>
      <c r="AF907" t="s">
        <v>8</v>
      </c>
      <c r="AG907" t="s">
        <v>88</v>
      </c>
      <c r="AH907" s="3">
        <v>45797</v>
      </c>
      <c r="AJ907" t="s">
        <v>56</v>
      </c>
      <c r="AK907" s="3"/>
      <c r="AM907" s="3"/>
      <c r="AN907" t="s">
        <v>57</v>
      </c>
      <c r="AO907" s="3"/>
      <c r="AR907"/>
      <c r="AS907">
        <v>202505</v>
      </c>
      <c r="AT907" s="3">
        <v>45797</v>
      </c>
      <c r="AU907">
        <v>2188434</v>
      </c>
      <c r="AV907">
        <v>45800</v>
      </c>
      <c r="AW907" s="3">
        <v>45805</v>
      </c>
      <c r="AY907" s="3"/>
      <c r="BA907" s="3"/>
      <c r="BC907" s="3"/>
      <c r="BD907">
        <v>202505</v>
      </c>
      <c r="BE907">
        <v>202505</v>
      </c>
      <c r="BF907" s="5">
        <f>IFERROR(VLOOKUP(Sheet1[[#This Row],[ASESOR]],Parámetros!A:B,2,0),Sheet1[[#This Row],[PERIODO_ALTA]])</f>
        <v>202505</v>
      </c>
      <c r="BG907" s="5" t="str">
        <f>_xlfn.CONCAT(TRIM(Sheet1[[#This Row],[ASESOR]])," ",TRIM(Sheet1[[#This Row],[DEPARTAMENTO]]))</f>
        <v>ALIV TELECOM S.A.C. Lambayeque</v>
      </c>
      <c r="BH907" s="5" t="str">
        <f>Sheet1[[#This Row],[DNI_ASESOR]]</f>
        <v>20609316170</v>
      </c>
      <c r="BI907">
        <f>IF(Sheet1[[#This Row],[GRUPO]]="G1",IF(AND(Sheet1[[#This Row],[RECIBO1_PAGADO]]&lt;&gt;"",Sheet1[[#This Row],[RECIBO1_PAGADO]]&lt;=DATEVALUE("10/06/2025")),1,0),0)</f>
        <v>1</v>
      </c>
      <c r="BJ907" s="9">
        <f>Sheet1[[#This Row],[PRECIO CON IGV EXTERNO]]/1.18</f>
        <v>58.474576271186443</v>
      </c>
      <c r="BK907" s="5" t="str">
        <f>IF(MONTH(Sheet1[[#This Row],[WS_RECIBO1_EMISION]])=5,"G1",IF(MONTH(Sheet1[[#This Row],[WS_RECIBO1_EMISION]])-5=1,"G2","POR DEFINIR"))</f>
        <v>G1</v>
      </c>
      <c r="BL907" s="5" t="s">
        <v>1798</v>
      </c>
    </row>
    <row r="908" spans="1:64" x14ac:dyDescent="0.25">
      <c r="A908">
        <v>2188483</v>
      </c>
      <c r="B908" t="s">
        <v>1209</v>
      </c>
      <c r="C908" t="s">
        <v>94</v>
      </c>
      <c r="D908" t="s">
        <v>95</v>
      </c>
      <c r="E908" t="s">
        <v>96</v>
      </c>
      <c r="H908" s="3">
        <v>45797</v>
      </c>
      <c r="I908" s="13">
        <v>45797.577260613427</v>
      </c>
      <c r="J908" t="s">
        <v>195</v>
      </c>
      <c r="K908">
        <v>1000</v>
      </c>
      <c r="L908" t="s">
        <v>188</v>
      </c>
      <c r="M908" t="s">
        <v>58</v>
      </c>
      <c r="N908">
        <v>1</v>
      </c>
      <c r="O908">
        <v>0</v>
      </c>
      <c r="P908">
        <v>0</v>
      </c>
      <c r="Q908">
        <v>0</v>
      </c>
      <c r="R908" t="s">
        <v>227</v>
      </c>
      <c r="S908" t="s">
        <v>227</v>
      </c>
      <c r="T908">
        <v>0</v>
      </c>
      <c r="U908" t="s">
        <v>227</v>
      </c>
      <c r="V908" t="s">
        <v>227</v>
      </c>
      <c r="W908" t="s">
        <v>227</v>
      </c>
      <c r="X908" t="s">
        <v>227</v>
      </c>
      <c r="Y908" t="s">
        <v>227</v>
      </c>
      <c r="Z908" t="s">
        <v>228</v>
      </c>
      <c r="AA908" t="s">
        <v>54</v>
      </c>
      <c r="AB908">
        <v>129.9</v>
      </c>
      <c r="AC908">
        <v>111.563</v>
      </c>
      <c r="AD908" t="s">
        <v>67</v>
      </c>
      <c r="AE908" t="s">
        <v>4</v>
      </c>
      <c r="AF908" t="s">
        <v>8</v>
      </c>
      <c r="AG908" t="s">
        <v>88</v>
      </c>
      <c r="AH908" s="3">
        <v>45798</v>
      </c>
      <c r="AJ908" t="s">
        <v>56</v>
      </c>
      <c r="AK908" s="3"/>
      <c r="AM908" s="3"/>
      <c r="AN908" t="s">
        <v>57</v>
      </c>
      <c r="AO908" s="3"/>
      <c r="AR908"/>
      <c r="AS908">
        <v>202505</v>
      </c>
      <c r="AT908" s="3">
        <v>45798</v>
      </c>
      <c r="AU908">
        <v>2188483</v>
      </c>
      <c r="AV908">
        <v>45800</v>
      </c>
      <c r="AW908" s="3">
        <v>45815</v>
      </c>
      <c r="AY908" s="3"/>
      <c r="BA908" s="3"/>
      <c r="BC908" s="3"/>
      <c r="BD908">
        <v>202505</v>
      </c>
      <c r="BE908">
        <v>202505</v>
      </c>
      <c r="BF908" s="5">
        <f>IFERROR(VLOOKUP(Sheet1[[#This Row],[ASESOR]],Parámetros!A:B,2,0),Sheet1[[#This Row],[PERIODO_ALTA]])</f>
        <v>202505</v>
      </c>
      <c r="BG908" s="5" t="str">
        <f>_xlfn.CONCAT(TRIM(Sheet1[[#This Row],[ASESOR]])," ",TRIM(Sheet1[[#This Row],[DEPARTAMENTO]]))</f>
        <v>ALIV TELECOM S.A.C. La Libertad</v>
      </c>
      <c r="BH908" s="5" t="str">
        <f>Sheet1[[#This Row],[DNI_ASESOR]]</f>
        <v>20609316170</v>
      </c>
      <c r="BI908">
        <f>IF(Sheet1[[#This Row],[GRUPO]]="G1",IF(AND(Sheet1[[#This Row],[RECIBO1_PAGADO]]&lt;&gt;"",Sheet1[[#This Row],[RECIBO1_PAGADO]]&lt;=DATEVALUE("10/06/2025")),1,0),0)</f>
        <v>1</v>
      </c>
      <c r="BJ908" s="9">
        <f>Sheet1[[#This Row],[PRECIO CON IGV EXTERNO]]/1.18</f>
        <v>94.544915254237296</v>
      </c>
      <c r="BK908" s="5" t="str">
        <f>IF(MONTH(Sheet1[[#This Row],[WS_RECIBO1_EMISION]])=5,"G1",IF(MONTH(Sheet1[[#This Row],[WS_RECIBO1_EMISION]])-5=1,"G2","POR DEFINIR"))</f>
        <v>G1</v>
      </c>
      <c r="BL908" s="5" t="s">
        <v>1798</v>
      </c>
    </row>
    <row r="909" spans="1:64" x14ac:dyDescent="0.25">
      <c r="A909">
        <v>2188504</v>
      </c>
      <c r="B909" t="s">
        <v>1210</v>
      </c>
      <c r="C909" t="s">
        <v>94</v>
      </c>
      <c r="D909" t="s">
        <v>95</v>
      </c>
      <c r="E909" t="s">
        <v>96</v>
      </c>
      <c r="H909" s="3">
        <v>45797</v>
      </c>
      <c r="I909" s="13">
        <v>45797.58573579861</v>
      </c>
      <c r="J909" t="s">
        <v>195</v>
      </c>
      <c r="K909">
        <v>1000</v>
      </c>
      <c r="L909" t="s">
        <v>188</v>
      </c>
      <c r="M909" t="s">
        <v>58</v>
      </c>
      <c r="N909">
        <v>1</v>
      </c>
      <c r="O909">
        <v>0</v>
      </c>
      <c r="P909">
        <v>0</v>
      </c>
      <c r="Q909">
        <v>0</v>
      </c>
      <c r="R909" t="s">
        <v>227</v>
      </c>
      <c r="S909" t="s">
        <v>227</v>
      </c>
      <c r="T909">
        <v>0</v>
      </c>
      <c r="U909" t="s">
        <v>227</v>
      </c>
      <c r="V909" t="s">
        <v>227</v>
      </c>
      <c r="W909" t="s">
        <v>227</v>
      </c>
      <c r="X909" t="s">
        <v>227</v>
      </c>
      <c r="Y909" t="s">
        <v>227</v>
      </c>
      <c r="Z909" t="s">
        <v>228</v>
      </c>
      <c r="AA909" t="s">
        <v>54</v>
      </c>
      <c r="AB909">
        <v>129.9</v>
      </c>
      <c r="AC909">
        <v>111.563</v>
      </c>
      <c r="AD909" t="s">
        <v>67</v>
      </c>
      <c r="AE909" t="s">
        <v>4</v>
      </c>
      <c r="AF909" t="s">
        <v>8</v>
      </c>
      <c r="AG909" t="s">
        <v>88</v>
      </c>
      <c r="AH909" s="3">
        <v>45797</v>
      </c>
      <c r="AJ909" t="s">
        <v>56</v>
      </c>
      <c r="AK909" s="3"/>
      <c r="AM909" s="3"/>
      <c r="AN909" t="s">
        <v>57</v>
      </c>
      <c r="AO909" s="3"/>
      <c r="AR909"/>
      <c r="AS909">
        <v>202505</v>
      </c>
      <c r="AT909" s="3">
        <v>45797</v>
      </c>
      <c r="AU909">
        <v>2188504</v>
      </c>
      <c r="AV909">
        <v>45800</v>
      </c>
      <c r="AW909" s="3">
        <v>45806</v>
      </c>
      <c r="AY909" s="3"/>
      <c r="BA909" s="3"/>
      <c r="BC909" s="3"/>
      <c r="BD909">
        <v>202505</v>
      </c>
      <c r="BE909">
        <v>202505</v>
      </c>
      <c r="BF909" s="5">
        <f>IFERROR(VLOOKUP(Sheet1[[#This Row],[ASESOR]],Parámetros!A:B,2,0),Sheet1[[#This Row],[PERIODO_ALTA]])</f>
        <v>202505</v>
      </c>
      <c r="BG909" s="5" t="str">
        <f>_xlfn.CONCAT(TRIM(Sheet1[[#This Row],[ASESOR]])," ",TRIM(Sheet1[[#This Row],[DEPARTAMENTO]]))</f>
        <v>ALIV TELECOM S.A.C. La Libertad</v>
      </c>
      <c r="BH909" s="5" t="str">
        <f>Sheet1[[#This Row],[DNI_ASESOR]]</f>
        <v>20609316170</v>
      </c>
      <c r="BI909">
        <f>IF(Sheet1[[#This Row],[GRUPO]]="G1",IF(AND(Sheet1[[#This Row],[RECIBO1_PAGADO]]&lt;&gt;"",Sheet1[[#This Row],[RECIBO1_PAGADO]]&lt;=DATEVALUE("10/06/2025")),1,0),0)</f>
        <v>1</v>
      </c>
      <c r="BJ909" s="9">
        <f>Sheet1[[#This Row],[PRECIO CON IGV EXTERNO]]/1.18</f>
        <v>94.544915254237296</v>
      </c>
      <c r="BK909" s="5" t="str">
        <f>IF(MONTH(Sheet1[[#This Row],[WS_RECIBO1_EMISION]])=5,"G1",IF(MONTH(Sheet1[[#This Row],[WS_RECIBO1_EMISION]])-5=1,"G2","POR DEFINIR"))</f>
        <v>G1</v>
      </c>
      <c r="BL909" s="5" t="s">
        <v>1798</v>
      </c>
    </row>
    <row r="910" spans="1:64" x14ac:dyDescent="0.25">
      <c r="A910">
        <v>2188537</v>
      </c>
      <c r="B910" t="s">
        <v>1211</v>
      </c>
      <c r="C910" t="s">
        <v>89</v>
      </c>
      <c r="D910" t="s">
        <v>89</v>
      </c>
      <c r="E910" t="s">
        <v>97</v>
      </c>
      <c r="H910" s="3">
        <v>45797</v>
      </c>
      <c r="I910" s="13">
        <v>45797.602220370369</v>
      </c>
      <c r="J910" t="s">
        <v>190</v>
      </c>
      <c r="K910">
        <v>350</v>
      </c>
      <c r="L910" t="s">
        <v>186</v>
      </c>
      <c r="M910" t="s">
        <v>53</v>
      </c>
      <c r="N910">
        <v>0</v>
      </c>
      <c r="O910">
        <v>0</v>
      </c>
      <c r="P910">
        <v>0</v>
      </c>
      <c r="Q910">
        <v>0</v>
      </c>
      <c r="R910" t="s">
        <v>227</v>
      </c>
      <c r="S910" t="s">
        <v>227</v>
      </c>
      <c r="T910">
        <v>0</v>
      </c>
      <c r="U910" t="s">
        <v>227</v>
      </c>
      <c r="V910" t="s">
        <v>227</v>
      </c>
      <c r="W910" t="s">
        <v>227</v>
      </c>
      <c r="X910" t="s">
        <v>227</v>
      </c>
      <c r="Y910" t="s">
        <v>227</v>
      </c>
      <c r="Z910" t="s">
        <v>227</v>
      </c>
      <c r="AA910" t="s">
        <v>54</v>
      </c>
      <c r="AB910">
        <v>69</v>
      </c>
      <c r="AC910">
        <v>69</v>
      </c>
      <c r="AD910" t="s">
        <v>67</v>
      </c>
      <c r="AE910" t="s">
        <v>4</v>
      </c>
      <c r="AF910" t="s">
        <v>8</v>
      </c>
      <c r="AG910" t="s">
        <v>88</v>
      </c>
      <c r="AH910" s="3">
        <v>45797</v>
      </c>
      <c r="AJ910" t="s">
        <v>56</v>
      </c>
      <c r="AK910" s="3"/>
      <c r="AM910" s="3"/>
      <c r="AN910" t="s">
        <v>57</v>
      </c>
      <c r="AO910" s="3"/>
      <c r="AR910"/>
      <c r="AS910">
        <v>202505</v>
      </c>
      <c r="AT910" s="3">
        <v>45797</v>
      </c>
      <c r="AU910">
        <v>2188537</v>
      </c>
      <c r="AV910">
        <v>45800</v>
      </c>
      <c r="AW910" s="3">
        <v>45807</v>
      </c>
      <c r="AY910" s="3"/>
      <c r="BA910" s="3"/>
      <c r="BC910" s="3"/>
      <c r="BD910">
        <v>202505</v>
      </c>
      <c r="BE910">
        <v>202505</v>
      </c>
      <c r="BF910" s="5">
        <f>IFERROR(VLOOKUP(Sheet1[[#This Row],[ASESOR]],Parámetros!A:B,2,0),Sheet1[[#This Row],[PERIODO_ALTA]])</f>
        <v>202505</v>
      </c>
      <c r="BG910" s="5" t="str">
        <f>_xlfn.CONCAT(TRIM(Sheet1[[#This Row],[ASESOR]])," ",TRIM(Sheet1[[#This Row],[DEPARTAMENTO]]))</f>
        <v>ALIV TELECOM S.A.C. Piura</v>
      </c>
      <c r="BH910" s="5" t="str">
        <f>Sheet1[[#This Row],[DNI_ASESOR]]</f>
        <v>20609316170</v>
      </c>
      <c r="BI910">
        <f>IF(Sheet1[[#This Row],[GRUPO]]="G1",IF(AND(Sheet1[[#This Row],[RECIBO1_PAGADO]]&lt;&gt;"",Sheet1[[#This Row],[RECIBO1_PAGADO]]&lt;=DATEVALUE("10/06/2025")),1,0),0)</f>
        <v>1</v>
      </c>
      <c r="BJ910" s="9">
        <f>Sheet1[[#This Row],[PRECIO CON IGV EXTERNO]]/1.18</f>
        <v>58.474576271186443</v>
      </c>
      <c r="BK910" s="5" t="str">
        <f>IF(MONTH(Sheet1[[#This Row],[WS_RECIBO1_EMISION]])=5,"G1",IF(MONTH(Sheet1[[#This Row],[WS_RECIBO1_EMISION]])-5=1,"G2","POR DEFINIR"))</f>
        <v>G1</v>
      </c>
      <c r="BL910" s="5" t="s">
        <v>1798</v>
      </c>
    </row>
    <row r="911" spans="1:64" x14ac:dyDescent="0.25">
      <c r="A911">
        <v>2188561</v>
      </c>
      <c r="B911" t="s">
        <v>1212</v>
      </c>
      <c r="C911" t="s">
        <v>89</v>
      </c>
      <c r="D911" t="s">
        <v>89</v>
      </c>
      <c r="E911" t="s">
        <v>90</v>
      </c>
      <c r="H911" s="3">
        <v>45797</v>
      </c>
      <c r="I911" s="13">
        <v>45797.591801817129</v>
      </c>
      <c r="J911" t="s">
        <v>190</v>
      </c>
      <c r="K911">
        <v>350</v>
      </c>
      <c r="L911" t="s">
        <v>186</v>
      </c>
      <c r="M911" t="s">
        <v>53</v>
      </c>
      <c r="N911">
        <v>0</v>
      </c>
      <c r="O911">
        <v>0</v>
      </c>
      <c r="P911">
        <v>0</v>
      </c>
      <c r="Q911">
        <v>0</v>
      </c>
      <c r="R911" t="s">
        <v>227</v>
      </c>
      <c r="S911" t="s">
        <v>227</v>
      </c>
      <c r="T911">
        <v>0</v>
      </c>
      <c r="U911" t="s">
        <v>227</v>
      </c>
      <c r="V911" t="s">
        <v>227</v>
      </c>
      <c r="W911" t="s">
        <v>227</v>
      </c>
      <c r="X911" t="s">
        <v>227</v>
      </c>
      <c r="Y911" t="s">
        <v>227</v>
      </c>
      <c r="Z911" t="s">
        <v>227</v>
      </c>
      <c r="AA911" t="s">
        <v>54</v>
      </c>
      <c r="AB911">
        <v>69</v>
      </c>
      <c r="AC911">
        <v>69</v>
      </c>
      <c r="AD911" t="s">
        <v>67</v>
      </c>
      <c r="AE911" t="s">
        <v>70</v>
      </c>
      <c r="AF911" t="s">
        <v>131</v>
      </c>
      <c r="AG911" t="s">
        <v>88</v>
      </c>
      <c r="AH911" s="3">
        <v>45797</v>
      </c>
      <c r="AJ911" t="s">
        <v>56</v>
      </c>
      <c r="AK911" s="3"/>
      <c r="AM911" s="3"/>
      <c r="AN911" t="s">
        <v>57</v>
      </c>
      <c r="AO911" s="3"/>
      <c r="AR911"/>
      <c r="AS911">
        <v>202505</v>
      </c>
      <c r="AT911" s="3">
        <v>45797</v>
      </c>
      <c r="AU911">
        <v>2188561</v>
      </c>
      <c r="AV911">
        <v>45800</v>
      </c>
      <c r="AW911" s="3">
        <v>45802</v>
      </c>
      <c r="AY911" s="3"/>
      <c r="BA911" s="3"/>
      <c r="BC911" s="3"/>
      <c r="BD911">
        <v>202505</v>
      </c>
      <c r="BE911">
        <v>202505</v>
      </c>
      <c r="BF911" s="5">
        <f>IFERROR(VLOOKUP(Sheet1[[#This Row],[ASESOR]],Parámetros!A:B,2,0),Sheet1[[#This Row],[PERIODO_ALTA]])</f>
        <v>202505</v>
      </c>
      <c r="BG911" s="5" t="str">
        <f>_xlfn.CONCAT(TRIM(Sheet1[[#This Row],[ASESOR]])," ",TRIM(Sheet1[[#This Row],[DEPARTAMENTO]]))</f>
        <v>SICOMNET SAC Piura</v>
      </c>
      <c r="BH911" s="5" t="str">
        <f>Sheet1[[#This Row],[DNI_ASESOR]]</f>
        <v>20610959564</v>
      </c>
      <c r="BI911">
        <f>IF(Sheet1[[#This Row],[GRUPO]]="G1",IF(AND(Sheet1[[#This Row],[RECIBO1_PAGADO]]&lt;&gt;"",Sheet1[[#This Row],[RECIBO1_PAGADO]]&lt;=DATEVALUE("10/06/2025")),1,0),0)</f>
        <v>1</v>
      </c>
      <c r="BJ911" s="9">
        <f>Sheet1[[#This Row],[PRECIO CON IGV EXTERNO]]/1.18</f>
        <v>58.474576271186443</v>
      </c>
      <c r="BK911" s="5" t="str">
        <f>IF(MONTH(Sheet1[[#This Row],[WS_RECIBO1_EMISION]])=5,"G1",IF(MONTH(Sheet1[[#This Row],[WS_RECIBO1_EMISION]])-5=1,"G2","POR DEFINIR"))</f>
        <v>G1</v>
      </c>
      <c r="BL911" s="5" t="s">
        <v>1798</v>
      </c>
    </row>
    <row r="912" spans="1:64" x14ac:dyDescent="0.25">
      <c r="A912">
        <v>2188623</v>
      </c>
      <c r="B912" t="s">
        <v>1213</v>
      </c>
      <c r="C912" t="s">
        <v>94</v>
      </c>
      <c r="D912" t="s">
        <v>95</v>
      </c>
      <c r="E912" t="s">
        <v>96</v>
      </c>
      <c r="H912" s="3">
        <v>45797</v>
      </c>
      <c r="I912" s="13">
        <v>45797.60643310185</v>
      </c>
      <c r="J912" t="s">
        <v>195</v>
      </c>
      <c r="K912">
        <v>1000</v>
      </c>
      <c r="L912" t="s">
        <v>188</v>
      </c>
      <c r="M912" t="s">
        <v>58</v>
      </c>
      <c r="N912">
        <v>1</v>
      </c>
      <c r="O912">
        <v>0</v>
      </c>
      <c r="P912">
        <v>0</v>
      </c>
      <c r="Q912">
        <v>0</v>
      </c>
      <c r="R912" t="s">
        <v>227</v>
      </c>
      <c r="S912" t="s">
        <v>227</v>
      </c>
      <c r="T912">
        <v>0</v>
      </c>
      <c r="U912" t="s">
        <v>227</v>
      </c>
      <c r="V912" t="s">
        <v>227</v>
      </c>
      <c r="W912" t="s">
        <v>227</v>
      </c>
      <c r="X912" t="s">
        <v>227</v>
      </c>
      <c r="Y912" t="s">
        <v>227</v>
      </c>
      <c r="Z912" t="s">
        <v>228</v>
      </c>
      <c r="AA912" t="s">
        <v>54</v>
      </c>
      <c r="AB912">
        <v>129.9</v>
      </c>
      <c r="AC912">
        <v>111.563</v>
      </c>
      <c r="AD912" t="s">
        <v>67</v>
      </c>
      <c r="AE912" t="s">
        <v>4</v>
      </c>
      <c r="AF912" t="s">
        <v>8</v>
      </c>
      <c r="AG912" t="s">
        <v>88</v>
      </c>
      <c r="AH912" s="3">
        <v>45797</v>
      </c>
      <c r="AJ912" t="s">
        <v>56</v>
      </c>
      <c r="AK912" s="3"/>
      <c r="AM912" s="3"/>
      <c r="AN912" t="s">
        <v>57</v>
      </c>
      <c r="AO912" s="3"/>
      <c r="AR912"/>
      <c r="AS912">
        <v>202505</v>
      </c>
      <c r="AT912" s="3">
        <v>45797</v>
      </c>
      <c r="AU912">
        <v>2188623</v>
      </c>
      <c r="AV912">
        <v>45800</v>
      </c>
      <c r="AW912" s="3">
        <v>45807</v>
      </c>
      <c r="AY912" s="3"/>
      <c r="BA912" s="3"/>
      <c r="BC912" s="3"/>
      <c r="BD912">
        <v>202505</v>
      </c>
      <c r="BE912">
        <v>202505</v>
      </c>
      <c r="BF912" s="5">
        <f>IFERROR(VLOOKUP(Sheet1[[#This Row],[ASESOR]],Parámetros!A:B,2,0),Sheet1[[#This Row],[PERIODO_ALTA]])</f>
        <v>202505</v>
      </c>
      <c r="BG912" s="5" t="str">
        <f>_xlfn.CONCAT(TRIM(Sheet1[[#This Row],[ASESOR]])," ",TRIM(Sheet1[[#This Row],[DEPARTAMENTO]]))</f>
        <v>ALIV TELECOM S.A.C. La Libertad</v>
      </c>
      <c r="BH912" s="5" t="str">
        <f>Sheet1[[#This Row],[DNI_ASESOR]]</f>
        <v>20609316170</v>
      </c>
      <c r="BI912">
        <f>IF(Sheet1[[#This Row],[GRUPO]]="G1",IF(AND(Sheet1[[#This Row],[RECIBO1_PAGADO]]&lt;&gt;"",Sheet1[[#This Row],[RECIBO1_PAGADO]]&lt;=DATEVALUE("10/06/2025")),1,0),0)</f>
        <v>1</v>
      </c>
      <c r="BJ912" s="9">
        <f>Sheet1[[#This Row],[PRECIO CON IGV EXTERNO]]/1.18</f>
        <v>94.544915254237296</v>
      </c>
      <c r="BK912" s="5" t="str">
        <f>IF(MONTH(Sheet1[[#This Row],[WS_RECIBO1_EMISION]])=5,"G1",IF(MONTH(Sheet1[[#This Row],[WS_RECIBO1_EMISION]])-5=1,"G2","POR DEFINIR"))</f>
        <v>G1</v>
      </c>
      <c r="BL912" s="5" t="s">
        <v>1798</v>
      </c>
    </row>
    <row r="913" spans="1:64" x14ac:dyDescent="0.25">
      <c r="A913">
        <v>2188629</v>
      </c>
      <c r="B913" t="s">
        <v>1214</v>
      </c>
      <c r="C913" t="s">
        <v>85</v>
      </c>
      <c r="D913" t="s">
        <v>86</v>
      </c>
      <c r="E913" t="s">
        <v>104</v>
      </c>
      <c r="G913" t="s">
        <v>346</v>
      </c>
      <c r="H913" s="3">
        <v>45797</v>
      </c>
      <c r="I913" s="13">
        <v>45797.604400312499</v>
      </c>
      <c r="J913" t="s">
        <v>195</v>
      </c>
      <c r="K913">
        <v>1000</v>
      </c>
      <c r="L913" t="s">
        <v>188</v>
      </c>
      <c r="M913" t="s">
        <v>58</v>
      </c>
      <c r="N913">
        <v>1</v>
      </c>
      <c r="O913">
        <v>0</v>
      </c>
      <c r="P913">
        <v>0</v>
      </c>
      <c r="Q913">
        <v>0</v>
      </c>
      <c r="R913" t="s">
        <v>227</v>
      </c>
      <c r="S913" t="s">
        <v>227</v>
      </c>
      <c r="T913">
        <v>0</v>
      </c>
      <c r="U913" t="s">
        <v>227</v>
      </c>
      <c r="V913" t="s">
        <v>227</v>
      </c>
      <c r="W913" t="s">
        <v>227</v>
      </c>
      <c r="X913" t="s">
        <v>227</v>
      </c>
      <c r="Y913" t="s">
        <v>227</v>
      </c>
      <c r="Z913" t="s">
        <v>228</v>
      </c>
      <c r="AA913" t="s">
        <v>59</v>
      </c>
      <c r="AB913">
        <v>129.9</v>
      </c>
      <c r="AC913">
        <v>111.563</v>
      </c>
      <c r="AD913" t="s">
        <v>67</v>
      </c>
      <c r="AE913" t="s">
        <v>91</v>
      </c>
      <c r="AF913" t="s">
        <v>92</v>
      </c>
      <c r="AG913" t="s">
        <v>88</v>
      </c>
      <c r="AH913" s="3">
        <v>45797</v>
      </c>
      <c r="AJ913" t="s">
        <v>56</v>
      </c>
      <c r="AK913" s="3"/>
      <c r="AM913" s="3"/>
      <c r="AN913" t="s">
        <v>57</v>
      </c>
      <c r="AO913" s="3"/>
      <c r="AR913"/>
      <c r="AS913">
        <v>202505</v>
      </c>
      <c r="AT913" s="3">
        <v>45797</v>
      </c>
      <c r="AU913">
        <v>2188629</v>
      </c>
      <c r="AV913">
        <v>45800</v>
      </c>
      <c r="AW913" s="3">
        <v>45805</v>
      </c>
      <c r="AY913" s="3"/>
      <c r="BA913" s="3"/>
      <c r="BC913" s="3"/>
      <c r="BD913">
        <v>202505</v>
      </c>
      <c r="BE913">
        <v>202505</v>
      </c>
      <c r="BF913" s="5">
        <f>IFERROR(VLOOKUP(Sheet1[[#This Row],[ASESOR]],Parámetros!A:B,2,0),Sheet1[[#This Row],[PERIODO_ALTA]])</f>
        <v>202505</v>
      </c>
      <c r="BG913" s="5" t="str">
        <f>_xlfn.CONCAT(TRIM(Sheet1[[#This Row],[ASESOR]])," ",TRIM(Sheet1[[#This Row],[DEPARTAMENTO]]))</f>
        <v>YBENS GROUP Lambayeque</v>
      </c>
      <c r="BH913" s="5" t="str">
        <f>Sheet1[[#This Row],[DNI_ASESOR]]</f>
        <v>20610803131</v>
      </c>
      <c r="BI913">
        <f>IF(Sheet1[[#This Row],[GRUPO]]="G1",IF(AND(Sheet1[[#This Row],[RECIBO1_PAGADO]]&lt;&gt;"",Sheet1[[#This Row],[RECIBO1_PAGADO]]&lt;=DATEVALUE("10/06/2025")),1,0),0)</f>
        <v>1</v>
      </c>
      <c r="BJ913" s="9">
        <f>Sheet1[[#This Row],[PRECIO CON IGV EXTERNO]]/1.18</f>
        <v>94.544915254237296</v>
      </c>
      <c r="BK913" s="5" t="str">
        <f>IF(MONTH(Sheet1[[#This Row],[WS_RECIBO1_EMISION]])=5,"G1",IF(MONTH(Sheet1[[#This Row],[WS_RECIBO1_EMISION]])-5=1,"G2","POR DEFINIR"))</f>
        <v>G1</v>
      </c>
      <c r="BL913" s="5" t="s">
        <v>1798</v>
      </c>
    </row>
    <row r="914" spans="1:64" x14ac:dyDescent="0.25">
      <c r="A914">
        <v>2188636</v>
      </c>
      <c r="B914" t="s">
        <v>1215</v>
      </c>
      <c r="C914" t="s">
        <v>85</v>
      </c>
      <c r="D914" t="s">
        <v>86</v>
      </c>
      <c r="E914" t="s">
        <v>87</v>
      </c>
      <c r="H914" s="3">
        <v>45797</v>
      </c>
      <c r="I914" s="13">
        <v>45797.656410729163</v>
      </c>
      <c r="J914" t="s">
        <v>190</v>
      </c>
      <c r="K914">
        <v>350</v>
      </c>
      <c r="L914" t="s">
        <v>186</v>
      </c>
      <c r="M914" t="s">
        <v>53</v>
      </c>
      <c r="N914">
        <v>0</v>
      </c>
      <c r="O914">
        <v>0</v>
      </c>
      <c r="P914">
        <v>0</v>
      </c>
      <c r="Q914">
        <v>0</v>
      </c>
      <c r="R914" t="s">
        <v>227</v>
      </c>
      <c r="S914" t="s">
        <v>227</v>
      </c>
      <c r="T914">
        <v>0</v>
      </c>
      <c r="U914" t="s">
        <v>227</v>
      </c>
      <c r="V914" t="s">
        <v>227</v>
      </c>
      <c r="W914" t="s">
        <v>227</v>
      </c>
      <c r="X914" t="s">
        <v>227</v>
      </c>
      <c r="Y914" t="s">
        <v>227</v>
      </c>
      <c r="Z914" t="s">
        <v>227</v>
      </c>
      <c r="AA914" t="s">
        <v>54</v>
      </c>
      <c r="AB914">
        <v>69</v>
      </c>
      <c r="AC914">
        <v>69</v>
      </c>
      <c r="AD914" t="s">
        <v>67</v>
      </c>
      <c r="AE914" t="s">
        <v>70</v>
      </c>
      <c r="AF914" t="s">
        <v>131</v>
      </c>
      <c r="AG914" t="s">
        <v>88</v>
      </c>
      <c r="AH914" s="3">
        <v>45797</v>
      </c>
      <c r="AJ914" t="s">
        <v>56</v>
      </c>
      <c r="AK914" s="3"/>
      <c r="AM914" s="3"/>
      <c r="AN914" t="s">
        <v>57</v>
      </c>
      <c r="AO914" s="3"/>
      <c r="AR914"/>
      <c r="AS914">
        <v>202505</v>
      </c>
      <c r="AT914" s="3">
        <v>45797</v>
      </c>
      <c r="AU914">
        <v>2188636</v>
      </c>
      <c r="AV914">
        <v>45800</v>
      </c>
      <c r="AW914" s="3">
        <v>45808</v>
      </c>
      <c r="AY914" s="3"/>
      <c r="BA914" s="3"/>
      <c r="BC914" s="3"/>
      <c r="BD914">
        <v>202505</v>
      </c>
      <c r="BE914">
        <v>202505</v>
      </c>
      <c r="BF914" s="5">
        <f>IFERROR(VLOOKUP(Sheet1[[#This Row],[ASESOR]],Parámetros!A:B,2,0),Sheet1[[#This Row],[PERIODO_ALTA]])</f>
        <v>202505</v>
      </c>
      <c r="BG914" s="5" t="str">
        <f>_xlfn.CONCAT(TRIM(Sheet1[[#This Row],[ASESOR]])," ",TRIM(Sheet1[[#This Row],[DEPARTAMENTO]]))</f>
        <v>SICOMNET SAC Lambayeque</v>
      </c>
      <c r="BH914" s="5" t="str">
        <f>Sheet1[[#This Row],[DNI_ASESOR]]</f>
        <v>20610959564</v>
      </c>
      <c r="BI914">
        <f>IF(Sheet1[[#This Row],[GRUPO]]="G1",IF(AND(Sheet1[[#This Row],[RECIBO1_PAGADO]]&lt;&gt;"",Sheet1[[#This Row],[RECIBO1_PAGADO]]&lt;=DATEVALUE("10/06/2025")),1,0),0)</f>
        <v>1</v>
      </c>
      <c r="BJ914" s="9">
        <f>Sheet1[[#This Row],[PRECIO CON IGV EXTERNO]]/1.18</f>
        <v>58.474576271186443</v>
      </c>
      <c r="BK914" s="5" t="str">
        <f>IF(MONTH(Sheet1[[#This Row],[WS_RECIBO1_EMISION]])=5,"G1",IF(MONTH(Sheet1[[#This Row],[WS_RECIBO1_EMISION]])-5=1,"G2","POR DEFINIR"))</f>
        <v>G1</v>
      </c>
      <c r="BL914" s="5" t="s">
        <v>1798</v>
      </c>
    </row>
    <row r="915" spans="1:64" x14ac:dyDescent="0.25">
      <c r="A915">
        <v>2188656</v>
      </c>
      <c r="B915" t="s">
        <v>1216</v>
      </c>
      <c r="C915" t="s">
        <v>913</v>
      </c>
      <c r="D915" t="s">
        <v>914</v>
      </c>
      <c r="E915" t="s">
        <v>915</v>
      </c>
      <c r="H915" s="3">
        <v>45797</v>
      </c>
      <c r="I915" s="13">
        <v>45797.616799270836</v>
      </c>
      <c r="J915" t="s">
        <v>190</v>
      </c>
      <c r="K915">
        <v>350</v>
      </c>
      <c r="L915" t="s">
        <v>186</v>
      </c>
      <c r="M915" t="s">
        <v>53</v>
      </c>
      <c r="N915">
        <v>0</v>
      </c>
      <c r="O915">
        <v>0</v>
      </c>
      <c r="P915">
        <v>0</v>
      </c>
      <c r="Q915">
        <v>0</v>
      </c>
      <c r="R915" t="s">
        <v>227</v>
      </c>
      <c r="S915" t="s">
        <v>227</v>
      </c>
      <c r="T915">
        <v>0</v>
      </c>
      <c r="U915" t="s">
        <v>227</v>
      </c>
      <c r="V915" t="s">
        <v>227</v>
      </c>
      <c r="W915" t="s">
        <v>227</v>
      </c>
      <c r="X915" t="s">
        <v>227</v>
      </c>
      <c r="Y915" t="s">
        <v>227</v>
      </c>
      <c r="Z915" t="s">
        <v>227</v>
      </c>
      <c r="AA915" t="s">
        <v>64</v>
      </c>
      <c r="AB915">
        <v>69</v>
      </c>
      <c r="AC915">
        <v>69</v>
      </c>
      <c r="AD915" t="s">
        <v>67</v>
      </c>
      <c r="AE915" t="s">
        <v>916</v>
      </c>
      <c r="AF915" t="s">
        <v>917</v>
      </c>
      <c r="AG915" t="s">
        <v>88</v>
      </c>
      <c r="AH915" s="3">
        <v>45798</v>
      </c>
      <c r="AJ915" t="s">
        <v>56</v>
      </c>
      <c r="AK915" s="3"/>
      <c r="AM915" s="3"/>
      <c r="AN915" t="s">
        <v>57</v>
      </c>
      <c r="AO915" s="3"/>
      <c r="AR915"/>
      <c r="AS915">
        <v>202505</v>
      </c>
      <c r="AT915" s="3">
        <v>45798</v>
      </c>
      <c r="AU915">
        <v>2188656</v>
      </c>
      <c r="AV915">
        <v>45800</v>
      </c>
      <c r="AW915" s="3">
        <v>45814</v>
      </c>
      <c r="AY915" s="3"/>
      <c r="BA915" s="3"/>
      <c r="BC915" s="3"/>
      <c r="BD915">
        <v>202505</v>
      </c>
      <c r="BE915">
        <v>202505</v>
      </c>
      <c r="BF915" s="5">
        <f>IFERROR(VLOOKUP(Sheet1[[#This Row],[ASESOR]],Parámetros!A:B,2,0),Sheet1[[#This Row],[PERIODO_ALTA]])</f>
        <v>202505</v>
      </c>
      <c r="BG915" s="5" t="str">
        <f>_xlfn.CONCAT(TRIM(Sheet1[[#This Row],[ASESOR]])," ",TRIM(Sheet1[[#This Row],[DEPARTAMENTO]]))</f>
        <v>KERFAG TELECOMUNICACIONES S.A. Junín</v>
      </c>
      <c r="BH915" s="5" t="str">
        <f>Sheet1[[#This Row],[DNI_ASESOR]]</f>
        <v>20573127774</v>
      </c>
      <c r="BI915">
        <f>IF(Sheet1[[#This Row],[GRUPO]]="G1",IF(AND(Sheet1[[#This Row],[RECIBO1_PAGADO]]&lt;&gt;"",Sheet1[[#This Row],[RECIBO1_PAGADO]]&lt;=DATEVALUE("10/06/2025")),1,0),0)</f>
        <v>1</v>
      </c>
      <c r="BJ915" s="9">
        <f>Sheet1[[#This Row],[PRECIO CON IGV EXTERNO]]/1.18</f>
        <v>58.474576271186443</v>
      </c>
      <c r="BK915" s="5" t="str">
        <f>IF(MONTH(Sheet1[[#This Row],[WS_RECIBO1_EMISION]])=5,"G1",IF(MONTH(Sheet1[[#This Row],[WS_RECIBO1_EMISION]])-5=1,"G2","POR DEFINIR"))</f>
        <v>G1</v>
      </c>
      <c r="BL915" s="5" t="s">
        <v>1797</v>
      </c>
    </row>
    <row r="916" spans="1:64" x14ac:dyDescent="0.25">
      <c r="A916">
        <v>2188675</v>
      </c>
      <c r="B916" t="s">
        <v>1217</v>
      </c>
      <c r="C916" t="s">
        <v>94</v>
      </c>
      <c r="D916" t="s">
        <v>95</v>
      </c>
      <c r="E916" t="s">
        <v>96</v>
      </c>
      <c r="H916" s="3">
        <v>45786</v>
      </c>
      <c r="I916" s="13">
        <v>45798.525938854167</v>
      </c>
      <c r="J916" t="s">
        <v>195</v>
      </c>
      <c r="K916">
        <v>1000</v>
      </c>
      <c r="L916" t="s">
        <v>188</v>
      </c>
      <c r="M916" t="s">
        <v>58</v>
      </c>
      <c r="N916">
        <v>1</v>
      </c>
      <c r="O916">
        <v>0</v>
      </c>
      <c r="P916">
        <v>0</v>
      </c>
      <c r="Q916">
        <v>0</v>
      </c>
      <c r="R916" t="s">
        <v>227</v>
      </c>
      <c r="S916" t="s">
        <v>227</v>
      </c>
      <c r="T916">
        <v>0</v>
      </c>
      <c r="U916" t="s">
        <v>227</v>
      </c>
      <c r="V916" t="s">
        <v>227</v>
      </c>
      <c r="W916" t="s">
        <v>227</v>
      </c>
      <c r="X916" t="s">
        <v>227</v>
      </c>
      <c r="Y916" t="s">
        <v>227</v>
      </c>
      <c r="Z916" t="s">
        <v>228</v>
      </c>
      <c r="AA916" t="s">
        <v>54</v>
      </c>
      <c r="AB916">
        <v>144.9</v>
      </c>
      <c r="AC916">
        <v>126.563</v>
      </c>
      <c r="AD916" t="s">
        <v>67</v>
      </c>
      <c r="AE916" t="s">
        <v>7</v>
      </c>
      <c r="AF916" t="s">
        <v>11</v>
      </c>
      <c r="AG916" t="s">
        <v>88</v>
      </c>
      <c r="AH916" s="3">
        <v>45789</v>
      </c>
      <c r="AJ916" t="s">
        <v>56</v>
      </c>
      <c r="AK916" s="3"/>
      <c r="AM916" s="3"/>
      <c r="AN916" t="s">
        <v>57</v>
      </c>
      <c r="AO916" s="3"/>
      <c r="AQ916" t="s">
        <v>57</v>
      </c>
      <c r="AR916" t="s">
        <v>69</v>
      </c>
      <c r="AS916">
        <v>202505</v>
      </c>
      <c r="AT916" s="3">
        <v>45789</v>
      </c>
      <c r="AU916">
        <v>2188675</v>
      </c>
      <c r="AV916">
        <v>45800</v>
      </c>
      <c r="AW916" s="3">
        <v>45805</v>
      </c>
      <c r="AY916" s="3"/>
      <c r="BA916" s="3"/>
      <c r="BC916" s="3"/>
      <c r="BD916">
        <v>202505</v>
      </c>
      <c r="BE916">
        <v>202505</v>
      </c>
      <c r="BF916" s="5">
        <f>IFERROR(VLOOKUP(Sheet1[[#This Row],[ASESOR]],Parámetros!A:B,2,0),Sheet1[[#This Row],[PERIODO_ALTA]])</f>
        <v>202505</v>
      </c>
      <c r="BG916" s="5" t="str">
        <f>_xlfn.CONCAT(TRIM(Sheet1[[#This Row],[ASESOR]])," ",TRIM(Sheet1[[#This Row],[DEPARTAMENTO]]))</f>
        <v>CORPORACION VISUAL CONNECTIONS S.A.C. La Libertad</v>
      </c>
      <c r="BH916" s="5" t="str">
        <f>Sheet1[[#This Row],[DNI_ASESOR]]</f>
        <v>20607755044</v>
      </c>
      <c r="BI916">
        <f>IF(Sheet1[[#This Row],[GRUPO]]="G1",IF(AND(Sheet1[[#This Row],[RECIBO1_PAGADO]]&lt;&gt;"",Sheet1[[#This Row],[RECIBO1_PAGADO]]&lt;=DATEVALUE("10/06/2025")),1,0),0)</f>
        <v>1</v>
      </c>
      <c r="BJ916" s="9">
        <f>Sheet1[[#This Row],[PRECIO CON IGV EXTERNO]]/1.18</f>
        <v>107.25677966101696</v>
      </c>
      <c r="BK916" s="5" t="str">
        <f>IF(MONTH(Sheet1[[#This Row],[WS_RECIBO1_EMISION]])=5,"G1",IF(MONTH(Sheet1[[#This Row],[WS_RECIBO1_EMISION]])-5=1,"G2","POR DEFINIR"))</f>
        <v>G1</v>
      </c>
      <c r="BL916" s="5" t="s">
        <v>1798</v>
      </c>
    </row>
    <row r="917" spans="1:64" x14ac:dyDescent="0.25">
      <c r="A917">
        <v>2188679</v>
      </c>
      <c r="B917" t="s">
        <v>1218</v>
      </c>
      <c r="C917" t="s">
        <v>94</v>
      </c>
      <c r="D917" t="s">
        <v>95</v>
      </c>
      <c r="E917" t="s">
        <v>102</v>
      </c>
      <c r="H917" s="3">
        <v>45797</v>
      </c>
      <c r="I917" s="13">
        <v>45797.660571412038</v>
      </c>
      <c r="J917" t="s">
        <v>190</v>
      </c>
      <c r="K917">
        <v>350</v>
      </c>
      <c r="L917" t="s">
        <v>186</v>
      </c>
      <c r="M917" t="s">
        <v>53</v>
      </c>
      <c r="N917">
        <v>0</v>
      </c>
      <c r="O917">
        <v>0</v>
      </c>
      <c r="P917">
        <v>0</v>
      </c>
      <c r="Q917">
        <v>0</v>
      </c>
      <c r="R917" t="s">
        <v>227</v>
      </c>
      <c r="S917" t="s">
        <v>227</v>
      </c>
      <c r="T917">
        <v>0</v>
      </c>
      <c r="U917" t="s">
        <v>227</v>
      </c>
      <c r="V917" t="s">
        <v>227</v>
      </c>
      <c r="W917" t="s">
        <v>227</v>
      </c>
      <c r="X917" t="s">
        <v>227</v>
      </c>
      <c r="Y917" t="s">
        <v>227</v>
      </c>
      <c r="Z917" t="s">
        <v>227</v>
      </c>
      <c r="AA917" t="s">
        <v>54</v>
      </c>
      <c r="AB917">
        <v>69</v>
      </c>
      <c r="AC917">
        <v>69</v>
      </c>
      <c r="AD917" t="s">
        <v>55</v>
      </c>
      <c r="AE917" t="s">
        <v>141</v>
      </c>
      <c r="AF917" t="s">
        <v>187</v>
      </c>
      <c r="AG917" t="s">
        <v>88</v>
      </c>
      <c r="AH917" s="3">
        <v>45797</v>
      </c>
      <c r="AJ917" t="s">
        <v>56</v>
      </c>
      <c r="AK917" s="3"/>
      <c r="AM917" s="3"/>
      <c r="AN917" t="s">
        <v>57</v>
      </c>
      <c r="AO917" s="3"/>
      <c r="AR917"/>
      <c r="AS917">
        <v>202505</v>
      </c>
      <c r="AT917" s="3">
        <v>45797</v>
      </c>
      <c r="AU917">
        <v>2188679</v>
      </c>
      <c r="AV917">
        <v>45800</v>
      </c>
      <c r="AW917" s="3">
        <v>45803</v>
      </c>
      <c r="AY917" s="3"/>
      <c r="BA917" s="3"/>
      <c r="BC917" s="3"/>
      <c r="BD917">
        <v>202505</v>
      </c>
      <c r="BE917">
        <v>202505</v>
      </c>
      <c r="BF917" s="5">
        <f>IFERROR(VLOOKUP(Sheet1[[#This Row],[ASESOR]],Parámetros!A:B,2,0),Sheet1[[#This Row],[PERIODO_ALTA]])</f>
        <v>202505</v>
      </c>
      <c r="BG917" s="5" t="str">
        <f>_xlfn.CONCAT(TRIM(Sheet1[[#This Row],[ASESOR]])," ",TRIM(Sheet1[[#This Row],[DEPARTAMENTO]]))</f>
        <v>EXPORTEL PROVINCIA La Libertad</v>
      </c>
      <c r="BH917" s="5" t="str">
        <f>Sheet1[[#This Row],[DNI_ASESOR]]</f>
        <v>20610487672</v>
      </c>
      <c r="BI917">
        <f>IF(Sheet1[[#This Row],[GRUPO]]="G1",IF(AND(Sheet1[[#This Row],[RECIBO1_PAGADO]]&lt;&gt;"",Sheet1[[#This Row],[RECIBO1_PAGADO]]&lt;=DATEVALUE("10/06/2025")),1,0),0)</f>
        <v>1</v>
      </c>
      <c r="BJ917" s="9">
        <f>Sheet1[[#This Row],[PRECIO CON IGV EXTERNO]]/1.18</f>
        <v>58.474576271186443</v>
      </c>
      <c r="BK917" s="5" t="str">
        <f>IF(MONTH(Sheet1[[#This Row],[WS_RECIBO1_EMISION]])=5,"G1",IF(MONTH(Sheet1[[#This Row],[WS_RECIBO1_EMISION]])-5=1,"G2","POR DEFINIR"))</f>
        <v>G1</v>
      </c>
      <c r="BL917" s="5" t="s">
        <v>1798</v>
      </c>
    </row>
    <row r="918" spans="1:64" x14ac:dyDescent="0.25">
      <c r="A918">
        <v>2188692</v>
      </c>
      <c r="B918" t="s">
        <v>1219</v>
      </c>
      <c r="C918" t="s">
        <v>94</v>
      </c>
      <c r="D918" t="s">
        <v>95</v>
      </c>
      <c r="E918" t="s">
        <v>102</v>
      </c>
      <c r="H918" s="3">
        <v>45797</v>
      </c>
      <c r="I918" s="13">
        <v>45797.623047303241</v>
      </c>
      <c r="J918" t="s">
        <v>190</v>
      </c>
      <c r="K918">
        <v>350</v>
      </c>
      <c r="L918" t="s">
        <v>186</v>
      </c>
      <c r="M918" t="s">
        <v>53</v>
      </c>
      <c r="N918">
        <v>0</v>
      </c>
      <c r="O918">
        <v>0</v>
      </c>
      <c r="P918">
        <v>0</v>
      </c>
      <c r="Q918">
        <v>0</v>
      </c>
      <c r="R918" t="s">
        <v>227</v>
      </c>
      <c r="S918" t="s">
        <v>227</v>
      </c>
      <c r="T918">
        <v>0</v>
      </c>
      <c r="U918" t="s">
        <v>227</v>
      </c>
      <c r="V918" t="s">
        <v>227</v>
      </c>
      <c r="W918" t="s">
        <v>227</v>
      </c>
      <c r="X918" t="s">
        <v>227</v>
      </c>
      <c r="Y918" t="s">
        <v>227</v>
      </c>
      <c r="Z918" t="s">
        <v>227</v>
      </c>
      <c r="AA918" t="s">
        <v>54</v>
      </c>
      <c r="AB918">
        <v>69</v>
      </c>
      <c r="AC918">
        <v>69</v>
      </c>
      <c r="AD918" t="s">
        <v>67</v>
      </c>
      <c r="AE918" t="s">
        <v>151</v>
      </c>
      <c r="AF918" t="s">
        <v>152</v>
      </c>
      <c r="AG918" t="s">
        <v>88</v>
      </c>
      <c r="AH918" s="3">
        <v>45797</v>
      </c>
      <c r="AJ918" t="s">
        <v>56</v>
      </c>
      <c r="AK918" s="3"/>
      <c r="AM918" s="3"/>
      <c r="AN918" t="s">
        <v>57</v>
      </c>
      <c r="AO918" s="3"/>
      <c r="AR918"/>
      <c r="AS918">
        <v>202505</v>
      </c>
      <c r="AT918" s="3">
        <v>45797</v>
      </c>
      <c r="AU918">
        <v>2188692</v>
      </c>
      <c r="AV918">
        <v>45800</v>
      </c>
      <c r="AW918" s="3">
        <v>45804</v>
      </c>
      <c r="AY918" s="3"/>
      <c r="BA918" s="3"/>
      <c r="BC918" s="3"/>
      <c r="BD918">
        <v>202505</v>
      </c>
      <c r="BE918">
        <v>202505</v>
      </c>
      <c r="BF918" s="5">
        <f>IFERROR(VLOOKUP(Sheet1[[#This Row],[ASESOR]],Parámetros!A:B,2,0),Sheet1[[#This Row],[PERIODO_ALTA]])</f>
        <v>202505</v>
      </c>
      <c r="BG918" s="5" t="str">
        <f>_xlfn.CONCAT(TRIM(Sheet1[[#This Row],[ASESOR]])," ",TRIM(Sheet1[[#This Row],[DEPARTAMENTO]]))</f>
        <v>SAVY OUTSOURCING S.A.C. La Libertad</v>
      </c>
      <c r="BH918" s="5" t="str">
        <f>Sheet1[[#This Row],[DNI_ASESOR]]</f>
        <v>20611812893</v>
      </c>
      <c r="BI918">
        <f>IF(Sheet1[[#This Row],[GRUPO]]="G1",IF(AND(Sheet1[[#This Row],[RECIBO1_PAGADO]]&lt;&gt;"",Sheet1[[#This Row],[RECIBO1_PAGADO]]&lt;=DATEVALUE("10/06/2025")),1,0),0)</f>
        <v>1</v>
      </c>
      <c r="BJ918" s="9">
        <f>Sheet1[[#This Row],[PRECIO CON IGV EXTERNO]]/1.18</f>
        <v>58.474576271186443</v>
      </c>
      <c r="BK918" s="5" t="str">
        <f>IF(MONTH(Sheet1[[#This Row],[WS_RECIBO1_EMISION]])=5,"G1",IF(MONTH(Sheet1[[#This Row],[WS_RECIBO1_EMISION]])-5=1,"G2","POR DEFINIR"))</f>
        <v>G1</v>
      </c>
      <c r="BL918" s="5" t="s">
        <v>1798</v>
      </c>
    </row>
    <row r="919" spans="1:64" x14ac:dyDescent="0.25">
      <c r="A919">
        <v>2188720</v>
      </c>
      <c r="B919" t="s">
        <v>1220</v>
      </c>
      <c r="C919" t="s">
        <v>89</v>
      </c>
      <c r="D919" t="s">
        <v>89</v>
      </c>
      <c r="E919" t="s">
        <v>90</v>
      </c>
      <c r="H919" s="3">
        <v>45796</v>
      </c>
      <c r="I919" s="13">
        <v>45797.641816203701</v>
      </c>
      <c r="J919" t="s">
        <v>190</v>
      </c>
      <c r="K919">
        <v>350</v>
      </c>
      <c r="L919" t="s">
        <v>186</v>
      </c>
      <c r="M919" t="s">
        <v>53</v>
      </c>
      <c r="N919">
        <v>0</v>
      </c>
      <c r="O919">
        <v>0</v>
      </c>
      <c r="P919">
        <v>0</v>
      </c>
      <c r="Q919">
        <v>0</v>
      </c>
      <c r="R919" t="s">
        <v>227</v>
      </c>
      <c r="S919" t="s">
        <v>227</v>
      </c>
      <c r="T919">
        <v>0</v>
      </c>
      <c r="U919" t="s">
        <v>227</v>
      </c>
      <c r="V919" t="s">
        <v>227</v>
      </c>
      <c r="W919" t="s">
        <v>227</v>
      </c>
      <c r="X919" t="s">
        <v>227</v>
      </c>
      <c r="Y919" t="s">
        <v>227</v>
      </c>
      <c r="Z919" t="s">
        <v>227</v>
      </c>
      <c r="AA919" t="s">
        <v>54</v>
      </c>
      <c r="AB919">
        <v>69</v>
      </c>
      <c r="AC919">
        <v>69</v>
      </c>
      <c r="AD919" t="s">
        <v>60</v>
      </c>
      <c r="AE919" t="s">
        <v>4</v>
      </c>
      <c r="AF919" t="s">
        <v>8</v>
      </c>
      <c r="AG919" t="s">
        <v>88</v>
      </c>
      <c r="AH919" s="3">
        <v>45797</v>
      </c>
      <c r="AJ919" t="s">
        <v>56</v>
      </c>
      <c r="AK919" s="3"/>
      <c r="AM919" s="3"/>
      <c r="AN919" t="s">
        <v>57</v>
      </c>
      <c r="AO919" s="3"/>
      <c r="AR919"/>
      <c r="AS919">
        <v>202505</v>
      </c>
      <c r="AT919" s="3">
        <v>45797</v>
      </c>
      <c r="AU919">
        <v>2188720</v>
      </c>
      <c r="AV919">
        <v>45800</v>
      </c>
      <c r="AW919" s="3">
        <v>45815</v>
      </c>
      <c r="AY919" s="3"/>
      <c r="BA919" s="3"/>
      <c r="BC919" s="3"/>
      <c r="BD919">
        <v>202505</v>
      </c>
      <c r="BE919">
        <v>202505</v>
      </c>
      <c r="BF919" s="5">
        <f>IFERROR(VLOOKUP(Sheet1[[#This Row],[ASESOR]],Parámetros!A:B,2,0),Sheet1[[#This Row],[PERIODO_ALTA]])</f>
        <v>202505</v>
      </c>
      <c r="BG919" s="5" t="str">
        <f>_xlfn.CONCAT(TRIM(Sheet1[[#This Row],[ASESOR]])," ",TRIM(Sheet1[[#This Row],[DEPARTAMENTO]]))</f>
        <v>ALIV TELECOM S.A.C. Piura</v>
      </c>
      <c r="BH919" s="5" t="str">
        <f>Sheet1[[#This Row],[DNI_ASESOR]]</f>
        <v>20609316170</v>
      </c>
      <c r="BI919">
        <f>IF(Sheet1[[#This Row],[GRUPO]]="G1",IF(AND(Sheet1[[#This Row],[RECIBO1_PAGADO]]&lt;&gt;"",Sheet1[[#This Row],[RECIBO1_PAGADO]]&lt;=DATEVALUE("10/06/2025")),1,0),0)</f>
        <v>1</v>
      </c>
      <c r="BJ919" s="9">
        <f>Sheet1[[#This Row],[PRECIO CON IGV EXTERNO]]/1.18</f>
        <v>58.474576271186443</v>
      </c>
      <c r="BK919" s="5" t="str">
        <f>IF(MONTH(Sheet1[[#This Row],[WS_RECIBO1_EMISION]])=5,"G1",IF(MONTH(Sheet1[[#This Row],[WS_RECIBO1_EMISION]])-5=1,"G2","POR DEFINIR"))</f>
        <v>G1</v>
      </c>
      <c r="BL919" s="5" t="s">
        <v>1798</v>
      </c>
    </row>
    <row r="920" spans="1:64" x14ac:dyDescent="0.25">
      <c r="A920">
        <v>2188748</v>
      </c>
      <c r="B920" t="s">
        <v>1221</v>
      </c>
      <c r="C920" t="s">
        <v>89</v>
      </c>
      <c r="D920" t="s">
        <v>89</v>
      </c>
      <c r="E920" t="s">
        <v>93</v>
      </c>
      <c r="H920" s="3">
        <v>45797</v>
      </c>
      <c r="I920" s="13">
        <v>45797.641819097225</v>
      </c>
      <c r="J920" t="s">
        <v>191</v>
      </c>
      <c r="K920">
        <v>550</v>
      </c>
      <c r="L920" t="s">
        <v>186</v>
      </c>
      <c r="M920" t="s">
        <v>53</v>
      </c>
      <c r="N920">
        <v>0</v>
      </c>
      <c r="O920">
        <v>0</v>
      </c>
      <c r="P920">
        <v>0</v>
      </c>
      <c r="Q920">
        <v>0</v>
      </c>
      <c r="R920" t="s">
        <v>227</v>
      </c>
      <c r="S920" t="s">
        <v>227</v>
      </c>
      <c r="T920">
        <v>0</v>
      </c>
      <c r="U920" t="s">
        <v>227</v>
      </c>
      <c r="V920" t="s">
        <v>227</v>
      </c>
      <c r="W920" t="s">
        <v>227</v>
      </c>
      <c r="X920" t="s">
        <v>227</v>
      </c>
      <c r="Y920" t="s">
        <v>227</v>
      </c>
      <c r="Z920" t="s">
        <v>227</v>
      </c>
      <c r="AA920" t="s">
        <v>54</v>
      </c>
      <c r="AB920">
        <v>89</v>
      </c>
      <c r="AC920">
        <v>89</v>
      </c>
      <c r="AD920" t="s">
        <v>67</v>
      </c>
      <c r="AE920" t="s">
        <v>70</v>
      </c>
      <c r="AF920" t="s">
        <v>131</v>
      </c>
      <c r="AG920" t="s">
        <v>88</v>
      </c>
      <c r="AH920" s="3">
        <v>45797</v>
      </c>
      <c r="AJ920" t="s">
        <v>56</v>
      </c>
      <c r="AK920" s="3"/>
      <c r="AM920" s="3"/>
      <c r="AN920" t="s">
        <v>57</v>
      </c>
      <c r="AO920" s="3"/>
      <c r="AR920"/>
      <c r="AS920">
        <v>202505</v>
      </c>
      <c r="AT920" s="3">
        <v>45797</v>
      </c>
      <c r="AU920">
        <v>2188748</v>
      </c>
      <c r="AV920">
        <v>45800</v>
      </c>
      <c r="AW920" s="3">
        <v>45818</v>
      </c>
      <c r="AY920" s="3"/>
      <c r="BA920" s="3"/>
      <c r="BC920" s="3"/>
      <c r="BD920">
        <v>202505</v>
      </c>
      <c r="BE920">
        <v>202505</v>
      </c>
      <c r="BF920" s="5">
        <f>IFERROR(VLOOKUP(Sheet1[[#This Row],[ASESOR]],Parámetros!A:B,2,0),Sheet1[[#This Row],[PERIODO_ALTA]])</f>
        <v>202505</v>
      </c>
      <c r="BG920" s="5" t="str">
        <f>_xlfn.CONCAT(TRIM(Sheet1[[#This Row],[ASESOR]])," ",TRIM(Sheet1[[#This Row],[DEPARTAMENTO]]))</f>
        <v>SICOMNET SAC Piura</v>
      </c>
      <c r="BH920" s="5" t="str">
        <f>Sheet1[[#This Row],[DNI_ASESOR]]</f>
        <v>20610959564</v>
      </c>
      <c r="BI920">
        <f>IF(Sheet1[[#This Row],[GRUPO]]="G1",IF(AND(Sheet1[[#This Row],[RECIBO1_PAGADO]]&lt;&gt;"",Sheet1[[#This Row],[RECIBO1_PAGADO]]&lt;=DATEVALUE("10/06/2025")),1,0),0)</f>
        <v>1</v>
      </c>
      <c r="BJ920" s="9">
        <f>Sheet1[[#This Row],[PRECIO CON IGV EXTERNO]]/1.18</f>
        <v>75.423728813559322</v>
      </c>
      <c r="BK920" s="5" t="str">
        <f>IF(MONTH(Sheet1[[#This Row],[WS_RECIBO1_EMISION]])=5,"G1",IF(MONTH(Sheet1[[#This Row],[WS_RECIBO1_EMISION]])-5=1,"G2","POR DEFINIR"))</f>
        <v>G1</v>
      </c>
      <c r="BL920" s="5" t="s">
        <v>1798</v>
      </c>
    </row>
    <row r="921" spans="1:64" x14ac:dyDescent="0.25">
      <c r="A921">
        <v>2188761</v>
      </c>
      <c r="B921" t="s">
        <v>1222</v>
      </c>
      <c r="C921" t="s">
        <v>85</v>
      </c>
      <c r="D921" t="s">
        <v>86</v>
      </c>
      <c r="E921" t="s">
        <v>87</v>
      </c>
      <c r="H921" s="3">
        <v>45797</v>
      </c>
      <c r="I921" s="13">
        <v>45797.637747303241</v>
      </c>
      <c r="J921" t="s">
        <v>190</v>
      </c>
      <c r="K921">
        <v>350</v>
      </c>
      <c r="L921" t="s">
        <v>186</v>
      </c>
      <c r="M921" t="s">
        <v>53</v>
      </c>
      <c r="N921">
        <v>0</v>
      </c>
      <c r="O921">
        <v>0</v>
      </c>
      <c r="P921">
        <v>0</v>
      </c>
      <c r="Q921">
        <v>0</v>
      </c>
      <c r="R921" t="s">
        <v>227</v>
      </c>
      <c r="S921" t="s">
        <v>227</v>
      </c>
      <c r="T921">
        <v>0</v>
      </c>
      <c r="U921" t="s">
        <v>227</v>
      </c>
      <c r="V921" t="s">
        <v>227</v>
      </c>
      <c r="W921" t="s">
        <v>227</v>
      </c>
      <c r="X921" t="s">
        <v>227</v>
      </c>
      <c r="Y921" t="s">
        <v>227</v>
      </c>
      <c r="Z921" t="s">
        <v>227</v>
      </c>
      <c r="AA921" t="s">
        <v>54</v>
      </c>
      <c r="AB921">
        <v>69</v>
      </c>
      <c r="AC921">
        <v>69</v>
      </c>
      <c r="AD921" t="s">
        <v>67</v>
      </c>
      <c r="AE921" t="s">
        <v>70</v>
      </c>
      <c r="AF921" t="s">
        <v>131</v>
      </c>
      <c r="AG921" t="s">
        <v>88</v>
      </c>
      <c r="AH921" s="3">
        <v>45798</v>
      </c>
      <c r="AJ921" t="s">
        <v>56</v>
      </c>
      <c r="AK921" s="3"/>
      <c r="AM921" s="3"/>
      <c r="AN921" t="s">
        <v>57</v>
      </c>
      <c r="AO921" s="3"/>
      <c r="AR921"/>
      <c r="AS921">
        <v>202505</v>
      </c>
      <c r="AT921" s="3">
        <v>45798</v>
      </c>
      <c r="AU921">
        <v>2188761</v>
      </c>
      <c r="AV921">
        <v>45800</v>
      </c>
      <c r="AW921" s="3">
        <v>45805</v>
      </c>
      <c r="AY921" s="3"/>
      <c r="BA921" s="3"/>
      <c r="BC921" s="3"/>
      <c r="BD921">
        <v>202505</v>
      </c>
      <c r="BE921">
        <v>202505</v>
      </c>
      <c r="BF921" s="5">
        <f>IFERROR(VLOOKUP(Sheet1[[#This Row],[ASESOR]],Parámetros!A:B,2,0),Sheet1[[#This Row],[PERIODO_ALTA]])</f>
        <v>202505</v>
      </c>
      <c r="BG921" s="5" t="str">
        <f>_xlfn.CONCAT(TRIM(Sheet1[[#This Row],[ASESOR]])," ",TRIM(Sheet1[[#This Row],[DEPARTAMENTO]]))</f>
        <v>SICOMNET SAC Lambayeque</v>
      </c>
      <c r="BH921" s="5" t="str">
        <f>Sheet1[[#This Row],[DNI_ASESOR]]</f>
        <v>20610959564</v>
      </c>
      <c r="BI921">
        <f>IF(Sheet1[[#This Row],[GRUPO]]="G1",IF(AND(Sheet1[[#This Row],[RECIBO1_PAGADO]]&lt;&gt;"",Sheet1[[#This Row],[RECIBO1_PAGADO]]&lt;=DATEVALUE("10/06/2025")),1,0),0)</f>
        <v>1</v>
      </c>
      <c r="BJ921" s="9">
        <f>Sheet1[[#This Row],[PRECIO CON IGV EXTERNO]]/1.18</f>
        <v>58.474576271186443</v>
      </c>
      <c r="BK921" s="5" t="str">
        <f>IF(MONTH(Sheet1[[#This Row],[WS_RECIBO1_EMISION]])=5,"G1",IF(MONTH(Sheet1[[#This Row],[WS_RECIBO1_EMISION]])-5=1,"G2","POR DEFINIR"))</f>
        <v>G1</v>
      </c>
      <c r="BL921" s="5" t="s">
        <v>1798</v>
      </c>
    </row>
    <row r="922" spans="1:64" x14ac:dyDescent="0.25">
      <c r="A922">
        <v>2188774</v>
      </c>
      <c r="B922" t="s">
        <v>1223</v>
      </c>
      <c r="C922" t="s">
        <v>89</v>
      </c>
      <c r="D922" t="s">
        <v>89</v>
      </c>
      <c r="E922" t="s">
        <v>93</v>
      </c>
      <c r="H922" s="3">
        <v>45797</v>
      </c>
      <c r="I922" s="13">
        <v>45797.65236871528</v>
      </c>
      <c r="J922" t="s">
        <v>195</v>
      </c>
      <c r="K922">
        <v>1000</v>
      </c>
      <c r="L922" t="s">
        <v>188</v>
      </c>
      <c r="M922" t="s">
        <v>58</v>
      </c>
      <c r="N922">
        <v>1</v>
      </c>
      <c r="O922">
        <v>0</v>
      </c>
      <c r="P922">
        <v>0</v>
      </c>
      <c r="Q922">
        <v>0</v>
      </c>
      <c r="R922" t="s">
        <v>227</v>
      </c>
      <c r="S922" t="s">
        <v>227</v>
      </c>
      <c r="T922">
        <v>0</v>
      </c>
      <c r="U922" t="s">
        <v>227</v>
      </c>
      <c r="V922" t="s">
        <v>227</v>
      </c>
      <c r="W922" t="s">
        <v>227</v>
      </c>
      <c r="X922" t="s">
        <v>227</v>
      </c>
      <c r="Y922" t="s">
        <v>227</v>
      </c>
      <c r="Z922" t="s">
        <v>228</v>
      </c>
      <c r="AA922" t="s">
        <v>54</v>
      </c>
      <c r="AB922">
        <v>129.9</v>
      </c>
      <c r="AC922">
        <v>111.563</v>
      </c>
      <c r="AD922" t="s">
        <v>67</v>
      </c>
      <c r="AE922" t="s">
        <v>4</v>
      </c>
      <c r="AF922" t="s">
        <v>8</v>
      </c>
      <c r="AG922" t="s">
        <v>88</v>
      </c>
      <c r="AH922" s="3">
        <v>45798</v>
      </c>
      <c r="AJ922" t="s">
        <v>56</v>
      </c>
      <c r="AK922" s="3"/>
      <c r="AM922" s="3"/>
      <c r="AN922" t="s">
        <v>57</v>
      </c>
      <c r="AO922" s="3"/>
      <c r="AR922"/>
      <c r="AS922">
        <v>202505</v>
      </c>
      <c r="AT922" s="3">
        <v>45798</v>
      </c>
      <c r="AU922">
        <v>2188774</v>
      </c>
      <c r="AV922">
        <v>45800</v>
      </c>
      <c r="AW922" s="3">
        <v>45816</v>
      </c>
      <c r="AY922" s="3"/>
      <c r="BA922" s="3"/>
      <c r="BC922" s="3"/>
      <c r="BD922">
        <v>202505</v>
      </c>
      <c r="BE922">
        <v>202505</v>
      </c>
      <c r="BF922" s="5">
        <f>IFERROR(VLOOKUP(Sheet1[[#This Row],[ASESOR]],Parámetros!A:B,2,0),Sheet1[[#This Row],[PERIODO_ALTA]])</f>
        <v>202505</v>
      </c>
      <c r="BG922" s="5" t="str">
        <f>_xlfn.CONCAT(TRIM(Sheet1[[#This Row],[ASESOR]])," ",TRIM(Sheet1[[#This Row],[DEPARTAMENTO]]))</f>
        <v>ALIV TELECOM S.A.C. Piura</v>
      </c>
      <c r="BH922" s="5" t="str">
        <f>Sheet1[[#This Row],[DNI_ASESOR]]</f>
        <v>20609316170</v>
      </c>
      <c r="BI922">
        <f>IF(Sheet1[[#This Row],[GRUPO]]="G1",IF(AND(Sheet1[[#This Row],[RECIBO1_PAGADO]]&lt;&gt;"",Sheet1[[#This Row],[RECIBO1_PAGADO]]&lt;=DATEVALUE("10/06/2025")),1,0),0)</f>
        <v>1</v>
      </c>
      <c r="BJ922" s="9">
        <f>Sheet1[[#This Row],[PRECIO CON IGV EXTERNO]]/1.18</f>
        <v>94.544915254237296</v>
      </c>
      <c r="BK922" s="5" t="str">
        <f>IF(MONTH(Sheet1[[#This Row],[WS_RECIBO1_EMISION]])=5,"G1",IF(MONTH(Sheet1[[#This Row],[WS_RECIBO1_EMISION]])-5=1,"G2","POR DEFINIR"))</f>
        <v>G1</v>
      </c>
      <c r="BL922" s="5" t="s">
        <v>1798</v>
      </c>
    </row>
    <row r="923" spans="1:64" x14ac:dyDescent="0.25">
      <c r="A923">
        <v>2188794</v>
      </c>
      <c r="B923" t="s">
        <v>1224</v>
      </c>
      <c r="C923" t="s">
        <v>89</v>
      </c>
      <c r="D923" t="s">
        <v>89</v>
      </c>
      <c r="E923" t="s">
        <v>93</v>
      </c>
      <c r="H923" s="3">
        <v>45797</v>
      </c>
      <c r="I923" s="13">
        <v>45797.656397881947</v>
      </c>
      <c r="J923" t="s">
        <v>195</v>
      </c>
      <c r="K923">
        <v>1000</v>
      </c>
      <c r="L923" t="s">
        <v>188</v>
      </c>
      <c r="M923" t="s">
        <v>58</v>
      </c>
      <c r="N923">
        <v>1</v>
      </c>
      <c r="O923">
        <v>0</v>
      </c>
      <c r="P923">
        <v>0</v>
      </c>
      <c r="Q923">
        <v>0</v>
      </c>
      <c r="R923" t="s">
        <v>227</v>
      </c>
      <c r="S923" t="s">
        <v>227</v>
      </c>
      <c r="T923">
        <v>0</v>
      </c>
      <c r="U923" t="s">
        <v>227</v>
      </c>
      <c r="V923" t="s">
        <v>227</v>
      </c>
      <c r="W923" t="s">
        <v>227</v>
      </c>
      <c r="X923" t="s">
        <v>227</v>
      </c>
      <c r="Y923" t="s">
        <v>227</v>
      </c>
      <c r="Z923" t="s">
        <v>228</v>
      </c>
      <c r="AA923" t="s">
        <v>54</v>
      </c>
      <c r="AB923">
        <v>129.9</v>
      </c>
      <c r="AC923">
        <v>111.563</v>
      </c>
      <c r="AD923" t="s">
        <v>67</v>
      </c>
      <c r="AE923" t="s">
        <v>4</v>
      </c>
      <c r="AF923" t="s">
        <v>8</v>
      </c>
      <c r="AG923" t="s">
        <v>88</v>
      </c>
      <c r="AH923" s="3">
        <v>45798</v>
      </c>
      <c r="AJ923" t="s">
        <v>56</v>
      </c>
      <c r="AK923" s="3"/>
      <c r="AM923" s="3"/>
      <c r="AN923" t="s">
        <v>57</v>
      </c>
      <c r="AO923" s="3"/>
      <c r="AR923"/>
      <c r="AS923">
        <v>202505</v>
      </c>
      <c r="AT923" s="3">
        <v>45798</v>
      </c>
      <c r="AU923">
        <v>2188794</v>
      </c>
      <c r="AV923">
        <v>45800</v>
      </c>
      <c r="AW923" s="3">
        <v>45816</v>
      </c>
      <c r="AY923" s="3"/>
      <c r="BA923" s="3"/>
      <c r="BC923" s="3"/>
      <c r="BD923">
        <v>202505</v>
      </c>
      <c r="BE923">
        <v>202505</v>
      </c>
      <c r="BF923" s="5">
        <f>IFERROR(VLOOKUP(Sheet1[[#This Row],[ASESOR]],Parámetros!A:B,2,0),Sheet1[[#This Row],[PERIODO_ALTA]])</f>
        <v>202505</v>
      </c>
      <c r="BG923" s="5" t="str">
        <f>_xlfn.CONCAT(TRIM(Sheet1[[#This Row],[ASESOR]])," ",TRIM(Sheet1[[#This Row],[DEPARTAMENTO]]))</f>
        <v>ALIV TELECOM S.A.C. Piura</v>
      </c>
      <c r="BH923" s="5" t="str">
        <f>Sheet1[[#This Row],[DNI_ASESOR]]</f>
        <v>20609316170</v>
      </c>
      <c r="BI923">
        <f>IF(Sheet1[[#This Row],[GRUPO]]="G1",IF(AND(Sheet1[[#This Row],[RECIBO1_PAGADO]]&lt;&gt;"",Sheet1[[#This Row],[RECIBO1_PAGADO]]&lt;=DATEVALUE("10/06/2025")),1,0),0)</f>
        <v>1</v>
      </c>
      <c r="BJ923" s="9">
        <f>Sheet1[[#This Row],[PRECIO CON IGV EXTERNO]]/1.18</f>
        <v>94.544915254237296</v>
      </c>
      <c r="BK923" s="5" t="str">
        <f>IF(MONTH(Sheet1[[#This Row],[WS_RECIBO1_EMISION]])=5,"G1",IF(MONTH(Sheet1[[#This Row],[WS_RECIBO1_EMISION]])-5=1,"G2","POR DEFINIR"))</f>
        <v>G1</v>
      </c>
      <c r="BL923" s="5" t="s">
        <v>1798</v>
      </c>
    </row>
    <row r="924" spans="1:64" x14ac:dyDescent="0.25">
      <c r="A924">
        <v>2188816</v>
      </c>
      <c r="B924" t="s">
        <v>1225</v>
      </c>
      <c r="C924" t="s">
        <v>89</v>
      </c>
      <c r="D924" t="s">
        <v>89</v>
      </c>
      <c r="E924" t="s">
        <v>90</v>
      </c>
      <c r="H924" s="3">
        <v>45797</v>
      </c>
      <c r="I924" s="13">
        <v>45797.669083449073</v>
      </c>
      <c r="J924" t="s">
        <v>191</v>
      </c>
      <c r="K924">
        <v>550</v>
      </c>
      <c r="L924" t="s">
        <v>186</v>
      </c>
      <c r="M924" t="s">
        <v>53</v>
      </c>
      <c r="N924">
        <v>0</v>
      </c>
      <c r="O924">
        <v>0</v>
      </c>
      <c r="P924">
        <v>0</v>
      </c>
      <c r="Q924">
        <v>0</v>
      </c>
      <c r="R924" t="s">
        <v>227</v>
      </c>
      <c r="S924" t="s">
        <v>227</v>
      </c>
      <c r="T924">
        <v>0</v>
      </c>
      <c r="U924" t="s">
        <v>227</v>
      </c>
      <c r="V924" t="s">
        <v>227</v>
      </c>
      <c r="W924" t="s">
        <v>227</v>
      </c>
      <c r="X924" t="s">
        <v>227</v>
      </c>
      <c r="Y924" t="s">
        <v>227</v>
      </c>
      <c r="Z924" t="s">
        <v>227</v>
      </c>
      <c r="AA924" t="s">
        <v>54</v>
      </c>
      <c r="AB924">
        <v>89</v>
      </c>
      <c r="AC924">
        <v>89</v>
      </c>
      <c r="AD924" t="s">
        <v>67</v>
      </c>
      <c r="AE924" t="s">
        <v>4</v>
      </c>
      <c r="AF924" t="s">
        <v>8</v>
      </c>
      <c r="AG924" t="s">
        <v>88</v>
      </c>
      <c r="AH924" s="3">
        <v>45798</v>
      </c>
      <c r="AJ924" t="s">
        <v>56</v>
      </c>
      <c r="AK924" s="3"/>
      <c r="AM924" s="3"/>
      <c r="AN924" t="s">
        <v>57</v>
      </c>
      <c r="AO924" s="3"/>
      <c r="AR924"/>
      <c r="AS924">
        <v>202505</v>
      </c>
      <c r="AT924" s="3">
        <v>45798</v>
      </c>
      <c r="AU924">
        <v>2188816</v>
      </c>
      <c r="AV924">
        <v>45800</v>
      </c>
      <c r="AW924" s="3">
        <v>45807</v>
      </c>
      <c r="AY924" s="3"/>
      <c r="BA924" s="3"/>
      <c r="BC924" s="3"/>
      <c r="BD924">
        <v>202505</v>
      </c>
      <c r="BE924">
        <v>202505</v>
      </c>
      <c r="BF924" s="5">
        <f>IFERROR(VLOOKUP(Sheet1[[#This Row],[ASESOR]],Parámetros!A:B,2,0),Sheet1[[#This Row],[PERIODO_ALTA]])</f>
        <v>202505</v>
      </c>
      <c r="BG924" s="5" t="str">
        <f>_xlfn.CONCAT(TRIM(Sheet1[[#This Row],[ASESOR]])," ",TRIM(Sheet1[[#This Row],[DEPARTAMENTO]]))</f>
        <v>ALIV TELECOM S.A.C. Piura</v>
      </c>
      <c r="BH924" s="5" t="str">
        <f>Sheet1[[#This Row],[DNI_ASESOR]]</f>
        <v>20609316170</v>
      </c>
      <c r="BI924">
        <f>IF(Sheet1[[#This Row],[GRUPO]]="G1",IF(AND(Sheet1[[#This Row],[RECIBO1_PAGADO]]&lt;&gt;"",Sheet1[[#This Row],[RECIBO1_PAGADO]]&lt;=DATEVALUE("10/06/2025")),1,0),0)</f>
        <v>1</v>
      </c>
      <c r="BJ924" s="9">
        <f>Sheet1[[#This Row],[PRECIO CON IGV EXTERNO]]/1.18</f>
        <v>75.423728813559322</v>
      </c>
      <c r="BK924" s="5" t="str">
        <f>IF(MONTH(Sheet1[[#This Row],[WS_RECIBO1_EMISION]])=5,"G1",IF(MONTH(Sheet1[[#This Row],[WS_RECIBO1_EMISION]])-5=1,"G2","POR DEFINIR"))</f>
        <v>G1</v>
      </c>
      <c r="BL924" s="5" t="s">
        <v>1798</v>
      </c>
    </row>
    <row r="925" spans="1:64" x14ac:dyDescent="0.25">
      <c r="A925">
        <v>2188862</v>
      </c>
      <c r="B925" t="s">
        <v>1226</v>
      </c>
      <c r="C925" t="s">
        <v>89</v>
      </c>
      <c r="D925" t="s">
        <v>89</v>
      </c>
      <c r="E925" t="s">
        <v>93</v>
      </c>
      <c r="H925" s="3">
        <v>45797</v>
      </c>
      <c r="I925" s="13">
        <v>45797.677309872684</v>
      </c>
      <c r="J925" t="s">
        <v>190</v>
      </c>
      <c r="K925">
        <v>350</v>
      </c>
      <c r="L925" t="s">
        <v>186</v>
      </c>
      <c r="M925" t="s">
        <v>53</v>
      </c>
      <c r="N925">
        <v>0</v>
      </c>
      <c r="O925">
        <v>0</v>
      </c>
      <c r="P925">
        <v>0</v>
      </c>
      <c r="Q925">
        <v>0</v>
      </c>
      <c r="R925" t="s">
        <v>227</v>
      </c>
      <c r="S925" t="s">
        <v>227</v>
      </c>
      <c r="T925">
        <v>0</v>
      </c>
      <c r="U925" t="s">
        <v>227</v>
      </c>
      <c r="V925" t="s">
        <v>227</v>
      </c>
      <c r="W925" t="s">
        <v>227</v>
      </c>
      <c r="X925" t="s">
        <v>227</v>
      </c>
      <c r="Y925" t="s">
        <v>227</v>
      </c>
      <c r="Z925" t="s">
        <v>227</v>
      </c>
      <c r="AA925" t="s">
        <v>54</v>
      </c>
      <c r="AB925">
        <v>69</v>
      </c>
      <c r="AC925">
        <v>69</v>
      </c>
      <c r="AD925" t="s">
        <v>67</v>
      </c>
      <c r="AE925" t="s">
        <v>4</v>
      </c>
      <c r="AF925" t="s">
        <v>8</v>
      </c>
      <c r="AG925" t="s">
        <v>88</v>
      </c>
      <c r="AH925" s="3">
        <v>45798</v>
      </c>
      <c r="AJ925" t="s">
        <v>56</v>
      </c>
      <c r="AK925" s="3"/>
      <c r="AM925" s="3"/>
      <c r="AN925" t="s">
        <v>57</v>
      </c>
      <c r="AO925" s="3"/>
      <c r="AR925"/>
      <c r="AS925">
        <v>202505</v>
      </c>
      <c r="AT925" s="3">
        <v>45798</v>
      </c>
      <c r="AU925">
        <v>2188862</v>
      </c>
      <c r="AV925">
        <v>45800</v>
      </c>
      <c r="AW925" s="3">
        <v>45807</v>
      </c>
      <c r="AY925" s="3"/>
      <c r="BA925" s="3"/>
      <c r="BC925" s="3"/>
      <c r="BD925">
        <v>202505</v>
      </c>
      <c r="BE925">
        <v>202505</v>
      </c>
      <c r="BF925" s="5">
        <f>IFERROR(VLOOKUP(Sheet1[[#This Row],[ASESOR]],Parámetros!A:B,2,0),Sheet1[[#This Row],[PERIODO_ALTA]])</f>
        <v>202505</v>
      </c>
      <c r="BG925" s="5" t="str">
        <f>_xlfn.CONCAT(TRIM(Sheet1[[#This Row],[ASESOR]])," ",TRIM(Sheet1[[#This Row],[DEPARTAMENTO]]))</f>
        <v>ALIV TELECOM S.A.C. Piura</v>
      </c>
      <c r="BH925" s="5" t="str">
        <f>Sheet1[[#This Row],[DNI_ASESOR]]</f>
        <v>20609316170</v>
      </c>
      <c r="BI925">
        <f>IF(Sheet1[[#This Row],[GRUPO]]="G1",IF(AND(Sheet1[[#This Row],[RECIBO1_PAGADO]]&lt;&gt;"",Sheet1[[#This Row],[RECIBO1_PAGADO]]&lt;=DATEVALUE("10/06/2025")),1,0),0)</f>
        <v>1</v>
      </c>
      <c r="BJ925" s="9">
        <f>Sheet1[[#This Row],[PRECIO CON IGV EXTERNO]]/1.18</f>
        <v>58.474576271186443</v>
      </c>
      <c r="BK925" s="5" t="str">
        <f>IF(MONTH(Sheet1[[#This Row],[WS_RECIBO1_EMISION]])=5,"G1",IF(MONTH(Sheet1[[#This Row],[WS_RECIBO1_EMISION]])-5=1,"G2","POR DEFINIR"))</f>
        <v>G1</v>
      </c>
      <c r="BL925" s="5" t="s">
        <v>1798</v>
      </c>
    </row>
    <row r="926" spans="1:64" x14ac:dyDescent="0.25">
      <c r="A926">
        <v>2188879</v>
      </c>
      <c r="B926" t="s">
        <v>1227</v>
      </c>
      <c r="C926" t="s">
        <v>94</v>
      </c>
      <c r="D926" t="s">
        <v>95</v>
      </c>
      <c r="E926" t="s">
        <v>96</v>
      </c>
      <c r="H926" s="3">
        <v>45797</v>
      </c>
      <c r="I926" s="13">
        <v>45797.689713854168</v>
      </c>
      <c r="J926" t="s">
        <v>195</v>
      </c>
      <c r="K926">
        <v>1000</v>
      </c>
      <c r="L926" t="s">
        <v>188</v>
      </c>
      <c r="M926" t="s">
        <v>58</v>
      </c>
      <c r="N926">
        <v>1</v>
      </c>
      <c r="O926">
        <v>0</v>
      </c>
      <c r="P926">
        <v>0</v>
      </c>
      <c r="Q926">
        <v>0</v>
      </c>
      <c r="R926" t="s">
        <v>227</v>
      </c>
      <c r="S926" t="s">
        <v>227</v>
      </c>
      <c r="T926">
        <v>0</v>
      </c>
      <c r="U926" t="s">
        <v>227</v>
      </c>
      <c r="V926" t="s">
        <v>227</v>
      </c>
      <c r="W926" t="s">
        <v>227</v>
      </c>
      <c r="X926" t="s">
        <v>227</v>
      </c>
      <c r="Y926" t="s">
        <v>227</v>
      </c>
      <c r="Z926" t="s">
        <v>228</v>
      </c>
      <c r="AA926" t="s">
        <v>54</v>
      </c>
      <c r="AB926">
        <v>129.9</v>
      </c>
      <c r="AC926">
        <v>111.563</v>
      </c>
      <c r="AD926" t="s">
        <v>67</v>
      </c>
      <c r="AE926" t="s">
        <v>151</v>
      </c>
      <c r="AF926" t="s">
        <v>152</v>
      </c>
      <c r="AG926" t="s">
        <v>88</v>
      </c>
      <c r="AH926" s="3">
        <v>45797</v>
      </c>
      <c r="AJ926" t="s">
        <v>56</v>
      </c>
      <c r="AK926" s="3"/>
      <c r="AM926" s="3"/>
      <c r="AN926" t="s">
        <v>57</v>
      </c>
      <c r="AO926" s="3"/>
      <c r="AR926"/>
      <c r="AS926">
        <v>202505</v>
      </c>
      <c r="AT926" s="3">
        <v>45797</v>
      </c>
      <c r="AU926">
        <v>2188879</v>
      </c>
      <c r="AV926">
        <v>45800</v>
      </c>
      <c r="AW926" s="3"/>
      <c r="AY926" s="3"/>
      <c r="BA926" s="3"/>
      <c r="BC926" s="3"/>
      <c r="BD926">
        <v>202505</v>
      </c>
      <c r="BE926">
        <v>202505</v>
      </c>
      <c r="BF926" s="5">
        <f>IFERROR(VLOOKUP(Sheet1[[#This Row],[ASESOR]],Parámetros!A:B,2,0),Sheet1[[#This Row],[PERIODO_ALTA]])</f>
        <v>202505</v>
      </c>
      <c r="BG926" s="5" t="str">
        <f>_xlfn.CONCAT(TRIM(Sheet1[[#This Row],[ASESOR]])," ",TRIM(Sheet1[[#This Row],[DEPARTAMENTO]]))</f>
        <v>SAVY OUTSOURCING S.A.C. La Libertad</v>
      </c>
      <c r="BH926" s="5" t="str">
        <f>Sheet1[[#This Row],[DNI_ASESOR]]</f>
        <v>20611812893</v>
      </c>
      <c r="BI926">
        <f>IF(Sheet1[[#This Row],[GRUPO]]="G1",IF(AND(Sheet1[[#This Row],[RECIBO1_PAGADO]]&lt;&gt;"",Sheet1[[#This Row],[RECIBO1_PAGADO]]&lt;=DATEVALUE("10/06/2025")),1,0),0)</f>
        <v>0</v>
      </c>
      <c r="BJ926" s="9">
        <f>Sheet1[[#This Row],[PRECIO CON IGV EXTERNO]]/1.18</f>
        <v>94.544915254237296</v>
      </c>
      <c r="BK926" s="5" t="str">
        <f>IF(MONTH(Sheet1[[#This Row],[WS_RECIBO1_EMISION]])=5,"G1",IF(MONTH(Sheet1[[#This Row],[WS_RECIBO1_EMISION]])-5=1,"G2","POR DEFINIR"))</f>
        <v>G1</v>
      </c>
      <c r="BL926" s="5" t="s">
        <v>1798</v>
      </c>
    </row>
    <row r="927" spans="1:64" x14ac:dyDescent="0.25">
      <c r="A927">
        <v>2188934</v>
      </c>
      <c r="B927" t="s">
        <v>1228</v>
      </c>
      <c r="C927" t="s">
        <v>94</v>
      </c>
      <c r="D927" t="s">
        <v>95</v>
      </c>
      <c r="E927" t="s">
        <v>102</v>
      </c>
      <c r="H927" s="3">
        <v>45797</v>
      </c>
      <c r="I927" s="13">
        <v>45797.696035451387</v>
      </c>
      <c r="J927" t="s">
        <v>190</v>
      </c>
      <c r="K927">
        <v>350</v>
      </c>
      <c r="L927" t="s">
        <v>186</v>
      </c>
      <c r="M927" t="s">
        <v>53</v>
      </c>
      <c r="N927">
        <v>0</v>
      </c>
      <c r="O927">
        <v>0</v>
      </c>
      <c r="P927">
        <v>0</v>
      </c>
      <c r="Q927">
        <v>0</v>
      </c>
      <c r="R927" t="s">
        <v>227</v>
      </c>
      <c r="S927" t="s">
        <v>227</v>
      </c>
      <c r="T927">
        <v>0</v>
      </c>
      <c r="U927" t="s">
        <v>227</v>
      </c>
      <c r="V927" t="s">
        <v>227</v>
      </c>
      <c r="W927" t="s">
        <v>227</v>
      </c>
      <c r="X927" t="s">
        <v>227</v>
      </c>
      <c r="Y927" t="s">
        <v>227</v>
      </c>
      <c r="Z927" t="s">
        <v>227</v>
      </c>
      <c r="AA927" t="s">
        <v>54</v>
      </c>
      <c r="AB927">
        <v>69</v>
      </c>
      <c r="AC927">
        <v>69</v>
      </c>
      <c r="AD927" t="s">
        <v>67</v>
      </c>
      <c r="AE927" t="s">
        <v>6</v>
      </c>
      <c r="AF927" t="s">
        <v>10</v>
      </c>
      <c r="AG927" t="s">
        <v>88</v>
      </c>
      <c r="AH927" s="3">
        <v>45797</v>
      </c>
      <c r="AJ927" t="s">
        <v>56</v>
      </c>
      <c r="AK927" s="3"/>
      <c r="AM927" s="3"/>
      <c r="AN927" t="s">
        <v>57</v>
      </c>
      <c r="AO927" s="3"/>
      <c r="AR927"/>
      <c r="AS927">
        <v>202505</v>
      </c>
      <c r="AT927" s="3">
        <v>45797</v>
      </c>
      <c r="AU927">
        <v>2188934</v>
      </c>
      <c r="AV927">
        <v>45800</v>
      </c>
      <c r="AW927" s="3">
        <v>45806</v>
      </c>
      <c r="AY927" s="3"/>
      <c r="BA927" s="3"/>
      <c r="BC927" s="3"/>
      <c r="BD927">
        <v>202505</v>
      </c>
      <c r="BE927">
        <v>202505</v>
      </c>
      <c r="BF927" s="5">
        <f>IFERROR(VLOOKUP(Sheet1[[#This Row],[ASESOR]],Parámetros!A:B,2,0),Sheet1[[#This Row],[PERIODO_ALTA]])</f>
        <v>202505</v>
      </c>
      <c r="BG927" s="5" t="str">
        <f>_xlfn.CONCAT(TRIM(Sheet1[[#This Row],[ASESOR]])," ",TRIM(Sheet1[[#This Row],[DEPARTAMENTO]]))</f>
        <v>DAS SOLUCIONES S.A.C. La Libertad</v>
      </c>
      <c r="BH927" s="5" t="str">
        <f>Sheet1[[#This Row],[DNI_ASESOR]]</f>
        <v>20607995258</v>
      </c>
      <c r="BI927">
        <f>IF(Sheet1[[#This Row],[GRUPO]]="G1",IF(AND(Sheet1[[#This Row],[RECIBO1_PAGADO]]&lt;&gt;"",Sheet1[[#This Row],[RECIBO1_PAGADO]]&lt;=DATEVALUE("10/06/2025")),1,0),0)</f>
        <v>1</v>
      </c>
      <c r="BJ927" s="9">
        <f>Sheet1[[#This Row],[PRECIO CON IGV EXTERNO]]/1.18</f>
        <v>58.474576271186443</v>
      </c>
      <c r="BK927" s="5" t="str">
        <f>IF(MONTH(Sheet1[[#This Row],[WS_RECIBO1_EMISION]])=5,"G1",IF(MONTH(Sheet1[[#This Row],[WS_RECIBO1_EMISION]])-5=1,"G2","POR DEFINIR"))</f>
        <v>G1</v>
      </c>
      <c r="BL927" s="5" t="s">
        <v>1798</v>
      </c>
    </row>
    <row r="928" spans="1:64" x14ac:dyDescent="0.25">
      <c r="A928">
        <v>2188975</v>
      </c>
      <c r="B928" t="s">
        <v>1229</v>
      </c>
      <c r="C928" t="s">
        <v>94</v>
      </c>
      <c r="D928" t="s">
        <v>95</v>
      </c>
      <c r="E928" t="s">
        <v>102</v>
      </c>
      <c r="H928" s="3">
        <v>45797</v>
      </c>
      <c r="I928" s="13">
        <v>45797.706485185183</v>
      </c>
      <c r="J928" t="s">
        <v>195</v>
      </c>
      <c r="K928">
        <v>1000</v>
      </c>
      <c r="L928" t="s">
        <v>188</v>
      </c>
      <c r="M928" t="s">
        <v>58</v>
      </c>
      <c r="N928">
        <v>1</v>
      </c>
      <c r="O928">
        <v>0</v>
      </c>
      <c r="P928">
        <v>0</v>
      </c>
      <c r="Q928">
        <v>0</v>
      </c>
      <c r="R928" t="s">
        <v>227</v>
      </c>
      <c r="S928" t="s">
        <v>227</v>
      </c>
      <c r="T928">
        <v>0</v>
      </c>
      <c r="U928" t="s">
        <v>227</v>
      </c>
      <c r="V928" t="s">
        <v>227</v>
      </c>
      <c r="W928" t="s">
        <v>227</v>
      </c>
      <c r="X928" t="s">
        <v>227</v>
      </c>
      <c r="Y928" t="s">
        <v>227</v>
      </c>
      <c r="Z928" t="s">
        <v>228</v>
      </c>
      <c r="AA928" t="s">
        <v>54</v>
      </c>
      <c r="AB928">
        <v>129.9</v>
      </c>
      <c r="AC928">
        <v>111.563</v>
      </c>
      <c r="AD928" t="s">
        <v>67</v>
      </c>
      <c r="AE928" t="s">
        <v>4</v>
      </c>
      <c r="AF928" t="s">
        <v>8</v>
      </c>
      <c r="AG928" t="s">
        <v>88</v>
      </c>
      <c r="AH928" s="3">
        <v>45798</v>
      </c>
      <c r="AJ928" t="s">
        <v>56</v>
      </c>
      <c r="AK928" s="3"/>
      <c r="AM928" s="3"/>
      <c r="AN928" t="s">
        <v>57</v>
      </c>
      <c r="AO928" s="3"/>
      <c r="AR928"/>
      <c r="AS928">
        <v>202505</v>
      </c>
      <c r="AT928" s="3">
        <v>45798</v>
      </c>
      <c r="AU928">
        <v>2188975</v>
      </c>
      <c r="AV928">
        <v>45800</v>
      </c>
      <c r="AW928" s="3">
        <v>45806</v>
      </c>
      <c r="AY928" s="3"/>
      <c r="BA928" s="3"/>
      <c r="BC928" s="3"/>
      <c r="BD928">
        <v>202505</v>
      </c>
      <c r="BE928">
        <v>202505</v>
      </c>
      <c r="BF928" s="5">
        <f>IFERROR(VLOOKUP(Sheet1[[#This Row],[ASESOR]],Parámetros!A:B,2,0),Sheet1[[#This Row],[PERIODO_ALTA]])</f>
        <v>202505</v>
      </c>
      <c r="BG928" s="5" t="str">
        <f>_xlfn.CONCAT(TRIM(Sheet1[[#This Row],[ASESOR]])," ",TRIM(Sheet1[[#This Row],[DEPARTAMENTO]]))</f>
        <v>ALIV TELECOM S.A.C. La Libertad</v>
      </c>
      <c r="BH928" s="5" t="str">
        <f>Sheet1[[#This Row],[DNI_ASESOR]]</f>
        <v>20609316170</v>
      </c>
      <c r="BI928">
        <f>IF(Sheet1[[#This Row],[GRUPO]]="G1",IF(AND(Sheet1[[#This Row],[RECIBO1_PAGADO]]&lt;&gt;"",Sheet1[[#This Row],[RECIBO1_PAGADO]]&lt;=DATEVALUE("10/06/2025")),1,0),0)</f>
        <v>1</v>
      </c>
      <c r="BJ928" s="9">
        <f>Sheet1[[#This Row],[PRECIO CON IGV EXTERNO]]/1.18</f>
        <v>94.544915254237296</v>
      </c>
      <c r="BK928" s="5" t="str">
        <f>IF(MONTH(Sheet1[[#This Row],[WS_RECIBO1_EMISION]])=5,"G1",IF(MONTH(Sheet1[[#This Row],[WS_RECIBO1_EMISION]])-5=1,"G2","POR DEFINIR"))</f>
        <v>G1</v>
      </c>
      <c r="BL928" s="5" t="s">
        <v>1798</v>
      </c>
    </row>
    <row r="929" spans="1:64" x14ac:dyDescent="0.25">
      <c r="A929">
        <v>2188999</v>
      </c>
      <c r="B929" t="s">
        <v>1230</v>
      </c>
      <c r="C929" t="s">
        <v>85</v>
      </c>
      <c r="D929" t="s">
        <v>86</v>
      </c>
      <c r="E929" t="s">
        <v>87</v>
      </c>
      <c r="H929" s="3">
        <v>45797</v>
      </c>
      <c r="I929" s="13">
        <v>45797.708503275462</v>
      </c>
      <c r="J929" t="s">
        <v>190</v>
      </c>
      <c r="K929">
        <v>350</v>
      </c>
      <c r="L929" t="s">
        <v>186</v>
      </c>
      <c r="M929" t="s">
        <v>53</v>
      </c>
      <c r="N929">
        <v>0</v>
      </c>
      <c r="O929">
        <v>0</v>
      </c>
      <c r="P929">
        <v>0</v>
      </c>
      <c r="Q929">
        <v>0</v>
      </c>
      <c r="R929" t="s">
        <v>227</v>
      </c>
      <c r="S929" t="s">
        <v>227</v>
      </c>
      <c r="T929">
        <v>0</v>
      </c>
      <c r="U929" t="s">
        <v>227</v>
      </c>
      <c r="V929" t="s">
        <v>227</v>
      </c>
      <c r="W929" t="s">
        <v>227</v>
      </c>
      <c r="X929" t="s">
        <v>227</v>
      </c>
      <c r="Y929" t="s">
        <v>227</v>
      </c>
      <c r="Z929" t="s">
        <v>227</v>
      </c>
      <c r="AA929" t="s">
        <v>54</v>
      </c>
      <c r="AB929">
        <v>69</v>
      </c>
      <c r="AC929">
        <v>69</v>
      </c>
      <c r="AD929" t="s">
        <v>55</v>
      </c>
      <c r="AE929" t="s">
        <v>4</v>
      </c>
      <c r="AF929" t="s">
        <v>8</v>
      </c>
      <c r="AG929" t="s">
        <v>88</v>
      </c>
      <c r="AH929" s="3">
        <v>45798</v>
      </c>
      <c r="AJ929" t="s">
        <v>56</v>
      </c>
      <c r="AK929" s="3"/>
      <c r="AM929" s="3"/>
      <c r="AN929" t="s">
        <v>57</v>
      </c>
      <c r="AO929" s="3"/>
      <c r="AR929"/>
      <c r="AS929">
        <v>202505</v>
      </c>
      <c r="AT929" s="3">
        <v>45798</v>
      </c>
      <c r="AU929">
        <v>2188999</v>
      </c>
      <c r="AV929">
        <v>45800</v>
      </c>
      <c r="AW929" s="3">
        <v>45816</v>
      </c>
      <c r="AY929" s="3"/>
      <c r="BA929" s="3"/>
      <c r="BC929" s="3"/>
      <c r="BD929">
        <v>202505</v>
      </c>
      <c r="BE929">
        <v>202505</v>
      </c>
      <c r="BF929" s="5">
        <f>IFERROR(VLOOKUP(Sheet1[[#This Row],[ASESOR]],Parámetros!A:B,2,0),Sheet1[[#This Row],[PERIODO_ALTA]])</f>
        <v>202505</v>
      </c>
      <c r="BG929" s="5" t="str">
        <f>_xlfn.CONCAT(TRIM(Sheet1[[#This Row],[ASESOR]])," ",TRIM(Sheet1[[#This Row],[DEPARTAMENTO]]))</f>
        <v>ALIV TELECOM S.A.C. Lambayeque</v>
      </c>
      <c r="BH929" s="5" t="str">
        <f>Sheet1[[#This Row],[DNI_ASESOR]]</f>
        <v>20609316170</v>
      </c>
      <c r="BI929">
        <f>IF(Sheet1[[#This Row],[GRUPO]]="G1",IF(AND(Sheet1[[#This Row],[RECIBO1_PAGADO]]&lt;&gt;"",Sheet1[[#This Row],[RECIBO1_PAGADO]]&lt;=DATEVALUE("10/06/2025")),1,0),0)</f>
        <v>1</v>
      </c>
      <c r="BJ929" s="9">
        <f>Sheet1[[#This Row],[PRECIO CON IGV EXTERNO]]/1.18</f>
        <v>58.474576271186443</v>
      </c>
      <c r="BK929" s="5" t="str">
        <f>IF(MONTH(Sheet1[[#This Row],[WS_RECIBO1_EMISION]])=5,"G1",IF(MONTH(Sheet1[[#This Row],[WS_RECIBO1_EMISION]])-5=1,"G2","POR DEFINIR"))</f>
        <v>G1</v>
      </c>
      <c r="BL929" s="5" t="s">
        <v>1798</v>
      </c>
    </row>
    <row r="930" spans="1:64" x14ac:dyDescent="0.25">
      <c r="A930">
        <v>2189041</v>
      </c>
      <c r="B930" t="s">
        <v>1231</v>
      </c>
      <c r="C930" t="s">
        <v>94</v>
      </c>
      <c r="D930" t="s">
        <v>95</v>
      </c>
      <c r="E930" t="s">
        <v>96</v>
      </c>
      <c r="H930" s="3">
        <v>45797</v>
      </c>
      <c r="I930" s="13">
        <v>45797.716806099539</v>
      </c>
      <c r="J930" t="s">
        <v>190</v>
      </c>
      <c r="K930">
        <v>350</v>
      </c>
      <c r="L930" t="s">
        <v>186</v>
      </c>
      <c r="M930" t="s">
        <v>53</v>
      </c>
      <c r="N930">
        <v>0</v>
      </c>
      <c r="O930">
        <v>0</v>
      </c>
      <c r="P930">
        <v>0</v>
      </c>
      <c r="Q930">
        <v>0</v>
      </c>
      <c r="R930" t="s">
        <v>227</v>
      </c>
      <c r="S930" t="s">
        <v>227</v>
      </c>
      <c r="T930">
        <v>0</v>
      </c>
      <c r="U930" t="s">
        <v>227</v>
      </c>
      <c r="V930" t="s">
        <v>227</v>
      </c>
      <c r="W930" t="s">
        <v>227</v>
      </c>
      <c r="X930" t="s">
        <v>227</v>
      </c>
      <c r="Y930" t="s">
        <v>227</v>
      </c>
      <c r="Z930" t="s">
        <v>227</v>
      </c>
      <c r="AA930" t="s">
        <v>54</v>
      </c>
      <c r="AB930">
        <v>69</v>
      </c>
      <c r="AC930">
        <v>69</v>
      </c>
      <c r="AD930" t="s">
        <v>60</v>
      </c>
      <c r="AE930" t="s">
        <v>6</v>
      </c>
      <c r="AF930" t="s">
        <v>10</v>
      </c>
      <c r="AG930" t="s">
        <v>88</v>
      </c>
      <c r="AH930" s="3">
        <v>45798</v>
      </c>
      <c r="AJ930" t="s">
        <v>56</v>
      </c>
      <c r="AK930" s="3"/>
      <c r="AM930" s="3"/>
      <c r="AN930" t="s">
        <v>57</v>
      </c>
      <c r="AO930" s="3"/>
      <c r="AR930"/>
      <c r="AS930">
        <v>202505</v>
      </c>
      <c r="AT930" s="3">
        <v>45798</v>
      </c>
      <c r="AU930">
        <v>2189041</v>
      </c>
      <c r="AV930">
        <v>45800</v>
      </c>
      <c r="AW930" s="3">
        <v>45813</v>
      </c>
      <c r="AY930" s="3"/>
      <c r="BA930" s="3"/>
      <c r="BC930" s="3"/>
      <c r="BD930">
        <v>202505</v>
      </c>
      <c r="BE930">
        <v>202505</v>
      </c>
      <c r="BF930" s="5">
        <f>IFERROR(VLOOKUP(Sheet1[[#This Row],[ASESOR]],Parámetros!A:B,2,0),Sheet1[[#This Row],[PERIODO_ALTA]])</f>
        <v>202505</v>
      </c>
      <c r="BG930" s="5" t="str">
        <f>_xlfn.CONCAT(TRIM(Sheet1[[#This Row],[ASESOR]])," ",TRIM(Sheet1[[#This Row],[DEPARTAMENTO]]))</f>
        <v>DAS SOLUCIONES S.A.C. La Libertad</v>
      </c>
      <c r="BH930" s="5" t="str">
        <f>Sheet1[[#This Row],[DNI_ASESOR]]</f>
        <v>20607995258</v>
      </c>
      <c r="BI930">
        <f>IF(Sheet1[[#This Row],[GRUPO]]="G1",IF(AND(Sheet1[[#This Row],[RECIBO1_PAGADO]]&lt;&gt;"",Sheet1[[#This Row],[RECIBO1_PAGADO]]&lt;=DATEVALUE("10/06/2025")),1,0),0)</f>
        <v>1</v>
      </c>
      <c r="BJ930" s="9">
        <f>Sheet1[[#This Row],[PRECIO CON IGV EXTERNO]]/1.18</f>
        <v>58.474576271186443</v>
      </c>
      <c r="BK930" s="5" t="str">
        <f>IF(MONTH(Sheet1[[#This Row],[WS_RECIBO1_EMISION]])=5,"G1",IF(MONTH(Sheet1[[#This Row],[WS_RECIBO1_EMISION]])-5=1,"G2","POR DEFINIR"))</f>
        <v>G1</v>
      </c>
      <c r="BL930" s="5" t="s">
        <v>1798</v>
      </c>
    </row>
    <row r="931" spans="1:64" x14ac:dyDescent="0.25">
      <c r="A931">
        <v>2189310</v>
      </c>
      <c r="B931" t="s">
        <v>1232</v>
      </c>
      <c r="C931" t="s">
        <v>98</v>
      </c>
      <c r="D931" t="s">
        <v>99</v>
      </c>
      <c r="E931" t="s">
        <v>100</v>
      </c>
      <c r="H931" s="3">
        <v>45797</v>
      </c>
      <c r="I931" s="13">
        <v>45797.800126851849</v>
      </c>
      <c r="J931" t="s">
        <v>195</v>
      </c>
      <c r="K931">
        <v>1000</v>
      </c>
      <c r="L931" t="s">
        <v>188</v>
      </c>
      <c r="M931" t="s">
        <v>58</v>
      </c>
      <c r="N931">
        <v>1</v>
      </c>
      <c r="O931">
        <v>0</v>
      </c>
      <c r="P931">
        <v>0</v>
      </c>
      <c r="Q931">
        <v>0</v>
      </c>
      <c r="R931" t="s">
        <v>227</v>
      </c>
      <c r="S931" t="s">
        <v>227</v>
      </c>
      <c r="T931">
        <v>0</v>
      </c>
      <c r="U931" t="s">
        <v>227</v>
      </c>
      <c r="V931" t="s">
        <v>227</v>
      </c>
      <c r="W931" t="s">
        <v>227</v>
      </c>
      <c r="X931" t="s">
        <v>227</v>
      </c>
      <c r="Y931" t="s">
        <v>227</v>
      </c>
      <c r="Z931" t="s">
        <v>228</v>
      </c>
      <c r="AA931" t="s">
        <v>54</v>
      </c>
      <c r="AB931">
        <v>129.9</v>
      </c>
      <c r="AC931">
        <v>111.563</v>
      </c>
      <c r="AD931" t="s">
        <v>55</v>
      </c>
      <c r="AE931" t="s">
        <v>199</v>
      </c>
      <c r="AF931" t="s">
        <v>200</v>
      </c>
      <c r="AG931" t="s">
        <v>88</v>
      </c>
      <c r="AH931" s="3">
        <v>45798</v>
      </c>
      <c r="AJ931" t="s">
        <v>56</v>
      </c>
      <c r="AK931" s="3"/>
      <c r="AM931" s="3"/>
      <c r="AN931" t="s">
        <v>57</v>
      </c>
      <c r="AO931" s="3"/>
      <c r="AR931"/>
      <c r="AS931">
        <v>202505</v>
      </c>
      <c r="AT931" s="3">
        <v>45798</v>
      </c>
      <c r="AU931">
        <v>2189310</v>
      </c>
      <c r="AV931">
        <v>45800</v>
      </c>
      <c r="AW931" s="3">
        <v>45807</v>
      </c>
      <c r="AY931" s="3"/>
      <c r="BA931" s="3"/>
      <c r="BC931" s="3"/>
      <c r="BD931">
        <v>202505</v>
      </c>
      <c r="BE931">
        <v>202505</v>
      </c>
      <c r="BF931" s="5">
        <f>IFERROR(VLOOKUP(Sheet1[[#This Row],[ASESOR]],Parámetros!A:B,2,0),Sheet1[[#This Row],[PERIODO_ALTA]])</f>
        <v>202505</v>
      </c>
      <c r="BG931" s="5" t="str">
        <f>_xlfn.CONCAT(TRIM(Sheet1[[#This Row],[ASESOR]])," ",TRIM(Sheet1[[#This Row],[DEPARTAMENTO]]))</f>
        <v>TELCO CONTACT S.A.C Áncash</v>
      </c>
      <c r="BH931" s="5" t="str">
        <f>Sheet1[[#This Row],[DNI_ASESOR]]</f>
        <v>20613723219</v>
      </c>
      <c r="BI931">
        <f>IF(Sheet1[[#This Row],[GRUPO]]="G1",IF(AND(Sheet1[[#This Row],[RECIBO1_PAGADO]]&lt;&gt;"",Sheet1[[#This Row],[RECIBO1_PAGADO]]&lt;=DATEVALUE("10/06/2025")),1,0),0)</f>
        <v>1</v>
      </c>
      <c r="BJ931" s="9">
        <f>Sheet1[[#This Row],[PRECIO CON IGV EXTERNO]]/1.18</f>
        <v>94.544915254237296</v>
      </c>
      <c r="BK931" s="5" t="str">
        <f>IF(MONTH(Sheet1[[#This Row],[WS_RECIBO1_EMISION]])=5,"G1",IF(MONTH(Sheet1[[#This Row],[WS_RECIBO1_EMISION]])-5=1,"G2","POR DEFINIR"))</f>
        <v>G1</v>
      </c>
      <c r="BL931" s="5" t="s">
        <v>1798</v>
      </c>
    </row>
    <row r="932" spans="1:64" x14ac:dyDescent="0.25">
      <c r="A932">
        <v>2189353</v>
      </c>
      <c r="B932" t="s">
        <v>1233</v>
      </c>
      <c r="C932" t="s">
        <v>89</v>
      </c>
      <c r="D932" t="s">
        <v>89</v>
      </c>
      <c r="E932" t="s">
        <v>90</v>
      </c>
      <c r="H932" s="3">
        <v>45797</v>
      </c>
      <c r="I932" s="13">
        <v>45797.814726886572</v>
      </c>
      <c r="J932" t="s">
        <v>195</v>
      </c>
      <c r="K932">
        <v>1000</v>
      </c>
      <c r="L932" t="s">
        <v>188</v>
      </c>
      <c r="M932" t="s">
        <v>58</v>
      </c>
      <c r="N932">
        <v>1</v>
      </c>
      <c r="O932">
        <v>0</v>
      </c>
      <c r="P932">
        <v>0</v>
      </c>
      <c r="Q932">
        <v>0</v>
      </c>
      <c r="R932" t="s">
        <v>227</v>
      </c>
      <c r="S932" t="s">
        <v>227</v>
      </c>
      <c r="T932">
        <v>0</v>
      </c>
      <c r="U932" t="s">
        <v>227</v>
      </c>
      <c r="V932" t="s">
        <v>227</v>
      </c>
      <c r="W932" t="s">
        <v>227</v>
      </c>
      <c r="X932" t="s">
        <v>227</v>
      </c>
      <c r="Y932" t="s">
        <v>227</v>
      </c>
      <c r="Z932" t="s">
        <v>228</v>
      </c>
      <c r="AA932" t="s">
        <v>54</v>
      </c>
      <c r="AB932">
        <v>129.9</v>
      </c>
      <c r="AC932">
        <v>111.563</v>
      </c>
      <c r="AD932" t="s">
        <v>67</v>
      </c>
      <c r="AE932" t="s">
        <v>4</v>
      </c>
      <c r="AF932" t="s">
        <v>8</v>
      </c>
      <c r="AG932" t="s">
        <v>88</v>
      </c>
      <c r="AH932" s="3">
        <v>45798</v>
      </c>
      <c r="AJ932" t="s">
        <v>56</v>
      </c>
      <c r="AK932" s="3"/>
      <c r="AM932" s="3"/>
      <c r="AN932" t="s">
        <v>57</v>
      </c>
      <c r="AO932" s="3"/>
      <c r="AR932"/>
      <c r="AS932">
        <v>202505</v>
      </c>
      <c r="AT932" s="3">
        <v>45798</v>
      </c>
      <c r="AU932">
        <v>2189353</v>
      </c>
      <c r="AV932" s="3">
        <v>45800</v>
      </c>
      <c r="AW932" s="3">
        <v>45816</v>
      </c>
      <c r="AY932" s="3"/>
      <c r="BA932" s="3"/>
      <c r="BC932" s="3"/>
      <c r="BD932">
        <v>202505</v>
      </c>
      <c r="BE932">
        <v>202505</v>
      </c>
      <c r="BF932" s="5">
        <f>IFERROR(VLOOKUP(Sheet1[[#This Row],[ASESOR]],Parámetros!A:B,2,0),Sheet1[[#This Row],[PERIODO_ALTA]])</f>
        <v>202505</v>
      </c>
      <c r="BG932" s="5" t="str">
        <f>_xlfn.CONCAT(TRIM(Sheet1[[#This Row],[ASESOR]])," ",TRIM(Sheet1[[#This Row],[DEPARTAMENTO]]))</f>
        <v>ALIV TELECOM S.A.C. Piura</v>
      </c>
      <c r="BH932" s="5" t="str">
        <f>Sheet1[[#This Row],[DNI_ASESOR]]</f>
        <v>20609316170</v>
      </c>
      <c r="BI932">
        <f>IF(Sheet1[[#This Row],[GRUPO]]="G1",IF(AND(Sheet1[[#This Row],[RECIBO1_PAGADO]]&lt;&gt;"",Sheet1[[#This Row],[RECIBO1_PAGADO]]&lt;=DATEVALUE("10/06/2025")),1,0),0)</f>
        <v>1</v>
      </c>
      <c r="BJ932" s="9">
        <f>Sheet1[[#This Row],[PRECIO CON IGV EXTERNO]]/1.18</f>
        <v>94.544915254237296</v>
      </c>
      <c r="BK932" s="5" t="str">
        <f>IF(MONTH(Sheet1[[#This Row],[WS_RECIBO1_EMISION]])=5,"G1",IF(MONTH(Sheet1[[#This Row],[WS_RECIBO1_EMISION]])-5=1,"G2","POR DEFINIR"))</f>
        <v>G1</v>
      </c>
      <c r="BL932" s="5" t="s">
        <v>1798</v>
      </c>
    </row>
    <row r="933" spans="1:64" x14ac:dyDescent="0.25">
      <c r="A933">
        <v>2189385</v>
      </c>
      <c r="B933" t="s">
        <v>1234</v>
      </c>
      <c r="C933" t="s">
        <v>89</v>
      </c>
      <c r="D933" t="s">
        <v>89</v>
      </c>
      <c r="E933" t="s">
        <v>97</v>
      </c>
      <c r="H933" s="3">
        <v>45797</v>
      </c>
      <c r="I933" s="13">
        <v>45797.829381365744</v>
      </c>
      <c r="J933" t="s">
        <v>190</v>
      </c>
      <c r="K933">
        <v>350</v>
      </c>
      <c r="L933" t="s">
        <v>186</v>
      </c>
      <c r="M933" t="s">
        <v>53</v>
      </c>
      <c r="N933">
        <v>0</v>
      </c>
      <c r="O933">
        <v>0</v>
      </c>
      <c r="P933">
        <v>0</v>
      </c>
      <c r="Q933">
        <v>0</v>
      </c>
      <c r="R933" t="s">
        <v>227</v>
      </c>
      <c r="S933" t="s">
        <v>227</v>
      </c>
      <c r="T933">
        <v>0</v>
      </c>
      <c r="U933" t="s">
        <v>227</v>
      </c>
      <c r="V933" t="s">
        <v>227</v>
      </c>
      <c r="W933" t="s">
        <v>227</v>
      </c>
      <c r="X933" t="s">
        <v>227</v>
      </c>
      <c r="Y933" t="s">
        <v>227</v>
      </c>
      <c r="Z933" t="s">
        <v>227</v>
      </c>
      <c r="AA933" t="s">
        <v>64</v>
      </c>
      <c r="AB933">
        <v>69</v>
      </c>
      <c r="AC933">
        <v>69</v>
      </c>
      <c r="AD933" t="s">
        <v>67</v>
      </c>
      <c r="AE933" t="s">
        <v>4</v>
      </c>
      <c r="AF933" t="s">
        <v>8</v>
      </c>
      <c r="AG933" t="s">
        <v>88</v>
      </c>
      <c r="AH933" s="3">
        <v>45798</v>
      </c>
      <c r="AJ933" t="s">
        <v>56</v>
      </c>
      <c r="AK933" s="3"/>
      <c r="AM933" s="3"/>
      <c r="AN933" t="s">
        <v>57</v>
      </c>
      <c r="AO933" s="3"/>
      <c r="AR933"/>
      <c r="AS933">
        <v>202505</v>
      </c>
      <c r="AT933" s="3">
        <v>45798</v>
      </c>
      <c r="AU933">
        <v>2189385</v>
      </c>
      <c r="AV933">
        <v>45800</v>
      </c>
      <c r="AW933" s="3">
        <v>45818</v>
      </c>
      <c r="AY933" s="3"/>
      <c r="BA933" s="3"/>
      <c r="BC933" s="3"/>
      <c r="BD933">
        <v>202505</v>
      </c>
      <c r="BE933">
        <v>202505</v>
      </c>
      <c r="BF933" s="5">
        <f>IFERROR(VLOOKUP(Sheet1[[#This Row],[ASESOR]],Parámetros!A:B,2,0),Sheet1[[#This Row],[PERIODO_ALTA]])</f>
        <v>202505</v>
      </c>
      <c r="BG933" s="5" t="str">
        <f>_xlfn.CONCAT(TRIM(Sheet1[[#This Row],[ASESOR]])," ",TRIM(Sheet1[[#This Row],[DEPARTAMENTO]]))</f>
        <v>ALIV TELECOM S.A.C. Piura</v>
      </c>
      <c r="BH933" s="5" t="str">
        <f>Sheet1[[#This Row],[DNI_ASESOR]]</f>
        <v>20609316170</v>
      </c>
      <c r="BI933">
        <f>IF(Sheet1[[#This Row],[GRUPO]]="G1",IF(AND(Sheet1[[#This Row],[RECIBO1_PAGADO]]&lt;&gt;"",Sheet1[[#This Row],[RECIBO1_PAGADO]]&lt;=DATEVALUE("10/06/2025")),1,0),0)</f>
        <v>1</v>
      </c>
      <c r="BJ933" s="9">
        <f>Sheet1[[#This Row],[PRECIO CON IGV EXTERNO]]/1.18</f>
        <v>58.474576271186443</v>
      </c>
      <c r="BK933" s="5" t="str">
        <f>IF(MONTH(Sheet1[[#This Row],[WS_RECIBO1_EMISION]])=5,"G1",IF(MONTH(Sheet1[[#This Row],[WS_RECIBO1_EMISION]])-5=1,"G2","POR DEFINIR"))</f>
        <v>G1</v>
      </c>
      <c r="BL933" s="5" t="s">
        <v>1798</v>
      </c>
    </row>
    <row r="934" spans="1:64" x14ac:dyDescent="0.25">
      <c r="A934">
        <v>2189418</v>
      </c>
      <c r="B934" t="s">
        <v>1235</v>
      </c>
      <c r="C934" t="s">
        <v>98</v>
      </c>
      <c r="D934" t="s">
        <v>99</v>
      </c>
      <c r="E934" t="s">
        <v>101</v>
      </c>
      <c r="H934" s="3">
        <v>45797</v>
      </c>
      <c r="I934" s="13">
        <v>45797.846013113427</v>
      </c>
      <c r="J934" t="s">
        <v>190</v>
      </c>
      <c r="K934">
        <v>350</v>
      </c>
      <c r="L934" t="s">
        <v>186</v>
      </c>
      <c r="M934" t="s">
        <v>53</v>
      </c>
      <c r="N934">
        <v>0</v>
      </c>
      <c r="O934">
        <v>0</v>
      </c>
      <c r="P934">
        <v>0</v>
      </c>
      <c r="Q934">
        <v>0</v>
      </c>
      <c r="R934" t="s">
        <v>227</v>
      </c>
      <c r="S934" t="s">
        <v>227</v>
      </c>
      <c r="T934">
        <v>0</v>
      </c>
      <c r="U934" t="s">
        <v>227</v>
      </c>
      <c r="V934" t="s">
        <v>227</v>
      </c>
      <c r="W934" t="s">
        <v>227</v>
      </c>
      <c r="X934" t="s">
        <v>227</v>
      </c>
      <c r="Y934" t="s">
        <v>227</v>
      </c>
      <c r="Z934" t="s">
        <v>227</v>
      </c>
      <c r="AA934" t="s">
        <v>54</v>
      </c>
      <c r="AB934">
        <v>69</v>
      </c>
      <c r="AC934">
        <v>69</v>
      </c>
      <c r="AD934" t="s">
        <v>55</v>
      </c>
      <c r="AE934" t="s">
        <v>199</v>
      </c>
      <c r="AF934" t="s">
        <v>200</v>
      </c>
      <c r="AG934" t="s">
        <v>88</v>
      </c>
      <c r="AH934" s="3">
        <v>45798</v>
      </c>
      <c r="AJ934" t="s">
        <v>56</v>
      </c>
      <c r="AK934" s="3"/>
      <c r="AM934" s="3"/>
      <c r="AN934" t="s">
        <v>57</v>
      </c>
      <c r="AO934" s="3"/>
      <c r="AR934"/>
      <c r="AS934">
        <v>202505</v>
      </c>
      <c r="AT934" s="3">
        <v>45798</v>
      </c>
      <c r="AU934">
        <v>2189418</v>
      </c>
      <c r="AV934">
        <v>45800</v>
      </c>
      <c r="AW934" s="3">
        <v>45807</v>
      </c>
      <c r="AY934" s="3"/>
      <c r="BA934" s="3"/>
      <c r="BC934" s="3"/>
      <c r="BD934">
        <v>202505</v>
      </c>
      <c r="BE934">
        <v>202505</v>
      </c>
      <c r="BF934" s="5">
        <f>IFERROR(VLOOKUP(Sheet1[[#This Row],[ASESOR]],Parámetros!A:B,2,0),Sheet1[[#This Row],[PERIODO_ALTA]])</f>
        <v>202505</v>
      </c>
      <c r="BG934" s="5" t="str">
        <f>_xlfn.CONCAT(TRIM(Sheet1[[#This Row],[ASESOR]])," ",TRIM(Sheet1[[#This Row],[DEPARTAMENTO]]))</f>
        <v>TELCO CONTACT S.A.C Áncash</v>
      </c>
      <c r="BH934" s="5" t="str">
        <f>Sheet1[[#This Row],[DNI_ASESOR]]</f>
        <v>20613723219</v>
      </c>
      <c r="BI934">
        <f>IF(Sheet1[[#This Row],[GRUPO]]="G1",IF(AND(Sheet1[[#This Row],[RECIBO1_PAGADO]]&lt;&gt;"",Sheet1[[#This Row],[RECIBO1_PAGADO]]&lt;=DATEVALUE("10/06/2025")),1,0),0)</f>
        <v>1</v>
      </c>
      <c r="BJ934" s="9">
        <f>Sheet1[[#This Row],[PRECIO CON IGV EXTERNO]]/1.18</f>
        <v>58.474576271186443</v>
      </c>
      <c r="BK934" s="5" t="str">
        <f>IF(MONTH(Sheet1[[#This Row],[WS_RECIBO1_EMISION]])=5,"G1",IF(MONTH(Sheet1[[#This Row],[WS_RECIBO1_EMISION]])-5=1,"G2","POR DEFINIR"))</f>
        <v>G1</v>
      </c>
      <c r="BL934" s="5" t="s">
        <v>1798</v>
      </c>
    </row>
    <row r="935" spans="1:64" x14ac:dyDescent="0.25">
      <c r="A935">
        <v>2189496</v>
      </c>
      <c r="B935" t="s">
        <v>1236</v>
      </c>
      <c r="C935" t="s">
        <v>89</v>
      </c>
      <c r="D935" t="s">
        <v>89</v>
      </c>
      <c r="E935" t="s">
        <v>89</v>
      </c>
      <c r="H935" s="3">
        <v>45797</v>
      </c>
      <c r="I935" s="13">
        <v>45797.891786840279</v>
      </c>
      <c r="J935" t="s">
        <v>190</v>
      </c>
      <c r="K935">
        <v>350</v>
      </c>
      <c r="L935" t="s">
        <v>186</v>
      </c>
      <c r="M935" t="s">
        <v>53</v>
      </c>
      <c r="N935">
        <v>0</v>
      </c>
      <c r="O935">
        <v>0</v>
      </c>
      <c r="P935">
        <v>0</v>
      </c>
      <c r="Q935">
        <v>0</v>
      </c>
      <c r="R935" t="s">
        <v>227</v>
      </c>
      <c r="S935" t="s">
        <v>227</v>
      </c>
      <c r="T935">
        <v>0</v>
      </c>
      <c r="U935" t="s">
        <v>227</v>
      </c>
      <c r="V935" t="s">
        <v>227</v>
      </c>
      <c r="W935" t="s">
        <v>227</v>
      </c>
      <c r="X935" t="s">
        <v>227</v>
      </c>
      <c r="Y935" t="s">
        <v>227</v>
      </c>
      <c r="Z935" t="s">
        <v>227</v>
      </c>
      <c r="AA935" t="s">
        <v>54</v>
      </c>
      <c r="AB935">
        <v>69</v>
      </c>
      <c r="AC935">
        <v>69</v>
      </c>
      <c r="AD935" t="s">
        <v>60</v>
      </c>
      <c r="AE935" t="s">
        <v>6</v>
      </c>
      <c r="AF935" t="s">
        <v>10</v>
      </c>
      <c r="AG935" t="s">
        <v>88</v>
      </c>
      <c r="AH935" s="3">
        <v>45798</v>
      </c>
      <c r="AJ935" t="s">
        <v>56</v>
      </c>
      <c r="AK935" s="3"/>
      <c r="AM935" s="3"/>
      <c r="AN935" t="s">
        <v>57</v>
      </c>
      <c r="AO935" s="3"/>
      <c r="AQ935" t="s">
        <v>57</v>
      </c>
      <c r="AR935" t="s">
        <v>69</v>
      </c>
      <c r="AS935">
        <v>202505</v>
      </c>
      <c r="AT935" s="3">
        <v>45798</v>
      </c>
      <c r="AU935">
        <v>2189496</v>
      </c>
      <c r="AV935">
        <v>45800</v>
      </c>
      <c r="AW935" s="3">
        <v>45805</v>
      </c>
      <c r="AY935" s="3"/>
      <c r="BA935" s="3"/>
      <c r="BC935" s="3"/>
      <c r="BD935">
        <v>202505</v>
      </c>
      <c r="BE935">
        <v>202505</v>
      </c>
      <c r="BF935" s="5">
        <f>IFERROR(VLOOKUP(Sheet1[[#This Row],[ASESOR]],Parámetros!A:B,2,0),Sheet1[[#This Row],[PERIODO_ALTA]])</f>
        <v>202505</v>
      </c>
      <c r="BG935" s="5" t="str">
        <f>_xlfn.CONCAT(TRIM(Sheet1[[#This Row],[ASESOR]])," ",TRIM(Sheet1[[#This Row],[DEPARTAMENTO]]))</f>
        <v>DAS SOLUCIONES S.A.C. Piura</v>
      </c>
      <c r="BH935" s="5" t="str">
        <f>Sheet1[[#This Row],[DNI_ASESOR]]</f>
        <v>20607995258</v>
      </c>
      <c r="BI935">
        <f>IF(Sheet1[[#This Row],[GRUPO]]="G1",IF(AND(Sheet1[[#This Row],[RECIBO1_PAGADO]]&lt;&gt;"",Sheet1[[#This Row],[RECIBO1_PAGADO]]&lt;=DATEVALUE("10/06/2025")),1,0),0)</f>
        <v>1</v>
      </c>
      <c r="BJ935" s="9">
        <f>Sheet1[[#This Row],[PRECIO CON IGV EXTERNO]]/1.18</f>
        <v>58.474576271186443</v>
      </c>
      <c r="BK935" s="5" t="str">
        <f>IF(MONTH(Sheet1[[#This Row],[WS_RECIBO1_EMISION]])=5,"G1",IF(MONTH(Sheet1[[#This Row],[WS_RECIBO1_EMISION]])-5=1,"G2","POR DEFINIR"))</f>
        <v>G1</v>
      </c>
      <c r="BL935" s="5" t="s">
        <v>1798</v>
      </c>
    </row>
    <row r="936" spans="1:64" x14ac:dyDescent="0.25">
      <c r="A936">
        <v>2189554</v>
      </c>
      <c r="B936" t="s">
        <v>1237</v>
      </c>
      <c r="C936" t="s">
        <v>85</v>
      </c>
      <c r="D936" t="s">
        <v>105</v>
      </c>
      <c r="E936" t="s">
        <v>85</v>
      </c>
      <c r="H936" s="3">
        <v>45798</v>
      </c>
      <c r="I936" s="13">
        <v>45798.298048414355</v>
      </c>
      <c r="J936" t="s">
        <v>190</v>
      </c>
      <c r="K936">
        <v>350</v>
      </c>
      <c r="L936" t="s">
        <v>186</v>
      </c>
      <c r="M936" t="s">
        <v>53</v>
      </c>
      <c r="N936">
        <v>0</v>
      </c>
      <c r="O936">
        <v>0</v>
      </c>
      <c r="P936">
        <v>0</v>
      </c>
      <c r="Q936">
        <v>0</v>
      </c>
      <c r="R936" t="s">
        <v>227</v>
      </c>
      <c r="S936" t="s">
        <v>227</v>
      </c>
      <c r="T936">
        <v>0</v>
      </c>
      <c r="U936" t="s">
        <v>227</v>
      </c>
      <c r="V936" t="s">
        <v>227</v>
      </c>
      <c r="W936" t="s">
        <v>227</v>
      </c>
      <c r="X936" t="s">
        <v>227</v>
      </c>
      <c r="Y936" t="s">
        <v>227</v>
      </c>
      <c r="Z936" t="s">
        <v>227</v>
      </c>
      <c r="AA936" t="s">
        <v>54</v>
      </c>
      <c r="AB936">
        <v>69</v>
      </c>
      <c r="AC936">
        <v>69</v>
      </c>
      <c r="AD936" t="s">
        <v>67</v>
      </c>
      <c r="AE936" t="s">
        <v>4</v>
      </c>
      <c r="AF936" t="s">
        <v>8</v>
      </c>
      <c r="AG936" t="s">
        <v>88</v>
      </c>
      <c r="AH936" s="3">
        <v>45800</v>
      </c>
      <c r="AJ936" t="s">
        <v>56</v>
      </c>
      <c r="AK936" s="3"/>
      <c r="AM936" s="3"/>
      <c r="AN936" t="s">
        <v>57</v>
      </c>
      <c r="AO936" s="3"/>
      <c r="AR936"/>
      <c r="AS936">
        <v>202505</v>
      </c>
      <c r="AT936" s="3">
        <v>45800</v>
      </c>
      <c r="AU936">
        <v>2189554</v>
      </c>
      <c r="AW936" s="3"/>
      <c r="AY936" s="3"/>
      <c r="BA936" s="3"/>
      <c r="BC936" s="3"/>
      <c r="BD936">
        <v>202505</v>
      </c>
      <c r="BE936">
        <v>202505</v>
      </c>
      <c r="BF936" s="5">
        <f>IFERROR(VLOOKUP(Sheet1[[#This Row],[ASESOR]],Parámetros!A:B,2,0),Sheet1[[#This Row],[PERIODO_ALTA]])</f>
        <v>202505</v>
      </c>
      <c r="BG936" s="5" t="str">
        <f>_xlfn.CONCAT(TRIM(Sheet1[[#This Row],[ASESOR]])," ",TRIM(Sheet1[[#This Row],[DEPARTAMENTO]]))</f>
        <v>ALIV TELECOM S.A.C. Lambayeque</v>
      </c>
      <c r="BH936" s="5" t="str">
        <f>Sheet1[[#This Row],[DNI_ASESOR]]</f>
        <v>20609316170</v>
      </c>
      <c r="BI936">
        <f>IF(Sheet1[[#This Row],[GRUPO]]="G1",IF(AND(Sheet1[[#This Row],[RECIBO1_PAGADO]]&lt;&gt;"",Sheet1[[#This Row],[RECIBO1_PAGADO]]&lt;=DATEVALUE("10/06/2025")),1,0),0)</f>
        <v>0</v>
      </c>
      <c r="BJ936" s="9">
        <f>Sheet1[[#This Row],[PRECIO CON IGV EXTERNO]]/1.18</f>
        <v>58.474576271186443</v>
      </c>
      <c r="BK936" s="5" t="str">
        <f>IF(MONTH(Sheet1[[#This Row],[WS_RECIBO1_EMISION]])=5,"G1",IF(MONTH(Sheet1[[#This Row],[WS_RECIBO1_EMISION]])-5=1,"G2","POR DEFINIR"))</f>
        <v>POR DEFINIR</v>
      </c>
      <c r="BL936" s="5" t="s">
        <v>1798</v>
      </c>
    </row>
    <row r="937" spans="1:64" x14ac:dyDescent="0.25">
      <c r="A937">
        <v>2189728</v>
      </c>
      <c r="B937" t="s">
        <v>1238</v>
      </c>
      <c r="C937" t="s">
        <v>89</v>
      </c>
      <c r="D937" t="s">
        <v>89</v>
      </c>
      <c r="E937" t="s">
        <v>90</v>
      </c>
      <c r="H937" s="3">
        <v>45798</v>
      </c>
      <c r="I937" s="13">
        <v>45798.445974189817</v>
      </c>
      <c r="J937" t="s">
        <v>191</v>
      </c>
      <c r="K937">
        <v>550</v>
      </c>
      <c r="L937" t="s">
        <v>188</v>
      </c>
      <c r="M937" t="s">
        <v>61</v>
      </c>
      <c r="N937">
        <v>0</v>
      </c>
      <c r="O937">
        <v>0</v>
      </c>
      <c r="P937">
        <v>0</v>
      </c>
      <c r="Q937">
        <v>0</v>
      </c>
      <c r="R937" t="s">
        <v>227</v>
      </c>
      <c r="S937" t="s">
        <v>227</v>
      </c>
      <c r="T937">
        <v>1</v>
      </c>
      <c r="U937" t="s">
        <v>227</v>
      </c>
      <c r="V937" t="s">
        <v>227</v>
      </c>
      <c r="W937" t="s">
        <v>227</v>
      </c>
      <c r="X937" t="s">
        <v>227</v>
      </c>
      <c r="Y937" t="s">
        <v>227</v>
      </c>
      <c r="Z937" t="s">
        <v>227</v>
      </c>
      <c r="AA937" t="s">
        <v>54</v>
      </c>
      <c r="AB937">
        <v>99</v>
      </c>
      <c r="AC937">
        <v>99</v>
      </c>
      <c r="AD937" t="s">
        <v>67</v>
      </c>
      <c r="AE937" t="s">
        <v>4</v>
      </c>
      <c r="AF937" t="s">
        <v>8</v>
      </c>
      <c r="AG937" t="s">
        <v>88</v>
      </c>
      <c r="AH937" s="3">
        <v>45798</v>
      </c>
      <c r="AJ937" t="s">
        <v>56</v>
      </c>
      <c r="AK937" s="3"/>
      <c r="AM937" s="3"/>
      <c r="AN937" t="s">
        <v>57</v>
      </c>
      <c r="AO937" s="3"/>
      <c r="AR937"/>
      <c r="AS937">
        <v>202505</v>
      </c>
      <c r="AT937" s="3">
        <v>45798</v>
      </c>
      <c r="AU937">
        <v>2189728</v>
      </c>
      <c r="AV937">
        <v>45800</v>
      </c>
      <c r="AW937" s="3">
        <v>45809</v>
      </c>
      <c r="AY937" s="3"/>
      <c r="BA937" s="3"/>
      <c r="BC937" s="3"/>
      <c r="BD937">
        <v>202505</v>
      </c>
      <c r="BE937">
        <v>202505</v>
      </c>
      <c r="BF937" s="5">
        <f>IFERROR(VLOOKUP(Sheet1[[#This Row],[ASESOR]],Parámetros!A:B,2,0),Sheet1[[#This Row],[PERIODO_ALTA]])</f>
        <v>202505</v>
      </c>
      <c r="BG937" s="5" t="str">
        <f>_xlfn.CONCAT(TRIM(Sheet1[[#This Row],[ASESOR]])," ",TRIM(Sheet1[[#This Row],[DEPARTAMENTO]]))</f>
        <v>ALIV TELECOM S.A.C. Piura</v>
      </c>
      <c r="BH937" s="5" t="str">
        <f>Sheet1[[#This Row],[DNI_ASESOR]]</f>
        <v>20609316170</v>
      </c>
      <c r="BI937">
        <f>IF(Sheet1[[#This Row],[GRUPO]]="G1",IF(AND(Sheet1[[#This Row],[RECIBO1_PAGADO]]&lt;&gt;"",Sheet1[[#This Row],[RECIBO1_PAGADO]]&lt;=DATEVALUE("10/06/2025")),1,0),0)</f>
        <v>1</v>
      </c>
      <c r="BJ937" s="9">
        <f>Sheet1[[#This Row],[PRECIO CON IGV EXTERNO]]/1.18</f>
        <v>83.898305084745772</v>
      </c>
      <c r="BK937" s="5" t="str">
        <f>IF(MONTH(Sheet1[[#This Row],[WS_RECIBO1_EMISION]])=5,"G1",IF(MONTH(Sheet1[[#This Row],[WS_RECIBO1_EMISION]])-5=1,"G2","POR DEFINIR"))</f>
        <v>G1</v>
      </c>
      <c r="BL937" s="5" t="s">
        <v>1798</v>
      </c>
    </row>
    <row r="938" spans="1:64" x14ac:dyDescent="0.25">
      <c r="A938">
        <v>2189778</v>
      </c>
      <c r="B938" t="s">
        <v>1239</v>
      </c>
      <c r="C938" t="s">
        <v>85</v>
      </c>
      <c r="D938" t="s">
        <v>86</v>
      </c>
      <c r="E938" t="s">
        <v>87</v>
      </c>
      <c r="H938" s="3">
        <v>45798</v>
      </c>
      <c r="I938" s="13">
        <v>45798.45032329861</v>
      </c>
      <c r="J938" t="s">
        <v>190</v>
      </c>
      <c r="K938">
        <v>350</v>
      </c>
      <c r="L938" t="s">
        <v>186</v>
      </c>
      <c r="M938" t="s">
        <v>53</v>
      </c>
      <c r="N938">
        <v>0</v>
      </c>
      <c r="O938">
        <v>0</v>
      </c>
      <c r="P938">
        <v>0</v>
      </c>
      <c r="Q938">
        <v>0</v>
      </c>
      <c r="R938" t="s">
        <v>227</v>
      </c>
      <c r="S938" t="s">
        <v>227</v>
      </c>
      <c r="T938">
        <v>0</v>
      </c>
      <c r="U938" t="s">
        <v>227</v>
      </c>
      <c r="V938" t="s">
        <v>227</v>
      </c>
      <c r="W938" t="s">
        <v>227</v>
      </c>
      <c r="X938" t="s">
        <v>227</v>
      </c>
      <c r="Y938" t="s">
        <v>227</v>
      </c>
      <c r="Z938" t="s">
        <v>227</v>
      </c>
      <c r="AA938" t="s">
        <v>62</v>
      </c>
      <c r="AB938">
        <v>69</v>
      </c>
      <c r="AC938">
        <v>69</v>
      </c>
      <c r="AD938" t="s">
        <v>67</v>
      </c>
      <c r="AE938" t="s">
        <v>4</v>
      </c>
      <c r="AF938" t="s">
        <v>8</v>
      </c>
      <c r="AG938" t="s">
        <v>88</v>
      </c>
      <c r="AH938" s="3">
        <v>45798</v>
      </c>
      <c r="AJ938" t="s">
        <v>56</v>
      </c>
      <c r="AK938" s="3"/>
      <c r="AM938" s="3"/>
      <c r="AN938" t="s">
        <v>57</v>
      </c>
      <c r="AO938" s="3"/>
      <c r="AR938"/>
      <c r="AS938">
        <v>202505</v>
      </c>
      <c r="AT938" s="3">
        <v>45798</v>
      </c>
      <c r="AU938">
        <v>2189778</v>
      </c>
      <c r="AV938">
        <v>45800</v>
      </c>
      <c r="AW938" s="3">
        <v>45804</v>
      </c>
      <c r="AY938" s="3"/>
      <c r="BA938" s="3"/>
      <c r="BC938" s="3"/>
      <c r="BD938">
        <v>202505</v>
      </c>
      <c r="BE938">
        <v>202505</v>
      </c>
      <c r="BF938" s="5">
        <f>IFERROR(VLOOKUP(Sheet1[[#This Row],[ASESOR]],Parámetros!A:B,2,0),Sheet1[[#This Row],[PERIODO_ALTA]])</f>
        <v>202505</v>
      </c>
      <c r="BG938" s="5" t="str">
        <f>_xlfn.CONCAT(TRIM(Sheet1[[#This Row],[ASESOR]])," ",TRIM(Sheet1[[#This Row],[DEPARTAMENTO]]))</f>
        <v>ALIV TELECOM S.A.C. Lambayeque</v>
      </c>
      <c r="BH938" s="5" t="str">
        <f>Sheet1[[#This Row],[DNI_ASESOR]]</f>
        <v>20609316170</v>
      </c>
      <c r="BI938">
        <f>IF(Sheet1[[#This Row],[GRUPO]]="G1",IF(AND(Sheet1[[#This Row],[RECIBO1_PAGADO]]&lt;&gt;"",Sheet1[[#This Row],[RECIBO1_PAGADO]]&lt;=DATEVALUE("10/06/2025")),1,0),0)</f>
        <v>1</v>
      </c>
      <c r="BJ938" s="9">
        <f>Sheet1[[#This Row],[PRECIO CON IGV EXTERNO]]/1.18</f>
        <v>58.474576271186443</v>
      </c>
      <c r="BK938" s="5" t="str">
        <f>IF(MONTH(Sheet1[[#This Row],[WS_RECIBO1_EMISION]])=5,"G1",IF(MONTH(Sheet1[[#This Row],[WS_RECIBO1_EMISION]])-5=1,"G2","POR DEFINIR"))</f>
        <v>G1</v>
      </c>
      <c r="BL938" s="5" t="s">
        <v>1798</v>
      </c>
    </row>
    <row r="939" spans="1:64" x14ac:dyDescent="0.25">
      <c r="A939">
        <v>2189826</v>
      </c>
      <c r="B939" t="s">
        <v>1240</v>
      </c>
      <c r="C939" t="s">
        <v>89</v>
      </c>
      <c r="D939" t="s">
        <v>89</v>
      </c>
      <c r="E939" t="s">
        <v>93</v>
      </c>
      <c r="H939" s="3">
        <v>45798</v>
      </c>
      <c r="I939" s="13">
        <v>45798.471504861111</v>
      </c>
      <c r="J939" t="s">
        <v>195</v>
      </c>
      <c r="K939">
        <v>1000</v>
      </c>
      <c r="L939" t="s">
        <v>188</v>
      </c>
      <c r="M939" t="s">
        <v>58</v>
      </c>
      <c r="N939">
        <v>1</v>
      </c>
      <c r="O939">
        <v>0</v>
      </c>
      <c r="P939">
        <v>0</v>
      </c>
      <c r="Q939">
        <v>0</v>
      </c>
      <c r="R939" t="s">
        <v>227</v>
      </c>
      <c r="S939" t="s">
        <v>227</v>
      </c>
      <c r="T939">
        <v>0</v>
      </c>
      <c r="U939" t="s">
        <v>227</v>
      </c>
      <c r="V939" t="s">
        <v>227</v>
      </c>
      <c r="W939" t="s">
        <v>227</v>
      </c>
      <c r="X939" t="s">
        <v>227</v>
      </c>
      <c r="Y939" t="s">
        <v>227</v>
      </c>
      <c r="Z939" t="s">
        <v>228</v>
      </c>
      <c r="AA939" t="s">
        <v>64</v>
      </c>
      <c r="AB939">
        <v>144.9</v>
      </c>
      <c r="AC939">
        <v>126.563</v>
      </c>
      <c r="AD939" t="s">
        <v>67</v>
      </c>
      <c r="AE939" t="s">
        <v>4</v>
      </c>
      <c r="AF939" t="s">
        <v>8</v>
      </c>
      <c r="AG939" t="s">
        <v>88</v>
      </c>
      <c r="AH939" s="3">
        <v>45798</v>
      </c>
      <c r="AJ939" t="s">
        <v>56</v>
      </c>
      <c r="AK939" s="3"/>
      <c r="AM939" s="3"/>
      <c r="AN939" t="s">
        <v>57</v>
      </c>
      <c r="AO939" s="3"/>
      <c r="AR939"/>
      <c r="AS939">
        <v>202505</v>
      </c>
      <c r="AT939" s="3">
        <v>45798</v>
      </c>
      <c r="AU939">
        <v>2189826</v>
      </c>
      <c r="AV939">
        <v>45800</v>
      </c>
      <c r="AW939" s="3">
        <v>45803</v>
      </c>
      <c r="AY939" s="3"/>
      <c r="BA939" s="3"/>
      <c r="BC939" s="3"/>
      <c r="BD939">
        <v>202505</v>
      </c>
      <c r="BE939">
        <v>202505</v>
      </c>
      <c r="BF939" s="5">
        <f>IFERROR(VLOOKUP(Sheet1[[#This Row],[ASESOR]],Parámetros!A:B,2,0),Sheet1[[#This Row],[PERIODO_ALTA]])</f>
        <v>202505</v>
      </c>
      <c r="BG939" s="5" t="str">
        <f>_xlfn.CONCAT(TRIM(Sheet1[[#This Row],[ASESOR]])," ",TRIM(Sheet1[[#This Row],[DEPARTAMENTO]]))</f>
        <v>ALIV TELECOM S.A.C. Piura</v>
      </c>
      <c r="BH939" s="5" t="str">
        <f>Sheet1[[#This Row],[DNI_ASESOR]]</f>
        <v>20609316170</v>
      </c>
      <c r="BI939">
        <f>IF(Sheet1[[#This Row],[GRUPO]]="G1",IF(AND(Sheet1[[#This Row],[RECIBO1_PAGADO]]&lt;&gt;"",Sheet1[[#This Row],[RECIBO1_PAGADO]]&lt;=DATEVALUE("10/06/2025")),1,0),0)</f>
        <v>1</v>
      </c>
      <c r="BJ939" s="9">
        <f>Sheet1[[#This Row],[PRECIO CON IGV EXTERNO]]/1.18</f>
        <v>107.25677966101696</v>
      </c>
      <c r="BK939" s="5" t="str">
        <f>IF(MONTH(Sheet1[[#This Row],[WS_RECIBO1_EMISION]])=5,"G1",IF(MONTH(Sheet1[[#This Row],[WS_RECIBO1_EMISION]])-5=1,"G2","POR DEFINIR"))</f>
        <v>G1</v>
      </c>
      <c r="BL939" s="5" t="s">
        <v>1798</v>
      </c>
    </row>
    <row r="940" spans="1:64" x14ac:dyDescent="0.25">
      <c r="A940">
        <v>2189996</v>
      </c>
      <c r="B940" t="s">
        <v>1241</v>
      </c>
      <c r="C940" t="s">
        <v>89</v>
      </c>
      <c r="D940" t="s">
        <v>89</v>
      </c>
      <c r="E940" t="s">
        <v>93</v>
      </c>
      <c r="H940" s="3">
        <v>45796</v>
      </c>
      <c r="I940" s="13">
        <v>45798.512683912035</v>
      </c>
      <c r="J940" t="s">
        <v>192</v>
      </c>
      <c r="K940">
        <v>400</v>
      </c>
      <c r="L940" t="s">
        <v>186</v>
      </c>
      <c r="M940" t="s">
        <v>53</v>
      </c>
      <c r="N940">
        <v>0</v>
      </c>
      <c r="O940">
        <v>0</v>
      </c>
      <c r="P940">
        <v>0</v>
      </c>
      <c r="Q940">
        <v>0</v>
      </c>
      <c r="R940" t="s">
        <v>227</v>
      </c>
      <c r="S940" t="s">
        <v>227</v>
      </c>
      <c r="T940">
        <v>0</v>
      </c>
      <c r="U940" t="s">
        <v>227</v>
      </c>
      <c r="V940" t="s">
        <v>227</v>
      </c>
      <c r="W940" t="s">
        <v>227</v>
      </c>
      <c r="X940" t="s">
        <v>227</v>
      </c>
      <c r="Y940" t="s">
        <v>227</v>
      </c>
      <c r="Z940" t="s">
        <v>227</v>
      </c>
      <c r="AA940" t="s">
        <v>64</v>
      </c>
      <c r="AB940">
        <v>129</v>
      </c>
      <c r="AC940">
        <v>129</v>
      </c>
      <c r="AD940" t="s">
        <v>67</v>
      </c>
      <c r="AE940" t="s">
        <v>4</v>
      </c>
      <c r="AF940" t="s">
        <v>8</v>
      </c>
      <c r="AG940" t="s">
        <v>88</v>
      </c>
      <c r="AH940" s="3">
        <v>45798</v>
      </c>
      <c r="AJ940" t="s">
        <v>56</v>
      </c>
      <c r="AK940" s="3"/>
      <c r="AM940" s="3"/>
      <c r="AN940" t="s">
        <v>57</v>
      </c>
      <c r="AO940" s="3"/>
      <c r="AR940"/>
      <c r="AS940">
        <v>202505</v>
      </c>
      <c r="AT940" s="3">
        <v>45798</v>
      </c>
      <c r="AU940">
        <v>2189996</v>
      </c>
      <c r="AV940">
        <v>45800</v>
      </c>
      <c r="AW940" s="3">
        <v>45816</v>
      </c>
      <c r="AY940" s="3"/>
      <c r="BA940" s="3"/>
      <c r="BC940" s="3"/>
      <c r="BD940">
        <v>202505</v>
      </c>
      <c r="BE940">
        <v>202505</v>
      </c>
      <c r="BF940" s="5">
        <f>IFERROR(VLOOKUP(Sheet1[[#This Row],[ASESOR]],Parámetros!A:B,2,0),Sheet1[[#This Row],[PERIODO_ALTA]])</f>
        <v>202505</v>
      </c>
      <c r="BG940" s="5" t="str">
        <f>_xlfn.CONCAT(TRIM(Sheet1[[#This Row],[ASESOR]])," ",TRIM(Sheet1[[#This Row],[DEPARTAMENTO]]))</f>
        <v>ALIV TELECOM S.A.C. Piura</v>
      </c>
      <c r="BH940" s="5" t="str">
        <f>Sheet1[[#This Row],[DNI_ASESOR]]</f>
        <v>20609316170</v>
      </c>
      <c r="BI940">
        <f>IF(Sheet1[[#This Row],[GRUPO]]="G1",IF(AND(Sheet1[[#This Row],[RECIBO1_PAGADO]]&lt;&gt;"",Sheet1[[#This Row],[RECIBO1_PAGADO]]&lt;=DATEVALUE("10/06/2025")),1,0),0)</f>
        <v>1</v>
      </c>
      <c r="BJ940" s="9">
        <f>Sheet1[[#This Row],[PRECIO CON IGV EXTERNO]]/1.18</f>
        <v>109.32203389830509</v>
      </c>
      <c r="BK940" s="5" t="str">
        <f>IF(MONTH(Sheet1[[#This Row],[WS_RECIBO1_EMISION]])=5,"G1",IF(MONTH(Sheet1[[#This Row],[WS_RECIBO1_EMISION]])-5=1,"G2","POR DEFINIR"))</f>
        <v>G1</v>
      </c>
      <c r="BL940" s="5" t="s">
        <v>1798</v>
      </c>
    </row>
    <row r="941" spans="1:64" x14ac:dyDescent="0.25">
      <c r="A941">
        <v>2190112</v>
      </c>
      <c r="B941" t="s">
        <v>1242</v>
      </c>
      <c r="C941" t="s">
        <v>94</v>
      </c>
      <c r="D941" t="s">
        <v>95</v>
      </c>
      <c r="E941" t="s">
        <v>96</v>
      </c>
      <c r="H941" s="3">
        <v>45798</v>
      </c>
      <c r="I941" s="13">
        <v>45798.57097847222</v>
      </c>
      <c r="J941" t="s">
        <v>195</v>
      </c>
      <c r="K941">
        <v>1000</v>
      </c>
      <c r="L941" t="s">
        <v>188</v>
      </c>
      <c r="M941" t="s">
        <v>58</v>
      </c>
      <c r="N941">
        <v>1</v>
      </c>
      <c r="O941">
        <v>0</v>
      </c>
      <c r="P941">
        <v>0</v>
      </c>
      <c r="Q941">
        <v>0</v>
      </c>
      <c r="R941" t="s">
        <v>227</v>
      </c>
      <c r="S941" t="s">
        <v>227</v>
      </c>
      <c r="T941">
        <v>0</v>
      </c>
      <c r="U941" t="s">
        <v>227</v>
      </c>
      <c r="V941" t="s">
        <v>227</v>
      </c>
      <c r="W941" t="s">
        <v>227</v>
      </c>
      <c r="X941" t="s">
        <v>227</v>
      </c>
      <c r="Y941" t="s">
        <v>227</v>
      </c>
      <c r="Z941" t="s">
        <v>228</v>
      </c>
      <c r="AA941" t="s">
        <v>54</v>
      </c>
      <c r="AB941">
        <v>129.9</v>
      </c>
      <c r="AC941">
        <v>111.563</v>
      </c>
      <c r="AD941" t="s">
        <v>67</v>
      </c>
      <c r="AE941" t="s">
        <v>4</v>
      </c>
      <c r="AF941" t="s">
        <v>8</v>
      </c>
      <c r="AG941" t="s">
        <v>88</v>
      </c>
      <c r="AH941" s="3">
        <v>45800</v>
      </c>
      <c r="AJ941" t="s">
        <v>56</v>
      </c>
      <c r="AK941" s="3"/>
      <c r="AM941" s="3"/>
      <c r="AN941" t="s">
        <v>57</v>
      </c>
      <c r="AO941" s="3"/>
      <c r="AR941"/>
      <c r="AS941">
        <v>202505</v>
      </c>
      <c r="AT941" s="3">
        <v>45800</v>
      </c>
      <c r="AU941">
        <v>2190112</v>
      </c>
      <c r="AW941" s="3"/>
      <c r="AY941" s="3"/>
      <c r="BA941" s="3"/>
      <c r="BC941" s="3"/>
      <c r="BD941">
        <v>202505</v>
      </c>
      <c r="BE941">
        <v>202505</v>
      </c>
      <c r="BF941" s="5">
        <f>IFERROR(VLOOKUP(Sheet1[[#This Row],[ASESOR]],Parámetros!A:B,2,0),Sheet1[[#This Row],[PERIODO_ALTA]])</f>
        <v>202505</v>
      </c>
      <c r="BG941" s="5" t="str">
        <f>_xlfn.CONCAT(TRIM(Sheet1[[#This Row],[ASESOR]])," ",TRIM(Sheet1[[#This Row],[DEPARTAMENTO]]))</f>
        <v>ALIV TELECOM S.A.C. La Libertad</v>
      </c>
      <c r="BH941" s="5" t="str">
        <f>Sheet1[[#This Row],[DNI_ASESOR]]</f>
        <v>20609316170</v>
      </c>
      <c r="BI941">
        <f>IF(Sheet1[[#This Row],[GRUPO]]="G1",IF(AND(Sheet1[[#This Row],[RECIBO1_PAGADO]]&lt;&gt;"",Sheet1[[#This Row],[RECIBO1_PAGADO]]&lt;=DATEVALUE("10/06/2025")),1,0),0)</f>
        <v>0</v>
      </c>
      <c r="BJ941" s="9">
        <f>Sheet1[[#This Row],[PRECIO CON IGV EXTERNO]]/1.18</f>
        <v>94.544915254237296</v>
      </c>
      <c r="BK941" s="5" t="str">
        <f>IF(MONTH(Sheet1[[#This Row],[WS_RECIBO1_EMISION]])=5,"G1",IF(MONTH(Sheet1[[#This Row],[WS_RECIBO1_EMISION]])-5=1,"G2","POR DEFINIR"))</f>
        <v>POR DEFINIR</v>
      </c>
      <c r="BL941" s="5" t="s">
        <v>1798</v>
      </c>
    </row>
    <row r="942" spans="1:64" x14ac:dyDescent="0.25">
      <c r="A942">
        <v>2190120</v>
      </c>
      <c r="B942" t="s">
        <v>1243</v>
      </c>
      <c r="C942" t="s">
        <v>85</v>
      </c>
      <c r="D942" t="s">
        <v>86</v>
      </c>
      <c r="E942" t="s">
        <v>87</v>
      </c>
      <c r="H942" s="3">
        <v>45798</v>
      </c>
      <c r="I942" s="13">
        <v>45798.539763807872</v>
      </c>
      <c r="J942" t="s">
        <v>195</v>
      </c>
      <c r="K942">
        <v>1000</v>
      </c>
      <c r="L942" t="s">
        <v>188</v>
      </c>
      <c r="M942" t="s">
        <v>58</v>
      </c>
      <c r="N942">
        <v>1</v>
      </c>
      <c r="O942">
        <v>0</v>
      </c>
      <c r="P942">
        <v>0</v>
      </c>
      <c r="Q942">
        <v>0</v>
      </c>
      <c r="R942" t="s">
        <v>227</v>
      </c>
      <c r="S942" t="s">
        <v>227</v>
      </c>
      <c r="T942">
        <v>0</v>
      </c>
      <c r="U942" t="s">
        <v>227</v>
      </c>
      <c r="V942" t="s">
        <v>227</v>
      </c>
      <c r="W942" t="s">
        <v>227</v>
      </c>
      <c r="X942" t="s">
        <v>227</v>
      </c>
      <c r="Y942" t="s">
        <v>227</v>
      </c>
      <c r="Z942" t="s">
        <v>228</v>
      </c>
      <c r="AA942" t="s">
        <v>54</v>
      </c>
      <c r="AB942">
        <v>129.9</v>
      </c>
      <c r="AC942">
        <v>111.563</v>
      </c>
      <c r="AD942" t="s">
        <v>67</v>
      </c>
      <c r="AE942" t="s">
        <v>70</v>
      </c>
      <c r="AF942" t="s">
        <v>131</v>
      </c>
      <c r="AG942" t="s">
        <v>88</v>
      </c>
      <c r="AH942" s="3">
        <v>45799</v>
      </c>
      <c r="AJ942" t="s">
        <v>56</v>
      </c>
      <c r="AK942" s="3"/>
      <c r="AM942" s="3"/>
      <c r="AN942" t="s">
        <v>57</v>
      </c>
      <c r="AO942" s="3"/>
      <c r="AR942"/>
      <c r="AS942">
        <v>202505</v>
      </c>
      <c r="AT942" s="3">
        <v>45799</v>
      </c>
      <c r="AU942">
        <v>2190120</v>
      </c>
      <c r="AV942">
        <v>45800</v>
      </c>
      <c r="AW942" s="3">
        <v>45805</v>
      </c>
      <c r="AY942" s="3"/>
      <c r="BA942" s="3"/>
      <c r="BC942" s="3"/>
      <c r="BD942">
        <v>202505</v>
      </c>
      <c r="BE942">
        <v>202505</v>
      </c>
      <c r="BF942" s="5">
        <f>IFERROR(VLOOKUP(Sheet1[[#This Row],[ASESOR]],Parámetros!A:B,2,0),Sheet1[[#This Row],[PERIODO_ALTA]])</f>
        <v>202505</v>
      </c>
      <c r="BG942" s="5" t="str">
        <f>_xlfn.CONCAT(TRIM(Sheet1[[#This Row],[ASESOR]])," ",TRIM(Sheet1[[#This Row],[DEPARTAMENTO]]))</f>
        <v>SICOMNET SAC Lambayeque</v>
      </c>
      <c r="BH942" s="5" t="str">
        <f>Sheet1[[#This Row],[DNI_ASESOR]]</f>
        <v>20610959564</v>
      </c>
      <c r="BI942">
        <f>IF(Sheet1[[#This Row],[GRUPO]]="G1",IF(AND(Sheet1[[#This Row],[RECIBO1_PAGADO]]&lt;&gt;"",Sheet1[[#This Row],[RECIBO1_PAGADO]]&lt;=DATEVALUE("10/06/2025")),1,0),0)</f>
        <v>1</v>
      </c>
      <c r="BJ942" s="9">
        <f>Sheet1[[#This Row],[PRECIO CON IGV EXTERNO]]/1.18</f>
        <v>94.544915254237296</v>
      </c>
      <c r="BK942" s="5" t="str">
        <f>IF(MONTH(Sheet1[[#This Row],[WS_RECIBO1_EMISION]])=5,"G1",IF(MONTH(Sheet1[[#This Row],[WS_RECIBO1_EMISION]])-5=1,"G2","POR DEFINIR"))</f>
        <v>G1</v>
      </c>
      <c r="BL942" s="5" t="s">
        <v>1798</v>
      </c>
    </row>
    <row r="943" spans="1:64" x14ac:dyDescent="0.25">
      <c r="A943">
        <v>2190133</v>
      </c>
      <c r="B943" t="s">
        <v>1244</v>
      </c>
      <c r="C943" t="s">
        <v>89</v>
      </c>
      <c r="D943" t="s">
        <v>89</v>
      </c>
      <c r="E943" t="s">
        <v>89</v>
      </c>
      <c r="H943" s="3">
        <v>45798</v>
      </c>
      <c r="I943" s="13">
        <v>45798.546105439818</v>
      </c>
      <c r="J943" t="s">
        <v>190</v>
      </c>
      <c r="K943">
        <v>350</v>
      </c>
      <c r="L943" t="s">
        <v>186</v>
      </c>
      <c r="M943" t="s">
        <v>53</v>
      </c>
      <c r="N943">
        <v>0</v>
      </c>
      <c r="O943">
        <v>0</v>
      </c>
      <c r="P943">
        <v>0</v>
      </c>
      <c r="Q943">
        <v>0</v>
      </c>
      <c r="R943" t="s">
        <v>227</v>
      </c>
      <c r="S943" t="s">
        <v>227</v>
      </c>
      <c r="T943">
        <v>0</v>
      </c>
      <c r="U943" t="s">
        <v>227</v>
      </c>
      <c r="V943" t="s">
        <v>227</v>
      </c>
      <c r="W943" t="s">
        <v>227</v>
      </c>
      <c r="X943" t="s">
        <v>227</v>
      </c>
      <c r="Y943" t="s">
        <v>227</v>
      </c>
      <c r="Z943" t="s">
        <v>227</v>
      </c>
      <c r="AA943" t="s">
        <v>54</v>
      </c>
      <c r="AB943">
        <v>69</v>
      </c>
      <c r="AC943">
        <v>69</v>
      </c>
      <c r="AD943" t="s">
        <v>67</v>
      </c>
      <c r="AE943" t="s">
        <v>4</v>
      </c>
      <c r="AF943" t="s">
        <v>8</v>
      </c>
      <c r="AG943" t="s">
        <v>88</v>
      </c>
      <c r="AH943" s="3">
        <v>45799</v>
      </c>
      <c r="AJ943" t="s">
        <v>56</v>
      </c>
      <c r="AK943" s="3"/>
      <c r="AM943" s="3"/>
      <c r="AN943" t="s">
        <v>57</v>
      </c>
      <c r="AO943" s="3"/>
      <c r="AR943"/>
      <c r="AS943">
        <v>202505</v>
      </c>
      <c r="AT943" s="3">
        <v>45799</v>
      </c>
      <c r="AU943">
        <v>2190133</v>
      </c>
      <c r="AV943">
        <v>45800</v>
      </c>
      <c r="AW943" s="3">
        <v>45806</v>
      </c>
      <c r="AY943" s="3"/>
      <c r="BA943" s="3"/>
      <c r="BC943" s="3"/>
      <c r="BD943">
        <v>202505</v>
      </c>
      <c r="BE943">
        <v>202505</v>
      </c>
      <c r="BF943" s="5">
        <f>IFERROR(VLOOKUP(Sheet1[[#This Row],[ASESOR]],Parámetros!A:B,2,0),Sheet1[[#This Row],[PERIODO_ALTA]])</f>
        <v>202505</v>
      </c>
      <c r="BG943" s="5" t="str">
        <f>_xlfn.CONCAT(TRIM(Sheet1[[#This Row],[ASESOR]])," ",TRIM(Sheet1[[#This Row],[DEPARTAMENTO]]))</f>
        <v>ALIV TELECOM S.A.C. Piura</v>
      </c>
      <c r="BH943" s="5" t="str">
        <f>Sheet1[[#This Row],[DNI_ASESOR]]</f>
        <v>20609316170</v>
      </c>
      <c r="BI943">
        <f>IF(Sheet1[[#This Row],[GRUPO]]="G1",IF(AND(Sheet1[[#This Row],[RECIBO1_PAGADO]]&lt;&gt;"",Sheet1[[#This Row],[RECIBO1_PAGADO]]&lt;=DATEVALUE("10/06/2025")),1,0),0)</f>
        <v>1</v>
      </c>
      <c r="BJ943" s="9">
        <f>Sheet1[[#This Row],[PRECIO CON IGV EXTERNO]]/1.18</f>
        <v>58.474576271186443</v>
      </c>
      <c r="BK943" s="5" t="str">
        <f>IF(MONTH(Sheet1[[#This Row],[WS_RECIBO1_EMISION]])=5,"G1",IF(MONTH(Sheet1[[#This Row],[WS_RECIBO1_EMISION]])-5=1,"G2","POR DEFINIR"))</f>
        <v>G1</v>
      </c>
      <c r="BL943" s="5" t="s">
        <v>1798</v>
      </c>
    </row>
    <row r="944" spans="1:64" x14ac:dyDescent="0.25">
      <c r="A944">
        <v>2190145</v>
      </c>
      <c r="B944" t="s">
        <v>1245</v>
      </c>
      <c r="C944" t="s">
        <v>1003</v>
      </c>
      <c r="D944" t="s">
        <v>1003</v>
      </c>
      <c r="E944" t="s">
        <v>1004</v>
      </c>
      <c r="H944" s="3">
        <v>45798</v>
      </c>
      <c r="I944" s="13">
        <v>45798.567070717596</v>
      </c>
      <c r="J944" t="s">
        <v>190</v>
      </c>
      <c r="K944">
        <v>350</v>
      </c>
      <c r="L944" t="s">
        <v>186</v>
      </c>
      <c r="M944" t="s">
        <v>53</v>
      </c>
      <c r="N944">
        <v>0</v>
      </c>
      <c r="O944">
        <v>0</v>
      </c>
      <c r="P944">
        <v>0</v>
      </c>
      <c r="Q944">
        <v>0</v>
      </c>
      <c r="R944" t="s">
        <v>227</v>
      </c>
      <c r="S944" t="s">
        <v>227</v>
      </c>
      <c r="T944">
        <v>0</v>
      </c>
      <c r="U944" t="s">
        <v>227</v>
      </c>
      <c r="V944" t="s">
        <v>227</v>
      </c>
      <c r="W944" t="s">
        <v>227</v>
      </c>
      <c r="X944" t="s">
        <v>227</v>
      </c>
      <c r="Y944" t="s">
        <v>227</v>
      </c>
      <c r="Z944" t="s">
        <v>227</v>
      </c>
      <c r="AA944" t="s">
        <v>54</v>
      </c>
      <c r="AB944">
        <v>69</v>
      </c>
      <c r="AC944">
        <v>69</v>
      </c>
      <c r="AD944" t="s">
        <v>67</v>
      </c>
      <c r="AE944" t="s">
        <v>1082</v>
      </c>
      <c r="AF944" t="s">
        <v>1083</v>
      </c>
      <c r="AG944" t="s">
        <v>88</v>
      </c>
      <c r="AH944" s="3">
        <v>45798</v>
      </c>
      <c r="AJ944" t="s">
        <v>56</v>
      </c>
      <c r="AK944" s="3"/>
      <c r="AM944" s="3"/>
      <c r="AN944" t="s">
        <v>57</v>
      </c>
      <c r="AO944" s="3"/>
      <c r="AR944"/>
      <c r="AS944">
        <v>202505</v>
      </c>
      <c r="AT944" s="3">
        <v>45798</v>
      </c>
      <c r="AU944">
        <v>2190145</v>
      </c>
      <c r="AV944">
        <v>45800</v>
      </c>
      <c r="AW944" s="3">
        <v>45805</v>
      </c>
      <c r="AY944" s="3"/>
      <c r="BA944" s="3"/>
      <c r="BC944" s="3"/>
      <c r="BD944">
        <v>202505</v>
      </c>
      <c r="BE944">
        <v>202505</v>
      </c>
      <c r="BF944" s="5">
        <f>IFERROR(VLOOKUP(Sheet1[[#This Row],[ASESOR]],Parámetros!A:B,2,0),Sheet1[[#This Row],[PERIODO_ALTA]])</f>
        <v>202505</v>
      </c>
      <c r="BG944" s="5" t="str">
        <f>_xlfn.CONCAT(TRIM(Sheet1[[#This Row],[ASESOR]])," ",TRIM(Sheet1[[#This Row],[DEPARTAMENTO]]))</f>
        <v>MEBRA ABSOLUTO S.A.C. Arequipa</v>
      </c>
      <c r="BH944" s="5" t="str">
        <f>Sheet1[[#This Row],[DNI_ASESOR]]</f>
        <v>20601247519</v>
      </c>
      <c r="BI944">
        <f>IF(Sheet1[[#This Row],[GRUPO]]="G1",IF(AND(Sheet1[[#This Row],[RECIBO1_PAGADO]]&lt;&gt;"",Sheet1[[#This Row],[RECIBO1_PAGADO]]&lt;=DATEVALUE("10/06/2025")),1,0),0)</f>
        <v>1</v>
      </c>
      <c r="BJ944" s="9">
        <f>Sheet1[[#This Row],[PRECIO CON IGV EXTERNO]]/1.18</f>
        <v>58.474576271186443</v>
      </c>
      <c r="BK944" s="5" t="str">
        <f>IF(MONTH(Sheet1[[#This Row],[WS_RECIBO1_EMISION]])=5,"G1",IF(MONTH(Sheet1[[#This Row],[WS_RECIBO1_EMISION]])-5=1,"G2","POR DEFINIR"))</f>
        <v>G1</v>
      </c>
      <c r="BL944" s="5" t="s">
        <v>1797</v>
      </c>
    </row>
    <row r="945" spans="1:64" x14ac:dyDescent="0.25">
      <c r="A945">
        <v>2190168</v>
      </c>
      <c r="B945" t="s">
        <v>1246</v>
      </c>
      <c r="C945" t="s">
        <v>89</v>
      </c>
      <c r="D945" t="s">
        <v>89</v>
      </c>
      <c r="E945" t="s">
        <v>89</v>
      </c>
      <c r="H945" s="3">
        <v>45798</v>
      </c>
      <c r="I945" s="13">
        <v>45798.556407673612</v>
      </c>
      <c r="J945" t="s">
        <v>190</v>
      </c>
      <c r="K945">
        <v>350</v>
      </c>
      <c r="L945" t="s">
        <v>186</v>
      </c>
      <c r="M945" t="s">
        <v>53</v>
      </c>
      <c r="N945">
        <v>0</v>
      </c>
      <c r="O945">
        <v>0</v>
      </c>
      <c r="P945">
        <v>0</v>
      </c>
      <c r="Q945">
        <v>0</v>
      </c>
      <c r="R945" t="s">
        <v>227</v>
      </c>
      <c r="S945" t="s">
        <v>227</v>
      </c>
      <c r="T945">
        <v>0</v>
      </c>
      <c r="U945" t="s">
        <v>227</v>
      </c>
      <c r="V945" t="s">
        <v>227</v>
      </c>
      <c r="W945" t="s">
        <v>227</v>
      </c>
      <c r="X945" t="s">
        <v>227</v>
      </c>
      <c r="Y945" t="s">
        <v>227</v>
      </c>
      <c r="Z945" t="s">
        <v>227</v>
      </c>
      <c r="AA945" t="s">
        <v>54</v>
      </c>
      <c r="AB945">
        <v>69</v>
      </c>
      <c r="AC945">
        <v>69</v>
      </c>
      <c r="AD945" t="s">
        <v>67</v>
      </c>
      <c r="AE945" t="s">
        <v>4</v>
      </c>
      <c r="AF945" t="s">
        <v>8</v>
      </c>
      <c r="AG945" t="s">
        <v>88</v>
      </c>
      <c r="AH945" s="3">
        <v>45798</v>
      </c>
      <c r="AJ945" t="s">
        <v>56</v>
      </c>
      <c r="AK945" s="3"/>
      <c r="AM945" s="3"/>
      <c r="AN945" t="s">
        <v>57</v>
      </c>
      <c r="AO945" s="3"/>
      <c r="AR945"/>
      <c r="AS945">
        <v>202505</v>
      </c>
      <c r="AT945" s="3">
        <v>45798</v>
      </c>
      <c r="AU945">
        <v>2190168</v>
      </c>
      <c r="AV945">
        <v>45800</v>
      </c>
      <c r="AW945" s="3">
        <v>45807</v>
      </c>
      <c r="AY945" s="3"/>
      <c r="BA945" s="3"/>
      <c r="BC945" s="3"/>
      <c r="BD945">
        <v>202505</v>
      </c>
      <c r="BE945">
        <v>202505</v>
      </c>
      <c r="BF945" s="5">
        <f>IFERROR(VLOOKUP(Sheet1[[#This Row],[ASESOR]],Parámetros!A:B,2,0),Sheet1[[#This Row],[PERIODO_ALTA]])</f>
        <v>202505</v>
      </c>
      <c r="BG945" s="5" t="str">
        <f>_xlfn.CONCAT(TRIM(Sheet1[[#This Row],[ASESOR]])," ",TRIM(Sheet1[[#This Row],[DEPARTAMENTO]]))</f>
        <v>ALIV TELECOM S.A.C. Piura</v>
      </c>
      <c r="BH945" s="5" t="str">
        <f>Sheet1[[#This Row],[DNI_ASESOR]]</f>
        <v>20609316170</v>
      </c>
      <c r="BI945">
        <f>IF(Sheet1[[#This Row],[GRUPO]]="G1",IF(AND(Sheet1[[#This Row],[RECIBO1_PAGADO]]&lt;&gt;"",Sheet1[[#This Row],[RECIBO1_PAGADO]]&lt;=DATEVALUE("10/06/2025")),1,0),0)</f>
        <v>1</v>
      </c>
      <c r="BJ945" s="9">
        <f>Sheet1[[#This Row],[PRECIO CON IGV EXTERNO]]/1.18</f>
        <v>58.474576271186443</v>
      </c>
      <c r="BK945" s="5" t="str">
        <f>IF(MONTH(Sheet1[[#This Row],[WS_RECIBO1_EMISION]])=5,"G1",IF(MONTH(Sheet1[[#This Row],[WS_RECIBO1_EMISION]])-5=1,"G2","POR DEFINIR"))</f>
        <v>G1</v>
      </c>
      <c r="BL945" s="5" t="s">
        <v>1798</v>
      </c>
    </row>
    <row r="946" spans="1:64" x14ac:dyDescent="0.25">
      <c r="A946">
        <v>2190232</v>
      </c>
      <c r="B946" t="s">
        <v>1247</v>
      </c>
      <c r="C946" t="s">
        <v>94</v>
      </c>
      <c r="D946" t="s">
        <v>95</v>
      </c>
      <c r="E946" t="s">
        <v>96</v>
      </c>
      <c r="H946" s="3">
        <v>45798</v>
      </c>
      <c r="I946" s="13">
        <v>45798.575128321761</v>
      </c>
      <c r="J946" t="s">
        <v>190</v>
      </c>
      <c r="K946">
        <v>350</v>
      </c>
      <c r="L946" t="s">
        <v>186</v>
      </c>
      <c r="M946" t="s">
        <v>53</v>
      </c>
      <c r="N946">
        <v>0</v>
      </c>
      <c r="O946">
        <v>0</v>
      </c>
      <c r="P946">
        <v>0</v>
      </c>
      <c r="Q946">
        <v>0</v>
      </c>
      <c r="R946" t="s">
        <v>227</v>
      </c>
      <c r="S946" t="s">
        <v>227</v>
      </c>
      <c r="T946">
        <v>0</v>
      </c>
      <c r="U946" t="s">
        <v>227</v>
      </c>
      <c r="V946" t="s">
        <v>227</v>
      </c>
      <c r="W946" t="s">
        <v>227</v>
      </c>
      <c r="X946" t="s">
        <v>227</v>
      </c>
      <c r="Y946" t="s">
        <v>227</v>
      </c>
      <c r="Z946" t="s">
        <v>227</v>
      </c>
      <c r="AA946" t="s">
        <v>54</v>
      </c>
      <c r="AB946">
        <v>69</v>
      </c>
      <c r="AC946">
        <v>69</v>
      </c>
      <c r="AD946" t="s">
        <v>55</v>
      </c>
      <c r="AE946" t="s">
        <v>141</v>
      </c>
      <c r="AF946" t="s">
        <v>187</v>
      </c>
      <c r="AG946" t="s">
        <v>88</v>
      </c>
      <c r="AH946" s="3">
        <v>45800</v>
      </c>
      <c r="AJ946" t="s">
        <v>56</v>
      </c>
      <c r="AK946" s="3"/>
      <c r="AM946" s="3"/>
      <c r="AN946" t="s">
        <v>57</v>
      </c>
      <c r="AO946" s="3"/>
      <c r="AR946"/>
      <c r="AS946">
        <v>202505</v>
      </c>
      <c r="AT946" s="3">
        <v>45800</v>
      </c>
      <c r="AU946">
        <v>2190232</v>
      </c>
      <c r="AW946" s="3"/>
      <c r="AY946" s="3"/>
      <c r="BA946" s="3"/>
      <c r="BC946" s="3"/>
      <c r="BD946">
        <v>202505</v>
      </c>
      <c r="BE946">
        <v>202505</v>
      </c>
      <c r="BF946" s="5">
        <f>IFERROR(VLOOKUP(Sheet1[[#This Row],[ASESOR]],Parámetros!A:B,2,0),Sheet1[[#This Row],[PERIODO_ALTA]])</f>
        <v>202505</v>
      </c>
      <c r="BG946" s="5" t="str">
        <f>_xlfn.CONCAT(TRIM(Sheet1[[#This Row],[ASESOR]])," ",TRIM(Sheet1[[#This Row],[DEPARTAMENTO]]))</f>
        <v>EXPORTEL PROVINCIA La Libertad</v>
      </c>
      <c r="BH946" s="5" t="str">
        <f>Sheet1[[#This Row],[DNI_ASESOR]]</f>
        <v>20610487672</v>
      </c>
      <c r="BI946">
        <f>IF(Sheet1[[#This Row],[GRUPO]]="G1",IF(AND(Sheet1[[#This Row],[RECIBO1_PAGADO]]&lt;&gt;"",Sheet1[[#This Row],[RECIBO1_PAGADO]]&lt;=DATEVALUE("10/06/2025")),1,0),0)</f>
        <v>0</v>
      </c>
      <c r="BJ946" s="9">
        <f>Sheet1[[#This Row],[PRECIO CON IGV EXTERNO]]/1.18</f>
        <v>58.474576271186443</v>
      </c>
      <c r="BK946" s="5" t="str">
        <f>IF(MONTH(Sheet1[[#This Row],[WS_RECIBO1_EMISION]])=5,"G1",IF(MONTH(Sheet1[[#This Row],[WS_RECIBO1_EMISION]])-5=1,"G2","POR DEFINIR"))</f>
        <v>POR DEFINIR</v>
      </c>
      <c r="BL946" s="5" t="s">
        <v>1798</v>
      </c>
    </row>
    <row r="947" spans="1:64" x14ac:dyDescent="0.25">
      <c r="A947">
        <v>2190269</v>
      </c>
      <c r="B947" t="s">
        <v>1248</v>
      </c>
      <c r="C947" t="s">
        <v>89</v>
      </c>
      <c r="D947" t="s">
        <v>89</v>
      </c>
      <c r="E947" t="s">
        <v>93</v>
      </c>
      <c r="H947" s="3">
        <v>45798</v>
      </c>
      <c r="I947" s="13">
        <v>45798.598099074072</v>
      </c>
      <c r="J947" t="s">
        <v>190</v>
      </c>
      <c r="K947">
        <v>350</v>
      </c>
      <c r="L947" t="s">
        <v>189</v>
      </c>
      <c r="M947" t="s">
        <v>65</v>
      </c>
      <c r="N947">
        <v>1</v>
      </c>
      <c r="O947">
        <v>0</v>
      </c>
      <c r="P947">
        <v>1</v>
      </c>
      <c r="Q947">
        <v>0</v>
      </c>
      <c r="R947" t="s">
        <v>227</v>
      </c>
      <c r="S947" t="s">
        <v>227</v>
      </c>
      <c r="T947">
        <v>1</v>
      </c>
      <c r="U947" t="s">
        <v>227</v>
      </c>
      <c r="V947" t="s">
        <v>227</v>
      </c>
      <c r="W947" t="s">
        <v>227</v>
      </c>
      <c r="X947" t="s">
        <v>227</v>
      </c>
      <c r="Y947" t="s">
        <v>227</v>
      </c>
      <c r="Z947" t="s">
        <v>227</v>
      </c>
      <c r="AA947" t="s">
        <v>64</v>
      </c>
      <c r="AB947">
        <v>109</v>
      </c>
      <c r="AC947">
        <v>109</v>
      </c>
      <c r="AD947" t="s">
        <v>67</v>
      </c>
      <c r="AE947" t="s">
        <v>4</v>
      </c>
      <c r="AF947" t="s">
        <v>8</v>
      </c>
      <c r="AG947" t="s">
        <v>88</v>
      </c>
      <c r="AH947" s="3">
        <v>45798</v>
      </c>
      <c r="AJ947" t="s">
        <v>56</v>
      </c>
      <c r="AK947" s="3"/>
      <c r="AM947" s="3"/>
      <c r="AN947" t="s">
        <v>57</v>
      </c>
      <c r="AO947" s="3"/>
      <c r="AR947"/>
      <c r="AS947">
        <v>202505</v>
      </c>
      <c r="AT947" s="3">
        <v>45798</v>
      </c>
      <c r="AU947">
        <v>2190269</v>
      </c>
      <c r="AV947">
        <v>45800</v>
      </c>
      <c r="AW947" s="3">
        <v>45814</v>
      </c>
      <c r="AY947" s="3"/>
      <c r="BA947" s="3"/>
      <c r="BC947" s="3"/>
      <c r="BD947">
        <v>202505</v>
      </c>
      <c r="BE947">
        <v>202505</v>
      </c>
      <c r="BF947" s="5">
        <f>IFERROR(VLOOKUP(Sheet1[[#This Row],[ASESOR]],Parámetros!A:B,2,0),Sheet1[[#This Row],[PERIODO_ALTA]])</f>
        <v>202505</v>
      </c>
      <c r="BG947" s="5" t="str">
        <f>_xlfn.CONCAT(TRIM(Sheet1[[#This Row],[ASESOR]])," ",TRIM(Sheet1[[#This Row],[DEPARTAMENTO]]))</f>
        <v>ALIV TELECOM S.A.C. Piura</v>
      </c>
      <c r="BH947" s="5" t="str">
        <f>Sheet1[[#This Row],[DNI_ASESOR]]</f>
        <v>20609316170</v>
      </c>
      <c r="BI947">
        <f>IF(Sheet1[[#This Row],[GRUPO]]="G1",IF(AND(Sheet1[[#This Row],[RECIBO1_PAGADO]]&lt;&gt;"",Sheet1[[#This Row],[RECIBO1_PAGADO]]&lt;=DATEVALUE("10/06/2025")),1,0),0)</f>
        <v>1</v>
      </c>
      <c r="BJ947" s="9">
        <f>Sheet1[[#This Row],[PRECIO CON IGV EXTERNO]]/1.18</f>
        <v>92.372881355932208</v>
      </c>
      <c r="BK947" s="5" t="str">
        <f>IF(MONTH(Sheet1[[#This Row],[WS_RECIBO1_EMISION]])=5,"G1",IF(MONTH(Sheet1[[#This Row],[WS_RECIBO1_EMISION]])-5=1,"G2","POR DEFINIR"))</f>
        <v>G1</v>
      </c>
      <c r="BL947" s="5" t="s">
        <v>1798</v>
      </c>
    </row>
    <row r="948" spans="1:64" x14ac:dyDescent="0.25">
      <c r="A948">
        <v>2190341</v>
      </c>
      <c r="B948" t="s">
        <v>1249</v>
      </c>
      <c r="C948" t="s">
        <v>89</v>
      </c>
      <c r="D948" t="s">
        <v>89</v>
      </c>
      <c r="E948" t="s">
        <v>89</v>
      </c>
      <c r="H948" s="3">
        <v>45798</v>
      </c>
      <c r="I948" s="13">
        <v>45798.618933020836</v>
      </c>
      <c r="J948" t="s">
        <v>195</v>
      </c>
      <c r="K948">
        <v>1000</v>
      </c>
      <c r="L948" t="s">
        <v>188</v>
      </c>
      <c r="M948" t="s">
        <v>58</v>
      </c>
      <c r="N948">
        <v>1</v>
      </c>
      <c r="O948">
        <v>0</v>
      </c>
      <c r="P948">
        <v>0</v>
      </c>
      <c r="Q948">
        <v>0</v>
      </c>
      <c r="R948" t="s">
        <v>227</v>
      </c>
      <c r="S948" t="s">
        <v>227</v>
      </c>
      <c r="T948">
        <v>0</v>
      </c>
      <c r="U948" t="s">
        <v>227</v>
      </c>
      <c r="V948" t="s">
        <v>227</v>
      </c>
      <c r="W948" t="s">
        <v>227</v>
      </c>
      <c r="X948" t="s">
        <v>227</v>
      </c>
      <c r="Y948" t="s">
        <v>227</v>
      </c>
      <c r="Z948" t="s">
        <v>228</v>
      </c>
      <c r="AA948" t="s">
        <v>54</v>
      </c>
      <c r="AB948">
        <v>129.9</v>
      </c>
      <c r="AC948">
        <v>111.563</v>
      </c>
      <c r="AD948" t="s">
        <v>67</v>
      </c>
      <c r="AE948" t="s">
        <v>70</v>
      </c>
      <c r="AF948" t="s">
        <v>131</v>
      </c>
      <c r="AG948" t="s">
        <v>88</v>
      </c>
      <c r="AH948" s="3">
        <v>45798</v>
      </c>
      <c r="AJ948" t="s">
        <v>56</v>
      </c>
      <c r="AK948" s="3"/>
      <c r="AM948" s="3"/>
      <c r="AN948" t="s">
        <v>57</v>
      </c>
      <c r="AO948" s="3"/>
      <c r="AQ948" t="s">
        <v>57</v>
      </c>
      <c r="AR948" t="s">
        <v>69</v>
      </c>
      <c r="AS948">
        <v>202505</v>
      </c>
      <c r="AT948" s="3">
        <v>45798</v>
      </c>
      <c r="AU948">
        <v>2190341</v>
      </c>
      <c r="AV948">
        <v>45800</v>
      </c>
      <c r="AW948" s="3">
        <v>45813</v>
      </c>
      <c r="AY948" s="3"/>
      <c r="BA948" s="3"/>
      <c r="BC948" s="3"/>
      <c r="BD948">
        <v>202505</v>
      </c>
      <c r="BE948">
        <v>202505</v>
      </c>
      <c r="BF948" s="5">
        <f>IFERROR(VLOOKUP(Sheet1[[#This Row],[ASESOR]],Parámetros!A:B,2,0),Sheet1[[#This Row],[PERIODO_ALTA]])</f>
        <v>202505</v>
      </c>
      <c r="BG948" s="5" t="str">
        <f>_xlfn.CONCAT(TRIM(Sheet1[[#This Row],[ASESOR]])," ",TRIM(Sheet1[[#This Row],[DEPARTAMENTO]]))</f>
        <v>SICOMNET SAC Piura</v>
      </c>
      <c r="BH948" s="5" t="str">
        <f>Sheet1[[#This Row],[DNI_ASESOR]]</f>
        <v>20610959564</v>
      </c>
      <c r="BI948">
        <f>IF(Sheet1[[#This Row],[GRUPO]]="G1",IF(AND(Sheet1[[#This Row],[RECIBO1_PAGADO]]&lt;&gt;"",Sheet1[[#This Row],[RECIBO1_PAGADO]]&lt;=DATEVALUE("10/06/2025")),1,0),0)</f>
        <v>1</v>
      </c>
      <c r="BJ948" s="9">
        <f>Sheet1[[#This Row],[PRECIO CON IGV EXTERNO]]/1.18</f>
        <v>94.544915254237296</v>
      </c>
      <c r="BK948" s="5" t="str">
        <f>IF(MONTH(Sheet1[[#This Row],[WS_RECIBO1_EMISION]])=5,"G1",IF(MONTH(Sheet1[[#This Row],[WS_RECIBO1_EMISION]])-5=1,"G2","POR DEFINIR"))</f>
        <v>G1</v>
      </c>
      <c r="BL948" s="5" t="s">
        <v>1798</v>
      </c>
    </row>
    <row r="949" spans="1:64" x14ac:dyDescent="0.25">
      <c r="A949">
        <v>2190369</v>
      </c>
      <c r="B949" t="s">
        <v>1250</v>
      </c>
      <c r="C949" t="s">
        <v>94</v>
      </c>
      <c r="D949" t="s">
        <v>95</v>
      </c>
      <c r="E949" t="s">
        <v>96</v>
      </c>
      <c r="H949" s="3">
        <v>45798</v>
      </c>
      <c r="I949" s="13">
        <v>45798.583531747689</v>
      </c>
      <c r="J949" t="s">
        <v>190</v>
      </c>
      <c r="K949">
        <v>350</v>
      </c>
      <c r="L949" t="s">
        <v>186</v>
      </c>
      <c r="M949" t="s">
        <v>53</v>
      </c>
      <c r="N949">
        <v>0</v>
      </c>
      <c r="O949">
        <v>0</v>
      </c>
      <c r="P949">
        <v>0</v>
      </c>
      <c r="Q949">
        <v>0</v>
      </c>
      <c r="R949" t="s">
        <v>227</v>
      </c>
      <c r="S949" t="s">
        <v>227</v>
      </c>
      <c r="T949">
        <v>0</v>
      </c>
      <c r="U949" t="s">
        <v>227</v>
      </c>
      <c r="V949" t="s">
        <v>227</v>
      </c>
      <c r="W949" t="s">
        <v>227</v>
      </c>
      <c r="X949" t="s">
        <v>227</v>
      </c>
      <c r="Y949" t="s">
        <v>227</v>
      </c>
      <c r="Z949" t="s">
        <v>227</v>
      </c>
      <c r="AA949" t="s">
        <v>54</v>
      </c>
      <c r="AB949">
        <v>69</v>
      </c>
      <c r="AC949">
        <v>69</v>
      </c>
      <c r="AD949" t="s">
        <v>67</v>
      </c>
      <c r="AE949" t="s">
        <v>70</v>
      </c>
      <c r="AF949" t="s">
        <v>131</v>
      </c>
      <c r="AG949" t="s">
        <v>88</v>
      </c>
      <c r="AH949" s="3">
        <v>45798</v>
      </c>
      <c r="AJ949" t="s">
        <v>56</v>
      </c>
      <c r="AK949" s="3"/>
      <c r="AM949" s="3"/>
      <c r="AN949" t="s">
        <v>57</v>
      </c>
      <c r="AO949" s="3"/>
      <c r="AR949"/>
      <c r="AS949">
        <v>202505</v>
      </c>
      <c r="AT949" s="3">
        <v>45798</v>
      </c>
      <c r="AU949">
        <v>2190369</v>
      </c>
      <c r="AV949">
        <v>45800</v>
      </c>
      <c r="AW949" s="3">
        <v>45803</v>
      </c>
      <c r="AY949" s="3"/>
      <c r="BA949" s="3"/>
      <c r="BC949" s="3"/>
      <c r="BD949">
        <v>202505</v>
      </c>
      <c r="BE949">
        <v>202505</v>
      </c>
      <c r="BF949" s="5">
        <f>IFERROR(VLOOKUP(Sheet1[[#This Row],[ASESOR]],Parámetros!A:B,2,0),Sheet1[[#This Row],[PERIODO_ALTA]])</f>
        <v>202505</v>
      </c>
      <c r="BG949" s="5" t="str">
        <f>_xlfn.CONCAT(TRIM(Sheet1[[#This Row],[ASESOR]])," ",TRIM(Sheet1[[#This Row],[DEPARTAMENTO]]))</f>
        <v>SICOMNET SAC La Libertad</v>
      </c>
      <c r="BH949" s="5" t="str">
        <f>Sheet1[[#This Row],[DNI_ASESOR]]</f>
        <v>20610959564</v>
      </c>
      <c r="BI949">
        <f>IF(Sheet1[[#This Row],[GRUPO]]="G1",IF(AND(Sheet1[[#This Row],[RECIBO1_PAGADO]]&lt;&gt;"",Sheet1[[#This Row],[RECIBO1_PAGADO]]&lt;=DATEVALUE("10/06/2025")),1,0),0)</f>
        <v>1</v>
      </c>
      <c r="BJ949" s="9">
        <f>Sheet1[[#This Row],[PRECIO CON IGV EXTERNO]]/1.18</f>
        <v>58.474576271186443</v>
      </c>
      <c r="BK949" s="5" t="str">
        <f>IF(MONTH(Sheet1[[#This Row],[WS_RECIBO1_EMISION]])=5,"G1",IF(MONTH(Sheet1[[#This Row],[WS_RECIBO1_EMISION]])-5=1,"G2","POR DEFINIR"))</f>
        <v>G1</v>
      </c>
      <c r="BL949" s="5" t="s">
        <v>1798</v>
      </c>
    </row>
    <row r="950" spans="1:64" x14ac:dyDescent="0.25">
      <c r="A950">
        <v>2190395</v>
      </c>
      <c r="B950" t="s">
        <v>1251</v>
      </c>
      <c r="C950" t="s">
        <v>85</v>
      </c>
      <c r="D950" t="s">
        <v>105</v>
      </c>
      <c r="E950" t="s">
        <v>85</v>
      </c>
      <c r="H950" s="3">
        <v>45798</v>
      </c>
      <c r="I950" s="13">
        <v>45798.593916666665</v>
      </c>
      <c r="J950" t="s">
        <v>190</v>
      </c>
      <c r="K950">
        <v>350</v>
      </c>
      <c r="L950" t="s">
        <v>186</v>
      </c>
      <c r="M950" t="s">
        <v>53</v>
      </c>
      <c r="N950">
        <v>0</v>
      </c>
      <c r="O950">
        <v>0</v>
      </c>
      <c r="P950">
        <v>0</v>
      </c>
      <c r="Q950">
        <v>0</v>
      </c>
      <c r="R950" t="s">
        <v>227</v>
      </c>
      <c r="S950" t="s">
        <v>227</v>
      </c>
      <c r="T950">
        <v>0</v>
      </c>
      <c r="U950" t="s">
        <v>227</v>
      </c>
      <c r="V950" t="s">
        <v>227</v>
      </c>
      <c r="W950" t="s">
        <v>227</v>
      </c>
      <c r="X950" t="s">
        <v>227</v>
      </c>
      <c r="Y950" t="s">
        <v>227</v>
      </c>
      <c r="Z950" t="s">
        <v>227</v>
      </c>
      <c r="AA950" t="s">
        <v>54</v>
      </c>
      <c r="AB950">
        <v>69</v>
      </c>
      <c r="AC950">
        <v>69</v>
      </c>
      <c r="AD950" t="s">
        <v>67</v>
      </c>
      <c r="AE950" t="s">
        <v>70</v>
      </c>
      <c r="AF950" t="s">
        <v>131</v>
      </c>
      <c r="AG950" t="s">
        <v>88</v>
      </c>
      <c r="AH950" s="3">
        <v>45807</v>
      </c>
      <c r="AJ950" t="s">
        <v>56</v>
      </c>
      <c r="AK950" s="3"/>
      <c r="AM950" s="3"/>
      <c r="AN950" t="s">
        <v>57</v>
      </c>
      <c r="AO950" s="3"/>
      <c r="AR950"/>
      <c r="AS950">
        <v>202505</v>
      </c>
      <c r="AT950" s="3">
        <v>45807</v>
      </c>
      <c r="AU950">
        <v>2190395</v>
      </c>
      <c r="AW950" s="3"/>
      <c r="AY950" s="3"/>
      <c r="BA950" s="3"/>
      <c r="BC950" s="3"/>
      <c r="BD950">
        <v>202505</v>
      </c>
      <c r="BE950">
        <v>202505</v>
      </c>
      <c r="BF950" s="5">
        <f>IFERROR(VLOOKUP(Sheet1[[#This Row],[ASESOR]],Parámetros!A:B,2,0),Sheet1[[#This Row],[PERIODO_ALTA]])</f>
        <v>202505</v>
      </c>
      <c r="BG950" s="5" t="str">
        <f>_xlfn.CONCAT(TRIM(Sheet1[[#This Row],[ASESOR]])," ",TRIM(Sheet1[[#This Row],[DEPARTAMENTO]]))</f>
        <v>SICOMNET SAC Lambayeque</v>
      </c>
      <c r="BH950" s="5" t="str">
        <f>Sheet1[[#This Row],[DNI_ASESOR]]</f>
        <v>20610959564</v>
      </c>
      <c r="BI950">
        <f>IF(Sheet1[[#This Row],[GRUPO]]="G1",IF(AND(Sheet1[[#This Row],[RECIBO1_PAGADO]]&lt;&gt;"",Sheet1[[#This Row],[RECIBO1_PAGADO]]&lt;=DATEVALUE("10/06/2025")),1,0),0)</f>
        <v>0</v>
      </c>
      <c r="BJ950" s="9">
        <f>Sheet1[[#This Row],[PRECIO CON IGV EXTERNO]]/1.18</f>
        <v>58.474576271186443</v>
      </c>
      <c r="BK950" s="5" t="str">
        <f>IF(MONTH(Sheet1[[#This Row],[WS_RECIBO1_EMISION]])=5,"G1",IF(MONTH(Sheet1[[#This Row],[WS_RECIBO1_EMISION]])-5=1,"G2","POR DEFINIR"))</f>
        <v>POR DEFINIR</v>
      </c>
      <c r="BL950" s="5" t="s">
        <v>1798</v>
      </c>
    </row>
    <row r="951" spans="1:64" x14ac:dyDescent="0.25">
      <c r="A951">
        <v>2190486</v>
      </c>
      <c r="B951" t="s">
        <v>1252</v>
      </c>
      <c r="C951" t="s">
        <v>94</v>
      </c>
      <c r="D951" t="s">
        <v>95</v>
      </c>
      <c r="E951" t="s">
        <v>96</v>
      </c>
      <c r="H951" s="3">
        <v>45798</v>
      </c>
      <c r="I951" s="13">
        <v>45798.610551238424</v>
      </c>
      <c r="J951" t="s">
        <v>190</v>
      </c>
      <c r="K951">
        <v>350</v>
      </c>
      <c r="L951" t="s">
        <v>186</v>
      </c>
      <c r="M951" t="s">
        <v>53</v>
      </c>
      <c r="N951">
        <v>0</v>
      </c>
      <c r="O951">
        <v>0</v>
      </c>
      <c r="P951">
        <v>0</v>
      </c>
      <c r="Q951">
        <v>0</v>
      </c>
      <c r="R951" t="s">
        <v>227</v>
      </c>
      <c r="S951" t="s">
        <v>227</v>
      </c>
      <c r="T951">
        <v>0</v>
      </c>
      <c r="U951" t="s">
        <v>227</v>
      </c>
      <c r="V951" t="s">
        <v>227</v>
      </c>
      <c r="W951" t="s">
        <v>227</v>
      </c>
      <c r="X951" t="s">
        <v>227</v>
      </c>
      <c r="Y951" t="s">
        <v>227</v>
      </c>
      <c r="Z951" t="s">
        <v>227</v>
      </c>
      <c r="AA951" t="s">
        <v>54</v>
      </c>
      <c r="AB951">
        <v>69</v>
      </c>
      <c r="AC951">
        <v>69</v>
      </c>
      <c r="AD951" t="s">
        <v>67</v>
      </c>
      <c r="AE951" t="s">
        <v>4</v>
      </c>
      <c r="AF951" t="s">
        <v>8</v>
      </c>
      <c r="AG951" t="s">
        <v>88</v>
      </c>
      <c r="AH951" s="3">
        <v>45798</v>
      </c>
      <c r="AJ951" t="s">
        <v>56</v>
      </c>
      <c r="AK951" s="3"/>
      <c r="AM951" s="3"/>
      <c r="AN951" t="s">
        <v>57</v>
      </c>
      <c r="AO951" s="3"/>
      <c r="AR951"/>
      <c r="AS951">
        <v>202505</v>
      </c>
      <c r="AT951" s="3">
        <v>45798</v>
      </c>
      <c r="AU951">
        <v>2190486</v>
      </c>
      <c r="AV951">
        <v>45800</v>
      </c>
      <c r="AW951" s="3">
        <v>45805</v>
      </c>
      <c r="AY951" s="3"/>
      <c r="BA951" s="3"/>
      <c r="BC951" s="3"/>
      <c r="BD951">
        <v>202505</v>
      </c>
      <c r="BE951">
        <v>202505</v>
      </c>
      <c r="BF951" s="5">
        <f>IFERROR(VLOOKUP(Sheet1[[#This Row],[ASESOR]],Parámetros!A:B,2,0),Sheet1[[#This Row],[PERIODO_ALTA]])</f>
        <v>202505</v>
      </c>
      <c r="BG951" s="5" t="str">
        <f>_xlfn.CONCAT(TRIM(Sheet1[[#This Row],[ASESOR]])," ",TRIM(Sheet1[[#This Row],[DEPARTAMENTO]]))</f>
        <v>ALIV TELECOM S.A.C. La Libertad</v>
      </c>
      <c r="BH951" s="5" t="str">
        <f>Sheet1[[#This Row],[DNI_ASESOR]]</f>
        <v>20609316170</v>
      </c>
      <c r="BI951">
        <f>IF(Sheet1[[#This Row],[GRUPO]]="G1",IF(AND(Sheet1[[#This Row],[RECIBO1_PAGADO]]&lt;&gt;"",Sheet1[[#This Row],[RECIBO1_PAGADO]]&lt;=DATEVALUE("10/06/2025")),1,0),0)</f>
        <v>1</v>
      </c>
      <c r="BJ951" s="9">
        <f>Sheet1[[#This Row],[PRECIO CON IGV EXTERNO]]/1.18</f>
        <v>58.474576271186443</v>
      </c>
      <c r="BK951" s="5" t="str">
        <f>IF(MONTH(Sheet1[[#This Row],[WS_RECIBO1_EMISION]])=5,"G1",IF(MONTH(Sheet1[[#This Row],[WS_RECIBO1_EMISION]])-5=1,"G2","POR DEFINIR"))</f>
        <v>G1</v>
      </c>
      <c r="BL951" s="5" t="s">
        <v>1798</v>
      </c>
    </row>
    <row r="952" spans="1:64" x14ac:dyDescent="0.25">
      <c r="A952">
        <v>2190496</v>
      </c>
      <c r="B952" t="s">
        <v>1253</v>
      </c>
      <c r="C952" t="s">
        <v>89</v>
      </c>
      <c r="D952" t="s">
        <v>89</v>
      </c>
      <c r="E952" t="s">
        <v>93</v>
      </c>
      <c r="H952" s="3">
        <v>45798</v>
      </c>
      <c r="I952" s="13">
        <v>45798.656386886571</v>
      </c>
      <c r="J952" t="s">
        <v>195</v>
      </c>
      <c r="K952">
        <v>1000</v>
      </c>
      <c r="L952" t="s">
        <v>188</v>
      </c>
      <c r="M952" t="s">
        <v>58</v>
      </c>
      <c r="N952">
        <v>1</v>
      </c>
      <c r="O952">
        <v>0</v>
      </c>
      <c r="P952">
        <v>0</v>
      </c>
      <c r="Q952">
        <v>0</v>
      </c>
      <c r="R952" t="s">
        <v>227</v>
      </c>
      <c r="S952" t="s">
        <v>227</v>
      </c>
      <c r="T952">
        <v>0</v>
      </c>
      <c r="U952" t="s">
        <v>227</v>
      </c>
      <c r="V952" t="s">
        <v>227</v>
      </c>
      <c r="W952" t="s">
        <v>227</v>
      </c>
      <c r="X952" t="s">
        <v>227</v>
      </c>
      <c r="Y952" t="s">
        <v>227</v>
      </c>
      <c r="Z952" t="s">
        <v>228</v>
      </c>
      <c r="AA952" t="s">
        <v>54</v>
      </c>
      <c r="AB952">
        <v>129.9</v>
      </c>
      <c r="AC952">
        <v>111.563</v>
      </c>
      <c r="AD952" t="s">
        <v>67</v>
      </c>
      <c r="AE952" t="s">
        <v>4</v>
      </c>
      <c r="AF952" t="s">
        <v>8</v>
      </c>
      <c r="AG952" t="s">
        <v>88</v>
      </c>
      <c r="AH952" s="3">
        <v>45799</v>
      </c>
      <c r="AJ952" t="s">
        <v>56</v>
      </c>
      <c r="AK952" s="3"/>
      <c r="AM952" s="3"/>
      <c r="AN952" t="s">
        <v>57</v>
      </c>
      <c r="AO952" s="3"/>
      <c r="AR952"/>
      <c r="AS952">
        <v>202505</v>
      </c>
      <c r="AT952" s="3">
        <v>45799</v>
      </c>
      <c r="AU952">
        <v>2190496</v>
      </c>
      <c r="AV952">
        <v>45800</v>
      </c>
      <c r="AW952" s="3">
        <v>45816</v>
      </c>
      <c r="AY952" s="3"/>
      <c r="BA952" s="3"/>
      <c r="BC952" s="3"/>
      <c r="BD952">
        <v>202505</v>
      </c>
      <c r="BE952">
        <v>202505</v>
      </c>
      <c r="BF952" s="5">
        <f>IFERROR(VLOOKUP(Sheet1[[#This Row],[ASESOR]],Parámetros!A:B,2,0),Sheet1[[#This Row],[PERIODO_ALTA]])</f>
        <v>202505</v>
      </c>
      <c r="BG952" s="5" t="str">
        <f>_xlfn.CONCAT(TRIM(Sheet1[[#This Row],[ASESOR]])," ",TRIM(Sheet1[[#This Row],[DEPARTAMENTO]]))</f>
        <v>ALIV TELECOM S.A.C. Piura</v>
      </c>
      <c r="BH952" s="5" t="str">
        <f>Sheet1[[#This Row],[DNI_ASESOR]]</f>
        <v>20609316170</v>
      </c>
      <c r="BI952">
        <f>IF(Sheet1[[#This Row],[GRUPO]]="G1",IF(AND(Sheet1[[#This Row],[RECIBO1_PAGADO]]&lt;&gt;"",Sheet1[[#This Row],[RECIBO1_PAGADO]]&lt;=DATEVALUE("10/06/2025")),1,0),0)</f>
        <v>1</v>
      </c>
      <c r="BJ952" s="9">
        <f>Sheet1[[#This Row],[PRECIO CON IGV EXTERNO]]/1.18</f>
        <v>94.544915254237296</v>
      </c>
      <c r="BK952" s="5" t="str">
        <f>IF(MONTH(Sheet1[[#This Row],[WS_RECIBO1_EMISION]])=5,"G1",IF(MONTH(Sheet1[[#This Row],[WS_RECIBO1_EMISION]])-5=1,"G2","POR DEFINIR"))</f>
        <v>G1</v>
      </c>
      <c r="BL952" s="5" t="s">
        <v>1798</v>
      </c>
    </row>
    <row r="953" spans="1:64" x14ac:dyDescent="0.25">
      <c r="A953">
        <v>2190526</v>
      </c>
      <c r="B953" t="s">
        <v>1254</v>
      </c>
      <c r="C953" t="s">
        <v>85</v>
      </c>
      <c r="D953" t="s">
        <v>86</v>
      </c>
      <c r="E953" t="s">
        <v>66</v>
      </c>
      <c r="H953" s="3">
        <v>45798</v>
      </c>
      <c r="I953" s="13">
        <v>45798.639843553239</v>
      </c>
      <c r="J953" t="s">
        <v>190</v>
      </c>
      <c r="K953">
        <v>350</v>
      </c>
      <c r="L953" t="s">
        <v>186</v>
      </c>
      <c r="M953" t="s">
        <v>53</v>
      </c>
      <c r="N953">
        <v>0</v>
      </c>
      <c r="O953">
        <v>0</v>
      </c>
      <c r="P953">
        <v>0</v>
      </c>
      <c r="Q953">
        <v>0</v>
      </c>
      <c r="R953" t="s">
        <v>227</v>
      </c>
      <c r="S953" t="s">
        <v>227</v>
      </c>
      <c r="T953">
        <v>0</v>
      </c>
      <c r="U953" t="s">
        <v>227</v>
      </c>
      <c r="V953" t="s">
        <v>227</v>
      </c>
      <c r="W953" t="s">
        <v>227</v>
      </c>
      <c r="X953" t="s">
        <v>227</v>
      </c>
      <c r="Y953" t="s">
        <v>227</v>
      </c>
      <c r="Z953" t="s">
        <v>227</v>
      </c>
      <c r="AA953" t="s">
        <v>54</v>
      </c>
      <c r="AB953">
        <v>69</v>
      </c>
      <c r="AC953">
        <v>69</v>
      </c>
      <c r="AD953" t="s">
        <v>55</v>
      </c>
      <c r="AE953" t="s">
        <v>141</v>
      </c>
      <c r="AF953" t="s">
        <v>187</v>
      </c>
      <c r="AG953" t="s">
        <v>88</v>
      </c>
      <c r="AH953" s="3">
        <v>45799</v>
      </c>
      <c r="AJ953" t="s">
        <v>56</v>
      </c>
      <c r="AK953" s="3"/>
      <c r="AM953" s="3"/>
      <c r="AN953" t="s">
        <v>57</v>
      </c>
      <c r="AO953" s="3"/>
      <c r="AR953"/>
      <c r="AS953">
        <v>202505</v>
      </c>
      <c r="AT953" s="3">
        <v>45799</v>
      </c>
      <c r="AU953">
        <v>2190526</v>
      </c>
      <c r="AV953">
        <v>45800</v>
      </c>
      <c r="AW953" s="3">
        <v>45806</v>
      </c>
      <c r="AY953" s="3"/>
      <c r="BA953" s="3"/>
      <c r="BC953" s="3"/>
      <c r="BD953">
        <v>202505</v>
      </c>
      <c r="BE953">
        <v>202505</v>
      </c>
      <c r="BF953" s="5">
        <f>IFERROR(VLOOKUP(Sheet1[[#This Row],[ASESOR]],Parámetros!A:B,2,0),Sheet1[[#This Row],[PERIODO_ALTA]])</f>
        <v>202505</v>
      </c>
      <c r="BG953" s="5" t="str">
        <f>_xlfn.CONCAT(TRIM(Sheet1[[#This Row],[ASESOR]])," ",TRIM(Sheet1[[#This Row],[DEPARTAMENTO]]))</f>
        <v>EXPORTEL PROVINCIA Lambayeque</v>
      </c>
      <c r="BH953" s="5" t="str">
        <f>Sheet1[[#This Row],[DNI_ASESOR]]</f>
        <v>20610487672</v>
      </c>
      <c r="BI953">
        <f>IF(Sheet1[[#This Row],[GRUPO]]="G1",IF(AND(Sheet1[[#This Row],[RECIBO1_PAGADO]]&lt;&gt;"",Sheet1[[#This Row],[RECIBO1_PAGADO]]&lt;=DATEVALUE("10/06/2025")),1,0),0)</f>
        <v>1</v>
      </c>
      <c r="BJ953" s="9">
        <f>Sheet1[[#This Row],[PRECIO CON IGV EXTERNO]]/1.18</f>
        <v>58.474576271186443</v>
      </c>
      <c r="BK953" s="5" t="str">
        <f>IF(MONTH(Sheet1[[#This Row],[WS_RECIBO1_EMISION]])=5,"G1",IF(MONTH(Sheet1[[#This Row],[WS_RECIBO1_EMISION]])-5=1,"G2","POR DEFINIR"))</f>
        <v>G1</v>
      </c>
      <c r="BL953" s="5" t="s">
        <v>1798</v>
      </c>
    </row>
    <row r="954" spans="1:64" x14ac:dyDescent="0.25">
      <c r="A954">
        <v>2190590</v>
      </c>
      <c r="B954" t="s">
        <v>1255</v>
      </c>
      <c r="C954" t="s">
        <v>89</v>
      </c>
      <c r="D954" t="s">
        <v>89</v>
      </c>
      <c r="E954" t="s">
        <v>90</v>
      </c>
      <c r="H954" s="3">
        <v>45798</v>
      </c>
      <c r="I954" s="13">
        <v>45798.637721956016</v>
      </c>
      <c r="J954" t="s">
        <v>191</v>
      </c>
      <c r="K954">
        <v>550</v>
      </c>
      <c r="L954" t="s">
        <v>186</v>
      </c>
      <c r="M954" t="s">
        <v>53</v>
      </c>
      <c r="N954">
        <v>0</v>
      </c>
      <c r="O954">
        <v>0</v>
      </c>
      <c r="P954">
        <v>0</v>
      </c>
      <c r="Q954">
        <v>0</v>
      </c>
      <c r="R954" t="s">
        <v>227</v>
      </c>
      <c r="S954" t="s">
        <v>227</v>
      </c>
      <c r="T954">
        <v>0</v>
      </c>
      <c r="U954" t="s">
        <v>227</v>
      </c>
      <c r="V954" t="s">
        <v>227</v>
      </c>
      <c r="W954" t="s">
        <v>227</v>
      </c>
      <c r="X954" t="s">
        <v>227</v>
      </c>
      <c r="Y954" t="s">
        <v>227</v>
      </c>
      <c r="Z954" t="s">
        <v>227</v>
      </c>
      <c r="AA954" t="s">
        <v>54</v>
      </c>
      <c r="AB954">
        <v>89</v>
      </c>
      <c r="AC954">
        <v>89</v>
      </c>
      <c r="AD954" t="s">
        <v>67</v>
      </c>
      <c r="AE954" t="s">
        <v>70</v>
      </c>
      <c r="AF954" t="s">
        <v>131</v>
      </c>
      <c r="AG954" t="s">
        <v>88</v>
      </c>
      <c r="AH954" s="3">
        <v>45799</v>
      </c>
      <c r="AJ954" t="s">
        <v>56</v>
      </c>
      <c r="AK954" s="3"/>
      <c r="AM954" s="3"/>
      <c r="AN954" t="s">
        <v>57</v>
      </c>
      <c r="AO954" s="3"/>
      <c r="AR954"/>
      <c r="AS954">
        <v>202505</v>
      </c>
      <c r="AT954" s="3">
        <v>45799</v>
      </c>
      <c r="AU954">
        <v>2190590</v>
      </c>
      <c r="AV954">
        <v>45800</v>
      </c>
      <c r="AW954" s="3">
        <v>45808</v>
      </c>
      <c r="AY954" s="3"/>
      <c r="BA954" s="3"/>
      <c r="BC954" s="3"/>
      <c r="BD954">
        <v>202505</v>
      </c>
      <c r="BE954">
        <v>202505</v>
      </c>
      <c r="BF954" s="5">
        <f>IFERROR(VLOOKUP(Sheet1[[#This Row],[ASESOR]],Parámetros!A:B,2,0),Sheet1[[#This Row],[PERIODO_ALTA]])</f>
        <v>202505</v>
      </c>
      <c r="BG954" s="5" t="str">
        <f>_xlfn.CONCAT(TRIM(Sheet1[[#This Row],[ASESOR]])," ",TRIM(Sheet1[[#This Row],[DEPARTAMENTO]]))</f>
        <v>SICOMNET SAC Piura</v>
      </c>
      <c r="BH954" s="5" t="str">
        <f>Sheet1[[#This Row],[DNI_ASESOR]]</f>
        <v>20610959564</v>
      </c>
      <c r="BI954">
        <f>IF(Sheet1[[#This Row],[GRUPO]]="G1",IF(AND(Sheet1[[#This Row],[RECIBO1_PAGADO]]&lt;&gt;"",Sheet1[[#This Row],[RECIBO1_PAGADO]]&lt;=DATEVALUE("10/06/2025")),1,0),0)</f>
        <v>1</v>
      </c>
      <c r="BJ954" s="9">
        <f>Sheet1[[#This Row],[PRECIO CON IGV EXTERNO]]/1.18</f>
        <v>75.423728813559322</v>
      </c>
      <c r="BK954" s="5" t="str">
        <f>IF(MONTH(Sheet1[[#This Row],[WS_RECIBO1_EMISION]])=5,"G1",IF(MONTH(Sheet1[[#This Row],[WS_RECIBO1_EMISION]])-5=1,"G2","POR DEFINIR"))</f>
        <v>G1</v>
      </c>
      <c r="BL954" s="5" t="s">
        <v>1798</v>
      </c>
    </row>
    <row r="955" spans="1:64" x14ac:dyDescent="0.25">
      <c r="A955">
        <v>2190607</v>
      </c>
      <c r="B955" t="s">
        <v>1256</v>
      </c>
      <c r="C955" t="s">
        <v>98</v>
      </c>
      <c r="D955" t="s">
        <v>99</v>
      </c>
      <c r="E955" t="s">
        <v>100</v>
      </c>
      <c r="H955" s="3">
        <v>45798</v>
      </c>
      <c r="I955" s="13">
        <v>45798.660560266202</v>
      </c>
      <c r="J955" t="s">
        <v>190</v>
      </c>
      <c r="K955">
        <v>350</v>
      </c>
      <c r="L955" t="s">
        <v>186</v>
      </c>
      <c r="M955" t="s">
        <v>53</v>
      </c>
      <c r="N955">
        <v>0</v>
      </c>
      <c r="O955">
        <v>0</v>
      </c>
      <c r="P955">
        <v>0</v>
      </c>
      <c r="Q955">
        <v>0</v>
      </c>
      <c r="R955" t="s">
        <v>227</v>
      </c>
      <c r="S955" t="s">
        <v>227</v>
      </c>
      <c r="T955">
        <v>0</v>
      </c>
      <c r="U955" t="s">
        <v>227</v>
      </c>
      <c r="V955" t="s">
        <v>227</v>
      </c>
      <c r="W955" t="s">
        <v>227</v>
      </c>
      <c r="X955" t="s">
        <v>227</v>
      </c>
      <c r="Y955" t="s">
        <v>227</v>
      </c>
      <c r="Z955" t="s">
        <v>227</v>
      </c>
      <c r="AA955" t="s">
        <v>54</v>
      </c>
      <c r="AB955">
        <v>69</v>
      </c>
      <c r="AC955">
        <v>69</v>
      </c>
      <c r="AD955" t="s">
        <v>67</v>
      </c>
      <c r="AE955" t="s">
        <v>4</v>
      </c>
      <c r="AF955" t="s">
        <v>8</v>
      </c>
      <c r="AG955" t="s">
        <v>88</v>
      </c>
      <c r="AH955" s="3">
        <v>45799</v>
      </c>
      <c r="AJ955" t="s">
        <v>56</v>
      </c>
      <c r="AK955" s="3"/>
      <c r="AM955" s="3"/>
      <c r="AN955" t="s">
        <v>57</v>
      </c>
      <c r="AO955" s="3"/>
      <c r="AR955"/>
      <c r="AS955">
        <v>202505</v>
      </c>
      <c r="AT955" s="3">
        <v>45799</v>
      </c>
      <c r="AU955">
        <v>2190607</v>
      </c>
      <c r="AV955">
        <v>45800</v>
      </c>
      <c r="AW955" s="3">
        <v>45806</v>
      </c>
      <c r="AY955" s="3"/>
      <c r="BA955" s="3"/>
      <c r="BC955" s="3"/>
      <c r="BD955">
        <v>202505</v>
      </c>
      <c r="BE955">
        <v>202505</v>
      </c>
      <c r="BF955" s="5">
        <f>IFERROR(VLOOKUP(Sheet1[[#This Row],[ASESOR]],Parámetros!A:B,2,0),Sheet1[[#This Row],[PERIODO_ALTA]])</f>
        <v>202505</v>
      </c>
      <c r="BG955" s="5" t="str">
        <f>_xlfn.CONCAT(TRIM(Sheet1[[#This Row],[ASESOR]])," ",TRIM(Sheet1[[#This Row],[DEPARTAMENTO]]))</f>
        <v>ALIV TELECOM S.A.C. Áncash</v>
      </c>
      <c r="BH955" s="5" t="str">
        <f>Sheet1[[#This Row],[DNI_ASESOR]]</f>
        <v>20609316170</v>
      </c>
      <c r="BI955">
        <f>IF(Sheet1[[#This Row],[GRUPO]]="G1",IF(AND(Sheet1[[#This Row],[RECIBO1_PAGADO]]&lt;&gt;"",Sheet1[[#This Row],[RECIBO1_PAGADO]]&lt;=DATEVALUE("10/06/2025")),1,0),0)</f>
        <v>1</v>
      </c>
      <c r="BJ955" s="9">
        <f>Sheet1[[#This Row],[PRECIO CON IGV EXTERNO]]/1.18</f>
        <v>58.474576271186443</v>
      </c>
      <c r="BK955" s="5" t="str">
        <f>IF(MONTH(Sheet1[[#This Row],[WS_RECIBO1_EMISION]])=5,"G1",IF(MONTH(Sheet1[[#This Row],[WS_RECIBO1_EMISION]])-5=1,"G2","POR DEFINIR"))</f>
        <v>G1</v>
      </c>
      <c r="BL955" s="5" t="s">
        <v>1798</v>
      </c>
    </row>
    <row r="956" spans="1:64" x14ac:dyDescent="0.25">
      <c r="A956">
        <v>2190619</v>
      </c>
      <c r="B956" t="s">
        <v>1257</v>
      </c>
      <c r="C956" t="s">
        <v>94</v>
      </c>
      <c r="D956" t="s">
        <v>95</v>
      </c>
      <c r="E956" t="s">
        <v>96</v>
      </c>
      <c r="H956" s="3">
        <v>45798</v>
      </c>
      <c r="I956" s="13">
        <v>45798.652289467595</v>
      </c>
      <c r="J956" t="s">
        <v>190</v>
      </c>
      <c r="K956">
        <v>350</v>
      </c>
      <c r="L956" t="s">
        <v>186</v>
      </c>
      <c r="M956" t="s">
        <v>53</v>
      </c>
      <c r="N956">
        <v>0</v>
      </c>
      <c r="O956">
        <v>0</v>
      </c>
      <c r="P956">
        <v>0</v>
      </c>
      <c r="Q956">
        <v>0</v>
      </c>
      <c r="R956" t="s">
        <v>227</v>
      </c>
      <c r="S956" t="s">
        <v>227</v>
      </c>
      <c r="T956">
        <v>0</v>
      </c>
      <c r="U956" t="s">
        <v>227</v>
      </c>
      <c r="V956" t="s">
        <v>227</v>
      </c>
      <c r="W956" t="s">
        <v>227</v>
      </c>
      <c r="X956" t="s">
        <v>227</v>
      </c>
      <c r="Y956" t="s">
        <v>227</v>
      </c>
      <c r="Z956" t="s">
        <v>227</v>
      </c>
      <c r="AA956" t="s">
        <v>54</v>
      </c>
      <c r="AB956">
        <v>69</v>
      </c>
      <c r="AC956">
        <v>69</v>
      </c>
      <c r="AD956" t="s">
        <v>67</v>
      </c>
      <c r="AE956" t="s">
        <v>4</v>
      </c>
      <c r="AF956" t="s">
        <v>8</v>
      </c>
      <c r="AG956" t="s">
        <v>88</v>
      </c>
      <c r="AH956" s="3">
        <v>45799</v>
      </c>
      <c r="AJ956" t="s">
        <v>56</v>
      </c>
      <c r="AK956" s="3"/>
      <c r="AM956" s="3"/>
      <c r="AN956" t="s">
        <v>57</v>
      </c>
      <c r="AO956" s="3"/>
      <c r="AR956"/>
      <c r="AS956">
        <v>202505</v>
      </c>
      <c r="AT956" s="3">
        <v>45799</v>
      </c>
      <c r="AU956">
        <v>2190619</v>
      </c>
      <c r="AV956">
        <v>45800</v>
      </c>
      <c r="AW956" s="3">
        <v>45805</v>
      </c>
      <c r="AY956" s="3"/>
      <c r="BA956" s="3"/>
      <c r="BC956" s="3"/>
      <c r="BD956">
        <v>202505</v>
      </c>
      <c r="BE956">
        <v>202505</v>
      </c>
      <c r="BF956" s="5">
        <f>IFERROR(VLOOKUP(Sheet1[[#This Row],[ASESOR]],Parámetros!A:B,2,0),Sheet1[[#This Row],[PERIODO_ALTA]])</f>
        <v>202505</v>
      </c>
      <c r="BG956" s="5" t="str">
        <f>_xlfn.CONCAT(TRIM(Sheet1[[#This Row],[ASESOR]])," ",TRIM(Sheet1[[#This Row],[DEPARTAMENTO]]))</f>
        <v>ALIV TELECOM S.A.C. La Libertad</v>
      </c>
      <c r="BH956" s="5" t="str">
        <f>Sheet1[[#This Row],[DNI_ASESOR]]</f>
        <v>20609316170</v>
      </c>
      <c r="BI956">
        <f>IF(Sheet1[[#This Row],[GRUPO]]="G1",IF(AND(Sheet1[[#This Row],[RECIBO1_PAGADO]]&lt;&gt;"",Sheet1[[#This Row],[RECIBO1_PAGADO]]&lt;=DATEVALUE("10/06/2025")),1,0),0)</f>
        <v>1</v>
      </c>
      <c r="BJ956" s="9">
        <f>Sheet1[[#This Row],[PRECIO CON IGV EXTERNO]]/1.18</f>
        <v>58.474576271186443</v>
      </c>
      <c r="BK956" s="5" t="str">
        <f>IF(MONTH(Sheet1[[#This Row],[WS_RECIBO1_EMISION]])=5,"G1",IF(MONTH(Sheet1[[#This Row],[WS_RECIBO1_EMISION]])-5=1,"G2","POR DEFINIR"))</f>
        <v>G1</v>
      </c>
      <c r="BL956" s="5" t="s">
        <v>1798</v>
      </c>
    </row>
    <row r="957" spans="1:64" x14ac:dyDescent="0.25">
      <c r="A957">
        <v>2190623</v>
      </c>
      <c r="B957" t="s">
        <v>1258</v>
      </c>
      <c r="C957" t="s">
        <v>94</v>
      </c>
      <c r="D957" t="s">
        <v>95</v>
      </c>
      <c r="E957" t="s">
        <v>96</v>
      </c>
      <c r="H957" s="3">
        <v>45798</v>
      </c>
      <c r="I957" s="13">
        <v>45798.681415659725</v>
      </c>
      <c r="J957" t="s">
        <v>195</v>
      </c>
      <c r="K957">
        <v>1000</v>
      </c>
      <c r="L957" t="s">
        <v>188</v>
      </c>
      <c r="M957" t="s">
        <v>58</v>
      </c>
      <c r="N957">
        <v>1</v>
      </c>
      <c r="O957">
        <v>0</v>
      </c>
      <c r="P957">
        <v>0</v>
      </c>
      <c r="Q957">
        <v>0</v>
      </c>
      <c r="R957" t="s">
        <v>227</v>
      </c>
      <c r="S957" t="s">
        <v>227</v>
      </c>
      <c r="T957">
        <v>0</v>
      </c>
      <c r="U957" t="s">
        <v>227</v>
      </c>
      <c r="V957" t="s">
        <v>227</v>
      </c>
      <c r="W957" t="s">
        <v>227</v>
      </c>
      <c r="X957" t="s">
        <v>227</v>
      </c>
      <c r="Y957" t="s">
        <v>227</v>
      </c>
      <c r="Z957" t="s">
        <v>228</v>
      </c>
      <c r="AA957" t="s">
        <v>64</v>
      </c>
      <c r="AB957">
        <v>129.9</v>
      </c>
      <c r="AC957">
        <v>111.563</v>
      </c>
      <c r="AD957" t="s">
        <v>67</v>
      </c>
      <c r="AE957" t="s">
        <v>4</v>
      </c>
      <c r="AF957" t="s">
        <v>8</v>
      </c>
      <c r="AG957" t="s">
        <v>88</v>
      </c>
      <c r="AH957" s="3">
        <v>45799</v>
      </c>
      <c r="AJ957" t="s">
        <v>56</v>
      </c>
      <c r="AK957" s="3"/>
      <c r="AM957" s="3"/>
      <c r="AN957" t="s">
        <v>57</v>
      </c>
      <c r="AO957" s="3"/>
      <c r="AR957"/>
      <c r="AS957">
        <v>202505</v>
      </c>
      <c r="AT957" s="3">
        <v>45799</v>
      </c>
      <c r="AU957">
        <v>2190623</v>
      </c>
      <c r="AV957">
        <v>45800</v>
      </c>
      <c r="AW957" s="3">
        <v>45807</v>
      </c>
      <c r="AY957" s="3"/>
      <c r="BA957" s="3"/>
      <c r="BC957" s="3"/>
      <c r="BD957">
        <v>202505</v>
      </c>
      <c r="BE957">
        <v>202505</v>
      </c>
      <c r="BF957" s="5">
        <f>IFERROR(VLOOKUP(Sheet1[[#This Row],[ASESOR]],Parámetros!A:B,2,0),Sheet1[[#This Row],[PERIODO_ALTA]])</f>
        <v>202505</v>
      </c>
      <c r="BG957" s="5" t="str">
        <f>_xlfn.CONCAT(TRIM(Sheet1[[#This Row],[ASESOR]])," ",TRIM(Sheet1[[#This Row],[DEPARTAMENTO]]))</f>
        <v>ALIV TELECOM S.A.C. La Libertad</v>
      </c>
      <c r="BH957" s="5" t="str">
        <f>Sheet1[[#This Row],[DNI_ASESOR]]</f>
        <v>20609316170</v>
      </c>
      <c r="BI957">
        <f>IF(Sheet1[[#This Row],[GRUPO]]="G1",IF(AND(Sheet1[[#This Row],[RECIBO1_PAGADO]]&lt;&gt;"",Sheet1[[#This Row],[RECIBO1_PAGADO]]&lt;=DATEVALUE("10/06/2025")),1,0),0)</f>
        <v>1</v>
      </c>
      <c r="BJ957" s="9">
        <f>Sheet1[[#This Row],[PRECIO CON IGV EXTERNO]]/1.18</f>
        <v>94.544915254237296</v>
      </c>
      <c r="BK957" s="5" t="str">
        <f>IF(MONTH(Sheet1[[#This Row],[WS_RECIBO1_EMISION]])=5,"G1",IF(MONTH(Sheet1[[#This Row],[WS_RECIBO1_EMISION]])-5=1,"G2","POR DEFINIR"))</f>
        <v>G1</v>
      </c>
      <c r="BL957" s="5" t="s">
        <v>1798</v>
      </c>
    </row>
    <row r="958" spans="1:64" x14ac:dyDescent="0.25">
      <c r="A958">
        <v>2190661</v>
      </c>
      <c r="B958" t="s">
        <v>1259</v>
      </c>
      <c r="C958" t="s">
        <v>98</v>
      </c>
      <c r="D958" t="s">
        <v>99</v>
      </c>
      <c r="E958" t="s">
        <v>100</v>
      </c>
      <c r="H958" s="3">
        <v>45798</v>
      </c>
      <c r="I958" s="13">
        <v>45798.664730787037</v>
      </c>
      <c r="J958" t="s">
        <v>190</v>
      </c>
      <c r="K958">
        <v>350</v>
      </c>
      <c r="L958" t="s">
        <v>186</v>
      </c>
      <c r="M958" t="s">
        <v>53</v>
      </c>
      <c r="N958">
        <v>0</v>
      </c>
      <c r="O958">
        <v>0</v>
      </c>
      <c r="P958">
        <v>0</v>
      </c>
      <c r="Q958">
        <v>0</v>
      </c>
      <c r="R958" t="s">
        <v>227</v>
      </c>
      <c r="S958" t="s">
        <v>227</v>
      </c>
      <c r="T958">
        <v>0</v>
      </c>
      <c r="U958" t="s">
        <v>227</v>
      </c>
      <c r="V958" t="s">
        <v>227</v>
      </c>
      <c r="W958" t="s">
        <v>227</v>
      </c>
      <c r="X958" t="s">
        <v>227</v>
      </c>
      <c r="Y958" t="s">
        <v>227</v>
      </c>
      <c r="Z958" t="s">
        <v>227</v>
      </c>
      <c r="AA958" t="s">
        <v>64</v>
      </c>
      <c r="AB958">
        <v>69</v>
      </c>
      <c r="AC958">
        <v>69</v>
      </c>
      <c r="AD958" t="s">
        <v>67</v>
      </c>
      <c r="AE958" t="s">
        <v>4</v>
      </c>
      <c r="AF958" t="s">
        <v>8</v>
      </c>
      <c r="AG958" t="s">
        <v>88</v>
      </c>
      <c r="AH958" s="3">
        <v>45799</v>
      </c>
      <c r="AJ958" t="s">
        <v>56</v>
      </c>
      <c r="AK958" s="3"/>
      <c r="AM958" s="3"/>
      <c r="AN958" t="s">
        <v>57</v>
      </c>
      <c r="AO958" s="3"/>
      <c r="AR958"/>
      <c r="AS958">
        <v>202505</v>
      </c>
      <c r="AT958" s="3">
        <v>45799</v>
      </c>
      <c r="AU958">
        <v>2190661</v>
      </c>
      <c r="AV958">
        <v>45800</v>
      </c>
      <c r="AW958" s="3">
        <v>45803</v>
      </c>
      <c r="AY958" s="3"/>
      <c r="BA958" s="3"/>
      <c r="BC958" s="3"/>
      <c r="BD958">
        <v>202505</v>
      </c>
      <c r="BE958">
        <v>202505</v>
      </c>
      <c r="BF958" s="5">
        <f>IFERROR(VLOOKUP(Sheet1[[#This Row],[ASESOR]],Parámetros!A:B,2,0),Sheet1[[#This Row],[PERIODO_ALTA]])</f>
        <v>202505</v>
      </c>
      <c r="BG958" s="5" t="str">
        <f>_xlfn.CONCAT(TRIM(Sheet1[[#This Row],[ASESOR]])," ",TRIM(Sheet1[[#This Row],[DEPARTAMENTO]]))</f>
        <v>ALIV TELECOM S.A.C. Áncash</v>
      </c>
      <c r="BH958" s="5" t="str">
        <f>Sheet1[[#This Row],[DNI_ASESOR]]</f>
        <v>20609316170</v>
      </c>
      <c r="BI958">
        <f>IF(Sheet1[[#This Row],[GRUPO]]="G1",IF(AND(Sheet1[[#This Row],[RECIBO1_PAGADO]]&lt;&gt;"",Sheet1[[#This Row],[RECIBO1_PAGADO]]&lt;=DATEVALUE("10/06/2025")),1,0),0)</f>
        <v>1</v>
      </c>
      <c r="BJ958" s="9">
        <f>Sheet1[[#This Row],[PRECIO CON IGV EXTERNO]]/1.18</f>
        <v>58.474576271186443</v>
      </c>
      <c r="BK958" s="5" t="str">
        <f>IF(MONTH(Sheet1[[#This Row],[WS_RECIBO1_EMISION]])=5,"G1",IF(MONTH(Sheet1[[#This Row],[WS_RECIBO1_EMISION]])-5=1,"G2","POR DEFINIR"))</f>
        <v>G1</v>
      </c>
      <c r="BL958" s="5" t="s">
        <v>1798</v>
      </c>
    </row>
    <row r="959" spans="1:64" x14ac:dyDescent="0.25">
      <c r="A959">
        <v>2190676</v>
      </c>
      <c r="B959" t="s">
        <v>1260</v>
      </c>
      <c r="C959" t="s">
        <v>89</v>
      </c>
      <c r="D959" t="s">
        <v>89</v>
      </c>
      <c r="E959" t="s">
        <v>97</v>
      </c>
      <c r="H959" s="3">
        <v>45798</v>
      </c>
      <c r="I959" s="13">
        <v>45798.669153854164</v>
      </c>
      <c r="J959" t="s">
        <v>195</v>
      </c>
      <c r="K959">
        <v>1000</v>
      </c>
      <c r="L959" t="s">
        <v>188</v>
      </c>
      <c r="M959" t="s">
        <v>58</v>
      </c>
      <c r="N959">
        <v>1</v>
      </c>
      <c r="O959">
        <v>0</v>
      </c>
      <c r="P959">
        <v>0</v>
      </c>
      <c r="Q959">
        <v>0</v>
      </c>
      <c r="R959" t="s">
        <v>227</v>
      </c>
      <c r="S959" t="s">
        <v>227</v>
      </c>
      <c r="T959">
        <v>0</v>
      </c>
      <c r="U959" t="s">
        <v>227</v>
      </c>
      <c r="V959" t="s">
        <v>227</v>
      </c>
      <c r="W959" t="s">
        <v>227</v>
      </c>
      <c r="X959" t="s">
        <v>227</v>
      </c>
      <c r="Y959" t="s">
        <v>227</v>
      </c>
      <c r="Z959" t="s">
        <v>228</v>
      </c>
      <c r="AA959" t="s">
        <v>64</v>
      </c>
      <c r="AB959">
        <v>129.9</v>
      </c>
      <c r="AC959">
        <v>111.563</v>
      </c>
      <c r="AD959" t="s">
        <v>67</v>
      </c>
      <c r="AE959" t="s">
        <v>4</v>
      </c>
      <c r="AF959" t="s">
        <v>8</v>
      </c>
      <c r="AG959" t="s">
        <v>88</v>
      </c>
      <c r="AH959" s="3">
        <v>45799</v>
      </c>
      <c r="AJ959" t="s">
        <v>56</v>
      </c>
      <c r="AK959" s="3"/>
      <c r="AM959" s="3"/>
      <c r="AN959" t="s">
        <v>57</v>
      </c>
      <c r="AO959" s="3"/>
      <c r="AR959"/>
      <c r="AS959">
        <v>202505</v>
      </c>
      <c r="AT959" s="3">
        <v>45799</v>
      </c>
      <c r="AU959">
        <v>2190676</v>
      </c>
      <c r="AV959">
        <v>45800</v>
      </c>
      <c r="AW959" s="3">
        <v>45813</v>
      </c>
      <c r="AY959" s="3"/>
      <c r="BA959" s="3"/>
      <c r="BC959" s="3"/>
      <c r="BD959">
        <v>202505</v>
      </c>
      <c r="BE959">
        <v>202505</v>
      </c>
      <c r="BF959" s="5">
        <f>IFERROR(VLOOKUP(Sheet1[[#This Row],[ASESOR]],Parámetros!A:B,2,0),Sheet1[[#This Row],[PERIODO_ALTA]])</f>
        <v>202505</v>
      </c>
      <c r="BG959" s="5" t="str">
        <f>_xlfn.CONCAT(TRIM(Sheet1[[#This Row],[ASESOR]])," ",TRIM(Sheet1[[#This Row],[DEPARTAMENTO]]))</f>
        <v>ALIV TELECOM S.A.C. Piura</v>
      </c>
      <c r="BH959" s="5" t="str">
        <f>Sheet1[[#This Row],[DNI_ASESOR]]</f>
        <v>20609316170</v>
      </c>
      <c r="BI959">
        <f>IF(Sheet1[[#This Row],[GRUPO]]="G1",IF(AND(Sheet1[[#This Row],[RECIBO1_PAGADO]]&lt;&gt;"",Sheet1[[#This Row],[RECIBO1_PAGADO]]&lt;=DATEVALUE("10/06/2025")),1,0),0)</f>
        <v>1</v>
      </c>
      <c r="BJ959" s="9">
        <f>Sheet1[[#This Row],[PRECIO CON IGV EXTERNO]]/1.18</f>
        <v>94.544915254237296</v>
      </c>
      <c r="BK959" s="5" t="str">
        <f>IF(MONTH(Sheet1[[#This Row],[WS_RECIBO1_EMISION]])=5,"G1",IF(MONTH(Sheet1[[#This Row],[WS_RECIBO1_EMISION]])-5=1,"G2","POR DEFINIR"))</f>
        <v>G1</v>
      </c>
      <c r="BL959" s="5" t="s">
        <v>1798</v>
      </c>
    </row>
    <row r="960" spans="1:64" x14ac:dyDescent="0.25">
      <c r="A960">
        <v>2190679</v>
      </c>
      <c r="B960" t="s">
        <v>1261</v>
      </c>
      <c r="C960" t="s">
        <v>85</v>
      </c>
      <c r="D960" t="s">
        <v>86</v>
      </c>
      <c r="E960" t="s">
        <v>103</v>
      </c>
      <c r="H960" s="3">
        <v>45798</v>
      </c>
      <c r="I960" s="13">
        <v>45798.666811145835</v>
      </c>
      <c r="J960" t="s">
        <v>190</v>
      </c>
      <c r="K960">
        <v>350</v>
      </c>
      <c r="L960" t="s">
        <v>186</v>
      </c>
      <c r="M960" t="s">
        <v>53</v>
      </c>
      <c r="N960">
        <v>0</v>
      </c>
      <c r="O960">
        <v>0</v>
      </c>
      <c r="P960">
        <v>0</v>
      </c>
      <c r="Q960">
        <v>0</v>
      </c>
      <c r="R960" t="s">
        <v>227</v>
      </c>
      <c r="S960" t="s">
        <v>227</v>
      </c>
      <c r="T960">
        <v>0</v>
      </c>
      <c r="U960" t="s">
        <v>227</v>
      </c>
      <c r="V960" t="s">
        <v>227</v>
      </c>
      <c r="W960" t="s">
        <v>227</v>
      </c>
      <c r="X960" t="s">
        <v>227</v>
      </c>
      <c r="Y960" t="s">
        <v>227</v>
      </c>
      <c r="Z960" t="s">
        <v>227</v>
      </c>
      <c r="AA960" t="s">
        <v>54</v>
      </c>
      <c r="AB960">
        <v>69</v>
      </c>
      <c r="AC960">
        <v>69</v>
      </c>
      <c r="AD960" t="s">
        <v>67</v>
      </c>
      <c r="AE960" t="s">
        <v>4</v>
      </c>
      <c r="AF960" t="s">
        <v>8</v>
      </c>
      <c r="AG960" t="s">
        <v>88</v>
      </c>
      <c r="AH960" s="3">
        <v>45807</v>
      </c>
      <c r="AJ960" t="s">
        <v>56</v>
      </c>
      <c r="AK960" s="3"/>
      <c r="AM960" s="3"/>
      <c r="AN960" t="s">
        <v>57</v>
      </c>
      <c r="AO960" s="3"/>
      <c r="AR960"/>
      <c r="AS960">
        <v>202505</v>
      </c>
      <c r="AT960" s="3">
        <v>45807</v>
      </c>
      <c r="AU960">
        <v>2190679</v>
      </c>
      <c r="AW960" s="3"/>
      <c r="AY960" s="3"/>
      <c r="BA960" s="3"/>
      <c r="BC960" s="3"/>
      <c r="BD960">
        <v>202505</v>
      </c>
      <c r="BE960">
        <v>202505</v>
      </c>
      <c r="BF960" s="5">
        <f>IFERROR(VLOOKUP(Sheet1[[#This Row],[ASESOR]],Parámetros!A:B,2,0),Sheet1[[#This Row],[PERIODO_ALTA]])</f>
        <v>202505</v>
      </c>
      <c r="BG960" s="5" t="str">
        <f>_xlfn.CONCAT(TRIM(Sheet1[[#This Row],[ASESOR]])," ",TRIM(Sheet1[[#This Row],[DEPARTAMENTO]]))</f>
        <v>ALIV TELECOM S.A.C. Lambayeque</v>
      </c>
      <c r="BH960" s="5" t="str">
        <f>Sheet1[[#This Row],[DNI_ASESOR]]</f>
        <v>20609316170</v>
      </c>
      <c r="BI960">
        <f>IF(Sheet1[[#This Row],[GRUPO]]="G1",IF(AND(Sheet1[[#This Row],[RECIBO1_PAGADO]]&lt;&gt;"",Sheet1[[#This Row],[RECIBO1_PAGADO]]&lt;=DATEVALUE("10/06/2025")),1,0),0)</f>
        <v>0</v>
      </c>
      <c r="BJ960" s="9">
        <f>Sheet1[[#This Row],[PRECIO CON IGV EXTERNO]]/1.18</f>
        <v>58.474576271186443</v>
      </c>
      <c r="BK960" s="5" t="str">
        <f>IF(MONTH(Sheet1[[#This Row],[WS_RECIBO1_EMISION]])=5,"G1",IF(MONTH(Sheet1[[#This Row],[WS_RECIBO1_EMISION]])-5=1,"G2","POR DEFINIR"))</f>
        <v>POR DEFINIR</v>
      </c>
      <c r="BL960" s="5" t="s">
        <v>1798</v>
      </c>
    </row>
    <row r="961" spans="1:64" x14ac:dyDescent="0.25">
      <c r="A961">
        <v>2190688</v>
      </c>
      <c r="B961" t="s">
        <v>1262</v>
      </c>
      <c r="C961" t="s">
        <v>89</v>
      </c>
      <c r="D961" t="s">
        <v>89</v>
      </c>
      <c r="E961" t="s">
        <v>89</v>
      </c>
      <c r="H961" s="3">
        <v>45798</v>
      </c>
      <c r="I961" s="13">
        <v>45798.671012152779</v>
      </c>
      <c r="J961" t="s">
        <v>195</v>
      </c>
      <c r="K961">
        <v>1000</v>
      </c>
      <c r="L961" t="s">
        <v>188</v>
      </c>
      <c r="M961" t="s">
        <v>58</v>
      </c>
      <c r="N961">
        <v>1</v>
      </c>
      <c r="O961">
        <v>0</v>
      </c>
      <c r="P961">
        <v>0</v>
      </c>
      <c r="Q961">
        <v>0</v>
      </c>
      <c r="R961" t="s">
        <v>227</v>
      </c>
      <c r="S961" t="s">
        <v>227</v>
      </c>
      <c r="T961">
        <v>0</v>
      </c>
      <c r="U961" t="s">
        <v>227</v>
      </c>
      <c r="V961" t="s">
        <v>227</v>
      </c>
      <c r="W961" t="s">
        <v>227</v>
      </c>
      <c r="X961" t="s">
        <v>227</v>
      </c>
      <c r="Y961" t="s">
        <v>227</v>
      </c>
      <c r="Z961" t="s">
        <v>228</v>
      </c>
      <c r="AA961" t="s">
        <v>54</v>
      </c>
      <c r="AB961">
        <v>129.9</v>
      </c>
      <c r="AC961">
        <v>111.563</v>
      </c>
      <c r="AD961" t="s">
        <v>67</v>
      </c>
      <c r="AE961" t="s">
        <v>70</v>
      </c>
      <c r="AF961" t="s">
        <v>131</v>
      </c>
      <c r="AG961" t="s">
        <v>88</v>
      </c>
      <c r="AH961" s="3">
        <v>45799</v>
      </c>
      <c r="AJ961" t="s">
        <v>56</v>
      </c>
      <c r="AK961" s="3"/>
      <c r="AM961" s="3"/>
      <c r="AN961" t="s">
        <v>57</v>
      </c>
      <c r="AO961" s="3"/>
      <c r="AR961"/>
      <c r="AS961">
        <v>202505</v>
      </c>
      <c r="AT961" s="3">
        <v>45799</v>
      </c>
      <c r="AU961">
        <v>2190688</v>
      </c>
      <c r="AV961">
        <v>45800</v>
      </c>
      <c r="AW961" s="3">
        <v>45813</v>
      </c>
      <c r="AY961" s="3"/>
      <c r="BA961" s="3"/>
      <c r="BC961" s="3"/>
      <c r="BD961">
        <v>202505</v>
      </c>
      <c r="BE961">
        <v>202505</v>
      </c>
      <c r="BF961" s="5">
        <f>IFERROR(VLOOKUP(Sheet1[[#This Row],[ASESOR]],Parámetros!A:B,2,0),Sheet1[[#This Row],[PERIODO_ALTA]])</f>
        <v>202505</v>
      </c>
      <c r="BG961" s="5" t="str">
        <f>_xlfn.CONCAT(TRIM(Sheet1[[#This Row],[ASESOR]])," ",TRIM(Sheet1[[#This Row],[DEPARTAMENTO]]))</f>
        <v>SICOMNET SAC Piura</v>
      </c>
      <c r="BH961" s="5" t="str">
        <f>Sheet1[[#This Row],[DNI_ASESOR]]</f>
        <v>20610959564</v>
      </c>
      <c r="BI961">
        <f>IF(Sheet1[[#This Row],[GRUPO]]="G1",IF(AND(Sheet1[[#This Row],[RECIBO1_PAGADO]]&lt;&gt;"",Sheet1[[#This Row],[RECIBO1_PAGADO]]&lt;=DATEVALUE("10/06/2025")),1,0),0)</f>
        <v>1</v>
      </c>
      <c r="BJ961" s="9">
        <f>Sheet1[[#This Row],[PRECIO CON IGV EXTERNO]]/1.18</f>
        <v>94.544915254237296</v>
      </c>
      <c r="BK961" s="5" t="str">
        <f>IF(MONTH(Sheet1[[#This Row],[WS_RECIBO1_EMISION]])=5,"G1",IF(MONTH(Sheet1[[#This Row],[WS_RECIBO1_EMISION]])-5=1,"G2","POR DEFINIR"))</f>
        <v>G1</v>
      </c>
      <c r="BL961" s="5" t="s">
        <v>1798</v>
      </c>
    </row>
    <row r="962" spans="1:64" x14ac:dyDescent="0.25">
      <c r="A962">
        <v>2190696</v>
      </c>
      <c r="B962" t="s">
        <v>1263</v>
      </c>
      <c r="C962" t="s">
        <v>89</v>
      </c>
      <c r="D962" t="s">
        <v>89</v>
      </c>
      <c r="E962" t="s">
        <v>90</v>
      </c>
      <c r="H962" s="3">
        <v>45798</v>
      </c>
      <c r="I962" s="13">
        <v>45798.671007835648</v>
      </c>
      <c r="J962" t="s">
        <v>191</v>
      </c>
      <c r="K962">
        <v>550</v>
      </c>
      <c r="L962" t="s">
        <v>186</v>
      </c>
      <c r="M962" t="s">
        <v>53</v>
      </c>
      <c r="N962">
        <v>0</v>
      </c>
      <c r="O962">
        <v>0</v>
      </c>
      <c r="P962">
        <v>0</v>
      </c>
      <c r="Q962">
        <v>0</v>
      </c>
      <c r="R962" t="s">
        <v>227</v>
      </c>
      <c r="S962" t="s">
        <v>227</v>
      </c>
      <c r="T962">
        <v>0</v>
      </c>
      <c r="U962" t="s">
        <v>227</v>
      </c>
      <c r="V962" t="s">
        <v>227</v>
      </c>
      <c r="W962" t="s">
        <v>227</v>
      </c>
      <c r="X962" t="s">
        <v>227</v>
      </c>
      <c r="Y962" t="s">
        <v>227</v>
      </c>
      <c r="Z962" t="s">
        <v>227</v>
      </c>
      <c r="AA962" t="s">
        <v>54</v>
      </c>
      <c r="AB962">
        <v>89</v>
      </c>
      <c r="AC962">
        <v>89</v>
      </c>
      <c r="AD962" t="s">
        <v>67</v>
      </c>
      <c r="AE962" t="s">
        <v>4</v>
      </c>
      <c r="AF962" t="s">
        <v>8</v>
      </c>
      <c r="AG962" t="s">
        <v>88</v>
      </c>
      <c r="AH962" s="3">
        <v>45799</v>
      </c>
      <c r="AJ962" t="s">
        <v>56</v>
      </c>
      <c r="AK962" s="3"/>
      <c r="AM962" s="3"/>
      <c r="AN962" t="s">
        <v>57</v>
      </c>
      <c r="AO962" s="3"/>
      <c r="AR962"/>
      <c r="AS962">
        <v>202505</v>
      </c>
      <c r="AT962" s="3">
        <v>45799</v>
      </c>
      <c r="AU962">
        <v>2190696</v>
      </c>
      <c r="AV962">
        <v>45800</v>
      </c>
      <c r="AW962" s="3">
        <v>45806</v>
      </c>
      <c r="AY962" s="3"/>
      <c r="BA962" s="3"/>
      <c r="BC962" s="3"/>
      <c r="BD962">
        <v>202505</v>
      </c>
      <c r="BE962">
        <v>202505</v>
      </c>
      <c r="BF962" s="5">
        <f>IFERROR(VLOOKUP(Sheet1[[#This Row],[ASESOR]],Parámetros!A:B,2,0),Sheet1[[#This Row],[PERIODO_ALTA]])</f>
        <v>202505</v>
      </c>
      <c r="BG962" s="5" t="str">
        <f>_xlfn.CONCAT(TRIM(Sheet1[[#This Row],[ASESOR]])," ",TRIM(Sheet1[[#This Row],[DEPARTAMENTO]]))</f>
        <v>ALIV TELECOM S.A.C. Piura</v>
      </c>
      <c r="BH962" s="5" t="str">
        <f>Sheet1[[#This Row],[DNI_ASESOR]]</f>
        <v>20609316170</v>
      </c>
      <c r="BI962">
        <f>IF(Sheet1[[#This Row],[GRUPO]]="G1",IF(AND(Sheet1[[#This Row],[RECIBO1_PAGADO]]&lt;&gt;"",Sheet1[[#This Row],[RECIBO1_PAGADO]]&lt;=DATEVALUE("10/06/2025")),1,0),0)</f>
        <v>1</v>
      </c>
      <c r="BJ962" s="9">
        <f>Sheet1[[#This Row],[PRECIO CON IGV EXTERNO]]/1.18</f>
        <v>75.423728813559322</v>
      </c>
      <c r="BK962" s="5" t="str">
        <f>IF(MONTH(Sheet1[[#This Row],[WS_RECIBO1_EMISION]])=5,"G1",IF(MONTH(Sheet1[[#This Row],[WS_RECIBO1_EMISION]])-5=1,"G2","POR DEFINIR"))</f>
        <v>G1</v>
      </c>
      <c r="BL962" s="5" t="s">
        <v>1798</v>
      </c>
    </row>
    <row r="963" spans="1:64" x14ac:dyDescent="0.25">
      <c r="A963">
        <v>2190721</v>
      </c>
      <c r="B963" t="s">
        <v>1264</v>
      </c>
      <c r="C963" t="s">
        <v>94</v>
      </c>
      <c r="D963" t="s">
        <v>95</v>
      </c>
      <c r="E963" t="s">
        <v>102</v>
      </c>
      <c r="H963" s="3">
        <v>45798</v>
      </c>
      <c r="I963" s="13">
        <v>45798.677254363429</v>
      </c>
      <c r="J963" t="s">
        <v>195</v>
      </c>
      <c r="K963">
        <v>1000</v>
      </c>
      <c r="L963" t="s">
        <v>188</v>
      </c>
      <c r="M963" t="s">
        <v>58</v>
      </c>
      <c r="N963">
        <v>1</v>
      </c>
      <c r="O963">
        <v>0</v>
      </c>
      <c r="P963">
        <v>0</v>
      </c>
      <c r="Q963">
        <v>0</v>
      </c>
      <c r="R963" t="s">
        <v>227</v>
      </c>
      <c r="S963" t="s">
        <v>227</v>
      </c>
      <c r="T963">
        <v>0</v>
      </c>
      <c r="U963" t="s">
        <v>227</v>
      </c>
      <c r="V963" t="s">
        <v>227</v>
      </c>
      <c r="W963" t="s">
        <v>227</v>
      </c>
      <c r="X963" t="s">
        <v>227</v>
      </c>
      <c r="Y963" t="s">
        <v>227</v>
      </c>
      <c r="Z963" t="s">
        <v>228</v>
      </c>
      <c r="AA963" t="s">
        <v>54</v>
      </c>
      <c r="AB963">
        <v>129.9</v>
      </c>
      <c r="AC963">
        <v>111.563</v>
      </c>
      <c r="AD963" t="s">
        <v>67</v>
      </c>
      <c r="AE963" t="s">
        <v>4</v>
      </c>
      <c r="AF963" t="s">
        <v>8</v>
      </c>
      <c r="AG963" t="s">
        <v>88</v>
      </c>
      <c r="AH963" s="3">
        <v>45799</v>
      </c>
      <c r="AJ963" t="s">
        <v>56</v>
      </c>
      <c r="AK963" s="3"/>
      <c r="AM963" s="3"/>
      <c r="AN963" t="s">
        <v>57</v>
      </c>
      <c r="AO963" s="3"/>
      <c r="AR963"/>
      <c r="AS963">
        <v>202505</v>
      </c>
      <c r="AT963" s="3">
        <v>45799</v>
      </c>
      <c r="AU963">
        <v>2190721</v>
      </c>
      <c r="AV963">
        <v>45800</v>
      </c>
      <c r="AW963" s="3">
        <v>45806</v>
      </c>
      <c r="AY963" s="3"/>
      <c r="BA963" s="3"/>
      <c r="BC963" s="3"/>
      <c r="BD963">
        <v>202505</v>
      </c>
      <c r="BE963">
        <v>202505</v>
      </c>
      <c r="BF963" s="5">
        <f>IFERROR(VLOOKUP(Sheet1[[#This Row],[ASESOR]],Parámetros!A:B,2,0),Sheet1[[#This Row],[PERIODO_ALTA]])</f>
        <v>202505</v>
      </c>
      <c r="BG963" s="5" t="str">
        <f>_xlfn.CONCAT(TRIM(Sheet1[[#This Row],[ASESOR]])," ",TRIM(Sheet1[[#This Row],[DEPARTAMENTO]]))</f>
        <v>ALIV TELECOM S.A.C. La Libertad</v>
      </c>
      <c r="BH963" s="5" t="str">
        <f>Sheet1[[#This Row],[DNI_ASESOR]]</f>
        <v>20609316170</v>
      </c>
      <c r="BI963">
        <f>IF(Sheet1[[#This Row],[GRUPO]]="G1",IF(AND(Sheet1[[#This Row],[RECIBO1_PAGADO]]&lt;&gt;"",Sheet1[[#This Row],[RECIBO1_PAGADO]]&lt;=DATEVALUE("10/06/2025")),1,0),0)</f>
        <v>1</v>
      </c>
      <c r="BJ963" s="9">
        <f>Sheet1[[#This Row],[PRECIO CON IGV EXTERNO]]/1.18</f>
        <v>94.544915254237296</v>
      </c>
      <c r="BK963" s="5" t="str">
        <f>IF(MONTH(Sheet1[[#This Row],[WS_RECIBO1_EMISION]])=5,"G1",IF(MONTH(Sheet1[[#This Row],[WS_RECIBO1_EMISION]])-5=1,"G2","POR DEFINIR"))</f>
        <v>G1</v>
      </c>
      <c r="BL963" s="5" t="s">
        <v>1798</v>
      </c>
    </row>
    <row r="964" spans="1:64" x14ac:dyDescent="0.25">
      <c r="A964">
        <v>2190786</v>
      </c>
      <c r="B964" t="s">
        <v>1265</v>
      </c>
      <c r="C964" t="s">
        <v>94</v>
      </c>
      <c r="D964" t="s">
        <v>95</v>
      </c>
      <c r="E964" t="s">
        <v>96</v>
      </c>
      <c r="H964" s="3">
        <v>45798</v>
      </c>
      <c r="I964" s="13">
        <v>45798.687661770833</v>
      </c>
      <c r="J964" t="s">
        <v>195</v>
      </c>
      <c r="K964">
        <v>1000</v>
      </c>
      <c r="L964" t="s">
        <v>188</v>
      </c>
      <c r="M964" t="s">
        <v>58</v>
      </c>
      <c r="N964">
        <v>1</v>
      </c>
      <c r="O964">
        <v>0</v>
      </c>
      <c r="P964">
        <v>0</v>
      </c>
      <c r="Q964">
        <v>0</v>
      </c>
      <c r="R964" t="s">
        <v>227</v>
      </c>
      <c r="S964" t="s">
        <v>227</v>
      </c>
      <c r="T964">
        <v>0</v>
      </c>
      <c r="U964" t="s">
        <v>227</v>
      </c>
      <c r="V964" t="s">
        <v>227</v>
      </c>
      <c r="W964" t="s">
        <v>227</v>
      </c>
      <c r="X964" t="s">
        <v>227</v>
      </c>
      <c r="Y964" t="s">
        <v>227</v>
      </c>
      <c r="Z964" t="s">
        <v>228</v>
      </c>
      <c r="AA964" t="s">
        <v>54</v>
      </c>
      <c r="AB964">
        <v>129.9</v>
      </c>
      <c r="AC964">
        <v>111.563</v>
      </c>
      <c r="AD964" t="s">
        <v>67</v>
      </c>
      <c r="AE964" t="s">
        <v>4</v>
      </c>
      <c r="AF964" t="s">
        <v>8</v>
      </c>
      <c r="AG964" t="s">
        <v>88</v>
      </c>
      <c r="AH964" s="3">
        <v>45799</v>
      </c>
      <c r="AJ964" t="s">
        <v>56</v>
      </c>
      <c r="AK964" s="3"/>
      <c r="AM964" s="3"/>
      <c r="AN964" t="s">
        <v>57</v>
      </c>
      <c r="AO964" s="3"/>
      <c r="AR964"/>
      <c r="AS964">
        <v>202505</v>
      </c>
      <c r="AT964" s="3">
        <v>45799</v>
      </c>
      <c r="AU964">
        <v>2190786</v>
      </c>
      <c r="AV964">
        <v>45800</v>
      </c>
      <c r="AW964" s="3">
        <v>45802</v>
      </c>
      <c r="AY964" s="3"/>
      <c r="BA964" s="3"/>
      <c r="BC964" s="3"/>
      <c r="BD964">
        <v>202505</v>
      </c>
      <c r="BE964">
        <v>202505</v>
      </c>
      <c r="BF964" s="5">
        <f>IFERROR(VLOOKUP(Sheet1[[#This Row],[ASESOR]],Parámetros!A:B,2,0),Sheet1[[#This Row],[PERIODO_ALTA]])</f>
        <v>202505</v>
      </c>
      <c r="BG964" s="5" t="str">
        <f>_xlfn.CONCAT(TRIM(Sheet1[[#This Row],[ASESOR]])," ",TRIM(Sheet1[[#This Row],[DEPARTAMENTO]]))</f>
        <v>ALIV TELECOM S.A.C. La Libertad</v>
      </c>
      <c r="BH964" s="5" t="str">
        <f>Sheet1[[#This Row],[DNI_ASESOR]]</f>
        <v>20609316170</v>
      </c>
      <c r="BI964">
        <f>IF(Sheet1[[#This Row],[GRUPO]]="G1",IF(AND(Sheet1[[#This Row],[RECIBO1_PAGADO]]&lt;&gt;"",Sheet1[[#This Row],[RECIBO1_PAGADO]]&lt;=DATEVALUE("10/06/2025")),1,0),0)</f>
        <v>1</v>
      </c>
      <c r="BJ964" s="9">
        <f>Sheet1[[#This Row],[PRECIO CON IGV EXTERNO]]/1.18</f>
        <v>94.544915254237296</v>
      </c>
      <c r="BK964" s="5" t="str">
        <f>IF(MONTH(Sheet1[[#This Row],[WS_RECIBO1_EMISION]])=5,"G1",IF(MONTH(Sheet1[[#This Row],[WS_RECIBO1_EMISION]])-5=1,"G2","POR DEFINIR"))</f>
        <v>G1</v>
      </c>
      <c r="BL964" s="5" t="s">
        <v>1798</v>
      </c>
    </row>
    <row r="965" spans="1:64" x14ac:dyDescent="0.25">
      <c r="A965">
        <v>2190789</v>
      </c>
      <c r="B965" t="s">
        <v>1266</v>
      </c>
      <c r="C965" t="s">
        <v>85</v>
      </c>
      <c r="D965" t="s">
        <v>86</v>
      </c>
      <c r="E965" t="s">
        <v>104</v>
      </c>
      <c r="H965" s="3">
        <v>45798</v>
      </c>
      <c r="I965" s="13">
        <v>45798.69182068287</v>
      </c>
      <c r="J965" t="s">
        <v>190</v>
      </c>
      <c r="K965">
        <v>350</v>
      </c>
      <c r="L965" t="s">
        <v>186</v>
      </c>
      <c r="M965" t="s">
        <v>53</v>
      </c>
      <c r="N965">
        <v>0</v>
      </c>
      <c r="O965">
        <v>0</v>
      </c>
      <c r="P965">
        <v>0</v>
      </c>
      <c r="Q965">
        <v>0</v>
      </c>
      <c r="R965" t="s">
        <v>227</v>
      </c>
      <c r="S965" t="s">
        <v>227</v>
      </c>
      <c r="T965">
        <v>0</v>
      </c>
      <c r="U965" t="s">
        <v>227</v>
      </c>
      <c r="V965" t="s">
        <v>227</v>
      </c>
      <c r="W965" t="s">
        <v>227</v>
      </c>
      <c r="X965" t="s">
        <v>227</v>
      </c>
      <c r="Y965" t="s">
        <v>227</v>
      </c>
      <c r="Z965" t="s">
        <v>227</v>
      </c>
      <c r="AA965" t="s">
        <v>54</v>
      </c>
      <c r="AB965">
        <v>69</v>
      </c>
      <c r="AC965">
        <v>69</v>
      </c>
      <c r="AD965" t="s">
        <v>67</v>
      </c>
      <c r="AE965" t="s">
        <v>70</v>
      </c>
      <c r="AF965" t="s">
        <v>131</v>
      </c>
      <c r="AG965" t="s">
        <v>88</v>
      </c>
      <c r="AH965" s="3">
        <v>45798</v>
      </c>
      <c r="AJ965" t="s">
        <v>56</v>
      </c>
      <c r="AK965" s="3"/>
      <c r="AM965" s="3"/>
      <c r="AN965" t="s">
        <v>57</v>
      </c>
      <c r="AO965" s="3"/>
      <c r="AR965"/>
      <c r="AS965">
        <v>202505</v>
      </c>
      <c r="AT965" s="3">
        <v>45798</v>
      </c>
      <c r="AU965">
        <v>2190789</v>
      </c>
      <c r="AV965">
        <v>45800</v>
      </c>
      <c r="AW965" s="3">
        <v>45818</v>
      </c>
      <c r="AY965" s="3"/>
      <c r="BA965" s="3"/>
      <c r="BC965" s="3"/>
      <c r="BD965">
        <v>202505</v>
      </c>
      <c r="BE965">
        <v>202505</v>
      </c>
      <c r="BF965" s="5">
        <f>IFERROR(VLOOKUP(Sheet1[[#This Row],[ASESOR]],Parámetros!A:B,2,0),Sheet1[[#This Row],[PERIODO_ALTA]])</f>
        <v>202505</v>
      </c>
      <c r="BG965" s="5" t="str">
        <f>_xlfn.CONCAT(TRIM(Sheet1[[#This Row],[ASESOR]])," ",TRIM(Sheet1[[#This Row],[DEPARTAMENTO]]))</f>
        <v>SICOMNET SAC Lambayeque</v>
      </c>
      <c r="BH965" s="5" t="str">
        <f>Sheet1[[#This Row],[DNI_ASESOR]]</f>
        <v>20610959564</v>
      </c>
      <c r="BI965">
        <f>IF(Sheet1[[#This Row],[GRUPO]]="G1",IF(AND(Sheet1[[#This Row],[RECIBO1_PAGADO]]&lt;&gt;"",Sheet1[[#This Row],[RECIBO1_PAGADO]]&lt;=DATEVALUE("10/06/2025")),1,0),0)</f>
        <v>1</v>
      </c>
      <c r="BJ965" s="9">
        <f>Sheet1[[#This Row],[PRECIO CON IGV EXTERNO]]/1.18</f>
        <v>58.474576271186443</v>
      </c>
      <c r="BK965" s="5" t="str">
        <f>IF(MONTH(Sheet1[[#This Row],[WS_RECIBO1_EMISION]])=5,"G1",IF(MONTH(Sheet1[[#This Row],[WS_RECIBO1_EMISION]])-5=1,"G2","POR DEFINIR"))</f>
        <v>G1</v>
      </c>
      <c r="BL965" s="5" t="s">
        <v>1798</v>
      </c>
    </row>
    <row r="966" spans="1:64" x14ac:dyDescent="0.25">
      <c r="A966">
        <v>2190852</v>
      </c>
      <c r="B966" t="s">
        <v>1267</v>
      </c>
      <c r="C966" t="s">
        <v>89</v>
      </c>
      <c r="D966" t="s">
        <v>89</v>
      </c>
      <c r="E966" t="s">
        <v>93</v>
      </c>
      <c r="H966" s="3">
        <v>45798</v>
      </c>
      <c r="I966" s="13">
        <v>45798.712681215278</v>
      </c>
      <c r="J966" t="s">
        <v>190</v>
      </c>
      <c r="K966">
        <v>350</v>
      </c>
      <c r="L966" t="s">
        <v>186</v>
      </c>
      <c r="M966" t="s">
        <v>53</v>
      </c>
      <c r="N966">
        <v>0</v>
      </c>
      <c r="O966">
        <v>0</v>
      </c>
      <c r="P966">
        <v>0</v>
      </c>
      <c r="Q966">
        <v>0</v>
      </c>
      <c r="R966" t="s">
        <v>227</v>
      </c>
      <c r="S966" t="s">
        <v>227</v>
      </c>
      <c r="T966">
        <v>0</v>
      </c>
      <c r="U966" t="s">
        <v>227</v>
      </c>
      <c r="V966" t="s">
        <v>227</v>
      </c>
      <c r="W966" t="s">
        <v>227</v>
      </c>
      <c r="X966" t="s">
        <v>227</v>
      </c>
      <c r="Y966" t="s">
        <v>227</v>
      </c>
      <c r="Z966" t="s">
        <v>227</v>
      </c>
      <c r="AA966" t="s">
        <v>54</v>
      </c>
      <c r="AB966">
        <v>69</v>
      </c>
      <c r="AC966">
        <v>69</v>
      </c>
      <c r="AD966" t="s">
        <v>67</v>
      </c>
      <c r="AE966" t="s">
        <v>4</v>
      </c>
      <c r="AF966" t="s">
        <v>8</v>
      </c>
      <c r="AG966" t="s">
        <v>88</v>
      </c>
      <c r="AH966" s="3">
        <v>45799</v>
      </c>
      <c r="AJ966" t="s">
        <v>56</v>
      </c>
      <c r="AK966" s="3"/>
      <c r="AM966" s="3"/>
      <c r="AN966" t="s">
        <v>57</v>
      </c>
      <c r="AO966" s="3"/>
      <c r="AR966"/>
      <c r="AS966">
        <v>202505</v>
      </c>
      <c r="AT966" s="3">
        <v>45799</v>
      </c>
      <c r="AU966">
        <v>2190852</v>
      </c>
      <c r="AV966">
        <v>45800</v>
      </c>
      <c r="AW966" s="3">
        <v>45803</v>
      </c>
      <c r="AY966" s="3"/>
      <c r="BA966" s="3"/>
      <c r="BC966" s="3"/>
      <c r="BD966">
        <v>202505</v>
      </c>
      <c r="BE966">
        <v>202505</v>
      </c>
      <c r="BF966" s="5">
        <f>IFERROR(VLOOKUP(Sheet1[[#This Row],[ASESOR]],Parámetros!A:B,2,0),Sheet1[[#This Row],[PERIODO_ALTA]])</f>
        <v>202505</v>
      </c>
      <c r="BG966" s="5" t="str">
        <f>_xlfn.CONCAT(TRIM(Sheet1[[#This Row],[ASESOR]])," ",TRIM(Sheet1[[#This Row],[DEPARTAMENTO]]))</f>
        <v>ALIV TELECOM S.A.C. Piura</v>
      </c>
      <c r="BH966" s="5" t="str">
        <f>Sheet1[[#This Row],[DNI_ASESOR]]</f>
        <v>20609316170</v>
      </c>
      <c r="BI966">
        <f>IF(Sheet1[[#This Row],[GRUPO]]="G1",IF(AND(Sheet1[[#This Row],[RECIBO1_PAGADO]]&lt;&gt;"",Sheet1[[#This Row],[RECIBO1_PAGADO]]&lt;=DATEVALUE("10/06/2025")),1,0),0)</f>
        <v>1</v>
      </c>
      <c r="BJ966" s="9">
        <f>Sheet1[[#This Row],[PRECIO CON IGV EXTERNO]]/1.18</f>
        <v>58.474576271186443</v>
      </c>
      <c r="BK966" s="5" t="str">
        <f>IF(MONTH(Sheet1[[#This Row],[WS_RECIBO1_EMISION]])=5,"G1",IF(MONTH(Sheet1[[#This Row],[WS_RECIBO1_EMISION]])-5=1,"G2","POR DEFINIR"))</f>
        <v>G1</v>
      </c>
      <c r="BL966" s="5" t="s">
        <v>1798</v>
      </c>
    </row>
    <row r="967" spans="1:64" x14ac:dyDescent="0.25">
      <c r="A967">
        <v>2190901</v>
      </c>
      <c r="B967" t="s">
        <v>1268</v>
      </c>
      <c r="C967" t="s">
        <v>89</v>
      </c>
      <c r="D967" t="s">
        <v>89</v>
      </c>
      <c r="E967" t="s">
        <v>93</v>
      </c>
      <c r="H967" s="3">
        <v>45798</v>
      </c>
      <c r="I967" s="13">
        <v>45798.737623726855</v>
      </c>
      <c r="J967" t="s">
        <v>195</v>
      </c>
      <c r="K967">
        <v>1000</v>
      </c>
      <c r="L967" t="s">
        <v>188</v>
      </c>
      <c r="M967" t="s">
        <v>58</v>
      </c>
      <c r="N967">
        <v>1</v>
      </c>
      <c r="O967">
        <v>0</v>
      </c>
      <c r="P967">
        <v>0</v>
      </c>
      <c r="Q967">
        <v>0</v>
      </c>
      <c r="R967" t="s">
        <v>227</v>
      </c>
      <c r="S967" t="s">
        <v>227</v>
      </c>
      <c r="T967">
        <v>0</v>
      </c>
      <c r="U967" t="s">
        <v>227</v>
      </c>
      <c r="V967" t="s">
        <v>227</v>
      </c>
      <c r="W967" t="s">
        <v>227</v>
      </c>
      <c r="X967" t="s">
        <v>227</v>
      </c>
      <c r="Y967" t="s">
        <v>227</v>
      </c>
      <c r="Z967" t="s">
        <v>228</v>
      </c>
      <c r="AA967" t="s">
        <v>54</v>
      </c>
      <c r="AB967">
        <v>129.9</v>
      </c>
      <c r="AC967">
        <v>111.563</v>
      </c>
      <c r="AD967" t="s">
        <v>67</v>
      </c>
      <c r="AE967" t="s">
        <v>4</v>
      </c>
      <c r="AF967" t="s">
        <v>8</v>
      </c>
      <c r="AG967" t="s">
        <v>88</v>
      </c>
      <c r="AH967" s="3">
        <v>45799</v>
      </c>
      <c r="AJ967" t="s">
        <v>56</v>
      </c>
      <c r="AK967" s="3"/>
      <c r="AM967" s="3"/>
      <c r="AN967" t="s">
        <v>57</v>
      </c>
      <c r="AO967" s="3"/>
      <c r="AQ967" t="s">
        <v>57</v>
      </c>
      <c r="AR967" t="s">
        <v>69</v>
      </c>
      <c r="AS967">
        <v>202505</v>
      </c>
      <c r="AT967" s="3">
        <v>45799</v>
      </c>
      <c r="AU967">
        <v>2190901</v>
      </c>
      <c r="AV967">
        <v>45800</v>
      </c>
      <c r="AW967" s="3">
        <v>45801</v>
      </c>
      <c r="AY967" s="3"/>
      <c r="BA967" s="3"/>
      <c r="BC967" s="3"/>
      <c r="BD967">
        <v>202505</v>
      </c>
      <c r="BE967">
        <v>202505</v>
      </c>
      <c r="BF967" s="5">
        <f>IFERROR(VLOOKUP(Sheet1[[#This Row],[ASESOR]],Parámetros!A:B,2,0),Sheet1[[#This Row],[PERIODO_ALTA]])</f>
        <v>202505</v>
      </c>
      <c r="BG967" s="5" t="str">
        <f>_xlfn.CONCAT(TRIM(Sheet1[[#This Row],[ASESOR]])," ",TRIM(Sheet1[[#This Row],[DEPARTAMENTO]]))</f>
        <v>ALIV TELECOM S.A.C. Piura</v>
      </c>
      <c r="BH967" s="5" t="str">
        <f>Sheet1[[#This Row],[DNI_ASESOR]]</f>
        <v>20609316170</v>
      </c>
      <c r="BI967">
        <f>IF(Sheet1[[#This Row],[GRUPO]]="G1",IF(AND(Sheet1[[#This Row],[RECIBO1_PAGADO]]&lt;&gt;"",Sheet1[[#This Row],[RECIBO1_PAGADO]]&lt;=DATEVALUE("10/06/2025")),1,0),0)</f>
        <v>1</v>
      </c>
      <c r="BJ967" s="9">
        <f>Sheet1[[#This Row],[PRECIO CON IGV EXTERNO]]/1.18</f>
        <v>94.544915254237296</v>
      </c>
      <c r="BK967" s="5" t="str">
        <f>IF(MONTH(Sheet1[[#This Row],[WS_RECIBO1_EMISION]])=5,"G1",IF(MONTH(Sheet1[[#This Row],[WS_RECIBO1_EMISION]])-5=1,"G2","POR DEFINIR"))</f>
        <v>G1</v>
      </c>
      <c r="BL967" s="5" t="s">
        <v>1798</v>
      </c>
    </row>
    <row r="968" spans="1:64" x14ac:dyDescent="0.25">
      <c r="A968">
        <v>2190921</v>
      </c>
      <c r="B968" t="s">
        <v>1269</v>
      </c>
      <c r="C968" t="s">
        <v>89</v>
      </c>
      <c r="D968" t="s">
        <v>89</v>
      </c>
      <c r="E968" t="s">
        <v>90</v>
      </c>
      <c r="H968" s="3">
        <v>45798</v>
      </c>
      <c r="I968" s="13">
        <v>45798.752433020833</v>
      </c>
      <c r="J968" t="s">
        <v>190</v>
      </c>
      <c r="K968">
        <v>350</v>
      </c>
      <c r="L968" t="s">
        <v>186</v>
      </c>
      <c r="M968" t="s">
        <v>53</v>
      </c>
      <c r="N968">
        <v>0</v>
      </c>
      <c r="O968">
        <v>0</v>
      </c>
      <c r="P968">
        <v>0</v>
      </c>
      <c r="Q968">
        <v>0</v>
      </c>
      <c r="R968" t="s">
        <v>227</v>
      </c>
      <c r="S968" t="s">
        <v>227</v>
      </c>
      <c r="T968">
        <v>0</v>
      </c>
      <c r="U968" t="s">
        <v>227</v>
      </c>
      <c r="V968" t="s">
        <v>227</v>
      </c>
      <c r="W968" t="s">
        <v>227</v>
      </c>
      <c r="X968" t="s">
        <v>227</v>
      </c>
      <c r="Y968" t="s">
        <v>227</v>
      </c>
      <c r="Z968" t="s">
        <v>227</v>
      </c>
      <c r="AA968" t="s">
        <v>64</v>
      </c>
      <c r="AB968">
        <v>69</v>
      </c>
      <c r="AC968">
        <v>69</v>
      </c>
      <c r="AD968" t="s">
        <v>67</v>
      </c>
      <c r="AE968" t="s">
        <v>154</v>
      </c>
      <c r="AF968" t="s">
        <v>155</v>
      </c>
      <c r="AG968" t="s">
        <v>88</v>
      </c>
      <c r="AH968" s="3">
        <v>45799</v>
      </c>
      <c r="AJ968" t="s">
        <v>56</v>
      </c>
      <c r="AK968" s="3"/>
      <c r="AM968" s="3"/>
      <c r="AN968" t="s">
        <v>57</v>
      </c>
      <c r="AO968" s="3"/>
      <c r="AR968"/>
      <c r="AS968">
        <v>202505</v>
      </c>
      <c r="AT968" s="3">
        <v>45799</v>
      </c>
      <c r="AU968">
        <v>2190921</v>
      </c>
      <c r="AV968">
        <v>45800</v>
      </c>
      <c r="AW968" s="3"/>
      <c r="AY968" s="3"/>
      <c r="BA968" s="3"/>
      <c r="BC968" s="3"/>
      <c r="BD968">
        <v>202505</v>
      </c>
      <c r="BE968">
        <v>202505</v>
      </c>
      <c r="BF968" s="5">
        <f>IFERROR(VLOOKUP(Sheet1[[#This Row],[ASESOR]],Parámetros!A:B,2,0),Sheet1[[#This Row],[PERIODO_ALTA]])</f>
        <v>202505</v>
      </c>
      <c r="BG968" s="5" t="str">
        <f>_xlfn.CONCAT(TRIM(Sheet1[[#This Row],[ASESOR]])," ",TRIM(Sheet1[[#This Row],[DEPARTAMENTO]]))</f>
        <v>AFG TELECOM S.A.C. Piura</v>
      </c>
      <c r="BH968" s="5" t="str">
        <f>Sheet1[[#This Row],[DNI_ASESOR]]</f>
        <v>20613447505</v>
      </c>
      <c r="BI968">
        <f>IF(Sheet1[[#This Row],[GRUPO]]="G1",IF(AND(Sheet1[[#This Row],[RECIBO1_PAGADO]]&lt;&gt;"",Sheet1[[#This Row],[RECIBO1_PAGADO]]&lt;=DATEVALUE("10/06/2025")),1,0),0)</f>
        <v>0</v>
      </c>
      <c r="BJ968" s="9">
        <f>Sheet1[[#This Row],[PRECIO CON IGV EXTERNO]]/1.18</f>
        <v>58.474576271186443</v>
      </c>
      <c r="BK968" s="5" t="str">
        <f>IF(MONTH(Sheet1[[#This Row],[WS_RECIBO1_EMISION]])=5,"G1",IF(MONTH(Sheet1[[#This Row],[WS_RECIBO1_EMISION]])-5=1,"G2","POR DEFINIR"))</f>
        <v>G1</v>
      </c>
      <c r="BL968" s="5" t="s">
        <v>1798</v>
      </c>
    </row>
    <row r="969" spans="1:64" x14ac:dyDescent="0.25">
      <c r="A969">
        <v>2190971</v>
      </c>
      <c r="B969" t="s">
        <v>1270</v>
      </c>
      <c r="C969" t="s">
        <v>89</v>
      </c>
      <c r="D969" t="s">
        <v>89</v>
      </c>
      <c r="E969" t="s">
        <v>90</v>
      </c>
      <c r="H969" s="3">
        <v>45798</v>
      </c>
      <c r="I969" s="13">
        <v>45798.745972951387</v>
      </c>
      <c r="J969" t="s">
        <v>195</v>
      </c>
      <c r="K969">
        <v>1000</v>
      </c>
      <c r="L969" t="s">
        <v>188</v>
      </c>
      <c r="M969" t="s">
        <v>58</v>
      </c>
      <c r="N969">
        <v>1</v>
      </c>
      <c r="O969">
        <v>0</v>
      </c>
      <c r="P969">
        <v>0</v>
      </c>
      <c r="Q969">
        <v>0</v>
      </c>
      <c r="R969" t="s">
        <v>227</v>
      </c>
      <c r="S969" t="s">
        <v>227</v>
      </c>
      <c r="T969">
        <v>0</v>
      </c>
      <c r="U969" t="s">
        <v>227</v>
      </c>
      <c r="V969" t="s">
        <v>227</v>
      </c>
      <c r="W969" t="s">
        <v>227</v>
      </c>
      <c r="X969" t="s">
        <v>227</v>
      </c>
      <c r="Y969" t="s">
        <v>227</v>
      </c>
      <c r="Z969" t="s">
        <v>228</v>
      </c>
      <c r="AA969" t="s">
        <v>54</v>
      </c>
      <c r="AB969">
        <v>129.9</v>
      </c>
      <c r="AC969">
        <v>111.563</v>
      </c>
      <c r="AD969" t="s">
        <v>67</v>
      </c>
      <c r="AE969" t="s">
        <v>4</v>
      </c>
      <c r="AF969" t="s">
        <v>8</v>
      </c>
      <c r="AG969" t="s">
        <v>88</v>
      </c>
      <c r="AH969" s="3">
        <v>45799</v>
      </c>
      <c r="AJ969" t="s">
        <v>56</v>
      </c>
      <c r="AK969" s="3"/>
      <c r="AM969" s="3"/>
      <c r="AN969" t="s">
        <v>57</v>
      </c>
      <c r="AO969" s="3"/>
      <c r="AR969"/>
      <c r="AS969">
        <v>202505</v>
      </c>
      <c r="AT969" s="3">
        <v>45799</v>
      </c>
      <c r="AU969">
        <v>2190971</v>
      </c>
      <c r="AV969">
        <v>45800</v>
      </c>
      <c r="AW969" s="3">
        <v>45813</v>
      </c>
      <c r="AY969" s="3"/>
      <c r="BA969" s="3"/>
      <c r="BC969" s="3"/>
      <c r="BD969">
        <v>202505</v>
      </c>
      <c r="BE969">
        <v>202505</v>
      </c>
      <c r="BF969" s="5">
        <f>IFERROR(VLOOKUP(Sheet1[[#This Row],[ASESOR]],Parámetros!A:B,2,0),Sheet1[[#This Row],[PERIODO_ALTA]])</f>
        <v>202505</v>
      </c>
      <c r="BG969" s="5" t="str">
        <f>_xlfn.CONCAT(TRIM(Sheet1[[#This Row],[ASESOR]])," ",TRIM(Sheet1[[#This Row],[DEPARTAMENTO]]))</f>
        <v>ALIV TELECOM S.A.C. Piura</v>
      </c>
      <c r="BH969" s="5" t="str">
        <f>Sheet1[[#This Row],[DNI_ASESOR]]</f>
        <v>20609316170</v>
      </c>
      <c r="BI969">
        <f>IF(Sheet1[[#This Row],[GRUPO]]="G1",IF(AND(Sheet1[[#This Row],[RECIBO1_PAGADO]]&lt;&gt;"",Sheet1[[#This Row],[RECIBO1_PAGADO]]&lt;=DATEVALUE("10/06/2025")),1,0),0)</f>
        <v>1</v>
      </c>
      <c r="BJ969" s="9">
        <f>Sheet1[[#This Row],[PRECIO CON IGV EXTERNO]]/1.18</f>
        <v>94.544915254237296</v>
      </c>
      <c r="BK969" s="5" t="str">
        <f>IF(MONTH(Sheet1[[#This Row],[WS_RECIBO1_EMISION]])=5,"G1",IF(MONTH(Sheet1[[#This Row],[WS_RECIBO1_EMISION]])-5=1,"G2","POR DEFINIR"))</f>
        <v>G1</v>
      </c>
      <c r="BL969" s="5" t="s">
        <v>1798</v>
      </c>
    </row>
    <row r="970" spans="1:64" x14ac:dyDescent="0.25">
      <c r="A970">
        <v>2190996</v>
      </c>
      <c r="B970" t="s">
        <v>1271</v>
      </c>
      <c r="C970" t="s">
        <v>89</v>
      </c>
      <c r="D970" t="s">
        <v>89</v>
      </c>
      <c r="E970" t="s">
        <v>90</v>
      </c>
      <c r="H970" s="3">
        <v>45798</v>
      </c>
      <c r="I970" s="13">
        <v>45798.773032870369</v>
      </c>
      <c r="J970" t="s">
        <v>195</v>
      </c>
      <c r="K970">
        <v>1000</v>
      </c>
      <c r="L970" t="s">
        <v>188</v>
      </c>
      <c r="M970" t="s">
        <v>58</v>
      </c>
      <c r="N970">
        <v>1</v>
      </c>
      <c r="O970">
        <v>0</v>
      </c>
      <c r="P970">
        <v>0</v>
      </c>
      <c r="Q970">
        <v>0</v>
      </c>
      <c r="R970" t="s">
        <v>227</v>
      </c>
      <c r="S970" t="s">
        <v>227</v>
      </c>
      <c r="T970">
        <v>0</v>
      </c>
      <c r="U970" t="s">
        <v>227</v>
      </c>
      <c r="V970" t="s">
        <v>227</v>
      </c>
      <c r="W970" t="s">
        <v>227</v>
      </c>
      <c r="X970" t="s">
        <v>227</v>
      </c>
      <c r="Y970" t="s">
        <v>227</v>
      </c>
      <c r="Z970" t="s">
        <v>228</v>
      </c>
      <c r="AA970" t="s">
        <v>54</v>
      </c>
      <c r="AB970">
        <v>129.9</v>
      </c>
      <c r="AC970">
        <v>111.563</v>
      </c>
      <c r="AD970" t="s">
        <v>67</v>
      </c>
      <c r="AE970" t="s">
        <v>4</v>
      </c>
      <c r="AF970" t="s">
        <v>8</v>
      </c>
      <c r="AG970" t="s">
        <v>88</v>
      </c>
      <c r="AH970" s="3">
        <v>45799</v>
      </c>
      <c r="AJ970" t="s">
        <v>56</v>
      </c>
      <c r="AK970" s="3"/>
      <c r="AM970" s="3"/>
      <c r="AN970" t="s">
        <v>57</v>
      </c>
      <c r="AO970" s="3"/>
      <c r="AR970"/>
      <c r="AS970">
        <v>202505</v>
      </c>
      <c r="AT970" s="3">
        <v>45799</v>
      </c>
      <c r="AU970">
        <v>2190996</v>
      </c>
      <c r="AV970">
        <v>45800</v>
      </c>
      <c r="AW970" s="3">
        <v>45816</v>
      </c>
      <c r="AY970" s="3"/>
      <c r="BA970" s="3"/>
      <c r="BC970" s="3"/>
      <c r="BD970">
        <v>202505</v>
      </c>
      <c r="BE970">
        <v>202505</v>
      </c>
      <c r="BF970" s="5">
        <f>IFERROR(VLOOKUP(Sheet1[[#This Row],[ASESOR]],Parámetros!A:B,2,0),Sheet1[[#This Row],[PERIODO_ALTA]])</f>
        <v>202505</v>
      </c>
      <c r="BG970" s="5" t="str">
        <f>_xlfn.CONCAT(TRIM(Sheet1[[#This Row],[ASESOR]])," ",TRIM(Sheet1[[#This Row],[DEPARTAMENTO]]))</f>
        <v>ALIV TELECOM S.A.C. Piura</v>
      </c>
      <c r="BH970" s="5" t="str">
        <f>Sheet1[[#This Row],[DNI_ASESOR]]</f>
        <v>20609316170</v>
      </c>
      <c r="BI970">
        <f>IF(Sheet1[[#This Row],[GRUPO]]="G1",IF(AND(Sheet1[[#This Row],[RECIBO1_PAGADO]]&lt;&gt;"",Sheet1[[#This Row],[RECIBO1_PAGADO]]&lt;=DATEVALUE("10/06/2025")),1,0),0)</f>
        <v>1</v>
      </c>
      <c r="BJ970" s="9">
        <f>Sheet1[[#This Row],[PRECIO CON IGV EXTERNO]]/1.18</f>
        <v>94.544915254237296</v>
      </c>
      <c r="BK970" s="5" t="str">
        <f>IF(MONTH(Sheet1[[#This Row],[WS_RECIBO1_EMISION]])=5,"G1",IF(MONTH(Sheet1[[#This Row],[WS_RECIBO1_EMISION]])-5=1,"G2","POR DEFINIR"))</f>
        <v>G1</v>
      </c>
      <c r="BL970" s="5" t="s">
        <v>1798</v>
      </c>
    </row>
    <row r="971" spans="1:64" x14ac:dyDescent="0.25">
      <c r="A971">
        <v>2191002</v>
      </c>
      <c r="B971" t="s">
        <v>1272</v>
      </c>
      <c r="C971" t="s">
        <v>94</v>
      </c>
      <c r="D971" t="s">
        <v>95</v>
      </c>
      <c r="E971" t="s">
        <v>96</v>
      </c>
      <c r="H971" s="3">
        <v>45798</v>
      </c>
      <c r="I971" s="13">
        <v>45798.754389004629</v>
      </c>
      <c r="J971" t="s">
        <v>190</v>
      </c>
      <c r="K971">
        <v>350</v>
      </c>
      <c r="L971" t="s">
        <v>186</v>
      </c>
      <c r="M971" t="s">
        <v>53</v>
      </c>
      <c r="N971">
        <v>0</v>
      </c>
      <c r="O971">
        <v>0</v>
      </c>
      <c r="P971">
        <v>0</v>
      </c>
      <c r="Q971">
        <v>0</v>
      </c>
      <c r="R971" t="s">
        <v>227</v>
      </c>
      <c r="S971" t="s">
        <v>227</v>
      </c>
      <c r="T971">
        <v>0</v>
      </c>
      <c r="U971" t="s">
        <v>227</v>
      </c>
      <c r="V971" t="s">
        <v>227</v>
      </c>
      <c r="W971" t="s">
        <v>227</v>
      </c>
      <c r="X971" t="s">
        <v>227</v>
      </c>
      <c r="Y971" t="s">
        <v>227</v>
      </c>
      <c r="Z971" t="s">
        <v>227</v>
      </c>
      <c r="AA971" t="s">
        <v>54</v>
      </c>
      <c r="AB971">
        <v>69</v>
      </c>
      <c r="AC971">
        <v>69</v>
      </c>
      <c r="AD971" t="s">
        <v>67</v>
      </c>
      <c r="AE971" t="s">
        <v>4</v>
      </c>
      <c r="AF971" t="s">
        <v>8</v>
      </c>
      <c r="AG971" t="s">
        <v>88</v>
      </c>
      <c r="AH971" s="3">
        <v>45803</v>
      </c>
      <c r="AJ971" t="s">
        <v>56</v>
      </c>
      <c r="AK971" s="3"/>
      <c r="AM971" s="3"/>
      <c r="AN971" t="s">
        <v>57</v>
      </c>
      <c r="AO971" s="3"/>
      <c r="AR971"/>
      <c r="AS971">
        <v>202505</v>
      </c>
      <c r="AT971" s="3">
        <v>45803</v>
      </c>
      <c r="AU971">
        <v>2191002</v>
      </c>
      <c r="AW971" s="3"/>
      <c r="AY971" s="3"/>
      <c r="BA971" s="3"/>
      <c r="BC971" s="3"/>
      <c r="BD971">
        <v>202505</v>
      </c>
      <c r="BE971">
        <v>202505</v>
      </c>
      <c r="BF971" s="5">
        <f>IFERROR(VLOOKUP(Sheet1[[#This Row],[ASESOR]],Parámetros!A:B,2,0),Sheet1[[#This Row],[PERIODO_ALTA]])</f>
        <v>202505</v>
      </c>
      <c r="BG971" s="5" t="str">
        <f>_xlfn.CONCAT(TRIM(Sheet1[[#This Row],[ASESOR]])," ",TRIM(Sheet1[[#This Row],[DEPARTAMENTO]]))</f>
        <v>ALIV TELECOM S.A.C. La Libertad</v>
      </c>
      <c r="BH971" s="5" t="str">
        <f>Sheet1[[#This Row],[DNI_ASESOR]]</f>
        <v>20609316170</v>
      </c>
      <c r="BI971">
        <f>IF(Sheet1[[#This Row],[GRUPO]]="G1",IF(AND(Sheet1[[#This Row],[RECIBO1_PAGADO]]&lt;&gt;"",Sheet1[[#This Row],[RECIBO1_PAGADO]]&lt;=DATEVALUE("10/06/2025")),1,0),0)</f>
        <v>0</v>
      </c>
      <c r="BJ971" s="9">
        <f>Sheet1[[#This Row],[PRECIO CON IGV EXTERNO]]/1.18</f>
        <v>58.474576271186443</v>
      </c>
      <c r="BK971" s="5" t="str">
        <f>IF(MONTH(Sheet1[[#This Row],[WS_RECIBO1_EMISION]])=5,"G1",IF(MONTH(Sheet1[[#This Row],[WS_RECIBO1_EMISION]])-5=1,"G2","POR DEFINIR"))</f>
        <v>POR DEFINIR</v>
      </c>
      <c r="BL971" s="5" t="s">
        <v>1798</v>
      </c>
    </row>
    <row r="972" spans="1:64" x14ac:dyDescent="0.25">
      <c r="A972">
        <v>2191023</v>
      </c>
      <c r="B972" t="s">
        <v>1273</v>
      </c>
      <c r="C972" t="s">
        <v>94</v>
      </c>
      <c r="D972" t="s">
        <v>95</v>
      </c>
      <c r="E972" t="s">
        <v>96</v>
      </c>
      <c r="G972" t="s">
        <v>1274</v>
      </c>
      <c r="H972" s="3">
        <v>45798</v>
      </c>
      <c r="I972" s="13">
        <v>45798.766798032404</v>
      </c>
      <c r="J972" t="s">
        <v>195</v>
      </c>
      <c r="K972">
        <v>1000</v>
      </c>
      <c r="L972" t="s">
        <v>188</v>
      </c>
      <c r="M972" t="s">
        <v>58</v>
      </c>
      <c r="N972">
        <v>1</v>
      </c>
      <c r="O972">
        <v>0</v>
      </c>
      <c r="P972">
        <v>0</v>
      </c>
      <c r="Q972">
        <v>0</v>
      </c>
      <c r="R972" t="s">
        <v>227</v>
      </c>
      <c r="S972" t="s">
        <v>227</v>
      </c>
      <c r="T972">
        <v>0</v>
      </c>
      <c r="U972" t="s">
        <v>227</v>
      </c>
      <c r="V972" t="s">
        <v>227</v>
      </c>
      <c r="W972" t="s">
        <v>227</v>
      </c>
      <c r="X972" t="s">
        <v>227</v>
      </c>
      <c r="Y972" t="s">
        <v>227</v>
      </c>
      <c r="Z972" t="s">
        <v>228</v>
      </c>
      <c r="AA972" t="s">
        <v>59</v>
      </c>
      <c r="AB972">
        <v>129.9</v>
      </c>
      <c r="AC972">
        <v>111.563</v>
      </c>
      <c r="AD972" t="s">
        <v>55</v>
      </c>
      <c r="AE972" t="s">
        <v>6</v>
      </c>
      <c r="AF972" t="s">
        <v>10</v>
      </c>
      <c r="AG972" t="s">
        <v>88</v>
      </c>
      <c r="AH972" s="3">
        <v>45799</v>
      </c>
      <c r="AJ972" t="s">
        <v>56</v>
      </c>
      <c r="AK972" s="3"/>
      <c r="AM972" s="3"/>
      <c r="AN972" t="s">
        <v>57</v>
      </c>
      <c r="AO972" s="3"/>
      <c r="AR972"/>
      <c r="AS972">
        <v>202505</v>
      </c>
      <c r="AT972" s="3">
        <v>45799</v>
      </c>
      <c r="AU972">
        <v>2191023</v>
      </c>
      <c r="AV972">
        <v>45800</v>
      </c>
      <c r="AW972" s="3">
        <v>45806</v>
      </c>
      <c r="AY972" s="3"/>
      <c r="BA972" s="3"/>
      <c r="BC972" s="3"/>
      <c r="BD972">
        <v>202505</v>
      </c>
      <c r="BE972">
        <v>202505</v>
      </c>
      <c r="BF972" s="5">
        <f>IFERROR(VLOOKUP(Sheet1[[#This Row],[ASESOR]],Parámetros!A:B,2,0),Sheet1[[#This Row],[PERIODO_ALTA]])</f>
        <v>202505</v>
      </c>
      <c r="BG972" s="5" t="str">
        <f>_xlfn.CONCAT(TRIM(Sheet1[[#This Row],[ASESOR]])," ",TRIM(Sheet1[[#This Row],[DEPARTAMENTO]]))</f>
        <v>DAS SOLUCIONES S.A.C. La Libertad</v>
      </c>
      <c r="BH972" s="5" t="str">
        <f>Sheet1[[#This Row],[DNI_ASESOR]]</f>
        <v>20607995258</v>
      </c>
      <c r="BI972">
        <f>IF(Sheet1[[#This Row],[GRUPO]]="G1",IF(AND(Sheet1[[#This Row],[RECIBO1_PAGADO]]&lt;&gt;"",Sheet1[[#This Row],[RECIBO1_PAGADO]]&lt;=DATEVALUE("10/06/2025")),1,0),0)</f>
        <v>1</v>
      </c>
      <c r="BJ972" s="9">
        <f>Sheet1[[#This Row],[PRECIO CON IGV EXTERNO]]/1.18</f>
        <v>94.544915254237296</v>
      </c>
      <c r="BK972" s="5" t="str">
        <f>IF(MONTH(Sheet1[[#This Row],[WS_RECIBO1_EMISION]])=5,"G1",IF(MONTH(Sheet1[[#This Row],[WS_RECIBO1_EMISION]])-5=1,"G2","POR DEFINIR"))</f>
        <v>G1</v>
      </c>
      <c r="BL972" s="5" t="s">
        <v>1798</v>
      </c>
    </row>
    <row r="973" spans="1:64" x14ac:dyDescent="0.25">
      <c r="A973">
        <v>2191027</v>
      </c>
      <c r="B973" t="s">
        <v>1275</v>
      </c>
      <c r="C973" t="s">
        <v>89</v>
      </c>
      <c r="D973" t="s">
        <v>89</v>
      </c>
      <c r="E973" t="s">
        <v>89</v>
      </c>
      <c r="H973" s="3">
        <v>45798</v>
      </c>
      <c r="I973" s="13">
        <v>45798.808455555554</v>
      </c>
      <c r="J973" t="s">
        <v>195</v>
      </c>
      <c r="K973">
        <v>1000</v>
      </c>
      <c r="L973" t="s">
        <v>188</v>
      </c>
      <c r="M973" t="s">
        <v>58</v>
      </c>
      <c r="N973">
        <v>1</v>
      </c>
      <c r="O973">
        <v>0</v>
      </c>
      <c r="P973">
        <v>0</v>
      </c>
      <c r="Q973">
        <v>0</v>
      </c>
      <c r="R973" t="s">
        <v>227</v>
      </c>
      <c r="S973" t="s">
        <v>227</v>
      </c>
      <c r="T973">
        <v>0</v>
      </c>
      <c r="U973" t="s">
        <v>227</v>
      </c>
      <c r="V973" t="s">
        <v>227</v>
      </c>
      <c r="W973" t="s">
        <v>227</v>
      </c>
      <c r="X973" t="s">
        <v>227</v>
      </c>
      <c r="Y973" t="s">
        <v>227</v>
      </c>
      <c r="Z973" t="s">
        <v>228</v>
      </c>
      <c r="AA973" t="s">
        <v>54</v>
      </c>
      <c r="AB973">
        <v>129.9</v>
      </c>
      <c r="AC973">
        <v>111.563</v>
      </c>
      <c r="AD973" t="s">
        <v>67</v>
      </c>
      <c r="AE973" t="s">
        <v>4</v>
      </c>
      <c r="AF973" t="s">
        <v>8</v>
      </c>
      <c r="AG973" t="s">
        <v>88</v>
      </c>
      <c r="AH973" s="3">
        <v>45799</v>
      </c>
      <c r="AJ973" t="s">
        <v>56</v>
      </c>
      <c r="AK973" s="3"/>
      <c r="AM973" s="3"/>
      <c r="AN973" t="s">
        <v>57</v>
      </c>
      <c r="AO973" s="3"/>
      <c r="AR973"/>
      <c r="AS973">
        <v>202505</v>
      </c>
      <c r="AT973" s="3">
        <v>45799</v>
      </c>
      <c r="AU973">
        <v>2191027</v>
      </c>
      <c r="AV973">
        <v>45800</v>
      </c>
      <c r="AW973" s="3">
        <v>45805</v>
      </c>
      <c r="AY973" s="3"/>
      <c r="BA973" s="3"/>
      <c r="BC973" s="3"/>
      <c r="BD973">
        <v>202505</v>
      </c>
      <c r="BE973">
        <v>202505</v>
      </c>
      <c r="BF973" s="5">
        <f>IFERROR(VLOOKUP(Sheet1[[#This Row],[ASESOR]],Parámetros!A:B,2,0),Sheet1[[#This Row],[PERIODO_ALTA]])</f>
        <v>202505</v>
      </c>
      <c r="BG973" s="5" t="str">
        <f>_xlfn.CONCAT(TRIM(Sheet1[[#This Row],[ASESOR]])," ",TRIM(Sheet1[[#This Row],[DEPARTAMENTO]]))</f>
        <v>ALIV TELECOM S.A.C. Piura</v>
      </c>
      <c r="BH973" s="5" t="str">
        <f>Sheet1[[#This Row],[DNI_ASESOR]]</f>
        <v>20609316170</v>
      </c>
      <c r="BI973">
        <f>IF(Sheet1[[#This Row],[GRUPO]]="G1",IF(AND(Sheet1[[#This Row],[RECIBO1_PAGADO]]&lt;&gt;"",Sheet1[[#This Row],[RECIBO1_PAGADO]]&lt;=DATEVALUE("10/06/2025")),1,0),0)</f>
        <v>1</v>
      </c>
      <c r="BJ973" s="9">
        <f>Sheet1[[#This Row],[PRECIO CON IGV EXTERNO]]/1.18</f>
        <v>94.544915254237296</v>
      </c>
      <c r="BK973" s="5" t="str">
        <f>IF(MONTH(Sheet1[[#This Row],[WS_RECIBO1_EMISION]])=5,"G1",IF(MONTH(Sheet1[[#This Row],[WS_RECIBO1_EMISION]])-5=1,"G2","POR DEFINIR"))</f>
        <v>G1</v>
      </c>
      <c r="BL973" s="5" t="s">
        <v>1798</v>
      </c>
    </row>
    <row r="974" spans="1:64" x14ac:dyDescent="0.25">
      <c r="A974">
        <v>2191067</v>
      </c>
      <c r="B974" t="s">
        <v>1276</v>
      </c>
      <c r="C974" t="s">
        <v>85</v>
      </c>
      <c r="D974" t="s">
        <v>86</v>
      </c>
      <c r="E974" t="s">
        <v>103</v>
      </c>
      <c r="H974" s="3">
        <v>45798</v>
      </c>
      <c r="I974" s="13">
        <v>45798.783453738426</v>
      </c>
      <c r="J974" t="s">
        <v>195</v>
      </c>
      <c r="K974">
        <v>1000</v>
      </c>
      <c r="L974" t="s">
        <v>188</v>
      </c>
      <c r="M974" t="s">
        <v>58</v>
      </c>
      <c r="N974">
        <v>1</v>
      </c>
      <c r="O974">
        <v>0</v>
      </c>
      <c r="P974">
        <v>0</v>
      </c>
      <c r="Q974">
        <v>0</v>
      </c>
      <c r="R974" t="s">
        <v>227</v>
      </c>
      <c r="S974" t="s">
        <v>227</v>
      </c>
      <c r="T974">
        <v>0</v>
      </c>
      <c r="U974" t="s">
        <v>227</v>
      </c>
      <c r="V974" t="s">
        <v>227</v>
      </c>
      <c r="W974" t="s">
        <v>227</v>
      </c>
      <c r="X974" t="s">
        <v>227</v>
      </c>
      <c r="Y974" t="s">
        <v>227</v>
      </c>
      <c r="Z974" t="s">
        <v>228</v>
      </c>
      <c r="AA974" t="s">
        <v>54</v>
      </c>
      <c r="AB974">
        <v>129.9</v>
      </c>
      <c r="AC974">
        <v>111.563</v>
      </c>
      <c r="AD974" t="s">
        <v>60</v>
      </c>
      <c r="AE974" t="s">
        <v>127</v>
      </c>
      <c r="AF974" t="s">
        <v>128</v>
      </c>
      <c r="AG974" t="s">
        <v>88</v>
      </c>
      <c r="AH974" s="3">
        <v>45799</v>
      </c>
      <c r="AJ974" t="s">
        <v>56</v>
      </c>
      <c r="AK974" s="3"/>
      <c r="AM974" s="3"/>
      <c r="AN974" t="s">
        <v>57</v>
      </c>
      <c r="AO974" s="3"/>
      <c r="AR974"/>
      <c r="AS974">
        <v>202505</v>
      </c>
      <c r="AT974" s="3">
        <v>45799</v>
      </c>
      <c r="AU974">
        <v>2191067</v>
      </c>
      <c r="AV974">
        <v>45800</v>
      </c>
      <c r="AW974" s="3">
        <v>45805</v>
      </c>
      <c r="AY974" s="3"/>
      <c r="BA974" s="3"/>
      <c r="BC974" s="3"/>
      <c r="BD974">
        <v>202505</v>
      </c>
      <c r="BE974">
        <v>202505</v>
      </c>
      <c r="BF974" s="5">
        <f>IFERROR(VLOOKUP(Sheet1[[#This Row],[ASESOR]],Parámetros!A:B,2,0),Sheet1[[#This Row],[PERIODO_ALTA]])</f>
        <v>202505</v>
      </c>
      <c r="BG974" s="5" t="str">
        <f>_xlfn.CONCAT(TRIM(Sheet1[[#This Row],[ASESOR]])," ",TRIM(Sheet1[[#This Row],[DEPARTAMENTO]]))</f>
        <v>DATANTENNA S.A.C. Lambayeque</v>
      </c>
      <c r="BH974" s="5" t="str">
        <f>Sheet1[[#This Row],[DNI_ASESOR]]</f>
        <v>20557798723</v>
      </c>
      <c r="BI974">
        <f>IF(Sheet1[[#This Row],[GRUPO]]="G1",IF(AND(Sheet1[[#This Row],[RECIBO1_PAGADO]]&lt;&gt;"",Sheet1[[#This Row],[RECIBO1_PAGADO]]&lt;=DATEVALUE("10/06/2025")),1,0),0)</f>
        <v>1</v>
      </c>
      <c r="BJ974" s="9">
        <f>Sheet1[[#This Row],[PRECIO CON IGV EXTERNO]]/1.18</f>
        <v>94.544915254237296</v>
      </c>
      <c r="BK974" s="5" t="str">
        <f>IF(MONTH(Sheet1[[#This Row],[WS_RECIBO1_EMISION]])=5,"G1",IF(MONTH(Sheet1[[#This Row],[WS_RECIBO1_EMISION]])-5=1,"G2","POR DEFINIR"))</f>
        <v>G1</v>
      </c>
      <c r="BL974" s="5" t="s">
        <v>1798</v>
      </c>
    </row>
    <row r="975" spans="1:64" x14ac:dyDescent="0.25">
      <c r="A975">
        <v>2191083</v>
      </c>
      <c r="B975" t="s">
        <v>1277</v>
      </c>
      <c r="C975" t="s">
        <v>89</v>
      </c>
      <c r="D975" t="s">
        <v>89</v>
      </c>
      <c r="E975" t="s">
        <v>93</v>
      </c>
      <c r="H975" s="3">
        <v>45798</v>
      </c>
      <c r="I975" s="13">
        <v>45798.783462268519</v>
      </c>
      <c r="J975" t="s">
        <v>195</v>
      </c>
      <c r="K975">
        <v>1000</v>
      </c>
      <c r="L975" t="s">
        <v>188</v>
      </c>
      <c r="M975" t="s">
        <v>58</v>
      </c>
      <c r="N975">
        <v>1</v>
      </c>
      <c r="O975">
        <v>0</v>
      </c>
      <c r="P975">
        <v>0</v>
      </c>
      <c r="Q975">
        <v>0</v>
      </c>
      <c r="R975" t="s">
        <v>227</v>
      </c>
      <c r="S975" t="s">
        <v>227</v>
      </c>
      <c r="T975">
        <v>0</v>
      </c>
      <c r="U975" t="s">
        <v>227</v>
      </c>
      <c r="V975" t="s">
        <v>227</v>
      </c>
      <c r="W975" t="s">
        <v>227</v>
      </c>
      <c r="X975" t="s">
        <v>227</v>
      </c>
      <c r="Y975" t="s">
        <v>227</v>
      </c>
      <c r="Z975" t="s">
        <v>228</v>
      </c>
      <c r="AA975" t="s">
        <v>64</v>
      </c>
      <c r="AB975">
        <v>129.9</v>
      </c>
      <c r="AC975">
        <v>111.563</v>
      </c>
      <c r="AD975" t="s">
        <v>67</v>
      </c>
      <c r="AE975" t="s">
        <v>4</v>
      </c>
      <c r="AF975" t="s">
        <v>8</v>
      </c>
      <c r="AG975" t="s">
        <v>88</v>
      </c>
      <c r="AH975" s="3">
        <v>45800</v>
      </c>
      <c r="AJ975" t="s">
        <v>56</v>
      </c>
      <c r="AK975" s="3"/>
      <c r="AM975" s="3"/>
      <c r="AN975" t="s">
        <v>57</v>
      </c>
      <c r="AO975" s="3"/>
      <c r="AR975"/>
      <c r="AS975">
        <v>202505</v>
      </c>
      <c r="AT975" s="3">
        <v>45800</v>
      </c>
      <c r="AU975">
        <v>2191083</v>
      </c>
      <c r="AW975" s="3"/>
      <c r="AY975" s="3"/>
      <c r="BA975" s="3"/>
      <c r="BC975" s="3"/>
      <c r="BD975">
        <v>202505</v>
      </c>
      <c r="BE975">
        <v>202505</v>
      </c>
      <c r="BF975" s="5">
        <f>IFERROR(VLOOKUP(Sheet1[[#This Row],[ASESOR]],Parámetros!A:B,2,0),Sheet1[[#This Row],[PERIODO_ALTA]])</f>
        <v>202505</v>
      </c>
      <c r="BG975" s="5" t="str">
        <f>_xlfn.CONCAT(TRIM(Sheet1[[#This Row],[ASESOR]])," ",TRIM(Sheet1[[#This Row],[DEPARTAMENTO]]))</f>
        <v>ALIV TELECOM S.A.C. Piura</v>
      </c>
      <c r="BH975" s="5" t="str">
        <f>Sheet1[[#This Row],[DNI_ASESOR]]</f>
        <v>20609316170</v>
      </c>
      <c r="BI975">
        <f>IF(Sheet1[[#This Row],[GRUPO]]="G1",IF(AND(Sheet1[[#This Row],[RECIBO1_PAGADO]]&lt;&gt;"",Sheet1[[#This Row],[RECIBO1_PAGADO]]&lt;=DATEVALUE("10/06/2025")),1,0),0)</f>
        <v>0</v>
      </c>
      <c r="BJ975" s="9">
        <f>Sheet1[[#This Row],[PRECIO CON IGV EXTERNO]]/1.18</f>
        <v>94.544915254237296</v>
      </c>
      <c r="BK975" s="5" t="str">
        <f>IF(MONTH(Sheet1[[#This Row],[WS_RECIBO1_EMISION]])=5,"G1",IF(MONTH(Sheet1[[#This Row],[WS_RECIBO1_EMISION]])-5=1,"G2","POR DEFINIR"))</f>
        <v>POR DEFINIR</v>
      </c>
      <c r="BL975" s="5" t="s">
        <v>1798</v>
      </c>
    </row>
    <row r="976" spans="1:64" x14ac:dyDescent="0.25">
      <c r="A976">
        <v>2191128</v>
      </c>
      <c r="B976" t="s">
        <v>1278</v>
      </c>
      <c r="C976" t="s">
        <v>89</v>
      </c>
      <c r="D976" t="s">
        <v>89</v>
      </c>
      <c r="E976" t="s">
        <v>93</v>
      </c>
      <c r="H976" s="3">
        <v>45797</v>
      </c>
      <c r="I976" s="13">
        <v>45798.791838078701</v>
      </c>
      <c r="J976" t="s">
        <v>191</v>
      </c>
      <c r="K976">
        <v>550</v>
      </c>
      <c r="L976" t="s">
        <v>186</v>
      </c>
      <c r="M976" t="s">
        <v>53</v>
      </c>
      <c r="N976">
        <v>0</v>
      </c>
      <c r="O976">
        <v>0</v>
      </c>
      <c r="P976">
        <v>0</v>
      </c>
      <c r="Q976">
        <v>0</v>
      </c>
      <c r="R976" t="s">
        <v>227</v>
      </c>
      <c r="S976" t="s">
        <v>227</v>
      </c>
      <c r="T976">
        <v>0</v>
      </c>
      <c r="U976" t="s">
        <v>227</v>
      </c>
      <c r="V976" t="s">
        <v>227</v>
      </c>
      <c r="W976" t="s">
        <v>227</v>
      </c>
      <c r="X976" t="s">
        <v>227</v>
      </c>
      <c r="Y976" t="s">
        <v>227</v>
      </c>
      <c r="Z976" t="s">
        <v>227</v>
      </c>
      <c r="AA976" t="s">
        <v>54</v>
      </c>
      <c r="AB976">
        <v>89</v>
      </c>
      <c r="AC976">
        <v>89</v>
      </c>
      <c r="AD976" t="s">
        <v>67</v>
      </c>
      <c r="AE976" t="s">
        <v>1279</v>
      </c>
      <c r="AF976" t="s">
        <v>1280</v>
      </c>
      <c r="AG976" t="s">
        <v>88</v>
      </c>
      <c r="AH976" s="3">
        <v>45799</v>
      </c>
      <c r="AJ976" t="s">
        <v>56</v>
      </c>
      <c r="AK976" s="3"/>
      <c r="AM976" s="3"/>
      <c r="AN976" t="s">
        <v>57</v>
      </c>
      <c r="AO976" s="3"/>
      <c r="AR976"/>
      <c r="AS976">
        <v>202505</v>
      </c>
      <c r="AT976" s="3">
        <v>45799</v>
      </c>
      <c r="AU976">
        <v>2191128</v>
      </c>
      <c r="AV976">
        <v>45800</v>
      </c>
      <c r="AW976" s="3">
        <v>45803</v>
      </c>
      <c r="AY976" s="3"/>
      <c r="BA976" s="3"/>
      <c r="BC976" s="3"/>
      <c r="BD976">
        <v>202505</v>
      </c>
      <c r="BE976">
        <v>202505</v>
      </c>
      <c r="BF976" s="5">
        <f>IFERROR(VLOOKUP(Sheet1[[#This Row],[ASESOR]],Parámetros!A:B,2,0),Sheet1[[#This Row],[PERIODO_ALTA]])</f>
        <v>202505</v>
      </c>
      <c r="BG976" s="5" t="str">
        <f>_xlfn.CONCAT(TRIM(Sheet1[[#This Row],[ASESOR]])," ",TRIM(Sheet1[[#This Row],[DEPARTAMENTO]]))</f>
        <v>CEL Piura</v>
      </c>
      <c r="BH976" s="5" t="str">
        <f>Sheet1[[#This Row],[DNI_ASESOR]]</f>
        <v>20612239003</v>
      </c>
      <c r="BI976">
        <f>IF(Sheet1[[#This Row],[GRUPO]]="G1",IF(AND(Sheet1[[#This Row],[RECIBO1_PAGADO]]&lt;&gt;"",Sheet1[[#This Row],[RECIBO1_PAGADO]]&lt;=DATEVALUE("10/06/2025")),1,0),0)</f>
        <v>1</v>
      </c>
      <c r="BJ976" s="9">
        <f>Sheet1[[#This Row],[PRECIO CON IGV EXTERNO]]/1.18</f>
        <v>75.423728813559322</v>
      </c>
      <c r="BK976" s="5" t="str">
        <f>IF(MONTH(Sheet1[[#This Row],[WS_RECIBO1_EMISION]])=5,"G1",IF(MONTH(Sheet1[[#This Row],[WS_RECIBO1_EMISION]])-5=1,"G2","POR DEFINIR"))</f>
        <v>G1</v>
      </c>
      <c r="BL976" s="5" t="s">
        <v>1798</v>
      </c>
    </row>
    <row r="977" spans="1:64" x14ac:dyDescent="0.25">
      <c r="A977">
        <v>2191141</v>
      </c>
      <c r="B977" t="s">
        <v>1281</v>
      </c>
      <c r="C977" t="s">
        <v>94</v>
      </c>
      <c r="D977" t="s">
        <v>95</v>
      </c>
      <c r="E977" t="s">
        <v>96</v>
      </c>
      <c r="H977" s="3">
        <v>45798</v>
      </c>
      <c r="I977" s="13">
        <v>45798.798122604167</v>
      </c>
      <c r="J977" t="s">
        <v>190</v>
      </c>
      <c r="K977">
        <v>350</v>
      </c>
      <c r="L977" t="s">
        <v>186</v>
      </c>
      <c r="M977" t="s">
        <v>53</v>
      </c>
      <c r="N977">
        <v>1</v>
      </c>
      <c r="O977">
        <v>0</v>
      </c>
      <c r="P977">
        <v>0</v>
      </c>
      <c r="Q977">
        <v>0</v>
      </c>
      <c r="R977" t="s">
        <v>227</v>
      </c>
      <c r="S977" t="s">
        <v>227</v>
      </c>
      <c r="T977">
        <v>0</v>
      </c>
      <c r="U977" t="s">
        <v>227</v>
      </c>
      <c r="V977" t="s">
        <v>227</v>
      </c>
      <c r="W977" t="s">
        <v>227</v>
      </c>
      <c r="X977" t="s">
        <v>227</v>
      </c>
      <c r="Y977" t="s">
        <v>227</v>
      </c>
      <c r="Z977" t="s">
        <v>227</v>
      </c>
      <c r="AA977" t="s">
        <v>54</v>
      </c>
      <c r="AB977">
        <v>84</v>
      </c>
      <c r="AC977">
        <v>84</v>
      </c>
      <c r="AD977" t="s">
        <v>55</v>
      </c>
      <c r="AE977" t="s">
        <v>199</v>
      </c>
      <c r="AF977" t="s">
        <v>200</v>
      </c>
      <c r="AG977" t="s">
        <v>88</v>
      </c>
      <c r="AH977" s="3">
        <v>45799</v>
      </c>
      <c r="AJ977" t="s">
        <v>56</v>
      </c>
      <c r="AK977" s="3"/>
      <c r="AM977" s="3"/>
      <c r="AN977" t="s">
        <v>57</v>
      </c>
      <c r="AO977" s="3"/>
      <c r="AR977"/>
      <c r="AS977">
        <v>202505</v>
      </c>
      <c r="AT977" s="3">
        <v>45799</v>
      </c>
      <c r="AU977">
        <v>2191141</v>
      </c>
      <c r="AV977">
        <v>45800</v>
      </c>
      <c r="AW977" s="3">
        <v>45806</v>
      </c>
      <c r="AY977" s="3"/>
      <c r="BA977" s="3"/>
      <c r="BC977" s="3"/>
      <c r="BD977">
        <v>202505</v>
      </c>
      <c r="BE977">
        <v>202505</v>
      </c>
      <c r="BF977" s="5">
        <f>IFERROR(VLOOKUP(Sheet1[[#This Row],[ASESOR]],Parámetros!A:B,2,0),Sheet1[[#This Row],[PERIODO_ALTA]])</f>
        <v>202505</v>
      </c>
      <c r="BG977" s="5" t="str">
        <f>_xlfn.CONCAT(TRIM(Sheet1[[#This Row],[ASESOR]])," ",TRIM(Sheet1[[#This Row],[DEPARTAMENTO]]))</f>
        <v>TELCO CONTACT S.A.C La Libertad</v>
      </c>
      <c r="BH977" s="5" t="str">
        <f>Sheet1[[#This Row],[DNI_ASESOR]]</f>
        <v>20613723219</v>
      </c>
      <c r="BI977">
        <f>IF(Sheet1[[#This Row],[GRUPO]]="G1",IF(AND(Sheet1[[#This Row],[RECIBO1_PAGADO]]&lt;&gt;"",Sheet1[[#This Row],[RECIBO1_PAGADO]]&lt;=DATEVALUE("10/06/2025")),1,0),0)</f>
        <v>1</v>
      </c>
      <c r="BJ977" s="9">
        <f>Sheet1[[#This Row],[PRECIO CON IGV EXTERNO]]/1.18</f>
        <v>71.186440677966104</v>
      </c>
      <c r="BK977" s="5" t="str">
        <f>IF(MONTH(Sheet1[[#This Row],[WS_RECIBO1_EMISION]])=5,"G1",IF(MONTH(Sheet1[[#This Row],[WS_RECIBO1_EMISION]])-5=1,"G2","POR DEFINIR"))</f>
        <v>G1</v>
      </c>
      <c r="BL977" s="5" t="s">
        <v>1798</v>
      </c>
    </row>
    <row r="978" spans="1:64" x14ac:dyDescent="0.25">
      <c r="A978">
        <v>2191146</v>
      </c>
      <c r="B978" t="s">
        <v>1282</v>
      </c>
      <c r="C978" t="s">
        <v>94</v>
      </c>
      <c r="D978" t="s">
        <v>95</v>
      </c>
      <c r="E978" t="s">
        <v>96</v>
      </c>
      <c r="H978" s="3">
        <v>45798</v>
      </c>
      <c r="I978" s="13">
        <v>45798.825189351854</v>
      </c>
      <c r="J978" t="s">
        <v>192</v>
      </c>
      <c r="K978">
        <v>400</v>
      </c>
      <c r="L978" t="s">
        <v>188</v>
      </c>
      <c r="M978" t="s">
        <v>58</v>
      </c>
      <c r="N978">
        <v>2</v>
      </c>
      <c r="O978">
        <v>0</v>
      </c>
      <c r="P978">
        <v>1</v>
      </c>
      <c r="Q978">
        <v>0</v>
      </c>
      <c r="R978" t="s">
        <v>227</v>
      </c>
      <c r="S978" t="s">
        <v>227</v>
      </c>
      <c r="T978">
        <v>0</v>
      </c>
      <c r="U978" t="s">
        <v>227</v>
      </c>
      <c r="V978" t="s">
        <v>227</v>
      </c>
      <c r="W978" t="s">
        <v>227</v>
      </c>
      <c r="X978" t="s">
        <v>227</v>
      </c>
      <c r="Y978" t="s">
        <v>227</v>
      </c>
      <c r="Z978" t="s">
        <v>227</v>
      </c>
      <c r="AA978" t="s">
        <v>54</v>
      </c>
      <c r="AB978">
        <v>174</v>
      </c>
      <c r="AC978">
        <v>174</v>
      </c>
      <c r="AD978" t="s">
        <v>67</v>
      </c>
      <c r="AE978" t="s">
        <v>4</v>
      </c>
      <c r="AF978" t="s">
        <v>8</v>
      </c>
      <c r="AG978" t="s">
        <v>88</v>
      </c>
      <c r="AH978" s="3">
        <v>45798</v>
      </c>
      <c r="AJ978" t="s">
        <v>56</v>
      </c>
      <c r="AK978" s="3"/>
      <c r="AM978" s="3"/>
      <c r="AN978" t="s">
        <v>57</v>
      </c>
      <c r="AO978" s="3"/>
      <c r="AR978"/>
      <c r="AS978">
        <v>202505</v>
      </c>
      <c r="AT978" s="3">
        <v>45798</v>
      </c>
      <c r="AU978">
        <v>2191146</v>
      </c>
      <c r="AV978">
        <v>45800</v>
      </c>
      <c r="AW978" s="3">
        <v>45810</v>
      </c>
      <c r="AY978" s="3"/>
      <c r="BA978" s="3"/>
      <c r="BC978" s="3"/>
      <c r="BD978">
        <v>202505</v>
      </c>
      <c r="BE978">
        <v>202505</v>
      </c>
      <c r="BF978" s="5">
        <f>IFERROR(VLOOKUP(Sheet1[[#This Row],[ASESOR]],Parámetros!A:B,2,0),Sheet1[[#This Row],[PERIODO_ALTA]])</f>
        <v>202505</v>
      </c>
      <c r="BG978" s="5" t="str">
        <f>_xlfn.CONCAT(TRIM(Sheet1[[#This Row],[ASESOR]])," ",TRIM(Sheet1[[#This Row],[DEPARTAMENTO]]))</f>
        <v>ALIV TELECOM S.A.C. La Libertad</v>
      </c>
      <c r="BH978" s="5" t="str">
        <f>Sheet1[[#This Row],[DNI_ASESOR]]</f>
        <v>20609316170</v>
      </c>
      <c r="BI978">
        <f>IF(Sheet1[[#This Row],[GRUPO]]="G1",IF(AND(Sheet1[[#This Row],[RECIBO1_PAGADO]]&lt;&gt;"",Sheet1[[#This Row],[RECIBO1_PAGADO]]&lt;=DATEVALUE("10/06/2025")),1,0),0)</f>
        <v>1</v>
      </c>
      <c r="BJ978" s="9">
        <f>Sheet1[[#This Row],[PRECIO CON IGV EXTERNO]]/1.18</f>
        <v>147.45762711864407</v>
      </c>
      <c r="BK978" s="5" t="str">
        <f>IF(MONTH(Sheet1[[#This Row],[WS_RECIBO1_EMISION]])=5,"G1",IF(MONTH(Sheet1[[#This Row],[WS_RECIBO1_EMISION]])-5=1,"G2","POR DEFINIR"))</f>
        <v>G1</v>
      </c>
      <c r="BL978" s="5" t="s">
        <v>1798</v>
      </c>
    </row>
    <row r="979" spans="1:64" x14ac:dyDescent="0.25">
      <c r="A979">
        <v>2191151</v>
      </c>
      <c r="B979" t="s">
        <v>1283</v>
      </c>
      <c r="C979" t="s">
        <v>98</v>
      </c>
      <c r="D979" t="s">
        <v>99</v>
      </c>
      <c r="E979" t="s">
        <v>100</v>
      </c>
      <c r="H979" s="3">
        <v>45798</v>
      </c>
      <c r="I979" s="13">
        <v>45798.802282986115</v>
      </c>
      <c r="J979" t="s">
        <v>190</v>
      </c>
      <c r="K979">
        <v>350</v>
      </c>
      <c r="L979" t="s">
        <v>186</v>
      </c>
      <c r="M979" t="s">
        <v>53</v>
      </c>
      <c r="N979">
        <v>0</v>
      </c>
      <c r="O979">
        <v>0</v>
      </c>
      <c r="P979">
        <v>0</v>
      </c>
      <c r="Q979">
        <v>0</v>
      </c>
      <c r="R979" t="s">
        <v>227</v>
      </c>
      <c r="S979" t="s">
        <v>227</v>
      </c>
      <c r="T979">
        <v>0</v>
      </c>
      <c r="U979" t="s">
        <v>227</v>
      </c>
      <c r="V979" t="s">
        <v>227</v>
      </c>
      <c r="W979" t="s">
        <v>227</v>
      </c>
      <c r="X979" t="s">
        <v>227</v>
      </c>
      <c r="Y979" t="s">
        <v>227</v>
      </c>
      <c r="Z979" t="s">
        <v>227</v>
      </c>
      <c r="AA979" t="s">
        <v>54</v>
      </c>
      <c r="AB979">
        <v>69</v>
      </c>
      <c r="AC979">
        <v>69</v>
      </c>
      <c r="AD979" t="s">
        <v>55</v>
      </c>
      <c r="AE979" t="s">
        <v>6</v>
      </c>
      <c r="AF979" t="s">
        <v>10</v>
      </c>
      <c r="AG979" t="s">
        <v>88</v>
      </c>
      <c r="AH979" s="3">
        <v>45799</v>
      </c>
      <c r="AJ979" t="s">
        <v>56</v>
      </c>
      <c r="AK979" s="3"/>
      <c r="AM979" s="3"/>
      <c r="AN979" t="s">
        <v>57</v>
      </c>
      <c r="AO979" s="3"/>
      <c r="AR979"/>
      <c r="AS979">
        <v>202505</v>
      </c>
      <c r="AT979" s="3">
        <v>45799</v>
      </c>
      <c r="AU979">
        <v>2191151</v>
      </c>
      <c r="AV979">
        <v>45800</v>
      </c>
      <c r="AW979" s="3">
        <v>45805</v>
      </c>
      <c r="AY979" s="3"/>
      <c r="BA979" s="3"/>
      <c r="BC979" s="3"/>
      <c r="BD979">
        <v>202505</v>
      </c>
      <c r="BE979">
        <v>202505</v>
      </c>
      <c r="BF979" s="5">
        <f>IFERROR(VLOOKUP(Sheet1[[#This Row],[ASESOR]],Parámetros!A:B,2,0),Sheet1[[#This Row],[PERIODO_ALTA]])</f>
        <v>202505</v>
      </c>
      <c r="BG979" s="5" t="str">
        <f>_xlfn.CONCAT(TRIM(Sheet1[[#This Row],[ASESOR]])," ",TRIM(Sheet1[[#This Row],[DEPARTAMENTO]]))</f>
        <v>DAS SOLUCIONES S.A.C. Áncash</v>
      </c>
      <c r="BH979" s="5" t="str">
        <f>Sheet1[[#This Row],[DNI_ASESOR]]</f>
        <v>20607995258</v>
      </c>
      <c r="BI979">
        <f>IF(Sheet1[[#This Row],[GRUPO]]="G1",IF(AND(Sheet1[[#This Row],[RECIBO1_PAGADO]]&lt;&gt;"",Sheet1[[#This Row],[RECIBO1_PAGADO]]&lt;=DATEVALUE("10/06/2025")),1,0),0)</f>
        <v>1</v>
      </c>
      <c r="BJ979" s="9">
        <f>Sheet1[[#This Row],[PRECIO CON IGV EXTERNO]]/1.18</f>
        <v>58.474576271186443</v>
      </c>
      <c r="BK979" s="5" t="str">
        <f>IF(MONTH(Sheet1[[#This Row],[WS_RECIBO1_EMISION]])=5,"G1",IF(MONTH(Sheet1[[#This Row],[WS_RECIBO1_EMISION]])-5=1,"G2","POR DEFINIR"))</f>
        <v>G1</v>
      </c>
      <c r="BL979" s="5" t="s">
        <v>1798</v>
      </c>
    </row>
    <row r="980" spans="1:64" x14ac:dyDescent="0.25">
      <c r="A980">
        <v>2191275</v>
      </c>
      <c r="B980" t="s">
        <v>1284</v>
      </c>
      <c r="C980" t="s">
        <v>98</v>
      </c>
      <c r="D980" t="s">
        <v>99</v>
      </c>
      <c r="E980" t="s">
        <v>101</v>
      </c>
      <c r="H980" s="3">
        <v>45798</v>
      </c>
      <c r="I980" s="13">
        <v>45798.88136122685</v>
      </c>
      <c r="J980" t="s">
        <v>195</v>
      </c>
      <c r="K980">
        <v>1000</v>
      </c>
      <c r="L980" t="s">
        <v>188</v>
      </c>
      <c r="M980" t="s">
        <v>58</v>
      </c>
      <c r="N980">
        <v>1</v>
      </c>
      <c r="O980">
        <v>0</v>
      </c>
      <c r="P980">
        <v>0</v>
      </c>
      <c r="Q980">
        <v>0</v>
      </c>
      <c r="R980" t="s">
        <v>227</v>
      </c>
      <c r="S980" t="s">
        <v>227</v>
      </c>
      <c r="T980">
        <v>0</v>
      </c>
      <c r="U980" t="s">
        <v>227</v>
      </c>
      <c r="V980" t="s">
        <v>227</v>
      </c>
      <c r="W980" t="s">
        <v>227</v>
      </c>
      <c r="X980" t="s">
        <v>227</v>
      </c>
      <c r="Y980" t="s">
        <v>227</v>
      </c>
      <c r="Z980" t="s">
        <v>228</v>
      </c>
      <c r="AA980" t="s">
        <v>54</v>
      </c>
      <c r="AB980">
        <v>129.9</v>
      </c>
      <c r="AC980">
        <v>111.563</v>
      </c>
      <c r="AD980" t="s">
        <v>55</v>
      </c>
      <c r="AE980" t="s">
        <v>4</v>
      </c>
      <c r="AF980" t="s">
        <v>8</v>
      </c>
      <c r="AG980" t="s">
        <v>88</v>
      </c>
      <c r="AH980" s="3">
        <v>45799</v>
      </c>
      <c r="AJ980" t="s">
        <v>56</v>
      </c>
      <c r="AK980" s="3"/>
      <c r="AM980" s="3"/>
      <c r="AN980" t="s">
        <v>57</v>
      </c>
      <c r="AO980" s="3"/>
      <c r="AR980"/>
      <c r="AS980">
        <v>202505</v>
      </c>
      <c r="AT980" s="3">
        <v>45799</v>
      </c>
      <c r="AU980">
        <v>2191275</v>
      </c>
      <c r="AV980">
        <v>45800</v>
      </c>
      <c r="AW980" s="3">
        <v>45803</v>
      </c>
      <c r="AY980" s="3"/>
      <c r="BA980" s="3"/>
      <c r="BC980" s="3"/>
      <c r="BD980">
        <v>202505</v>
      </c>
      <c r="BE980">
        <v>202505</v>
      </c>
      <c r="BF980" s="5">
        <f>IFERROR(VLOOKUP(Sheet1[[#This Row],[ASESOR]],Parámetros!A:B,2,0),Sheet1[[#This Row],[PERIODO_ALTA]])</f>
        <v>202505</v>
      </c>
      <c r="BG980" s="5" t="str">
        <f>_xlfn.CONCAT(TRIM(Sheet1[[#This Row],[ASESOR]])," ",TRIM(Sheet1[[#This Row],[DEPARTAMENTO]]))</f>
        <v>ALIV TELECOM S.A.C. Áncash</v>
      </c>
      <c r="BH980" s="5" t="str">
        <f>Sheet1[[#This Row],[DNI_ASESOR]]</f>
        <v>20609316170</v>
      </c>
      <c r="BI980">
        <f>IF(Sheet1[[#This Row],[GRUPO]]="G1",IF(AND(Sheet1[[#This Row],[RECIBO1_PAGADO]]&lt;&gt;"",Sheet1[[#This Row],[RECIBO1_PAGADO]]&lt;=DATEVALUE("10/06/2025")),1,0),0)</f>
        <v>1</v>
      </c>
      <c r="BJ980" s="9">
        <f>Sheet1[[#This Row],[PRECIO CON IGV EXTERNO]]/1.18</f>
        <v>94.544915254237296</v>
      </c>
      <c r="BK980" s="5" t="str">
        <f>IF(MONTH(Sheet1[[#This Row],[WS_RECIBO1_EMISION]])=5,"G1",IF(MONTH(Sheet1[[#This Row],[WS_RECIBO1_EMISION]])-5=1,"G2","POR DEFINIR"))</f>
        <v>G1</v>
      </c>
      <c r="BL980" s="5" t="s">
        <v>1798</v>
      </c>
    </row>
    <row r="981" spans="1:64" x14ac:dyDescent="0.25">
      <c r="A981">
        <v>2191279</v>
      </c>
      <c r="B981" t="s">
        <v>1285</v>
      </c>
      <c r="C981" t="s">
        <v>94</v>
      </c>
      <c r="D981" t="s">
        <v>95</v>
      </c>
      <c r="E981" t="s">
        <v>102</v>
      </c>
      <c r="H981" s="3">
        <v>45798</v>
      </c>
      <c r="I981" s="13">
        <v>45798.858460069445</v>
      </c>
      <c r="J981" t="s">
        <v>192</v>
      </c>
      <c r="K981">
        <v>400</v>
      </c>
      <c r="L981" t="s">
        <v>186</v>
      </c>
      <c r="M981" t="s">
        <v>53</v>
      </c>
      <c r="N981">
        <v>0</v>
      </c>
      <c r="O981">
        <v>0</v>
      </c>
      <c r="P981">
        <v>0</v>
      </c>
      <c r="Q981">
        <v>0</v>
      </c>
      <c r="R981" t="s">
        <v>227</v>
      </c>
      <c r="S981" t="s">
        <v>227</v>
      </c>
      <c r="T981">
        <v>0</v>
      </c>
      <c r="U981" t="s">
        <v>227</v>
      </c>
      <c r="V981" t="s">
        <v>227</v>
      </c>
      <c r="W981" t="s">
        <v>227</v>
      </c>
      <c r="X981" t="s">
        <v>227</v>
      </c>
      <c r="Y981" t="s">
        <v>227</v>
      </c>
      <c r="Z981" t="s">
        <v>227</v>
      </c>
      <c r="AA981" t="s">
        <v>54</v>
      </c>
      <c r="AB981">
        <v>129</v>
      </c>
      <c r="AC981">
        <v>129</v>
      </c>
      <c r="AD981" t="s">
        <v>67</v>
      </c>
      <c r="AE981" t="s">
        <v>4</v>
      </c>
      <c r="AF981" t="s">
        <v>8</v>
      </c>
      <c r="AG981" t="s">
        <v>88</v>
      </c>
      <c r="AH981" s="3">
        <v>45799</v>
      </c>
      <c r="AJ981" t="s">
        <v>56</v>
      </c>
      <c r="AK981" s="3"/>
      <c r="AM981" s="3"/>
      <c r="AN981" t="s">
        <v>57</v>
      </c>
      <c r="AO981" s="3"/>
      <c r="AR981"/>
      <c r="AS981">
        <v>202505</v>
      </c>
      <c r="AT981" s="3">
        <v>45799</v>
      </c>
      <c r="AU981">
        <v>2191279</v>
      </c>
      <c r="AV981">
        <v>45800</v>
      </c>
      <c r="AW981" s="3">
        <v>45806</v>
      </c>
      <c r="AY981" s="3"/>
      <c r="BA981" s="3"/>
      <c r="BC981" s="3"/>
      <c r="BD981">
        <v>202505</v>
      </c>
      <c r="BE981">
        <v>202505</v>
      </c>
      <c r="BF981" s="5">
        <f>IFERROR(VLOOKUP(Sheet1[[#This Row],[ASESOR]],Parámetros!A:B,2,0),Sheet1[[#This Row],[PERIODO_ALTA]])</f>
        <v>202505</v>
      </c>
      <c r="BG981" s="5" t="str">
        <f>_xlfn.CONCAT(TRIM(Sheet1[[#This Row],[ASESOR]])," ",TRIM(Sheet1[[#This Row],[DEPARTAMENTO]]))</f>
        <v>ALIV TELECOM S.A.C. La Libertad</v>
      </c>
      <c r="BH981" s="5" t="str">
        <f>Sheet1[[#This Row],[DNI_ASESOR]]</f>
        <v>20609316170</v>
      </c>
      <c r="BI981">
        <f>IF(Sheet1[[#This Row],[GRUPO]]="G1",IF(AND(Sheet1[[#This Row],[RECIBO1_PAGADO]]&lt;&gt;"",Sheet1[[#This Row],[RECIBO1_PAGADO]]&lt;=DATEVALUE("10/06/2025")),1,0),0)</f>
        <v>1</v>
      </c>
      <c r="BJ981" s="9">
        <f>Sheet1[[#This Row],[PRECIO CON IGV EXTERNO]]/1.18</f>
        <v>109.32203389830509</v>
      </c>
      <c r="BK981" s="5" t="str">
        <f>IF(MONTH(Sheet1[[#This Row],[WS_RECIBO1_EMISION]])=5,"G1",IF(MONTH(Sheet1[[#This Row],[WS_RECIBO1_EMISION]])-5=1,"G2","POR DEFINIR"))</f>
        <v>G1</v>
      </c>
      <c r="BL981" s="5" t="s">
        <v>1798</v>
      </c>
    </row>
    <row r="982" spans="1:64" x14ac:dyDescent="0.25">
      <c r="A982">
        <v>2191297</v>
      </c>
      <c r="B982" t="s">
        <v>1286</v>
      </c>
      <c r="C982" t="s">
        <v>89</v>
      </c>
      <c r="D982" t="s">
        <v>89</v>
      </c>
      <c r="E982" t="s">
        <v>89</v>
      </c>
      <c r="H982" s="3">
        <v>45798</v>
      </c>
      <c r="I982" s="13">
        <v>45798.875209375001</v>
      </c>
      <c r="J982" t="s">
        <v>195</v>
      </c>
      <c r="K982">
        <v>1000</v>
      </c>
      <c r="L982" t="s">
        <v>188</v>
      </c>
      <c r="M982" t="s">
        <v>58</v>
      </c>
      <c r="N982">
        <v>1</v>
      </c>
      <c r="O982">
        <v>0</v>
      </c>
      <c r="P982">
        <v>0</v>
      </c>
      <c r="Q982">
        <v>0</v>
      </c>
      <c r="R982" t="s">
        <v>227</v>
      </c>
      <c r="S982" t="s">
        <v>227</v>
      </c>
      <c r="T982">
        <v>0</v>
      </c>
      <c r="U982" t="s">
        <v>227</v>
      </c>
      <c r="V982" t="s">
        <v>227</v>
      </c>
      <c r="W982" t="s">
        <v>227</v>
      </c>
      <c r="X982" t="s">
        <v>227</v>
      </c>
      <c r="Y982" t="s">
        <v>227</v>
      </c>
      <c r="Z982" t="s">
        <v>228</v>
      </c>
      <c r="AA982" t="s">
        <v>64</v>
      </c>
      <c r="AB982">
        <v>129.9</v>
      </c>
      <c r="AC982">
        <v>111.563</v>
      </c>
      <c r="AD982" t="s">
        <v>67</v>
      </c>
      <c r="AE982" t="s">
        <v>4</v>
      </c>
      <c r="AF982" t="s">
        <v>8</v>
      </c>
      <c r="AG982" t="s">
        <v>88</v>
      </c>
      <c r="AH982" s="3">
        <v>45799</v>
      </c>
      <c r="AJ982" t="s">
        <v>56</v>
      </c>
      <c r="AK982" s="3"/>
      <c r="AM982" s="3"/>
      <c r="AN982" t="s">
        <v>57</v>
      </c>
      <c r="AO982" s="3"/>
      <c r="AR982"/>
      <c r="AS982">
        <v>202505</v>
      </c>
      <c r="AT982" s="3">
        <v>45799</v>
      </c>
      <c r="AU982">
        <v>2191297</v>
      </c>
      <c r="AV982">
        <v>45800</v>
      </c>
      <c r="AW982" s="3">
        <v>45810</v>
      </c>
      <c r="AY982" s="3"/>
      <c r="BA982" s="3"/>
      <c r="BC982" s="3"/>
      <c r="BD982">
        <v>202505</v>
      </c>
      <c r="BE982">
        <v>202505</v>
      </c>
      <c r="BF982" s="5">
        <f>IFERROR(VLOOKUP(Sheet1[[#This Row],[ASESOR]],Parámetros!A:B,2,0),Sheet1[[#This Row],[PERIODO_ALTA]])</f>
        <v>202505</v>
      </c>
      <c r="BG982" s="5" t="str">
        <f>_xlfn.CONCAT(TRIM(Sheet1[[#This Row],[ASESOR]])," ",TRIM(Sheet1[[#This Row],[DEPARTAMENTO]]))</f>
        <v>ALIV TELECOM S.A.C. Piura</v>
      </c>
      <c r="BH982" s="5" t="str">
        <f>Sheet1[[#This Row],[DNI_ASESOR]]</f>
        <v>20609316170</v>
      </c>
      <c r="BI982">
        <f>IF(Sheet1[[#This Row],[GRUPO]]="G1",IF(AND(Sheet1[[#This Row],[RECIBO1_PAGADO]]&lt;&gt;"",Sheet1[[#This Row],[RECIBO1_PAGADO]]&lt;=DATEVALUE("10/06/2025")),1,0),0)</f>
        <v>1</v>
      </c>
      <c r="BJ982" s="9">
        <f>Sheet1[[#This Row],[PRECIO CON IGV EXTERNO]]/1.18</f>
        <v>94.544915254237296</v>
      </c>
      <c r="BK982" s="5" t="str">
        <f>IF(MONTH(Sheet1[[#This Row],[WS_RECIBO1_EMISION]])=5,"G1",IF(MONTH(Sheet1[[#This Row],[WS_RECIBO1_EMISION]])-5=1,"G2","POR DEFINIR"))</f>
        <v>G1</v>
      </c>
      <c r="BL982" s="5" t="s">
        <v>1798</v>
      </c>
    </row>
    <row r="983" spans="1:64" x14ac:dyDescent="0.25">
      <c r="A983">
        <v>2191315</v>
      </c>
      <c r="B983" t="s">
        <v>1287</v>
      </c>
      <c r="C983" t="s">
        <v>94</v>
      </c>
      <c r="D983" t="s">
        <v>95</v>
      </c>
      <c r="E983" t="s">
        <v>96</v>
      </c>
      <c r="H983" s="3">
        <v>45798</v>
      </c>
      <c r="I983" s="13">
        <v>45798.885537615737</v>
      </c>
      <c r="J983" t="s">
        <v>195</v>
      </c>
      <c r="K983">
        <v>1000</v>
      </c>
      <c r="L983" t="s">
        <v>188</v>
      </c>
      <c r="M983" t="s">
        <v>58</v>
      </c>
      <c r="N983">
        <v>1</v>
      </c>
      <c r="O983">
        <v>0</v>
      </c>
      <c r="P983">
        <v>0</v>
      </c>
      <c r="Q983">
        <v>0</v>
      </c>
      <c r="R983" t="s">
        <v>227</v>
      </c>
      <c r="S983" t="s">
        <v>227</v>
      </c>
      <c r="T983">
        <v>0</v>
      </c>
      <c r="U983" t="s">
        <v>227</v>
      </c>
      <c r="V983" t="s">
        <v>227</v>
      </c>
      <c r="W983" t="s">
        <v>227</v>
      </c>
      <c r="X983" t="s">
        <v>227</v>
      </c>
      <c r="Y983" t="s">
        <v>227</v>
      </c>
      <c r="Z983" t="s">
        <v>228</v>
      </c>
      <c r="AA983" t="s">
        <v>54</v>
      </c>
      <c r="AB983">
        <v>129.9</v>
      </c>
      <c r="AC983">
        <v>111.563</v>
      </c>
      <c r="AD983" t="s">
        <v>67</v>
      </c>
      <c r="AE983" t="s">
        <v>4</v>
      </c>
      <c r="AF983" t="s">
        <v>8</v>
      </c>
      <c r="AG983" t="s">
        <v>88</v>
      </c>
      <c r="AH983" s="3">
        <v>45801</v>
      </c>
      <c r="AJ983" t="s">
        <v>56</v>
      </c>
      <c r="AK983" s="3"/>
      <c r="AM983" s="3"/>
      <c r="AN983" t="s">
        <v>57</v>
      </c>
      <c r="AO983" s="3"/>
      <c r="AR983"/>
      <c r="AS983">
        <v>202505</v>
      </c>
      <c r="AT983" s="3">
        <v>45801</v>
      </c>
      <c r="AU983">
        <v>2191315</v>
      </c>
      <c r="AW983" s="3"/>
      <c r="AY983" s="3"/>
      <c r="BA983" s="3"/>
      <c r="BC983" s="3"/>
      <c r="BD983">
        <v>202505</v>
      </c>
      <c r="BE983">
        <v>202505</v>
      </c>
      <c r="BF983" s="5">
        <f>IFERROR(VLOOKUP(Sheet1[[#This Row],[ASESOR]],Parámetros!A:B,2,0),Sheet1[[#This Row],[PERIODO_ALTA]])</f>
        <v>202505</v>
      </c>
      <c r="BG983" s="5" t="str">
        <f>_xlfn.CONCAT(TRIM(Sheet1[[#This Row],[ASESOR]])," ",TRIM(Sheet1[[#This Row],[DEPARTAMENTO]]))</f>
        <v>ALIV TELECOM S.A.C. La Libertad</v>
      </c>
      <c r="BH983" s="5" t="str">
        <f>Sheet1[[#This Row],[DNI_ASESOR]]</f>
        <v>20609316170</v>
      </c>
      <c r="BI983">
        <f>IF(Sheet1[[#This Row],[GRUPO]]="G1",IF(AND(Sheet1[[#This Row],[RECIBO1_PAGADO]]&lt;&gt;"",Sheet1[[#This Row],[RECIBO1_PAGADO]]&lt;=DATEVALUE("10/06/2025")),1,0),0)</f>
        <v>0</v>
      </c>
      <c r="BJ983" s="9">
        <f>Sheet1[[#This Row],[PRECIO CON IGV EXTERNO]]/1.18</f>
        <v>94.544915254237296</v>
      </c>
      <c r="BK983" s="5" t="str">
        <f>IF(MONTH(Sheet1[[#This Row],[WS_RECIBO1_EMISION]])=5,"G1",IF(MONTH(Sheet1[[#This Row],[WS_RECIBO1_EMISION]])-5=1,"G2","POR DEFINIR"))</f>
        <v>POR DEFINIR</v>
      </c>
      <c r="BL983" s="5" t="s">
        <v>1798</v>
      </c>
    </row>
    <row r="984" spans="1:64" x14ac:dyDescent="0.25">
      <c r="A984">
        <v>2191322</v>
      </c>
      <c r="B984" t="s">
        <v>1288</v>
      </c>
      <c r="C984" t="s">
        <v>94</v>
      </c>
      <c r="D984" t="s">
        <v>95</v>
      </c>
      <c r="E984" t="s">
        <v>96</v>
      </c>
      <c r="H984" s="3">
        <v>45798</v>
      </c>
      <c r="I984" s="13">
        <v>45798.881367013892</v>
      </c>
      <c r="J984" t="s">
        <v>190</v>
      </c>
      <c r="K984">
        <v>350</v>
      </c>
      <c r="L984" t="s">
        <v>186</v>
      </c>
      <c r="M984" t="s">
        <v>53</v>
      </c>
      <c r="N984">
        <v>0</v>
      </c>
      <c r="O984">
        <v>0</v>
      </c>
      <c r="P984">
        <v>0</v>
      </c>
      <c r="Q984">
        <v>0</v>
      </c>
      <c r="R984" t="s">
        <v>227</v>
      </c>
      <c r="S984" t="s">
        <v>227</v>
      </c>
      <c r="T984">
        <v>0</v>
      </c>
      <c r="U984" t="s">
        <v>227</v>
      </c>
      <c r="V984" t="s">
        <v>227</v>
      </c>
      <c r="W984" t="s">
        <v>227</v>
      </c>
      <c r="X984" t="s">
        <v>227</v>
      </c>
      <c r="Y984" t="s">
        <v>227</v>
      </c>
      <c r="Z984" t="s">
        <v>227</v>
      </c>
      <c r="AA984" t="s">
        <v>54</v>
      </c>
      <c r="AB984">
        <v>69</v>
      </c>
      <c r="AC984">
        <v>69</v>
      </c>
      <c r="AD984" t="s">
        <v>67</v>
      </c>
      <c r="AE984" t="s">
        <v>151</v>
      </c>
      <c r="AF984" t="s">
        <v>152</v>
      </c>
      <c r="AG984" t="s">
        <v>88</v>
      </c>
      <c r="AH984" s="3">
        <v>45799</v>
      </c>
      <c r="AJ984" t="s">
        <v>56</v>
      </c>
      <c r="AK984" s="3"/>
      <c r="AM984" s="3"/>
      <c r="AN984" t="s">
        <v>57</v>
      </c>
      <c r="AO984" s="3"/>
      <c r="AR984"/>
      <c r="AS984">
        <v>202505</v>
      </c>
      <c r="AT984" s="3">
        <v>45799</v>
      </c>
      <c r="AU984">
        <v>2191322</v>
      </c>
      <c r="AV984">
        <v>45800</v>
      </c>
      <c r="AW984" s="3">
        <v>45807</v>
      </c>
      <c r="AY984" s="3"/>
      <c r="BA984" s="3"/>
      <c r="BC984" s="3"/>
      <c r="BD984">
        <v>202505</v>
      </c>
      <c r="BE984">
        <v>202505</v>
      </c>
      <c r="BF984" s="5">
        <f>IFERROR(VLOOKUP(Sheet1[[#This Row],[ASESOR]],Parámetros!A:B,2,0),Sheet1[[#This Row],[PERIODO_ALTA]])</f>
        <v>202505</v>
      </c>
      <c r="BG984" s="5" t="str">
        <f>_xlfn.CONCAT(TRIM(Sheet1[[#This Row],[ASESOR]])," ",TRIM(Sheet1[[#This Row],[DEPARTAMENTO]]))</f>
        <v>SAVY OUTSOURCING S.A.C. La Libertad</v>
      </c>
      <c r="BH984" s="5" t="str">
        <f>Sheet1[[#This Row],[DNI_ASESOR]]</f>
        <v>20611812893</v>
      </c>
      <c r="BI984">
        <f>IF(Sheet1[[#This Row],[GRUPO]]="G1",IF(AND(Sheet1[[#This Row],[RECIBO1_PAGADO]]&lt;&gt;"",Sheet1[[#This Row],[RECIBO1_PAGADO]]&lt;=DATEVALUE("10/06/2025")),1,0),0)</f>
        <v>1</v>
      </c>
      <c r="BJ984" s="9">
        <f>Sheet1[[#This Row],[PRECIO CON IGV EXTERNO]]/1.18</f>
        <v>58.474576271186443</v>
      </c>
      <c r="BK984" s="5" t="str">
        <f>IF(MONTH(Sheet1[[#This Row],[WS_RECIBO1_EMISION]])=5,"G1",IF(MONTH(Sheet1[[#This Row],[WS_RECIBO1_EMISION]])-5=1,"G2","POR DEFINIR"))</f>
        <v>G1</v>
      </c>
      <c r="BL984" s="5" t="s">
        <v>1798</v>
      </c>
    </row>
    <row r="985" spans="1:64" x14ac:dyDescent="0.25">
      <c r="A985">
        <v>2191350</v>
      </c>
      <c r="B985" t="s">
        <v>1289</v>
      </c>
      <c r="C985" t="s">
        <v>98</v>
      </c>
      <c r="D985" t="s">
        <v>99</v>
      </c>
      <c r="E985" t="s">
        <v>101</v>
      </c>
      <c r="H985" s="3">
        <v>45798</v>
      </c>
      <c r="I985" s="13">
        <v>45798.89178903935</v>
      </c>
      <c r="J985" t="s">
        <v>190</v>
      </c>
      <c r="K985">
        <v>350</v>
      </c>
      <c r="L985" t="s">
        <v>186</v>
      </c>
      <c r="M985" t="s">
        <v>53</v>
      </c>
      <c r="N985">
        <v>0</v>
      </c>
      <c r="O985">
        <v>0</v>
      </c>
      <c r="P985">
        <v>0</v>
      </c>
      <c r="Q985">
        <v>0</v>
      </c>
      <c r="R985" t="s">
        <v>227</v>
      </c>
      <c r="S985" t="s">
        <v>227</v>
      </c>
      <c r="T985">
        <v>0</v>
      </c>
      <c r="U985" t="s">
        <v>227</v>
      </c>
      <c r="V985" t="s">
        <v>227</v>
      </c>
      <c r="W985" t="s">
        <v>227</v>
      </c>
      <c r="X985" t="s">
        <v>227</v>
      </c>
      <c r="Y985" t="s">
        <v>227</v>
      </c>
      <c r="Z985" t="s">
        <v>227</v>
      </c>
      <c r="AA985" t="s">
        <v>54</v>
      </c>
      <c r="AB985">
        <v>69</v>
      </c>
      <c r="AC985">
        <v>69</v>
      </c>
      <c r="AD985" t="s">
        <v>67</v>
      </c>
      <c r="AE985" t="s">
        <v>146</v>
      </c>
      <c r="AF985" t="s">
        <v>147</v>
      </c>
      <c r="AG985" t="s">
        <v>88</v>
      </c>
      <c r="AH985" s="3">
        <v>45799</v>
      </c>
      <c r="AJ985" t="s">
        <v>56</v>
      </c>
      <c r="AK985" s="3"/>
      <c r="AM985" s="3"/>
      <c r="AN985" t="s">
        <v>57</v>
      </c>
      <c r="AO985" s="3"/>
      <c r="AR985"/>
      <c r="AS985">
        <v>202505</v>
      </c>
      <c r="AT985" s="3">
        <v>45799</v>
      </c>
      <c r="AU985">
        <v>2191350</v>
      </c>
      <c r="AV985">
        <v>45800</v>
      </c>
      <c r="AW985" s="3">
        <v>45805</v>
      </c>
      <c r="AY985" s="3"/>
      <c r="BA985" s="3"/>
      <c r="BC985" s="3"/>
      <c r="BD985">
        <v>202505</v>
      </c>
      <c r="BE985">
        <v>202505</v>
      </c>
      <c r="BF985" s="5">
        <f>IFERROR(VLOOKUP(Sheet1[[#This Row],[ASESOR]],Parámetros!A:B,2,0),Sheet1[[#This Row],[PERIODO_ALTA]])</f>
        <v>202505</v>
      </c>
      <c r="BG985" s="5" t="str">
        <f>_xlfn.CONCAT(TRIM(Sheet1[[#This Row],[ASESOR]])," ",TRIM(Sheet1[[#This Row],[DEPARTAMENTO]]))</f>
        <v>SERVICIOS GENERALES F Y G DIST Áncash</v>
      </c>
      <c r="BH985" s="5" t="str">
        <f>Sheet1[[#This Row],[DNI_ASESOR]]</f>
        <v>20538983609</v>
      </c>
      <c r="BI985">
        <f>IF(Sheet1[[#This Row],[GRUPO]]="G1",IF(AND(Sheet1[[#This Row],[RECIBO1_PAGADO]]&lt;&gt;"",Sheet1[[#This Row],[RECIBO1_PAGADO]]&lt;=DATEVALUE("10/06/2025")),1,0),0)</f>
        <v>1</v>
      </c>
      <c r="BJ985" s="9">
        <f>Sheet1[[#This Row],[PRECIO CON IGV EXTERNO]]/1.18</f>
        <v>58.474576271186443</v>
      </c>
      <c r="BK985" s="5" t="str">
        <f>IF(MONTH(Sheet1[[#This Row],[WS_RECIBO1_EMISION]])=5,"G1",IF(MONTH(Sheet1[[#This Row],[WS_RECIBO1_EMISION]])-5=1,"G2","POR DEFINIR"))</f>
        <v>G1</v>
      </c>
      <c r="BL985" s="5" t="s">
        <v>1798</v>
      </c>
    </row>
    <row r="986" spans="1:64" x14ac:dyDescent="0.25">
      <c r="A986">
        <v>2191372</v>
      </c>
      <c r="B986" t="s">
        <v>1290</v>
      </c>
      <c r="C986" t="s">
        <v>94</v>
      </c>
      <c r="D986" t="s">
        <v>95</v>
      </c>
      <c r="E986" t="s">
        <v>96</v>
      </c>
      <c r="H986" s="3">
        <v>45798</v>
      </c>
      <c r="I986" s="13">
        <v>45798.921038229164</v>
      </c>
      <c r="J986" t="s">
        <v>191</v>
      </c>
      <c r="K986">
        <v>550</v>
      </c>
      <c r="L986" t="s">
        <v>186</v>
      </c>
      <c r="M986" t="s">
        <v>53</v>
      </c>
      <c r="N986">
        <v>0</v>
      </c>
      <c r="O986">
        <v>0</v>
      </c>
      <c r="P986">
        <v>0</v>
      </c>
      <c r="Q986">
        <v>0</v>
      </c>
      <c r="R986" t="s">
        <v>227</v>
      </c>
      <c r="S986" t="s">
        <v>227</v>
      </c>
      <c r="T986">
        <v>0</v>
      </c>
      <c r="U986" t="s">
        <v>227</v>
      </c>
      <c r="V986" t="s">
        <v>227</v>
      </c>
      <c r="W986" t="s">
        <v>227</v>
      </c>
      <c r="X986" t="s">
        <v>227</v>
      </c>
      <c r="Y986" t="s">
        <v>227</v>
      </c>
      <c r="Z986" t="s">
        <v>227</v>
      </c>
      <c r="AA986" t="s">
        <v>54</v>
      </c>
      <c r="AB986">
        <v>89</v>
      </c>
      <c r="AC986">
        <v>89</v>
      </c>
      <c r="AD986" t="s">
        <v>67</v>
      </c>
      <c r="AE986" t="s">
        <v>4</v>
      </c>
      <c r="AF986" t="s">
        <v>8</v>
      </c>
      <c r="AG986" t="s">
        <v>88</v>
      </c>
      <c r="AH986" s="3">
        <v>45799</v>
      </c>
      <c r="AJ986" t="s">
        <v>56</v>
      </c>
      <c r="AK986" s="3"/>
      <c r="AM986" s="3"/>
      <c r="AN986" t="s">
        <v>57</v>
      </c>
      <c r="AO986" s="3"/>
      <c r="AR986"/>
      <c r="AS986">
        <v>202505</v>
      </c>
      <c r="AT986" s="3">
        <v>45799</v>
      </c>
      <c r="AU986">
        <v>2191372</v>
      </c>
      <c r="AV986">
        <v>45800</v>
      </c>
      <c r="AW986" s="3">
        <v>45807</v>
      </c>
      <c r="AY986" s="3"/>
      <c r="BA986" s="3"/>
      <c r="BC986" s="3"/>
      <c r="BD986">
        <v>202505</v>
      </c>
      <c r="BE986">
        <v>202505</v>
      </c>
      <c r="BF986" s="5">
        <f>IFERROR(VLOOKUP(Sheet1[[#This Row],[ASESOR]],Parámetros!A:B,2,0),Sheet1[[#This Row],[PERIODO_ALTA]])</f>
        <v>202505</v>
      </c>
      <c r="BG986" s="5" t="str">
        <f>_xlfn.CONCAT(TRIM(Sheet1[[#This Row],[ASESOR]])," ",TRIM(Sheet1[[#This Row],[DEPARTAMENTO]]))</f>
        <v>ALIV TELECOM S.A.C. La Libertad</v>
      </c>
      <c r="BH986" s="5" t="str">
        <f>Sheet1[[#This Row],[DNI_ASESOR]]</f>
        <v>20609316170</v>
      </c>
      <c r="BI986">
        <f>IF(Sheet1[[#This Row],[GRUPO]]="G1",IF(AND(Sheet1[[#This Row],[RECIBO1_PAGADO]]&lt;&gt;"",Sheet1[[#This Row],[RECIBO1_PAGADO]]&lt;=DATEVALUE("10/06/2025")),1,0),0)</f>
        <v>1</v>
      </c>
      <c r="BJ986" s="9">
        <f>Sheet1[[#This Row],[PRECIO CON IGV EXTERNO]]/1.18</f>
        <v>75.423728813559322</v>
      </c>
      <c r="BK986" s="5" t="str">
        <f>IF(MONTH(Sheet1[[#This Row],[WS_RECIBO1_EMISION]])=5,"G1",IF(MONTH(Sheet1[[#This Row],[WS_RECIBO1_EMISION]])-5=1,"G2","POR DEFINIR"))</f>
        <v>G1</v>
      </c>
      <c r="BL986" s="5" t="s">
        <v>1798</v>
      </c>
    </row>
    <row r="987" spans="1:64" x14ac:dyDescent="0.25">
      <c r="A987">
        <v>2191404</v>
      </c>
      <c r="B987" t="s">
        <v>1291</v>
      </c>
      <c r="C987" t="s">
        <v>89</v>
      </c>
      <c r="D987" t="s">
        <v>89</v>
      </c>
      <c r="E987" t="s">
        <v>89</v>
      </c>
      <c r="H987" s="3">
        <v>45798</v>
      </c>
      <c r="I987" s="13">
        <v>45798.925121030094</v>
      </c>
      <c r="J987" t="s">
        <v>191</v>
      </c>
      <c r="K987">
        <v>550</v>
      </c>
      <c r="L987" t="s">
        <v>186</v>
      </c>
      <c r="M987" t="s">
        <v>53</v>
      </c>
      <c r="N987">
        <v>0</v>
      </c>
      <c r="O987">
        <v>0</v>
      </c>
      <c r="P987">
        <v>0</v>
      </c>
      <c r="Q987">
        <v>0</v>
      </c>
      <c r="R987" t="s">
        <v>227</v>
      </c>
      <c r="S987" t="s">
        <v>227</v>
      </c>
      <c r="T987">
        <v>0</v>
      </c>
      <c r="U987" t="s">
        <v>227</v>
      </c>
      <c r="V987" t="s">
        <v>227</v>
      </c>
      <c r="W987" t="s">
        <v>227</v>
      </c>
      <c r="X987" t="s">
        <v>227</v>
      </c>
      <c r="Y987" t="s">
        <v>227</v>
      </c>
      <c r="Z987" t="s">
        <v>227</v>
      </c>
      <c r="AA987" t="s">
        <v>62</v>
      </c>
      <c r="AB987">
        <v>89</v>
      </c>
      <c r="AC987">
        <v>89</v>
      </c>
      <c r="AD987" t="s">
        <v>67</v>
      </c>
      <c r="AE987" t="s">
        <v>4</v>
      </c>
      <c r="AF987" t="s">
        <v>8</v>
      </c>
      <c r="AG987" t="s">
        <v>88</v>
      </c>
      <c r="AH987" s="3">
        <v>45799</v>
      </c>
      <c r="AJ987" t="s">
        <v>56</v>
      </c>
      <c r="AK987" s="3"/>
      <c r="AM987" s="3"/>
      <c r="AN987" t="s">
        <v>57</v>
      </c>
      <c r="AO987" s="3"/>
      <c r="AR987"/>
      <c r="AS987">
        <v>202505</v>
      </c>
      <c r="AT987" s="3">
        <v>45799</v>
      </c>
      <c r="AU987">
        <v>2191404</v>
      </c>
      <c r="AV987">
        <v>45800</v>
      </c>
      <c r="AW987" s="3">
        <v>45807</v>
      </c>
      <c r="AY987" s="3"/>
      <c r="BA987" s="3"/>
      <c r="BC987" s="3"/>
      <c r="BD987">
        <v>202505</v>
      </c>
      <c r="BE987">
        <v>202505</v>
      </c>
      <c r="BF987" s="5">
        <f>IFERROR(VLOOKUP(Sheet1[[#This Row],[ASESOR]],Parámetros!A:B,2,0),Sheet1[[#This Row],[PERIODO_ALTA]])</f>
        <v>202505</v>
      </c>
      <c r="BG987" s="5" t="str">
        <f>_xlfn.CONCAT(TRIM(Sheet1[[#This Row],[ASESOR]])," ",TRIM(Sheet1[[#This Row],[DEPARTAMENTO]]))</f>
        <v>ALIV TELECOM S.A.C. Piura</v>
      </c>
      <c r="BH987" s="5" t="str">
        <f>Sheet1[[#This Row],[DNI_ASESOR]]</f>
        <v>20609316170</v>
      </c>
      <c r="BI987">
        <f>IF(Sheet1[[#This Row],[GRUPO]]="G1",IF(AND(Sheet1[[#This Row],[RECIBO1_PAGADO]]&lt;&gt;"",Sheet1[[#This Row],[RECIBO1_PAGADO]]&lt;=DATEVALUE("10/06/2025")),1,0),0)</f>
        <v>1</v>
      </c>
      <c r="BJ987" s="9">
        <f>Sheet1[[#This Row],[PRECIO CON IGV EXTERNO]]/1.18</f>
        <v>75.423728813559322</v>
      </c>
      <c r="BK987" s="5" t="str">
        <f>IF(MONTH(Sheet1[[#This Row],[WS_RECIBO1_EMISION]])=5,"G1",IF(MONTH(Sheet1[[#This Row],[WS_RECIBO1_EMISION]])-5=1,"G2","POR DEFINIR"))</f>
        <v>G1</v>
      </c>
      <c r="BL987" s="5" t="s">
        <v>1798</v>
      </c>
    </row>
    <row r="988" spans="1:64" x14ac:dyDescent="0.25">
      <c r="A988">
        <v>2191464</v>
      </c>
      <c r="B988" t="s">
        <v>1292</v>
      </c>
      <c r="C988" t="s">
        <v>89</v>
      </c>
      <c r="D988" t="s">
        <v>89</v>
      </c>
      <c r="E988" t="s">
        <v>93</v>
      </c>
      <c r="H988" s="3">
        <v>45798</v>
      </c>
      <c r="I988" s="13">
        <v>45799.358492627318</v>
      </c>
      <c r="J988" t="s">
        <v>195</v>
      </c>
      <c r="K988">
        <v>1000</v>
      </c>
      <c r="L988" t="s">
        <v>188</v>
      </c>
      <c r="M988" t="s">
        <v>58</v>
      </c>
      <c r="N988">
        <v>1</v>
      </c>
      <c r="O988">
        <v>0</v>
      </c>
      <c r="P988">
        <v>0</v>
      </c>
      <c r="Q988">
        <v>0</v>
      </c>
      <c r="R988" t="s">
        <v>227</v>
      </c>
      <c r="S988" t="s">
        <v>227</v>
      </c>
      <c r="T988">
        <v>0</v>
      </c>
      <c r="U988" t="s">
        <v>227</v>
      </c>
      <c r="V988" t="s">
        <v>227</v>
      </c>
      <c r="W988" t="s">
        <v>227</v>
      </c>
      <c r="X988" t="s">
        <v>227</v>
      </c>
      <c r="Y988" t="s">
        <v>227</v>
      </c>
      <c r="Z988" t="s">
        <v>228</v>
      </c>
      <c r="AA988" t="s">
        <v>54</v>
      </c>
      <c r="AB988">
        <v>144.9</v>
      </c>
      <c r="AC988">
        <v>126.563</v>
      </c>
      <c r="AD988" t="s">
        <v>60</v>
      </c>
      <c r="AE988" t="s">
        <v>6</v>
      </c>
      <c r="AF988" t="s">
        <v>10</v>
      </c>
      <c r="AG988" t="s">
        <v>88</v>
      </c>
      <c r="AH988" s="3">
        <v>45799</v>
      </c>
      <c r="AJ988" t="s">
        <v>56</v>
      </c>
      <c r="AK988" s="3"/>
      <c r="AM988" s="3"/>
      <c r="AN988" t="s">
        <v>57</v>
      </c>
      <c r="AO988" s="3"/>
      <c r="AQ988" t="s">
        <v>57</v>
      </c>
      <c r="AR988" t="s">
        <v>69</v>
      </c>
      <c r="AS988">
        <v>202505</v>
      </c>
      <c r="AT988" s="3">
        <v>45799</v>
      </c>
      <c r="AU988">
        <v>2191464</v>
      </c>
      <c r="AV988">
        <v>45800</v>
      </c>
      <c r="AW988" s="3">
        <v>45818</v>
      </c>
      <c r="AY988" s="3"/>
      <c r="BA988" s="3"/>
      <c r="BC988" s="3"/>
      <c r="BD988">
        <v>202505</v>
      </c>
      <c r="BE988">
        <v>202505</v>
      </c>
      <c r="BF988" s="5">
        <f>IFERROR(VLOOKUP(Sheet1[[#This Row],[ASESOR]],Parámetros!A:B,2,0),Sheet1[[#This Row],[PERIODO_ALTA]])</f>
        <v>202505</v>
      </c>
      <c r="BG988" s="5" t="str">
        <f>_xlfn.CONCAT(TRIM(Sheet1[[#This Row],[ASESOR]])," ",TRIM(Sheet1[[#This Row],[DEPARTAMENTO]]))</f>
        <v>DAS SOLUCIONES S.A.C. Piura</v>
      </c>
      <c r="BH988" s="5" t="str">
        <f>Sheet1[[#This Row],[DNI_ASESOR]]</f>
        <v>20607995258</v>
      </c>
      <c r="BI988">
        <f>IF(Sheet1[[#This Row],[GRUPO]]="G1",IF(AND(Sheet1[[#This Row],[RECIBO1_PAGADO]]&lt;&gt;"",Sheet1[[#This Row],[RECIBO1_PAGADO]]&lt;=DATEVALUE("10/06/2025")),1,0),0)</f>
        <v>1</v>
      </c>
      <c r="BJ988" s="9">
        <f>Sheet1[[#This Row],[PRECIO CON IGV EXTERNO]]/1.18</f>
        <v>107.25677966101696</v>
      </c>
      <c r="BK988" s="5" t="str">
        <f>IF(MONTH(Sheet1[[#This Row],[WS_RECIBO1_EMISION]])=5,"G1",IF(MONTH(Sheet1[[#This Row],[WS_RECIBO1_EMISION]])-5=1,"G2","POR DEFINIR"))</f>
        <v>G1</v>
      </c>
      <c r="BL988" s="5" t="s">
        <v>1798</v>
      </c>
    </row>
    <row r="989" spans="1:64" x14ac:dyDescent="0.25">
      <c r="A989">
        <v>2191579</v>
      </c>
      <c r="B989" t="s">
        <v>1293</v>
      </c>
      <c r="C989" t="s">
        <v>85</v>
      </c>
      <c r="D989" t="s">
        <v>86</v>
      </c>
      <c r="E989" t="s">
        <v>87</v>
      </c>
      <c r="H989" s="3">
        <v>45799</v>
      </c>
      <c r="I989" s="13">
        <v>45799.42308753472</v>
      </c>
      <c r="J989" t="s">
        <v>195</v>
      </c>
      <c r="K989">
        <v>1000</v>
      </c>
      <c r="L989" t="s">
        <v>188</v>
      </c>
      <c r="M989" t="s">
        <v>58</v>
      </c>
      <c r="N989">
        <v>1</v>
      </c>
      <c r="O989">
        <v>0</v>
      </c>
      <c r="P989">
        <v>0</v>
      </c>
      <c r="Q989">
        <v>0</v>
      </c>
      <c r="R989" t="s">
        <v>227</v>
      </c>
      <c r="S989" t="s">
        <v>227</v>
      </c>
      <c r="T989">
        <v>0</v>
      </c>
      <c r="U989" t="s">
        <v>227</v>
      </c>
      <c r="V989" t="s">
        <v>227</v>
      </c>
      <c r="W989" t="s">
        <v>227</v>
      </c>
      <c r="X989" t="s">
        <v>227</v>
      </c>
      <c r="Y989" t="s">
        <v>227</v>
      </c>
      <c r="Z989" t="s">
        <v>228</v>
      </c>
      <c r="AA989" t="s">
        <v>54</v>
      </c>
      <c r="AB989">
        <v>129.9</v>
      </c>
      <c r="AC989">
        <v>111.563</v>
      </c>
      <c r="AD989" t="s">
        <v>67</v>
      </c>
      <c r="AE989" t="s">
        <v>70</v>
      </c>
      <c r="AF989" t="s">
        <v>131</v>
      </c>
      <c r="AG989" t="s">
        <v>88</v>
      </c>
      <c r="AH989" s="3">
        <v>45799</v>
      </c>
      <c r="AJ989" t="s">
        <v>56</v>
      </c>
      <c r="AK989" s="3"/>
      <c r="AM989" s="3"/>
      <c r="AN989" t="s">
        <v>57</v>
      </c>
      <c r="AO989" s="3"/>
      <c r="AR989"/>
      <c r="AS989">
        <v>202505</v>
      </c>
      <c r="AT989" s="3">
        <v>45799</v>
      </c>
      <c r="AU989">
        <v>2191579</v>
      </c>
      <c r="AV989">
        <v>45800</v>
      </c>
      <c r="AW989" s="3">
        <v>45818</v>
      </c>
      <c r="AY989" s="3"/>
      <c r="BA989" s="3"/>
      <c r="BC989" s="3"/>
      <c r="BD989">
        <v>202505</v>
      </c>
      <c r="BE989">
        <v>202505</v>
      </c>
      <c r="BF989" s="5">
        <f>IFERROR(VLOOKUP(Sheet1[[#This Row],[ASESOR]],Parámetros!A:B,2,0),Sheet1[[#This Row],[PERIODO_ALTA]])</f>
        <v>202505</v>
      </c>
      <c r="BG989" s="5" t="str">
        <f>_xlfn.CONCAT(TRIM(Sheet1[[#This Row],[ASESOR]])," ",TRIM(Sheet1[[#This Row],[DEPARTAMENTO]]))</f>
        <v>SICOMNET SAC Lambayeque</v>
      </c>
      <c r="BH989" s="5" t="str">
        <f>Sheet1[[#This Row],[DNI_ASESOR]]</f>
        <v>20610959564</v>
      </c>
      <c r="BI989">
        <f>IF(Sheet1[[#This Row],[GRUPO]]="G1",IF(AND(Sheet1[[#This Row],[RECIBO1_PAGADO]]&lt;&gt;"",Sheet1[[#This Row],[RECIBO1_PAGADO]]&lt;=DATEVALUE("10/06/2025")),1,0),0)</f>
        <v>1</v>
      </c>
      <c r="BJ989" s="9">
        <f>Sheet1[[#This Row],[PRECIO CON IGV EXTERNO]]/1.18</f>
        <v>94.544915254237296</v>
      </c>
      <c r="BK989" s="5" t="str">
        <f>IF(MONTH(Sheet1[[#This Row],[WS_RECIBO1_EMISION]])=5,"G1",IF(MONTH(Sheet1[[#This Row],[WS_RECIBO1_EMISION]])-5=1,"G2","POR DEFINIR"))</f>
        <v>G1</v>
      </c>
      <c r="BL989" s="5" t="s">
        <v>1798</v>
      </c>
    </row>
    <row r="990" spans="1:64" x14ac:dyDescent="0.25">
      <c r="A990">
        <v>2191735</v>
      </c>
      <c r="B990" t="s">
        <v>1294</v>
      </c>
      <c r="C990" t="s">
        <v>98</v>
      </c>
      <c r="D990" t="s">
        <v>99</v>
      </c>
      <c r="E990" t="s">
        <v>101</v>
      </c>
      <c r="H990" s="3">
        <v>45797</v>
      </c>
      <c r="I990" s="13">
        <v>45799.473118831018</v>
      </c>
      <c r="J990" t="s">
        <v>190</v>
      </c>
      <c r="K990">
        <v>350</v>
      </c>
      <c r="L990" t="s">
        <v>186</v>
      </c>
      <c r="M990" t="s">
        <v>53</v>
      </c>
      <c r="N990">
        <v>0</v>
      </c>
      <c r="O990">
        <v>0</v>
      </c>
      <c r="P990">
        <v>0</v>
      </c>
      <c r="Q990">
        <v>0</v>
      </c>
      <c r="R990" t="s">
        <v>227</v>
      </c>
      <c r="S990" t="s">
        <v>227</v>
      </c>
      <c r="T990">
        <v>0</v>
      </c>
      <c r="U990" t="s">
        <v>227</v>
      </c>
      <c r="V990" t="s">
        <v>227</v>
      </c>
      <c r="W990" t="s">
        <v>227</v>
      </c>
      <c r="X990" t="s">
        <v>227</v>
      </c>
      <c r="Y990" t="s">
        <v>227</v>
      </c>
      <c r="Z990" t="s">
        <v>227</v>
      </c>
      <c r="AA990" t="s">
        <v>54</v>
      </c>
      <c r="AB990">
        <v>69</v>
      </c>
      <c r="AC990">
        <v>69</v>
      </c>
      <c r="AD990" t="s">
        <v>55</v>
      </c>
      <c r="AE990" t="s">
        <v>6</v>
      </c>
      <c r="AF990" t="s">
        <v>10</v>
      </c>
      <c r="AG990" t="s">
        <v>88</v>
      </c>
      <c r="AH990" s="3">
        <v>45799</v>
      </c>
      <c r="AJ990" t="s">
        <v>56</v>
      </c>
      <c r="AK990" s="3"/>
      <c r="AM990" s="3"/>
      <c r="AN990" t="s">
        <v>57</v>
      </c>
      <c r="AO990" s="3"/>
      <c r="AR990"/>
      <c r="AS990">
        <v>202505</v>
      </c>
      <c r="AT990" s="3">
        <v>45799</v>
      </c>
      <c r="AU990">
        <v>2191735</v>
      </c>
      <c r="AV990">
        <v>45800</v>
      </c>
      <c r="AW990" s="3">
        <v>45818</v>
      </c>
      <c r="AY990" s="3"/>
      <c r="BA990" s="3"/>
      <c r="BC990" s="3"/>
      <c r="BD990">
        <v>202505</v>
      </c>
      <c r="BE990">
        <v>202505</v>
      </c>
      <c r="BF990" s="5">
        <f>IFERROR(VLOOKUP(Sheet1[[#This Row],[ASESOR]],Parámetros!A:B,2,0),Sheet1[[#This Row],[PERIODO_ALTA]])</f>
        <v>202505</v>
      </c>
      <c r="BG990" s="5" t="str">
        <f>_xlfn.CONCAT(TRIM(Sheet1[[#This Row],[ASESOR]])," ",TRIM(Sheet1[[#This Row],[DEPARTAMENTO]]))</f>
        <v>DAS SOLUCIONES S.A.C. Áncash</v>
      </c>
      <c r="BH990" s="5" t="str">
        <f>Sheet1[[#This Row],[DNI_ASESOR]]</f>
        <v>20607995258</v>
      </c>
      <c r="BI990">
        <f>IF(Sheet1[[#This Row],[GRUPO]]="G1",IF(AND(Sheet1[[#This Row],[RECIBO1_PAGADO]]&lt;&gt;"",Sheet1[[#This Row],[RECIBO1_PAGADO]]&lt;=DATEVALUE("10/06/2025")),1,0),0)</f>
        <v>1</v>
      </c>
      <c r="BJ990" s="9">
        <f>Sheet1[[#This Row],[PRECIO CON IGV EXTERNO]]/1.18</f>
        <v>58.474576271186443</v>
      </c>
      <c r="BK990" s="5" t="str">
        <f>IF(MONTH(Sheet1[[#This Row],[WS_RECIBO1_EMISION]])=5,"G1",IF(MONTH(Sheet1[[#This Row],[WS_RECIBO1_EMISION]])-5=1,"G2","POR DEFINIR"))</f>
        <v>G1</v>
      </c>
      <c r="BL990" s="5" t="s">
        <v>1798</v>
      </c>
    </row>
    <row r="991" spans="1:64" x14ac:dyDescent="0.25">
      <c r="A991">
        <v>2191894</v>
      </c>
      <c r="B991" t="s">
        <v>1295</v>
      </c>
      <c r="C991" t="s">
        <v>94</v>
      </c>
      <c r="D991" t="s">
        <v>95</v>
      </c>
      <c r="E991" t="s">
        <v>96</v>
      </c>
      <c r="H991" s="3">
        <v>45799</v>
      </c>
      <c r="I991" s="13">
        <v>45799.512680474538</v>
      </c>
      <c r="J991" t="s">
        <v>190</v>
      </c>
      <c r="K991">
        <v>350</v>
      </c>
      <c r="L991" t="s">
        <v>186</v>
      </c>
      <c r="M991" t="s">
        <v>53</v>
      </c>
      <c r="N991">
        <v>0</v>
      </c>
      <c r="O991">
        <v>0</v>
      </c>
      <c r="P991">
        <v>0</v>
      </c>
      <c r="Q991">
        <v>0</v>
      </c>
      <c r="R991" t="s">
        <v>227</v>
      </c>
      <c r="S991" t="s">
        <v>227</v>
      </c>
      <c r="T991">
        <v>0</v>
      </c>
      <c r="U991" t="s">
        <v>227</v>
      </c>
      <c r="V991" t="s">
        <v>227</v>
      </c>
      <c r="W991" t="s">
        <v>227</v>
      </c>
      <c r="X991" t="s">
        <v>227</v>
      </c>
      <c r="Y991" t="s">
        <v>227</v>
      </c>
      <c r="Z991" t="s">
        <v>227</v>
      </c>
      <c r="AA991" t="s">
        <v>54</v>
      </c>
      <c r="AB991">
        <v>69</v>
      </c>
      <c r="AC991">
        <v>69</v>
      </c>
      <c r="AD991" t="s">
        <v>67</v>
      </c>
      <c r="AE991" t="s">
        <v>4</v>
      </c>
      <c r="AF991" t="s">
        <v>8</v>
      </c>
      <c r="AG991" t="s">
        <v>88</v>
      </c>
      <c r="AH991" s="3">
        <v>45799</v>
      </c>
      <c r="AJ991" t="s">
        <v>56</v>
      </c>
      <c r="AK991" s="3"/>
      <c r="AM991" s="3"/>
      <c r="AN991" t="s">
        <v>57</v>
      </c>
      <c r="AO991" s="3"/>
      <c r="AR991"/>
      <c r="AS991">
        <v>202505</v>
      </c>
      <c r="AT991" s="3">
        <v>45799</v>
      </c>
      <c r="AU991">
        <v>2191894</v>
      </c>
      <c r="AV991">
        <v>45800</v>
      </c>
      <c r="AW991" s="3">
        <v>45810</v>
      </c>
      <c r="AY991" s="3"/>
      <c r="BA991" s="3"/>
      <c r="BC991" s="3"/>
      <c r="BD991">
        <v>202505</v>
      </c>
      <c r="BE991">
        <v>202505</v>
      </c>
      <c r="BF991" s="5">
        <f>IFERROR(VLOOKUP(Sheet1[[#This Row],[ASESOR]],Parámetros!A:B,2,0),Sheet1[[#This Row],[PERIODO_ALTA]])</f>
        <v>202505</v>
      </c>
      <c r="BG991" s="5" t="str">
        <f>_xlfn.CONCAT(TRIM(Sheet1[[#This Row],[ASESOR]])," ",TRIM(Sheet1[[#This Row],[DEPARTAMENTO]]))</f>
        <v>ALIV TELECOM S.A.C. La Libertad</v>
      </c>
      <c r="BH991" s="5" t="str">
        <f>Sheet1[[#This Row],[DNI_ASESOR]]</f>
        <v>20609316170</v>
      </c>
      <c r="BI991">
        <f>IF(Sheet1[[#This Row],[GRUPO]]="G1",IF(AND(Sheet1[[#This Row],[RECIBO1_PAGADO]]&lt;&gt;"",Sheet1[[#This Row],[RECIBO1_PAGADO]]&lt;=DATEVALUE("10/06/2025")),1,0),0)</f>
        <v>1</v>
      </c>
      <c r="BJ991" s="9">
        <f>Sheet1[[#This Row],[PRECIO CON IGV EXTERNO]]/1.18</f>
        <v>58.474576271186443</v>
      </c>
      <c r="BK991" s="5" t="str">
        <f>IF(MONTH(Sheet1[[#This Row],[WS_RECIBO1_EMISION]])=5,"G1",IF(MONTH(Sheet1[[#This Row],[WS_RECIBO1_EMISION]])-5=1,"G2","POR DEFINIR"))</f>
        <v>G1</v>
      </c>
      <c r="BL991" s="5" t="s">
        <v>1798</v>
      </c>
    </row>
    <row r="992" spans="1:64" x14ac:dyDescent="0.25">
      <c r="A992">
        <v>2191910</v>
      </c>
      <c r="B992" t="s">
        <v>1296</v>
      </c>
      <c r="C992" t="s">
        <v>89</v>
      </c>
      <c r="D992" t="s">
        <v>89</v>
      </c>
      <c r="E992" t="s">
        <v>89</v>
      </c>
      <c r="H992" s="3">
        <v>45799</v>
      </c>
      <c r="I992" s="13">
        <v>45799.521067395835</v>
      </c>
      <c r="J992" t="s">
        <v>195</v>
      </c>
      <c r="K992">
        <v>1000</v>
      </c>
      <c r="L992" t="s">
        <v>188</v>
      </c>
      <c r="M992" t="s">
        <v>58</v>
      </c>
      <c r="N992">
        <v>1</v>
      </c>
      <c r="O992">
        <v>0</v>
      </c>
      <c r="P992">
        <v>0</v>
      </c>
      <c r="Q992">
        <v>0</v>
      </c>
      <c r="R992" t="s">
        <v>227</v>
      </c>
      <c r="S992" t="s">
        <v>227</v>
      </c>
      <c r="T992">
        <v>0</v>
      </c>
      <c r="U992" t="s">
        <v>227</v>
      </c>
      <c r="V992" t="s">
        <v>227</v>
      </c>
      <c r="W992" t="s">
        <v>227</v>
      </c>
      <c r="X992" t="s">
        <v>227</v>
      </c>
      <c r="Y992" t="s">
        <v>227</v>
      </c>
      <c r="Z992" t="s">
        <v>228</v>
      </c>
      <c r="AA992" t="s">
        <v>54</v>
      </c>
      <c r="AB992">
        <v>129.9</v>
      </c>
      <c r="AC992">
        <v>111.563</v>
      </c>
      <c r="AD992" t="s">
        <v>55</v>
      </c>
      <c r="AE992" t="s">
        <v>6</v>
      </c>
      <c r="AF992" t="s">
        <v>10</v>
      </c>
      <c r="AG992" t="s">
        <v>88</v>
      </c>
      <c r="AH992" s="3">
        <v>45801</v>
      </c>
      <c r="AJ992" t="s">
        <v>56</v>
      </c>
      <c r="AK992" s="3"/>
      <c r="AM992" s="3"/>
      <c r="AN992" t="s">
        <v>57</v>
      </c>
      <c r="AO992" s="3"/>
      <c r="AR992"/>
      <c r="AS992">
        <v>202505</v>
      </c>
      <c r="AT992" s="3">
        <v>45801</v>
      </c>
      <c r="AU992">
        <v>2191910</v>
      </c>
      <c r="AW992" s="3"/>
      <c r="AY992" s="3"/>
      <c r="BA992" s="3"/>
      <c r="BC992" s="3"/>
      <c r="BD992">
        <v>202505</v>
      </c>
      <c r="BE992">
        <v>202505</v>
      </c>
      <c r="BF992" s="5">
        <f>IFERROR(VLOOKUP(Sheet1[[#This Row],[ASESOR]],Parámetros!A:B,2,0),Sheet1[[#This Row],[PERIODO_ALTA]])</f>
        <v>202505</v>
      </c>
      <c r="BG992" s="5" t="str">
        <f>_xlfn.CONCAT(TRIM(Sheet1[[#This Row],[ASESOR]])," ",TRIM(Sheet1[[#This Row],[DEPARTAMENTO]]))</f>
        <v>DAS SOLUCIONES S.A.C. Piura</v>
      </c>
      <c r="BH992" s="5" t="str">
        <f>Sheet1[[#This Row],[DNI_ASESOR]]</f>
        <v>20607995258</v>
      </c>
      <c r="BI992">
        <f>IF(Sheet1[[#This Row],[GRUPO]]="G1",IF(AND(Sheet1[[#This Row],[RECIBO1_PAGADO]]&lt;&gt;"",Sheet1[[#This Row],[RECIBO1_PAGADO]]&lt;=DATEVALUE("10/06/2025")),1,0),0)</f>
        <v>0</v>
      </c>
      <c r="BJ992" s="9">
        <f>Sheet1[[#This Row],[PRECIO CON IGV EXTERNO]]/1.18</f>
        <v>94.544915254237296</v>
      </c>
      <c r="BK992" s="5" t="str">
        <f>IF(MONTH(Sheet1[[#This Row],[WS_RECIBO1_EMISION]])=5,"G1",IF(MONTH(Sheet1[[#This Row],[WS_RECIBO1_EMISION]])-5=1,"G2","POR DEFINIR"))</f>
        <v>POR DEFINIR</v>
      </c>
      <c r="BL992" s="5" t="s">
        <v>1798</v>
      </c>
    </row>
    <row r="993" spans="1:64" x14ac:dyDescent="0.25">
      <c r="A993">
        <v>2191953</v>
      </c>
      <c r="B993" t="s">
        <v>1297</v>
      </c>
      <c r="C993" t="s">
        <v>89</v>
      </c>
      <c r="D993" t="s">
        <v>89</v>
      </c>
      <c r="E993" t="s">
        <v>93</v>
      </c>
      <c r="H993" s="3">
        <v>45788</v>
      </c>
      <c r="I993" s="13">
        <v>45799.518891585649</v>
      </c>
      <c r="J993" t="s">
        <v>195</v>
      </c>
      <c r="K993">
        <v>1000</v>
      </c>
      <c r="L993" t="s">
        <v>188</v>
      </c>
      <c r="M993" t="s">
        <v>58</v>
      </c>
      <c r="N993">
        <v>1</v>
      </c>
      <c r="O993">
        <v>0</v>
      </c>
      <c r="P993">
        <v>0</v>
      </c>
      <c r="Q993">
        <v>0</v>
      </c>
      <c r="R993" t="s">
        <v>227</v>
      </c>
      <c r="S993" t="s">
        <v>227</v>
      </c>
      <c r="T993">
        <v>0</v>
      </c>
      <c r="U993" t="s">
        <v>227</v>
      </c>
      <c r="V993" t="s">
        <v>227</v>
      </c>
      <c r="W993" t="s">
        <v>227</v>
      </c>
      <c r="X993" t="s">
        <v>227</v>
      </c>
      <c r="Y993" t="s">
        <v>227</v>
      </c>
      <c r="Z993" t="s">
        <v>228</v>
      </c>
      <c r="AA993" t="s">
        <v>54</v>
      </c>
      <c r="AB993">
        <v>129.9</v>
      </c>
      <c r="AC993">
        <v>111.563</v>
      </c>
      <c r="AD993" t="s">
        <v>67</v>
      </c>
      <c r="AE993" t="s">
        <v>4</v>
      </c>
      <c r="AF993" t="s">
        <v>8</v>
      </c>
      <c r="AG993" t="s">
        <v>88</v>
      </c>
      <c r="AH993" s="3">
        <v>45799</v>
      </c>
      <c r="AJ993" t="s">
        <v>56</v>
      </c>
      <c r="AK993" s="3"/>
      <c r="AM993" s="3"/>
      <c r="AN993" t="s">
        <v>57</v>
      </c>
      <c r="AO993" s="3"/>
      <c r="AR993"/>
      <c r="AS993">
        <v>202505</v>
      </c>
      <c r="AT993" s="3">
        <v>45799</v>
      </c>
      <c r="AU993">
        <v>2191953</v>
      </c>
      <c r="AV993">
        <v>45800</v>
      </c>
      <c r="AW993" s="3">
        <v>45816</v>
      </c>
      <c r="AY993" s="3"/>
      <c r="BA993" s="3"/>
      <c r="BC993" s="3"/>
      <c r="BD993">
        <v>202505</v>
      </c>
      <c r="BE993">
        <v>202505</v>
      </c>
      <c r="BF993" s="5">
        <f>IFERROR(VLOOKUP(Sheet1[[#This Row],[ASESOR]],Parámetros!A:B,2,0),Sheet1[[#This Row],[PERIODO_ALTA]])</f>
        <v>202505</v>
      </c>
      <c r="BG993" s="5" t="str">
        <f>_xlfn.CONCAT(TRIM(Sheet1[[#This Row],[ASESOR]])," ",TRIM(Sheet1[[#This Row],[DEPARTAMENTO]]))</f>
        <v>ALIV TELECOM S.A.C. Piura</v>
      </c>
      <c r="BH993" s="5" t="str">
        <f>Sheet1[[#This Row],[DNI_ASESOR]]</f>
        <v>20609316170</v>
      </c>
      <c r="BI993">
        <f>IF(Sheet1[[#This Row],[GRUPO]]="G1",IF(AND(Sheet1[[#This Row],[RECIBO1_PAGADO]]&lt;&gt;"",Sheet1[[#This Row],[RECIBO1_PAGADO]]&lt;=DATEVALUE("10/06/2025")),1,0),0)</f>
        <v>1</v>
      </c>
      <c r="BJ993" s="9">
        <f>Sheet1[[#This Row],[PRECIO CON IGV EXTERNO]]/1.18</f>
        <v>94.544915254237296</v>
      </c>
      <c r="BK993" s="5" t="str">
        <f>IF(MONTH(Sheet1[[#This Row],[WS_RECIBO1_EMISION]])=5,"G1",IF(MONTH(Sheet1[[#This Row],[WS_RECIBO1_EMISION]])-5=1,"G2","POR DEFINIR"))</f>
        <v>G1</v>
      </c>
      <c r="BL993" s="5" t="s">
        <v>1798</v>
      </c>
    </row>
    <row r="994" spans="1:64" x14ac:dyDescent="0.25">
      <c r="A994">
        <v>2192021</v>
      </c>
      <c r="B994" t="s">
        <v>1298</v>
      </c>
      <c r="C994" t="s">
        <v>89</v>
      </c>
      <c r="D994" t="s">
        <v>89</v>
      </c>
      <c r="E994" t="s">
        <v>90</v>
      </c>
      <c r="H994" s="3">
        <v>45799</v>
      </c>
      <c r="I994" s="13">
        <v>45799.545985497687</v>
      </c>
      <c r="J994" t="s">
        <v>190</v>
      </c>
      <c r="K994">
        <v>350</v>
      </c>
      <c r="L994" t="s">
        <v>188</v>
      </c>
      <c r="M994" t="s">
        <v>58</v>
      </c>
      <c r="N994">
        <v>0</v>
      </c>
      <c r="O994">
        <v>0</v>
      </c>
      <c r="P994">
        <v>1</v>
      </c>
      <c r="Q994">
        <v>0</v>
      </c>
      <c r="R994" t="s">
        <v>227</v>
      </c>
      <c r="S994" t="s">
        <v>227</v>
      </c>
      <c r="T994">
        <v>0</v>
      </c>
      <c r="U994" t="s">
        <v>227</v>
      </c>
      <c r="V994" t="s">
        <v>227</v>
      </c>
      <c r="W994" t="s">
        <v>227</v>
      </c>
      <c r="X994" t="s">
        <v>227</v>
      </c>
      <c r="Y994" t="s">
        <v>227</v>
      </c>
      <c r="Z994" t="s">
        <v>227</v>
      </c>
      <c r="AA994" t="s">
        <v>54</v>
      </c>
      <c r="AB994">
        <v>84</v>
      </c>
      <c r="AC994">
        <v>84</v>
      </c>
      <c r="AD994" t="s">
        <v>67</v>
      </c>
      <c r="AE994" t="s">
        <v>70</v>
      </c>
      <c r="AF994" t="s">
        <v>131</v>
      </c>
      <c r="AG994" t="s">
        <v>88</v>
      </c>
      <c r="AH994" s="3">
        <v>45799</v>
      </c>
      <c r="AJ994" t="s">
        <v>56</v>
      </c>
      <c r="AK994" s="3"/>
      <c r="AM994" s="3"/>
      <c r="AN994" t="s">
        <v>57</v>
      </c>
      <c r="AO994" s="3"/>
      <c r="AR994"/>
      <c r="AS994">
        <v>202505</v>
      </c>
      <c r="AT994" s="3">
        <v>45799</v>
      </c>
      <c r="AU994">
        <v>2192021</v>
      </c>
      <c r="AV994" s="3">
        <v>45800</v>
      </c>
      <c r="AW994" s="3">
        <v>45813</v>
      </c>
      <c r="AY994" s="3"/>
      <c r="BA994" s="3"/>
      <c r="BC994" s="3"/>
      <c r="BD994">
        <v>202505</v>
      </c>
      <c r="BE994">
        <v>202505</v>
      </c>
      <c r="BF994" s="5">
        <f>IFERROR(VLOOKUP(Sheet1[[#This Row],[ASESOR]],Parámetros!A:B,2,0),Sheet1[[#This Row],[PERIODO_ALTA]])</f>
        <v>202505</v>
      </c>
      <c r="BG994" s="5" t="str">
        <f>_xlfn.CONCAT(TRIM(Sheet1[[#This Row],[ASESOR]])," ",TRIM(Sheet1[[#This Row],[DEPARTAMENTO]]))</f>
        <v>SICOMNET SAC Piura</v>
      </c>
      <c r="BH994" s="5" t="str">
        <f>Sheet1[[#This Row],[DNI_ASESOR]]</f>
        <v>20610959564</v>
      </c>
      <c r="BI994">
        <f>IF(Sheet1[[#This Row],[GRUPO]]="G1",IF(AND(Sheet1[[#This Row],[RECIBO1_PAGADO]]&lt;&gt;"",Sheet1[[#This Row],[RECIBO1_PAGADO]]&lt;=DATEVALUE("10/06/2025")),1,0),0)</f>
        <v>1</v>
      </c>
      <c r="BJ994" s="9">
        <f>Sheet1[[#This Row],[PRECIO CON IGV EXTERNO]]/1.18</f>
        <v>71.186440677966104</v>
      </c>
      <c r="BK994" s="5" t="str">
        <f>IF(MONTH(Sheet1[[#This Row],[WS_RECIBO1_EMISION]])=5,"G1",IF(MONTH(Sheet1[[#This Row],[WS_RECIBO1_EMISION]])-5=1,"G2","POR DEFINIR"))</f>
        <v>G1</v>
      </c>
      <c r="BL994" s="5" t="s">
        <v>1798</v>
      </c>
    </row>
    <row r="995" spans="1:64" x14ac:dyDescent="0.25">
      <c r="A995">
        <v>2192040</v>
      </c>
      <c r="B995" t="s">
        <v>1299</v>
      </c>
      <c r="C995" t="s">
        <v>85</v>
      </c>
      <c r="D995" t="s">
        <v>86</v>
      </c>
      <c r="E995" t="s">
        <v>87</v>
      </c>
      <c r="H995" s="3">
        <v>45799</v>
      </c>
      <c r="I995" s="13">
        <v>45799.552229710651</v>
      </c>
      <c r="J995" t="s">
        <v>195</v>
      </c>
      <c r="K995">
        <v>1000</v>
      </c>
      <c r="L995" t="s">
        <v>188</v>
      </c>
      <c r="M995" t="s">
        <v>58</v>
      </c>
      <c r="N995">
        <v>1</v>
      </c>
      <c r="O995">
        <v>0</v>
      </c>
      <c r="P995">
        <v>0</v>
      </c>
      <c r="Q995">
        <v>0</v>
      </c>
      <c r="R995" t="s">
        <v>227</v>
      </c>
      <c r="S995" t="s">
        <v>227</v>
      </c>
      <c r="T995">
        <v>0</v>
      </c>
      <c r="U995" t="s">
        <v>227</v>
      </c>
      <c r="V995" t="s">
        <v>227</v>
      </c>
      <c r="W995" t="s">
        <v>227</v>
      </c>
      <c r="X995" t="s">
        <v>227</v>
      </c>
      <c r="Y995" t="s">
        <v>227</v>
      </c>
      <c r="Z995" t="s">
        <v>228</v>
      </c>
      <c r="AA995" t="s">
        <v>54</v>
      </c>
      <c r="AB995">
        <v>144.9</v>
      </c>
      <c r="AC995">
        <v>126.563</v>
      </c>
      <c r="AD995" t="s">
        <v>55</v>
      </c>
      <c r="AE995" t="s">
        <v>199</v>
      </c>
      <c r="AF995" t="s">
        <v>200</v>
      </c>
      <c r="AG995" t="s">
        <v>88</v>
      </c>
      <c r="AH995" s="3">
        <v>45799</v>
      </c>
      <c r="AJ995" t="s">
        <v>56</v>
      </c>
      <c r="AK995" s="3"/>
      <c r="AM995" s="3"/>
      <c r="AN995" t="s">
        <v>57</v>
      </c>
      <c r="AO995" s="3"/>
      <c r="AR995"/>
      <c r="AS995">
        <v>202505</v>
      </c>
      <c r="AT995" s="3">
        <v>45799</v>
      </c>
      <c r="AU995">
        <v>2192040</v>
      </c>
      <c r="AV995">
        <v>45800</v>
      </c>
      <c r="AW995" s="3"/>
      <c r="AY995" s="3"/>
      <c r="BA995" s="3"/>
      <c r="BC995" s="3"/>
      <c r="BD995">
        <v>202505</v>
      </c>
      <c r="BE995">
        <v>202505</v>
      </c>
      <c r="BF995" s="5">
        <f>IFERROR(VLOOKUP(Sheet1[[#This Row],[ASESOR]],Parámetros!A:B,2,0),Sheet1[[#This Row],[PERIODO_ALTA]])</f>
        <v>202505</v>
      </c>
      <c r="BG995" s="5" t="str">
        <f>_xlfn.CONCAT(TRIM(Sheet1[[#This Row],[ASESOR]])," ",TRIM(Sheet1[[#This Row],[DEPARTAMENTO]]))</f>
        <v>TELCO CONTACT S.A.C Lambayeque</v>
      </c>
      <c r="BH995" s="5" t="str">
        <f>Sheet1[[#This Row],[DNI_ASESOR]]</f>
        <v>20613723219</v>
      </c>
      <c r="BI995">
        <f>IF(Sheet1[[#This Row],[GRUPO]]="G1",IF(AND(Sheet1[[#This Row],[RECIBO1_PAGADO]]&lt;&gt;"",Sheet1[[#This Row],[RECIBO1_PAGADO]]&lt;=DATEVALUE("10/06/2025")),1,0),0)</f>
        <v>0</v>
      </c>
      <c r="BJ995" s="9">
        <f>Sheet1[[#This Row],[PRECIO CON IGV EXTERNO]]/1.18</f>
        <v>107.25677966101696</v>
      </c>
      <c r="BK995" s="5" t="str">
        <f>IF(MONTH(Sheet1[[#This Row],[WS_RECIBO1_EMISION]])=5,"G1",IF(MONTH(Sheet1[[#This Row],[WS_RECIBO1_EMISION]])-5=1,"G2","POR DEFINIR"))</f>
        <v>G1</v>
      </c>
      <c r="BL995" s="5" t="s">
        <v>1798</v>
      </c>
    </row>
    <row r="996" spans="1:64" x14ac:dyDescent="0.25">
      <c r="A996">
        <v>2192056</v>
      </c>
      <c r="B996" t="s">
        <v>1300</v>
      </c>
      <c r="C996" t="s">
        <v>89</v>
      </c>
      <c r="D996" t="s">
        <v>89</v>
      </c>
      <c r="E996" t="s">
        <v>90</v>
      </c>
      <c r="H996" s="3">
        <v>45799</v>
      </c>
      <c r="I996" s="13">
        <v>45799.558461145833</v>
      </c>
      <c r="J996" t="s">
        <v>190</v>
      </c>
      <c r="K996">
        <v>350</v>
      </c>
      <c r="L996" t="s">
        <v>186</v>
      </c>
      <c r="M996" t="s">
        <v>53</v>
      </c>
      <c r="N996">
        <v>0</v>
      </c>
      <c r="O996">
        <v>0</v>
      </c>
      <c r="P996">
        <v>0</v>
      </c>
      <c r="Q996">
        <v>0</v>
      </c>
      <c r="R996" t="s">
        <v>227</v>
      </c>
      <c r="S996" t="s">
        <v>227</v>
      </c>
      <c r="T996">
        <v>0</v>
      </c>
      <c r="U996" t="s">
        <v>227</v>
      </c>
      <c r="V996" t="s">
        <v>227</v>
      </c>
      <c r="W996" t="s">
        <v>227</v>
      </c>
      <c r="X996" t="s">
        <v>227</v>
      </c>
      <c r="Y996" t="s">
        <v>227</v>
      </c>
      <c r="Z996" t="s">
        <v>227</v>
      </c>
      <c r="AA996" t="s">
        <v>54</v>
      </c>
      <c r="AB996">
        <v>69</v>
      </c>
      <c r="AC996">
        <v>69</v>
      </c>
      <c r="AD996" t="s">
        <v>55</v>
      </c>
      <c r="AE996" t="s">
        <v>5</v>
      </c>
      <c r="AF996" t="s">
        <v>9</v>
      </c>
      <c r="AG996" t="s">
        <v>88</v>
      </c>
      <c r="AH996" s="3">
        <v>45799</v>
      </c>
      <c r="AJ996" t="s">
        <v>56</v>
      </c>
      <c r="AK996" s="3"/>
      <c r="AM996" s="3"/>
      <c r="AN996" t="s">
        <v>57</v>
      </c>
      <c r="AO996" s="3"/>
      <c r="AR996"/>
      <c r="AS996">
        <v>202505</v>
      </c>
      <c r="AT996" s="3">
        <v>45799</v>
      </c>
      <c r="AU996">
        <v>2192056</v>
      </c>
      <c r="AV996">
        <v>45800</v>
      </c>
      <c r="AW996" s="3">
        <v>45814</v>
      </c>
      <c r="AY996" s="3"/>
      <c r="BA996" s="3"/>
      <c r="BC996" s="3"/>
      <c r="BD996">
        <v>202505</v>
      </c>
      <c r="BE996">
        <v>202505</v>
      </c>
      <c r="BF996" s="5">
        <f>IFERROR(VLOOKUP(Sheet1[[#This Row],[ASESOR]],Parámetros!A:B,2,0),Sheet1[[#This Row],[PERIODO_ALTA]])</f>
        <v>202505</v>
      </c>
      <c r="BG996" s="5" t="str">
        <f>_xlfn.CONCAT(TRIM(Sheet1[[#This Row],[ASESOR]])," ",TRIM(Sheet1[[#This Row],[DEPARTAMENTO]]))</f>
        <v>S L SELECTRA Piura</v>
      </c>
      <c r="BH996" s="5" t="str">
        <f>Sheet1[[#This Row],[DNI_ASESOR]]</f>
        <v>28.646.378-Q</v>
      </c>
      <c r="BI996">
        <f>IF(Sheet1[[#This Row],[GRUPO]]="G1",IF(AND(Sheet1[[#This Row],[RECIBO1_PAGADO]]&lt;&gt;"",Sheet1[[#This Row],[RECIBO1_PAGADO]]&lt;=DATEVALUE("10/06/2025")),1,0),0)</f>
        <v>1</v>
      </c>
      <c r="BJ996" s="9">
        <f>Sheet1[[#This Row],[PRECIO CON IGV EXTERNO]]/1.18</f>
        <v>58.474576271186443</v>
      </c>
      <c r="BK996" s="5" t="str">
        <f>IF(MONTH(Sheet1[[#This Row],[WS_RECIBO1_EMISION]])=5,"G1",IF(MONTH(Sheet1[[#This Row],[WS_RECIBO1_EMISION]])-5=1,"G2","POR DEFINIR"))</f>
        <v>G1</v>
      </c>
      <c r="BL996" s="5" t="s">
        <v>1798</v>
      </c>
    </row>
    <row r="997" spans="1:64" x14ac:dyDescent="0.25">
      <c r="A997">
        <v>2192064</v>
      </c>
      <c r="B997" t="s">
        <v>1301</v>
      </c>
      <c r="C997" t="s">
        <v>94</v>
      </c>
      <c r="D997" t="s">
        <v>95</v>
      </c>
      <c r="E997" t="s">
        <v>96</v>
      </c>
      <c r="H997" s="3">
        <v>45799</v>
      </c>
      <c r="I997" s="13">
        <v>45799.579326122686</v>
      </c>
      <c r="J997" t="s">
        <v>190</v>
      </c>
      <c r="K997">
        <v>350</v>
      </c>
      <c r="L997" t="s">
        <v>186</v>
      </c>
      <c r="M997" t="s">
        <v>53</v>
      </c>
      <c r="N997">
        <v>0</v>
      </c>
      <c r="O997">
        <v>0</v>
      </c>
      <c r="P997">
        <v>0</v>
      </c>
      <c r="Q997">
        <v>0</v>
      </c>
      <c r="R997" t="s">
        <v>227</v>
      </c>
      <c r="S997" t="s">
        <v>227</v>
      </c>
      <c r="T997">
        <v>0</v>
      </c>
      <c r="U997" t="s">
        <v>227</v>
      </c>
      <c r="V997" t="s">
        <v>227</v>
      </c>
      <c r="W997" t="s">
        <v>227</v>
      </c>
      <c r="X997" t="s">
        <v>227</v>
      </c>
      <c r="Y997" t="s">
        <v>227</v>
      </c>
      <c r="Z997" t="s">
        <v>227</v>
      </c>
      <c r="AA997" t="s">
        <v>54</v>
      </c>
      <c r="AB997">
        <v>69</v>
      </c>
      <c r="AC997">
        <v>69</v>
      </c>
      <c r="AD997" t="s">
        <v>67</v>
      </c>
      <c r="AE997" t="s">
        <v>4</v>
      </c>
      <c r="AF997" t="s">
        <v>8</v>
      </c>
      <c r="AG997" t="s">
        <v>88</v>
      </c>
      <c r="AH997" s="3">
        <v>45799</v>
      </c>
      <c r="AJ997" t="s">
        <v>56</v>
      </c>
      <c r="AK997" s="3"/>
      <c r="AM997" s="3"/>
      <c r="AN997" t="s">
        <v>57</v>
      </c>
      <c r="AO997" s="3"/>
      <c r="AR997"/>
      <c r="AS997">
        <v>202505</v>
      </c>
      <c r="AT997" s="3">
        <v>45799</v>
      </c>
      <c r="AU997">
        <v>2192064</v>
      </c>
      <c r="AV997">
        <v>45800</v>
      </c>
      <c r="AW997" s="3">
        <v>45813</v>
      </c>
      <c r="AY997" s="3"/>
      <c r="BA997" s="3"/>
      <c r="BC997" s="3"/>
      <c r="BD997">
        <v>202505</v>
      </c>
      <c r="BE997">
        <v>202505</v>
      </c>
      <c r="BF997" s="5">
        <f>IFERROR(VLOOKUP(Sheet1[[#This Row],[ASESOR]],Parámetros!A:B,2,0),Sheet1[[#This Row],[PERIODO_ALTA]])</f>
        <v>202505</v>
      </c>
      <c r="BG997" s="5" t="str">
        <f>_xlfn.CONCAT(TRIM(Sheet1[[#This Row],[ASESOR]])," ",TRIM(Sheet1[[#This Row],[DEPARTAMENTO]]))</f>
        <v>ALIV TELECOM S.A.C. La Libertad</v>
      </c>
      <c r="BH997" s="5" t="str">
        <f>Sheet1[[#This Row],[DNI_ASESOR]]</f>
        <v>20609316170</v>
      </c>
      <c r="BI997">
        <f>IF(Sheet1[[#This Row],[GRUPO]]="G1",IF(AND(Sheet1[[#This Row],[RECIBO1_PAGADO]]&lt;&gt;"",Sheet1[[#This Row],[RECIBO1_PAGADO]]&lt;=DATEVALUE("10/06/2025")),1,0),0)</f>
        <v>1</v>
      </c>
      <c r="BJ997" s="9">
        <f>Sheet1[[#This Row],[PRECIO CON IGV EXTERNO]]/1.18</f>
        <v>58.474576271186443</v>
      </c>
      <c r="BK997" s="5" t="str">
        <f>IF(MONTH(Sheet1[[#This Row],[WS_RECIBO1_EMISION]])=5,"G1",IF(MONTH(Sheet1[[#This Row],[WS_RECIBO1_EMISION]])-5=1,"G2","POR DEFINIR"))</f>
        <v>G1</v>
      </c>
      <c r="BL997" s="5" t="s">
        <v>1798</v>
      </c>
    </row>
    <row r="998" spans="1:64" x14ac:dyDescent="0.25">
      <c r="A998">
        <v>2192072</v>
      </c>
      <c r="B998" t="s">
        <v>1302</v>
      </c>
      <c r="C998" t="s">
        <v>89</v>
      </c>
      <c r="D998" t="s">
        <v>89</v>
      </c>
      <c r="E998" t="s">
        <v>90</v>
      </c>
      <c r="H998" s="3">
        <v>45799</v>
      </c>
      <c r="I998" s="13">
        <v>45799.56887372685</v>
      </c>
      <c r="J998" t="s">
        <v>195</v>
      </c>
      <c r="K998">
        <v>1000</v>
      </c>
      <c r="L998" t="s">
        <v>188</v>
      </c>
      <c r="M998" t="s">
        <v>58</v>
      </c>
      <c r="N998">
        <v>1</v>
      </c>
      <c r="O998">
        <v>0</v>
      </c>
      <c r="P998">
        <v>0</v>
      </c>
      <c r="Q998">
        <v>0</v>
      </c>
      <c r="R998" t="s">
        <v>227</v>
      </c>
      <c r="S998" t="s">
        <v>227</v>
      </c>
      <c r="T998">
        <v>0</v>
      </c>
      <c r="U998" t="s">
        <v>227</v>
      </c>
      <c r="V998" t="s">
        <v>227</v>
      </c>
      <c r="W998" t="s">
        <v>227</v>
      </c>
      <c r="X998" t="s">
        <v>227</v>
      </c>
      <c r="Y998" t="s">
        <v>227</v>
      </c>
      <c r="Z998" t="s">
        <v>228</v>
      </c>
      <c r="AA998" t="s">
        <v>54</v>
      </c>
      <c r="AB998">
        <v>129.9</v>
      </c>
      <c r="AC998">
        <v>111.563</v>
      </c>
      <c r="AD998" t="s">
        <v>67</v>
      </c>
      <c r="AE998" t="s">
        <v>4</v>
      </c>
      <c r="AF998" t="s">
        <v>8</v>
      </c>
      <c r="AG998" t="s">
        <v>88</v>
      </c>
      <c r="AH998" s="3">
        <v>45799</v>
      </c>
      <c r="AJ998" t="s">
        <v>56</v>
      </c>
      <c r="AK998" s="3"/>
      <c r="AM998" s="3"/>
      <c r="AN998" t="s">
        <v>57</v>
      </c>
      <c r="AO998" s="3"/>
      <c r="AR998"/>
      <c r="AS998">
        <v>202505</v>
      </c>
      <c r="AT998" s="3">
        <v>45799</v>
      </c>
      <c r="AU998">
        <v>2192072</v>
      </c>
      <c r="AV998">
        <v>45800</v>
      </c>
      <c r="AW998" s="3">
        <v>45814</v>
      </c>
      <c r="AY998" s="3"/>
      <c r="BA998" s="3"/>
      <c r="BC998" s="3"/>
      <c r="BD998">
        <v>202505</v>
      </c>
      <c r="BE998">
        <v>202505</v>
      </c>
      <c r="BF998" s="5">
        <f>IFERROR(VLOOKUP(Sheet1[[#This Row],[ASESOR]],Parámetros!A:B,2,0),Sheet1[[#This Row],[PERIODO_ALTA]])</f>
        <v>202505</v>
      </c>
      <c r="BG998" s="5" t="str">
        <f>_xlfn.CONCAT(TRIM(Sheet1[[#This Row],[ASESOR]])," ",TRIM(Sheet1[[#This Row],[DEPARTAMENTO]]))</f>
        <v>ALIV TELECOM S.A.C. Piura</v>
      </c>
      <c r="BH998" s="5" t="str">
        <f>Sheet1[[#This Row],[DNI_ASESOR]]</f>
        <v>20609316170</v>
      </c>
      <c r="BI998">
        <f>IF(Sheet1[[#This Row],[GRUPO]]="G1",IF(AND(Sheet1[[#This Row],[RECIBO1_PAGADO]]&lt;&gt;"",Sheet1[[#This Row],[RECIBO1_PAGADO]]&lt;=DATEVALUE("10/06/2025")),1,0),0)</f>
        <v>1</v>
      </c>
      <c r="BJ998" s="9">
        <f>Sheet1[[#This Row],[PRECIO CON IGV EXTERNO]]/1.18</f>
        <v>94.544915254237296</v>
      </c>
      <c r="BK998" s="5" t="str">
        <f>IF(MONTH(Sheet1[[#This Row],[WS_RECIBO1_EMISION]])=5,"G1",IF(MONTH(Sheet1[[#This Row],[WS_RECIBO1_EMISION]])-5=1,"G2","POR DEFINIR"))</f>
        <v>G1</v>
      </c>
      <c r="BL998" s="5" t="s">
        <v>1798</v>
      </c>
    </row>
    <row r="999" spans="1:64" x14ac:dyDescent="0.25">
      <c r="A999">
        <v>2192110</v>
      </c>
      <c r="B999" t="s">
        <v>1303</v>
      </c>
      <c r="C999" t="s">
        <v>1003</v>
      </c>
      <c r="D999" t="s">
        <v>1003</v>
      </c>
      <c r="E999" t="s">
        <v>1004</v>
      </c>
      <c r="H999" s="3">
        <v>45799</v>
      </c>
      <c r="I999" s="13">
        <v>45799.581372604167</v>
      </c>
      <c r="J999" t="s">
        <v>190</v>
      </c>
      <c r="K999">
        <v>350</v>
      </c>
      <c r="L999" t="s">
        <v>186</v>
      </c>
      <c r="M999" t="s">
        <v>53</v>
      </c>
      <c r="N999">
        <v>0</v>
      </c>
      <c r="O999">
        <v>0</v>
      </c>
      <c r="P999">
        <v>0</v>
      </c>
      <c r="Q999">
        <v>0</v>
      </c>
      <c r="R999" t="s">
        <v>227</v>
      </c>
      <c r="S999" t="s">
        <v>227</v>
      </c>
      <c r="T999">
        <v>0</v>
      </c>
      <c r="U999" t="s">
        <v>227</v>
      </c>
      <c r="V999" t="s">
        <v>227</v>
      </c>
      <c r="W999" t="s">
        <v>227</v>
      </c>
      <c r="X999" t="s">
        <v>227</v>
      </c>
      <c r="Y999" t="s">
        <v>227</v>
      </c>
      <c r="Z999" t="s">
        <v>227</v>
      </c>
      <c r="AA999" t="s">
        <v>54</v>
      </c>
      <c r="AB999">
        <v>69</v>
      </c>
      <c r="AC999">
        <v>69</v>
      </c>
      <c r="AD999" t="s">
        <v>67</v>
      </c>
      <c r="AE999" t="s">
        <v>900</v>
      </c>
      <c r="AF999" t="s">
        <v>901</v>
      </c>
      <c r="AG999" t="s">
        <v>88</v>
      </c>
      <c r="AH999" s="3">
        <v>45799</v>
      </c>
      <c r="AJ999" t="s">
        <v>56</v>
      </c>
      <c r="AK999" s="3"/>
      <c r="AM999" s="3"/>
      <c r="AN999" t="s">
        <v>57</v>
      </c>
      <c r="AO999" s="3"/>
      <c r="AR999"/>
      <c r="AS999">
        <v>202505</v>
      </c>
      <c r="AT999" s="3">
        <v>45799</v>
      </c>
      <c r="AU999">
        <v>2192110</v>
      </c>
      <c r="AV999">
        <v>45800</v>
      </c>
      <c r="AW999" s="3">
        <v>45815</v>
      </c>
      <c r="AY999" s="3"/>
      <c r="BA999" s="3"/>
      <c r="BC999" s="3"/>
      <c r="BD999">
        <v>202505</v>
      </c>
      <c r="BE999">
        <v>202505</v>
      </c>
      <c r="BF999" s="5">
        <f>IFERROR(VLOOKUP(Sheet1[[#This Row],[ASESOR]],Parámetros!A:B,2,0),Sheet1[[#This Row],[PERIODO_ALTA]])</f>
        <v>202505</v>
      </c>
      <c r="BG999" s="5" t="str">
        <f>_xlfn.CONCAT(TRIM(Sheet1[[#This Row],[ASESOR]])," ",TRIM(Sheet1[[#This Row],[DEPARTAMENTO]]))</f>
        <v>FUTURA CONNECTION Arequipa</v>
      </c>
      <c r="BH999" s="5" t="str">
        <f>Sheet1[[#This Row],[DNI_ASESOR]]</f>
        <v>20608999371</v>
      </c>
      <c r="BI999">
        <f>IF(Sheet1[[#This Row],[GRUPO]]="G1",IF(AND(Sheet1[[#This Row],[RECIBO1_PAGADO]]&lt;&gt;"",Sheet1[[#This Row],[RECIBO1_PAGADO]]&lt;=DATEVALUE("10/06/2025")),1,0),0)</f>
        <v>1</v>
      </c>
      <c r="BJ999" s="9">
        <f>Sheet1[[#This Row],[PRECIO CON IGV EXTERNO]]/1.18</f>
        <v>58.474576271186443</v>
      </c>
      <c r="BK999" s="5" t="str">
        <f>IF(MONTH(Sheet1[[#This Row],[WS_RECIBO1_EMISION]])=5,"G1",IF(MONTH(Sheet1[[#This Row],[WS_RECIBO1_EMISION]])-5=1,"G2","POR DEFINIR"))</f>
        <v>G1</v>
      </c>
      <c r="BL999" s="5" t="s">
        <v>1797</v>
      </c>
    </row>
    <row r="1000" spans="1:64" x14ac:dyDescent="0.25">
      <c r="A1000">
        <v>2192121</v>
      </c>
      <c r="B1000" t="s">
        <v>1304</v>
      </c>
      <c r="C1000" t="s">
        <v>94</v>
      </c>
      <c r="D1000" t="s">
        <v>95</v>
      </c>
      <c r="E1000" t="s">
        <v>96</v>
      </c>
      <c r="H1000" s="3">
        <v>45799</v>
      </c>
      <c r="I1000" s="13">
        <v>45799.60436597222</v>
      </c>
      <c r="J1000" t="s">
        <v>190</v>
      </c>
      <c r="K1000">
        <v>350</v>
      </c>
      <c r="L1000" t="s">
        <v>186</v>
      </c>
      <c r="M1000" t="s">
        <v>53</v>
      </c>
      <c r="N1000">
        <v>0</v>
      </c>
      <c r="O1000">
        <v>0</v>
      </c>
      <c r="P1000">
        <v>0</v>
      </c>
      <c r="Q1000">
        <v>0</v>
      </c>
      <c r="R1000" t="s">
        <v>227</v>
      </c>
      <c r="S1000" t="s">
        <v>227</v>
      </c>
      <c r="T1000">
        <v>0</v>
      </c>
      <c r="U1000" t="s">
        <v>227</v>
      </c>
      <c r="V1000" t="s">
        <v>227</v>
      </c>
      <c r="W1000" t="s">
        <v>227</v>
      </c>
      <c r="X1000" t="s">
        <v>227</v>
      </c>
      <c r="Y1000" t="s">
        <v>227</v>
      </c>
      <c r="Z1000" t="s">
        <v>227</v>
      </c>
      <c r="AA1000" t="s">
        <v>54</v>
      </c>
      <c r="AB1000">
        <v>69</v>
      </c>
      <c r="AC1000">
        <v>69</v>
      </c>
      <c r="AD1000" t="s">
        <v>67</v>
      </c>
      <c r="AE1000" t="s">
        <v>4</v>
      </c>
      <c r="AF1000" t="s">
        <v>8</v>
      </c>
      <c r="AG1000" t="s">
        <v>88</v>
      </c>
      <c r="AH1000" s="3">
        <v>45799</v>
      </c>
      <c r="AJ1000" t="s">
        <v>56</v>
      </c>
      <c r="AK1000" s="3"/>
      <c r="AM1000" s="3"/>
      <c r="AN1000" t="s">
        <v>57</v>
      </c>
      <c r="AO1000" s="3"/>
      <c r="AR1000"/>
      <c r="AS1000">
        <v>202505</v>
      </c>
      <c r="AT1000" s="3">
        <v>45799</v>
      </c>
      <c r="AU1000">
        <v>2192121</v>
      </c>
      <c r="AV1000">
        <v>45800</v>
      </c>
      <c r="AW1000" s="3">
        <v>45814</v>
      </c>
      <c r="AY1000" s="3"/>
      <c r="BA1000" s="3"/>
      <c r="BC1000" s="3"/>
      <c r="BD1000">
        <v>202505</v>
      </c>
      <c r="BE1000">
        <v>202505</v>
      </c>
      <c r="BF1000" s="5">
        <f>IFERROR(VLOOKUP(Sheet1[[#This Row],[ASESOR]],Parámetros!A:B,2,0),Sheet1[[#This Row],[PERIODO_ALTA]])</f>
        <v>202505</v>
      </c>
      <c r="BG1000" s="5" t="str">
        <f>_xlfn.CONCAT(TRIM(Sheet1[[#This Row],[ASESOR]])," ",TRIM(Sheet1[[#This Row],[DEPARTAMENTO]]))</f>
        <v>ALIV TELECOM S.A.C. La Libertad</v>
      </c>
      <c r="BH1000" s="5" t="str">
        <f>Sheet1[[#This Row],[DNI_ASESOR]]</f>
        <v>20609316170</v>
      </c>
      <c r="BI1000">
        <f>IF(Sheet1[[#This Row],[GRUPO]]="G1",IF(AND(Sheet1[[#This Row],[RECIBO1_PAGADO]]&lt;&gt;"",Sheet1[[#This Row],[RECIBO1_PAGADO]]&lt;=DATEVALUE("10/06/2025")),1,0),0)</f>
        <v>1</v>
      </c>
      <c r="BJ1000" s="9">
        <f>Sheet1[[#This Row],[PRECIO CON IGV EXTERNO]]/1.18</f>
        <v>58.474576271186443</v>
      </c>
      <c r="BK1000" s="5" t="str">
        <f>IF(MONTH(Sheet1[[#This Row],[WS_RECIBO1_EMISION]])=5,"G1",IF(MONTH(Sheet1[[#This Row],[WS_RECIBO1_EMISION]])-5=1,"G2","POR DEFINIR"))</f>
        <v>G1</v>
      </c>
      <c r="BL1000" s="5" t="s">
        <v>1798</v>
      </c>
    </row>
    <row r="1001" spans="1:64" x14ac:dyDescent="0.25">
      <c r="A1001">
        <v>2192142</v>
      </c>
      <c r="B1001" t="s">
        <v>1305</v>
      </c>
      <c r="C1001" t="s">
        <v>89</v>
      </c>
      <c r="D1001" t="s">
        <v>89</v>
      </c>
      <c r="E1001" t="s">
        <v>93</v>
      </c>
      <c r="H1001" s="3">
        <v>45799</v>
      </c>
      <c r="I1001" s="13">
        <v>45799.573075659719</v>
      </c>
      <c r="J1001" t="s">
        <v>194</v>
      </c>
      <c r="K1001">
        <v>1000</v>
      </c>
      <c r="L1001" t="s">
        <v>188</v>
      </c>
      <c r="M1001" t="s">
        <v>58</v>
      </c>
      <c r="N1001">
        <v>1</v>
      </c>
      <c r="O1001">
        <v>0</v>
      </c>
      <c r="P1001">
        <v>1</v>
      </c>
      <c r="Q1001">
        <v>0</v>
      </c>
      <c r="R1001" t="s">
        <v>227</v>
      </c>
      <c r="S1001" t="s">
        <v>227</v>
      </c>
      <c r="T1001">
        <v>0</v>
      </c>
      <c r="U1001" t="s">
        <v>227</v>
      </c>
      <c r="V1001" t="s">
        <v>227</v>
      </c>
      <c r="W1001" t="s">
        <v>227</v>
      </c>
      <c r="X1001" t="s">
        <v>227</v>
      </c>
      <c r="Y1001" t="s">
        <v>227</v>
      </c>
      <c r="Z1001" t="s">
        <v>227</v>
      </c>
      <c r="AA1001" t="s">
        <v>54</v>
      </c>
      <c r="AB1001">
        <v>189</v>
      </c>
      <c r="AC1001">
        <v>189</v>
      </c>
      <c r="AD1001" t="s">
        <v>67</v>
      </c>
      <c r="AE1001" t="s">
        <v>4</v>
      </c>
      <c r="AF1001" t="s">
        <v>8</v>
      </c>
      <c r="AG1001" t="s">
        <v>88</v>
      </c>
      <c r="AH1001" s="3">
        <v>45799</v>
      </c>
      <c r="AJ1001" t="s">
        <v>56</v>
      </c>
      <c r="AK1001" s="3"/>
      <c r="AM1001" s="3"/>
      <c r="AN1001" t="s">
        <v>57</v>
      </c>
      <c r="AO1001" s="3"/>
      <c r="AR1001"/>
      <c r="AS1001">
        <v>202505</v>
      </c>
      <c r="AT1001" s="3">
        <v>45799</v>
      </c>
      <c r="AU1001">
        <v>2192142</v>
      </c>
      <c r="AV1001">
        <v>45800</v>
      </c>
      <c r="AW1001" s="3">
        <v>45816</v>
      </c>
      <c r="AY1001" s="3"/>
      <c r="BA1001" s="3"/>
      <c r="BC1001" s="3"/>
      <c r="BD1001">
        <v>202505</v>
      </c>
      <c r="BE1001">
        <v>202505</v>
      </c>
      <c r="BF1001" s="5">
        <f>IFERROR(VLOOKUP(Sheet1[[#This Row],[ASESOR]],Parámetros!A:B,2,0),Sheet1[[#This Row],[PERIODO_ALTA]])</f>
        <v>202505</v>
      </c>
      <c r="BG1001" s="5" t="str">
        <f>_xlfn.CONCAT(TRIM(Sheet1[[#This Row],[ASESOR]])," ",TRIM(Sheet1[[#This Row],[DEPARTAMENTO]]))</f>
        <v>ALIV TELECOM S.A.C. Piura</v>
      </c>
      <c r="BH1001" s="5" t="str">
        <f>Sheet1[[#This Row],[DNI_ASESOR]]</f>
        <v>20609316170</v>
      </c>
      <c r="BI1001">
        <f>IF(Sheet1[[#This Row],[GRUPO]]="G1",IF(AND(Sheet1[[#This Row],[RECIBO1_PAGADO]]&lt;&gt;"",Sheet1[[#This Row],[RECIBO1_PAGADO]]&lt;=DATEVALUE("10/06/2025")),1,0),0)</f>
        <v>1</v>
      </c>
      <c r="BJ1001" s="9">
        <f>Sheet1[[#This Row],[PRECIO CON IGV EXTERNO]]/1.18</f>
        <v>160.16949152542375</v>
      </c>
      <c r="BK1001" s="5" t="str">
        <f>IF(MONTH(Sheet1[[#This Row],[WS_RECIBO1_EMISION]])=5,"G1",IF(MONTH(Sheet1[[#This Row],[WS_RECIBO1_EMISION]])-5=1,"G2","POR DEFINIR"))</f>
        <v>G1</v>
      </c>
      <c r="BL1001" s="5" t="s">
        <v>1798</v>
      </c>
    </row>
    <row r="1002" spans="1:64" x14ac:dyDescent="0.25">
      <c r="A1002">
        <v>2192170</v>
      </c>
      <c r="B1002" t="s">
        <v>1306</v>
      </c>
      <c r="C1002" t="s">
        <v>1003</v>
      </c>
      <c r="D1002" t="s">
        <v>1003</v>
      </c>
      <c r="E1002" t="s">
        <v>1004</v>
      </c>
      <c r="H1002" s="3">
        <v>45799</v>
      </c>
      <c r="I1002" s="13">
        <v>45799.602217326392</v>
      </c>
      <c r="J1002" t="s">
        <v>190</v>
      </c>
      <c r="K1002">
        <v>350</v>
      </c>
      <c r="L1002" t="s">
        <v>186</v>
      </c>
      <c r="M1002" t="s">
        <v>53</v>
      </c>
      <c r="N1002">
        <v>0</v>
      </c>
      <c r="O1002">
        <v>0</v>
      </c>
      <c r="P1002">
        <v>0</v>
      </c>
      <c r="Q1002">
        <v>0</v>
      </c>
      <c r="R1002" t="s">
        <v>227</v>
      </c>
      <c r="S1002" t="s">
        <v>227</v>
      </c>
      <c r="T1002">
        <v>0</v>
      </c>
      <c r="U1002" t="s">
        <v>227</v>
      </c>
      <c r="V1002" t="s">
        <v>227</v>
      </c>
      <c r="W1002" t="s">
        <v>227</v>
      </c>
      <c r="X1002" t="s">
        <v>227</v>
      </c>
      <c r="Y1002" t="s">
        <v>227</v>
      </c>
      <c r="Z1002" t="s">
        <v>227</v>
      </c>
      <c r="AA1002" t="s">
        <v>54</v>
      </c>
      <c r="AB1002">
        <v>69</v>
      </c>
      <c r="AC1002">
        <v>69</v>
      </c>
      <c r="AD1002" t="s">
        <v>67</v>
      </c>
      <c r="AE1002" t="s">
        <v>900</v>
      </c>
      <c r="AF1002" t="s">
        <v>901</v>
      </c>
      <c r="AG1002" t="s">
        <v>88</v>
      </c>
      <c r="AH1002" s="3">
        <v>45800</v>
      </c>
      <c r="AJ1002" t="s">
        <v>56</v>
      </c>
      <c r="AK1002" s="3"/>
      <c r="AM1002" s="3"/>
      <c r="AN1002" t="s">
        <v>57</v>
      </c>
      <c r="AO1002" s="3"/>
      <c r="AR1002"/>
      <c r="AS1002">
        <v>202505</v>
      </c>
      <c r="AT1002" s="3">
        <v>45800</v>
      </c>
      <c r="AU1002">
        <v>2192170</v>
      </c>
      <c r="AW1002" s="3"/>
      <c r="AY1002" s="3"/>
      <c r="BA1002" s="3"/>
      <c r="BC1002" s="3"/>
      <c r="BD1002">
        <v>202505</v>
      </c>
      <c r="BE1002">
        <v>202505</v>
      </c>
      <c r="BF1002" s="5">
        <f>IFERROR(VLOOKUP(Sheet1[[#This Row],[ASESOR]],Parámetros!A:B,2,0),Sheet1[[#This Row],[PERIODO_ALTA]])</f>
        <v>202505</v>
      </c>
      <c r="BG1002" s="5" t="str">
        <f>_xlfn.CONCAT(TRIM(Sheet1[[#This Row],[ASESOR]])," ",TRIM(Sheet1[[#This Row],[DEPARTAMENTO]]))</f>
        <v>FUTURA CONNECTION Arequipa</v>
      </c>
      <c r="BH1002" s="5" t="str">
        <f>Sheet1[[#This Row],[DNI_ASESOR]]</f>
        <v>20608999371</v>
      </c>
      <c r="BI1002">
        <f>IF(Sheet1[[#This Row],[GRUPO]]="G1",IF(AND(Sheet1[[#This Row],[RECIBO1_PAGADO]]&lt;&gt;"",Sheet1[[#This Row],[RECIBO1_PAGADO]]&lt;=DATEVALUE("10/06/2025")),1,0),0)</f>
        <v>0</v>
      </c>
      <c r="BJ1002" s="9">
        <f>Sheet1[[#This Row],[PRECIO CON IGV EXTERNO]]/1.18</f>
        <v>58.474576271186443</v>
      </c>
      <c r="BK1002" s="5" t="str">
        <f>IF(MONTH(Sheet1[[#This Row],[WS_RECIBO1_EMISION]])=5,"G1",IF(MONTH(Sheet1[[#This Row],[WS_RECIBO1_EMISION]])-5=1,"G2","POR DEFINIR"))</f>
        <v>POR DEFINIR</v>
      </c>
      <c r="BL1002" s="5" t="s">
        <v>1797</v>
      </c>
    </row>
    <row r="1003" spans="1:64" x14ac:dyDescent="0.25">
      <c r="A1003">
        <v>2192178</v>
      </c>
      <c r="B1003" t="s">
        <v>1307</v>
      </c>
      <c r="C1003" t="s">
        <v>89</v>
      </c>
      <c r="D1003" t="s">
        <v>89</v>
      </c>
      <c r="E1003" t="s">
        <v>90</v>
      </c>
      <c r="H1003" s="3">
        <v>45799</v>
      </c>
      <c r="I1003" s="13">
        <v>45799.589703472222</v>
      </c>
      <c r="J1003" t="s">
        <v>190</v>
      </c>
      <c r="K1003">
        <v>350</v>
      </c>
      <c r="L1003" t="s">
        <v>186</v>
      </c>
      <c r="M1003" t="s">
        <v>53</v>
      </c>
      <c r="N1003">
        <v>0</v>
      </c>
      <c r="O1003">
        <v>0</v>
      </c>
      <c r="P1003">
        <v>0</v>
      </c>
      <c r="Q1003">
        <v>0</v>
      </c>
      <c r="R1003" t="s">
        <v>227</v>
      </c>
      <c r="S1003" t="s">
        <v>227</v>
      </c>
      <c r="T1003">
        <v>0</v>
      </c>
      <c r="U1003" t="s">
        <v>227</v>
      </c>
      <c r="V1003" t="s">
        <v>227</v>
      </c>
      <c r="W1003" t="s">
        <v>227</v>
      </c>
      <c r="X1003" t="s">
        <v>227</v>
      </c>
      <c r="Y1003" t="s">
        <v>227</v>
      </c>
      <c r="Z1003" t="s">
        <v>227</v>
      </c>
      <c r="AA1003" t="s">
        <v>54</v>
      </c>
      <c r="AB1003">
        <v>69</v>
      </c>
      <c r="AC1003">
        <v>69</v>
      </c>
      <c r="AD1003" t="s">
        <v>67</v>
      </c>
      <c r="AE1003" t="s">
        <v>70</v>
      </c>
      <c r="AF1003" t="s">
        <v>131</v>
      </c>
      <c r="AG1003" t="s">
        <v>88</v>
      </c>
      <c r="AH1003" s="3">
        <v>45799</v>
      </c>
      <c r="AJ1003" t="s">
        <v>56</v>
      </c>
      <c r="AK1003" s="3"/>
      <c r="AM1003" s="3"/>
      <c r="AN1003" t="s">
        <v>57</v>
      </c>
      <c r="AO1003" s="3"/>
      <c r="AR1003"/>
      <c r="AS1003">
        <v>202505</v>
      </c>
      <c r="AT1003" s="3">
        <v>45799</v>
      </c>
      <c r="AU1003">
        <v>2192178</v>
      </c>
      <c r="AV1003">
        <v>45800</v>
      </c>
      <c r="AW1003" s="3"/>
      <c r="AY1003" s="3"/>
      <c r="BA1003" s="3"/>
      <c r="BC1003" s="3"/>
      <c r="BD1003">
        <v>202505</v>
      </c>
      <c r="BE1003">
        <v>202505</v>
      </c>
      <c r="BF1003" s="5">
        <f>IFERROR(VLOOKUP(Sheet1[[#This Row],[ASESOR]],Parámetros!A:B,2,0),Sheet1[[#This Row],[PERIODO_ALTA]])</f>
        <v>202505</v>
      </c>
      <c r="BG1003" s="5" t="str">
        <f>_xlfn.CONCAT(TRIM(Sheet1[[#This Row],[ASESOR]])," ",TRIM(Sheet1[[#This Row],[DEPARTAMENTO]]))</f>
        <v>SICOMNET SAC Piura</v>
      </c>
      <c r="BH1003" s="5" t="str">
        <f>Sheet1[[#This Row],[DNI_ASESOR]]</f>
        <v>20610959564</v>
      </c>
      <c r="BI1003">
        <f>IF(Sheet1[[#This Row],[GRUPO]]="G1",IF(AND(Sheet1[[#This Row],[RECIBO1_PAGADO]]&lt;&gt;"",Sheet1[[#This Row],[RECIBO1_PAGADO]]&lt;=DATEVALUE("10/06/2025")),1,0),0)</f>
        <v>0</v>
      </c>
      <c r="BJ1003" s="9">
        <f>Sheet1[[#This Row],[PRECIO CON IGV EXTERNO]]/1.18</f>
        <v>58.474576271186443</v>
      </c>
      <c r="BK1003" s="5" t="str">
        <f>IF(MONTH(Sheet1[[#This Row],[WS_RECIBO1_EMISION]])=5,"G1",IF(MONTH(Sheet1[[#This Row],[WS_RECIBO1_EMISION]])-5=1,"G2","POR DEFINIR"))</f>
        <v>G1</v>
      </c>
      <c r="BL1003" s="5" t="s">
        <v>1798</v>
      </c>
    </row>
    <row r="1004" spans="1:64" x14ac:dyDescent="0.25">
      <c r="A1004">
        <v>2192183</v>
      </c>
      <c r="B1004" t="s">
        <v>1308</v>
      </c>
      <c r="C1004" t="s">
        <v>94</v>
      </c>
      <c r="D1004" t="s">
        <v>95</v>
      </c>
      <c r="E1004" t="s">
        <v>102</v>
      </c>
      <c r="H1004" s="3">
        <v>45799</v>
      </c>
      <c r="I1004" s="13">
        <v>45799.612655289355</v>
      </c>
      <c r="J1004" t="s">
        <v>190</v>
      </c>
      <c r="K1004">
        <v>350</v>
      </c>
      <c r="L1004" t="s">
        <v>186</v>
      </c>
      <c r="M1004" t="s">
        <v>53</v>
      </c>
      <c r="N1004">
        <v>0</v>
      </c>
      <c r="O1004">
        <v>0</v>
      </c>
      <c r="P1004">
        <v>0</v>
      </c>
      <c r="Q1004">
        <v>0</v>
      </c>
      <c r="R1004" t="s">
        <v>227</v>
      </c>
      <c r="S1004" t="s">
        <v>227</v>
      </c>
      <c r="T1004">
        <v>0</v>
      </c>
      <c r="U1004" t="s">
        <v>227</v>
      </c>
      <c r="V1004" t="s">
        <v>227</v>
      </c>
      <c r="W1004" t="s">
        <v>227</v>
      </c>
      <c r="X1004" t="s">
        <v>227</v>
      </c>
      <c r="Y1004" t="s">
        <v>227</v>
      </c>
      <c r="Z1004" t="s">
        <v>227</v>
      </c>
      <c r="AA1004" t="s">
        <v>54</v>
      </c>
      <c r="AB1004">
        <v>69</v>
      </c>
      <c r="AC1004">
        <v>69</v>
      </c>
      <c r="AD1004" t="s">
        <v>55</v>
      </c>
      <c r="AE1004" t="s">
        <v>141</v>
      </c>
      <c r="AF1004" t="s">
        <v>187</v>
      </c>
      <c r="AG1004" t="s">
        <v>88</v>
      </c>
      <c r="AH1004" s="3">
        <v>45800</v>
      </c>
      <c r="AJ1004" t="s">
        <v>56</v>
      </c>
      <c r="AK1004" s="3"/>
      <c r="AM1004" s="3"/>
      <c r="AN1004" t="s">
        <v>57</v>
      </c>
      <c r="AO1004" s="3"/>
      <c r="AR1004"/>
      <c r="AS1004">
        <v>202505</v>
      </c>
      <c r="AT1004" s="3">
        <v>45800</v>
      </c>
      <c r="AU1004">
        <v>2192183</v>
      </c>
      <c r="AW1004" s="3"/>
      <c r="AY1004" s="3"/>
      <c r="BA1004" s="3"/>
      <c r="BC1004" s="3"/>
      <c r="BD1004">
        <v>202505</v>
      </c>
      <c r="BE1004">
        <v>202505</v>
      </c>
      <c r="BF1004" s="5">
        <f>IFERROR(VLOOKUP(Sheet1[[#This Row],[ASESOR]],Parámetros!A:B,2,0),Sheet1[[#This Row],[PERIODO_ALTA]])</f>
        <v>202505</v>
      </c>
      <c r="BG1004" s="5" t="str">
        <f>_xlfn.CONCAT(TRIM(Sheet1[[#This Row],[ASESOR]])," ",TRIM(Sheet1[[#This Row],[DEPARTAMENTO]]))</f>
        <v>EXPORTEL PROVINCIA La Libertad</v>
      </c>
      <c r="BH1004" s="5" t="str">
        <f>Sheet1[[#This Row],[DNI_ASESOR]]</f>
        <v>20610487672</v>
      </c>
      <c r="BI1004">
        <f>IF(Sheet1[[#This Row],[GRUPO]]="G1",IF(AND(Sheet1[[#This Row],[RECIBO1_PAGADO]]&lt;&gt;"",Sheet1[[#This Row],[RECIBO1_PAGADO]]&lt;=DATEVALUE("10/06/2025")),1,0),0)</f>
        <v>0</v>
      </c>
      <c r="BJ1004" s="9">
        <f>Sheet1[[#This Row],[PRECIO CON IGV EXTERNO]]/1.18</f>
        <v>58.474576271186443</v>
      </c>
      <c r="BK1004" s="5" t="str">
        <f>IF(MONTH(Sheet1[[#This Row],[WS_RECIBO1_EMISION]])=5,"G1",IF(MONTH(Sheet1[[#This Row],[WS_RECIBO1_EMISION]])-5=1,"G2","POR DEFINIR"))</f>
        <v>POR DEFINIR</v>
      </c>
      <c r="BL1004" s="5" t="s">
        <v>1798</v>
      </c>
    </row>
    <row r="1005" spans="1:64" x14ac:dyDescent="0.25">
      <c r="A1005">
        <v>2192221</v>
      </c>
      <c r="B1005" t="s">
        <v>1309</v>
      </c>
      <c r="C1005" t="s">
        <v>94</v>
      </c>
      <c r="D1005" t="s">
        <v>95</v>
      </c>
      <c r="E1005" t="s">
        <v>96</v>
      </c>
      <c r="H1005" s="3">
        <v>45799</v>
      </c>
      <c r="I1005" s="13">
        <v>45799.600123460645</v>
      </c>
      <c r="J1005" t="s">
        <v>193</v>
      </c>
      <c r="K1005">
        <v>600</v>
      </c>
      <c r="L1005" t="s">
        <v>186</v>
      </c>
      <c r="M1005" t="s">
        <v>53</v>
      </c>
      <c r="N1005">
        <v>0</v>
      </c>
      <c r="O1005">
        <v>0</v>
      </c>
      <c r="P1005">
        <v>0</v>
      </c>
      <c r="Q1005">
        <v>0</v>
      </c>
      <c r="R1005" t="s">
        <v>227</v>
      </c>
      <c r="S1005" t="s">
        <v>227</v>
      </c>
      <c r="T1005">
        <v>0</v>
      </c>
      <c r="U1005" t="s">
        <v>227</v>
      </c>
      <c r="V1005" t="s">
        <v>227</v>
      </c>
      <c r="W1005" t="s">
        <v>227</v>
      </c>
      <c r="X1005" t="s">
        <v>227</v>
      </c>
      <c r="Y1005" t="s">
        <v>227</v>
      </c>
      <c r="Z1005" t="s">
        <v>227</v>
      </c>
      <c r="AA1005" t="s">
        <v>54</v>
      </c>
      <c r="AB1005">
        <v>139</v>
      </c>
      <c r="AC1005">
        <v>139</v>
      </c>
      <c r="AD1005" t="s">
        <v>67</v>
      </c>
      <c r="AE1005" t="s">
        <v>4</v>
      </c>
      <c r="AF1005" t="s">
        <v>8</v>
      </c>
      <c r="AG1005" t="s">
        <v>88</v>
      </c>
      <c r="AH1005" s="3">
        <v>45799</v>
      </c>
      <c r="AJ1005" t="s">
        <v>56</v>
      </c>
      <c r="AK1005" s="3"/>
      <c r="AM1005" s="3"/>
      <c r="AN1005" t="s">
        <v>57</v>
      </c>
      <c r="AO1005" s="3"/>
      <c r="AR1005"/>
      <c r="AS1005">
        <v>202505</v>
      </c>
      <c r="AT1005" s="3">
        <v>45799</v>
      </c>
      <c r="AU1005">
        <v>2192221</v>
      </c>
      <c r="AV1005">
        <v>45800</v>
      </c>
      <c r="AW1005" s="3">
        <v>45815</v>
      </c>
      <c r="AY1005" s="3"/>
      <c r="BA1005" s="3"/>
      <c r="BC1005" s="3"/>
      <c r="BD1005">
        <v>202505</v>
      </c>
      <c r="BE1005">
        <v>202505</v>
      </c>
      <c r="BF1005" s="5">
        <f>IFERROR(VLOOKUP(Sheet1[[#This Row],[ASESOR]],Parámetros!A:B,2,0),Sheet1[[#This Row],[PERIODO_ALTA]])</f>
        <v>202505</v>
      </c>
      <c r="BG1005" s="5" t="str">
        <f>_xlfn.CONCAT(TRIM(Sheet1[[#This Row],[ASESOR]])," ",TRIM(Sheet1[[#This Row],[DEPARTAMENTO]]))</f>
        <v>ALIV TELECOM S.A.C. La Libertad</v>
      </c>
      <c r="BH1005" s="5" t="str">
        <f>Sheet1[[#This Row],[DNI_ASESOR]]</f>
        <v>20609316170</v>
      </c>
      <c r="BI1005">
        <f>IF(Sheet1[[#This Row],[GRUPO]]="G1",IF(AND(Sheet1[[#This Row],[RECIBO1_PAGADO]]&lt;&gt;"",Sheet1[[#This Row],[RECIBO1_PAGADO]]&lt;=DATEVALUE("10/06/2025")),1,0),0)</f>
        <v>1</v>
      </c>
      <c r="BJ1005" s="9">
        <f>Sheet1[[#This Row],[PRECIO CON IGV EXTERNO]]/1.18</f>
        <v>117.79661016949153</v>
      </c>
      <c r="BK1005" s="5" t="str">
        <f>IF(MONTH(Sheet1[[#This Row],[WS_RECIBO1_EMISION]])=5,"G1",IF(MONTH(Sheet1[[#This Row],[WS_RECIBO1_EMISION]])-5=1,"G2","POR DEFINIR"))</f>
        <v>G1</v>
      </c>
      <c r="BL1005" s="5" t="s">
        <v>1798</v>
      </c>
    </row>
    <row r="1006" spans="1:64" x14ac:dyDescent="0.25">
      <c r="A1006">
        <v>2192274</v>
      </c>
      <c r="B1006" t="s">
        <v>1310</v>
      </c>
      <c r="C1006" t="s">
        <v>94</v>
      </c>
      <c r="D1006" t="s">
        <v>95</v>
      </c>
      <c r="E1006" t="s">
        <v>96</v>
      </c>
      <c r="H1006" s="3">
        <v>45799</v>
      </c>
      <c r="I1006" s="13">
        <v>45799.612671377312</v>
      </c>
      <c r="J1006" t="s">
        <v>191</v>
      </c>
      <c r="K1006">
        <v>550</v>
      </c>
      <c r="L1006" t="s">
        <v>186</v>
      </c>
      <c r="M1006" t="s">
        <v>53</v>
      </c>
      <c r="N1006">
        <v>0</v>
      </c>
      <c r="O1006">
        <v>0</v>
      </c>
      <c r="P1006">
        <v>0</v>
      </c>
      <c r="Q1006">
        <v>0</v>
      </c>
      <c r="R1006" t="s">
        <v>227</v>
      </c>
      <c r="S1006" t="s">
        <v>227</v>
      </c>
      <c r="T1006">
        <v>0</v>
      </c>
      <c r="U1006" t="s">
        <v>227</v>
      </c>
      <c r="V1006" t="s">
        <v>227</v>
      </c>
      <c r="W1006" t="s">
        <v>227</v>
      </c>
      <c r="X1006" t="s">
        <v>227</v>
      </c>
      <c r="Y1006" t="s">
        <v>227</v>
      </c>
      <c r="Z1006" t="s">
        <v>227</v>
      </c>
      <c r="AA1006" t="s">
        <v>54</v>
      </c>
      <c r="AB1006">
        <v>89</v>
      </c>
      <c r="AC1006">
        <v>89</v>
      </c>
      <c r="AD1006" t="s">
        <v>67</v>
      </c>
      <c r="AE1006" t="s">
        <v>4</v>
      </c>
      <c r="AF1006" t="s">
        <v>8</v>
      </c>
      <c r="AG1006" t="s">
        <v>88</v>
      </c>
      <c r="AH1006" s="3">
        <v>45799</v>
      </c>
      <c r="AJ1006" t="s">
        <v>56</v>
      </c>
      <c r="AK1006" s="3"/>
      <c r="AM1006" s="3"/>
      <c r="AN1006" t="s">
        <v>57</v>
      </c>
      <c r="AO1006" s="3"/>
      <c r="AR1006"/>
      <c r="AS1006">
        <v>202505</v>
      </c>
      <c r="AT1006" s="3">
        <v>45799</v>
      </c>
      <c r="AU1006">
        <v>2192274</v>
      </c>
      <c r="AV1006">
        <v>45800</v>
      </c>
      <c r="AW1006" s="3">
        <v>45810</v>
      </c>
      <c r="AY1006" s="3"/>
      <c r="BA1006" s="3"/>
      <c r="BC1006" s="3"/>
      <c r="BD1006">
        <v>202505</v>
      </c>
      <c r="BE1006">
        <v>202505</v>
      </c>
      <c r="BF1006" s="5">
        <f>IFERROR(VLOOKUP(Sheet1[[#This Row],[ASESOR]],Parámetros!A:B,2,0),Sheet1[[#This Row],[PERIODO_ALTA]])</f>
        <v>202505</v>
      </c>
      <c r="BG1006" s="5" t="str">
        <f>_xlfn.CONCAT(TRIM(Sheet1[[#This Row],[ASESOR]])," ",TRIM(Sheet1[[#This Row],[DEPARTAMENTO]]))</f>
        <v>ALIV TELECOM S.A.C. La Libertad</v>
      </c>
      <c r="BH1006" s="5" t="str">
        <f>Sheet1[[#This Row],[DNI_ASESOR]]</f>
        <v>20609316170</v>
      </c>
      <c r="BI1006">
        <f>IF(Sheet1[[#This Row],[GRUPO]]="G1",IF(AND(Sheet1[[#This Row],[RECIBO1_PAGADO]]&lt;&gt;"",Sheet1[[#This Row],[RECIBO1_PAGADO]]&lt;=DATEVALUE("10/06/2025")),1,0),0)</f>
        <v>1</v>
      </c>
      <c r="BJ1006" s="9">
        <f>Sheet1[[#This Row],[PRECIO CON IGV EXTERNO]]/1.18</f>
        <v>75.423728813559322</v>
      </c>
      <c r="BK1006" s="5" t="str">
        <f>IF(MONTH(Sheet1[[#This Row],[WS_RECIBO1_EMISION]])=5,"G1",IF(MONTH(Sheet1[[#This Row],[WS_RECIBO1_EMISION]])-5=1,"G2","POR DEFINIR"))</f>
        <v>G1</v>
      </c>
      <c r="BL1006" s="5" t="s">
        <v>1798</v>
      </c>
    </row>
    <row r="1007" spans="1:64" x14ac:dyDescent="0.25">
      <c r="A1007">
        <v>2192402</v>
      </c>
      <c r="B1007" t="s">
        <v>1311</v>
      </c>
      <c r="C1007" t="s">
        <v>94</v>
      </c>
      <c r="D1007" t="s">
        <v>95</v>
      </c>
      <c r="E1007" t="s">
        <v>96</v>
      </c>
      <c r="H1007" s="3">
        <v>45799</v>
      </c>
      <c r="I1007" s="13">
        <v>45799.648136458331</v>
      </c>
      <c r="J1007" t="s">
        <v>195</v>
      </c>
      <c r="K1007">
        <v>1000</v>
      </c>
      <c r="L1007" t="s">
        <v>188</v>
      </c>
      <c r="M1007" t="s">
        <v>58</v>
      </c>
      <c r="N1007">
        <v>1</v>
      </c>
      <c r="O1007">
        <v>0</v>
      </c>
      <c r="P1007">
        <v>0</v>
      </c>
      <c r="Q1007">
        <v>0</v>
      </c>
      <c r="R1007" t="s">
        <v>227</v>
      </c>
      <c r="S1007" t="s">
        <v>227</v>
      </c>
      <c r="T1007">
        <v>0</v>
      </c>
      <c r="U1007" t="s">
        <v>227</v>
      </c>
      <c r="V1007" t="s">
        <v>227</v>
      </c>
      <c r="W1007" t="s">
        <v>227</v>
      </c>
      <c r="X1007" t="s">
        <v>227</v>
      </c>
      <c r="Y1007" t="s">
        <v>227</v>
      </c>
      <c r="Z1007" t="s">
        <v>228</v>
      </c>
      <c r="AA1007" t="s">
        <v>54</v>
      </c>
      <c r="AB1007">
        <v>129.9</v>
      </c>
      <c r="AC1007">
        <v>111.563</v>
      </c>
      <c r="AD1007" t="s">
        <v>67</v>
      </c>
      <c r="AE1007" t="s">
        <v>4</v>
      </c>
      <c r="AF1007" t="s">
        <v>8</v>
      </c>
      <c r="AG1007" t="s">
        <v>88</v>
      </c>
      <c r="AH1007" s="3">
        <v>45800</v>
      </c>
      <c r="AJ1007" t="s">
        <v>56</v>
      </c>
      <c r="AK1007" s="3"/>
      <c r="AM1007" s="3"/>
      <c r="AN1007" t="s">
        <v>57</v>
      </c>
      <c r="AO1007" s="3"/>
      <c r="AR1007"/>
      <c r="AS1007">
        <v>202505</v>
      </c>
      <c r="AT1007" s="3">
        <v>45800</v>
      </c>
      <c r="AU1007">
        <v>2192402</v>
      </c>
      <c r="AW1007" s="3"/>
      <c r="AY1007" s="3"/>
      <c r="BA1007" s="3"/>
      <c r="BC1007" s="3"/>
      <c r="BD1007">
        <v>202505</v>
      </c>
      <c r="BE1007">
        <v>202505</v>
      </c>
      <c r="BF1007" s="5">
        <f>IFERROR(VLOOKUP(Sheet1[[#This Row],[ASESOR]],Parámetros!A:B,2,0),Sheet1[[#This Row],[PERIODO_ALTA]])</f>
        <v>202505</v>
      </c>
      <c r="BG1007" s="5" t="str">
        <f>_xlfn.CONCAT(TRIM(Sheet1[[#This Row],[ASESOR]])," ",TRIM(Sheet1[[#This Row],[DEPARTAMENTO]]))</f>
        <v>ALIV TELECOM S.A.C. La Libertad</v>
      </c>
      <c r="BH1007" s="5" t="str">
        <f>Sheet1[[#This Row],[DNI_ASESOR]]</f>
        <v>20609316170</v>
      </c>
      <c r="BI1007">
        <f>IF(Sheet1[[#This Row],[GRUPO]]="G1",IF(AND(Sheet1[[#This Row],[RECIBO1_PAGADO]]&lt;&gt;"",Sheet1[[#This Row],[RECIBO1_PAGADO]]&lt;=DATEVALUE("10/06/2025")),1,0),0)</f>
        <v>0</v>
      </c>
      <c r="BJ1007" s="9">
        <f>Sheet1[[#This Row],[PRECIO CON IGV EXTERNO]]/1.18</f>
        <v>94.544915254237296</v>
      </c>
      <c r="BK1007" s="5" t="str">
        <f>IF(MONTH(Sheet1[[#This Row],[WS_RECIBO1_EMISION]])=5,"G1",IF(MONTH(Sheet1[[#This Row],[WS_RECIBO1_EMISION]])-5=1,"G2","POR DEFINIR"))</f>
        <v>POR DEFINIR</v>
      </c>
      <c r="BL1007" s="5" t="s">
        <v>1798</v>
      </c>
    </row>
    <row r="1008" spans="1:64" x14ac:dyDescent="0.25">
      <c r="A1008">
        <v>2192501</v>
      </c>
      <c r="B1008" t="s">
        <v>1312</v>
      </c>
      <c r="C1008" t="s">
        <v>94</v>
      </c>
      <c r="D1008" t="s">
        <v>95</v>
      </c>
      <c r="E1008" t="s">
        <v>102</v>
      </c>
      <c r="H1008" s="3">
        <v>45799</v>
      </c>
      <c r="I1008" s="13">
        <v>45799.725123113429</v>
      </c>
      <c r="J1008" t="s">
        <v>195</v>
      </c>
      <c r="K1008">
        <v>1000</v>
      </c>
      <c r="L1008" t="s">
        <v>188</v>
      </c>
      <c r="M1008" t="s">
        <v>58</v>
      </c>
      <c r="N1008">
        <v>1</v>
      </c>
      <c r="O1008">
        <v>0</v>
      </c>
      <c r="P1008">
        <v>0</v>
      </c>
      <c r="Q1008">
        <v>0</v>
      </c>
      <c r="R1008" t="s">
        <v>227</v>
      </c>
      <c r="S1008" t="s">
        <v>227</v>
      </c>
      <c r="T1008">
        <v>0</v>
      </c>
      <c r="U1008" t="s">
        <v>227</v>
      </c>
      <c r="V1008" t="s">
        <v>227</v>
      </c>
      <c r="W1008" t="s">
        <v>227</v>
      </c>
      <c r="X1008" t="s">
        <v>227</v>
      </c>
      <c r="Y1008" t="s">
        <v>227</v>
      </c>
      <c r="Z1008" t="s">
        <v>228</v>
      </c>
      <c r="AA1008" t="s">
        <v>54</v>
      </c>
      <c r="AB1008">
        <v>129.9</v>
      </c>
      <c r="AC1008">
        <v>111.563</v>
      </c>
      <c r="AD1008" t="s">
        <v>232</v>
      </c>
      <c r="AE1008" t="s">
        <v>233</v>
      </c>
      <c r="AF1008" t="s">
        <v>234</v>
      </c>
      <c r="AG1008" t="s">
        <v>88</v>
      </c>
      <c r="AH1008" s="3">
        <v>45800</v>
      </c>
      <c r="AJ1008" t="s">
        <v>56</v>
      </c>
      <c r="AK1008" s="3"/>
      <c r="AM1008" s="3"/>
      <c r="AN1008" t="s">
        <v>57</v>
      </c>
      <c r="AO1008" s="3"/>
      <c r="AR1008"/>
      <c r="AS1008">
        <v>202505</v>
      </c>
      <c r="AT1008" s="3">
        <v>45800</v>
      </c>
      <c r="AU1008">
        <v>2192501</v>
      </c>
      <c r="AW1008" s="3"/>
      <c r="AY1008" s="3"/>
      <c r="BA1008" s="3"/>
      <c r="BC1008" s="3"/>
      <c r="BD1008">
        <v>202505</v>
      </c>
      <c r="BE1008">
        <v>202505</v>
      </c>
      <c r="BF1008" s="5">
        <f>IFERROR(VLOOKUP(Sheet1[[#This Row],[ASESOR]],Parámetros!A:B,2,0),Sheet1[[#This Row],[PERIODO_ALTA]])</f>
        <v>202505</v>
      </c>
      <c r="BG1008" s="5" t="str">
        <f>_xlfn.CONCAT(TRIM(Sheet1[[#This Row],[ASESOR]])," ",TRIM(Sheet1[[#This Row],[DEPARTAMENTO]]))</f>
        <v>AZDAGROUP S.A.C. La Libertad</v>
      </c>
      <c r="BH1008" s="5" t="str">
        <f>Sheet1[[#This Row],[DNI_ASESOR]]</f>
        <v>20613301144</v>
      </c>
      <c r="BI1008">
        <f>IF(Sheet1[[#This Row],[GRUPO]]="G1",IF(AND(Sheet1[[#This Row],[RECIBO1_PAGADO]]&lt;&gt;"",Sheet1[[#This Row],[RECIBO1_PAGADO]]&lt;=DATEVALUE("10/06/2025")),1,0),0)</f>
        <v>0</v>
      </c>
      <c r="BJ1008" s="9">
        <f>Sheet1[[#This Row],[PRECIO CON IGV EXTERNO]]/1.18</f>
        <v>94.544915254237296</v>
      </c>
      <c r="BK1008" s="5" t="str">
        <f>IF(MONTH(Sheet1[[#This Row],[WS_RECIBO1_EMISION]])=5,"G1",IF(MONTH(Sheet1[[#This Row],[WS_RECIBO1_EMISION]])-5=1,"G2","POR DEFINIR"))</f>
        <v>POR DEFINIR</v>
      </c>
      <c r="BL1008" s="5" t="s">
        <v>1798</v>
      </c>
    </row>
    <row r="1009" spans="1:64" x14ac:dyDescent="0.25">
      <c r="A1009">
        <v>2192574</v>
      </c>
      <c r="B1009" t="s">
        <v>1313</v>
      </c>
      <c r="C1009" t="s">
        <v>94</v>
      </c>
      <c r="D1009" t="s">
        <v>95</v>
      </c>
      <c r="E1009" t="s">
        <v>96</v>
      </c>
      <c r="H1009" s="3">
        <v>45798</v>
      </c>
      <c r="I1009" s="13">
        <v>45799.748090821762</v>
      </c>
      <c r="J1009" t="s">
        <v>191</v>
      </c>
      <c r="K1009">
        <v>550</v>
      </c>
      <c r="L1009" t="s">
        <v>186</v>
      </c>
      <c r="M1009" t="s">
        <v>53</v>
      </c>
      <c r="N1009">
        <v>0</v>
      </c>
      <c r="O1009">
        <v>0</v>
      </c>
      <c r="P1009">
        <v>0</v>
      </c>
      <c r="Q1009">
        <v>0</v>
      </c>
      <c r="R1009" t="s">
        <v>227</v>
      </c>
      <c r="S1009" t="s">
        <v>227</v>
      </c>
      <c r="T1009">
        <v>0</v>
      </c>
      <c r="U1009" t="s">
        <v>227</v>
      </c>
      <c r="V1009" t="s">
        <v>227</v>
      </c>
      <c r="W1009" t="s">
        <v>227</v>
      </c>
      <c r="X1009" t="s">
        <v>227</v>
      </c>
      <c r="Y1009" t="s">
        <v>227</v>
      </c>
      <c r="Z1009" t="s">
        <v>227</v>
      </c>
      <c r="AA1009" t="s">
        <v>54</v>
      </c>
      <c r="AB1009">
        <v>89</v>
      </c>
      <c r="AC1009">
        <v>89</v>
      </c>
      <c r="AD1009" t="s">
        <v>67</v>
      </c>
      <c r="AE1009" t="s">
        <v>4</v>
      </c>
      <c r="AF1009" t="s">
        <v>8</v>
      </c>
      <c r="AG1009" t="s">
        <v>88</v>
      </c>
      <c r="AH1009" s="3">
        <v>45800</v>
      </c>
      <c r="AJ1009" t="s">
        <v>56</v>
      </c>
      <c r="AK1009" s="3"/>
      <c r="AM1009" s="3"/>
      <c r="AN1009" t="s">
        <v>57</v>
      </c>
      <c r="AO1009" s="3"/>
      <c r="AR1009"/>
      <c r="AS1009">
        <v>202505</v>
      </c>
      <c r="AT1009" s="3">
        <v>45800</v>
      </c>
      <c r="AU1009">
        <v>2192574</v>
      </c>
      <c r="AW1009" s="3"/>
      <c r="AY1009" s="3"/>
      <c r="BA1009" s="3"/>
      <c r="BC1009" s="3"/>
      <c r="BD1009">
        <v>202505</v>
      </c>
      <c r="BE1009">
        <v>202505</v>
      </c>
      <c r="BF1009" s="5">
        <f>IFERROR(VLOOKUP(Sheet1[[#This Row],[ASESOR]],Parámetros!A:B,2,0),Sheet1[[#This Row],[PERIODO_ALTA]])</f>
        <v>202505</v>
      </c>
      <c r="BG1009" s="5" t="str">
        <f>_xlfn.CONCAT(TRIM(Sheet1[[#This Row],[ASESOR]])," ",TRIM(Sheet1[[#This Row],[DEPARTAMENTO]]))</f>
        <v>ALIV TELECOM S.A.C. La Libertad</v>
      </c>
      <c r="BH1009" s="5" t="str">
        <f>Sheet1[[#This Row],[DNI_ASESOR]]</f>
        <v>20609316170</v>
      </c>
      <c r="BI1009">
        <f>IF(Sheet1[[#This Row],[GRUPO]]="G1",IF(AND(Sheet1[[#This Row],[RECIBO1_PAGADO]]&lt;&gt;"",Sheet1[[#This Row],[RECIBO1_PAGADO]]&lt;=DATEVALUE("10/06/2025")),1,0),0)</f>
        <v>0</v>
      </c>
      <c r="BJ1009" s="9">
        <f>Sheet1[[#This Row],[PRECIO CON IGV EXTERNO]]/1.18</f>
        <v>75.423728813559322</v>
      </c>
      <c r="BK1009" s="5" t="str">
        <f>IF(MONTH(Sheet1[[#This Row],[WS_RECIBO1_EMISION]])=5,"G1",IF(MONTH(Sheet1[[#This Row],[WS_RECIBO1_EMISION]])-5=1,"G2","POR DEFINIR"))</f>
        <v>POR DEFINIR</v>
      </c>
      <c r="BL1009" s="5" t="s">
        <v>1798</v>
      </c>
    </row>
    <row r="1010" spans="1:64" x14ac:dyDescent="0.25">
      <c r="A1010">
        <v>2192602</v>
      </c>
      <c r="B1010" t="s">
        <v>1314</v>
      </c>
      <c r="C1010" t="s">
        <v>94</v>
      </c>
      <c r="D1010" t="s">
        <v>95</v>
      </c>
      <c r="E1010" t="s">
        <v>102</v>
      </c>
      <c r="H1010" s="3">
        <v>45798</v>
      </c>
      <c r="I1010" s="13">
        <v>45799.710535763887</v>
      </c>
      <c r="J1010" t="s">
        <v>194</v>
      </c>
      <c r="K1010">
        <v>1000</v>
      </c>
      <c r="L1010" t="s">
        <v>186</v>
      </c>
      <c r="M1010" t="s">
        <v>53</v>
      </c>
      <c r="N1010">
        <v>0</v>
      </c>
      <c r="O1010">
        <v>0</v>
      </c>
      <c r="P1010">
        <v>0</v>
      </c>
      <c r="Q1010">
        <v>0</v>
      </c>
      <c r="R1010" t="s">
        <v>227</v>
      </c>
      <c r="S1010" t="s">
        <v>227</v>
      </c>
      <c r="T1010">
        <v>0</v>
      </c>
      <c r="U1010" t="s">
        <v>227</v>
      </c>
      <c r="V1010" t="s">
        <v>227</v>
      </c>
      <c r="W1010" t="s">
        <v>227</v>
      </c>
      <c r="X1010" t="s">
        <v>227</v>
      </c>
      <c r="Y1010" t="s">
        <v>227</v>
      </c>
      <c r="Z1010" t="s">
        <v>227</v>
      </c>
      <c r="AA1010" t="s">
        <v>54</v>
      </c>
      <c r="AB1010">
        <v>159</v>
      </c>
      <c r="AC1010">
        <v>159</v>
      </c>
      <c r="AD1010" t="s">
        <v>67</v>
      </c>
      <c r="AE1010" t="s">
        <v>4</v>
      </c>
      <c r="AF1010" t="s">
        <v>8</v>
      </c>
      <c r="AG1010" t="s">
        <v>88</v>
      </c>
      <c r="AH1010" s="3">
        <v>45800</v>
      </c>
      <c r="AJ1010" t="s">
        <v>56</v>
      </c>
      <c r="AK1010" s="3"/>
      <c r="AM1010" s="3"/>
      <c r="AN1010" t="s">
        <v>57</v>
      </c>
      <c r="AO1010" s="3"/>
      <c r="AR1010"/>
      <c r="AS1010">
        <v>202505</v>
      </c>
      <c r="AT1010" s="3">
        <v>45800</v>
      </c>
      <c r="AU1010">
        <v>2192602</v>
      </c>
      <c r="AW1010" s="3"/>
      <c r="AY1010" s="3"/>
      <c r="BA1010" s="3"/>
      <c r="BC1010" s="3"/>
      <c r="BD1010">
        <v>202505</v>
      </c>
      <c r="BE1010">
        <v>202505</v>
      </c>
      <c r="BF1010" s="5">
        <f>IFERROR(VLOOKUP(Sheet1[[#This Row],[ASESOR]],Parámetros!A:B,2,0),Sheet1[[#This Row],[PERIODO_ALTA]])</f>
        <v>202505</v>
      </c>
      <c r="BG1010" s="5" t="str">
        <f>_xlfn.CONCAT(TRIM(Sheet1[[#This Row],[ASESOR]])," ",TRIM(Sheet1[[#This Row],[DEPARTAMENTO]]))</f>
        <v>ALIV TELECOM S.A.C. La Libertad</v>
      </c>
      <c r="BH1010" s="5" t="str">
        <f>Sheet1[[#This Row],[DNI_ASESOR]]</f>
        <v>20609316170</v>
      </c>
      <c r="BI1010">
        <f>IF(Sheet1[[#This Row],[GRUPO]]="G1",IF(AND(Sheet1[[#This Row],[RECIBO1_PAGADO]]&lt;&gt;"",Sheet1[[#This Row],[RECIBO1_PAGADO]]&lt;=DATEVALUE("10/06/2025")),1,0),0)</f>
        <v>0</v>
      </c>
      <c r="BJ1010" s="9">
        <f>Sheet1[[#This Row],[PRECIO CON IGV EXTERNO]]/1.18</f>
        <v>134.74576271186442</v>
      </c>
      <c r="BK1010" s="5" t="str">
        <f>IF(MONTH(Sheet1[[#This Row],[WS_RECIBO1_EMISION]])=5,"G1",IF(MONTH(Sheet1[[#This Row],[WS_RECIBO1_EMISION]])-5=1,"G2","POR DEFINIR"))</f>
        <v>POR DEFINIR</v>
      </c>
      <c r="BL1010" s="5" t="s">
        <v>1798</v>
      </c>
    </row>
    <row r="1011" spans="1:64" x14ac:dyDescent="0.25">
      <c r="A1011">
        <v>2192619</v>
      </c>
      <c r="B1011" t="s">
        <v>1315</v>
      </c>
      <c r="C1011" t="s">
        <v>85</v>
      </c>
      <c r="D1011" t="s">
        <v>86</v>
      </c>
      <c r="E1011" t="s">
        <v>87</v>
      </c>
      <c r="H1011" s="3">
        <v>45799</v>
      </c>
      <c r="I1011" s="13">
        <v>45799.731441631942</v>
      </c>
      <c r="J1011" t="s">
        <v>190</v>
      </c>
      <c r="K1011">
        <v>350</v>
      </c>
      <c r="L1011" t="s">
        <v>186</v>
      </c>
      <c r="M1011" t="s">
        <v>53</v>
      </c>
      <c r="N1011">
        <v>0</v>
      </c>
      <c r="O1011">
        <v>0</v>
      </c>
      <c r="P1011">
        <v>0</v>
      </c>
      <c r="Q1011">
        <v>0</v>
      </c>
      <c r="R1011" t="s">
        <v>227</v>
      </c>
      <c r="S1011" t="s">
        <v>227</v>
      </c>
      <c r="T1011">
        <v>0</v>
      </c>
      <c r="U1011" t="s">
        <v>227</v>
      </c>
      <c r="V1011" t="s">
        <v>227</v>
      </c>
      <c r="W1011" t="s">
        <v>227</v>
      </c>
      <c r="X1011" t="s">
        <v>227</v>
      </c>
      <c r="Y1011" t="s">
        <v>227</v>
      </c>
      <c r="Z1011" t="s">
        <v>227</v>
      </c>
      <c r="AA1011" t="s">
        <v>54</v>
      </c>
      <c r="AB1011">
        <v>69</v>
      </c>
      <c r="AC1011">
        <v>69</v>
      </c>
      <c r="AD1011" t="s">
        <v>67</v>
      </c>
      <c r="AE1011" t="s">
        <v>146</v>
      </c>
      <c r="AF1011" t="s">
        <v>147</v>
      </c>
      <c r="AG1011" t="s">
        <v>88</v>
      </c>
      <c r="AH1011" s="3">
        <v>45800</v>
      </c>
      <c r="AJ1011" t="s">
        <v>56</v>
      </c>
      <c r="AK1011" s="3"/>
      <c r="AM1011" s="3"/>
      <c r="AN1011" t="s">
        <v>57</v>
      </c>
      <c r="AO1011" s="3"/>
      <c r="AR1011"/>
      <c r="AS1011">
        <v>202505</v>
      </c>
      <c r="AT1011" s="3">
        <v>45800</v>
      </c>
      <c r="AU1011">
        <v>2192619</v>
      </c>
      <c r="AW1011" s="3"/>
      <c r="AY1011" s="3"/>
      <c r="BA1011" s="3"/>
      <c r="BC1011" s="3"/>
      <c r="BD1011">
        <v>202505</v>
      </c>
      <c r="BE1011">
        <v>202505</v>
      </c>
      <c r="BF1011" s="5">
        <f>IFERROR(VLOOKUP(Sheet1[[#This Row],[ASESOR]],Parámetros!A:B,2,0),Sheet1[[#This Row],[PERIODO_ALTA]])</f>
        <v>202505</v>
      </c>
      <c r="BG1011" s="5" t="str">
        <f>_xlfn.CONCAT(TRIM(Sheet1[[#This Row],[ASESOR]])," ",TRIM(Sheet1[[#This Row],[DEPARTAMENTO]]))</f>
        <v>SERVICIOS GENERALES F Y G DIST Lambayeque</v>
      </c>
      <c r="BH1011" s="5" t="str">
        <f>Sheet1[[#This Row],[DNI_ASESOR]]</f>
        <v>20538983609</v>
      </c>
      <c r="BI1011">
        <f>IF(Sheet1[[#This Row],[GRUPO]]="G1",IF(AND(Sheet1[[#This Row],[RECIBO1_PAGADO]]&lt;&gt;"",Sheet1[[#This Row],[RECIBO1_PAGADO]]&lt;=DATEVALUE("10/06/2025")),1,0),0)</f>
        <v>0</v>
      </c>
      <c r="BJ1011" s="9">
        <f>Sheet1[[#This Row],[PRECIO CON IGV EXTERNO]]/1.18</f>
        <v>58.474576271186443</v>
      </c>
      <c r="BK1011" s="5" t="str">
        <f>IF(MONTH(Sheet1[[#This Row],[WS_RECIBO1_EMISION]])=5,"G1",IF(MONTH(Sheet1[[#This Row],[WS_RECIBO1_EMISION]])-5=1,"G2","POR DEFINIR"))</f>
        <v>POR DEFINIR</v>
      </c>
      <c r="BL1011" s="5" t="s">
        <v>1798</v>
      </c>
    </row>
    <row r="1012" spans="1:64" x14ac:dyDescent="0.25">
      <c r="A1012">
        <v>2192630</v>
      </c>
      <c r="B1012" t="s">
        <v>1316</v>
      </c>
      <c r="C1012" t="s">
        <v>89</v>
      </c>
      <c r="D1012" t="s">
        <v>89</v>
      </c>
      <c r="E1012" t="s">
        <v>93</v>
      </c>
      <c r="H1012" s="3">
        <v>45799</v>
      </c>
      <c r="I1012" s="13">
        <v>45799.718891898148</v>
      </c>
      <c r="J1012" t="s">
        <v>192</v>
      </c>
      <c r="K1012">
        <v>400</v>
      </c>
      <c r="L1012" t="s">
        <v>186</v>
      </c>
      <c r="M1012" t="s">
        <v>53</v>
      </c>
      <c r="N1012">
        <v>0</v>
      </c>
      <c r="O1012">
        <v>0</v>
      </c>
      <c r="P1012">
        <v>0</v>
      </c>
      <c r="Q1012">
        <v>0</v>
      </c>
      <c r="R1012" t="s">
        <v>227</v>
      </c>
      <c r="S1012" t="s">
        <v>227</v>
      </c>
      <c r="T1012">
        <v>0</v>
      </c>
      <c r="U1012" t="s">
        <v>227</v>
      </c>
      <c r="V1012" t="s">
        <v>227</v>
      </c>
      <c r="W1012" t="s">
        <v>227</v>
      </c>
      <c r="X1012" t="s">
        <v>227</v>
      </c>
      <c r="Y1012" t="s">
        <v>227</v>
      </c>
      <c r="Z1012" t="s">
        <v>227</v>
      </c>
      <c r="AA1012" t="s">
        <v>54</v>
      </c>
      <c r="AB1012">
        <v>129</v>
      </c>
      <c r="AC1012">
        <v>129</v>
      </c>
      <c r="AD1012" t="s">
        <v>67</v>
      </c>
      <c r="AE1012" t="s">
        <v>4</v>
      </c>
      <c r="AF1012" t="s">
        <v>8</v>
      </c>
      <c r="AG1012" t="s">
        <v>88</v>
      </c>
      <c r="AH1012" s="3">
        <v>45800</v>
      </c>
      <c r="AJ1012" t="s">
        <v>56</v>
      </c>
      <c r="AK1012" s="3"/>
      <c r="AM1012" s="3"/>
      <c r="AN1012" t="s">
        <v>57</v>
      </c>
      <c r="AO1012" s="3"/>
      <c r="AR1012"/>
      <c r="AS1012">
        <v>202505</v>
      </c>
      <c r="AT1012" s="3">
        <v>45800</v>
      </c>
      <c r="AU1012">
        <v>2192630</v>
      </c>
      <c r="AW1012" s="3"/>
      <c r="AY1012" s="3"/>
      <c r="BA1012" s="3"/>
      <c r="BC1012" s="3"/>
      <c r="BD1012">
        <v>202505</v>
      </c>
      <c r="BE1012">
        <v>202505</v>
      </c>
      <c r="BF1012" s="5">
        <f>IFERROR(VLOOKUP(Sheet1[[#This Row],[ASESOR]],Parámetros!A:B,2,0),Sheet1[[#This Row],[PERIODO_ALTA]])</f>
        <v>202505</v>
      </c>
      <c r="BG1012" s="5" t="str">
        <f>_xlfn.CONCAT(TRIM(Sheet1[[#This Row],[ASESOR]])," ",TRIM(Sheet1[[#This Row],[DEPARTAMENTO]]))</f>
        <v>ALIV TELECOM S.A.C. Piura</v>
      </c>
      <c r="BH1012" s="5" t="str">
        <f>Sheet1[[#This Row],[DNI_ASESOR]]</f>
        <v>20609316170</v>
      </c>
      <c r="BI1012">
        <f>IF(Sheet1[[#This Row],[GRUPO]]="G1",IF(AND(Sheet1[[#This Row],[RECIBO1_PAGADO]]&lt;&gt;"",Sheet1[[#This Row],[RECIBO1_PAGADO]]&lt;=DATEVALUE("10/06/2025")),1,0),0)</f>
        <v>0</v>
      </c>
      <c r="BJ1012" s="9">
        <f>Sheet1[[#This Row],[PRECIO CON IGV EXTERNO]]/1.18</f>
        <v>109.32203389830509</v>
      </c>
      <c r="BK1012" s="5" t="str">
        <f>IF(MONTH(Sheet1[[#This Row],[WS_RECIBO1_EMISION]])=5,"G1",IF(MONTH(Sheet1[[#This Row],[WS_RECIBO1_EMISION]])-5=1,"G2","POR DEFINIR"))</f>
        <v>POR DEFINIR</v>
      </c>
      <c r="BL1012" s="5" t="s">
        <v>1798</v>
      </c>
    </row>
    <row r="1013" spans="1:64" x14ac:dyDescent="0.25">
      <c r="A1013">
        <v>2192790</v>
      </c>
      <c r="B1013" t="s">
        <v>1317</v>
      </c>
      <c r="C1013" t="s">
        <v>913</v>
      </c>
      <c r="D1013" t="s">
        <v>914</v>
      </c>
      <c r="E1013" t="s">
        <v>915</v>
      </c>
      <c r="H1013" s="3">
        <v>45799</v>
      </c>
      <c r="I1013" s="13">
        <v>45799.779297604167</v>
      </c>
      <c r="J1013" t="s">
        <v>190</v>
      </c>
      <c r="K1013">
        <v>350</v>
      </c>
      <c r="L1013" t="s">
        <v>186</v>
      </c>
      <c r="M1013" t="s">
        <v>53</v>
      </c>
      <c r="N1013">
        <v>0</v>
      </c>
      <c r="O1013">
        <v>0</v>
      </c>
      <c r="P1013">
        <v>0</v>
      </c>
      <c r="Q1013">
        <v>0</v>
      </c>
      <c r="R1013" t="s">
        <v>227</v>
      </c>
      <c r="S1013" t="s">
        <v>227</v>
      </c>
      <c r="T1013">
        <v>0</v>
      </c>
      <c r="U1013" t="s">
        <v>227</v>
      </c>
      <c r="V1013" t="s">
        <v>227</v>
      </c>
      <c r="W1013" t="s">
        <v>227</v>
      </c>
      <c r="X1013" t="s">
        <v>227</v>
      </c>
      <c r="Y1013" t="s">
        <v>227</v>
      </c>
      <c r="Z1013" t="s">
        <v>227</v>
      </c>
      <c r="AA1013" t="s">
        <v>64</v>
      </c>
      <c r="AB1013">
        <v>69</v>
      </c>
      <c r="AC1013">
        <v>69</v>
      </c>
      <c r="AD1013" t="s">
        <v>67</v>
      </c>
      <c r="AE1013" t="s">
        <v>916</v>
      </c>
      <c r="AF1013" t="s">
        <v>917</v>
      </c>
      <c r="AG1013" t="s">
        <v>88</v>
      </c>
      <c r="AH1013" s="3">
        <v>45800</v>
      </c>
      <c r="AJ1013" t="s">
        <v>56</v>
      </c>
      <c r="AK1013" s="3"/>
      <c r="AM1013" s="3"/>
      <c r="AN1013" t="s">
        <v>57</v>
      </c>
      <c r="AO1013" s="3"/>
      <c r="AR1013"/>
      <c r="AS1013">
        <v>202505</v>
      </c>
      <c r="AT1013" s="3">
        <v>45800</v>
      </c>
      <c r="AU1013">
        <v>2192790</v>
      </c>
      <c r="AW1013" s="3"/>
      <c r="AY1013" s="3"/>
      <c r="BA1013" s="3"/>
      <c r="BC1013" s="3"/>
      <c r="BD1013">
        <v>202505</v>
      </c>
      <c r="BE1013">
        <v>202505</v>
      </c>
      <c r="BF1013" s="5">
        <f>IFERROR(VLOOKUP(Sheet1[[#This Row],[ASESOR]],Parámetros!A:B,2,0),Sheet1[[#This Row],[PERIODO_ALTA]])</f>
        <v>202505</v>
      </c>
      <c r="BG1013" s="5" t="str">
        <f>_xlfn.CONCAT(TRIM(Sheet1[[#This Row],[ASESOR]])," ",TRIM(Sheet1[[#This Row],[DEPARTAMENTO]]))</f>
        <v>KERFAG TELECOMUNICACIONES S.A. Junín</v>
      </c>
      <c r="BH1013" s="5" t="str">
        <f>Sheet1[[#This Row],[DNI_ASESOR]]</f>
        <v>20573127774</v>
      </c>
      <c r="BI1013">
        <f>IF(Sheet1[[#This Row],[GRUPO]]="G1",IF(AND(Sheet1[[#This Row],[RECIBO1_PAGADO]]&lt;&gt;"",Sheet1[[#This Row],[RECIBO1_PAGADO]]&lt;=DATEVALUE("10/06/2025")),1,0),0)</f>
        <v>0</v>
      </c>
      <c r="BJ1013" s="9">
        <f>Sheet1[[#This Row],[PRECIO CON IGV EXTERNO]]/1.18</f>
        <v>58.474576271186443</v>
      </c>
      <c r="BK1013" s="5" t="str">
        <f>IF(MONTH(Sheet1[[#This Row],[WS_RECIBO1_EMISION]])=5,"G1",IF(MONTH(Sheet1[[#This Row],[WS_RECIBO1_EMISION]])-5=1,"G2","POR DEFINIR"))</f>
        <v>POR DEFINIR</v>
      </c>
      <c r="BL1013" s="5" t="s">
        <v>1797</v>
      </c>
    </row>
    <row r="1014" spans="1:64" x14ac:dyDescent="0.25">
      <c r="A1014">
        <v>2192841</v>
      </c>
      <c r="B1014" t="s">
        <v>1318</v>
      </c>
      <c r="C1014" t="s">
        <v>94</v>
      </c>
      <c r="D1014" t="s">
        <v>95</v>
      </c>
      <c r="E1014" t="s">
        <v>102</v>
      </c>
      <c r="H1014" s="3">
        <v>45799</v>
      </c>
      <c r="I1014" s="13">
        <v>45799.779280405091</v>
      </c>
      <c r="J1014" t="s">
        <v>190</v>
      </c>
      <c r="K1014">
        <v>350</v>
      </c>
      <c r="L1014" t="s">
        <v>186</v>
      </c>
      <c r="M1014" t="s">
        <v>53</v>
      </c>
      <c r="N1014">
        <v>0</v>
      </c>
      <c r="O1014">
        <v>0</v>
      </c>
      <c r="P1014">
        <v>0</v>
      </c>
      <c r="Q1014">
        <v>0</v>
      </c>
      <c r="R1014" t="s">
        <v>227</v>
      </c>
      <c r="S1014" t="s">
        <v>227</v>
      </c>
      <c r="T1014">
        <v>0</v>
      </c>
      <c r="U1014" t="s">
        <v>227</v>
      </c>
      <c r="V1014" t="s">
        <v>227</v>
      </c>
      <c r="W1014" t="s">
        <v>227</v>
      </c>
      <c r="X1014" t="s">
        <v>227</v>
      </c>
      <c r="Y1014" t="s">
        <v>227</v>
      </c>
      <c r="Z1014" t="s">
        <v>227</v>
      </c>
      <c r="AA1014" t="s">
        <v>54</v>
      </c>
      <c r="AB1014">
        <v>69</v>
      </c>
      <c r="AC1014">
        <v>69</v>
      </c>
      <c r="AD1014" t="s">
        <v>67</v>
      </c>
      <c r="AE1014" t="s">
        <v>4</v>
      </c>
      <c r="AF1014" t="s">
        <v>8</v>
      </c>
      <c r="AG1014" t="s">
        <v>88</v>
      </c>
      <c r="AH1014" s="3">
        <v>45800</v>
      </c>
      <c r="AJ1014" t="s">
        <v>56</v>
      </c>
      <c r="AK1014" s="3"/>
      <c r="AM1014" s="3"/>
      <c r="AN1014" t="s">
        <v>57</v>
      </c>
      <c r="AO1014" s="3"/>
      <c r="AQ1014" t="s">
        <v>57</v>
      </c>
      <c r="AR1014" t="s">
        <v>69</v>
      </c>
      <c r="AS1014">
        <v>202505</v>
      </c>
      <c r="AT1014" s="3">
        <v>45800</v>
      </c>
      <c r="AU1014">
        <v>2192841</v>
      </c>
      <c r="AW1014" s="3"/>
      <c r="AY1014" s="3"/>
      <c r="BA1014" s="3"/>
      <c r="BC1014" s="3"/>
      <c r="BD1014">
        <v>202505</v>
      </c>
      <c r="BE1014">
        <v>202505</v>
      </c>
      <c r="BF1014" s="5">
        <f>IFERROR(VLOOKUP(Sheet1[[#This Row],[ASESOR]],Parámetros!A:B,2,0),Sheet1[[#This Row],[PERIODO_ALTA]])</f>
        <v>202505</v>
      </c>
      <c r="BG1014" s="5" t="str">
        <f>_xlfn.CONCAT(TRIM(Sheet1[[#This Row],[ASESOR]])," ",TRIM(Sheet1[[#This Row],[DEPARTAMENTO]]))</f>
        <v>ALIV TELECOM S.A.C. La Libertad</v>
      </c>
      <c r="BH1014" s="5" t="str">
        <f>Sheet1[[#This Row],[DNI_ASESOR]]</f>
        <v>20609316170</v>
      </c>
      <c r="BI1014">
        <f>IF(Sheet1[[#This Row],[GRUPO]]="G1",IF(AND(Sheet1[[#This Row],[RECIBO1_PAGADO]]&lt;&gt;"",Sheet1[[#This Row],[RECIBO1_PAGADO]]&lt;=DATEVALUE("10/06/2025")),1,0),0)</f>
        <v>0</v>
      </c>
      <c r="BJ1014" s="9">
        <f>Sheet1[[#This Row],[PRECIO CON IGV EXTERNO]]/1.18</f>
        <v>58.474576271186443</v>
      </c>
      <c r="BK1014" s="5" t="str">
        <f>IF(MONTH(Sheet1[[#This Row],[WS_RECIBO1_EMISION]])=5,"G1",IF(MONTH(Sheet1[[#This Row],[WS_RECIBO1_EMISION]])-5=1,"G2","POR DEFINIR"))</f>
        <v>POR DEFINIR</v>
      </c>
      <c r="BL1014" s="5" t="s">
        <v>1798</v>
      </c>
    </row>
    <row r="1015" spans="1:64" x14ac:dyDescent="0.25">
      <c r="A1015">
        <v>2192850</v>
      </c>
      <c r="B1015" t="s">
        <v>1319</v>
      </c>
      <c r="C1015" t="s">
        <v>1003</v>
      </c>
      <c r="D1015" t="s">
        <v>1003</v>
      </c>
      <c r="E1015" t="s">
        <v>1004</v>
      </c>
      <c r="H1015" s="3">
        <v>45799</v>
      </c>
      <c r="I1015" s="13">
        <v>45799.818912766204</v>
      </c>
      <c r="J1015" t="s">
        <v>190</v>
      </c>
      <c r="K1015">
        <v>350</v>
      </c>
      <c r="L1015" t="s">
        <v>186</v>
      </c>
      <c r="M1015" t="s">
        <v>53</v>
      </c>
      <c r="N1015">
        <v>0</v>
      </c>
      <c r="O1015">
        <v>0</v>
      </c>
      <c r="P1015">
        <v>0</v>
      </c>
      <c r="Q1015">
        <v>0</v>
      </c>
      <c r="R1015" t="s">
        <v>227</v>
      </c>
      <c r="S1015" t="s">
        <v>227</v>
      </c>
      <c r="T1015">
        <v>0</v>
      </c>
      <c r="U1015" t="s">
        <v>227</v>
      </c>
      <c r="V1015" t="s">
        <v>227</v>
      </c>
      <c r="W1015" t="s">
        <v>227</v>
      </c>
      <c r="X1015" t="s">
        <v>227</v>
      </c>
      <c r="Y1015" t="s">
        <v>227</v>
      </c>
      <c r="Z1015" t="s">
        <v>227</v>
      </c>
      <c r="AA1015" t="s">
        <v>54</v>
      </c>
      <c r="AB1015">
        <v>69</v>
      </c>
      <c r="AC1015">
        <v>69</v>
      </c>
      <c r="AD1015" t="s">
        <v>55</v>
      </c>
      <c r="AE1015" t="s">
        <v>4</v>
      </c>
      <c r="AF1015" t="s">
        <v>8</v>
      </c>
      <c r="AG1015" t="s">
        <v>88</v>
      </c>
      <c r="AH1015" s="3">
        <v>45800</v>
      </c>
      <c r="AJ1015" t="s">
        <v>56</v>
      </c>
      <c r="AK1015" s="3"/>
      <c r="AM1015" s="3"/>
      <c r="AN1015" t="s">
        <v>57</v>
      </c>
      <c r="AO1015" s="3"/>
      <c r="AR1015"/>
      <c r="AS1015">
        <v>202505</v>
      </c>
      <c r="AT1015" s="3">
        <v>45800</v>
      </c>
      <c r="AU1015">
        <v>2192850</v>
      </c>
      <c r="AW1015" s="3"/>
      <c r="AY1015" s="3"/>
      <c r="BA1015" s="3"/>
      <c r="BC1015" s="3"/>
      <c r="BD1015">
        <v>202505</v>
      </c>
      <c r="BE1015">
        <v>202505</v>
      </c>
      <c r="BF1015" s="5">
        <f>IFERROR(VLOOKUP(Sheet1[[#This Row],[ASESOR]],Parámetros!A:B,2,0),Sheet1[[#This Row],[PERIODO_ALTA]])</f>
        <v>202505</v>
      </c>
      <c r="BG1015" s="5" t="str">
        <f>_xlfn.CONCAT(TRIM(Sheet1[[#This Row],[ASESOR]])," ",TRIM(Sheet1[[#This Row],[DEPARTAMENTO]]))</f>
        <v>ALIV TELECOM S.A.C. Arequipa</v>
      </c>
      <c r="BH1015" s="5" t="str">
        <f>Sheet1[[#This Row],[DNI_ASESOR]]</f>
        <v>20609316170</v>
      </c>
      <c r="BI1015">
        <f>IF(Sheet1[[#This Row],[GRUPO]]="G1",IF(AND(Sheet1[[#This Row],[RECIBO1_PAGADO]]&lt;&gt;"",Sheet1[[#This Row],[RECIBO1_PAGADO]]&lt;=DATEVALUE("10/06/2025")),1,0),0)</f>
        <v>0</v>
      </c>
      <c r="BJ1015" s="9">
        <f>Sheet1[[#This Row],[PRECIO CON IGV EXTERNO]]/1.18</f>
        <v>58.474576271186443</v>
      </c>
      <c r="BK1015" s="5" t="str">
        <f>IF(MONTH(Sheet1[[#This Row],[WS_RECIBO1_EMISION]])=5,"G1",IF(MONTH(Sheet1[[#This Row],[WS_RECIBO1_EMISION]])-5=1,"G2","POR DEFINIR"))</f>
        <v>POR DEFINIR</v>
      </c>
      <c r="BL1015" s="5" t="s">
        <v>1797</v>
      </c>
    </row>
    <row r="1016" spans="1:64" x14ac:dyDescent="0.25">
      <c r="A1016">
        <v>2192852</v>
      </c>
      <c r="B1016" t="s">
        <v>1320</v>
      </c>
      <c r="C1016" t="s">
        <v>89</v>
      </c>
      <c r="D1016" t="s">
        <v>89</v>
      </c>
      <c r="E1016" t="s">
        <v>90</v>
      </c>
      <c r="H1016" s="3">
        <v>45799</v>
      </c>
      <c r="I1016" s="13">
        <v>45799.781578437498</v>
      </c>
      <c r="J1016" t="s">
        <v>191</v>
      </c>
      <c r="K1016">
        <v>550</v>
      </c>
      <c r="L1016" t="s">
        <v>186</v>
      </c>
      <c r="M1016" t="s">
        <v>53</v>
      </c>
      <c r="N1016">
        <v>0</v>
      </c>
      <c r="O1016">
        <v>0</v>
      </c>
      <c r="P1016">
        <v>0</v>
      </c>
      <c r="Q1016">
        <v>0</v>
      </c>
      <c r="R1016" t="s">
        <v>227</v>
      </c>
      <c r="S1016" t="s">
        <v>227</v>
      </c>
      <c r="T1016">
        <v>0</v>
      </c>
      <c r="U1016" t="s">
        <v>227</v>
      </c>
      <c r="V1016" t="s">
        <v>227</v>
      </c>
      <c r="W1016" t="s">
        <v>227</v>
      </c>
      <c r="X1016" t="s">
        <v>227</v>
      </c>
      <c r="Y1016" t="s">
        <v>227</v>
      </c>
      <c r="Z1016" t="s">
        <v>227</v>
      </c>
      <c r="AA1016" t="s">
        <v>54</v>
      </c>
      <c r="AB1016">
        <v>89</v>
      </c>
      <c r="AC1016">
        <v>89</v>
      </c>
      <c r="AD1016" t="s">
        <v>67</v>
      </c>
      <c r="AE1016" t="s">
        <v>4</v>
      </c>
      <c r="AF1016" t="s">
        <v>8</v>
      </c>
      <c r="AG1016" t="s">
        <v>88</v>
      </c>
      <c r="AH1016" s="3">
        <v>45800</v>
      </c>
      <c r="AJ1016" t="s">
        <v>56</v>
      </c>
      <c r="AK1016" s="3"/>
      <c r="AM1016" s="3"/>
      <c r="AN1016" t="s">
        <v>57</v>
      </c>
      <c r="AO1016" s="3"/>
      <c r="AR1016"/>
      <c r="AS1016">
        <v>202505</v>
      </c>
      <c r="AT1016" s="3">
        <v>45800</v>
      </c>
      <c r="AU1016">
        <v>2192852</v>
      </c>
      <c r="AW1016" s="3"/>
      <c r="AY1016" s="3"/>
      <c r="BA1016" s="3"/>
      <c r="BC1016" s="3"/>
      <c r="BD1016">
        <v>202505</v>
      </c>
      <c r="BE1016">
        <v>202505</v>
      </c>
      <c r="BF1016" s="5">
        <f>IFERROR(VLOOKUP(Sheet1[[#This Row],[ASESOR]],Parámetros!A:B,2,0),Sheet1[[#This Row],[PERIODO_ALTA]])</f>
        <v>202505</v>
      </c>
      <c r="BG1016" s="5" t="str">
        <f>_xlfn.CONCAT(TRIM(Sheet1[[#This Row],[ASESOR]])," ",TRIM(Sheet1[[#This Row],[DEPARTAMENTO]]))</f>
        <v>ALIV TELECOM S.A.C. Piura</v>
      </c>
      <c r="BH1016" s="5" t="str">
        <f>Sheet1[[#This Row],[DNI_ASESOR]]</f>
        <v>20609316170</v>
      </c>
      <c r="BI1016">
        <f>IF(Sheet1[[#This Row],[GRUPO]]="G1",IF(AND(Sheet1[[#This Row],[RECIBO1_PAGADO]]&lt;&gt;"",Sheet1[[#This Row],[RECIBO1_PAGADO]]&lt;=DATEVALUE("10/06/2025")),1,0),0)</f>
        <v>0</v>
      </c>
      <c r="BJ1016" s="9">
        <f>Sheet1[[#This Row],[PRECIO CON IGV EXTERNO]]/1.18</f>
        <v>75.423728813559322</v>
      </c>
      <c r="BK1016" s="5" t="str">
        <f>IF(MONTH(Sheet1[[#This Row],[WS_RECIBO1_EMISION]])=5,"G1",IF(MONTH(Sheet1[[#This Row],[WS_RECIBO1_EMISION]])-5=1,"G2","POR DEFINIR"))</f>
        <v>POR DEFINIR</v>
      </c>
      <c r="BL1016" s="5" t="s">
        <v>1798</v>
      </c>
    </row>
    <row r="1017" spans="1:64" x14ac:dyDescent="0.25">
      <c r="A1017">
        <v>2192864</v>
      </c>
      <c r="B1017" t="s">
        <v>1321</v>
      </c>
      <c r="C1017" t="s">
        <v>94</v>
      </c>
      <c r="D1017" t="s">
        <v>95</v>
      </c>
      <c r="E1017" t="s">
        <v>96</v>
      </c>
      <c r="H1017" s="3">
        <v>45799</v>
      </c>
      <c r="I1017" s="13">
        <v>45799.800153703705</v>
      </c>
      <c r="J1017" t="s">
        <v>190</v>
      </c>
      <c r="K1017">
        <v>350</v>
      </c>
      <c r="L1017" t="s">
        <v>186</v>
      </c>
      <c r="M1017" t="s">
        <v>53</v>
      </c>
      <c r="N1017">
        <v>0</v>
      </c>
      <c r="O1017">
        <v>0</v>
      </c>
      <c r="P1017">
        <v>0</v>
      </c>
      <c r="Q1017">
        <v>0</v>
      </c>
      <c r="R1017" t="s">
        <v>227</v>
      </c>
      <c r="S1017" t="s">
        <v>227</v>
      </c>
      <c r="T1017">
        <v>0</v>
      </c>
      <c r="U1017" t="s">
        <v>227</v>
      </c>
      <c r="V1017" t="s">
        <v>227</v>
      </c>
      <c r="W1017" t="s">
        <v>227</v>
      </c>
      <c r="X1017" t="s">
        <v>227</v>
      </c>
      <c r="Y1017" t="s">
        <v>227</v>
      </c>
      <c r="Z1017" t="s">
        <v>227</v>
      </c>
      <c r="AA1017" t="s">
        <v>54</v>
      </c>
      <c r="AB1017">
        <v>69</v>
      </c>
      <c r="AC1017">
        <v>69</v>
      </c>
      <c r="AD1017" t="s">
        <v>67</v>
      </c>
      <c r="AE1017" t="s">
        <v>4</v>
      </c>
      <c r="AF1017" t="s">
        <v>8</v>
      </c>
      <c r="AG1017" t="s">
        <v>88</v>
      </c>
      <c r="AH1017" s="3">
        <v>45800</v>
      </c>
      <c r="AJ1017" t="s">
        <v>56</v>
      </c>
      <c r="AK1017" s="3"/>
      <c r="AM1017" s="3"/>
      <c r="AN1017" t="s">
        <v>57</v>
      </c>
      <c r="AO1017" s="3"/>
      <c r="AR1017"/>
      <c r="AS1017">
        <v>202505</v>
      </c>
      <c r="AT1017" s="3">
        <v>45800</v>
      </c>
      <c r="AU1017">
        <v>2192864</v>
      </c>
      <c r="AW1017" s="3"/>
      <c r="AY1017" s="3"/>
      <c r="BA1017" s="3"/>
      <c r="BC1017" s="3"/>
      <c r="BD1017">
        <v>202505</v>
      </c>
      <c r="BE1017">
        <v>202505</v>
      </c>
      <c r="BF1017" s="5">
        <f>IFERROR(VLOOKUP(Sheet1[[#This Row],[ASESOR]],Parámetros!A:B,2,0),Sheet1[[#This Row],[PERIODO_ALTA]])</f>
        <v>202505</v>
      </c>
      <c r="BG1017" s="5" t="str">
        <f>_xlfn.CONCAT(TRIM(Sheet1[[#This Row],[ASESOR]])," ",TRIM(Sheet1[[#This Row],[DEPARTAMENTO]]))</f>
        <v>ALIV TELECOM S.A.C. La Libertad</v>
      </c>
      <c r="BH1017" s="5" t="str">
        <f>Sheet1[[#This Row],[DNI_ASESOR]]</f>
        <v>20609316170</v>
      </c>
      <c r="BI1017">
        <f>IF(Sheet1[[#This Row],[GRUPO]]="G1",IF(AND(Sheet1[[#This Row],[RECIBO1_PAGADO]]&lt;&gt;"",Sheet1[[#This Row],[RECIBO1_PAGADO]]&lt;=DATEVALUE("10/06/2025")),1,0),0)</f>
        <v>0</v>
      </c>
      <c r="BJ1017" s="9">
        <f>Sheet1[[#This Row],[PRECIO CON IGV EXTERNO]]/1.18</f>
        <v>58.474576271186443</v>
      </c>
      <c r="BK1017" s="5" t="str">
        <f>IF(MONTH(Sheet1[[#This Row],[WS_RECIBO1_EMISION]])=5,"G1",IF(MONTH(Sheet1[[#This Row],[WS_RECIBO1_EMISION]])-5=1,"G2","POR DEFINIR"))</f>
        <v>POR DEFINIR</v>
      </c>
      <c r="BL1017" s="5" t="s">
        <v>1798</v>
      </c>
    </row>
    <row r="1018" spans="1:64" x14ac:dyDescent="0.25">
      <c r="A1018">
        <v>2192916</v>
      </c>
      <c r="B1018" t="s">
        <v>1322</v>
      </c>
      <c r="C1018" t="s">
        <v>89</v>
      </c>
      <c r="D1018" t="s">
        <v>89</v>
      </c>
      <c r="E1018" t="s">
        <v>93</v>
      </c>
      <c r="H1018" s="3">
        <v>45799</v>
      </c>
      <c r="I1018" s="13">
        <v>45799.860584340277</v>
      </c>
      <c r="J1018" t="s">
        <v>195</v>
      </c>
      <c r="K1018">
        <v>1000</v>
      </c>
      <c r="L1018" t="s">
        <v>188</v>
      </c>
      <c r="M1018" t="s">
        <v>58</v>
      </c>
      <c r="N1018">
        <v>1</v>
      </c>
      <c r="O1018">
        <v>0</v>
      </c>
      <c r="P1018">
        <v>0</v>
      </c>
      <c r="Q1018">
        <v>0</v>
      </c>
      <c r="R1018" t="s">
        <v>227</v>
      </c>
      <c r="S1018" t="s">
        <v>227</v>
      </c>
      <c r="T1018">
        <v>0</v>
      </c>
      <c r="U1018" t="s">
        <v>227</v>
      </c>
      <c r="V1018" t="s">
        <v>227</v>
      </c>
      <c r="W1018" t="s">
        <v>227</v>
      </c>
      <c r="X1018" t="s">
        <v>227</v>
      </c>
      <c r="Y1018" t="s">
        <v>227</v>
      </c>
      <c r="Z1018" t="s">
        <v>228</v>
      </c>
      <c r="AA1018" t="s">
        <v>54</v>
      </c>
      <c r="AB1018">
        <v>129.9</v>
      </c>
      <c r="AC1018">
        <v>111.563</v>
      </c>
      <c r="AD1018" t="s">
        <v>67</v>
      </c>
      <c r="AE1018" t="s">
        <v>4</v>
      </c>
      <c r="AF1018" t="s">
        <v>8</v>
      </c>
      <c r="AG1018" t="s">
        <v>88</v>
      </c>
      <c r="AH1018" s="3">
        <v>45800</v>
      </c>
      <c r="AJ1018" t="s">
        <v>56</v>
      </c>
      <c r="AK1018" s="3"/>
      <c r="AM1018" s="3"/>
      <c r="AN1018" t="s">
        <v>57</v>
      </c>
      <c r="AO1018" s="3"/>
      <c r="AR1018"/>
      <c r="AS1018">
        <v>202505</v>
      </c>
      <c r="AT1018" s="3">
        <v>45800</v>
      </c>
      <c r="AU1018">
        <v>2192916</v>
      </c>
      <c r="AW1018" s="3"/>
      <c r="AY1018" s="3"/>
      <c r="BA1018" s="3"/>
      <c r="BC1018" s="3"/>
      <c r="BD1018">
        <v>202505</v>
      </c>
      <c r="BE1018">
        <v>202505</v>
      </c>
      <c r="BF1018" s="5">
        <f>IFERROR(VLOOKUP(Sheet1[[#This Row],[ASESOR]],Parámetros!A:B,2,0),Sheet1[[#This Row],[PERIODO_ALTA]])</f>
        <v>202505</v>
      </c>
      <c r="BG1018" s="5" t="str">
        <f>_xlfn.CONCAT(TRIM(Sheet1[[#This Row],[ASESOR]])," ",TRIM(Sheet1[[#This Row],[DEPARTAMENTO]]))</f>
        <v>ALIV TELECOM S.A.C. Piura</v>
      </c>
      <c r="BH1018" s="5" t="str">
        <f>Sheet1[[#This Row],[DNI_ASESOR]]</f>
        <v>20609316170</v>
      </c>
      <c r="BI1018">
        <f>IF(Sheet1[[#This Row],[GRUPO]]="G1",IF(AND(Sheet1[[#This Row],[RECIBO1_PAGADO]]&lt;&gt;"",Sheet1[[#This Row],[RECIBO1_PAGADO]]&lt;=DATEVALUE("10/06/2025")),1,0),0)</f>
        <v>0</v>
      </c>
      <c r="BJ1018" s="9">
        <f>Sheet1[[#This Row],[PRECIO CON IGV EXTERNO]]/1.18</f>
        <v>94.544915254237296</v>
      </c>
      <c r="BK1018" s="5" t="str">
        <f>IF(MONTH(Sheet1[[#This Row],[WS_RECIBO1_EMISION]])=5,"G1",IF(MONTH(Sheet1[[#This Row],[WS_RECIBO1_EMISION]])-5=1,"G2","POR DEFINIR"))</f>
        <v>POR DEFINIR</v>
      </c>
      <c r="BL1018" s="5" t="s">
        <v>1798</v>
      </c>
    </row>
    <row r="1019" spans="1:64" x14ac:dyDescent="0.25">
      <c r="A1019">
        <v>2192941</v>
      </c>
      <c r="B1019" t="s">
        <v>1323</v>
      </c>
      <c r="C1019" t="s">
        <v>1003</v>
      </c>
      <c r="D1019" t="s">
        <v>1003</v>
      </c>
      <c r="E1019" t="s">
        <v>1004</v>
      </c>
      <c r="H1019" s="3">
        <v>45799</v>
      </c>
      <c r="I1019" s="13">
        <v>45799.823043020835</v>
      </c>
      <c r="J1019" t="s">
        <v>190</v>
      </c>
      <c r="K1019">
        <v>350</v>
      </c>
      <c r="L1019" t="s">
        <v>186</v>
      </c>
      <c r="M1019" t="s">
        <v>53</v>
      </c>
      <c r="N1019">
        <v>0</v>
      </c>
      <c r="O1019">
        <v>0</v>
      </c>
      <c r="P1019">
        <v>0</v>
      </c>
      <c r="Q1019">
        <v>0</v>
      </c>
      <c r="R1019" t="s">
        <v>227</v>
      </c>
      <c r="S1019" t="s">
        <v>227</v>
      </c>
      <c r="T1019">
        <v>0</v>
      </c>
      <c r="U1019" t="s">
        <v>227</v>
      </c>
      <c r="V1019" t="s">
        <v>227</v>
      </c>
      <c r="W1019" t="s">
        <v>227</v>
      </c>
      <c r="X1019" t="s">
        <v>227</v>
      </c>
      <c r="Y1019" t="s">
        <v>227</v>
      </c>
      <c r="Z1019" t="s">
        <v>227</v>
      </c>
      <c r="AA1019" t="s">
        <v>54</v>
      </c>
      <c r="AB1019">
        <v>69</v>
      </c>
      <c r="AC1019">
        <v>69</v>
      </c>
      <c r="AD1019" t="s">
        <v>67</v>
      </c>
      <c r="AE1019" t="s">
        <v>1082</v>
      </c>
      <c r="AF1019" t="s">
        <v>1083</v>
      </c>
      <c r="AG1019" t="s">
        <v>88</v>
      </c>
      <c r="AH1019" s="3">
        <v>45800</v>
      </c>
      <c r="AJ1019" t="s">
        <v>56</v>
      </c>
      <c r="AK1019" s="3"/>
      <c r="AM1019" s="3"/>
      <c r="AN1019" t="s">
        <v>57</v>
      </c>
      <c r="AO1019" s="3"/>
      <c r="AR1019"/>
      <c r="AS1019">
        <v>202505</v>
      </c>
      <c r="AT1019" s="3">
        <v>45800</v>
      </c>
      <c r="AU1019">
        <v>2192941</v>
      </c>
      <c r="AW1019" s="3"/>
      <c r="AY1019" s="3"/>
      <c r="BA1019" s="3"/>
      <c r="BC1019" s="3"/>
      <c r="BD1019">
        <v>202505</v>
      </c>
      <c r="BE1019">
        <v>202505</v>
      </c>
      <c r="BF1019" s="5">
        <f>IFERROR(VLOOKUP(Sheet1[[#This Row],[ASESOR]],Parámetros!A:B,2,0),Sheet1[[#This Row],[PERIODO_ALTA]])</f>
        <v>202505</v>
      </c>
      <c r="BG1019" s="5" t="str">
        <f>_xlfn.CONCAT(TRIM(Sheet1[[#This Row],[ASESOR]])," ",TRIM(Sheet1[[#This Row],[DEPARTAMENTO]]))</f>
        <v>MEBRA ABSOLUTO S.A.C. Arequipa</v>
      </c>
      <c r="BH1019" s="5" t="str">
        <f>Sheet1[[#This Row],[DNI_ASESOR]]</f>
        <v>20601247519</v>
      </c>
      <c r="BI1019">
        <f>IF(Sheet1[[#This Row],[GRUPO]]="G1",IF(AND(Sheet1[[#This Row],[RECIBO1_PAGADO]]&lt;&gt;"",Sheet1[[#This Row],[RECIBO1_PAGADO]]&lt;=DATEVALUE("10/06/2025")),1,0),0)</f>
        <v>0</v>
      </c>
      <c r="BJ1019" s="9">
        <f>Sheet1[[#This Row],[PRECIO CON IGV EXTERNO]]/1.18</f>
        <v>58.474576271186443</v>
      </c>
      <c r="BK1019" s="5" t="str">
        <f>IF(MONTH(Sheet1[[#This Row],[WS_RECIBO1_EMISION]])=5,"G1",IF(MONTH(Sheet1[[#This Row],[WS_RECIBO1_EMISION]])-5=1,"G2","POR DEFINIR"))</f>
        <v>POR DEFINIR</v>
      </c>
      <c r="BL1019" s="5" t="s">
        <v>1797</v>
      </c>
    </row>
    <row r="1020" spans="1:64" x14ac:dyDescent="0.25">
      <c r="A1020">
        <v>2192963</v>
      </c>
      <c r="B1020" t="s">
        <v>1324</v>
      </c>
      <c r="C1020" t="s">
        <v>89</v>
      </c>
      <c r="D1020" t="s">
        <v>89</v>
      </c>
      <c r="E1020" t="s">
        <v>89</v>
      </c>
      <c r="H1020" s="3">
        <v>45799</v>
      </c>
      <c r="I1020" s="13">
        <v>45799.841807523146</v>
      </c>
      <c r="J1020" t="s">
        <v>190</v>
      </c>
      <c r="K1020">
        <v>350</v>
      </c>
      <c r="L1020" t="s">
        <v>186</v>
      </c>
      <c r="M1020" t="s">
        <v>53</v>
      </c>
      <c r="N1020">
        <v>0</v>
      </c>
      <c r="O1020">
        <v>0</v>
      </c>
      <c r="P1020">
        <v>0</v>
      </c>
      <c r="Q1020">
        <v>0</v>
      </c>
      <c r="R1020" t="s">
        <v>227</v>
      </c>
      <c r="S1020" t="s">
        <v>227</v>
      </c>
      <c r="T1020">
        <v>0</v>
      </c>
      <c r="U1020" t="s">
        <v>227</v>
      </c>
      <c r="V1020" t="s">
        <v>227</v>
      </c>
      <c r="W1020" t="s">
        <v>227</v>
      </c>
      <c r="X1020" t="s">
        <v>227</v>
      </c>
      <c r="Y1020" t="s">
        <v>227</v>
      </c>
      <c r="Z1020" t="s">
        <v>227</v>
      </c>
      <c r="AA1020" t="s">
        <v>54</v>
      </c>
      <c r="AB1020">
        <v>69</v>
      </c>
      <c r="AC1020">
        <v>69</v>
      </c>
      <c r="AD1020" t="s">
        <v>55</v>
      </c>
      <c r="AE1020" t="s">
        <v>6</v>
      </c>
      <c r="AF1020" t="s">
        <v>10</v>
      </c>
      <c r="AG1020" t="s">
        <v>88</v>
      </c>
      <c r="AH1020" s="3">
        <v>45800</v>
      </c>
      <c r="AJ1020" t="s">
        <v>56</v>
      </c>
      <c r="AK1020" s="3"/>
      <c r="AM1020" s="3"/>
      <c r="AN1020" t="s">
        <v>57</v>
      </c>
      <c r="AO1020" s="3"/>
      <c r="AR1020"/>
      <c r="AS1020">
        <v>202505</v>
      </c>
      <c r="AT1020" s="3">
        <v>45800</v>
      </c>
      <c r="AU1020">
        <v>2192963</v>
      </c>
      <c r="AW1020" s="3"/>
      <c r="AY1020" s="3"/>
      <c r="BA1020" s="3"/>
      <c r="BC1020" s="3"/>
      <c r="BD1020">
        <v>202505</v>
      </c>
      <c r="BE1020">
        <v>202505</v>
      </c>
      <c r="BF1020" s="5">
        <f>IFERROR(VLOOKUP(Sheet1[[#This Row],[ASESOR]],Parámetros!A:B,2,0),Sheet1[[#This Row],[PERIODO_ALTA]])</f>
        <v>202505</v>
      </c>
      <c r="BG1020" s="5" t="str">
        <f>_xlfn.CONCAT(TRIM(Sheet1[[#This Row],[ASESOR]])," ",TRIM(Sheet1[[#This Row],[DEPARTAMENTO]]))</f>
        <v>DAS SOLUCIONES S.A.C. Piura</v>
      </c>
      <c r="BH1020" s="5" t="str">
        <f>Sheet1[[#This Row],[DNI_ASESOR]]</f>
        <v>20607995258</v>
      </c>
      <c r="BI1020">
        <f>IF(Sheet1[[#This Row],[GRUPO]]="G1",IF(AND(Sheet1[[#This Row],[RECIBO1_PAGADO]]&lt;&gt;"",Sheet1[[#This Row],[RECIBO1_PAGADO]]&lt;=DATEVALUE("10/06/2025")),1,0),0)</f>
        <v>0</v>
      </c>
      <c r="BJ1020" s="9">
        <f>Sheet1[[#This Row],[PRECIO CON IGV EXTERNO]]/1.18</f>
        <v>58.474576271186443</v>
      </c>
      <c r="BK1020" s="5" t="str">
        <f>IF(MONTH(Sheet1[[#This Row],[WS_RECIBO1_EMISION]])=5,"G1",IF(MONTH(Sheet1[[#This Row],[WS_RECIBO1_EMISION]])-5=1,"G2","POR DEFINIR"))</f>
        <v>POR DEFINIR</v>
      </c>
      <c r="BL1020" s="5" t="s">
        <v>1798</v>
      </c>
    </row>
    <row r="1021" spans="1:64" x14ac:dyDescent="0.25">
      <c r="A1021">
        <v>2193005</v>
      </c>
      <c r="B1021" t="s">
        <v>1325</v>
      </c>
      <c r="C1021" t="s">
        <v>89</v>
      </c>
      <c r="D1021" t="s">
        <v>89</v>
      </c>
      <c r="E1021" t="s">
        <v>90</v>
      </c>
      <c r="H1021" s="3">
        <v>45799</v>
      </c>
      <c r="I1021" s="13">
        <v>45799.827209108793</v>
      </c>
      <c r="J1021" t="s">
        <v>190</v>
      </c>
      <c r="K1021">
        <v>350</v>
      </c>
      <c r="L1021" t="s">
        <v>186</v>
      </c>
      <c r="M1021" t="s">
        <v>53</v>
      </c>
      <c r="N1021">
        <v>0</v>
      </c>
      <c r="O1021">
        <v>0</v>
      </c>
      <c r="P1021">
        <v>0</v>
      </c>
      <c r="Q1021">
        <v>0</v>
      </c>
      <c r="R1021" t="s">
        <v>227</v>
      </c>
      <c r="S1021" t="s">
        <v>227</v>
      </c>
      <c r="T1021">
        <v>0</v>
      </c>
      <c r="U1021" t="s">
        <v>227</v>
      </c>
      <c r="V1021" t="s">
        <v>227</v>
      </c>
      <c r="W1021" t="s">
        <v>227</v>
      </c>
      <c r="X1021" t="s">
        <v>227</v>
      </c>
      <c r="Y1021" t="s">
        <v>227</v>
      </c>
      <c r="Z1021" t="s">
        <v>227</v>
      </c>
      <c r="AA1021" t="s">
        <v>54</v>
      </c>
      <c r="AB1021">
        <v>69</v>
      </c>
      <c r="AC1021">
        <v>69</v>
      </c>
      <c r="AD1021" t="s">
        <v>67</v>
      </c>
      <c r="AE1021" t="s">
        <v>1279</v>
      </c>
      <c r="AF1021" t="s">
        <v>1280</v>
      </c>
      <c r="AG1021" t="s">
        <v>88</v>
      </c>
      <c r="AH1021" s="3">
        <v>45800</v>
      </c>
      <c r="AJ1021" t="s">
        <v>56</v>
      </c>
      <c r="AK1021" s="3"/>
      <c r="AM1021" s="3"/>
      <c r="AN1021" t="s">
        <v>57</v>
      </c>
      <c r="AO1021" s="3"/>
      <c r="AR1021"/>
      <c r="AS1021">
        <v>202505</v>
      </c>
      <c r="AT1021" s="3">
        <v>45800</v>
      </c>
      <c r="AU1021">
        <v>2193005</v>
      </c>
      <c r="AW1021" s="3"/>
      <c r="AY1021" s="3"/>
      <c r="BA1021" s="3"/>
      <c r="BC1021" s="3"/>
      <c r="BD1021">
        <v>202505</v>
      </c>
      <c r="BE1021">
        <v>202505</v>
      </c>
      <c r="BF1021" s="5">
        <f>IFERROR(VLOOKUP(Sheet1[[#This Row],[ASESOR]],Parámetros!A:B,2,0),Sheet1[[#This Row],[PERIODO_ALTA]])</f>
        <v>202505</v>
      </c>
      <c r="BG1021" s="5" t="str">
        <f>_xlfn.CONCAT(TRIM(Sheet1[[#This Row],[ASESOR]])," ",TRIM(Sheet1[[#This Row],[DEPARTAMENTO]]))</f>
        <v>CEL Piura</v>
      </c>
      <c r="BH1021" s="5" t="str">
        <f>Sheet1[[#This Row],[DNI_ASESOR]]</f>
        <v>20612239003</v>
      </c>
      <c r="BI1021">
        <f>IF(Sheet1[[#This Row],[GRUPO]]="G1",IF(AND(Sheet1[[#This Row],[RECIBO1_PAGADO]]&lt;&gt;"",Sheet1[[#This Row],[RECIBO1_PAGADO]]&lt;=DATEVALUE("10/06/2025")),1,0),0)</f>
        <v>0</v>
      </c>
      <c r="BJ1021" s="9">
        <f>Sheet1[[#This Row],[PRECIO CON IGV EXTERNO]]/1.18</f>
        <v>58.474576271186443</v>
      </c>
      <c r="BK1021" s="5" t="str">
        <f>IF(MONTH(Sheet1[[#This Row],[WS_RECIBO1_EMISION]])=5,"G1",IF(MONTH(Sheet1[[#This Row],[WS_RECIBO1_EMISION]])-5=1,"G2","POR DEFINIR"))</f>
        <v>POR DEFINIR</v>
      </c>
      <c r="BL1021" s="5" t="s">
        <v>1798</v>
      </c>
    </row>
    <row r="1022" spans="1:64" x14ac:dyDescent="0.25">
      <c r="A1022">
        <v>2193056</v>
      </c>
      <c r="B1022" t="s">
        <v>1326</v>
      </c>
      <c r="C1022" t="s">
        <v>89</v>
      </c>
      <c r="D1022" t="s">
        <v>89</v>
      </c>
      <c r="E1022" t="s">
        <v>89</v>
      </c>
      <c r="H1022" s="3">
        <v>45799</v>
      </c>
      <c r="I1022" s="13">
        <v>45799.860536770837</v>
      </c>
      <c r="J1022" t="s">
        <v>190</v>
      </c>
      <c r="K1022">
        <v>350</v>
      </c>
      <c r="L1022" t="s">
        <v>186</v>
      </c>
      <c r="M1022" t="s">
        <v>53</v>
      </c>
      <c r="N1022">
        <v>0</v>
      </c>
      <c r="O1022">
        <v>0</v>
      </c>
      <c r="P1022">
        <v>0</v>
      </c>
      <c r="Q1022">
        <v>0</v>
      </c>
      <c r="R1022" t="s">
        <v>227</v>
      </c>
      <c r="S1022" t="s">
        <v>227</v>
      </c>
      <c r="T1022">
        <v>0</v>
      </c>
      <c r="U1022" t="s">
        <v>227</v>
      </c>
      <c r="V1022" t="s">
        <v>227</v>
      </c>
      <c r="W1022" t="s">
        <v>227</v>
      </c>
      <c r="X1022" t="s">
        <v>227</v>
      </c>
      <c r="Y1022" t="s">
        <v>227</v>
      </c>
      <c r="Z1022" t="s">
        <v>227</v>
      </c>
      <c r="AA1022" t="s">
        <v>64</v>
      </c>
      <c r="AB1022">
        <v>69</v>
      </c>
      <c r="AC1022">
        <v>69</v>
      </c>
      <c r="AD1022" t="s">
        <v>67</v>
      </c>
      <c r="AE1022" t="s">
        <v>4</v>
      </c>
      <c r="AF1022" t="s">
        <v>8</v>
      </c>
      <c r="AG1022" t="s">
        <v>88</v>
      </c>
      <c r="AH1022" s="3">
        <v>45800</v>
      </c>
      <c r="AJ1022" t="s">
        <v>56</v>
      </c>
      <c r="AK1022" s="3"/>
      <c r="AM1022" s="3"/>
      <c r="AN1022" t="s">
        <v>57</v>
      </c>
      <c r="AO1022" s="3"/>
      <c r="AR1022"/>
      <c r="AS1022">
        <v>202505</v>
      </c>
      <c r="AT1022" s="3">
        <v>45800</v>
      </c>
      <c r="AU1022">
        <v>2193056</v>
      </c>
      <c r="AW1022" s="3"/>
      <c r="AY1022" s="3"/>
      <c r="BA1022" s="3"/>
      <c r="BC1022" s="3"/>
      <c r="BD1022">
        <v>202505</v>
      </c>
      <c r="BE1022">
        <v>202505</v>
      </c>
      <c r="BF1022" s="5">
        <f>IFERROR(VLOOKUP(Sheet1[[#This Row],[ASESOR]],Parámetros!A:B,2,0),Sheet1[[#This Row],[PERIODO_ALTA]])</f>
        <v>202505</v>
      </c>
      <c r="BG1022" s="5" t="str">
        <f>_xlfn.CONCAT(TRIM(Sheet1[[#This Row],[ASESOR]])," ",TRIM(Sheet1[[#This Row],[DEPARTAMENTO]]))</f>
        <v>ALIV TELECOM S.A.C. Piura</v>
      </c>
      <c r="BH1022" s="5" t="str">
        <f>Sheet1[[#This Row],[DNI_ASESOR]]</f>
        <v>20609316170</v>
      </c>
      <c r="BI1022">
        <f>IF(Sheet1[[#This Row],[GRUPO]]="G1",IF(AND(Sheet1[[#This Row],[RECIBO1_PAGADO]]&lt;&gt;"",Sheet1[[#This Row],[RECIBO1_PAGADO]]&lt;=DATEVALUE("10/06/2025")),1,0),0)</f>
        <v>0</v>
      </c>
      <c r="BJ1022" s="9">
        <f>Sheet1[[#This Row],[PRECIO CON IGV EXTERNO]]/1.18</f>
        <v>58.474576271186443</v>
      </c>
      <c r="BK1022" s="5" t="str">
        <f>IF(MONTH(Sheet1[[#This Row],[WS_RECIBO1_EMISION]])=5,"G1",IF(MONTH(Sheet1[[#This Row],[WS_RECIBO1_EMISION]])-5=1,"G2","POR DEFINIR"))</f>
        <v>POR DEFINIR</v>
      </c>
      <c r="BL1022" s="5" t="s">
        <v>1798</v>
      </c>
    </row>
    <row r="1023" spans="1:64" x14ac:dyDescent="0.25">
      <c r="A1023">
        <v>2193076</v>
      </c>
      <c r="B1023" t="s">
        <v>1327</v>
      </c>
      <c r="C1023" t="s">
        <v>94</v>
      </c>
      <c r="D1023" t="s">
        <v>95</v>
      </c>
      <c r="E1023" t="s">
        <v>102</v>
      </c>
      <c r="H1023" s="3">
        <v>45799</v>
      </c>
      <c r="I1023" s="13">
        <v>45799.877231365739</v>
      </c>
      <c r="J1023" t="s">
        <v>195</v>
      </c>
      <c r="K1023">
        <v>1000</v>
      </c>
      <c r="L1023" t="s">
        <v>188</v>
      </c>
      <c r="M1023" t="s">
        <v>58</v>
      </c>
      <c r="N1023">
        <v>1</v>
      </c>
      <c r="O1023">
        <v>0</v>
      </c>
      <c r="P1023">
        <v>0</v>
      </c>
      <c r="Q1023">
        <v>0</v>
      </c>
      <c r="R1023" t="s">
        <v>227</v>
      </c>
      <c r="S1023" t="s">
        <v>227</v>
      </c>
      <c r="T1023">
        <v>0</v>
      </c>
      <c r="U1023" t="s">
        <v>227</v>
      </c>
      <c r="V1023" t="s">
        <v>227</v>
      </c>
      <c r="W1023" t="s">
        <v>227</v>
      </c>
      <c r="X1023" t="s">
        <v>227</v>
      </c>
      <c r="Y1023" t="s">
        <v>227</v>
      </c>
      <c r="Z1023" t="s">
        <v>228</v>
      </c>
      <c r="AA1023" t="s">
        <v>54</v>
      </c>
      <c r="AB1023">
        <v>129.9</v>
      </c>
      <c r="AC1023">
        <v>111.563</v>
      </c>
      <c r="AD1023" t="s">
        <v>67</v>
      </c>
      <c r="AE1023" t="s">
        <v>4</v>
      </c>
      <c r="AF1023" t="s">
        <v>8</v>
      </c>
      <c r="AG1023" t="s">
        <v>88</v>
      </c>
      <c r="AH1023" s="3">
        <v>45800</v>
      </c>
      <c r="AJ1023" t="s">
        <v>56</v>
      </c>
      <c r="AK1023" s="3"/>
      <c r="AM1023" s="3"/>
      <c r="AN1023" t="s">
        <v>57</v>
      </c>
      <c r="AO1023" s="3"/>
      <c r="AR1023"/>
      <c r="AS1023">
        <v>202505</v>
      </c>
      <c r="AT1023" s="3">
        <v>45800</v>
      </c>
      <c r="AU1023">
        <v>2193076</v>
      </c>
      <c r="AW1023" s="3"/>
      <c r="AY1023" s="3"/>
      <c r="BA1023" s="3"/>
      <c r="BC1023" s="3"/>
      <c r="BD1023">
        <v>202505</v>
      </c>
      <c r="BE1023">
        <v>202505</v>
      </c>
      <c r="BF1023" s="5">
        <f>IFERROR(VLOOKUP(Sheet1[[#This Row],[ASESOR]],Parámetros!A:B,2,0),Sheet1[[#This Row],[PERIODO_ALTA]])</f>
        <v>202505</v>
      </c>
      <c r="BG1023" s="5" t="str">
        <f>_xlfn.CONCAT(TRIM(Sheet1[[#This Row],[ASESOR]])," ",TRIM(Sheet1[[#This Row],[DEPARTAMENTO]]))</f>
        <v>ALIV TELECOM S.A.C. La Libertad</v>
      </c>
      <c r="BH1023" s="5" t="str">
        <f>Sheet1[[#This Row],[DNI_ASESOR]]</f>
        <v>20609316170</v>
      </c>
      <c r="BI1023">
        <f>IF(Sheet1[[#This Row],[GRUPO]]="G1",IF(AND(Sheet1[[#This Row],[RECIBO1_PAGADO]]&lt;&gt;"",Sheet1[[#This Row],[RECIBO1_PAGADO]]&lt;=DATEVALUE("10/06/2025")),1,0),0)</f>
        <v>0</v>
      </c>
      <c r="BJ1023" s="9">
        <f>Sheet1[[#This Row],[PRECIO CON IGV EXTERNO]]/1.18</f>
        <v>94.544915254237296</v>
      </c>
      <c r="BK1023" s="5" t="str">
        <f>IF(MONTH(Sheet1[[#This Row],[WS_RECIBO1_EMISION]])=5,"G1",IF(MONTH(Sheet1[[#This Row],[WS_RECIBO1_EMISION]])-5=1,"G2","POR DEFINIR"))</f>
        <v>POR DEFINIR</v>
      </c>
      <c r="BL1023" s="5" t="s">
        <v>1798</v>
      </c>
    </row>
    <row r="1024" spans="1:64" x14ac:dyDescent="0.25">
      <c r="A1024">
        <v>2193080</v>
      </c>
      <c r="B1024" t="s">
        <v>1328</v>
      </c>
      <c r="C1024" t="s">
        <v>94</v>
      </c>
      <c r="D1024" t="s">
        <v>95</v>
      </c>
      <c r="E1024" t="s">
        <v>96</v>
      </c>
      <c r="H1024" s="3">
        <v>45799</v>
      </c>
      <c r="I1024" s="13">
        <v>45799.864754710645</v>
      </c>
      <c r="J1024" t="s">
        <v>195</v>
      </c>
      <c r="K1024">
        <v>1000</v>
      </c>
      <c r="L1024" t="s">
        <v>188</v>
      </c>
      <c r="M1024" t="s">
        <v>58</v>
      </c>
      <c r="N1024">
        <v>1</v>
      </c>
      <c r="O1024">
        <v>0</v>
      </c>
      <c r="P1024">
        <v>0</v>
      </c>
      <c r="Q1024">
        <v>0</v>
      </c>
      <c r="R1024" t="s">
        <v>227</v>
      </c>
      <c r="S1024" t="s">
        <v>227</v>
      </c>
      <c r="T1024">
        <v>0</v>
      </c>
      <c r="U1024" t="s">
        <v>227</v>
      </c>
      <c r="V1024" t="s">
        <v>227</v>
      </c>
      <c r="W1024" t="s">
        <v>227</v>
      </c>
      <c r="X1024" t="s">
        <v>227</v>
      </c>
      <c r="Y1024" t="s">
        <v>227</v>
      </c>
      <c r="Z1024" t="s">
        <v>228</v>
      </c>
      <c r="AA1024" t="s">
        <v>54</v>
      </c>
      <c r="AB1024">
        <v>129.9</v>
      </c>
      <c r="AC1024">
        <v>111.563</v>
      </c>
      <c r="AD1024" t="s">
        <v>67</v>
      </c>
      <c r="AE1024" t="s">
        <v>4</v>
      </c>
      <c r="AF1024" t="s">
        <v>8</v>
      </c>
      <c r="AG1024" t="s">
        <v>88</v>
      </c>
      <c r="AH1024" s="3">
        <v>45800</v>
      </c>
      <c r="AJ1024" t="s">
        <v>56</v>
      </c>
      <c r="AK1024" s="3"/>
      <c r="AM1024" s="3"/>
      <c r="AN1024" t="s">
        <v>57</v>
      </c>
      <c r="AO1024" s="3"/>
      <c r="AR1024"/>
      <c r="AS1024">
        <v>202505</v>
      </c>
      <c r="AT1024" s="3">
        <v>45800</v>
      </c>
      <c r="AU1024">
        <v>2193080</v>
      </c>
      <c r="AW1024" s="3"/>
      <c r="AY1024" s="3"/>
      <c r="BA1024" s="3"/>
      <c r="BC1024" s="3"/>
      <c r="BD1024">
        <v>202505</v>
      </c>
      <c r="BE1024">
        <v>202505</v>
      </c>
      <c r="BF1024" s="5">
        <f>IFERROR(VLOOKUP(Sheet1[[#This Row],[ASESOR]],Parámetros!A:B,2,0),Sheet1[[#This Row],[PERIODO_ALTA]])</f>
        <v>202505</v>
      </c>
      <c r="BG1024" s="5" t="str">
        <f>_xlfn.CONCAT(TRIM(Sheet1[[#This Row],[ASESOR]])," ",TRIM(Sheet1[[#This Row],[DEPARTAMENTO]]))</f>
        <v>ALIV TELECOM S.A.C. La Libertad</v>
      </c>
      <c r="BH1024" s="5" t="str">
        <f>Sheet1[[#This Row],[DNI_ASESOR]]</f>
        <v>20609316170</v>
      </c>
      <c r="BI1024">
        <f>IF(Sheet1[[#This Row],[GRUPO]]="G1",IF(AND(Sheet1[[#This Row],[RECIBO1_PAGADO]]&lt;&gt;"",Sheet1[[#This Row],[RECIBO1_PAGADO]]&lt;=DATEVALUE("10/06/2025")),1,0),0)</f>
        <v>0</v>
      </c>
      <c r="BJ1024" s="9">
        <f>Sheet1[[#This Row],[PRECIO CON IGV EXTERNO]]/1.18</f>
        <v>94.544915254237296</v>
      </c>
      <c r="BK1024" s="5" t="str">
        <f>IF(MONTH(Sheet1[[#This Row],[WS_RECIBO1_EMISION]])=5,"G1",IF(MONTH(Sheet1[[#This Row],[WS_RECIBO1_EMISION]])-5=1,"G2","POR DEFINIR"))</f>
        <v>POR DEFINIR</v>
      </c>
      <c r="BL1024" s="5" t="s">
        <v>1798</v>
      </c>
    </row>
    <row r="1025" spans="1:64" x14ac:dyDescent="0.25">
      <c r="A1025">
        <v>2193181</v>
      </c>
      <c r="B1025" t="s">
        <v>1329</v>
      </c>
      <c r="C1025" t="s">
        <v>85</v>
      </c>
      <c r="D1025" t="s">
        <v>86</v>
      </c>
      <c r="E1025" t="s">
        <v>66</v>
      </c>
      <c r="H1025" s="3">
        <v>45799</v>
      </c>
      <c r="I1025" s="13">
        <v>45799.916818287034</v>
      </c>
      <c r="J1025" t="s">
        <v>190</v>
      </c>
      <c r="K1025">
        <v>350</v>
      </c>
      <c r="L1025" t="s">
        <v>186</v>
      </c>
      <c r="M1025" t="s">
        <v>53</v>
      </c>
      <c r="N1025">
        <v>0</v>
      </c>
      <c r="O1025">
        <v>0</v>
      </c>
      <c r="P1025">
        <v>0</v>
      </c>
      <c r="Q1025">
        <v>0</v>
      </c>
      <c r="R1025" t="s">
        <v>227</v>
      </c>
      <c r="S1025" t="s">
        <v>227</v>
      </c>
      <c r="T1025">
        <v>0</v>
      </c>
      <c r="U1025" t="s">
        <v>227</v>
      </c>
      <c r="V1025" t="s">
        <v>227</v>
      </c>
      <c r="W1025" t="s">
        <v>227</v>
      </c>
      <c r="X1025" t="s">
        <v>227</v>
      </c>
      <c r="Y1025" t="s">
        <v>227</v>
      </c>
      <c r="Z1025" t="s">
        <v>227</v>
      </c>
      <c r="AA1025" t="s">
        <v>54</v>
      </c>
      <c r="AB1025">
        <v>69</v>
      </c>
      <c r="AC1025">
        <v>69</v>
      </c>
      <c r="AD1025" t="s">
        <v>67</v>
      </c>
      <c r="AE1025" t="s">
        <v>323</v>
      </c>
      <c r="AF1025" t="s">
        <v>324</v>
      </c>
      <c r="AG1025" t="s">
        <v>88</v>
      </c>
      <c r="AH1025" s="3">
        <v>45800</v>
      </c>
      <c r="AJ1025" t="s">
        <v>56</v>
      </c>
      <c r="AK1025" s="3"/>
      <c r="AM1025" s="3"/>
      <c r="AN1025" t="s">
        <v>57</v>
      </c>
      <c r="AO1025" s="3"/>
      <c r="AQ1025" t="s">
        <v>57</v>
      </c>
      <c r="AR1025" t="s">
        <v>69</v>
      </c>
      <c r="AS1025">
        <v>202505</v>
      </c>
      <c r="AT1025" s="3">
        <v>45800</v>
      </c>
      <c r="AU1025">
        <v>2193181</v>
      </c>
      <c r="AW1025" s="3"/>
      <c r="AY1025" s="3"/>
      <c r="BA1025" s="3"/>
      <c r="BC1025" s="3"/>
      <c r="BD1025">
        <v>202505</v>
      </c>
      <c r="BE1025">
        <v>202505</v>
      </c>
      <c r="BF1025" s="5">
        <f>IFERROR(VLOOKUP(Sheet1[[#This Row],[ASESOR]],Parámetros!A:B,2,0),Sheet1[[#This Row],[PERIODO_ALTA]])</f>
        <v>202505</v>
      </c>
      <c r="BG1025" s="5" t="str">
        <f>_xlfn.CONCAT(TRIM(Sheet1[[#This Row],[ASESOR]])," ",TRIM(Sheet1[[#This Row],[DEPARTAMENTO]]))</f>
        <v>CR &amp; DR TECNOLOGIA DE VANGUARD Lambayeque</v>
      </c>
      <c r="BH1025" s="5" t="str">
        <f>Sheet1[[#This Row],[DNI_ASESOR]]</f>
        <v>20611469480</v>
      </c>
      <c r="BI1025">
        <f>IF(Sheet1[[#This Row],[GRUPO]]="G1",IF(AND(Sheet1[[#This Row],[RECIBO1_PAGADO]]&lt;&gt;"",Sheet1[[#This Row],[RECIBO1_PAGADO]]&lt;=DATEVALUE("10/06/2025")),1,0),0)</f>
        <v>0</v>
      </c>
      <c r="BJ1025" s="9">
        <f>Sheet1[[#This Row],[PRECIO CON IGV EXTERNO]]/1.18</f>
        <v>58.474576271186443</v>
      </c>
      <c r="BK1025" s="5" t="str">
        <f>IF(MONTH(Sheet1[[#This Row],[WS_RECIBO1_EMISION]])=5,"G1",IF(MONTH(Sheet1[[#This Row],[WS_RECIBO1_EMISION]])-5=1,"G2","POR DEFINIR"))</f>
        <v>POR DEFINIR</v>
      </c>
      <c r="BL1025" s="5" t="s">
        <v>1798</v>
      </c>
    </row>
    <row r="1026" spans="1:64" x14ac:dyDescent="0.25">
      <c r="A1026">
        <v>2193193</v>
      </c>
      <c r="B1026" t="s">
        <v>1330</v>
      </c>
      <c r="C1026" t="s">
        <v>89</v>
      </c>
      <c r="D1026" t="s">
        <v>89</v>
      </c>
      <c r="E1026" t="s">
        <v>93</v>
      </c>
      <c r="H1026" s="3">
        <v>45799</v>
      </c>
      <c r="I1026" s="13">
        <v>45799.931394247687</v>
      </c>
      <c r="J1026" t="s">
        <v>190</v>
      </c>
      <c r="K1026">
        <v>350</v>
      </c>
      <c r="L1026" t="s">
        <v>186</v>
      </c>
      <c r="M1026" t="s">
        <v>53</v>
      </c>
      <c r="N1026">
        <v>0</v>
      </c>
      <c r="O1026">
        <v>0</v>
      </c>
      <c r="P1026">
        <v>0</v>
      </c>
      <c r="Q1026">
        <v>0</v>
      </c>
      <c r="R1026" t="s">
        <v>227</v>
      </c>
      <c r="S1026" t="s">
        <v>227</v>
      </c>
      <c r="T1026">
        <v>0</v>
      </c>
      <c r="U1026" t="s">
        <v>227</v>
      </c>
      <c r="V1026" t="s">
        <v>227</v>
      </c>
      <c r="W1026" t="s">
        <v>227</v>
      </c>
      <c r="X1026" t="s">
        <v>227</v>
      </c>
      <c r="Y1026" t="s">
        <v>227</v>
      </c>
      <c r="Z1026" t="s">
        <v>227</v>
      </c>
      <c r="AA1026" t="s">
        <v>64</v>
      </c>
      <c r="AB1026">
        <v>69</v>
      </c>
      <c r="AC1026">
        <v>69</v>
      </c>
      <c r="AD1026" t="s">
        <v>67</v>
      </c>
      <c r="AE1026" t="s">
        <v>4</v>
      </c>
      <c r="AF1026" t="s">
        <v>8</v>
      </c>
      <c r="AG1026" t="s">
        <v>88</v>
      </c>
      <c r="AH1026" s="3">
        <v>45800</v>
      </c>
      <c r="AJ1026" t="s">
        <v>56</v>
      </c>
      <c r="AK1026" s="3"/>
      <c r="AM1026" s="3"/>
      <c r="AN1026" t="s">
        <v>57</v>
      </c>
      <c r="AO1026" s="3"/>
      <c r="AR1026"/>
      <c r="AS1026">
        <v>202505</v>
      </c>
      <c r="AT1026" s="3">
        <v>45800</v>
      </c>
      <c r="AU1026">
        <v>2193193</v>
      </c>
      <c r="AW1026" s="3"/>
      <c r="AY1026" s="3"/>
      <c r="BA1026" s="3"/>
      <c r="BC1026" s="3"/>
      <c r="BD1026">
        <v>202505</v>
      </c>
      <c r="BE1026">
        <v>202505</v>
      </c>
      <c r="BF1026" s="5">
        <f>IFERROR(VLOOKUP(Sheet1[[#This Row],[ASESOR]],Parámetros!A:B,2,0),Sheet1[[#This Row],[PERIODO_ALTA]])</f>
        <v>202505</v>
      </c>
      <c r="BG1026" s="5" t="str">
        <f>_xlfn.CONCAT(TRIM(Sheet1[[#This Row],[ASESOR]])," ",TRIM(Sheet1[[#This Row],[DEPARTAMENTO]]))</f>
        <v>ALIV TELECOM S.A.C. Piura</v>
      </c>
      <c r="BH1026" s="5" t="str">
        <f>Sheet1[[#This Row],[DNI_ASESOR]]</f>
        <v>20609316170</v>
      </c>
      <c r="BI1026">
        <f>IF(Sheet1[[#This Row],[GRUPO]]="G1",IF(AND(Sheet1[[#This Row],[RECIBO1_PAGADO]]&lt;&gt;"",Sheet1[[#This Row],[RECIBO1_PAGADO]]&lt;=DATEVALUE("10/06/2025")),1,0),0)</f>
        <v>0</v>
      </c>
      <c r="BJ1026" s="9">
        <f>Sheet1[[#This Row],[PRECIO CON IGV EXTERNO]]/1.18</f>
        <v>58.474576271186443</v>
      </c>
      <c r="BK1026" s="5" t="str">
        <f>IF(MONTH(Sheet1[[#This Row],[WS_RECIBO1_EMISION]])=5,"G1",IF(MONTH(Sheet1[[#This Row],[WS_RECIBO1_EMISION]])-5=1,"G2","POR DEFINIR"))</f>
        <v>POR DEFINIR</v>
      </c>
      <c r="BL1026" s="5" t="s">
        <v>1798</v>
      </c>
    </row>
    <row r="1027" spans="1:64" x14ac:dyDescent="0.25">
      <c r="A1027">
        <v>2193195</v>
      </c>
      <c r="B1027" t="s">
        <v>1331</v>
      </c>
      <c r="C1027" t="s">
        <v>94</v>
      </c>
      <c r="D1027" t="s">
        <v>95</v>
      </c>
      <c r="E1027" t="s">
        <v>96</v>
      </c>
      <c r="H1027" s="3">
        <v>45799</v>
      </c>
      <c r="I1027" s="13">
        <v>45799.916831481481</v>
      </c>
      <c r="J1027" t="s">
        <v>191</v>
      </c>
      <c r="K1027">
        <v>550</v>
      </c>
      <c r="L1027" t="s">
        <v>186</v>
      </c>
      <c r="M1027" t="s">
        <v>53</v>
      </c>
      <c r="N1027">
        <v>0</v>
      </c>
      <c r="O1027">
        <v>0</v>
      </c>
      <c r="P1027">
        <v>0</v>
      </c>
      <c r="Q1027">
        <v>0</v>
      </c>
      <c r="R1027" t="s">
        <v>227</v>
      </c>
      <c r="S1027" t="s">
        <v>227</v>
      </c>
      <c r="T1027">
        <v>0</v>
      </c>
      <c r="U1027" t="s">
        <v>227</v>
      </c>
      <c r="V1027" t="s">
        <v>227</v>
      </c>
      <c r="W1027" t="s">
        <v>227</v>
      </c>
      <c r="X1027" t="s">
        <v>227</v>
      </c>
      <c r="Y1027" t="s">
        <v>227</v>
      </c>
      <c r="Z1027" t="s">
        <v>227</v>
      </c>
      <c r="AA1027" t="s">
        <v>54</v>
      </c>
      <c r="AB1027">
        <v>89</v>
      </c>
      <c r="AC1027">
        <v>89</v>
      </c>
      <c r="AD1027" t="s">
        <v>67</v>
      </c>
      <c r="AE1027" t="s">
        <v>4</v>
      </c>
      <c r="AF1027" t="s">
        <v>8</v>
      </c>
      <c r="AG1027" t="s">
        <v>88</v>
      </c>
      <c r="AH1027" s="3">
        <v>45800</v>
      </c>
      <c r="AJ1027" t="s">
        <v>56</v>
      </c>
      <c r="AK1027" s="3"/>
      <c r="AM1027" s="3"/>
      <c r="AN1027" t="s">
        <v>57</v>
      </c>
      <c r="AO1027" s="3"/>
      <c r="AR1027"/>
      <c r="AS1027">
        <v>202505</v>
      </c>
      <c r="AT1027" s="3">
        <v>45800</v>
      </c>
      <c r="AU1027">
        <v>2193195</v>
      </c>
      <c r="AW1027" s="3"/>
      <c r="AY1027" s="3"/>
      <c r="BA1027" s="3"/>
      <c r="BC1027" s="3"/>
      <c r="BD1027">
        <v>202505</v>
      </c>
      <c r="BE1027">
        <v>202505</v>
      </c>
      <c r="BF1027" s="5">
        <f>IFERROR(VLOOKUP(Sheet1[[#This Row],[ASESOR]],Parámetros!A:B,2,0),Sheet1[[#This Row],[PERIODO_ALTA]])</f>
        <v>202505</v>
      </c>
      <c r="BG1027" s="5" t="str">
        <f>_xlfn.CONCAT(TRIM(Sheet1[[#This Row],[ASESOR]])," ",TRIM(Sheet1[[#This Row],[DEPARTAMENTO]]))</f>
        <v>ALIV TELECOM S.A.C. La Libertad</v>
      </c>
      <c r="BH1027" s="5" t="str">
        <f>Sheet1[[#This Row],[DNI_ASESOR]]</f>
        <v>20609316170</v>
      </c>
      <c r="BI1027">
        <f>IF(Sheet1[[#This Row],[GRUPO]]="G1",IF(AND(Sheet1[[#This Row],[RECIBO1_PAGADO]]&lt;&gt;"",Sheet1[[#This Row],[RECIBO1_PAGADO]]&lt;=DATEVALUE("10/06/2025")),1,0),0)</f>
        <v>0</v>
      </c>
      <c r="BJ1027" s="9">
        <f>Sheet1[[#This Row],[PRECIO CON IGV EXTERNO]]/1.18</f>
        <v>75.423728813559322</v>
      </c>
      <c r="BK1027" s="5" t="str">
        <f>IF(MONTH(Sheet1[[#This Row],[WS_RECIBO1_EMISION]])=5,"G1",IF(MONTH(Sheet1[[#This Row],[WS_RECIBO1_EMISION]])-5=1,"G2","POR DEFINIR"))</f>
        <v>POR DEFINIR</v>
      </c>
      <c r="BL1027" s="5" t="s">
        <v>1798</v>
      </c>
    </row>
    <row r="1028" spans="1:64" x14ac:dyDescent="0.25">
      <c r="A1028">
        <v>2193261</v>
      </c>
      <c r="B1028" t="s">
        <v>1332</v>
      </c>
      <c r="C1028" t="s">
        <v>89</v>
      </c>
      <c r="D1028" t="s">
        <v>89</v>
      </c>
      <c r="E1028" t="s">
        <v>90</v>
      </c>
      <c r="H1028" s="3">
        <v>45797</v>
      </c>
      <c r="I1028" s="13">
        <v>45800.139732719908</v>
      </c>
      <c r="J1028" t="s">
        <v>190</v>
      </c>
      <c r="K1028">
        <v>350</v>
      </c>
      <c r="L1028" t="s">
        <v>186</v>
      </c>
      <c r="M1028" t="s">
        <v>53</v>
      </c>
      <c r="N1028">
        <v>0</v>
      </c>
      <c r="O1028">
        <v>0</v>
      </c>
      <c r="P1028">
        <v>0</v>
      </c>
      <c r="Q1028">
        <v>0</v>
      </c>
      <c r="R1028" t="s">
        <v>227</v>
      </c>
      <c r="S1028" t="s">
        <v>227</v>
      </c>
      <c r="T1028">
        <v>0</v>
      </c>
      <c r="U1028" t="s">
        <v>227</v>
      </c>
      <c r="V1028" t="s">
        <v>227</v>
      </c>
      <c r="W1028" t="s">
        <v>227</v>
      </c>
      <c r="X1028" t="s">
        <v>227</v>
      </c>
      <c r="Y1028" t="s">
        <v>227</v>
      </c>
      <c r="Z1028" t="s">
        <v>227</v>
      </c>
      <c r="AA1028" t="s">
        <v>54</v>
      </c>
      <c r="AB1028">
        <v>69</v>
      </c>
      <c r="AC1028">
        <v>69</v>
      </c>
      <c r="AD1028" t="s">
        <v>67</v>
      </c>
      <c r="AE1028" t="s">
        <v>70</v>
      </c>
      <c r="AF1028" t="s">
        <v>131</v>
      </c>
      <c r="AG1028" t="s">
        <v>88</v>
      </c>
      <c r="AH1028" s="3">
        <v>45800</v>
      </c>
      <c r="AJ1028" t="s">
        <v>56</v>
      </c>
      <c r="AK1028" s="3"/>
      <c r="AM1028" s="3"/>
      <c r="AN1028" t="s">
        <v>57</v>
      </c>
      <c r="AO1028" s="3"/>
      <c r="AR1028"/>
      <c r="AS1028">
        <v>202505</v>
      </c>
      <c r="AT1028" s="3">
        <v>45800</v>
      </c>
      <c r="AU1028">
        <v>2193261</v>
      </c>
      <c r="AW1028" s="3"/>
      <c r="AY1028" s="3"/>
      <c r="BA1028" s="3"/>
      <c r="BC1028" s="3"/>
      <c r="BD1028">
        <v>202505</v>
      </c>
      <c r="BE1028">
        <v>202505</v>
      </c>
      <c r="BF1028" s="5">
        <f>IFERROR(VLOOKUP(Sheet1[[#This Row],[ASESOR]],Parámetros!A:B,2,0),Sheet1[[#This Row],[PERIODO_ALTA]])</f>
        <v>202505</v>
      </c>
      <c r="BG1028" s="5" t="str">
        <f>_xlfn.CONCAT(TRIM(Sheet1[[#This Row],[ASESOR]])," ",TRIM(Sheet1[[#This Row],[DEPARTAMENTO]]))</f>
        <v>SICOMNET SAC Piura</v>
      </c>
      <c r="BH1028" s="5" t="str">
        <f>Sheet1[[#This Row],[DNI_ASESOR]]</f>
        <v>20610959564</v>
      </c>
      <c r="BI1028">
        <f>IF(Sheet1[[#This Row],[GRUPO]]="G1",IF(AND(Sheet1[[#This Row],[RECIBO1_PAGADO]]&lt;&gt;"",Sheet1[[#This Row],[RECIBO1_PAGADO]]&lt;=DATEVALUE("10/06/2025")),1,0),0)</f>
        <v>0</v>
      </c>
      <c r="BJ1028" s="9">
        <f>Sheet1[[#This Row],[PRECIO CON IGV EXTERNO]]/1.18</f>
        <v>58.474576271186443</v>
      </c>
      <c r="BK1028" s="5" t="str">
        <f>IF(MONTH(Sheet1[[#This Row],[WS_RECIBO1_EMISION]])=5,"G1",IF(MONTH(Sheet1[[#This Row],[WS_RECIBO1_EMISION]])-5=1,"G2","POR DEFINIR"))</f>
        <v>POR DEFINIR</v>
      </c>
      <c r="BL1028" s="5" t="s">
        <v>1798</v>
      </c>
    </row>
    <row r="1029" spans="1:64" x14ac:dyDescent="0.25">
      <c r="A1029">
        <v>2193329</v>
      </c>
      <c r="B1029" t="s">
        <v>1333</v>
      </c>
      <c r="C1029" t="s">
        <v>1003</v>
      </c>
      <c r="D1029" t="s">
        <v>1003</v>
      </c>
      <c r="E1029" t="s">
        <v>1004</v>
      </c>
      <c r="H1029" s="3">
        <v>45799</v>
      </c>
      <c r="I1029" s="13">
        <v>45800.391808217595</v>
      </c>
      <c r="J1029" t="s">
        <v>190</v>
      </c>
      <c r="K1029">
        <v>350</v>
      </c>
      <c r="L1029" t="s">
        <v>186</v>
      </c>
      <c r="M1029" t="s">
        <v>53</v>
      </c>
      <c r="N1029">
        <v>0</v>
      </c>
      <c r="O1029">
        <v>0</v>
      </c>
      <c r="P1029">
        <v>0</v>
      </c>
      <c r="Q1029">
        <v>0</v>
      </c>
      <c r="R1029" t="s">
        <v>227</v>
      </c>
      <c r="S1029" t="s">
        <v>227</v>
      </c>
      <c r="T1029">
        <v>0</v>
      </c>
      <c r="U1029" t="s">
        <v>227</v>
      </c>
      <c r="V1029" t="s">
        <v>227</v>
      </c>
      <c r="W1029" t="s">
        <v>227</v>
      </c>
      <c r="X1029" t="s">
        <v>227</v>
      </c>
      <c r="Y1029" t="s">
        <v>227</v>
      </c>
      <c r="Z1029" t="s">
        <v>227</v>
      </c>
      <c r="AA1029" t="s">
        <v>54</v>
      </c>
      <c r="AB1029">
        <v>69</v>
      </c>
      <c r="AC1029">
        <v>69</v>
      </c>
      <c r="AD1029" t="s">
        <v>67</v>
      </c>
      <c r="AE1029" t="s">
        <v>900</v>
      </c>
      <c r="AF1029" t="s">
        <v>901</v>
      </c>
      <c r="AG1029" t="s">
        <v>88</v>
      </c>
      <c r="AH1029" s="3">
        <v>45801</v>
      </c>
      <c r="AJ1029" t="s">
        <v>56</v>
      </c>
      <c r="AK1029" s="3"/>
      <c r="AM1029" s="3"/>
      <c r="AN1029" t="s">
        <v>57</v>
      </c>
      <c r="AO1029" s="3"/>
      <c r="AR1029"/>
      <c r="AS1029">
        <v>202505</v>
      </c>
      <c r="AT1029" s="3">
        <v>45801</v>
      </c>
      <c r="AU1029">
        <v>2193329</v>
      </c>
      <c r="AW1029" s="3"/>
      <c r="AY1029" s="3"/>
      <c r="BA1029" s="3"/>
      <c r="BC1029" s="3"/>
      <c r="BD1029">
        <v>202505</v>
      </c>
      <c r="BE1029">
        <v>202505</v>
      </c>
      <c r="BF1029" s="5">
        <f>IFERROR(VLOOKUP(Sheet1[[#This Row],[ASESOR]],Parámetros!A:B,2,0),Sheet1[[#This Row],[PERIODO_ALTA]])</f>
        <v>202505</v>
      </c>
      <c r="BG1029" s="5" t="str">
        <f>_xlfn.CONCAT(TRIM(Sheet1[[#This Row],[ASESOR]])," ",TRIM(Sheet1[[#This Row],[DEPARTAMENTO]]))</f>
        <v>FUTURA CONNECTION Arequipa</v>
      </c>
      <c r="BH1029" s="5" t="str">
        <f>Sheet1[[#This Row],[DNI_ASESOR]]</f>
        <v>20608999371</v>
      </c>
      <c r="BI1029">
        <f>IF(Sheet1[[#This Row],[GRUPO]]="G1",IF(AND(Sheet1[[#This Row],[RECIBO1_PAGADO]]&lt;&gt;"",Sheet1[[#This Row],[RECIBO1_PAGADO]]&lt;=DATEVALUE("10/06/2025")),1,0),0)</f>
        <v>0</v>
      </c>
      <c r="BJ1029" s="9">
        <f>Sheet1[[#This Row],[PRECIO CON IGV EXTERNO]]/1.18</f>
        <v>58.474576271186443</v>
      </c>
      <c r="BK1029" s="5" t="str">
        <f>IF(MONTH(Sheet1[[#This Row],[WS_RECIBO1_EMISION]])=5,"G1",IF(MONTH(Sheet1[[#This Row],[WS_RECIBO1_EMISION]])-5=1,"G2","POR DEFINIR"))</f>
        <v>POR DEFINIR</v>
      </c>
      <c r="BL1029" s="5" t="s">
        <v>1797</v>
      </c>
    </row>
    <row r="1030" spans="1:64" x14ac:dyDescent="0.25">
      <c r="A1030">
        <v>2193359</v>
      </c>
      <c r="B1030" t="s">
        <v>1334</v>
      </c>
      <c r="C1030" t="s">
        <v>89</v>
      </c>
      <c r="D1030" t="s">
        <v>89</v>
      </c>
      <c r="E1030" t="s">
        <v>97</v>
      </c>
      <c r="H1030" s="3">
        <v>45800</v>
      </c>
      <c r="I1030" s="13">
        <v>45800.410595023146</v>
      </c>
      <c r="J1030" t="s">
        <v>190</v>
      </c>
      <c r="K1030">
        <v>350</v>
      </c>
      <c r="L1030" t="s">
        <v>188</v>
      </c>
      <c r="M1030" t="s">
        <v>58</v>
      </c>
      <c r="N1030">
        <v>0</v>
      </c>
      <c r="O1030">
        <v>0</v>
      </c>
      <c r="P1030">
        <v>0</v>
      </c>
      <c r="Q1030">
        <v>0</v>
      </c>
      <c r="R1030" t="s">
        <v>227</v>
      </c>
      <c r="S1030" t="s">
        <v>227</v>
      </c>
      <c r="T1030">
        <v>0</v>
      </c>
      <c r="U1030" t="s">
        <v>227</v>
      </c>
      <c r="V1030" t="s">
        <v>227</v>
      </c>
      <c r="W1030" t="s">
        <v>228</v>
      </c>
      <c r="X1030" t="s">
        <v>227</v>
      </c>
      <c r="Y1030" t="s">
        <v>227</v>
      </c>
      <c r="Z1030" t="s">
        <v>227</v>
      </c>
      <c r="AA1030" t="s">
        <v>54</v>
      </c>
      <c r="AB1030">
        <v>94</v>
      </c>
      <c r="AC1030">
        <v>94</v>
      </c>
      <c r="AD1030" t="s">
        <v>67</v>
      </c>
      <c r="AE1030" t="s">
        <v>4</v>
      </c>
      <c r="AF1030" t="s">
        <v>8</v>
      </c>
      <c r="AG1030" t="s">
        <v>88</v>
      </c>
      <c r="AH1030" s="3">
        <v>45800</v>
      </c>
      <c r="AJ1030" t="s">
        <v>56</v>
      </c>
      <c r="AK1030" s="3"/>
      <c r="AM1030" s="3"/>
      <c r="AN1030" t="s">
        <v>57</v>
      </c>
      <c r="AO1030" s="3"/>
      <c r="AR1030"/>
      <c r="AS1030">
        <v>202505</v>
      </c>
      <c r="AT1030" s="3">
        <v>45800</v>
      </c>
      <c r="AU1030">
        <v>2193359</v>
      </c>
      <c r="AW1030" s="3"/>
      <c r="AY1030" s="3"/>
      <c r="BA1030" s="3"/>
      <c r="BC1030" s="3"/>
      <c r="BD1030">
        <v>202505</v>
      </c>
      <c r="BE1030">
        <v>202505</v>
      </c>
      <c r="BF1030" s="5">
        <f>IFERROR(VLOOKUP(Sheet1[[#This Row],[ASESOR]],Parámetros!A:B,2,0),Sheet1[[#This Row],[PERIODO_ALTA]])</f>
        <v>202505</v>
      </c>
      <c r="BG1030" s="5" t="str">
        <f>_xlfn.CONCAT(TRIM(Sheet1[[#This Row],[ASESOR]])," ",TRIM(Sheet1[[#This Row],[DEPARTAMENTO]]))</f>
        <v>ALIV TELECOM S.A.C. Piura</v>
      </c>
      <c r="BH1030" s="5" t="str">
        <f>Sheet1[[#This Row],[DNI_ASESOR]]</f>
        <v>20609316170</v>
      </c>
      <c r="BI1030">
        <f>IF(Sheet1[[#This Row],[GRUPO]]="G1",IF(AND(Sheet1[[#This Row],[RECIBO1_PAGADO]]&lt;&gt;"",Sheet1[[#This Row],[RECIBO1_PAGADO]]&lt;=DATEVALUE("10/06/2025")),1,0),0)</f>
        <v>0</v>
      </c>
      <c r="BJ1030" s="9">
        <f>Sheet1[[#This Row],[PRECIO CON IGV EXTERNO]]/1.18</f>
        <v>79.66101694915254</v>
      </c>
      <c r="BK1030" s="5" t="str">
        <f>IF(MONTH(Sheet1[[#This Row],[WS_RECIBO1_EMISION]])=5,"G1",IF(MONTH(Sheet1[[#This Row],[WS_RECIBO1_EMISION]])-5=1,"G2","POR DEFINIR"))</f>
        <v>POR DEFINIR</v>
      </c>
      <c r="BL1030" s="5" t="s">
        <v>1798</v>
      </c>
    </row>
    <row r="1031" spans="1:64" x14ac:dyDescent="0.25">
      <c r="A1031">
        <v>2193386</v>
      </c>
      <c r="B1031" t="s">
        <v>1335</v>
      </c>
      <c r="C1031" t="s">
        <v>85</v>
      </c>
      <c r="D1031" t="s">
        <v>86</v>
      </c>
      <c r="E1031" t="s">
        <v>87</v>
      </c>
      <c r="H1031" s="3">
        <v>45800</v>
      </c>
      <c r="I1031" s="13">
        <v>45800.41682392361</v>
      </c>
      <c r="J1031" t="s">
        <v>190</v>
      </c>
      <c r="K1031">
        <v>350</v>
      </c>
      <c r="L1031" t="s">
        <v>186</v>
      </c>
      <c r="M1031" t="s">
        <v>53</v>
      </c>
      <c r="N1031">
        <v>0</v>
      </c>
      <c r="O1031">
        <v>0</v>
      </c>
      <c r="P1031">
        <v>0</v>
      </c>
      <c r="Q1031">
        <v>0</v>
      </c>
      <c r="R1031" t="s">
        <v>227</v>
      </c>
      <c r="S1031" t="s">
        <v>227</v>
      </c>
      <c r="T1031">
        <v>0</v>
      </c>
      <c r="U1031" t="s">
        <v>227</v>
      </c>
      <c r="V1031" t="s">
        <v>227</v>
      </c>
      <c r="W1031" t="s">
        <v>227</v>
      </c>
      <c r="X1031" t="s">
        <v>227</v>
      </c>
      <c r="Y1031" t="s">
        <v>227</v>
      </c>
      <c r="Z1031" t="s">
        <v>227</v>
      </c>
      <c r="AA1031" t="s">
        <v>64</v>
      </c>
      <c r="AB1031">
        <v>69</v>
      </c>
      <c r="AC1031">
        <v>69</v>
      </c>
      <c r="AD1031" t="s">
        <v>67</v>
      </c>
      <c r="AE1031" t="s">
        <v>91</v>
      </c>
      <c r="AF1031" t="s">
        <v>92</v>
      </c>
      <c r="AG1031" t="s">
        <v>88</v>
      </c>
      <c r="AH1031" s="3">
        <v>45801</v>
      </c>
      <c r="AJ1031" t="s">
        <v>56</v>
      </c>
      <c r="AK1031" s="3"/>
      <c r="AM1031" s="3"/>
      <c r="AN1031" t="s">
        <v>57</v>
      </c>
      <c r="AO1031" s="3"/>
      <c r="AR1031"/>
      <c r="AS1031">
        <v>202505</v>
      </c>
      <c r="AT1031" s="3">
        <v>45801</v>
      </c>
      <c r="AU1031">
        <v>2193386</v>
      </c>
      <c r="AW1031" s="3"/>
      <c r="AY1031" s="3"/>
      <c r="BA1031" s="3"/>
      <c r="BC1031" s="3"/>
      <c r="BD1031">
        <v>202505</v>
      </c>
      <c r="BE1031">
        <v>202505</v>
      </c>
      <c r="BF1031" s="5">
        <f>IFERROR(VLOOKUP(Sheet1[[#This Row],[ASESOR]],Parámetros!A:B,2,0),Sheet1[[#This Row],[PERIODO_ALTA]])</f>
        <v>202505</v>
      </c>
      <c r="BG1031" s="5" t="str">
        <f>_xlfn.CONCAT(TRIM(Sheet1[[#This Row],[ASESOR]])," ",TRIM(Sheet1[[#This Row],[DEPARTAMENTO]]))</f>
        <v>YBENS GROUP Lambayeque</v>
      </c>
      <c r="BH1031" s="5" t="str">
        <f>Sheet1[[#This Row],[DNI_ASESOR]]</f>
        <v>20610803131</v>
      </c>
      <c r="BI1031">
        <f>IF(Sheet1[[#This Row],[GRUPO]]="G1",IF(AND(Sheet1[[#This Row],[RECIBO1_PAGADO]]&lt;&gt;"",Sheet1[[#This Row],[RECIBO1_PAGADO]]&lt;=DATEVALUE("10/06/2025")),1,0),0)</f>
        <v>0</v>
      </c>
      <c r="BJ1031" s="9">
        <f>Sheet1[[#This Row],[PRECIO CON IGV EXTERNO]]/1.18</f>
        <v>58.474576271186443</v>
      </c>
      <c r="BK1031" s="5" t="str">
        <f>IF(MONTH(Sheet1[[#This Row],[WS_RECIBO1_EMISION]])=5,"G1",IF(MONTH(Sheet1[[#This Row],[WS_RECIBO1_EMISION]])-5=1,"G2","POR DEFINIR"))</f>
        <v>POR DEFINIR</v>
      </c>
      <c r="BL1031" s="5" t="s">
        <v>1798</v>
      </c>
    </row>
    <row r="1032" spans="1:64" x14ac:dyDescent="0.25">
      <c r="A1032">
        <v>2193456</v>
      </c>
      <c r="B1032" t="s">
        <v>1336</v>
      </c>
      <c r="C1032" t="s">
        <v>89</v>
      </c>
      <c r="D1032" t="s">
        <v>89</v>
      </c>
      <c r="E1032" t="s">
        <v>89</v>
      </c>
      <c r="H1032" s="3">
        <v>45800</v>
      </c>
      <c r="I1032" s="13">
        <v>45800.450147488424</v>
      </c>
      <c r="J1032" t="s">
        <v>195</v>
      </c>
      <c r="K1032">
        <v>1000</v>
      </c>
      <c r="L1032" t="s">
        <v>188</v>
      </c>
      <c r="M1032" t="s">
        <v>58</v>
      </c>
      <c r="N1032">
        <v>1</v>
      </c>
      <c r="O1032">
        <v>0</v>
      </c>
      <c r="P1032">
        <v>0</v>
      </c>
      <c r="Q1032">
        <v>0</v>
      </c>
      <c r="R1032" t="s">
        <v>227</v>
      </c>
      <c r="S1032" t="s">
        <v>227</v>
      </c>
      <c r="T1032">
        <v>0</v>
      </c>
      <c r="U1032" t="s">
        <v>227</v>
      </c>
      <c r="V1032" t="s">
        <v>227</v>
      </c>
      <c r="W1032" t="s">
        <v>227</v>
      </c>
      <c r="X1032" t="s">
        <v>227</v>
      </c>
      <c r="Y1032" t="s">
        <v>227</v>
      </c>
      <c r="Z1032" t="s">
        <v>228</v>
      </c>
      <c r="AA1032" t="s">
        <v>54</v>
      </c>
      <c r="AB1032">
        <v>144.9</v>
      </c>
      <c r="AC1032">
        <v>126.563</v>
      </c>
      <c r="AD1032" t="s">
        <v>55</v>
      </c>
      <c r="AE1032" t="s">
        <v>6</v>
      </c>
      <c r="AF1032" t="s">
        <v>10</v>
      </c>
      <c r="AG1032" t="s">
        <v>88</v>
      </c>
      <c r="AH1032" s="3">
        <v>45800</v>
      </c>
      <c r="AJ1032" t="s">
        <v>56</v>
      </c>
      <c r="AK1032" s="3"/>
      <c r="AM1032" s="3"/>
      <c r="AN1032" t="s">
        <v>57</v>
      </c>
      <c r="AO1032" s="3"/>
      <c r="AR1032"/>
      <c r="AS1032">
        <v>202505</v>
      </c>
      <c r="AT1032" s="3">
        <v>45800</v>
      </c>
      <c r="AU1032">
        <v>2193456</v>
      </c>
      <c r="AW1032" s="3"/>
      <c r="AY1032" s="3"/>
      <c r="BA1032" s="3"/>
      <c r="BC1032" s="3"/>
      <c r="BD1032">
        <v>202505</v>
      </c>
      <c r="BE1032">
        <v>202505</v>
      </c>
      <c r="BF1032" s="5">
        <f>IFERROR(VLOOKUP(Sheet1[[#This Row],[ASESOR]],Parámetros!A:B,2,0),Sheet1[[#This Row],[PERIODO_ALTA]])</f>
        <v>202505</v>
      </c>
      <c r="BG1032" s="5" t="str">
        <f>_xlfn.CONCAT(TRIM(Sheet1[[#This Row],[ASESOR]])," ",TRIM(Sheet1[[#This Row],[DEPARTAMENTO]]))</f>
        <v>DAS SOLUCIONES S.A.C. Piura</v>
      </c>
      <c r="BH1032" s="5" t="str">
        <f>Sheet1[[#This Row],[DNI_ASESOR]]</f>
        <v>20607995258</v>
      </c>
      <c r="BI1032">
        <f>IF(Sheet1[[#This Row],[GRUPO]]="G1",IF(AND(Sheet1[[#This Row],[RECIBO1_PAGADO]]&lt;&gt;"",Sheet1[[#This Row],[RECIBO1_PAGADO]]&lt;=DATEVALUE("10/06/2025")),1,0),0)</f>
        <v>0</v>
      </c>
      <c r="BJ1032" s="9">
        <f>Sheet1[[#This Row],[PRECIO CON IGV EXTERNO]]/1.18</f>
        <v>107.25677966101696</v>
      </c>
      <c r="BK1032" s="5" t="str">
        <f>IF(MONTH(Sheet1[[#This Row],[WS_RECIBO1_EMISION]])=5,"G1",IF(MONTH(Sheet1[[#This Row],[WS_RECIBO1_EMISION]])-5=1,"G2","POR DEFINIR"))</f>
        <v>POR DEFINIR</v>
      </c>
      <c r="BL1032" s="5" t="s">
        <v>1798</v>
      </c>
    </row>
    <row r="1033" spans="1:64" x14ac:dyDescent="0.25">
      <c r="A1033">
        <v>2193498</v>
      </c>
      <c r="B1033" t="s">
        <v>1337</v>
      </c>
      <c r="C1033" t="s">
        <v>89</v>
      </c>
      <c r="D1033" t="s">
        <v>89</v>
      </c>
      <c r="E1033" t="s">
        <v>90</v>
      </c>
      <c r="H1033" s="3">
        <v>45800</v>
      </c>
      <c r="I1033" s="13">
        <v>45800.470971909723</v>
      </c>
      <c r="J1033" t="s">
        <v>190</v>
      </c>
      <c r="K1033">
        <v>350</v>
      </c>
      <c r="L1033" t="s">
        <v>186</v>
      </c>
      <c r="M1033" t="s">
        <v>53</v>
      </c>
      <c r="N1033">
        <v>0</v>
      </c>
      <c r="O1033">
        <v>0</v>
      </c>
      <c r="P1033">
        <v>0</v>
      </c>
      <c r="Q1033">
        <v>0</v>
      </c>
      <c r="R1033" t="s">
        <v>227</v>
      </c>
      <c r="S1033" t="s">
        <v>227</v>
      </c>
      <c r="T1033">
        <v>0</v>
      </c>
      <c r="U1033" t="s">
        <v>227</v>
      </c>
      <c r="V1033" t="s">
        <v>227</v>
      </c>
      <c r="W1033" t="s">
        <v>227</v>
      </c>
      <c r="X1033" t="s">
        <v>227</v>
      </c>
      <c r="Y1033" t="s">
        <v>227</v>
      </c>
      <c r="Z1033" t="s">
        <v>227</v>
      </c>
      <c r="AA1033" t="s">
        <v>54</v>
      </c>
      <c r="AB1033">
        <v>69</v>
      </c>
      <c r="AC1033">
        <v>69</v>
      </c>
      <c r="AD1033" t="s">
        <v>67</v>
      </c>
      <c r="AE1033" t="s">
        <v>4</v>
      </c>
      <c r="AF1033" t="s">
        <v>8</v>
      </c>
      <c r="AG1033" t="s">
        <v>88</v>
      </c>
      <c r="AH1033" s="3">
        <v>45800</v>
      </c>
      <c r="AJ1033" t="s">
        <v>56</v>
      </c>
      <c r="AK1033" s="3"/>
      <c r="AM1033" s="3"/>
      <c r="AN1033" t="s">
        <v>57</v>
      </c>
      <c r="AO1033" s="3"/>
      <c r="AR1033"/>
      <c r="AS1033">
        <v>202505</v>
      </c>
      <c r="AT1033" s="3">
        <v>45800</v>
      </c>
      <c r="AU1033">
        <v>2193498</v>
      </c>
      <c r="AW1033" s="3"/>
      <c r="AY1033" s="3"/>
      <c r="BA1033" s="3"/>
      <c r="BC1033" s="3"/>
      <c r="BD1033">
        <v>202505</v>
      </c>
      <c r="BE1033">
        <v>202505</v>
      </c>
      <c r="BF1033" s="5">
        <f>IFERROR(VLOOKUP(Sheet1[[#This Row],[ASESOR]],Parámetros!A:B,2,0),Sheet1[[#This Row],[PERIODO_ALTA]])</f>
        <v>202505</v>
      </c>
      <c r="BG1033" s="5" t="str">
        <f>_xlfn.CONCAT(TRIM(Sheet1[[#This Row],[ASESOR]])," ",TRIM(Sheet1[[#This Row],[DEPARTAMENTO]]))</f>
        <v>ALIV TELECOM S.A.C. Piura</v>
      </c>
      <c r="BH1033" s="5" t="str">
        <f>Sheet1[[#This Row],[DNI_ASESOR]]</f>
        <v>20609316170</v>
      </c>
      <c r="BI1033">
        <f>IF(Sheet1[[#This Row],[GRUPO]]="G1",IF(AND(Sheet1[[#This Row],[RECIBO1_PAGADO]]&lt;&gt;"",Sheet1[[#This Row],[RECIBO1_PAGADO]]&lt;=DATEVALUE("10/06/2025")),1,0),0)</f>
        <v>0</v>
      </c>
      <c r="BJ1033" s="9">
        <f>Sheet1[[#This Row],[PRECIO CON IGV EXTERNO]]/1.18</f>
        <v>58.474576271186443</v>
      </c>
      <c r="BK1033" s="5" t="str">
        <f>IF(MONTH(Sheet1[[#This Row],[WS_RECIBO1_EMISION]])=5,"G1",IF(MONTH(Sheet1[[#This Row],[WS_RECIBO1_EMISION]])-5=1,"G2","POR DEFINIR"))</f>
        <v>POR DEFINIR</v>
      </c>
      <c r="BL1033" s="5" t="s">
        <v>1798</v>
      </c>
    </row>
    <row r="1034" spans="1:64" x14ac:dyDescent="0.25">
      <c r="A1034">
        <v>2193520</v>
      </c>
      <c r="B1034" t="s">
        <v>1338</v>
      </c>
      <c r="C1034" t="s">
        <v>89</v>
      </c>
      <c r="D1034" t="s">
        <v>89</v>
      </c>
      <c r="E1034" t="s">
        <v>93</v>
      </c>
      <c r="H1034" s="3">
        <v>45799</v>
      </c>
      <c r="I1034" s="13">
        <v>45800.462675428244</v>
      </c>
      <c r="J1034" t="s">
        <v>195</v>
      </c>
      <c r="K1034">
        <v>1000</v>
      </c>
      <c r="L1034" t="s">
        <v>188</v>
      </c>
      <c r="M1034" t="s">
        <v>58</v>
      </c>
      <c r="N1034">
        <v>1</v>
      </c>
      <c r="O1034">
        <v>0</v>
      </c>
      <c r="P1034">
        <v>0</v>
      </c>
      <c r="Q1034">
        <v>0</v>
      </c>
      <c r="R1034" t="s">
        <v>227</v>
      </c>
      <c r="S1034" t="s">
        <v>227</v>
      </c>
      <c r="T1034">
        <v>0</v>
      </c>
      <c r="U1034" t="s">
        <v>227</v>
      </c>
      <c r="V1034" t="s">
        <v>227</v>
      </c>
      <c r="W1034" t="s">
        <v>227</v>
      </c>
      <c r="X1034" t="s">
        <v>227</v>
      </c>
      <c r="Y1034" t="s">
        <v>227</v>
      </c>
      <c r="Z1034" t="s">
        <v>228</v>
      </c>
      <c r="AA1034" t="s">
        <v>54</v>
      </c>
      <c r="AB1034">
        <v>129.9</v>
      </c>
      <c r="AC1034">
        <v>111.563</v>
      </c>
      <c r="AD1034" t="s">
        <v>67</v>
      </c>
      <c r="AE1034" t="s">
        <v>4</v>
      </c>
      <c r="AF1034" t="s">
        <v>8</v>
      </c>
      <c r="AG1034" t="s">
        <v>88</v>
      </c>
      <c r="AH1034" s="3">
        <v>45800</v>
      </c>
      <c r="AJ1034" t="s">
        <v>56</v>
      </c>
      <c r="AK1034" s="3"/>
      <c r="AM1034" s="3"/>
      <c r="AN1034" t="s">
        <v>57</v>
      </c>
      <c r="AO1034" s="3"/>
      <c r="AQ1034" t="s">
        <v>57</v>
      </c>
      <c r="AR1034" t="s">
        <v>69</v>
      </c>
      <c r="AS1034">
        <v>202505</v>
      </c>
      <c r="AT1034" s="3">
        <v>45800</v>
      </c>
      <c r="AU1034">
        <v>2193520</v>
      </c>
      <c r="AW1034" s="3"/>
      <c r="AY1034" s="3"/>
      <c r="BA1034" s="3"/>
      <c r="BC1034" s="3"/>
      <c r="BD1034">
        <v>202505</v>
      </c>
      <c r="BE1034">
        <v>202505</v>
      </c>
      <c r="BF1034" s="5">
        <f>IFERROR(VLOOKUP(Sheet1[[#This Row],[ASESOR]],Parámetros!A:B,2,0),Sheet1[[#This Row],[PERIODO_ALTA]])</f>
        <v>202505</v>
      </c>
      <c r="BG1034" s="5" t="str">
        <f>_xlfn.CONCAT(TRIM(Sheet1[[#This Row],[ASESOR]])," ",TRIM(Sheet1[[#This Row],[DEPARTAMENTO]]))</f>
        <v>ALIV TELECOM S.A.C. Piura</v>
      </c>
      <c r="BH1034" s="5" t="str">
        <f>Sheet1[[#This Row],[DNI_ASESOR]]</f>
        <v>20609316170</v>
      </c>
      <c r="BI1034">
        <f>IF(Sheet1[[#This Row],[GRUPO]]="G1",IF(AND(Sheet1[[#This Row],[RECIBO1_PAGADO]]&lt;&gt;"",Sheet1[[#This Row],[RECIBO1_PAGADO]]&lt;=DATEVALUE("10/06/2025")),1,0),0)</f>
        <v>0</v>
      </c>
      <c r="BJ1034" s="9">
        <f>Sheet1[[#This Row],[PRECIO CON IGV EXTERNO]]/1.18</f>
        <v>94.544915254237296</v>
      </c>
      <c r="BK1034" s="5" t="str">
        <f>IF(MONTH(Sheet1[[#This Row],[WS_RECIBO1_EMISION]])=5,"G1",IF(MONTH(Sheet1[[#This Row],[WS_RECIBO1_EMISION]])-5=1,"G2","POR DEFINIR"))</f>
        <v>POR DEFINIR</v>
      </c>
      <c r="BL1034" s="5" t="s">
        <v>1798</v>
      </c>
    </row>
    <row r="1035" spans="1:64" x14ac:dyDescent="0.25">
      <c r="A1035">
        <v>2193586</v>
      </c>
      <c r="B1035" t="s">
        <v>1339</v>
      </c>
      <c r="C1035" t="s">
        <v>913</v>
      </c>
      <c r="D1035" t="s">
        <v>914</v>
      </c>
      <c r="E1035" t="s">
        <v>915</v>
      </c>
      <c r="H1035" s="3">
        <v>45799</v>
      </c>
      <c r="I1035" s="13">
        <v>45800.470967939815</v>
      </c>
      <c r="J1035" t="s">
        <v>190</v>
      </c>
      <c r="K1035">
        <v>350</v>
      </c>
      <c r="L1035" t="s">
        <v>186</v>
      </c>
      <c r="M1035" t="s">
        <v>53</v>
      </c>
      <c r="N1035">
        <v>0</v>
      </c>
      <c r="O1035">
        <v>0</v>
      </c>
      <c r="P1035">
        <v>0</v>
      </c>
      <c r="Q1035">
        <v>0</v>
      </c>
      <c r="R1035" t="s">
        <v>227</v>
      </c>
      <c r="S1035" t="s">
        <v>227</v>
      </c>
      <c r="T1035">
        <v>0</v>
      </c>
      <c r="U1035" t="s">
        <v>227</v>
      </c>
      <c r="V1035" t="s">
        <v>227</v>
      </c>
      <c r="W1035" t="s">
        <v>227</v>
      </c>
      <c r="X1035" t="s">
        <v>227</v>
      </c>
      <c r="Y1035" t="s">
        <v>227</v>
      </c>
      <c r="Z1035" t="s">
        <v>227</v>
      </c>
      <c r="AA1035" t="s">
        <v>64</v>
      </c>
      <c r="AB1035">
        <v>69</v>
      </c>
      <c r="AC1035">
        <v>69</v>
      </c>
      <c r="AD1035" t="s">
        <v>67</v>
      </c>
      <c r="AE1035" t="s">
        <v>916</v>
      </c>
      <c r="AF1035" t="s">
        <v>917</v>
      </c>
      <c r="AG1035" t="s">
        <v>88</v>
      </c>
      <c r="AH1035" s="3">
        <v>45800</v>
      </c>
      <c r="AJ1035" t="s">
        <v>56</v>
      </c>
      <c r="AK1035" s="3"/>
      <c r="AM1035" s="3"/>
      <c r="AN1035" t="s">
        <v>57</v>
      </c>
      <c r="AO1035" s="3"/>
      <c r="AR1035"/>
      <c r="AS1035">
        <v>202505</v>
      </c>
      <c r="AT1035" s="3">
        <v>45800</v>
      </c>
      <c r="AU1035">
        <v>2193586</v>
      </c>
      <c r="AW1035" s="3"/>
      <c r="AY1035" s="3"/>
      <c r="BA1035" s="3"/>
      <c r="BC1035" s="3"/>
      <c r="BD1035">
        <v>202505</v>
      </c>
      <c r="BE1035">
        <v>202505</v>
      </c>
      <c r="BF1035" s="5">
        <f>IFERROR(VLOOKUP(Sheet1[[#This Row],[ASESOR]],Parámetros!A:B,2,0),Sheet1[[#This Row],[PERIODO_ALTA]])</f>
        <v>202505</v>
      </c>
      <c r="BG1035" s="5" t="str">
        <f>_xlfn.CONCAT(TRIM(Sheet1[[#This Row],[ASESOR]])," ",TRIM(Sheet1[[#This Row],[DEPARTAMENTO]]))</f>
        <v>KERFAG TELECOMUNICACIONES S.A. Junín</v>
      </c>
      <c r="BH1035" s="5" t="str">
        <f>Sheet1[[#This Row],[DNI_ASESOR]]</f>
        <v>20573127774</v>
      </c>
      <c r="BI1035">
        <f>IF(Sheet1[[#This Row],[GRUPO]]="G1",IF(AND(Sheet1[[#This Row],[RECIBO1_PAGADO]]&lt;&gt;"",Sheet1[[#This Row],[RECIBO1_PAGADO]]&lt;=DATEVALUE("10/06/2025")),1,0),0)</f>
        <v>0</v>
      </c>
      <c r="BJ1035" s="9">
        <f>Sheet1[[#This Row],[PRECIO CON IGV EXTERNO]]/1.18</f>
        <v>58.474576271186443</v>
      </c>
      <c r="BK1035" s="5" t="str">
        <f>IF(MONTH(Sheet1[[#This Row],[WS_RECIBO1_EMISION]])=5,"G1",IF(MONTH(Sheet1[[#This Row],[WS_RECIBO1_EMISION]])-5=1,"G2","POR DEFINIR"))</f>
        <v>POR DEFINIR</v>
      </c>
      <c r="BL1035" s="5" t="s">
        <v>1797</v>
      </c>
    </row>
    <row r="1036" spans="1:64" x14ac:dyDescent="0.25">
      <c r="A1036">
        <v>2193626</v>
      </c>
      <c r="B1036" t="s">
        <v>1340</v>
      </c>
      <c r="C1036" t="s">
        <v>85</v>
      </c>
      <c r="D1036" t="s">
        <v>86</v>
      </c>
      <c r="E1036" t="s">
        <v>66</v>
      </c>
      <c r="H1036" s="3">
        <v>45800</v>
      </c>
      <c r="I1036" s="13">
        <v>45800.491792673609</v>
      </c>
      <c r="J1036" t="s">
        <v>195</v>
      </c>
      <c r="K1036">
        <v>1000</v>
      </c>
      <c r="L1036" t="s">
        <v>188</v>
      </c>
      <c r="M1036" t="s">
        <v>58</v>
      </c>
      <c r="N1036">
        <v>1</v>
      </c>
      <c r="O1036">
        <v>0</v>
      </c>
      <c r="P1036">
        <v>0</v>
      </c>
      <c r="Q1036">
        <v>0</v>
      </c>
      <c r="R1036" t="s">
        <v>227</v>
      </c>
      <c r="S1036" t="s">
        <v>227</v>
      </c>
      <c r="T1036">
        <v>0</v>
      </c>
      <c r="U1036" t="s">
        <v>227</v>
      </c>
      <c r="V1036" t="s">
        <v>227</v>
      </c>
      <c r="W1036" t="s">
        <v>227</v>
      </c>
      <c r="X1036" t="s">
        <v>227</v>
      </c>
      <c r="Y1036" t="s">
        <v>227</v>
      </c>
      <c r="Z1036" t="s">
        <v>228</v>
      </c>
      <c r="AA1036" t="s">
        <v>54</v>
      </c>
      <c r="AB1036">
        <v>129.9</v>
      </c>
      <c r="AC1036">
        <v>111.563</v>
      </c>
      <c r="AD1036" t="s">
        <v>55</v>
      </c>
      <c r="AE1036" t="s">
        <v>141</v>
      </c>
      <c r="AF1036" t="s">
        <v>187</v>
      </c>
      <c r="AG1036" t="s">
        <v>88</v>
      </c>
      <c r="AH1036" s="3">
        <v>45800</v>
      </c>
      <c r="AJ1036" t="s">
        <v>56</v>
      </c>
      <c r="AK1036" s="3"/>
      <c r="AM1036" s="3"/>
      <c r="AN1036" t="s">
        <v>57</v>
      </c>
      <c r="AO1036" s="3"/>
      <c r="AR1036"/>
      <c r="AS1036">
        <v>202505</v>
      </c>
      <c r="AT1036" s="3">
        <v>45800</v>
      </c>
      <c r="AU1036">
        <v>2193626</v>
      </c>
      <c r="AW1036" s="3"/>
      <c r="AY1036" s="3"/>
      <c r="BA1036" s="3"/>
      <c r="BC1036" s="3"/>
      <c r="BD1036">
        <v>202505</v>
      </c>
      <c r="BE1036">
        <v>202505</v>
      </c>
      <c r="BF1036" s="5">
        <f>IFERROR(VLOOKUP(Sheet1[[#This Row],[ASESOR]],Parámetros!A:B,2,0),Sheet1[[#This Row],[PERIODO_ALTA]])</f>
        <v>202505</v>
      </c>
      <c r="BG1036" s="5" t="str">
        <f>_xlfn.CONCAT(TRIM(Sheet1[[#This Row],[ASESOR]])," ",TRIM(Sheet1[[#This Row],[DEPARTAMENTO]]))</f>
        <v>EXPORTEL PROVINCIA Lambayeque</v>
      </c>
      <c r="BH1036" s="5" t="str">
        <f>Sheet1[[#This Row],[DNI_ASESOR]]</f>
        <v>20610487672</v>
      </c>
      <c r="BI1036">
        <f>IF(Sheet1[[#This Row],[GRUPO]]="G1",IF(AND(Sheet1[[#This Row],[RECIBO1_PAGADO]]&lt;&gt;"",Sheet1[[#This Row],[RECIBO1_PAGADO]]&lt;=DATEVALUE("10/06/2025")),1,0),0)</f>
        <v>0</v>
      </c>
      <c r="BJ1036" s="9">
        <f>Sheet1[[#This Row],[PRECIO CON IGV EXTERNO]]/1.18</f>
        <v>94.544915254237296</v>
      </c>
      <c r="BK1036" s="5" t="str">
        <f>IF(MONTH(Sheet1[[#This Row],[WS_RECIBO1_EMISION]])=5,"G1",IF(MONTH(Sheet1[[#This Row],[WS_RECIBO1_EMISION]])-5=1,"G2","POR DEFINIR"))</f>
        <v>POR DEFINIR</v>
      </c>
      <c r="BL1036" s="5" t="s">
        <v>1798</v>
      </c>
    </row>
    <row r="1037" spans="1:64" x14ac:dyDescent="0.25">
      <c r="A1037">
        <v>2193634</v>
      </c>
      <c r="B1037" t="s">
        <v>1341</v>
      </c>
      <c r="C1037" t="s">
        <v>89</v>
      </c>
      <c r="D1037" t="s">
        <v>89</v>
      </c>
      <c r="E1037" t="s">
        <v>90</v>
      </c>
      <c r="H1037" s="3">
        <v>45800</v>
      </c>
      <c r="I1037" s="13">
        <v>45800.495983368055</v>
      </c>
      <c r="J1037" t="s">
        <v>195</v>
      </c>
      <c r="K1037">
        <v>1000</v>
      </c>
      <c r="L1037" t="s">
        <v>188</v>
      </c>
      <c r="M1037" t="s">
        <v>58</v>
      </c>
      <c r="N1037">
        <v>1</v>
      </c>
      <c r="O1037">
        <v>0</v>
      </c>
      <c r="P1037">
        <v>0</v>
      </c>
      <c r="Q1037">
        <v>0</v>
      </c>
      <c r="R1037" t="s">
        <v>227</v>
      </c>
      <c r="S1037" t="s">
        <v>227</v>
      </c>
      <c r="T1037">
        <v>0</v>
      </c>
      <c r="U1037" t="s">
        <v>227</v>
      </c>
      <c r="V1037" t="s">
        <v>227</v>
      </c>
      <c r="W1037" t="s">
        <v>227</v>
      </c>
      <c r="X1037" t="s">
        <v>227</v>
      </c>
      <c r="Y1037" t="s">
        <v>227</v>
      </c>
      <c r="Z1037" t="s">
        <v>228</v>
      </c>
      <c r="AA1037" t="s">
        <v>54</v>
      </c>
      <c r="AB1037">
        <v>129.9</v>
      </c>
      <c r="AC1037">
        <v>111.563</v>
      </c>
      <c r="AD1037" t="s">
        <v>67</v>
      </c>
      <c r="AE1037" t="s">
        <v>4</v>
      </c>
      <c r="AF1037" t="s">
        <v>8</v>
      </c>
      <c r="AG1037" t="s">
        <v>88</v>
      </c>
      <c r="AH1037" s="3">
        <v>45800</v>
      </c>
      <c r="AJ1037" t="s">
        <v>56</v>
      </c>
      <c r="AK1037" s="3"/>
      <c r="AM1037" s="3"/>
      <c r="AN1037" t="s">
        <v>57</v>
      </c>
      <c r="AO1037" s="3"/>
      <c r="AR1037"/>
      <c r="AS1037">
        <v>202505</v>
      </c>
      <c r="AT1037" s="3">
        <v>45800</v>
      </c>
      <c r="AU1037">
        <v>2193634</v>
      </c>
      <c r="AW1037" s="3"/>
      <c r="AY1037" s="3"/>
      <c r="BA1037" s="3"/>
      <c r="BC1037" s="3"/>
      <c r="BD1037">
        <v>202505</v>
      </c>
      <c r="BE1037">
        <v>202505</v>
      </c>
      <c r="BF1037" s="5">
        <f>IFERROR(VLOOKUP(Sheet1[[#This Row],[ASESOR]],Parámetros!A:B,2,0),Sheet1[[#This Row],[PERIODO_ALTA]])</f>
        <v>202505</v>
      </c>
      <c r="BG1037" s="5" t="str">
        <f>_xlfn.CONCAT(TRIM(Sheet1[[#This Row],[ASESOR]])," ",TRIM(Sheet1[[#This Row],[DEPARTAMENTO]]))</f>
        <v>ALIV TELECOM S.A.C. Piura</v>
      </c>
      <c r="BH1037" s="5" t="str">
        <f>Sheet1[[#This Row],[DNI_ASESOR]]</f>
        <v>20609316170</v>
      </c>
      <c r="BI1037">
        <f>IF(Sheet1[[#This Row],[GRUPO]]="G1",IF(AND(Sheet1[[#This Row],[RECIBO1_PAGADO]]&lt;&gt;"",Sheet1[[#This Row],[RECIBO1_PAGADO]]&lt;=DATEVALUE("10/06/2025")),1,0),0)</f>
        <v>0</v>
      </c>
      <c r="BJ1037" s="9">
        <f>Sheet1[[#This Row],[PRECIO CON IGV EXTERNO]]/1.18</f>
        <v>94.544915254237296</v>
      </c>
      <c r="BK1037" s="5" t="str">
        <f>IF(MONTH(Sheet1[[#This Row],[WS_RECIBO1_EMISION]])=5,"G1",IF(MONTH(Sheet1[[#This Row],[WS_RECIBO1_EMISION]])-5=1,"G2","POR DEFINIR"))</f>
        <v>POR DEFINIR</v>
      </c>
      <c r="BL1037" s="5" t="s">
        <v>1798</v>
      </c>
    </row>
    <row r="1038" spans="1:64" x14ac:dyDescent="0.25">
      <c r="A1038">
        <v>2193668</v>
      </c>
      <c r="B1038" t="s">
        <v>1342</v>
      </c>
      <c r="C1038" t="s">
        <v>94</v>
      </c>
      <c r="D1038" t="s">
        <v>95</v>
      </c>
      <c r="E1038" t="s">
        <v>96</v>
      </c>
      <c r="H1038" s="3">
        <v>45798</v>
      </c>
      <c r="I1038" s="13">
        <v>45800.51055914352</v>
      </c>
      <c r="J1038" t="s">
        <v>190</v>
      </c>
      <c r="K1038">
        <v>350</v>
      </c>
      <c r="L1038" t="s">
        <v>188</v>
      </c>
      <c r="M1038" t="s">
        <v>61</v>
      </c>
      <c r="N1038">
        <v>0</v>
      </c>
      <c r="O1038">
        <v>0</v>
      </c>
      <c r="P1038">
        <v>0</v>
      </c>
      <c r="Q1038">
        <v>0</v>
      </c>
      <c r="R1038" t="s">
        <v>227</v>
      </c>
      <c r="S1038" t="s">
        <v>227</v>
      </c>
      <c r="T1038">
        <v>1</v>
      </c>
      <c r="U1038" t="s">
        <v>227</v>
      </c>
      <c r="V1038" t="s">
        <v>227</v>
      </c>
      <c r="W1038" t="s">
        <v>227</v>
      </c>
      <c r="X1038" t="s">
        <v>227</v>
      </c>
      <c r="Y1038" t="s">
        <v>227</v>
      </c>
      <c r="Z1038" t="s">
        <v>227</v>
      </c>
      <c r="AA1038" t="s">
        <v>54</v>
      </c>
      <c r="AB1038">
        <v>79</v>
      </c>
      <c r="AC1038">
        <v>79</v>
      </c>
      <c r="AD1038" t="s">
        <v>55</v>
      </c>
      <c r="AE1038" t="s">
        <v>4</v>
      </c>
      <c r="AF1038" t="s">
        <v>8</v>
      </c>
      <c r="AG1038" t="s">
        <v>88</v>
      </c>
      <c r="AH1038" s="3">
        <v>45803</v>
      </c>
      <c r="AJ1038" t="s">
        <v>56</v>
      </c>
      <c r="AK1038" s="3"/>
      <c r="AM1038" s="3"/>
      <c r="AN1038" t="s">
        <v>57</v>
      </c>
      <c r="AO1038" s="3"/>
      <c r="AR1038"/>
      <c r="AS1038">
        <v>202505</v>
      </c>
      <c r="AT1038" s="3">
        <v>45803</v>
      </c>
      <c r="AU1038">
        <v>2193668</v>
      </c>
      <c r="AW1038" s="3"/>
      <c r="AY1038" s="3"/>
      <c r="BA1038" s="3"/>
      <c r="BC1038" s="3"/>
      <c r="BD1038">
        <v>202505</v>
      </c>
      <c r="BE1038">
        <v>202505</v>
      </c>
      <c r="BF1038" s="5">
        <f>IFERROR(VLOOKUP(Sheet1[[#This Row],[ASESOR]],Parámetros!A:B,2,0),Sheet1[[#This Row],[PERIODO_ALTA]])</f>
        <v>202505</v>
      </c>
      <c r="BG1038" s="5" t="str">
        <f>_xlfn.CONCAT(TRIM(Sheet1[[#This Row],[ASESOR]])," ",TRIM(Sheet1[[#This Row],[DEPARTAMENTO]]))</f>
        <v>ALIV TELECOM S.A.C. La Libertad</v>
      </c>
      <c r="BH1038" s="5" t="str">
        <f>Sheet1[[#This Row],[DNI_ASESOR]]</f>
        <v>20609316170</v>
      </c>
      <c r="BI1038">
        <f>IF(Sheet1[[#This Row],[GRUPO]]="G1",IF(AND(Sheet1[[#This Row],[RECIBO1_PAGADO]]&lt;&gt;"",Sheet1[[#This Row],[RECIBO1_PAGADO]]&lt;=DATEVALUE("10/06/2025")),1,0),0)</f>
        <v>0</v>
      </c>
      <c r="BJ1038" s="9">
        <f>Sheet1[[#This Row],[PRECIO CON IGV EXTERNO]]/1.18</f>
        <v>66.949152542372886</v>
      </c>
      <c r="BK1038" s="5" t="str">
        <f>IF(MONTH(Sheet1[[#This Row],[WS_RECIBO1_EMISION]])=5,"G1",IF(MONTH(Sheet1[[#This Row],[WS_RECIBO1_EMISION]])-5=1,"G2","POR DEFINIR"))</f>
        <v>POR DEFINIR</v>
      </c>
      <c r="BL1038" s="5" t="s">
        <v>1798</v>
      </c>
    </row>
    <row r="1039" spans="1:64" x14ac:dyDescent="0.25">
      <c r="A1039">
        <v>2193688</v>
      </c>
      <c r="B1039" t="s">
        <v>1343</v>
      </c>
      <c r="C1039" t="s">
        <v>89</v>
      </c>
      <c r="D1039" t="s">
        <v>89</v>
      </c>
      <c r="E1039" t="s">
        <v>97</v>
      </c>
      <c r="H1039" s="3">
        <v>45800</v>
      </c>
      <c r="I1039" s="13">
        <v>45800.506556284723</v>
      </c>
      <c r="J1039" t="s">
        <v>195</v>
      </c>
      <c r="K1039">
        <v>1000</v>
      </c>
      <c r="L1039" t="s">
        <v>188</v>
      </c>
      <c r="M1039" t="s">
        <v>58</v>
      </c>
      <c r="N1039">
        <v>1</v>
      </c>
      <c r="O1039">
        <v>0</v>
      </c>
      <c r="P1039">
        <v>0</v>
      </c>
      <c r="Q1039">
        <v>0</v>
      </c>
      <c r="R1039" t="s">
        <v>227</v>
      </c>
      <c r="S1039" t="s">
        <v>227</v>
      </c>
      <c r="T1039">
        <v>0</v>
      </c>
      <c r="U1039" t="s">
        <v>227</v>
      </c>
      <c r="V1039" t="s">
        <v>227</v>
      </c>
      <c r="W1039" t="s">
        <v>227</v>
      </c>
      <c r="X1039" t="s">
        <v>227</v>
      </c>
      <c r="Y1039" t="s">
        <v>227</v>
      </c>
      <c r="Z1039" t="s">
        <v>228</v>
      </c>
      <c r="AA1039" t="s">
        <v>54</v>
      </c>
      <c r="AB1039">
        <v>144.9</v>
      </c>
      <c r="AC1039">
        <v>126.563</v>
      </c>
      <c r="AD1039" t="s">
        <v>67</v>
      </c>
      <c r="AE1039" t="s">
        <v>4</v>
      </c>
      <c r="AF1039" t="s">
        <v>8</v>
      </c>
      <c r="AG1039" t="s">
        <v>88</v>
      </c>
      <c r="AH1039" s="3">
        <v>45800</v>
      </c>
      <c r="AJ1039" t="s">
        <v>56</v>
      </c>
      <c r="AK1039" s="3"/>
      <c r="AM1039" s="3"/>
      <c r="AN1039" t="s">
        <v>57</v>
      </c>
      <c r="AO1039" s="3"/>
      <c r="AR1039"/>
      <c r="AS1039">
        <v>202505</v>
      </c>
      <c r="AT1039" s="3">
        <v>45800</v>
      </c>
      <c r="AU1039">
        <v>2193688</v>
      </c>
      <c r="AW1039" s="3"/>
      <c r="AY1039" s="3"/>
      <c r="BA1039" s="3"/>
      <c r="BC1039" s="3"/>
      <c r="BD1039">
        <v>202505</v>
      </c>
      <c r="BE1039">
        <v>202505</v>
      </c>
      <c r="BF1039" s="5">
        <f>IFERROR(VLOOKUP(Sheet1[[#This Row],[ASESOR]],Parámetros!A:B,2,0),Sheet1[[#This Row],[PERIODO_ALTA]])</f>
        <v>202505</v>
      </c>
      <c r="BG1039" s="5" t="str">
        <f>_xlfn.CONCAT(TRIM(Sheet1[[#This Row],[ASESOR]])," ",TRIM(Sheet1[[#This Row],[DEPARTAMENTO]]))</f>
        <v>ALIV TELECOM S.A.C. Piura</v>
      </c>
      <c r="BH1039" s="5" t="str">
        <f>Sheet1[[#This Row],[DNI_ASESOR]]</f>
        <v>20609316170</v>
      </c>
      <c r="BI1039">
        <f>IF(Sheet1[[#This Row],[GRUPO]]="G1",IF(AND(Sheet1[[#This Row],[RECIBO1_PAGADO]]&lt;&gt;"",Sheet1[[#This Row],[RECIBO1_PAGADO]]&lt;=DATEVALUE("10/06/2025")),1,0),0)</f>
        <v>0</v>
      </c>
      <c r="BJ1039" s="9">
        <f>Sheet1[[#This Row],[PRECIO CON IGV EXTERNO]]/1.18</f>
        <v>107.25677966101696</v>
      </c>
      <c r="BK1039" s="5" t="str">
        <f>IF(MONTH(Sheet1[[#This Row],[WS_RECIBO1_EMISION]])=5,"G1",IF(MONTH(Sheet1[[#This Row],[WS_RECIBO1_EMISION]])-5=1,"G2","POR DEFINIR"))</f>
        <v>POR DEFINIR</v>
      </c>
      <c r="BL1039" s="5" t="s">
        <v>1798</v>
      </c>
    </row>
    <row r="1040" spans="1:64" x14ac:dyDescent="0.25">
      <c r="A1040">
        <v>2193690</v>
      </c>
      <c r="B1040" t="s">
        <v>1344</v>
      </c>
      <c r="C1040" t="s">
        <v>94</v>
      </c>
      <c r="D1040" t="s">
        <v>95</v>
      </c>
      <c r="E1040" t="s">
        <v>96</v>
      </c>
      <c r="H1040" s="3">
        <v>45799</v>
      </c>
      <c r="I1040" s="13">
        <v>45800.500257141204</v>
      </c>
      <c r="J1040" t="s">
        <v>195</v>
      </c>
      <c r="K1040">
        <v>1000</v>
      </c>
      <c r="L1040" t="s">
        <v>188</v>
      </c>
      <c r="M1040" t="s">
        <v>58</v>
      </c>
      <c r="N1040">
        <v>1</v>
      </c>
      <c r="O1040">
        <v>0</v>
      </c>
      <c r="P1040">
        <v>0</v>
      </c>
      <c r="Q1040">
        <v>0</v>
      </c>
      <c r="R1040" t="s">
        <v>227</v>
      </c>
      <c r="S1040" t="s">
        <v>227</v>
      </c>
      <c r="T1040">
        <v>0</v>
      </c>
      <c r="U1040" t="s">
        <v>227</v>
      </c>
      <c r="V1040" t="s">
        <v>227</v>
      </c>
      <c r="W1040" t="s">
        <v>227</v>
      </c>
      <c r="X1040" t="s">
        <v>227</v>
      </c>
      <c r="Y1040" t="s">
        <v>227</v>
      </c>
      <c r="Z1040" t="s">
        <v>228</v>
      </c>
      <c r="AA1040" t="s">
        <v>54</v>
      </c>
      <c r="AB1040">
        <v>129.9</v>
      </c>
      <c r="AC1040">
        <v>111.563</v>
      </c>
      <c r="AD1040" t="s">
        <v>55</v>
      </c>
      <c r="AE1040" t="s">
        <v>141</v>
      </c>
      <c r="AF1040" t="s">
        <v>187</v>
      </c>
      <c r="AG1040" t="s">
        <v>88</v>
      </c>
      <c r="AH1040" s="3">
        <v>45800</v>
      </c>
      <c r="AJ1040" t="s">
        <v>56</v>
      </c>
      <c r="AK1040" s="3"/>
      <c r="AM1040" s="3"/>
      <c r="AN1040" t="s">
        <v>57</v>
      </c>
      <c r="AO1040" s="3"/>
      <c r="AR1040"/>
      <c r="AS1040">
        <v>202505</v>
      </c>
      <c r="AT1040" s="3">
        <v>45800</v>
      </c>
      <c r="AU1040">
        <v>2193690</v>
      </c>
      <c r="AW1040" s="3"/>
      <c r="AY1040" s="3"/>
      <c r="BA1040" s="3"/>
      <c r="BC1040" s="3"/>
      <c r="BD1040">
        <v>202505</v>
      </c>
      <c r="BE1040">
        <v>202505</v>
      </c>
      <c r="BF1040" s="5">
        <f>IFERROR(VLOOKUP(Sheet1[[#This Row],[ASESOR]],Parámetros!A:B,2,0),Sheet1[[#This Row],[PERIODO_ALTA]])</f>
        <v>202505</v>
      </c>
      <c r="BG1040" s="5" t="str">
        <f>_xlfn.CONCAT(TRIM(Sheet1[[#This Row],[ASESOR]])," ",TRIM(Sheet1[[#This Row],[DEPARTAMENTO]]))</f>
        <v>EXPORTEL PROVINCIA La Libertad</v>
      </c>
      <c r="BH1040" s="5" t="str">
        <f>Sheet1[[#This Row],[DNI_ASESOR]]</f>
        <v>20610487672</v>
      </c>
      <c r="BI1040">
        <f>IF(Sheet1[[#This Row],[GRUPO]]="G1",IF(AND(Sheet1[[#This Row],[RECIBO1_PAGADO]]&lt;&gt;"",Sheet1[[#This Row],[RECIBO1_PAGADO]]&lt;=DATEVALUE("10/06/2025")),1,0),0)</f>
        <v>0</v>
      </c>
      <c r="BJ1040" s="9">
        <f>Sheet1[[#This Row],[PRECIO CON IGV EXTERNO]]/1.18</f>
        <v>94.544915254237296</v>
      </c>
      <c r="BK1040" s="5" t="str">
        <f>IF(MONTH(Sheet1[[#This Row],[WS_RECIBO1_EMISION]])=5,"G1",IF(MONTH(Sheet1[[#This Row],[WS_RECIBO1_EMISION]])-5=1,"G2","POR DEFINIR"))</f>
        <v>POR DEFINIR</v>
      </c>
      <c r="BL1040" s="5" t="s">
        <v>1798</v>
      </c>
    </row>
    <row r="1041" spans="1:64" x14ac:dyDescent="0.25">
      <c r="A1041">
        <v>2193703</v>
      </c>
      <c r="B1041" t="s">
        <v>1345</v>
      </c>
      <c r="C1041" t="s">
        <v>98</v>
      </c>
      <c r="D1041" t="s">
        <v>99</v>
      </c>
      <c r="E1041" t="s">
        <v>101</v>
      </c>
      <c r="H1041" s="3">
        <v>45800</v>
      </c>
      <c r="I1041" s="13">
        <v>45800.510567280093</v>
      </c>
      <c r="J1041" t="s">
        <v>190</v>
      </c>
      <c r="K1041">
        <v>350</v>
      </c>
      <c r="L1041" t="s">
        <v>186</v>
      </c>
      <c r="M1041" t="s">
        <v>53</v>
      </c>
      <c r="N1041">
        <v>0</v>
      </c>
      <c r="O1041">
        <v>0</v>
      </c>
      <c r="P1041">
        <v>0</v>
      </c>
      <c r="Q1041">
        <v>0</v>
      </c>
      <c r="R1041" t="s">
        <v>227</v>
      </c>
      <c r="S1041" t="s">
        <v>227</v>
      </c>
      <c r="T1041">
        <v>0</v>
      </c>
      <c r="U1041" t="s">
        <v>227</v>
      </c>
      <c r="V1041" t="s">
        <v>227</v>
      </c>
      <c r="W1041" t="s">
        <v>227</v>
      </c>
      <c r="X1041" t="s">
        <v>227</v>
      </c>
      <c r="Y1041" t="s">
        <v>227</v>
      </c>
      <c r="Z1041" t="s">
        <v>227</v>
      </c>
      <c r="AA1041" t="s">
        <v>54</v>
      </c>
      <c r="AB1041">
        <v>69</v>
      </c>
      <c r="AC1041">
        <v>69</v>
      </c>
      <c r="AD1041" t="s">
        <v>55</v>
      </c>
      <c r="AE1041" t="s">
        <v>199</v>
      </c>
      <c r="AF1041" t="s">
        <v>200</v>
      </c>
      <c r="AG1041" t="s">
        <v>88</v>
      </c>
      <c r="AH1041" s="3">
        <v>45800</v>
      </c>
      <c r="AJ1041" t="s">
        <v>56</v>
      </c>
      <c r="AK1041" s="3"/>
      <c r="AM1041" s="3"/>
      <c r="AN1041" t="s">
        <v>57</v>
      </c>
      <c r="AO1041" s="3"/>
      <c r="AR1041"/>
      <c r="AS1041">
        <v>202505</v>
      </c>
      <c r="AT1041" s="3">
        <v>45800</v>
      </c>
      <c r="AU1041">
        <v>2193703</v>
      </c>
      <c r="AW1041" s="3"/>
      <c r="AY1041" s="3"/>
      <c r="BA1041" s="3"/>
      <c r="BC1041" s="3"/>
      <c r="BD1041">
        <v>202505</v>
      </c>
      <c r="BE1041">
        <v>202505</v>
      </c>
      <c r="BF1041" s="5">
        <f>IFERROR(VLOOKUP(Sheet1[[#This Row],[ASESOR]],Parámetros!A:B,2,0),Sheet1[[#This Row],[PERIODO_ALTA]])</f>
        <v>202505</v>
      </c>
      <c r="BG1041" s="5" t="str">
        <f>_xlfn.CONCAT(TRIM(Sheet1[[#This Row],[ASESOR]])," ",TRIM(Sheet1[[#This Row],[DEPARTAMENTO]]))</f>
        <v>TELCO CONTACT S.A.C Áncash</v>
      </c>
      <c r="BH1041" s="5" t="str">
        <f>Sheet1[[#This Row],[DNI_ASESOR]]</f>
        <v>20613723219</v>
      </c>
      <c r="BI1041">
        <f>IF(Sheet1[[#This Row],[GRUPO]]="G1",IF(AND(Sheet1[[#This Row],[RECIBO1_PAGADO]]&lt;&gt;"",Sheet1[[#This Row],[RECIBO1_PAGADO]]&lt;=DATEVALUE("10/06/2025")),1,0),0)</f>
        <v>0</v>
      </c>
      <c r="BJ1041" s="9">
        <f>Sheet1[[#This Row],[PRECIO CON IGV EXTERNO]]/1.18</f>
        <v>58.474576271186443</v>
      </c>
      <c r="BK1041" s="5" t="str">
        <f>IF(MONTH(Sheet1[[#This Row],[WS_RECIBO1_EMISION]])=5,"G1",IF(MONTH(Sheet1[[#This Row],[WS_RECIBO1_EMISION]])-5=1,"G2","POR DEFINIR"))</f>
        <v>POR DEFINIR</v>
      </c>
      <c r="BL1041" s="5" t="s">
        <v>1798</v>
      </c>
    </row>
    <row r="1042" spans="1:64" x14ac:dyDescent="0.25">
      <c r="A1042">
        <v>2193711</v>
      </c>
      <c r="B1042" t="s">
        <v>1346</v>
      </c>
      <c r="C1042" t="s">
        <v>94</v>
      </c>
      <c r="D1042" t="s">
        <v>95</v>
      </c>
      <c r="E1042" t="s">
        <v>96</v>
      </c>
      <c r="H1042" s="3">
        <v>45799</v>
      </c>
      <c r="I1042" s="13">
        <v>45800.508466585648</v>
      </c>
      <c r="J1042" t="s">
        <v>195</v>
      </c>
      <c r="K1042">
        <v>1000</v>
      </c>
      <c r="L1042" t="s">
        <v>188</v>
      </c>
      <c r="M1042" t="s">
        <v>58</v>
      </c>
      <c r="N1042">
        <v>0</v>
      </c>
      <c r="O1042">
        <v>0</v>
      </c>
      <c r="P1042">
        <v>0</v>
      </c>
      <c r="Q1042">
        <v>0</v>
      </c>
      <c r="R1042" t="s">
        <v>227</v>
      </c>
      <c r="S1042" t="s">
        <v>227</v>
      </c>
      <c r="T1042">
        <v>0</v>
      </c>
      <c r="U1042" t="s">
        <v>227</v>
      </c>
      <c r="V1042" t="s">
        <v>227</v>
      </c>
      <c r="W1042" t="s">
        <v>227</v>
      </c>
      <c r="X1042" t="s">
        <v>227</v>
      </c>
      <c r="Y1042" t="s">
        <v>227</v>
      </c>
      <c r="Z1042" t="s">
        <v>228</v>
      </c>
      <c r="AA1042" t="s">
        <v>54</v>
      </c>
      <c r="AB1042">
        <v>129.9</v>
      </c>
      <c r="AC1042">
        <v>111.563</v>
      </c>
      <c r="AD1042" t="s">
        <v>67</v>
      </c>
      <c r="AE1042" t="s">
        <v>4</v>
      </c>
      <c r="AF1042" t="s">
        <v>8</v>
      </c>
      <c r="AG1042" t="s">
        <v>88</v>
      </c>
      <c r="AH1042" s="3">
        <v>45800</v>
      </c>
      <c r="AJ1042" t="s">
        <v>56</v>
      </c>
      <c r="AK1042" s="3"/>
      <c r="AM1042" s="3"/>
      <c r="AN1042" t="s">
        <v>57</v>
      </c>
      <c r="AO1042" s="3"/>
      <c r="AR1042"/>
      <c r="AS1042">
        <v>202505</v>
      </c>
      <c r="AT1042" s="3">
        <v>45800</v>
      </c>
      <c r="AU1042">
        <v>2193711</v>
      </c>
      <c r="AW1042" s="3"/>
      <c r="AY1042" s="3"/>
      <c r="BA1042" s="3"/>
      <c r="BC1042" s="3"/>
      <c r="BD1042">
        <v>202505</v>
      </c>
      <c r="BE1042">
        <v>202505</v>
      </c>
      <c r="BF1042" s="5">
        <f>IFERROR(VLOOKUP(Sheet1[[#This Row],[ASESOR]],Parámetros!A:B,2,0),Sheet1[[#This Row],[PERIODO_ALTA]])</f>
        <v>202505</v>
      </c>
      <c r="BG1042" s="5" t="str">
        <f>_xlfn.CONCAT(TRIM(Sheet1[[#This Row],[ASESOR]])," ",TRIM(Sheet1[[#This Row],[DEPARTAMENTO]]))</f>
        <v>ALIV TELECOM S.A.C. La Libertad</v>
      </c>
      <c r="BH1042" s="5" t="str">
        <f>Sheet1[[#This Row],[DNI_ASESOR]]</f>
        <v>20609316170</v>
      </c>
      <c r="BI1042">
        <f>IF(Sheet1[[#This Row],[GRUPO]]="G1",IF(AND(Sheet1[[#This Row],[RECIBO1_PAGADO]]&lt;&gt;"",Sheet1[[#This Row],[RECIBO1_PAGADO]]&lt;=DATEVALUE("10/06/2025")),1,0),0)</f>
        <v>0</v>
      </c>
      <c r="BJ1042" s="9">
        <f>Sheet1[[#This Row],[PRECIO CON IGV EXTERNO]]/1.18</f>
        <v>94.544915254237296</v>
      </c>
      <c r="BK1042" s="5" t="str">
        <f>IF(MONTH(Sheet1[[#This Row],[WS_RECIBO1_EMISION]])=5,"G1",IF(MONTH(Sheet1[[#This Row],[WS_RECIBO1_EMISION]])-5=1,"G2","POR DEFINIR"))</f>
        <v>POR DEFINIR</v>
      </c>
      <c r="BL1042" s="5" t="s">
        <v>1798</v>
      </c>
    </row>
    <row r="1043" spans="1:64" x14ac:dyDescent="0.25">
      <c r="A1043">
        <v>2193766</v>
      </c>
      <c r="B1043" t="s">
        <v>1347</v>
      </c>
      <c r="C1043" t="s">
        <v>89</v>
      </c>
      <c r="D1043" t="s">
        <v>89</v>
      </c>
      <c r="E1043" t="s">
        <v>89</v>
      </c>
      <c r="H1043" s="3">
        <v>45800</v>
      </c>
      <c r="I1043" s="13">
        <v>45800.554296759263</v>
      </c>
      <c r="J1043" t="s">
        <v>195</v>
      </c>
      <c r="K1043">
        <v>1000</v>
      </c>
      <c r="L1043" t="s">
        <v>188</v>
      </c>
      <c r="M1043" t="s">
        <v>58</v>
      </c>
      <c r="N1043">
        <v>1</v>
      </c>
      <c r="O1043">
        <v>0</v>
      </c>
      <c r="P1043">
        <v>0</v>
      </c>
      <c r="Q1043">
        <v>0</v>
      </c>
      <c r="R1043" t="s">
        <v>227</v>
      </c>
      <c r="S1043" t="s">
        <v>227</v>
      </c>
      <c r="T1043">
        <v>0</v>
      </c>
      <c r="U1043" t="s">
        <v>227</v>
      </c>
      <c r="V1043" t="s">
        <v>227</v>
      </c>
      <c r="W1043" t="s">
        <v>227</v>
      </c>
      <c r="X1043" t="s">
        <v>227</v>
      </c>
      <c r="Y1043" t="s">
        <v>227</v>
      </c>
      <c r="Z1043" t="s">
        <v>228</v>
      </c>
      <c r="AA1043" t="s">
        <v>54</v>
      </c>
      <c r="AB1043">
        <v>129.9</v>
      </c>
      <c r="AC1043">
        <v>111.563</v>
      </c>
      <c r="AD1043" t="s">
        <v>67</v>
      </c>
      <c r="AE1043" t="s">
        <v>70</v>
      </c>
      <c r="AF1043" t="s">
        <v>131</v>
      </c>
      <c r="AG1043" t="s">
        <v>88</v>
      </c>
      <c r="AH1043" s="3">
        <v>45800</v>
      </c>
      <c r="AJ1043" t="s">
        <v>56</v>
      </c>
      <c r="AK1043" s="3"/>
      <c r="AM1043" s="3"/>
      <c r="AN1043" t="s">
        <v>57</v>
      </c>
      <c r="AO1043" s="3"/>
      <c r="AR1043"/>
      <c r="AS1043">
        <v>202505</v>
      </c>
      <c r="AT1043" s="3">
        <v>45800</v>
      </c>
      <c r="AU1043">
        <v>2193766</v>
      </c>
      <c r="AW1043" s="3"/>
      <c r="AY1043" s="3"/>
      <c r="BA1043" s="3"/>
      <c r="BC1043" s="3"/>
      <c r="BD1043">
        <v>202505</v>
      </c>
      <c r="BE1043">
        <v>202505</v>
      </c>
      <c r="BF1043" s="5">
        <f>IFERROR(VLOOKUP(Sheet1[[#This Row],[ASESOR]],Parámetros!A:B,2,0),Sheet1[[#This Row],[PERIODO_ALTA]])</f>
        <v>202505</v>
      </c>
      <c r="BG1043" s="5" t="str">
        <f>_xlfn.CONCAT(TRIM(Sheet1[[#This Row],[ASESOR]])," ",TRIM(Sheet1[[#This Row],[DEPARTAMENTO]]))</f>
        <v>SICOMNET SAC Piura</v>
      </c>
      <c r="BH1043" s="5" t="str">
        <f>Sheet1[[#This Row],[DNI_ASESOR]]</f>
        <v>20610959564</v>
      </c>
      <c r="BI1043">
        <f>IF(Sheet1[[#This Row],[GRUPO]]="G1",IF(AND(Sheet1[[#This Row],[RECIBO1_PAGADO]]&lt;&gt;"",Sheet1[[#This Row],[RECIBO1_PAGADO]]&lt;=DATEVALUE("10/06/2025")),1,0),0)</f>
        <v>0</v>
      </c>
      <c r="BJ1043" s="9">
        <f>Sheet1[[#This Row],[PRECIO CON IGV EXTERNO]]/1.18</f>
        <v>94.544915254237296</v>
      </c>
      <c r="BK1043" s="5" t="str">
        <f>IF(MONTH(Sheet1[[#This Row],[WS_RECIBO1_EMISION]])=5,"G1",IF(MONTH(Sheet1[[#This Row],[WS_RECIBO1_EMISION]])-5=1,"G2","POR DEFINIR"))</f>
        <v>POR DEFINIR</v>
      </c>
      <c r="BL1043" s="5" t="s">
        <v>1798</v>
      </c>
    </row>
    <row r="1044" spans="1:64" x14ac:dyDescent="0.25">
      <c r="A1044">
        <v>2193784</v>
      </c>
      <c r="B1044" t="s">
        <v>1348</v>
      </c>
      <c r="C1044" t="s">
        <v>89</v>
      </c>
      <c r="D1044" t="s">
        <v>89</v>
      </c>
      <c r="E1044" t="s">
        <v>93</v>
      </c>
      <c r="H1044" s="3">
        <v>45800</v>
      </c>
      <c r="I1044" s="13">
        <v>45800.525162731479</v>
      </c>
      <c r="J1044" t="s">
        <v>190</v>
      </c>
      <c r="K1044">
        <v>350</v>
      </c>
      <c r="L1044" t="s">
        <v>186</v>
      </c>
      <c r="M1044" t="s">
        <v>53</v>
      </c>
      <c r="N1044">
        <v>0</v>
      </c>
      <c r="O1044">
        <v>0</v>
      </c>
      <c r="P1044">
        <v>0</v>
      </c>
      <c r="Q1044">
        <v>0</v>
      </c>
      <c r="R1044" t="s">
        <v>227</v>
      </c>
      <c r="S1044" t="s">
        <v>227</v>
      </c>
      <c r="T1044">
        <v>0</v>
      </c>
      <c r="U1044" t="s">
        <v>227</v>
      </c>
      <c r="V1044" t="s">
        <v>227</v>
      </c>
      <c r="W1044" t="s">
        <v>227</v>
      </c>
      <c r="X1044" t="s">
        <v>227</v>
      </c>
      <c r="Y1044" t="s">
        <v>227</v>
      </c>
      <c r="Z1044" t="s">
        <v>227</v>
      </c>
      <c r="AA1044" t="s">
        <v>54</v>
      </c>
      <c r="AB1044">
        <v>69</v>
      </c>
      <c r="AC1044">
        <v>69</v>
      </c>
      <c r="AD1044" t="s">
        <v>67</v>
      </c>
      <c r="AE1044" t="s">
        <v>70</v>
      </c>
      <c r="AF1044" t="s">
        <v>131</v>
      </c>
      <c r="AG1044" t="s">
        <v>88</v>
      </c>
      <c r="AH1044" s="3">
        <v>45800</v>
      </c>
      <c r="AJ1044" t="s">
        <v>56</v>
      </c>
      <c r="AK1044" s="3"/>
      <c r="AM1044" s="3"/>
      <c r="AN1044" t="s">
        <v>57</v>
      </c>
      <c r="AO1044" s="3"/>
      <c r="AR1044"/>
      <c r="AS1044">
        <v>202505</v>
      </c>
      <c r="AT1044" s="3">
        <v>45800</v>
      </c>
      <c r="AU1044">
        <v>2193784</v>
      </c>
      <c r="AW1044" s="3"/>
      <c r="AY1044" s="3"/>
      <c r="BA1044" s="3"/>
      <c r="BC1044" s="3"/>
      <c r="BD1044">
        <v>202505</v>
      </c>
      <c r="BE1044">
        <v>202505</v>
      </c>
      <c r="BF1044" s="5">
        <f>IFERROR(VLOOKUP(Sheet1[[#This Row],[ASESOR]],Parámetros!A:B,2,0),Sheet1[[#This Row],[PERIODO_ALTA]])</f>
        <v>202505</v>
      </c>
      <c r="BG1044" s="5" t="str">
        <f>_xlfn.CONCAT(TRIM(Sheet1[[#This Row],[ASESOR]])," ",TRIM(Sheet1[[#This Row],[DEPARTAMENTO]]))</f>
        <v>SICOMNET SAC Piura</v>
      </c>
      <c r="BH1044" s="5" t="str">
        <f>Sheet1[[#This Row],[DNI_ASESOR]]</f>
        <v>20610959564</v>
      </c>
      <c r="BI1044">
        <f>IF(Sheet1[[#This Row],[GRUPO]]="G1",IF(AND(Sheet1[[#This Row],[RECIBO1_PAGADO]]&lt;&gt;"",Sheet1[[#This Row],[RECIBO1_PAGADO]]&lt;=DATEVALUE("10/06/2025")),1,0),0)</f>
        <v>0</v>
      </c>
      <c r="BJ1044" s="9">
        <f>Sheet1[[#This Row],[PRECIO CON IGV EXTERNO]]/1.18</f>
        <v>58.474576271186443</v>
      </c>
      <c r="BK1044" s="5" t="str">
        <f>IF(MONTH(Sheet1[[#This Row],[WS_RECIBO1_EMISION]])=5,"G1",IF(MONTH(Sheet1[[#This Row],[WS_RECIBO1_EMISION]])-5=1,"G2","POR DEFINIR"))</f>
        <v>POR DEFINIR</v>
      </c>
      <c r="BL1044" s="5" t="s">
        <v>1798</v>
      </c>
    </row>
    <row r="1045" spans="1:64" x14ac:dyDescent="0.25">
      <c r="A1045">
        <v>2193817</v>
      </c>
      <c r="B1045" t="s">
        <v>1349</v>
      </c>
      <c r="C1045" t="s">
        <v>89</v>
      </c>
      <c r="D1045" t="s">
        <v>89</v>
      </c>
      <c r="E1045" t="s">
        <v>97</v>
      </c>
      <c r="H1045" s="3">
        <v>45800</v>
      </c>
      <c r="I1045" s="13">
        <v>45800.533478206016</v>
      </c>
      <c r="J1045" t="s">
        <v>190</v>
      </c>
      <c r="K1045">
        <v>350</v>
      </c>
      <c r="L1045" t="s">
        <v>186</v>
      </c>
      <c r="M1045" t="s">
        <v>53</v>
      </c>
      <c r="N1045">
        <v>0</v>
      </c>
      <c r="O1045">
        <v>0</v>
      </c>
      <c r="P1045">
        <v>0</v>
      </c>
      <c r="Q1045">
        <v>0</v>
      </c>
      <c r="R1045" t="s">
        <v>227</v>
      </c>
      <c r="S1045" t="s">
        <v>227</v>
      </c>
      <c r="T1045">
        <v>0</v>
      </c>
      <c r="U1045" t="s">
        <v>227</v>
      </c>
      <c r="V1045" t="s">
        <v>227</v>
      </c>
      <c r="W1045" t="s">
        <v>227</v>
      </c>
      <c r="X1045" t="s">
        <v>227</v>
      </c>
      <c r="Y1045" t="s">
        <v>227</v>
      </c>
      <c r="Z1045" t="s">
        <v>227</v>
      </c>
      <c r="AA1045" t="s">
        <v>64</v>
      </c>
      <c r="AB1045">
        <v>69</v>
      </c>
      <c r="AC1045">
        <v>69</v>
      </c>
      <c r="AD1045" t="s">
        <v>67</v>
      </c>
      <c r="AE1045" t="s">
        <v>4</v>
      </c>
      <c r="AF1045" t="s">
        <v>8</v>
      </c>
      <c r="AG1045" t="s">
        <v>88</v>
      </c>
      <c r="AH1045" s="3">
        <v>45800</v>
      </c>
      <c r="AJ1045" t="s">
        <v>56</v>
      </c>
      <c r="AK1045" s="3"/>
      <c r="AM1045" s="3"/>
      <c r="AN1045" t="s">
        <v>57</v>
      </c>
      <c r="AO1045" s="3"/>
      <c r="AR1045"/>
      <c r="AS1045">
        <v>202505</v>
      </c>
      <c r="AT1045" s="3">
        <v>45800</v>
      </c>
      <c r="AU1045">
        <v>2193817</v>
      </c>
      <c r="AW1045" s="3"/>
      <c r="AY1045" s="3"/>
      <c r="BA1045" s="3"/>
      <c r="BC1045" s="3"/>
      <c r="BD1045">
        <v>202505</v>
      </c>
      <c r="BE1045">
        <v>202505</v>
      </c>
      <c r="BF1045" s="5">
        <f>IFERROR(VLOOKUP(Sheet1[[#This Row],[ASESOR]],Parámetros!A:B,2,0),Sheet1[[#This Row],[PERIODO_ALTA]])</f>
        <v>202505</v>
      </c>
      <c r="BG1045" s="5" t="str">
        <f>_xlfn.CONCAT(TRIM(Sheet1[[#This Row],[ASESOR]])," ",TRIM(Sheet1[[#This Row],[DEPARTAMENTO]]))</f>
        <v>ALIV TELECOM S.A.C. Piura</v>
      </c>
      <c r="BH1045" s="5" t="str">
        <f>Sheet1[[#This Row],[DNI_ASESOR]]</f>
        <v>20609316170</v>
      </c>
      <c r="BI1045">
        <f>IF(Sheet1[[#This Row],[GRUPO]]="G1",IF(AND(Sheet1[[#This Row],[RECIBO1_PAGADO]]&lt;&gt;"",Sheet1[[#This Row],[RECIBO1_PAGADO]]&lt;=DATEVALUE("10/06/2025")),1,0),0)</f>
        <v>0</v>
      </c>
      <c r="BJ1045" s="9">
        <f>Sheet1[[#This Row],[PRECIO CON IGV EXTERNO]]/1.18</f>
        <v>58.474576271186443</v>
      </c>
      <c r="BK1045" s="5" t="str">
        <f>IF(MONTH(Sheet1[[#This Row],[WS_RECIBO1_EMISION]])=5,"G1",IF(MONTH(Sheet1[[#This Row],[WS_RECIBO1_EMISION]])-5=1,"G2","POR DEFINIR"))</f>
        <v>POR DEFINIR</v>
      </c>
      <c r="BL1045" s="5" t="s">
        <v>1798</v>
      </c>
    </row>
    <row r="1046" spans="1:64" x14ac:dyDescent="0.25">
      <c r="A1046">
        <v>2193861</v>
      </c>
      <c r="B1046" t="s">
        <v>1350</v>
      </c>
      <c r="C1046" t="s">
        <v>94</v>
      </c>
      <c r="D1046" t="s">
        <v>95</v>
      </c>
      <c r="E1046" t="s">
        <v>96</v>
      </c>
      <c r="H1046" s="3">
        <v>45800</v>
      </c>
      <c r="I1046" s="13">
        <v>45800.564716898145</v>
      </c>
      <c r="J1046" t="s">
        <v>190</v>
      </c>
      <c r="K1046">
        <v>350</v>
      </c>
      <c r="L1046" t="s">
        <v>186</v>
      </c>
      <c r="M1046" t="s">
        <v>53</v>
      </c>
      <c r="N1046">
        <v>0</v>
      </c>
      <c r="O1046">
        <v>0</v>
      </c>
      <c r="P1046">
        <v>0</v>
      </c>
      <c r="Q1046">
        <v>0</v>
      </c>
      <c r="R1046" t="s">
        <v>227</v>
      </c>
      <c r="S1046" t="s">
        <v>227</v>
      </c>
      <c r="T1046">
        <v>0</v>
      </c>
      <c r="U1046" t="s">
        <v>227</v>
      </c>
      <c r="V1046" t="s">
        <v>227</v>
      </c>
      <c r="W1046" t="s">
        <v>227</v>
      </c>
      <c r="X1046" t="s">
        <v>227</v>
      </c>
      <c r="Y1046" t="s">
        <v>227</v>
      </c>
      <c r="Z1046" t="s">
        <v>227</v>
      </c>
      <c r="AA1046" t="s">
        <v>54</v>
      </c>
      <c r="AB1046">
        <v>69</v>
      </c>
      <c r="AC1046">
        <v>69</v>
      </c>
      <c r="AD1046" t="s">
        <v>67</v>
      </c>
      <c r="AE1046" t="s">
        <v>4</v>
      </c>
      <c r="AF1046" t="s">
        <v>8</v>
      </c>
      <c r="AG1046" t="s">
        <v>88</v>
      </c>
      <c r="AH1046" s="3">
        <v>45801</v>
      </c>
      <c r="AJ1046" t="s">
        <v>56</v>
      </c>
      <c r="AK1046" s="3"/>
      <c r="AM1046" s="3"/>
      <c r="AN1046" t="s">
        <v>57</v>
      </c>
      <c r="AO1046" s="3"/>
      <c r="AR1046"/>
      <c r="AS1046">
        <v>202505</v>
      </c>
      <c r="AT1046" s="3">
        <v>45801</v>
      </c>
      <c r="AU1046">
        <v>2193861</v>
      </c>
      <c r="AW1046" s="3"/>
      <c r="AY1046" s="3"/>
      <c r="BA1046" s="3"/>
      <c r="BC1046" s="3"/>
      <c r="BD1046">
        <v>202505</v>
      </c>
      <c r="BE1046">
        <v>202505</v>
      </c>
      <c r="BF1046" s="5">
        <f>IFERROR(VLOOKUP(Sheet1[[#This Row],[ASESOR]],Parámetros!A:B,2,0),Sheet1[[#This Row],[PERIODO_ALTA]])</f>
        <v>202505</v>
      </c>
      <c r="BG1046" s="5" t="str">
        <f>_xlfn.CONCAT(TRIM(Sheet1[[#This Row],[ASESOR]])," ",TRIM(Sheet1[[#This Row],[DEPARTAMENTO]]))</f>
        <v>ALIV TELECOM S.A.C. La Libertad</v>
      </c>
      <c r="BH1046" s="5" t="str">
        <f>Sheet1[[#This Row],[DNI_ASESOR]]</f>
        <v>20609316170</v>
      </c>
      <c r="BI1046">
        <f>IF(Sheet1[[#This Row],[GRUPO]]="G1",IF(AND(Sheet1[[#This Row],[RECIBO1_PAGADO]]&lt;&gt;"",Sheet1[[#This Row],[RECIBO1_PAGADO]]&lt;=DATEVALUE("10/06/2025")),1,0),0)</f>
        <v>0</v>
      </c>
      <c r="BJ1046" s="9">
        <f>Sheet1[[#This Row],[PRECIO CON IGV EXTERNO]]/1.18</f>
        <v>58.474576271186443</v>
      </c>
      <c r="BK1046" s="5" t="str">
        <f>IF(MONTH(Sheet1[[#This Row],[WS_RECIBO1_EMISION]])=5,"G1",IF(MONTH(Sheet1[[#This Row],[WS_RECIBO1_EMISION]])-5=1,"G2","POR DEFINIR"))</f>
        <v>POR DEFINIR</v>
      </c>
      <c r="BL1046" s="5" t="s">
        <v>1798</v>
      </c>
    </row>
    <row r="1047" spans="1:64" x14ac:dyDescent="0.25">
      <c r="A1047">
        <v>2193938</v>
      </c>
      <c r="B1047" t="s">
        <v>1351</v>
      </c>
      <c r="C1047" t="s">
        <v>85</v>
      </c>
      <c r="D1047" t="s">
        <v>86</v>
      </c>
      <c r="E1047" t="s">
        <v>103</v>
      </c>
      <c r="H1047" s="3">
        <v>45800</v>
      </c>
      <c r="I1047" s="13">
        <v>45800.558473344907</v>
      </c>
      <c r="J1047" t="s">
        <v>190</v>
      </c>
      <c r="K1047">
        <v>350</v>
      </c>
      <c r="L1047" t="s">
        <v>186</v>
      </c>
      <c r="M1047" t="s">
        <v>53</v>
      </c>
      <c r="N1047">
        <v>0</v>
      </c>
      <c r="O1047">
        <v>0</v>
      </c>
      <c r="P1047">
        <v>0</v>
      </c>
      <c r="Q1047">
        <v>0</v>
      </c>
      <c r="R1047" t="s">
        <v>227</v>
      </c>
      <c r="S1047" t="s">
        <v>227</v>
      </c>
      <c r="T1047">
        <v>0</v>
      </c>
      <c r="U1047" t="s">
        <v>227</v>
      </c>
      <c r="V1047" t="s">
        <v>227</v>
      </c>
      <c r="W1047" t="s">
        <v>227</v>
      </c>
      <c r="X1047" t="s">
        <v>227</v>
      </c>
      <c r="Y1047" t="s">
        <v>227</v>
      </c>
      <c r="Z1047" t="s">
        <v>227</v>
      </c>
      <c r="AA1047" t="s">
        <v>54</v>
      </c>
      <c r="AB1047">
        <v>69</v>
      </c>
      <c r="AC1047">
        <v>69</v>
      </c>
      <c r="AD1047" t="s">
        <v>67</v>
      </c>
      <c r="AE1047" t="s">
        <v>4</v>
      </c>
      <c r="AF1047" t="s">
        <v>8</v>
      </c>
      <c r="AG1047" t="s">
        <v>88</v>
      </c>
      <c r="AH1047" s="3">
        <v>45800</v>
      </c>
      <c r="AJ1047" t="s">
        <v>56</v>
      </c>
      <c r="AK1047" s="3"/>
      <c r="AM1047" s="3"/>
      <c r="AN1047" t="s">
        <v>57</v>
      </c>
      <c r="AO1047" s="3"/>
      <c r="AR1047"/>
      <c r="AS1047">
        <v>202505</v>
      </c>
      <c r="AT1047" s="3">
        <v>45800</v>
      </c>
      <c r="AU1047">
        <v>2193938</v>
      </c>
      <c r="AW1047" s="3"/>
      <c r="AY1047" s="3"/>
      <c r="BA1047" s="3"/>
      <c r="BC1047" s="3"/>
      <c r="BD1047">
        <v>202505</v>
      </c>
      <c r="BE1047">
        <v>202505</v>
      </c>
      <c r="BF1047" s="5">
        <f>IFERROR(VLOOKUP(Sheet1[[#This Row],[ASESOR]],Parámetros!A:B,2,0),Sheet1[[#This Row],[PERIODO_ALTA]])</f>
        <v>202505</v>
      </c>
      <c r="BG1047" s="5" t="str">
        <f>_xlfn.CONCAT(TRIM(Sheet1[[#This Row],[ASESOR]])," ",TRIM(Sheet1[[#This Row],[DEPARTAMENTO]]))</f>
        <v>ALIV TELECOM S.A.C. Lambayeque</v>
      </c>
      <c r="BH1047" s="5" t="str">
        <f>Sheet1[[#This Row],[DNI_ASESOR]]</f>
        <v>20609316170</v>
      </c>
      <c r="BI1047">
        <f>IF(Sheet1[[#This Row],[GRUPO]]="G1",IF(AND(Sheet1[[#This Row],[RECIBO1_PAGADO]]&lt;&gt;"",Sheet1[[#This Row],[RECIBO1_PAGADO]]&lt;=DATEVALUE("10/06/2025")),1,0),0)</f>
        <v>0</v>
      </c>
      <c r="BJ1047" s="9">
        <f>Sheet1[[#This Row],[PRECIO CON IGV EXTERNO]]/1.18</f>
        <v>58.474576271186443</v>
      </c>
      <c r="BK1047" s="5" t="str">
        <f>IF(MONTH(Sheet1[[#This Row],[WS_RECIBO1_EMISION]])=5,"G1",IF(MONTH(Sheet1[[#This Row],[WS_RECIBO1_EMISION]])-5=1,"G2","POR DEFINIR"))</f>
        <v>POR DEFINIR</v>
      </c>
      <c r="BL1047" s="5" t="s">
        <v>1798</v>
      </c>
    </row>
    <row r="1048" spans="1:64" x14ac:dyDescent="0.25">
      <c r="A1048">
        <v>2194024</v>
      </c>
      <c r="B1048" t="s">
        <v>1352</v>
      </c>
      <c r="C1048" t="s">
        <v>89</v>
      </c>
      <c r="D1048" t="s">
        <v>89</v>
      </c>
      <c r="E1048" t="s">
        <v>89</v>
      </c>
      <c r="H1048" s="3">
        <v>45800</v>
      </c>
      <c r="I1048" s="13">
        <v>45800.589760613424</v>
      </c>
      <c r="J1048" t="s">
        <v>190</v>
      </c>
      <c r="K1048">
        <v>350</v>
      </c>
      <c r="L1048" t="s">
        <v>186</v>
      </c>
      <c r="M1048" t="s">
        <v>53</v>
      </c>
      <c r="N1048">
        <v>0</v>
      </c>
      <c r="O1048">
        <v>0</v>
      </c>
      <c r="P1048">
        <v>0</v>
      </c>
      <c r="Q1048">
        <v>0</v>
      </c>
      <c r="R1048" t="s">
        <v>227</v>
      </c>
      <c r="S1048" t="s">
        <v>227</v>
      </c>
      <c r="T1048">
        <v>0</v>
      </c>
      <c r="U1048" t="s">
        <v>227</v>
      </c>
      <c r="V1048" t="s">
        <v>227</v>
      </c>
      <c r="W1048" t="s">
        <v>227</v>
      </c>
      <c r="X1048" t="s">
        <v>227</v>
      </c>
      <c r="Y1048" t="s">
        <v>227</v>
      </c>
      <c r="Z1048" t="s">
        <v>227</v>
      </c>
      <c r="AA1048" t="s">
        <v>54</v>
      </c>
      <c r="AB1048">
        <v>69</v>
      </c>
      <c r="AC1048">
        <v>69</v>
      </c>
      <c r="AD1048" t="s">
        <v>55</v>
      </c>
      <c r="AE1048" t="s">
        <v>199</v>
      </c>
      <c r="AF1048" t="s">
        <v>200</v>
      </c>
      <c r="AG1048" t="s">
        <v>88</v>
      </c>
      <c r="AH1048" s="3">
        <v>45800</v>
      </c>
      <c r="AJ1048" t="s">
        <v>56</v>
      </c>
      <c r="AK1048" s="3"/>
      <c r="AM1048" s="3"/>
      <c r="AN1048" t="s">
        <v>57</v>
      </c>
      <c r="AO1048" s="3"/>
      <c r="AR1048"/>
      <c r="AS1048">
        <v>202505</v>
      </c>
      <c r="AT1048" s="3">
        <v>45800</v>
      </c>
      <c r="AU1048">
        <v>2194024</v>
      </c>
      <c r="AW1048" s="3"/>
      <c r="AY1048" s="3"/>
      <c r="BA1048" s="3"/>
      <c r="BC1048" s="3"/>
      <c r="BD1048">
        <v>202505</v>
      </c>
      <c r="BE1048">
        <v>202505</v>
      </c>
      <c r="BF1048" s="5">
        <f>IFERROR(VLOOKUP(Sheet1[[#This Row],[ASESOR]],Parámetros!A:B,2,0),Sheet1[[#This Row],[PERIODO_ALTA]])</f>
        <v>202505</v>
      </c>
      <c r="BG1048" s="5" t="str">
        <f>_xlfn.CONCAT(TRIM(Sheet1[[#This Row],[ASESOR]])," ",TRIM(Sheet1[[#This Row],[DEPARTAMENTO]]))</f>
        <v>TELCO CONTACT S.A.C Piura</v>
      </c>
      <c r="BH1048" s="5" t="str">
        <f>Sheet1[[#This Row],[DNI_ASESOR]]</f>
        <v>20613723219</v>
      </c>
      <c r="BI1048">
        <f>IF(Sheet1[[#This Row],[GRUPO]]="G1",IF(AND(Sheet1[[#This Row],[RECIBO1_PAGADO]]&lt;&gt;"",Sheet1[[#This Row],[RECIBO1_PAGADO]]&lt;=DATEVALUE("10/06/2025")),1,0),0)</f>
        <v>0</v>
      </c>
      <c r="BJ1048" s="9">
        <f>Sheet1[[#This Row],[PRECIO CON IGV EXTERNO]]/1.18</f>
        <v>58.474576271186443</v>
      </c>
      <c r="BK1048" s="5" t="str">
        <f>IF(MONTH(Sheet1[[#This Row],[WS_RECIBO1_EMISION]])=5,"G1",IF(MONTH(Sheet1[[#This Row],[WS_RECIBO1_EMISION]])-5=1,"G2","POR DEFINIR"))</f>
        <v>POR DEFINIR</v>
      </c>
      <c r="BL1048" s="5" t="s">
        <v>1798</v>
      </c>
    </row>
    <row r="1049" spans="1:64" x14ac:dyDescent="0.25">
      <c r="A1049">
        <v>2194054</v>
      </c>
      <c r="B1049" t="s">
        <v>1353</v>
      </c>
      <c r="C1049" t="s">
        <v>1003</v>
      </c>
      <c r="D1049" t="s">
        <v>1003</v>
      </c>
      <c r="E1049" t="s">
        <v>1004</v>
      </c>
      <c r="H1049" s="3">
        <v>45800</v>
      </c>
      <c r="I1049" s="13">
        <v>45800.592055011577</v>
      </c>
      <c r="J1049" t="s">
        <v>195</v>
      </c>
      <c r="K1049">
        <v>1000</v>
      </c>
      <c r="L1049" t="s">
        <v>188</v>
      </c>
      <c r="M1049" t="s">
        <v>58</v>
      </c>
      <c r="N1049">
        <v>0</v>
      </c>
      <c r="O1049">
        <v>0</v>
      </c>
      <c r="P1049">
        <v>0</v>
      </c>
      <c r="Q1049">
        <v>0</v>
      </c>
      <c r="R1049" t="s">
        <v>227</v>
      </c>
      <c r="S1049" t="s">
        <v>227</v>
      </c>
      <c r="T1049">
        <v>0</v>
      </c>
      <c r="U1049" t="s">
        <v>227</v>
      </c>
      <c r="V1049" t="s">
        <v>227</v>
      </c>
      <c r="W1049" t="s">
        <v>227</v>
      </c>
      <c r="X1049" t="s">
        <v>227</v>
      </c>
      <c r="Y1049" t="s">
        <v>227</v>
      </c>
      <c r="Z1049" t="s">
        <v>228</v>
      </c>
      <c r="AA1049" t="s">
        <v>54</v>
      </c>
      <c r="AB1049">
        <v>129.9</v>
      </c>
      <c r="AC1049">
        <v>111.563</v>
      </c>
      <c r="AD1049" t="s">
        <v>67</v>
      </c>
      <c r="AE1049" t="s">
        <v>1082</v>
      </c>
      <c r="AF1049" t="s">
        <v>1083</v>
      </c>
      <c r="AG1049" t="s">
        <v>88</v>
      </c>
      <c r="AH1049" s="3">
        <v>45801</v>
      </c>
      <c r="AJ1049" t="s">
        <v>56</v>
      </c>
      <c r="AK1049" s="3"/>
      <c r="AM1049" s="3"/>
      <c r="AN1049" t="s">
        <v>57</v>
      </c>
      <c r="AO1049" s="3"/>
      <c r="AR1049"/>
      <c r="AS1049">
        <v>202505</v>
      </c>
      <c r="AT1049" s="3">
        <v>45801</v>
      </c>
      <c r="AU1049">
        <v>2194054</v>
      </c>
      <c r="AW1049" s="3"/>
      <c r="AY1049" s="3"/>
      <c r="BA1049" s="3"/>
      <c r="BC1049" s="3"/>
      <c r="BD1049">
        <v>202505</v>
      </c>
      <c r="BE1049">
        <v>202505</v>
      </c>
      <c r="BF1049" s="5">
        <f>IFERROR(VLOOKUP(Sheet1[[#This Row],[ASESOR]],Parámetros!A:B,2,0),Sheet1[[#This Row],[PERIODO_ALTA]])</f>
        <v>202505</v>
      </c>
      <c r="BG1049" s="5" t="str">
        <f>_xlfn.CONCAT(TRIM(Sheet1[[#This Row],[ASESOR]])," ",TRIM(Sheet1[[#This Row],[DEPARTAMENTO]]))</f>
        <v>MEBRA ABSOLUTO S.A.C. Arequipa</v>
      </c>
      <c r="BH1049" s="5" t="str">
        <f>Sheet1[[#This Row],[DNI_ASESOR]]</f>
        <v>20601247519</v>
      </c>
      <c r="BI1049">
        <f>IF(Sheet1[[#This Row],[GRUPO]]="G1",IF(AND(Sheet1[[#This Row],[RECIBO1_PAGADO]]&lt;&gt;"",Sheet1[[#This Row],[RECIBO1_PAGADO]]&lt;=DATEVALUE("10/06/2025")),1,0),0)</f>
        <v>0</v>
      </c>
      <c r="BJ1049" s="9">
        <f>Sheet1[[#This Row],[PRECIO CON IGV EXTERNO]]/1.18</f>
        <v>94.544915254237296</v>
      </c>
      <c r="BK1049" s="5" t="str">
        <f>IF(MONTH(Sheet1[[#This Row],[WS_RECIBO1_EMISION]])=5,"G1",IF(MONTH(Sheet1[[#This Row],[WS_RECIBO1_EMISION]])-5=1,"G2","POR DEFINIR"))</f>
        <v>POR DEFINIR</v>
      </c>
      <c r="BL1049" s="5" t="s">
        <v>1797</v>
      </c>
    </row>
    <row r="1050" spans="1:64" x14ac:dyDescent="0.25">
      <c r="A1050">
        <v>2194067</v>
      </c>
      <c r="B1050" t="s">
        <v>1354</v>
      </c>
      <c r="C1050" t="s">
        <v>913</v>
      </c>
      <c r="D1050" t="s">
        <v>914</v>
      </c>
      <c r="E1050" t="s">
        <v>915</v>
      </c>
      <c r="H1050" s="3">
        <v>45799</v>
      </c>
      <c r="I1050" s="13">
        <v>45800.598081747688</v>
      </c>
      <c r="J1050" t="s">
        <v>190</v>
      </c>
      <c r="K1050">
        <v>350</v>
      </c>
      <c r="L1050" t="s">
        <v>186</v>
      </c>
      <c r="M1050" t="s">
        <v>53</v>
      </c>
      <c r="N1050">
        <v>0</v>
      </c>
      <c r="O1050">
        <v>0</v>
      </c>
      <c r="P1050">
        <v>0</v>
      </c>
      <c r="Q1050">
        <v>0</v>
      </c>
      <c r="R1050" t="s">
        <v>227</v>
      </c>
      <c r="S1050" t="s">
        <v>227</v>
      </c>
      <c r="T1050">
        <v>0</v>
      </c>
      <c r="U1050" t="s">
        <v>227</v>
      </c>
      <c r="V1050" t="s">
        <v>227</v>
      </c>
      <c r="W1050" t="s">
        <v>227</v>
      </c>
      <c r="X1050" t="s">
        <v>227</v>
      </c>
      <c r="Y1050" t="s">
        <v>227</v>
      </c>
      <c r="Z1050" t="s">
        <v>227</v>
      </c>
      <c r="AA1050" t="s">
        <v>64</v>
      </c>
      <c r="AB1050">
        <v>69</v>
      </c>
      <c r="AC1050">
        <v>69</v>
      </c>
      <c r="AD1050" t="s">
        <v>67</v>
      </c>
      <c r="AE1050" t="s">
        <v>916</v>
      </c>
      <c r="AF1050" t="s">
        <v>917</v>
      </c>
      <c r="AG1050" t="s">
        <v>88</v>
      </c>
      <c r="AH1050" s="3">
        <v>45801</v>
      </c>
      <c r="AJ1050" t="s">
        <v>56</v>
      </c>
      <c r="AK1050" s="3"/>
      <c r="AM1050" s="3"/>
      <c r="AN1050" t="s">
        <v>57</v>
      </c>
      <c r="AO1050" s="3"/>
      <c r="AR1050"/>
      <c r="AS1050">
        <v>202505</v>
      </c>
      <c r="AT1050" s="3">
        <v>45801</v>
      </c>
      <c r="AU1050">
        <v>2194067</v>
      </c>
      <c r="AW1050" s="3"/>
      <c r="AY1050" s="3"/>
      <c r="BA1050" s="3"/>
      <c r="BC1050" s="3"/>
      <c r="BD1050">
        <v>202505</v>
      </c>
      <c r="BE1050">
        <v>202505</v>
      </c>
      <c r="BF1050" s="5">
        <f>IFERROR(VLOOKUP(Sheet1[[#This Row],[ASESOR]],Parámetros!A:B,2,0),Sheet1[[#This Row],[PERIODO_ALTA]])</f>
        <v>202505</v>
      </c>
      <c r="BG1050" s="5" t="str">
        <f>_xlfn.CONCAT(TRIM(Sheet1[[#This Row],[ASESOR]])," ",TRIM(Sheet1[[#This Row],[DEPARTAMENTO]]))</f>
        <v>KERFAG TELECOMUNICACIONES S.A. Junín</v>
      </c>
      <c r="BH1050" s="5" t="str">
        <f>Sheet1[[#This Row],[DNI_ASESOR]]</f>
        <v>20573127774</v>
      </c>
      <c r="BI1050">
        <f>IF(Sheet1[[#This Row],[GRUPO]]="G1",IF(AND(Sheet1[[#This Row],[RECIBO1_PAGADO]]&lt;&gt;"",Sheet1[[#This Row],[RECIBO1_PAGADO]]&lt;=DATEVALUE("10/06/2025")),1,0),0)</f>
        <v>0</v>
      </c>
      <c r="BJ1050" s="9">
        <f>Sheet1[[#This Row],[PRECIO CON IGV EXTERNO]]/1.18</f>
        <v>58.474576271186443</v>
      </c>
      <c r="BK1050" s="5" t="str">
        <f>IF(MONTH(Sheet1[[#This Row],[WS_RECIBO1_EMISION]])=5,"G1",IF(MONTH(Sheet1[[#This Row],[WS_RECIBO1_EMISION]])-5=1,"G2","POR DEFINIR"))</f>
        <v>POR DEFINIR</v>
      </c>
      <c r="BL1050" s="5" t="s">
        <v>1797</v>
      </c>
    </row>
    <row r="1051" spans="1:64" x14ac:dyDescent="0.25">
      <c r="A1051">
        <v>2194102</v>
      </c>
      <c r="B1051" t="s">
        <v>1355</v>
      </c>
      <c r="C1051" t="s">
        <v>89</v>
      </c>
      <c r="D1051" t="s">
        <v>89</v>
      </c>
      <c r="E1051" t="s">
        <v>93</v>
      </c>
      <c r="H1051" s="3">
        <v>45800</v>
      </c>
      <c r="I1051" s="13">
        <v>45800.606430208332</v>
      </c>
      <c r="J1051" t="s">
        <v>190</v>
      </c>
      <c r="K1051">
        <v>350</v>
      </c>
      <c r="L1051" t="s">
        <v>186</v>
      </c>
      <c r="M1051" t="s">
        <v>53</v>
      </c>
      <c r="N1051">
        <v>0</v>
      </c>
      <c r="O1051">
        <v>0</v>
      </c>
      <c r="P1051">
        <v>0</v>
      </c>
      <c r="Q1051">
        <v>0</v>
      </c>
      <c r="R1051" t="s">
        <v>227</v>
      </c>
      <c r="S1051" t="s">
        <v>227</v>
      </c>
      <c r="T1051">
        <v>0</v>
      </c>
      <c r="U1051" t="s">
        <v>227</v>
      </c>
      <c r="V1051" t="s">
        <v>227</v>
      </c>
      <c r="W1051" t="s">
        <v>227</v>
      </c>
      <c r="X1051" t="s">
        <v>227</v>
      </c>
      <c r="Y1051" t="s">
        <v>227</v>
      </c>
      <c r="Z1051" t="s">
        <v>227</v>
      </c>
      <c r="AA1051" t="s">
        <v>54</v>
      </c>
      <c r="AB1051">
        <v>69</v>
      </c>
      <c r="AC1051">
        <v>69</v>
      </c>
      <c r="AD1051" t="s">
        <v>67</v>
      </c>
      <c r="AE1051" t="s">
        <v>4</v>
      </c>
      <c r="AF1051" t="s">
        <v>8</v>
      </c>
      <c r="AG1051" t="s">
        <v>88</v>
      </c>
      <c r="AH1051" s="3">
        <v>45800</v>
      </c>
      <c r="AJ1051" t="s">
        <v>56</v>
      </c>
      <c r="AK1051" s="3"/>
      <c r="AM1051" s="3"/>
      <c r="AN1051" t="s">
        <v>57</v>
      </c>
      <c r="AO1051" s="3"/>
      <c r="AR1051"/>
      <c r="AS1051">
        <v>202505</v>
      </c>
      <c r="AT1051" s="3">
        <v>45800</v>
      </c>
      <c r="AU1051">
        <v>2194102</v>
      </c>
      <c r="AW1051" s="3"/>
      <c r="AY1051" s="3"/>
      <c r="BA1051" s="3"/>
      <c r="BC1051" s="3"/>
      <c r="BD1051">
        <v>202505</v>
      </c>
      <c r="BE1051">
        <v>202505</v>
      </c>
      <c r="BF1051" s="5">
        <f>IFERROR(VLOOKUP(Sheet1[[#This Row],[ASESOR]],Parámetros!A:B,2,0),Sheet1[[#This Row],[PERIODO_ALTA]])</f>
        <v>202505</v>
      </c>
      <c r="BG1051" s="5" t="str">
        <f>_xlfn.CONCAT(TRIM(Sheet1[[#This Row],[ASESOR]])," ",TRIM(Sheet1[[#This Row],[DEPARTAMENTO]]))</f>
        <v>ALIV TELECOM S.A.C. Piura</v>
      </c>
      <c r="BH1051" s="5" t="str">
        <f>Sheet1[[#This Row],[DNI_ASESOR]]</f>
        <v>20609316170</v>
      </c>
      <c r="BI1051">
        <f>IF(Sheet1[[#This Row],[GRUPO]]="G1",IF(AND(Sheet1[[#This Row],[RECIBO1_PAGADO]]&lt;&gt;"",Sheet1[[#This Row],[RECIBO1_PAGADO]]&lt;=DATEVALUE("10/06/2025")),1,0),0)</f>
        <v>0</v>
      </c>
      <c r="BJ1051" s="9">
        <f>Sheet1[[#This Row],[PRECIO CON IGV EXTERNO]]/1.18</f>
        <v>58.474576271186443</v>
      </c>
      <c r="BK1051" s="5" t="str">
        <f>IF(MONTH(Sheet1[[#This Row],[WS_RECIBO1_EMISION]])=5,"G1",IF(MONTH(Sheet1[[#This Row],[WS_RECIBO1_EMISION]])-5=1,"G2","POR DEFINIR"))</f>
        <v>POR DEFINIR</v>
      </c>
      <c r="BL1051" s="5" t="s">
        <v>1798</v>
      </c>
    </row>
    <row r="1052" spans="1:64" x14ac:dyDescent="0.25">
      <c r="A1052">
        <v>2194115</v>
      </c>
      <c r="B1052" t="s">
        <v>1356</v>
      </c>
      <c r="C1052" t="s">
        <v>85</v>
      </c>
      <c r="D1052" t="s">
        <v>86</v>
      </c>
      <c r="E1052" t="s">
        <v>87</v>
      </c>
      <c r="H1052" s="3">
        <v>45800</v>
      </c>
      <c r="I1052" s="13">
        <v>45800.620967129631</v>
      </c>
      <c r="J1052" t="s">
        <v>191</v>
      </c>
      <c r="K1052">
        <v>550</v>
      </c>
      <c r="L1052" t="s">
        <v>186</v>
      </c>
      <c r="M1052" t="s">
        <v>53</v>
      </c>
      <c r="N1052">
        <v>0</v>
      </c>
      <c r="O1052">
        <v>0</v>
      </c>
      <c r="P1052">
        <v>0</v>
      </c>
      <c r="Q1052">
        <v>0</v>
      </c>
      <c r="R1052" t="s">
        <v>227</v>
      </c>
      <c r="S1052" t="s">
        <v>227</v>
      </c>
      <c r="T1052">
        <v>0</v>
      </c>
      <c r="U1052" t="s">
        <v>227</v>
      </c>
      <c r="V1052" t="s">
        <v>227</v>
      </c>
      <c r="W1052" t="s">
        <v>227</v>
      </c>
      <c r="X1052" t="s">
        <v>227</v>
      </c>
      <c r="Y1052" t="s">
        <v>227</v>
      </c>
      <c r="Z1052" t="s">
        <v>227</v>
      </c>
      <c r="AA1052" t="s">
        <v>54</v>
      </c>
      <c r="AB1052">
        <v>89</v>
      </c>
      <c r="AC1052">
        <v>89</v>
      </c>
      <c r="AD1052" t="s">
        <v>67</v>
      </c>
      <c r="AE1052" t="s">
        <v>70</v>
      </c>
      <c r="AF1052" t="s">
        <v>131</v>
      </c>
      <c r="AG1052" t="s">
        <v>88</v>
      </c>
      <c r="AH1052" s="3">
        <v>45800</v>
      </c>
      <c r="AJ1052" t="s">
        <v>56</v>
      </c>
      <c r="AK1052" s="3"/>
      <c r="AM1052" s="3"/>
      <c r="AN1052" t="s">
        <v>57</v>
      </c>
      <c r="AO1052" s="3"/>
      <c r="AR1052"/>
      <c r="AS1052">
        <v>202505</v>
      </c>
      <c r="AT1052" s="3">
        <v>45800</v>
      </c>
      <c r="AU1052">
        <v>2194115</v>
      </c>
      <c r="AW1052" s="3"/>
      <c r="AY1052" s="3"/>
      <c r="BA1052" s="3"/>
      <c r="BC1052" s="3"/>
      <c r="BD1052">
        <v>202505</v>
      </c>
      <c r="BE1052">
        <v>202505</v>
      </c>
      <c r="BF1052" s="5">
        <f>IFERROR(VLOOKUP(Sheet1[[#This Row],[ASESOR]],Parámetros!A:B,2,0),Sheet1[[#This Row],[PERIODO_ALTA]])</f>
        <v>202505</v>
      </c>
      <c r="BG1052" s="5" t="str">
        <f>_xlfn.CONCAT(TRIM(Sheet1[[#This Row],[ASESOR]])," ",TRIM(Sheet1[[#This Row],[DEPARTAMENTO]]))</f>
        <v>SICOMNET SAC Lambayeque</v>
      </c>
      <c r="BH1052" s="5" t="str">
        <f>Sheet1[[#This Row],[DNI_ASESOR]]</f>
        <v>20610959564</v>
      </c>
      <c r="BI1052">
        <f>IF(Sheet1[[#This Row],[GRUPO]]="G1",IF(AND(Sheet1[[#This Row],[RECIBO1_PAGADO]]&lt;&gt;"",Sheet1[[#This Row],[RECIBO1_PAGADO]]&lt;=DATEVALUE("10/06/2025")),1,0),0)</f>
        <v>0</v>
      </c>
      <c r="BJ1052" s="9">
        <f>Sheet1[[#This Row],[PRECIO CON IGV EXTERNO]]/1.18</f>
        <v>75.423728813559322</v>
      </c>
      <c r="BK1052" s="5" t="str">
        <f>IF(MONTH(Sheet1[[#This Row],[WS_RECIBO1_EMISION]])=5,"G1",IF(MONTH(Sheet1[[#This Row],[WS_RECIBO1_EMISION]])-5=1,"G2","POR DEFINIR"))</f>
        <v>POR DEFINIR</v>
      </c>
      <c r="BL1052" s="5" t="s">
        <v>1798</v>
      </c>
    </row>
    <row r="1053" spans="1:64" x14ac:dyDescent="0.25">
      <c r="A1053">
        <v>2194130</v>
      </c>
      <c r="B1053" t="s">
        <v>1357</v>
      </c>
      <c r="C1053" t="s">
        <v>94</v>
      </c>
      <c r="D1053" t="s">
        <v>95</v>
      </c>
      <c r="E1053" t="s">
        <v>96</v>
      </c>
      <c r="H1053" s="3">
        <v>45800</v>
      </c>
      <c r="I1053" s="13">
        <v>45800.610548611112</v>
      </c>
      <c r="J1053" t="s">
        <v>190</v>
      </c>
      <c r="K1053">
        <v>350</v>
      </c>
      <c r="L1053" t="s">
        <v>186</v>
      </c>
      <c r="M1053" t="s">
        <v>53</v>
      </c>
      <c r="N1053">
        <v>0</v>
      </c>
      <c r="O1053">
        <v>0</v>
      </c>
      <c r="P1053">
        <v>0</v>
      </c>
      <c r="Q1053">
        <v>0</v>
      </c>
      <c r="R1053" t="s">
        <v>227</v>
      </c>
      <c r="S1053" t="s">
        <v>227</v>
      </c>
      <c r="T1053">
        <v>0</v>
      </c>
      <c r="U1053" t="s">
        <v>227</v>
      </c>
      <c r="V1053" t="s">
        <v>227</v>
      </c>
      <c r="W1053" t="s">
        <v>227</v>
      </c>
      <c r="X1053" t="s">
        <v>227</v>
      </c>
      <c r="Y1053" t="s">
        <v>227</v>
      </c>
      <c r="Z1053" t="s">
        <v>227</v>
      </c>
      <c r="AA1053" t="s">
        <v>54</v>
      </c>
      <c r="AB1053">
        <v>69</v>
      </c>
      <c r="AC1053">
        <v>69</v>
      </c>
      <c r="AD1053" t="s">
        <v>67</v>
      </c>
      <c r="AE1053" t="s">
        <v>151</v>
      </c>
      <c r="AF1053" t="s">
        <v>152</v>
      </c>
      <c r="AG1053" t="s">
        <v>88</v>
      </c>
      <c r="AH1053" s="3">
        <v>45800</v>
      </c>
      <c r="AJ1053" t="s">
        <v>56</v>
      </c>
      <c r="AK1053" s="3"/>
      <c r="AM1053" s="3"/>
      <c r="AN1053" t="s">
        <v>57</v>
      </c>
      <c r="AO1053" s="3"/>
      <c r="AR1053"/>
      <c r="AS1053">
        <v>202505</v>
      </c>
      <c r="AT1053" s="3">
        <v>45800</v>
      </c>
      <c r="AU1053">
        <v>2194130</v>
      </c>
      <c r="AW1053" s="3"/>
      <c r="AY1053" s="3"/>
      <c r="BA1053" s="3"/>
      <c r="BC1053" s="3"/>
      <c r="BD1053">
        <v>202505</v>
      </c>
      <c r="BE1053">
        <v>202505</v>
      </c>
      <c r="BF1053" s="5">
        <f>IFERROR(VLOOKUP(Sheet1[[#This Row],[ASESOR]],Parámetros!A:B,2,0),Sheet1[[#This Row],[PERIODO_ALTA]])</f>
        <v>202505</v>
      </c>
      <c r="BG1053" s="5" t="str">
        <f>_xlfn.CONCAT(TRIM(Sheet1[[#This Row],[ASESOR]])," ",TRIM(Sheet1[[#This Row],[DEPARTAMENTO]]))</f>
        <v>SAVY OUTSOURCING S.A.C. La Libertad</v>
      </c>
      <c r="BH1053" s="5" t="str">
        <f>Sheet1[[#This Row],[DNI_ASESOR]]</f>
        <v>20611812893</v>
      </c>
      <c r="BI1053">
        <f>IF(Sheet1[[#This Row],[GRUPO]]="G1",IF(AND(Sheet1[[#This Row],[RECIBO1_PAGADO]]&lt;&gt;"",Sheet1[[#This Row],[RECIBO1_PAGADO]]&lt;=DATEVALUE("10/06/2025")),1,0),0)</f>
        <v>0</v>
      </c>
      <c r="BJ1053" s="9">
        <f>Sheet1[[#This Row],[PRECIO CON IGV EXTERNO]]/1.18</f>
        <v>58.474576271186443</v>
      </c>
      <c r="BK1053" s="5" t="str">
        <f>IF(MONTH(Sheet1[[#This Row],[WS_RECIBO1_EMISION]])=5,"G1",IF(MONTH(Sheet1[[#This Row],[WS_RECIBO1_EMISION]])-5=1,"G2","POR DEFINIR"))</f>
        <v>POR DEFINIR</v>
      </c>
      <c r="BL1053" s="5" t="s">
        <v>1798</v>
      </c>
    </row>
    <row r="1054" spans="1:64" x14ac:dyDescent="0.25">
      <c r="A1054">
        <v>2194149</v>
      </c>
      <c r="B1054" t="s">
        <v>1358</v>
      </c>
      <c r="C1054" t="s">
        <v>98</v>
      </c>
      <c r="D1054" t="s">
        <v>99</v>
      </c>
      <c r="E1054" t="s">
        <v>100</v>
      </c>
      <c r="H1054" s="3">
        <v>45800</v>
      </c>
      <c r="I1054" s="13">
        <v>45800.623082557868</v>
      </c>
      <c r="J1054" t="s">
        <v>195</v>
      </c>
      <c r="K1054">
        <v>1000</v>
      </c>
      <c r="L1054" t="s">
        <v>188</v>
      </c>
      <c r="M1054" t="s">
        <v>58</v>
      </c>
      <c r="N1054">
        <v>1</v>
      </c>
      <c r="O1054">
        <v>0</v>
      </c>
      <c r="P1054">
        <v>0</v>
      </c>
      <c r="Q1054">
        <v>0</v>
      </c>
      <c r="R1054" t="s">
        <v>227</v>
      </c>
      <c r="S1054" t="s">
        <v>227</v>
      </c>
      <c r="T1054">
        <v>0</v>
      </c>
      <c r="U1054" t="s">
        <v>227</v>
      </c>
      <c r="V1054" t="s">
        <v>227</v>
      </c>
      <c r="W1054" t="s">
        <v>227</v>
      </c>
      <c r="X1054" t="s">
        <v>227</v>
      </c>
      <c r="Y1054" t="s">
        <v>227</v>
      </c>
      <c r="Z1054" t="s">
        <v>228</v>
      </c>
      <c r="AA1054" t="s">
        <v>54</v>
      </c>
      <c r="AB1054">
        <v>129.9</v>
      </c>
      <c r="AC1054">
        <v>111.563</v>
      </c>
      <c r="AD1054" t="s">
        <v>67</v>
      </c>
      <c r="AE1054" t="s">
        <v>4</v>
      </c>
      <c r="AF1054" t="s">
        <v>8</v>
      </c>
      <c r="AG1054" t="s">
        <v>88</v>
      </c>
      <c r="AH1054" s="3">
        <v>45800</v>
      </c>
      <c r="AJ1054" t="s">
        <v>56</v>
      </c>
      <c r="AK1054" s="3"/>
      <c r="AM1054" s="3"/>
      <c r="AN1054" t="s">
        <v>57</v>
      </c>
      <c r="AO1054" s="3"/>
      <c r="AR1054"/>
      <c r="AS1054">
        <v>202505</v>
      </c>
      <c r="AT1054" s="3">
        <v>45800</v>
      </c>
      <c r="AU1054">
        <v>2194149</v>
      </c>
      <c r="AW1054" s="3"/>
      <c r="AY1054" s="3"/>
      <c r="BA1054" s="3"/>
      <c r="BC1054" s="3"/>
      <c r="BD1054">
        <v>202505</v>
      </c>
      <c r="BE1054">
        <v>202505</v>
      </c>
      <c r="BF1054" s="5">
        <f>IFERROR(VLOOKUP(Sheet1[[#This Row],[ASESOR]],Parámetros!A:B,2,0),Sheet1[[#This Row],[PERIODO_ALTA]])</f>
        <v>202505</v>
      </c>
      <c r="BG1054" s="5" t="str">
        <f>_xlfn.CONCAT(TRIM(Sheet1[[#This Row],[ASESOR]])," ",TRIM(Sheet1[[#This Row],[DEPARTAMENTO]]))</f>
        <v>ALIV TELECOM S.A.C. Áncash</v>
      </c>
      <c r="BH1054" s="5" t="str">
        <f>Sheet1[[#This Row],[DNI_ASESOR]]</f>
        <v>20609316170</v>
      </c>
      <c r="BI1054">
        <f>IF(Sheet1[[#This Row],[GRUPO]]="G1",IF(AND(Sheet1[[#This Row],[RECIBO1_PAGADO]]&lt;&gt;"",Sheet1[[#This Row],[RECIBO1_PAGADO]]&lt;=DATEVALUE("10/06/2025")),1,0),0)</f>
        <v>0</v>
      </c>
      <c r="BJ1054" s="9">
        <f>Sheet1[[#This Row],[PRECIO CON IGV EXTERNO]]/1.18</f>
        <v>94.544915254237296</v>
      </c>
      <c r="BK1054" s="5" t="str">
        <f>IF(MONTH(Sheet1[[#This Row],[WS_RECIBO1_EMISION]])=5,"G1",IF(MONTH(Sheet1[[#This Row],[WS_RECIBO1_EMISION]])-5=1,"G2","POR DEFINIR"))</f>
        <v>POR DEFINIR</v>
      </c>
      <c r="BL1054" s="5" t="s">
        <v>1798</v>
      </c>
    </row>
    <row r="1055" spans="1:64" x14ac:dyDescent="0.25">
      <c r="A1055">
        <v>2194220</v>
      </c>
      <c r="B1055" t="s">
        <v>1359</v>
      </c>
      <c r="C1055" t="s">
        <v>85</v>
      </c>
      <c r="D1055" t="s">
        <v>86</v>
      </c>
      <c r="E1055" t="s">
        <v>103</v>
      </c>
      <c r="H1055" s="3">
        <v>45800</v>
      </c>
      <c r="I1055" s="13">
        <v>45800.635550266205</v>
      </c>
      <c r="J1055" t="s">
        <v>190</v>
      </c>
      <c r="K1055">
        <v>350</v>
      </c>
      <c r="L1055" t="s">
        <v>188</v>
      </c>
      <c r="M1055" t="s">
        <v>58</v>
      </c>
      <c r="N1055">
        <v>2</v>
      </c>
      <c r="O1055">
        <v>0</v>
      </c>
      <c r="P1055">
        <v>1</v>
      </c>
      <c r="Q1055">
        <v>0</v>
      </c>
      <c r="R1055" t="s">
        <v>227</v>
      </c>
      <c r="S1055" t="s">
        <v>227</v>
      </c>
      <c r="T1055">
        <v>0</v>
      </c>
      <c r="U1055" t="s">
        <v>227</v>
      </c>
      <c r="V1055" t="s">
        <v>227</v>
      </c>
      <c r="W1055" t="s">
        <v>227</v>
      </c>
      <c r="X1055" t="s">
        <v>227</v>
      </c>
      <c r="Y1055" t="s">
        <v>227</v>
      </c>
      <c r="Z1055" t="s">
        <v>227</v>
      </c>
      <c r="AA1055" t="s">
        <v>54</v>
      </c>
      <c r="AB1055">
        <v>114</v>
      </c>
      <c r="AC1055">
        <v>114</v>
      </c>
      <c r="AD1055" t="s">
        <v>67</v>
      </c>
      <c r="AE1055" t="s">
        <v>146</v>
      </c>
      <c r="AF1055" t="s">
        <v>147</v>
      </c>
      <c r="AG1055" t="s">
        <v>88</v>
      </c>
      <c r="AH1055" s="3">
        <v>45801</v>
      </c>
      <c r="AJ1055" t="s">
        <v>56</v>
      </c>
      <c r="AK1055" s="3"/>
      <c r="AM1055" s="3"/>
      <c r="AN1055" t="s">
        <v>57</v>
      </c>
      <c r="AO1055" s="3"/>
      <c r="AR1055"/>
      <c r="AS1055">
        <v>202505</v>
      </c>
      <c r="AT1055" s="3">
        <v>45801</v>
      </c>
      <c r="AU1055">
        <v>2194220</v>
      </c>
      <c r="AW1055" s="3"/>
      <c r="AY1055" s="3"/>
      <c r="BA1055" s="3"/>
      <c r="BC1055" s="3"/>
      <c r="BD1055">
        <v>202505</v>
      </c>
      <c r="BE1055">
        <v>202505</v>
      </c>
      <c r="BF1055" s="5">
        <f>IFERROR(VLOOKUP(Sheet1[[#This Row],[ASESOR]],Parámetros!A:B,2,0),Sheet1[[#This Row],[PERIODO_ALTA]])</f>
        <v>202505</v>
      </c>
      <c r="BG1055" s="5" t="str">
        <f>_xlfn.CONCAT(TRIM(Sheet1[[#This Row],[ASESOR]])," ",TRIM(Sheet1[[#This Row],[DEPARTAMENTO]]))</f>
        <v>SERVICIOS GENERALES F Y G DIST Lambayeque</v>
      </c>
      <c r="BH1055" s="5" t="str">
        <f>Sheet1[[#This Row],[DNI_ASESOR]]</f>
        <v>20538983609</v>
      </c>
      <c r="BI1055">
        <f>IF(Sheet1[[#This Row],[GRUPO]]="G1",IF(AND(Sheet1[[#This Row],[RECIBO1_PAGADO]]&lt;&gt;"",Sheet1[[#This Row],[RECIBO1_PAGADO]]&lt;=DATEVALUE("10/06/2025")),1,0),0)</f>
        <v>0</v>
      </c>
      <c r="BJ1055" s="9">
        <f>Sheet1[[#This Row],[PRECIO CON IGV EXTERNO]]/1.18</f>
        <v>96.610169491525426</v>
      </c>
      <c r="BK1055" s="5" t="str">
        <f>IF(MONTH(Sheet1[[#This Row],[WS_RECIBO1_EMISION]])=5,"G1",IF(MONTH(Sheet1[[#This Row],[WS_RECIBO1_EMISION]])-5=1,"G2","POR DEFINIR"))</f>
        <v>POR DEFINIR</v>
      </c>
      <c r="BL1055" s="5" t="s">
        <v>1798</v>
      </c>
    </row>
    <row r="1056" spans="1:64" x14ac:dyDescent="0.25">
      <c r="A1056">
        <v>2194254</v>
      </c>
      <c r="B1056" t="s">
        <v>1360</v>
      </c>
      <c r="C1056" t="s">
        <v>94</v>
      </c>
      <c r="D1056" t="s">
        <v>95</v>
      </c>
      <c r="E1056" t="s">
        <v>96</v>
      </c>
      <c r="H1056" s="3">
        <v>45800</v>
      </c>
      <c r="I1056" s="13">
        <v>45800.646045138892</v>
      </c>
      <c r="J1056" t="s">
        <v>190</v>
      </c>
      <c r="K1056">
        <v>350</v>
      </c>
      <c r="L1056" t="s">
        <v>186</v>
      </c>
      <c r="M1056" t="s">
        <v>53</v>
      </c>
      <c r="N1056">
        <v>0</v>
      </c>
      <c r="O1056">
        <v>0</v>
      </c>
      <c r="P1056">
        <v>0</v>
      </c>
      <c r="Q1056">
        <v>0</v>
      </c>
      <c r="R1056" t="s">
        <v>227</v>
      </c>
      <c r="S1056" t="s">
        <v>227</v>
      </c>
      <c r="T1056">
        <v>0</v>
      </c>
      <c r="U1056" t="s">
        <v>227</v>
      </c>
      <c r="V1056" t="s">
        <v>227</v>
      </c>
      <c r="W1056" t="s">
        <v>227</v>
      </c>
      <c r="X1056" t="s">
        <v>227</v>
      </c>
      <c r="Y1056" t="s">
        <v>227</v>
      </c>
      <c r="Z1056" t="s">
        <v>227</v>
      </c>
      <c r="AA1056" t="s">
        <v>62</v>
      </c>
      <c r="AB1056">
        <v>69</v>
      </c>
      <c r="AC1056">
        <v>69</v>
      </c>
      <c r="AD1056" t="s">
        <v>67</v>
      </c>
      <c r="AE1056" t="s">
        <v>4</v>
      </c>
      <c r="AF1056" t="s">
        <v>8</v>
      </c>
      <c r="AG1056" t="s">
        <v>88</v>
      </c>
      <c r="AH1056" s="3">
        <v>45801</v>
      </c>
      <c r="AJ1056" t="s">
        <v>56</v>
      </c>
      <c r="AK1056" s="3"/>
      <c r="AM1056" s="3"/>
      <c r="AN1056" t="s">
        <v>57</v>
      </c>
      <c r="AO1056" s="3"/>
      <c r="AR1056"/>
      <c r="AS1056">
        <v>202505</v>
      </c>
      <c r="AT1056" s="3">
        <v>45801</v>
      </c>
      <c r="AU1056">
        <v>2194254</v>
      </c>
      <c r="AW1056" s="3"/>
      <c r="AY1056" s="3"/>
      <c r="BA1056" s="3"/>
      <c r="BC1056" s="3"/>
      <c r="BD1056">
        <v>202505</v>
      </c>
      <c r="BE1056">
        <v>202505</v>
      </c>
      <c r="BF1056" s="5">
        <f>IFERROR(VLOOKUP(Sheet1[[#This Row],[ASESOR]],Parámetros!A:B,2,0),Sheet1[[#This Row],[PERIODO_ALTA]])</f>
        <v>202505</v>
      </c>
      <c r="BG1056" s="5" t="str">
        <f>_xlfn.CONCAT(TRIM(Sheet1[[#This Row],[ASESOR]])," ",TRIM(Sheet1[[#This Row],[DEPARTAMENTO]]))</f>
        <v>ALIV TELECOM S.A.C. La Libertad</v>
      </c>
      <c r="BH1056" s="5" t="str">
        <f>Sheet1[[#This Row],[DNI_ASESOR]]</f>
        <v>20609316170</v>
      </c>
      <c r="BI1056">
        <f>IF(Sheet1[[#This Row],[GRUPO]]="G1",IF(AND(Sheet1[[#This Row],[RECIBO1_PAGADO]]&lt;&gt;"",Sheet1[[#This Row],[RECIBO1_PAGADO]]&lt;=DATEVALUE("10/06/2025")),1,0),0)</f>
        <v>0</v>
      </c>
      <c r="BJ1056" s="9">
        <f>Sheet1[[#This Row],[PRECIO CON IGV EXTERNO]]/1.18</f>
        <v>58.474576271186443</v>
      </c>
      <c r="BK1056" s="5" t="str">
        <f>IF(MONTH(Sheet1[[#This Row],[WS_RECIBO1_EMISION]])=5,"G1",IF(MONTH(Sheet1[[#This Row],[WS_RECIBO1_EMISION]])-5=1,"G2","POR DEFINIR"))</f>
        <v>POR DEFINIR</v>
      </c>
      <c r="BL1056" s="5" t="s">
        <v>1798</v>
      </c>
    </row>
    <row r="1057" spans="1:64" x14ac:dyDescent="0.25">
      <c r="A1057">
        <v>2194324</v>
      </c>
      <c r="B1057" t="s">
        <v>1361</v>
      </c>
      <c r="C1057" t="s">
        <v>89</v>
      </c>
      <c r="D1057" t="s">
        <v>89</v>
      </c>
      <c r="E1057" t="s">
        <v>89</v>
      </c>
      <c r="H1057" s="3">
        <v>45800</v>
      </c>
      <c r="I1057" s="13">
        <v>45800.675133483797</v>
      </c>
      <c r="J1057" t="s">
        <v>195</v>
      </c>
      <c r="K1057">
        <v>1000</v>
      </c>
      <c r="L1057" t="s">
        <v>188</v>
      </c>
      <c r="M1057" t="s">
        <v>58</v>
      </c>
      <c r="N1057">
        <v>1</v>
      </c>
      <c r="O1057">
        <v>0</v>
      </c>
      <c r="P1057">
        <v>0</v>
      </c>
      <c r="Q1057">
        <v>0</v>
      </c>
      <c r="R1057" t="s">
        <v>227</v>
      </c>
      <c r="S1057" t="s">
        <v>227</v>
      </c>
      <c r="T1057">
        <v>0</v>
      </c>
      <c r="U1057" t="s">
        <v>227</v>
      </c>
      <c r="V1057" t="s">
        <v>227</v>
      </c>
      <c r="W1057" t="s">
        <v>227</v>
      </c>
      <c r="X1057" t="s">
        <v>227</v>
      </c>
      <c r="Y1057" t="s">
        <v>227</v>
      </c>
      <c r="Z1057" t="s">
        <v>228</v>
      </c>
      <c r="AA1057" t="s">
        <v>54</v>
      </c>
      <c r="AB1057">
        <v>129.9</v>
      </c>
      <c r="AC1057">
        <v>111.563</v>
      </c>
      <c r="AD1057" t="s">
        <v>67</v>
      </c>
      <c r="AE1057" t="s">
        <v>70</v>
      </c>
      <c r="AF1057" t="s">
        <v>131</v>
      </c>
      <c r="AG1057" t="s">
        <v>88</v>
      </c>
      <c r="AH1057" s="3">
        <v>45801</v>
      </c>
      <c r="AJ1057" t="s">
        <v>56</v>
      </c>
      <c r="AK1057" s="3"/>
      <c r="AM1057" s="3"/>
      <c r="AN1057" t="s">
        <v>57</v>
      </c>
      <c r="AO1057" s="3"/>
      <c r="AQ1057" t="s">
        <v>57</v>
      </c>
      <c r="AR1057" t="s">
        <v>69</v>
      </c>
      <c r="AS1057">
        <v>202505</v>
      </c>
      <c r="AT1057" s="3">
        <v>45801</v>
      </c>
      <c r="AU1057">
        <v>2194324</v>
      </c>
      <c r="AW1057" s="3"/>
      <c r="AY1057" s="3"/>
      <c r="BA1057" s="3"/>
      <c r="BC1057" s="3"/>
      <c r="BD1057">
        <v>202505</v>
      </c>
      <c r="BE1057">
        <v>202505</v>
      </c>
      <c r="BF1057" s="5">
        <f>IFERROR(VLOOKUP(Sheet1[[#This Row],[ASESOR]],Parámetros!A:B,2,0),Sheet1[[#This Row],[PERIODO_ALTA]])</f>
        <v>202505</v>
      </c>
      <c r="BG1057" s="5" t="str">
        <f>_xlfn.CONCAT(TRIM(Sheet1[[#This Row],[ASESOR]])," ",TRIM(Sheet1[[#This Row],[DEPARTAMENTO]]))</f>
        <v>SICOMNET SAC Piura</v>
      </c>
      <c r="BH1057" s="5" t="str">
        <f>Sheet1[[#This Row],[DNI_ASESOR]]</f>
        <v>20610959564</v>
      </c>
      <c r="BI1057">
        <f>IF(Sheet1[[#This Row],[GRUPO]]="G1",IF(AND(Sheet1[[#This Row],[RECIBO1_PAGADO]]&lt;&gt;"",Sheet1[[#This Row],[RECIBO1_PAGADO]]&lt;=DATEVALUE("10/06/2025")),1,0),0)</f>
        <v>0</v>
      </c>
      <c r="BJ1057" s="9">
        <f>Sheet1[[#This Row],[PRECIO CON IGV EXTERNO]]/1.18</f>
        <v>94.544915254237296</v>
      </c>
      <c r="BK1057" s="5" t="str">
        <f>IF(MONTH(Sheet1[[#This Row],[WS_RECIBO1_EMISION]])=5,"G1",IF(MONTH(Sheet1[[#This Row],[WS_RECIBO1_EMISION]])-5=1,"G2","POR DEFINIR"))</f>
        <v>POR DEFINIR</v>
      </c>
      <c r="BL1057" s="5" t="s">
        <v>1798</v>
      </c>
    </row>
    <row r="1058" spans="1:64" x14ac:dyDescent="0.25">
      <c r="A1058">
        <v>2194347</v>
      </c>
      <c r="B1058" t="s">
        <v>1362</v>
      </c>
      <c r="C1058" t="s">
        <v>89</v>
      </c>
      <c r="D1058" t="s">
        <v>89</v>
      </c>
      <c r="E1058" t="s">
        <v>89</v>
      </c>
      <c r="H1058" s="3">
        <v>45799</v>
      </c>
      <c r="I1058" s="13">
        <v>45800.668915243055</v>
      </c>
      <c r="J1058" t="s">
        <v>190</v>
      </c>
      <c r="K1058">
        <v>350</v>
      </c>
      <c r="L1058" t="s">
        <v>186</v>
      </c>
      <c r="M1058" t="s">
        <v>53</v>
      </c>
      <c r="N1058">
        <v>0</v>
      </c>
      <c r="O1058">
        <v>0</v>
      </c>
      <c r="P1058">
        <v>0</v>
      </c>
      <c r="Q1058">
        <v>0</v>
      </c>
      <c r="R1058" t="s">
        <v>227</v>
      </c>
      <c r="S1058" t="s">
        <v>227</v>
      </c>
      <c r="T1058">
        <v>0</v>
      </c>
      <c r="U1058" t="s">
        <v>227</v>
      </c>
      <c r="V1058" t="s">
        <v>227</v>
      </c>
      <c r="W1058" t="s">
        <v>227</v>
      </c>
      <c r="X1058" t="s">
        <v>227</v>
      </c>
      <c r="Y1058" t="s">
        <v>227</v>
      </c>
      <c r="Z1058" t="s">
        <v>227</v>
      </c>
      <c r="AA1058" t="s">
        <v>54</v>
      </c>
      <c r="AB1058">
        <v>69</v>
      </c>
      <c r="AC1058">
        <v>69</v>
      </c>
      <c r="AD1058" t="s">
        <v>55</v>
      </c>
      <c r="AE1058" t="s">
        <v>199</v>
      </c>
      <c r="AF1058" t="s">
        <v>200</v>
      </c>
      <c r="AG1058" t="s">
        <v>88</v>
      </c>
      <c r="AH1058" s="3">
        <v>45801</v>
      </c>
      <c r="AJ1058" t="s">
        <v>56</v>
      </c>
      <c r="AK1058" s="3"/>
      <c r="AM1058" s="3"/>
      <c r="AN1058" t="s">
        <v>57</v>
      </c>
      <c r="AO1058" s="3"/>
      <c r="AR1058"/>
      <c r="AS1058">
        <v>202505</v>
      </c>
      <c r="AT1058" s="3">
        <v>45801</v>
      </c>
      <c r="AU1058">
        <v>2194347</v>
      </c>
      <c r="AW1058" s="3"/>
      <c r="AY1058" s="3"/>
      <c r="BA1058" s="3"/>
      <c r="BC1058" s="3"/>
      <c r="BD1058">
        <v>202505</v>
      </c>
      <c r="BE1058">
        <v>202505</v>
      </c>
      <c r="BF1058" s="5">
        <f>IFERROR(VLOOKUP(Sheet1[[#This Row],[ASESOR]],Parámetros!A:B,2,0),Sheet1[[#This Row],[PERIODO_ALTA]])</f>
        <v>202505</v>
      </c>
      <c r="BG1058" s="5" t="str">
        <f>_xlfn.CONCAT(TRIM(Sheet1[[#This Row],[ASESOR]])," ",TRIM(Sheet1[[#This Row],[DEPARTAMENTO]]))</f>
        <v>TELCO CONTACT S.A.C Piura</v>
      </c>
      <c r="BH1058" s="5" t="str">
        <f>Sheet1[[#This Row],[DNI_ASESOR]]</f>
        <v>20613723219</v>
      </c>
      <c r="BI1058">
        <f>IF(Sheet1[[#This Row],[GRUPO]]="G1",IF(AND(Sheet1[[#This Row],[RECIBO1_PAGADO]]&lt;&gt;"",Sheet1[[#This Row],[RECIBO1_PAGADO]]&lt;=DATEVALUE("10/06/2025")),1,0),0)</f>
        <v>0</v>
      </c>
      <c r="BJ1058" s="9">
        <f>Sheet1[[#This Row],[PRECIO CON IGV EXTERNO]]/1.18</f>
        <v>58.474576271186443</v>
      </c>
      <c r="BK1058" s="5" t="str">
        <f>IF(MONTH(Sheet1[[#This Row],[WS_RECIBO1_EMISION]])=5,"G1",IF(MONTH(Sheet1[[#This Row],[WS_RECIBO1_EMISION]])-5=1,"G2","POR DEFINIR"))</f>
        <v>POR DEFINIR</v>
      </c>
      <c r="BL1058" s="5" t="s">
        <v>1798</v>
      </c>
    </row>
    <row r="1059" spans="1:64" x14ac:dyDescent="0.25">
      <c r="A1059">
        <v>2194413</v>
      </c>
      <c r="B1059" t="s">
        <v>1363</v>
      </c>
      <c r="C1059" t="s">
        <v>1003</v>
      </c>
      <c r="D1059" t="s">
        <v>1003</v>
      </c>
      <c r="E1059" t="s">
        <v>1004</v>
      </c>
      <c r="H1059" s="3">
        <v>45800</v>
      </c>
      <c r="I1059" s="13">
        <v>45800.683464155096</v>
      </c>
      <c r="J1059" t="s">
        <v>195</v>
      </c>
      <c r="K1059">
        <v>1000</v>
      </c>
      <c r="L1059" t="s">
        <v>188</v>
      </c>
      <c r="M1059" t="s">
        <v>58</v>
      </c>
      <c r="N1059">
        <v>0</v>
      </c>
      <c r="O1059">
        <v>0</v>
      </c>
      <c r="P1059">
        <v>0</v>
      </c>
      <c r="Q1059">
        <v>0</v>
      </c>
      <c r="R1059" t="s">
        <v>227</v>
      </c>
      <c r="S1059" t="s">
        <v>227</v>
      </c>
      <c r="T1059">
        <v>0</v>
      </c>
      <c r="U1059" t="s">
        <v>227</v>
      </c>
      <c r="V1059" t="s">
        <v>227</v>
      </c>
      <c r="W1059" t="s">
        <v>227</v>
      </c>
      <c r="X1059" t="s">
        <v>227</v>
      </c>
      <c r="Y1059" t="s">
        <v>227</v>
      </c>
      <c r="Z1059" t="s">
        <v>228</v>
      </c>
      <c r="AA1059" t="s">
        <v>64</v>
      </c>
      <c r="AB1059">
        <v>129.9</v>
      </c>
      <c r="AC1059">
        <v>111.563</v>
      </c>
      <c r="AD1059" t="s">
        <v>67</v>
      </c>
      <c r="AE1059" t="s">
        <v>1082</v>
      </c>
      <c r="AF1059" t="s">
        <v>1083</v>
      </c>
      <c r="AG1059" t="s">
        <v>88</v>
      </c>
      <c r="AH1059" s="3">
        <v>45801</v>
      </c>
      <c r="AJ1059" t="s">
        <v>56</v>
      </c>
      <c r="AK1059" s="3"/>
      <c r="AM1059" s="3"/>
      <c r="AN1059" t="s">
        <v>57</v>
      </c>
      <c r="AO1059" s="3"/>
      <c r="AR1059"/>
      <c r="AS1059">
        <v>202505</v>
      </c>
      <c r="AT1059" s="3">
        <v>45801</v>
      </c>
      <c r="AU1059">
        <v>2194413</v>
      </c>
      <c r="AW1059" s="3"/>
      <c r="AY1059" s="3"/>
      <c r="BA1059" s="3"/>
      <c r="BC1059" s="3"/>
      <c r="BD1059">
        <v>202505</v>
      </c>
      <c r="BE1059">
        <v>202505</v>
      </c>
      <c r="BF1059" s="5">
        <f>IFERROR(VLOOKUP(Sheet1[[#This Row],[ASESOR]],Parámetros!A:B,2,0),Sheet1[[#This Row],[PERIODO_ALTA]])</f>
        <v>202505</v>
      </c>
      <c r="BG1059" s="5" t="str">
        <f>_xlfn.CONCAT(TRIM(Sheet1[[#This Row],[ASESOR]])," ",TRIM(Sheet1[[#This Row],[DEPARTAMENTO]]))</f>
        <v>MEBRA ABSOLUTO S.A.C. Arequipa</v>
      </c>
      <c r="BH1059" s="5" t="str">
        <f>Sheet1[[#This Row],[DNI_ASESOR]]</f>
        <v>20601247519</v>
      </c>
      <c r="BI1059">
        <f>IF(Sheet1[[#This Row],[GRUPO]]="G1",IF(AND(Sheet1[[#This Row],[RECIBO1_PAGADO]]&lt;&gt;"",Sheet1[[#This Row],[RECIBO1_PAGADO]]&lt;=DATEVALUE("10/06/2025")),1,0),0)</f>
        <v>0</v>
      </c>
      <c r="BJ1059" s="9">
        <f>Sheet1[[#This Row],[PRECIO CON IGV EXTERNO]]/1.18</f>
        <v>94.544915254237296</v>
      </c>
      <c r="BK1059" s="5" t="str">
        <f>IF(MONTH(Sheet1[[#This Row],[WS_RECIBO1_EMISION]])=5,"G1",IF(MONTH(Sheet1[[#This Row],[WS_RECIBO1_EMISION]])-5=1,"G2","POR DEFINIR"))</f>
        <v>POR DEFINIR</v>
      </c>
      <c r="BL1059" s="5" t="s">
        <v>1797</v>
      </c>
    </row>
    <row r="1060" spans="1:64" x14ac:dyDescent="0.25">
      <c r="A1060">
        <v>2194416</v>
      </c>
      <c r="B1060" t="s">
        <v>1364</v>
      </c>
      <c r="C1060" t="s">
        <v>89</v>
      </c>
      <c r="D1060" t="s">
        <v>89</v>
      </c>
      <c r="E1060" t="s">
        <v>93</v>
      </c>
      <c r="H1060" s="3">
        <v>45800</v>
      </c>
      <c r="I1060" s="13">
        <v>45800.708549768518</v>
      </c>
      <c r="J1060" t="s">
        <v>195</v>
      </c>
      <c r="K1060">
        <v>1000</v>
      </c>
      <c r="L1060" t="s">
        <v>188</v>
      </c>
      <c r="M1060" t="s">
        <v>58</v>
      </c>
      <c r="N1060">
        <v>1</v>
      </c>
      <c r="O1060">
        <v>0</v>
      </c>
      <c r="P1060">
        <v>0</v>
      </c>
      <c r="Q1060">
        <v>0</v>
      </c>
      <c r="R1060" t="s">
        <v>227</v>
      </c>
      <c r="S1060" t="s">
        <v>227</v>
      </c>
      <c r="T1060">
        <v>0</v>
      </c>
      <c r="U1060" t="s">
        <v>227</v>
      </c>
      <c r="V1060" t="s">
        <v>227</v>
      </c>
      <c r="W1060" t="s">
        <v>227</v>
      </c>
      <c r="X1060" t="s">
        <v>227</v>
      </c>
      <c r="Y1060" t="s">
        <v>227</v>
      </c>
      <c r="Z1060" t="s">
        <v>228</v>
      </c>
      <c r="AA1060" t="s">
        <v>54</v>
      </c>
      <c r="AB1060">
        <v>129.9</v>
      </c>
      <c r="AC1060">
        <v>111.563</v>
      </c>
      <c r="AD1060" t="s">
        <v>67</v>
      </c>
      <c r="AE1060" t="s">
        <v>4</v>
      </c>
      <c r="AF1060" t="s">
        <v>8</v>
      </c>
      <c r="AG1060" t="s">
        <v>88</v>
      </c>
      <c r="AH1060" s="3">
        <v>45801</v>
      </c>
      <c r="AJ1060" t="s">
        <v>56</v>
      </c>
      <c r="AK1060" s="3"/>
      <c r="AM1060" s="3"/>
      <c r="AN1060" t="s">
        <v>57</v>
      </c>
      <c r="AO1060" s="3"/>
      <c r="AR1060"/>
      <c r="AS1060">
        <v>202505</v>
      </c>
      <c r="AT1060" s="3">
        <v>45801</v>
      </c>
      <c r="AU1060">
        <v>2194416</v>
      </c>
      <c r="AW1060" s="3"/>
      <c r="AY1060" s="3"/>
      <c r="BA1060" s="3"/>
      <c r="BC1060" s="3"/>
      <c r="BD1060">
        <v>202505</v>
      </c>
      <c r="BE1060">
        <v>202505</v>
      </c>
      <c r="BF1060" s="5">
        <f>IFERROR(VLOOKUP(Sheet1[[#This Row],[ASESOR]],Parámetros!A:B,2,0),Sheet1[[#This Row],[PERIODO_ALTA]])</f>
        <v>202505</v>
      </c>
      <c r="BG1060" s="5" t="str">
        <f>_xlfn.CONCAT(TRIM(Sheet1[[#This Row],[ASESOR]])," ",TRIM(Sheet1[[#This Row],[DEPARTAMENTO]]))</f>
        <v>ALIV TELECOM S.A.C. Piura</v>
      </c>
      <c r="BH1060" s="5" t="str">
        <f>Sheet1[[#This Row],[DNI_ASESOR]]</f>
        <v>20609316170</v>
      </c>
      <c r="BI1060">
        <f>IF(Sheet1[[#This Row],[GRUPO]]="G1",IF(AND(Sheet1[[#This Row],[RECIBO1_PAGADO]]&lt;&gt;"",Sheet1[[#This Row],[RECIBO1_PAGADO]]&lt;=DATEVALUE("10/06/2025")),1,0),0)</f>
        <v>0</v>
      </c>
      <c r="BJ1060" s="9">
        <f>Sheet1[[#This Row],[PRECIO CON IGV EXTERNO]]/1.18</f>
        <v>94.544915254237296</v>
      </c>
      <c r="BK1060" s="5" t="str">
        <f>IF(MONTH(Sheet1[[#This Row],[WS_RECIBO1_EMISION]])=5,"G1",IF(MONTH(Sheet1[[#This Row],[WS_RECIBO1_EMISION]])-5=1,"G2","POR DEFINIR"))</f>
        <v>POR DEFINIR</v>
      </c>
      <c r="BL1060" s="5" t="s">
        <v>1798</v>
      </c>
    </row>
    <row r="1061" spans="1:64" x14ac:dyDescent="0.25">
      <c r="A1061">
        <v>2194423</v>
      </c>
      <c r="B1061" t="s">
        <v>1365</v>
      </c>
      <c r="C1061" t="s">
        <v>89</v>
      </c>
      <c r="D1061" t="s">
        <v>89</v>
      </c>
      <c r="E1061" t="s">
        <v>89</v>
      </c>
      <c r="H1061" s="3">
        <v>45800</v>
      </c>
      <c r="I1061" s="13">
        <v>45800.689724884258</v>
      </c>
      <c r="J1061" t="s">
        <v>195</v>
      </c>
      <c r="K1061">
        <v>1000</v>
      </c>
      <c r="L1061" t="s">
        <v>188</v>
      </c>
      <c r="M1061" t="s">
        <v>58</v>
      </c>
      <c r="N1061">
        <v>1</v>
      </c>
      <c r="O1061">
        <v>0</v>
      </c>
      <c r="P1061">
        <v>0</v>
      </c>
      <c r="Q1061">
        <v>0</v>
      </c>
      <c r="R1061" t="s">
        <v>227</v>
      </c>
      <c r="S1061" t="s">
        <v>227</v>
      </c>
      <c r="T1061">
        <v>0</v>
      </c>
      <c r="U1061" t="s">
        <v>227</v>
      </c>
      <c r="V1061" t="s">
        <v>227</v>
      </c>
      <c r="W1061" t="s">
        <v>227</v>
      </c>
      <c r="X1061" t="s">
        <v>227</v>
      </c>
      <c r="Y1061" t="s">
        <v>227</v>
      </c>
      <c r="Z1061" t="s">
        <v>228</v>
      </c>
      <c r="AA1061" t="s">
        <v>54</v>
      </c>
      <c r="AB1061">
        <v>129.9</v>
      </c>
      <c r="AC1061">
        <v>111.563</v>
      </c>
      <c r="AD1061" t="s">
        <v>67</v>
      </c>
      <c r="AE1061" t="s">
        <v>4</v>
      </c>
      <c r="AF1061" t="s">
        <v>8</v>
      </c>
      <c r="AG1061" t="s">
        <v>88</v>
      </c>
      <c r="AH1061" s="3">
        <v>45801</v>
      </c>
      <c r="AJ1061" t="s">
        <v>56</v>
      </c>
      <c r="AK1061" s="3"/>
      <c r="AM1061" s="3"/>
      <c r="AN1061" t="s">
        <v>57</v>
      </c>
      <c r="AO1061" s="3"/>
      <c r="AR1061"/>
      <c r="AS1061">
        <v>202505</v>
      </c>
      <c r="AT1061" s="3">
        <v>45801</v>
      </c>
      <c r="AU1061">
        <v>2194423</v>
      </c>
      <c r="AW1061" s="3"/>
      <c r="AY1061" s="3"/>
      <c r="BA1061" s="3"/>
      <c r="BC1061" s="3"/>
      <c r="BD1061">
        <v>202505</v>
      </c>
      <c r="BE1061">
        <v>202505</v>
      </c>
      <c r="BF1061" s="5">
        <f>IFERROR(VLOOKUP(Sheet1[[#This Row],[ASESOR]],Parámetros!A:B,2,0),Sheet1[[#This Row],[PERIODO_ALTA]])</f>
        <v>202505</v>
      </c>
      <c r="BG1061" s="5" t="str">
        <f>_xlfn.CONCAT(TRIM(Sheet1[[#This Row],[ASESOR]])," ",TRIM(Sheet1[[#This Row],[DEPARTAMENTO]]))</f>
        <v>ALIV TELECOM S.A.C. Piura</v>
      </c>
      <c r="BH1061" s="5" t="str">
        <f>Sheet1[[#This Row],[DNI_ASESOR]]</f>
        <v>20609316170</v>
      </c>
      <c r="BI1061">
        <f>IF(Sheet1[[#This Row],[GRUPO]]="G1",IF(AND(Sheet1[[#This Row],[RECIBO1_PAGADO]]&lt;&gt;"",Sheet1[[#This Row],[RECIBO1_PAGADO]]&lt;=DATEVALUE("10/06/2025")),1,0),0)</f>
        <v>0</v>
      </c>
      <c r="BJ1061" s="9">
        <f>Sheet1[[#This Row],[PRECIO CON IGV EXTERNO]]/1.18</f>
        <v>94.544915254237296</v>
      </c>
      <c r="BK1061" s="5" t="str">
        <f>IF(MONTH(Sheet1[[#This Row],[WS_RECIBO1_EMISION]])=5,"G1",IF(MONTH(Sheet1[[#This Row],[WS_RECIBO1_EMISION]])-5=1,"G2","POR DEFINIR"))</f>
        <v>POR DEFINIR</v>
      </c>
      <c r="BL1061" s="5" t="s">
        <v>1798</v>
      </c>
    </row>
    <row r="1062" spans="1:64" x14ac:dyDescent="0.25">
      <c r="A1062">
        <v>2194447</v>
      </c>
      <c r="B1062" t="s">
        <v>1366</v>
      </c>
      <c r="C1062" t="s">
        <v>94</v>
      </c>
      <c r="D1062" t="s">
        <v>95</v>
      </c>
      <c r="E1062" t="s">
        <v>102</v>
      </c>
      <c r="H1062" s="3">
        <v>45800</v>
      </c>
      <c r="I1062" s="13">
        <v>45800.698037997689</v>
      </c>
      <c r="J1062" t="s">
        <v>190</v>
      </c>
      <c r="K1062">
        <v>350</v>
      </c>
      <c r="L1062" t="s">
        <v>186</v>
      </c>
      <c r="M1062" t="s">
        <v>53</v>
      </c>
      <c r="N1062">
        <v>0</v>
      </c>
      <c r="O1062">
        <v>0</v>
      </c>
      <c r="P1062">
        <v>0</v>
      </c>
      <c r="Q1062">
        <v>0</v>
      </c>
      <c r="R1062" t="s">
        <v>227</v>
      </c>
      <c r="S1062" t="s">
        <v>227</v>
      </c>
      <c r="T1062">
        <v>0</v>
      </c>
      <c r="U1062" t="s">
        <v>227</v>
      </c>
      <c r="V1062" t="s">
        <v>227</v>
      </c>
      <c r="W1062" t="s">
        <v>227</v>
      </c>
      <c r="X1062" t="s">
        <v>227</v>
      </c>
      <c r="Y1062" t="s">
        <v>227</v>
      </c>
      <c r="Z1062" t="s">
        <v>227</v>
      </c>
      <c r="AA1062" t="s">
        <v>54</v>
      </c>
      <c r="AB1062">
        <v>69</v>
      </c>
      <c r="AC1062">
        <v>69</v>
      </c>
      <c r="AD1062" t="s">
        <v>60</v>
      </c>
      <c r="AE1062" t="s">
        <v>4</v>
      </c>
      <c r="AF1062" t="s">
        <v>8</v>
      </c>
      <c r="AG1062" t="s">
        <v>88</v>
      </c>
      <c r="AH1062" s="3">
        <v>45801</v>
      </c>
      <c r="AJ1062" t="s">
        <v>56</v>
      </c>
      <c r="AK1062" s="3"/>
      <c r="AM1062" s="3"/>
      <c r="AN1062" t="s">
        <v>57</v>
      </c>
      <c r="AO1062" s="3"/>
      <c r="AR1062"/>
      <c r="AS1062">
        <v>202505</v>
      </c>
      <c r="AT1062" s="3">
        <v>45801</v>
      </c>
      <c r="AU1062">
        <v>2194447</v>
      </c>
      <c r="AW1062" s="3"/>
      <c r="AY1062" s="3"/>
      <c r="BA1062" s="3"/>
      <c r="BC1062" s="3"/>
      <c r="BD1062">
        <v>202505</v>
      </c>
      <c r="BE1062">
        <v>202505</v>
      </c>
      <c r="BF1062" s="5">
        <f>IFERROR(VLOOKUP(Sheet1[[#This Row],[ASESOR]],Parámetros!A:B,2,0),Sheet1[[#This Row],[PERIODO_ALTA]])</f>
        <v>202505</v>
      </c>
      <c r="BG1062" s="5" t="str">
        <f>_xlfn.CONCAT(TRIM(Sheet1[[#This Row],[ASESOR]])," ",TRIM(Sheet1[[#This Row],[DEPARTAMENTO]]))</f>
        <v>ALIV TELECOM S.A.C. La Libertad</v>
      </c>
      <c r="BH1062" s="5" t="str">
        <f>Sheet1[[#This Row],[DNI_ASESOR]]</f>
        <v>20609316170</v>
      </c>
      <c r="BI1062">
        <f>IF(Sheet1[[#This Row],[GRUPO]]="G1",IF(AND(Sheet1[[#This Row],[RECIBO1_PAGADO]]&lt;&gt;"",Sheet1[[#This Row],[RECIBO1_PAGADO]]&lt;=DATEVALUE("10/06/2025")),1,0),0)</f>
        <v>0</v>
      </c>
      <c r="BJ1062" s="9">
        <f>Sheet1[[#This Row],[PRECIO CON IGV EXTERNO]]/1.18</f>
        <v>58.474576271186443</v>
      </c>
      <c r="BK1062" s="5" t="str">
        <f>IF(MONTH(Sheet1[[#This Row],[WS_RECIBO1_EMISION]])=5,"G1",IF(MONTH(Sheet1[[#This Row],[WS_RECIBO1_EMISION]])-5=1,"G2","POR DEFINIR"))</f>
        <v>POR DEFINIR</v>
      </c>
      <c r="BL1062" s="5" t="s">
        <v>1798</v>
      </c>
    </row>
    <row r="1063" spans="1:64" x14ac:dyDescent="0.25">
      <c r="A1063">
        <v>2194452</v>
      </c>
      <c r="B1063" t="s">
        <v>1367</v>
      </c>
      <c r="C1063" t="s">
        <v>89</v>
      </c>
      <c r="D1063" t="s">
        <v>89</v>
      </c>
      <c r="E1063" t="s">
        <v>89</v>
      </c>
      <c r="H1063" s="3">
        <v>45800</v>
      </c>
      <c r="I1063" s="13">
        <v>45800.698034027781</v>
      </c>
      <c r="J1063" t="s">
        <v>190</v>
      </c>
      <c r="K1063">
        <v>350</v>
      </c>
      <c r="L1063" t="s">
        <v>186</v>
      </c>
      <c r="M1063" t="s">
        <v>53</v>
      </c>
      <c r="N1063">
        <v>0</v>
      </c>
      <c r="O1063">
        <v>0</v>
      </c>
      <c r="P1063">
        <v>0</v>
      </c>
      <c r="Q1063">
        <v>0</v>
      </c>
      <c r="R1063" t="s">
        <v>227</v>
      </c>
      <c r="S1063" t="s">
        <v>227</v>
      </c>
      <c r="T1063">
        <v>0</v>
      </c>
      <c r="U1063" t="s">
        <v>227</v>
      </c>
      <c r="V1063" t="s">
        <v>227</v>
      </c>
      <c r="W1063" t="s">
        <v>227</v>
      </c>
      <c r="X1063" t="s">
        <v>227</v>
      </c>
      <c r="Y1063" t="s">
        <v>227</v>
      </c>
      <c r="Z1063" t="s">
        <v>227</v>
      </c>
      <c r="AA1063" t="s">
        <v>54</v>
      </c>
      <c r="AB1063">
        <v>69</v>
      </c>
      <c r="AC1063">
        <v>69</v>
      </c>
      <c r="AD1063" t="s">
        <v>67</v>
      </c>
      <c r="AE1063" t="s">
        <v>70</v>
      </c>
      <c r="AF1063" t="s">
        <v>131</v>
      </c>
      <c r="AG1063" t="s">
        <v>88</v>
      </c>
      <c r="AH1063" s="3">
        <v>45801</v>
      </c>
      <c r="AJ1063" t="s">
        <v>56</v>
      </c>
      <c r="AK1063" s="3"/>
      <c r="AM1063" s="3"/>
      <c r="AN1063" t="s">
        <v>57</v>
      </c>
      <c r="AO1063" s="3"/>
      <c r="AR1063"/>
      <c r="AS1063">
        <v>202505</v>
      </c>
      <c r="AT1063" s="3">
        <v>45801</v>
      </c>
      <c r="AU1063">
        <v>2194452</v>
      </c>
      <c r="AW1063" s="3"/>
      <c r="AY1063" s="3"/>
      <c r="BA1063" s="3"/>
      <c r="BC1063" s="3"/>
      <c r="BD1063">
        <v>202505</v>
      </c>
      <c r="BE1063">
        <v>202505</v>
      </c>
      <c r="BF1063" s="5">
        <f>IFERROR(VLOOKUP(Sheet1[[#This Row],[ASESOR]],Parámetros!A:B,2,0),Sheet1[[#This Row],[PERIODO_ALTA]])</f>
        <v>202505</v>
      </c>
      <c r="BG1063" s="5" t="str">
        <f>_xlfn.CONCAT(TRIM(Sheet1[[#This Row],[ASESOR]])," ",TRIM(Sheet1[[#This Row],[DEPARTAMENTO]]))</f>
        <v>SICOMNET SAC Piura</v>
      </c>
      <c r="BH1063" s="5" t="str">
        <f>Sheet1[[#This Row],[DNI_ASESOR]]</f>
        <v>20610959564</v>
      </c>
      <c r="BI1063">
        <f>IF(Sheet1[[#This Row],[GRUPO]]="G1",IF(AND(Sheet1[[#This Row],[RECIBO1_PAGADO]]&lt;&gt;"",Sheet1[[#This Row],[RECIBO1_PAGADO]]&lt;=DATEVALUE("10/06/2025")),1,0),0)</f>
        <v>0</v>
      </c>
      <c r="BJ1063" s="9">
        <f>Sheet1[[#This Row],[PRECIO CON IGV EXTERNO]]/1.18</f>
        <v>58.474576271186443</v>
      </c>
      <c r="BK1063" s="5" t="str">
        <f>IF(MONTH(Sheet1[[#This Row],[WS_RECIBO1_EMISION]])=5,"G1",IF(MONTH(Sheet1[[#This Row],[WS_RECIBO1_EMISION]])-5=1,"G2","POR DEFINIR"))</f>
        <v>POR DEFINIR</v>
      </c>
      <c r="BL1063" s="5" t="s">
        <v>1798</v>
      </c>
    </row>
    <row r="1064" spans="1:64" x14ac:dyDescent="0.25">
      <c r="A1064">
        <v>2194483</v>
      </c>
      <c r="B1064" t="s">
        <v>1368</v>
      </c>
      <c r="C1064" t="s">
        <v>89</v>
      </c>
      <c r="D1064" t="s">
        <v>89</v>
      </c>
      <c r="E1064" t="s">
        <v>93</v>
      </c>
      <c r="H1064" s="3">
        <v>45800</v>
      </c>
      <c r="I1064" s="13">
        <v>45800.706379826392</v>
      </c>
      <c r="J1064" t="s">
        <v>195</v>
      </c>
      <c r="K1064">
        <v>1000</v>
      </c>
      <c r="L1064" t="s">
        <v>188</v>
      </c>
      <c r="M1064" t="s">
        <v>58</v>
      </c>
      <c r="N1064">
        <v>1</v>
      </c>
      <c r="O1064">
        <v>0</v>
      </c>
      <c r="P1064">
        <v>0</v>
      </c>
      <c r="Q1064">
        <v>0</v>
      </c>
      <c r="R1064" t="s">
        <v>227</v>
      </c>
      <c r="S1064" t="s">
        <v>227</v>
      </c>
      <c r="T1064">
        <v>0</v>
      </c>
      <c r="U1064" t="s">
        <v>227</v>
      </c>
      <c r="V1064" t="s">
        <v>227</v>
      </c>
      <c r="W1064" t="s">
        <v>227</v>
      </c>
      <c r="X1064" t="s">
        <v>227</v>
      </c>
      <c r="Y1064" t="s">
        <v>227</v>
      </c>
      <c r="Z1064" t="s">
        <v>228</v>
      </c>
      <c r="AA1064" t="s">
        <v>54</v>
      </c>
      <c r="AB1064">
        <v>129.9</v>
      </c>
      <c r="AC1064">
        <v>111.563</v>
      </c>
      <c r="AD1064" t="s">
        <v>67</v>
      </c>
      <c r="AE1064" t="s">
        <v>4</v>
      </c>
      <c r="AF1064" t="s">
        <v>8</v>
      </c>
      <c r="AG1064" t="s">
        <v>88</v>
      </c>
      <c r="AH1064" s="3">
        <v>45801</v>
      </c>
      <c r="AJ1064" t="s">
        <v>56</v>
      </c>
      <c r="AK1064" s="3"/>
      <c r="AM1064" s="3"/>
      <c r="AN1064" t="s">
        <v>57</v>
      </c>
      <c r="AO1064" s="3"/>
      <c r="AR1064"/>
      <c r="AS1064">
        <v>202505</v>
      </c>
      <c r="AT1064" s="3">
        <v>45801</v>
      </c>
      <c r="AU1064">
        <v>2194483</v>
      </c>
      <c r="AW1064" s="3"/>
      <c r="AY1064" s="3"/>
      <c r="BA1064" s="3"/>
      <c r="BC1064" s="3"/>
      <c r="BD1064">
        <v>202505</v>
      </c>
      <c r="BE1064">
        <v>202505</v>
      </c>
      <c r="BF1064" s="5">
        <f>IFERROR(VLOOKUP(Sheet1[[#This Row],[ASESOR]],Parámetros!A:B,2,0),Sheet1[[#This Row],[PERIODO_ALTA]])</f>
        <v>202505</v>
      </c>
      <c r="BG1064" s="5" t="str">
        <f>_xlfn.CONCAT(TRIM(Sheet1[[#This Row],[ASESOR]])," ",TRIM(Sheet1[[#This Row],[DEPARTAMENTO]]))</f>
        <v>ALIV TELECOM S.A.C. Piura</v>
      </c>
      <c r="BH1064" s="5" t="str">
        <f>Sheet1[[#This Row],[DNI_ASESOR]]</f>
        <v>20609316170</v>
      </c>
      <c r="BI1064">
        <f>IF(Sheet1[[#This Row],[GRUPO]]="G1",IF(AND(Sheet1[[#This Row],[RECIBO1_PAGADO]]&lt;&gt;"",Sheet1[[#This Row],[RECIBO1_PAGADO]]&lt;=DATEVALUE("10/06/2025")),1,0),0)</f>
        <v>0</v>
      </c>
      <c r="BJ1064" s="9">
        <f>Sheet1[[#This Row],[PRECIO CON IGV EXTERNO]]/1.18</f>
        <v>94.544915254237296</v>
      </c>
      <c r="BK1064" s="5" t="str">
        <f>IF(MONTH(Sheet1[[#This Row],[WS_RECIBO1_EMISION]])=5,"G1",IF(MONTH(Sheet1[[#This Row],[WS_RECIBO1_EMISION]])-5=1,"G2","POR DEFINIR"))</f>
        <v>POR DEFINIR</v>
      </c>
      <c r="BL1064" s="5" t="s">
        <v>1798</v>
      </c>
    </row>
    <row r="1065" spans="1:64" x14ac:dyDescent="0.25">
      <c r="A1065">
        <v>2194578</v>
      </c>
      <c r="B1065" t="s">
        <v>1369</v>
      </c>
      <c r="C1065" t="s">
        <v>89</v>
      </c>
      <c r="D1065" t="s">
        <v>89</v>
      </c>
      <c r="E1065" t="s">
        <v>93</v>
      </c>
      <c r="H1065" s="3">
        <v>45800</v>
      </c>
      <c r="I1065" s="13">
        <v>45800.748054826392</v>
      </c>
      <c r="J1065" t="s">
        <v>190</v>
      </c>
      <c r="K1065">
        <v>350</v>
      </c>
      <c r="L1065" t="s">
        <v>186</v>
      </c>
      <c r="M1065" t="s">
        <v>53</v>
      </c>
      <c r="N1065">
        <v>0</v>
      </c>
      <c r="O1065">
        <v>0</v>
      </c>
      <c r="P1065">
        <v>0</v>
      </c>
      <c r="Q1065">
        <v>0</v>
      </c>
      <c r="R1065" t="s">
        <v>227</v>
      </c>
      <c r="S1065" t="s">
        <v>227</v>
      </c>
      <c r="T1065">
        <v>0</v>
      </c>
      <c r="U1065" t="s">
        <v>227</v>
      </c>
      <c r="V1065" t="s">
        <v>227</v>
      </c>
      <c r="W1065" t="s">
        <v>227</v>
      </c>
      <c r="X1065" t="s">
        <v>227</v>
      </c>
      <c r="Y1065" t="s">
        <v>227</v>
      </c>
      <c r="Z1065" t="s">
        <v>227</v>
      </c>
      <c r="AA1065" t="s">
        <v>54</v>
      </c>
      <c r="AB1065">
        <v>69</v>
      </c>
      <c r="AC1065">
        <v>69</v>
      </c>
      <c r="AD1065" t="s">
        <v>55</v>
      </c>
      <c r="AE1065" t="s">
        <v>141</v>
      </c>
      <c r="AF1065" t="s">
        <v>187</v>
      </c>
      <c r="AG1065" t="s">
        <v>88</v>
      </c>
      <c r="AH1065" s="3">
        <v>45803</v>
      </c>
      <c r="AJ1065" t="s">
        <v>56</v>
      </c>
      <c r="AK1065" s="3"/>
      <c r="AM1065" s="3"/>
      <c r="AN1065" t="s">
        <v>57</v>
      </c>
      <c r="AO1065" s="3"/>
      <c r="AR1065"/>
      <c r="AS1065">
        <v>202505</v>
      </c>
      <c r="AT1065" s="3">
        <v>45803</v>
      </c>
      <c r="AU1065">
        <v>2194578</v>
      </c>
      <c r="AW1065" s="3"/>
      <c r="AY1065" s="3"/>
      <c r="BA1065" s="3"/>
      <c r="BC1065" s="3"/>
      <c r="BD1065">
        <v>202505</v>
      </c>
      <c r="BE1065">
        <v>202505</v>
      </c>
      <c r="BF1065" s="5">
        <f>IFERROR(VLOOKUP(Sheet1[[#This Row],[ASESOR]],Parámetros!A:B,2,0),Sheet1[[#This Row],[PERIODO_ALTA]])</f>
        <v>202505</v>
      </c>
      <c r="BG1065" s="5" t="str">
        <f>_xlfn.CONCAT(TRIM(Sheet1[[#This Row],[ASESOR]])," ",TRIM(Sheet1[[#This Row],[DEPARTAMENTO]]))</f>
        <v>EXPORTEL PROVINCIA Piura</v>
      </c>
      <c r="BH1065" s="5" t="str">
        <f>Sheet1[[#This Row],[DNI_ASESOR]]</f>
        <v>20610487672</v>
      </c>
      <c r="BI1065">
        <f>IF(Sheet1[[#This Row],[GRUPO]]="G1",IF(AND(Sheet1[[#This Row],[RECIBO1_PAGADO]]&lt;&gt;"",Sheet1[[#This Row],[RECIBO1_PAGADO]]&lt;=DATEVALUE("10/06/2025")),1,0),0)</f>
        <v>0</v>
      </c>
      <c r="BJ1065" s="9">
        <f>Sheet1[[#This Row],[PRECIO CON IGV EXTERNO]]/1.18</f>
        <v>58.474576271186443</v>
      </c>
      <c r="BK1065" s="5" t="str">
        <f>IF(MONTH(Sheet1[[#This Row],[WS_RECIBO1_EMISION]])=5,"G1",IF(MONTH(Sheet1[[#This Row],[WS_RECIBO1_EMISION]])-5=1,"G2","POR DEFINIR"))</f>
        <v>POR DEFINIR</v>
      </c>
      <c r="BL1065" s="5" t="s">
        <v>1798</v>
      </c>
    </row>
    <row r="1066" spans="1:64" x14ac:dyDescent="0.25">
      <c r="A1066">
        <v>2194588</v>
      </c>
      <c r="B1066" t="s">
        <v>1370</v>
      </c>
      <c r="C1066" t="s">
        <v>94</v>
      </c>
      <c r="D1066" t="s">
        <v>95</v>
      </c>
      <c r="E1066" t="s">
        <v>96</v>
      </c>
      <c r="H1066" s="3">
        <v>45800</v>
      </c>
      <c r="I1066" s="13">
        <v>45800.781425462963</v>
      </c>
      <c r="J1066" t="s">
        <v>190</v>
      </c>
      <c r="K1066">
        <v>350</v>
      </c>
      <c r="L1066" t="s">
        <v>186</v>
      </c>
      <c r="M1066" t="s">
        <v>53</v>
      </c>
      <c r="N1066">
        <v>0</v>
      </c>
      <c r="O1066">
        <v>0</v>
      </c>
      <c r="P1066">
        <v>0</v>
      </c>
      <c r="Q1066">
        <v>0</v>
      </c>
      <c r="R1066" t="s">
        <v>227</v>
      </c>
      <c r="S1066" t="s">
        <v>227</v>
      </c>
      <c r="T1066">
        <v>0</v>
      </c>
      <c r="U1066" t="s">
        <v>227</v>
      </c>
      <c r="V1066" t="s">
        <v>227</v>
      </c>
      <c r="W1066" t="s">
        <v>227</v>
      </c>
      <c r="X1066" t="s">
        <v>227</v>
      </c>
      <c r="Y1066" t="s">
        <v>227</v>
      </c>
      <c r="Z1066" t="s">
        <v>227</v>
      </c>
      <c r="AA1066" t="s">
        <v>54</v>
      </c>
      <c r="AB1066">
        <v>69</v>
      </c>
      <c r="AC1066">
        <v>69</v>
      </c>
      <c r="AD1066" t="s">
        <v>67</v>
      </c>
      <c r="AE1066" t="s">
        <v>4</v>
      </c>
      <c r="AF1066" t="s">
        <v>8</v>
      </c>
      <c r="AG1066" t="s">
        <v>88</v>
      </c>
      <c r="AH1066" s="3">
        <v>45801</v>
      </c>
      <c r="AJ1066" t="s">
        <v>56</v>
      </c>
      <c r="AK1066" s="3"/>
      <c r="AM1066" s="3"/>
      <c r="AN1066" t="s">
        <v>57</v>
      </c>
      <c r="AO1066" s="3"/>
      <c r="AR1066"/>
      <c r="AS1066">
        <v>202505</v>
      </c>
      <c r="AT1066" s="3">
        <v>45801</v>
      </c>
      <c r="AU1066">
        <v>2194588</v>
      </c>
      <c r="AW1066" s="3"/>
      <c r="AY1066" s="3"/>
      <c r="BA1066" s="3"/>
      <c r="BC1066" s="3"/>
      <c r="BD1066">
        <v>202505</v>
      </c>
      <c r="BE1066">
        <v>202505</v>
      </c>
      <c r="BF1066" s="5">
        <f>IFERROR(VLOOKUP(Sheet1[[#This Row],[ASESOR]],Parámetros!A:B,2,0),Sheet1[[#This Row],[PERIODO_ALTA]])</f>
        <v>202505</v>
      </c>
      <c r="BG1066" s="5" t="str">
        <f>_xlfn.CONCAT(TRIM(Sheet1[[#This Row],[ASESOR]])," ",TRIM(Sheet1[[#This Row],[DEPARTAMENTO]]))</f>
        <v>ALIV TELECOM S.A.C. La Libertad</v>
      </c>
      <c r="BH1066" s="5" t="str">
        <f>Sheet1[[#This Row],[DNI_ASESOR]]</f>
        <v>20609316170</v>
      </c>
      <c r="BI1066">
        <f>IF(Sheet1[[#This Row],[GRUPO]]="G1",IF(AND(Sheet1[[#This Row],[RECIBO1_PAGADO]]&lt;&gt;"",Sheet1[[#This Row],[RECIBO1_PAGADO]]&lt;=DATEVALUE("10/06/2025")),1,0),0)</f>
        <v>0</v>
      </c>
      <c r="BJ1066" s="9">
        <f>Sheet1[[#This Row],[PRECIO CON IGV EXTERNO]]/1.18</f>
        <v>58.474576271186443</v>
      </c>
      <c r="BK1066" s="5" t="str">
        <f>IF(MONTH(Sheet1[[#This Row],[WS_RECIBO1_EMISION]])=5,"G1",IF(MONTH(Sheet1[[#This Row],[WS_RECIBO1_EMISION]])-5=1,"G2","POR DEFINIR"))</f>
        <v>POR DEFINIR</v>
      </c>
      <c r="BL1066" s="5" t="s">
        <v>1798</v>
      </c>
    </row>
    <row r="1067" spans="1:64" x14ac:dyDescent="0.25">
      <c r="A1067">
        <v>2194652</v>
      </c>
      <c r="B1067" t="s">
        <v>1371</v>
      </c>
      <c r="C1067" t="s">
        <v>913</v>
      </c>
      <c r="D1067" t="s">
        <v>914</v>
      </c>
      <c r="E1067" t="s">
        <v>915</v>
      </c>
      <c r="H1067" s="3">
        <v>45800</v>
      </c>
      <c r="I1067" s="13">
        <v>45800.777246793979</v>
      </c>
      <c r="J1067" t="s">
        <v>190</v>
      </c>
      <c r="K1067">
        <v>350</v>
      </c>
      <c r="L1067" t="s">
        <v>186</v>
      </c>
      <c r="M1067" t="s">
        <v>53</v>
      </c>
      <c r="N1067">
        <v>0</v>
      </c>
      <c r="O1067">
        <v>0</v>
      </c>
      <c r="P1067">
        <v>0</v>
      </c>
      <c r="Q1067">
        <v>0</v>
      </c>
      <c r="R1067" t="s">
        <v>227</v>
      </c>
      <c r="S1067" t="s">
        <v>227</v>
      </c>
      <c r="T1067">
        <v>0</v>
      </c>
      <c r="U1067" t="s">
        <v>227</v>
      </c>
      <c r="V1067" t="s">
        <v>227</v>
      </c>
      <c r="W1067" t="s">
        <v>227</v>
      </c>
      <c r="X1067" t="s">
        <v>227</v>
      </c>
      <c r="Y1067" t="s">
        <v>227</v>
      </c>
      <c r="Z1067" t="s">
        <v>227</v>
      </c>
      <c r="AA1067" t="s">
        <v>64</v>
      </c>
      <c r="AB1067">
        <v>69</v>
      </c>
      <c r="AC1067">
        <v>69</v>
      </c>
      <c r="AD1067" t="s">
        <v>67</v>
      </c>
      <c r="AE1067" t="s">
        <v>916</v>
      </c>
      <c r="AF1067" t="s">
        <v>917</v>
      </c>
      <c r="AG1067" t="s">
        <v>88</v>
      </c>
      <c r="AH1067" s="3">
        <v>45801</v>
      </c>
      <c r="AJ1067" t="s">
        <v>56</v>
      </c>
      <c r="AK1067" s="3"/>
      <c r="AM1067" s="3"/>
      <c r="AN1067" t="s">
        <v>57</v>
      </c>
      <c r="AO1067" s="3"/>
      <c r="AR1067"/>
      <c r="AS1067">
        <v>202505</v>
      </c>
      <c r="AT1067" s="3">
        <v>45801</v>
      </c>
      <c r="AU1067">
        <v>2194652</v>
      </c>
      <c r="AW1067" s="3"/>
      <c r="AY1067" s="3"/>
      <c r="BA1067" s="3"/>
      <c r="BC1067" s="3"/>
      <c r="BD1067">
        <v>202505</v>
      </c>
      <c r="BE1067">
        <v>202505</v>
      </c>
      <c r="BF1067" s="5">
        <f>IFERROR(VLOOKUP(Sheet1[[#This Row],[ASESOR]],Parámetros!A:B,2,0),Sheet1[[#This Row],[PERIODO_ALTA]])</f>
        <v>202505</v>
      </c>
      <c r="BG1067" s="5" t="str">
        <f>_xlfn.CONCAT(TRIM(Sheet1[[#This Row],[ASESOR]])," ",TRIM(Sheet1[[#This Row],[DEPARTAMENTO]]))</f>
        <v>KERFAG TELECOMUNICACIONES S.A. Junín</v>
      </c>
      <c r="BH1067" s="5" t="str">
        <f>Sheet1[[#This Row],[DNI_ASESOR]]</f>
        <v>20573127774</v>
      </c>
      <c r="BI1067">
        <f>IF(Sheet1[[#This Row],[GRUPO]]="G1",IF(AND(Sheet1[[#This Row],[RECIBO1_PAGADO]]&lt;&gt;"",Sheet1[[#This Row],[RECIBO1_PAGADO]]&lt;=DATEVALUE("10/06/2025")),1,0),0)</f>
        <v>0</v>
      </c>
      <c r="BJ1067" s="9">
        <f>Sheet1[[#This Row],[PRECIO CON IGV EXTERNO]]/1.18</f>
        <v>58.474576271186443</v>
      </c>
      <c r="BK1067" s="5" t="str">
        <f>IF(MONTH(Sheet1[[#This Row],[WS_RECIBO1_EMISION]])=5,"G1",IF(MONTH(Sheet1[[#This Row],[WS_RECIBO1_EMISION]])-5=1,"G2","POR DEFINIR"))</f>
        <v>POR DEFINIR</v>
      </c>
      <c r="BL1067" s="5" t="s">
        <v>1797</v>
      </c>
    </row>
    <row r="1068" spans="1:64" x14ac:dyDescent="0.25">
      <c r="A1068">
        <v>2194653</v>
      </c>
      <c r="B1068" t="s">
        <v>1372</v>
      </c>
      <c r="C1068" t="s">
        <v>89</v>
      </c>
      <c r="D1068" t="s">
        <v>89</v>
      </c>
      <c r="E1068" t="s">
        <v>93</v>
      </c>
      <c r="H1068" s="3">
        <v>45800</v>
      </c>
      <c r="I1068" s="13">
        <v>45800.800126770831</v>
      </c>
      <c r="J1068" t="s">
        <v>190</v>
      </c>
      <c r="K1068">
        <v>350</v>
      </c>
      <c r="L1068" t="s">
        <v>186</v>
      </c>
      <c r="M1068" t="s">
        <v>53</v>
      </c>
      <c r="N1068">
        <v>0</v>
      </c>
      <c r="O1068">
        <v>0</v>
      </c>
      <c r="P1068">
        <v>0</v>
      </c>
      <c r="Q1068">
        <v>0</v>
      </c>
      <c r="R1068" t="s">
        <v>227</v>
      </c>
      <c r="S1068" t="s">
        <v>227</v>
      </c>
      <c r="T1068">
        <v>0</v>
      </c>
      <c r="U1068" t="s">
        <v>227</v>
      </c>
      <c r="V1068" t="s">
        <v>227</v>
      </c>
      <c r="W1068" t="s">
        <v>227</v>
      </c>
      <c r="X1068" t="s">
        <v>227</v>
      </c>
      <c r="Y1068" t="s">
        <v>227</v>
      </c>
      <c r="Z1068" t="s">
        <v>227</v>
      </c>
      <c r="AA1068" t="s">
        <v>54</v>
      </c>
      <c r="AB1068">
        <v>69</v>
      </c>
      <c r="AC1068">
        <v>69</v>
      </c>
      <c r="AD1068" t="s">
        <v>67</v>
      </c>
      <c r="AE1068" t="s">
        <v>4</v>
      </c>
      <c r="AF1068" t="s">
        <v>8</v>
      </c>
      <c r="AG1068" t="s">
        <v>88</v>
      </c>
      <c r="AH1068" s="3">
        <v>45801</v>
      </c>
      <c r="AJ1068" t="s">
        <v>56</v>
      </c>
      <c r="AK1068" s="3"/>
      <c r="AM1068" s="3"/>
      <c r="AN1068" t="s">
        <v>57</v>
      </c>
      <c r="AO1068" s="3"/>
      <c r="AR1068"/>
      <c r="AS1068">
        <v>202505</v>
      </c>
      <c r="AT1068" s="3">
        <v>45801</v>
      </c>
      <c r="AU1068">
        <v>2194653</v>
      </c>
      <c r="AW1068" s="3"/>
      <c r="AY1068" s="3"/>
      <c r="BA1068" s="3"/>
      <c r="BC1068" s="3"/>
      <c r="BD1068">
        <v>202505</v>
      </c>
      <c r="BE1068">
        <v>202505</v>
      </c>
      <c r="BF1068" s="5">
        <f>IFERROR(VLOOKUP(Sheet1[[#This Row],[ASESOR]],Parámetros!A:B,2,0),Sheet1[[#This Row],[PERIODO_ALTA]])</f>
        <v>202505</v>
      </c>
      <c r="BG1068" s="5" t="str">
        <f>_xlfn.CONCAT(TRIM(Sheet1[[#This Row],[ASESOR]])," ",TRIM(Sheet1[[#This Row],[DEPARTAMENTO]]))</f>
        <v>ALIV TELECOM S.A.C. Piura</v>
      </c>
      <c r="BH1068" s="5" t="str">
        <f>Sheet1[[#This Row],[DNI_ASESOR]]</f>
        <v>20609316170</v>
      </c>
      <c r="BI1068">
        <f>IF(Sheet1[[#This Row],[GRUPO]]="G1",IF(AND(Sheet1[[#This Row],[RECIBO1_PAGADO]]&lt;&gt;"",Sheet1[[#This Row],[RECIBO1_PAGADO]]&lt;=DATEVALUE("10/06/2025")),1,0),0)</f>
        <v>0</v>
      </c>
      <c r="BJ1068" s="9">
        <f>Sheet1[[#This Row],[PRECIO CON IGV EXTERNO]]/1.18</f>
        <v>58.474576271186443</v>
      </c>
      <c r="BK1068" s="5" t="str">
        <f>IF(MONTH(Sheet1[[#This Row],[WS_RECIBO1_EMISION]])=5,"G1",IF(MONTH(Sheet1[[#This Row],[WS_RECIBO1_EMISION]])-5=1,"G2","POR DEFINIR"))</f>
        <v>POR DEFINIR</v>
      </c>
      <c r="BL1068" s="5" t="s">
        <v>1798</v>
      </c>
    </row>
    <row r="1069" spans="1:64" x14ac:dyDescent="0.25">
      <c r="A1069">
        <v>2194710</v>
      </c>
      <c r="B1069" t="s">
        <v>1373</v>
      </c>
      <c r="C1069" t="s">
        <v>89</v>
      </c>
      <c r="D1069" t="s">
        <v>89</v>
      </c>
      <c r="E1069" t="s">
        <v>89</v>
      </c>
      <c r="H1069" s="3">
        <v>45800</v>
      </c>
      <c r="I1069" s="13">
        <v>45800.785558298609</v>
      </c>
      <c r="J1069" t="s">
        <v>191</v>
      </c>
      <c r="K1069">
        <v>550</v>
      </c>
      <c r="L1069" t="s">
        <v>186</v>
      </c>
      <c r="M1069" t="s">
        <v>53</v>
      </c>
      <c r="N1069">
        <v>0</v>
      </c>
      <c r="O1069">
        <v>0</v>
      </c>
      <c r="P1069">
        <v>0</v>
      </c>
      <c r="Q1069">
        <v>0</v>
      </c>
      <c r="R1069" t="s">
        <v>227</v>
      </c>
      <c r="S1069" t="s">
        <v>227</v>
      </c>
      <c r="T1069">
        <v>0</v>
      </c>
      <c r="U1069" t="s">
        <v>227</v>
      </c>
      <c r="V1069" t="s">
        <v>227</v>
      </c>
      <c r="W1069" t="s">
        <v>227</v>
      </c>
      <c r="X1069" t="s">
        <v>227</v>
      </c>
      <c r="Y1069" t="s">
        <v>227</v>
      </c>
      <c r="Z1069" t="s">
        <v>227</v>
      </c>
      <c r="AA1069" t="s">
        <v>64</v>
      </c>
      <c r="AB1069">
        <v>89</v>
      </c>
      <c r="AC1069">
        <v>89</v>
      </c>
      <c r="AD1069" t="s">
        <v>67</v>
      </c>
      <c r="AE1069" t="s">
        <v>4</v>
      </c>
      <c r="AF1069" t="s">
        <v>8</v>
      </c>
      <c r="AG1069" t="s">
        <v>88</v>
      </c>
      <c r="AH1069" s="3">
        <v>45801</v>
      </c>
      <c r="AJ1069" t="s">
        <v>56</v>
      </c>
      <c r="AK1069" s="3"/>
      <c r="AM1069" s="3"/>
      <c r="AN1069" t="s">
        <v>57</v>
      </c>
      <c r="AO1069" s="3"/>
      <c r="AR1069"/>
      <c r="AS1069">
        <v>202505</v>
      </c>
      <c r="AT1069" s="3">
        <v>45801</v>
      </c>
      <c r="AU1069">
        <v>2194710</v>
      </c>
      <c r="AW1069" s="3"/>
      <c r="AY1069" s="3"/>
      <c r="BA1069" s="3"/>
      <c r="BC1069" s="3"/>
      <c r="BD1069">
        <v>202505</v>
      </c>
      <c r="BE1069">
        <v>202505</v>
      </c>
      <c r="BF1069" s="5">
        <f>IFERROR(VLOOKUP(Sheet1[[#This Row],[ASESOR]],Parámetros!A:B,2,0),Sheet1[[#This Row],[PERIODO_ALTA]])</f>
        <v>202505</v>
      </c>
      <c r="BG1069" s="5" t="str">
        <f>_xlfn.CONCAT(TRIM(Sheet1[[#This Row],[ASESOR]])," ",TRIM(Sheet1[[#This Row],[DEPARTAMENTO]]))</f>
        <v>ALIV TELECOM S.A.C. Piura</v>
      </c>
      <c r="BH1069" s="5" t="str">
        <f>Sheet1[[#This Row],[DNI_ASESOR]]</f>
        <v>20609316170</v>
      </c>
      <c r="BI1069">
        <f>IF(Sheet1[[#This Row],[GRUPO]]="G1",IF(AND(Sheet1[[#This Row],[RECIBO1_PAGADO]]&lt;&gt;"",Sheet1[[#This Row],[RECIBO1_PAGADO]]&lt;=DATEVALUE("10/06/2025")),1,0),0)</f>
        <v>0</v>
      </c>
      <c r="BJ1069" s="9">
        <f>Sheet1[[#This Row],[PRECIO CON IGV EXTERNO]]/1.18</f>
        <v>75.423728813559322</v>
      </c>
      <c r="BK1069" s="5" t="str">
        <f>IF(MONTH(Sheet1[[#This Row],[WS_RECIBO1_EMISION]])=5,"G1",IF(MONTH(Sheet1[[#This Row],[WS_RECIBO1_EMISION]])-5=1,"G2","POR DEFINIR"))</f>
        <v>POR DEFINIR</v>
      </c>
      <c r="BL1069" s="5" t="s">
        <v>1798</v>
      </c>
    </row>
    <row r="1070" spans="1:64" x14ac:dyDescent="0.25">
      <c r="A1070">
        <v>2194790</v>
      </c>
      <c r="B1070" t="s">
        <v>1374</v>
      </c>
      <c r="C1070" t="s">
        <v>89</v>
      </c>
      <c r="D1070" t="s">
        <v>89</v>
      </c>
      <c r="E1070" t="s">
        <v>93</v>
      </c>
      <c r="H1070" s="3">
        <v>45800</v>
      </c>
      <c r="I1070" s="13">
        <v>45800.781412615739</v>
      </c>
      <c r="J1070" t="s">
        <v>195</v>
      </c>
      <c r="K1070">
        <v>1000</v>
      </c>
      <c r="L1070" t="s">
        <v>188</v>
      </c>
      <c r="M1070" t="s">
        <v>58</v>
      </c>
      <c r="N1070">
        <v>1</v>
      </c>
      <c r="O1070">
        <v>0</v>
      </c>
      <c r="P1070">
        <v>0</v>
      </c>
      <c r="Q1070">
        <v>0</v>
      </c>
      <c r="R1070" t="s">
        <v>227</v>
      </c>
      <c r="S1070" t="s">
        <v>227</v>
      </c>
      <c r="T1070">
        <v>0</v>
      </c>
      <c r="U1070" t="s">
        <v>227</v>
      </c>
      <c r="V1070" t="s">
        <v>227</v>
      </c>
      <c r="W1070" t="s">
        <v>227</v>
      </c>
      <c r="X1070" t="s">
        <v>227</v>
      </c>
      <c r="Y1070" t="s">
        <v>227</v>
      </c>
      <c r="Z1070" t="s">
        <v>228</v>
      </c>
      <c r="AA1070" t="s">
        <v>54</v>
      </c>
      <c r="AB1070">
        <v>129.9</v>
      </c>
      <c r="AC1070">
        <v>111.563</v>
      </c>
      <c r="AD1070" t="s">
        <v>60</v>
      </c>
      <c r="AE1070" t="s">
        <v>4</v>
      </c>
      <c r="AF1070" t="s">
        <v>8</v>
      </c>
      <c r="AG1070" t="s">
        <v>88</v>
      </c>
      <c r="AH1070" s="3">
        <v>45801</v>
      </c>
      <c r="AJ1070" t="s">
        <v>56</v>
      </c>
      <c r="AK1070" s="3"/>
      <c r="AM1070" s="3"/>
      <c r="AN1070" t="s">
        <v>57</v>
      </c>
      <c r="AO1070" s="3"/>
      <c r="AR1070"/>
      <c r="AS1070">
        <v>202505</v>
      </c>
      <c r="AT1070" s="3">
        <v>45801</v>
      </c>
      <c r="AU1070">
        <v>2194790</v>
      </c>
      <c r="AW1070" s="3"/>
      <c r="AY1070" s="3"/>
      <c r="BA1070" s="3"/>
      <c r="BC1070" s="3"/>
      <c r="BD1070">
        <v>202505</v>
      </c>
      <c r="BE1070">
        <v>202505</v>
      </c>
      <c r="BF1070" s="5">
        <f>IFERROR(VLOOKUP(Sheet1[[#This Row],[ASESOR]],Parámetros!A:B,2,0),Sheet1[[#This Row],[PERIODO_ALTA]])</f>
        <v>202505</v>
      </c>
      <c r="BG1070" s="5" t="str">
        <f>_xlfn.CONCAT(TRIM(Sheet1[[#This Row],[ASESOR]])," ",TRIM(Sheet1[[#This Row],[DEPARTAMENTO]]))</f>
        <v>ALIV TELECOM S.A.C. Piura</v>
      </c>
      <c r="BH1070" s="5" t="str">
        <f>Sheet1[[#This Row],[DNI_ASESOR]]</f>
        <v>20609316170</v>
      </c>
      <c r="BI1070">
        <f>IF(Sheet1[[#This Row],[GRUPO]]="G1",IF(AND(Sheet1[[#This Row],[RECIBO1_PAGADO]]&lt;&gt;"",Sheet1[[#This Row],[RECIBO1_PAGADO]]&lt;=DATEVALUE("10/06/2025")),1,0),0)</f>
        <v>0</v>
      </c>
      <c r="BJ1070" s="9">
        <f>Sheet1[[#This Row],[PRECIO CON IGV EXTERNO]]/1.18</f>
        <v>94.544915254237296</v>
      </c>
      <c r="BK1070" s="5" t="str">
        <f>IF(MONTH(Sheet1[[#This Row],[WS_RECIBO1_EMISION]])=5,"G1",IF(MONTH(Sheet1[[#This Row],[WS_RECIBO1_EMISION]])-5=1,"G2","POR DEFINIR"))</f>
        <v>POR DEFINIR</v>
      </c>
      <c r="BL1070" s="5" t="s">
        <v>1798</v>
      </c>
    </row>
    <row r="1071" spans="1:64" x14ac:dyDescent="0.25">
      <c r="A1071">
        <v>2194852</v>
      </c>
      <c r="B1071" t="s">
        <v>1375</v>
      </c>
      <c r="C1071" t="s">
        <v>89</v>
      </c>
      <c r="D1071" t="s">
        <v>89</v>
      </c>
      <c r="E1071" t="s">
        <v>97</v>
      </c>
      <c r="H1071" s="3">
        <v>45800</v>
      </c>
      <c r="I1071" s="13">
        <v>45800.814722453702</v>
      </c>
      <c r="J1071" t="s">
        <v>195</v>
      </c>
      <c r="K1071">
        <v>1000</v>
      </c>
      <c r="L1071" t="s">
        <v>188</v>
      </c>
      <c r="M1071" t="s">
        <v>58</v>
      </c>
      <c r="N1071">
        <v>1</v>
      </c>
      <c r="O1071">
        <v>0</v>
      </c>
      <c r="P1071">
        <v>0</v>
      </c>
      <c r="Q1071">
        <v>0</v>
      </c>
      <c r="R1071" t="s">
        <v>227</v>
      </c>
      <c r="S1071" t="s">
        <v>227</v>
      </c>
      <c r="T1071">
        <v>0</v>
      </c>
      <c r="U1071" t="s">
        <v>227</v>
      </c>
      <c r="V1071" t="s">
        <v>227</v>
      </c>
      <c r="W1071" t="s">
        <v>227</v>
      </c>
      <c r="X1071" t="s">
        <v>227</v>
      </c>
      <c r="Y1071" t="s">
        <v>227</v>
      </c>
      <c r="Z1071" t="s">
        <v>228</v>
      </c>
      <c r="AA1071" t="s">
        <v>54</v>
      </c>
      <c r="AB1071">
        <v>129.9</v>
      </c>
      <c r="AC1071">
        <v>111.563</v>
      </c>
      <c r="AD1071" t="s">
        <v>67</v>
      </c>
      <c r="AE1071" t="s">
        <v>4</v>
      </c>
      <c r="AF1071" t="s">
        <v>8</v>
      </c>
      <c r="AG1071" t="s">
        <v>88</v>
      </c>
      <c r="AH1071" s="3">
        <v>45801</v>
      </c>
      <c r="AJ1071" t="s">
        <v>56</v>
      </c>
      <c r="AK1071" s="3"/>
      <c r="AM1071" s="3"/>
      <c r="AN1071" t="s">
        <v>57</v>
      </c>
      <c r="AO1071" s="3"/>
      <c r="AR1071"/>
      <c r="AS1071">
        <v>202505</v>
      </c>
      <c r="AT1071" s="3">
        <v>45801</v>
      </c>
      <c r="AU1071">
        <v>2194852</v>
      </c>
      <c r="AW1071" s="3"/>
      <c r="AY1071" s="3"/>
      <c r="BA1071" s="3"/>
      <c r="BC1071" s="3"/>
      <c r="BD1071">
        <v>202505</v>
      </c>
      <c r="BE1071">
        <v>202505</v>
      </c>
      <c r="BF1071" s="5">
        <f>IFERROR(VLOOKUP(Sheet1[[#This Row],[ASESOR]],Parámetros!A:B,2,0),Sheet1[[#This Row],[PERIODO_ALTA]])</f>
        <v>202505</v>
      </c>
      <c r="BG1071" s="5" t="str">
        <f>_xlfn.CONCAT(TRIM(Sheet1[[#This Row],[ASESOR]])," ",TRIM(Sheet1[[#This Row],[DEPARTAMENTO]]))</f>
        <v>ALIV TELECOM S.A.C. Piura</v>
      </c>
      <c r="BH1071" s="5" t="str">
        <f>Sheet1[[#This Row],[DNI_ASESOR]]</f>
        <v>20609316170</v>
      </c>
      <c r="BI1071">
        <f>IF(Sheet1[[#This Row],[GRUPO]]="G1",IF(AND(Sheet1[[#This Row],[RECIBO1_PAGADO]]&lt;&gt;"",Sheet1[[#This Row],[RECIBO1_PAGADO]]&lt;=DATEVALUE("10/06/2025")),1,0),0)</f>
        <v>0</v>
      </c>
      <c r="BJ1071" s="9">
        <f>Sheet1[[#This Row],[PRECIO CON IGV EXTERNO]]/1.18</f>
        <v>94.544915254237296</v>
      </c>
      <c r="BK1071" s="5" t="str">
        <f>IF(MONTH(Sheet1[[#This Row],[WS_RECIBO1_EMISION]])=5,"G1",IF(MONTH(Sheet1[[#This Row],[WS_RECIBO1_EMISION]])-5=1,"G2","POR DEFINIR"))</f>
        <v>POR DEFINIR</v>
      </c>
      <c r="BL1071" s="5" t="s">
        <v>1798</v>
      </c>
    </row>
    <row r="1072" spans="1:64" x14ac:dyDescent="0.25">
      <c r="A1072">
        <v>2194863</v>
      </c>
      <c r="B1072" t="s">
        <v>1376</v>
      </c>
      <c r="C1072" t="s">
        <v>89</v>
      </c>
      <c r="D1072" t="s">
        <v>89</v>
      </c>
      <c r="E1072" t="s">
        <v>89</v>
      </c>
      <c r="H1072" s="3">
        <v>45800</v>
      </c>
      <c r="I1072" s="13">
        <v>45800.806427280091</v>
      </c>
      <c r="J1072" t="s">
        <v>191</v>
      </c>
      <c r="K1072">
        <v>550</v>
      </c>
      <c r="L1072" t="s">
        <v>186</v>
      </c>
      <c r="M1072" t="s">
        <v>53</v>
      </c>
      <c r="N1072">
        <v>0</v>
      </c>
      <c r="O1072">
        <v>0</v>
      </c>
      <c r="P1072">
        <v>0</v>
      </c>
      <c r="Q1072">
        <v>0</v>
      </c>
      <c r="R1072" t="s">
        <v>227</v>
      </c>
      <c r="S1072" t="s">
        <v>227</v>
      </c>
      <c r="T1072">
        <v>0</v>
      </c>
      <c r="U1072" t="s">
        <v>227</v>
      </c>
      <c r="V1072" t="s">
        <v>227</v>
      </c>
      <c r="W1072" t="s">
        <v>227</v>
      </c>
      <c r="X1072" t="s">
        <v>227</v>
      </c>
      <c r="Y1072" t="s">
        <v>227</v>
      </c>
      <c r="Z1072" t="s">
        <v>227</v>
      </c>
      <c r="AA1072" t="s">
        <v>54</v>
      </c>
      <c r="AB1072">
        <v>89</v>
      </c>
      <c r="AC1072">
        <v>89</v>
      </c>
      <c r="AD1072" t="s">
        <v>67</v>
      </c>
      <c r="AE1072" t="s">
        <v>70</v>
      </c>
      <c r="AF1072" t="s">
        <v>131</v>
      </c>
      <c r="AG1072" t="s">
        <v>88</v>
      </c>
      <c r="AH1072" s="3">
        <v>45801</v>
      </c>
      <c r="AJ1072" t="s">
        <v>56</v>
      </c>
      <c r="AK1072" s="3"/>
      <c r="AM1072" s="3"/>
      <c r="AN1072" t="s">
        <v>57</v>
      </c>
      <c r="AO1072" s="3"/>
      <c r="AR1072"/>
      <c r="AS1072">
        <v>202505</v>
      </c>
      <c r="AT1072" s="3">
        <v>45801</v>
      </c>
      <c r="AU1072">
        <v>2194863</v>
      </c>
      <c r="AW1072" s="3"/>
      <c r="AY1072" s="3"/>
      <c r="BA1072" s="3"/>
      <c r="BC1072" s="3"/>
      <c r="BD1072">
        <v>202505</v>
      </c>
      <c r="BE1072">
        <v>202505</v>
      </c>
      <c r="BF1072" s="5">
        <f>IFERROR(VLOOKUP(Sheet1[[#This Row],[ASESOR]],Parámetros!A:B,2,0),Sheet1[[#This Row],[PERIODO_ALTA]])</f>
        <v>202505</v>
      </c>
      <c r="BG1072" s="5" t="str">
        <f>_xlfn.CONCAT(TRIM(Sheet1[[#This Row],[ASESOR]])," ",TRIM(Sheet1[[#This Row],[DEPARTAMENTO]]))</f>
        <v>SICOMNET SAC Piura</v>
      </c>
      <c r="BH1072" s="5" t="str">
        <f>Sheet1[[#This Row],[DNI_ASESOR]]</f>
        <v>20610959564</v>
      </c>
      <c r="BI1072">
        <f>IF(Sheet1[[#This Row],[GRUPO]]="G1",IF(AND(Sheet1[[#This Row],[RECIBO1_PAGADO]]&lt;&gt;"",Sheet1[[#This Row],[RECIBO1_PAGADO]]&lt;=DATEVALUE("10/06/2025")),1,0),0)</f>
        <v>0</v>
      </c>
      <c r="BJ1072" s="9">
        <f>Sheet1[[#This Row],[PRECIO CON IGV EXTERNO]]/1.18</f>
        <v>75.423728813559322</v>
      </c>
      <c r="BK1072" s="5" t="str">
        <f>IF(MONTH(Sheet1[[#This Row],[WS_RECIBO1_EMISION]])=5,"G1",IF(MONTH(Sheet1[[#This Row],[WS_RECIBO1_EMISION]])-5=1,"G2","POR DEFINIR"))</f>
        <v>POR DEFINIR</v>
      </c>
      <c r="BL1072" s="5" t="s">
        <v>1798</v>
      </c>
    </row>
    <row r="1073" spans="1:64" x14ac:dyDescent="0.25">
      <c r="A1073">
        <v>2194864</v>
      </c>
      <c r="B1073" t="s">
        <v>1377</v>
      </c>
      <c r="C1073" t="s">
        <v>85</v>
      </c>
      <c r="D1073" t="s">
        <v>86</v>
      </c>
      <c r="E1073" t="s">
        <v>87</v>
      </c>
      <c r="H1073" s="3">
        <v>45800</v>
      </c>
      <c r="I1073" s="13">
        <v>45800.819060960646</v>
      </c>
      <c r="J1073" t="s">
        <v>195</v>
      </c>
      <c r="K1073">
        <v>1000</v>
      </c>
      <c r="L1073" t="s">
        <v>188</v>
      </c>
      <c r="M1073" t="s">
        <v>58</v>
      </c>
      <c r="N1073">
        <v>1</v>
      </c>
      <c r="O1073">
        <v>0</v>
      </c>
      <c r="P1073">
        <v>0</v>
      </c>
      <c r="Q1073">
        <v>0</v>
      </c>
      <c r="R1073" t="s">
        <v>227</v>
      </c>
      <c r="S1073" t="s">
        <v>227</v>
      </c>
      <c r="T1073">
        <v>0</v>
      </c>
      <c r="U1073" t="s">
        <v>227</v>
      </c>
      <c r="V1073" t="s">
        <v>227</v>
      </c>
      <c r="W1073" t="s">
        <v>227</v>
      </c>
      <c r="X1073" t="s">
        <v>227</v>
      </c>
      <c r="Y1073" t="s">
        <v>227</v>
      </c>
      <c r="Z1073" t="s">
        <v>228</v>
      </c>
      <c r="AA1073" t="s">
        <v>54</v>
      </c>
      <c r="AB1073">
        <v>129.9</v>
      </c>
      <c r="AC1073">
        <v>111.563</v>
      </c>
      <c r="AD1073" t="s">
        <v>67</v>
      </c>
      <c r="AE1073" t="s">
        <v>4</v>
      </c>
      <c r="AF1073" t="s">
        <v>8</v>
      </c>
      <c r="AG1073" t="s">
        <v>88</v>
      </c>
      <c r="AH1073" s="3">
        <v>45801</v>
      </c>
      <c r="AJ1073" t="s">
        <v>56</v>
      </c>
      <c r="AK1073" s="3"/>
      <c r="AM1073" s="3"/>
      <c r="AN1073" t="s">
        <v>57</v>
      </c>
      <c r="AO1073" s="3"/>
      <c r="AR1073"/>
      <c r="AS1073">
        <v>202505</v>
      </c>
      <c r="AT1073" s="3">
        <v>45801</v>
      </c>
      <c r="AU1073">
        <v>2194864</v>
      </c>
      <c r="AW1073" s="3"/>
      <c r="AY1073" s="3"/>
      <c r="BA1073" s="3"/>
      <c r="BC1073" s="3"/>
      <c r="BD1073">
        <v>202505</v>
      </c>
      <c r="BE1073">
        <v>202505</v>
      </c>
      <c r="BF1073" s="5">
        <f>IFERROR(VLOOKUP(Sheet1[[#This Row],[ASESOR]],Parámetros!A:B,2,0),Sheet1[[#This Row],[PERIODO_ALTA]])</f>
        <v>202505</v>
      </c>
      <c r="BG1073" s="5" t="str">
        <f>_xlfn.CONCAT(TRIM(Sheet1[[#This Row],[ASESOR]])," ",TRIM(Sheet1[[#This Row],[DEPARTAMENTO]]))</f>
        <v>ALIV TELECOM S.A.C. Lambayeque</v>
      </c>
      <c r="BH1073" s="5" t="str">
        <f>Sheet1[[#This Row],[DNI_ASESOR]]</f>
        <v>20609316170</v>
      </c>
      <c r="BI1073">
        <f>IF(Sheet1[[#This Row],[GRUPO]]="G1",IF(AND(Sheet1[[#This Row],[RECIBO1_PAGADO]]&lt;&gt;"",Sheet1[[#This Row],[RECIBO1_PAGADO]]&lt;=DATEVALUE("10/06/2025")),1,0),0)</f>
        <v>0</v>
      </c>
      <c r="BJ1073" s="9">
        <f>Sheet1[[#This Row],[PRECIO CON IGV EXTERNO]]/1.18</f>
        <v>94.544915254237296</v>
      </c>
      <c r="BK1073" s="5" t="str">
        <f>IF(MONTH(Sheet1[[#This Row],[WS_RECIBO1_EMISION]])=5,"G1",IF(MONTH(Sheet1[[#This Row],[WS_RECIBO1_EMISION]])-5=1,"G2","POR DEFINIR"))</f>
        <v>POR DEFINIR</v>
      </c>
      <c r="BL1073" s="5" t="s">
        <v>1798</v>
      </c>
    </row>
    <row r="1074" spans="1:64" x14ac:dyDescent="0.25">
      <c r="A1074">
        <v>2194870</v>
      </c>
      <c r="B1074" t="s">
        <v>1378</v>
      </c>
      <c r="C1074" t="s">
        <v>89</v>
      </c>
      <c r="D1074" t="s">
        <v>89</v>
      </c>
      <c r="E1074" t="s">
        <v>93</v>
      </c>
      <c r="H1074" s="3">
        <v>45800</v>
      </c>
      <c r="I1074" s="13">
        <v>45800.814711076389</v>
      </c>
      <c r="J1074" t="s">
        <v>191</v>
      </c>
      <c r="K1074">
        <v>550</v>
      </c>
      <c r="L1074" t="s">
        <v>186</v>
      </c>
      <c r="M1074" t="s">
        <v>53</v>
      </c>
      <c r="N1074">
        <v>0</v>
      </c>
      <c r="O1074">
        <v>0</v>
      </c>
      <c r="P1074">
        <v>0</v>
      </c>
      <c r="Q1074">
        <v>0</v>
      </c>
      <c r="R1074" t="s">
        <v>227</v>
      </c>
      <c r="S1074" t="s">
        <v>227</v>
      </c>
      <c r="T1074">
        <v>0</v>
      </c>
      <c r="U1074" t="s">
        <v>227</v>
      </c>
      <c r="V1074" t="s">
        <v>227</v>
      </c>
      <c r="W1074" t="s">
        <v>227</v>
      </c>
      <c r="X1074" t="s">
        <v>227</v>
      </c>
      <c r="Y1074" t="s">
        <v>227</v>
      </c>
      <c r="Z1074" t="s">
        <v>227</v>
      </c>
      <c r="AA1074" t="s">
        <v>54</v>
      </c>
      <c r="AB1074">
        <v>89</v>
      </c>
      <c r="AC1074">
        <v>89</v>
      </c>
      <c r="AD1074" t="s">
        <v>67</v>
      </c>
      <c r="AE1074" t="s">
        <v>4</v>
      </c>
      <c r="AF1074" t="s">
        <v>8</v>
      </c>
      <c r="AG1074" t="s">
        <v>88</v>
      </c>
      <c r="AH1074" s="3">
        <v>45801</v>
      </c>
      <c r="AJ1074" t="s">
        <v>56</v>
      </c>
      <c r="AK1074" s="3"/>
      <c r="AM1074" s="3"/>
      <c r="AN1074" t="s">
        <v>57</v>
      </c>
      <c r="AO1074" s="3"/>
      <c r="AR1074"/>
      <c r="AS1074">
        <v>202505</v>
      </c>
      <c r="AT1074" s="3">
        <v>45801</v>
      </c>
      <c r="AU1074">
        <v>2194870</v>
      </c>
      <c r="AW1074" s="3"/>
      <c r="AY1074" s="3"/>
      <c r="BA1074" s="3"/>
      <c r="BC1074" s="3"/>
      <c r="BD1074">
        <v>202505</v>
      </c>
      <c r="BE1074">
        <v>202505</v>
      </c>
      <c r="BF1074" s="5">
        <f>IFERROR(VLOOKUP(Sheet1[[#This Row],[ASESOR]],Parámetros!A:B,2,0),Sheet1[[#This Row],[PERIODO_ALTA]])</f>
        <v>202505</v>
      </c>
      <c r="BG1074" s="5" t="str">
        <f>_xlfn.CONCAT(TRIM(Sheet1[[#This Row],[ASESOR]])," ",TRIM(Sheet1[[#This Row],[DEPARTAMENTO]]))</f>
        <v>ALIV TELECOM S.A.C. Piura</v>
      </c>
      <c r="BH1074" s="5" t="str">
        <f>Sheet1[[#This Row],[DNI_ASESOR]]</f>
        <v>20609316170</v>
      </c>
      <c r="BI1074">
        <f>IF(Sheet1[[#This Row],[GRUPO]]="G1",IF(AND(Sheet1[[#This Row],[RECIBO1_PAGADO]]&lt;&gt;"",Sheet1[[#This Row],[RECIBO1_PAGADO]]&lt;=DATEVALUE("10/06/2025")),1,0),0)</f>
        <v>0</v>
      </c>
      <c r="BJ1074" s="9">
        <f>Sheet1[[#This Row],[PRECIO CON IGV EXTERNO]]/1.18</f>
        <v>75.423728813559322</v>
      </c>
      <c r="BK1074" s="5" t="str">
        <f>IF(MONTH(Sheet1[[#This Row],[WS_RECIBO1_EMISION]])=5,"G1",IF(MONTH(Sheet1[[#This Row],[WS_RECIBO1_EMISION]])-5=1,"G2","POR DEFINIR"))</f>
        <v>POR DEFINIR</v>
      </c>
      <c r="BL1074" s="5" t="s">
        <v>1798</v>
      </c>
    </row>
    <row r="1075" spans="1:64" x14ac:dyDescent="0.25">
      <c r="A1075">
        <v>2194894</v>
      </c>
      <c r="B1075" t="s">
        <v>1379</v>
      </c>
      <c r="C1075" t="s">
        <v>98</v>
      </c>
      <c r="D1075" t="s">
        <v>99</v>
      </c>
      <c r="E1075" t="s">
        <v>101</v>
      </c>
      <c r="H1075" s="3">
        <v>45800</v>
      </c>
      <c r="I1075" s="13">
        <v>45800.825123923612</v>
      </c>
      <c r="J1075" t="s">
        <v>195</v>
      </c>
      <c r="K1075">
        <v>1000</v>
      </c>
      <c r="L1075" t="s">
        <v>188</v>
      </c>
      <c r="M1075" t="s">
        <v>58</v>
      </c>
      <c r="N1075">
        <v>1</v>
      </c>
      <c r="O1075">
        <v>0</v>
      </c>
      <c r="P1075">
        <v>0</v>
      </c>
      <c r="Q1075">
        <v>0</v>
      </c>
      <c r="R1075" t="s">
        <v>227</v>
      </c>
      <c r="S1075" t="s">
        <v>227</v>
      </c>
      <c r="T1075">
        <v>0</v>
      </c>
      <c r="U1075" t="s">
        <v>227</v>
      </c>
      <c r="V1075" t="s">
        <v>227</v>
      </c>
      <c r="W1075" t="s">
        <v>227</v>
      </c>
      <c r="X1075" t="s">
        <v>227</v>
      </c>
      <c r="Y1075" t="s">
        <v>227</v>
      </c>
      <c r="Z1075" t="s">
        <v>228</v>
      </c>
      <c r="AA1075" t="s">
        <v>54</v>
      </c>
      <c r="AB1075">
        <v>144.9</v>
      </c>
      <c r="AC1075">
        <v>126.563</v>
      </c>
      <c r="AD1075" t="s">
        <v>67</v>
      </c>
      <c r="AE1075" t="s">
        <v>4</v>
      </c>
      <c r="AF1075" t="s">
        <v>8</v>
      </c>
      <c r="AG1075" t="s">
        <v>88</v>
      </c>
      <c r="AH1075" s="3">
        <v>45801</v>
      </c>
      <c r="AJ1075" t="s">
        <v>56</v>
      </c>
      <c r="AK1075" s="3"/>
      <c r="AM1075" s="3"/>
      <c r="AN1075" t="s">
        <v>57</v>
      </c>
      <c r="AO1075" s="3"/>
      <c r="AR1075"/>
      <c r="AS1075">
        <v>202505</v>
      </c>
      <c r="AT1075" s="3">
        <v>45801</v>
      </c>
      <c r="AU1075">
        <v>2194894</v>
      </c>
      <c r="AW1075" s="3"/>
      <c r="AY1075" s="3"/>
      <c r="BA1075" s="3"/>
      <c r="BC1075" s="3"/>
      <c r="BD1075">
        <v>202505</v>
      </c>
      <c r="BE1075">
        <v>202505</v>
      </c>
      <c r="BF1075" s="5">
        <f>IFERROR(VLOOKUP(Sheet1[[#This Row],[ASESOR]],Parámetros!A:B,2,0),Sheet1[[#This Row],[PERIODO_ALTA]])</f>
        <v>202505</v>
      </c>
      <c r="BG1075" s="5" t="str">
        <f>_xlfn.CONCAT(TRIM(Sheet1[[#This Row],[ASESOR]])," ",TRIM(Sheet1[[#This Row],[DEPARTAMENTO]]))</f>
        <v>ALIV TELECOM S.A.C. Áncash</v>
      </c>
      <c r="BH1075" s="5" t="str">
        <f>Sheet1[[#This Row],[DNI_ASESOR]]</f>
        <v>20609316170</v>
      </c>
      <c r="BI1075">
        <f>IF(Sheet1[[#This Row],[GRUPO]]="G1",IF(AND(Sheet1[[#This Row],[RECIBO1_PAGADO]]&lt;&gt;"",Sheet1[[#This Row],[RECIBO1_PAGADO]]&lt;=DATEVALUE("10/06/2025")),1,0),0)</f>
        <v>0</v>
      </c>
      <c r="BJ1075" s="9">
        <f>Sheet1[[#This Row],[PRECIO CON IGV EXTERNO]]/1.18</f>
        <v>107.25677966101696</v>
      </c>
      <c r="BK1075" s="5" t="str">
        <f>IF(MONTH(Sheet1[[#This Row],[WS_RECIBO1_EMISION]])=5,"G1",IF(MONTH(Sheet1[[#This Row],[WS_RECIBO1_EMISION]])-5=1,"G2","POR DEFINIR"))</f>
        <v>POR DEFINIR</v>
      </c>
      <c r="BL1075" s="5" t="s">
        <v>1798</v>
      </c>
    </row>
    <row r="1076" spans="1:64" x14ac:dyDescent="0.25">
      <c r="A1076">
        <v>2194914</v>
      </c>
      <c r="B1076" t="s">
        <v>1380</v>
      </c>
      <c r="C1076" t="s">
        <v>89</v>
      </c>
      <c r="D1076" t="s">
        <v>89</v>
      </c>
      <c r="E1076" t="s">
        <v>93</v>
      </c>
      <c r="H1076" s="3">
        <v>45800</v>
      </c>
      <c r="I1076" s="13">
        <v>45800.833531018521</v>
      </c>
      <c r="J1076" t="s">
        <v>190</v>
      </c>
      <c r="K1076">
        <v>350</v>
      </c>
      <c r="L1076" t="s">
        <v>186</v>
      </c>
      <c r="M1076" t="s">
        <v>53</v>
      </c>
      <c r="N1076">
        <v>0</v>
      </c>
      <c r="O1076">
        <v>0</v>
      </c>
      <c r="P1076">
        <v>0</v>
      </c>
      <c r="Q1076">
        <v>0</v>
      </c>
      <c r="R1076" t="s">
        <v>227</v>
      </c>
      <c r="S1076" t="s">
        <v>227</v>
      </c>
      <c r="T1076">
        <v>0</v>
      </c>
      <c r="U1076" t="s">
        <v>227</v>
      </c>
      <c r="V1076" t="s">
        <v>227</v>
      </c>
      <c r="W1076" t="s">
        <v>227</v>
      </c>
      <c r="X1076" t="s">
        <v>227</v>
      </c>
      <c r="Y1076" t="s">
        <v>227</v>
      </c>
      <c r="Z1076" t="s">
        <v>227</v>
      </c>
      <c r="AA1076" t="s">
        <v>54</v>
      </c>
      <c r="AB1076">
        <v>69</v>
      </c>
      <c r="AC1076">
        <v>69</v>
      </c>
      <c r="AD1076" t="s">
        <v>67</v>
      </c>
      <c r="AE1076" t="s">
        <v>4</v>
      </c>
      <c r="AF1076" t="s">
        <v>8</v>
      </c>
      <c r="AG1076" t="s">
        <v>88</v>
      </c>
      <c r="AH1076" s="3">
        <v>45801</v>
      </c>
      <c r="AJ1076" t="s">
        <v>56</v>
      </c>
      <c r="AK1076" s="3"/>
      <c r="AM1076" s="3"/>
      <c r="AN1076" t="s">
        <v>57</v>
      </c>
      <c r="AO1076" s="3"/>
      <c r="AQ1076" t="s">
        <v>57</v>
      </c>
      <c r="AR1076" t="s">
        <v>69</v>
      </c>
      <c r="AS1076">
        <v>202505</v>
      </c>
      <c r="AT1076" s="3">
        <v>45801</v>
      </c>
      <c r="AU1076">
        <v>2194914</v>
      </c>
      <c r="AW1076" s="3"/>
      <c r="AY1076" s="3"/>
      <c r="BA1076" s="3"/>
      <c r="BC1076" s="3"/>
      <c r="BD1076">
        <v>202505</v>
      </c>
      <c r="BE1076">
        <v>202505</v>
      </c>
      <c r="BF1076" s="5">
        <f>IFERROR(VLOOKUP(Sheet1[[#This Row],[ASESOR]],Parámetros!A:B,2,0),Sheet1[[#This Row],[PERIODO_ALTA]])</f>
        <v>202505</v>
      </c>
      <c r="BG1076" s="5" t="str">
        <f>_xlfn.CONCAT(TRIM(Sheet1[[#This Row],[ASESOR]])," ",TRIM(Sheet1[[#This Row],[DEPARTAMENTO]]))</f>
        <v>ALIV TELECOM S.A.C. Piura</v>
      </c>
      <c r="BH1076" s="5" t="str">
        <f>Sheet1[[#This Row],[DNI_ASESOR]]</f>
        <v>20609316170</v>
      </c>
      <c r="BI1076">
        <f>IF(Sheet1[[#This Row],[GRUPO]]="G1",IF(AND(Sheet1[[#This Row],[RECIBO1_PAGADO]]&lt;&gt;"",Sheet1[[#This Row],[RECIBO1_PAGADO]]&lt;=DATEVALUE("10/06/2025")),1,0),0)</f>
        <v>0</v>
      </c>
      <c r="BJ1076" s="9">
        <f>Sheet1[[#This Row],[PRECIO CON IGV EXTERNO]]/1.18</f>
        <v>58.474576271186443</v>
      </c>
      <c r="BK1076" s="5" t="str">
        <f>IF(MONTH(Sheet1[[#This Row],[WS_RECIBO1_EMISION]])=5,"G1",IF(MONTH(Sheet1[[#This Row],[WS_RECIBO1_EMISION]])-5=1,"G2","POR DEFINIR"))</f>
        <v>POR DEFINIR</v>
      </c>
      <c r="BL1076" s="5" t="s">
        <v>1798</v>
      </c>
    </row>
    <row r="1077" spans="1:64" x14ac:dyDescent="0.25">
      <c r="A1077">
        <v>2194923</v>
      </c>
      <c r="B1077" t="s">
        <v>1381</v>
      </c>
      <c r="C1077" t="s">
        <v>89</v>
      </c>
      <c r="D1077" t="s">
        <v>89</v>
      </c>
      <c r="E1077" t="s">
        <v>90</v>
      </c>
      <c r="H1077" s="3">
        <v>45800</v>
      </c>
      <c r="I1077" s="13">
        <v>45800.84387503472</v>
      </c>
      <c r="J1077" t="s">
        <v>192</v>
      </c>
      <c r="K1077">
        <v>400</v>
      </c>
      <c r="L1077" t="s">
        <v>186</v>
      </c>
      <c r="M1077" t="s">
        <v>53</v>
      </c>
      <c r="N1077">
        <v>0</v>
      </c>
      <c r="O1077">
        <v>0</v>
      </c>
      <c r="P1077">
        <v>0</v>
      </c>
      <c r="Q1077">
        <v>0</v>
      </c>
      <c r="R1077" t="s">
        <v>227</v>
      </c>
      <c r="S1077" t="s">
        <v>227</v>
      </c>
      <c r="T1077">
        <v>0</v>
      </c>
      <c r="U1077" t="s">
        <v>227</v>
      </c>
      <c r="V1077" t="s">
        <v>227</v>
      </c>
      <c r="W1077" t="s">
        <v>227</v>
      </c>
      <c r="X1077" t="s">
        <v>227</v>
      </c>
      <c r="Y1077" t="s">
        <v>227</v>
      </c>
      <c r="Z1077" t="s">
        <v>227</v>
      </c>
      <c r="AA1077" t="s">
        <v>54</v>
      </c>
      <c r="AB1077">
        <v>129</v>
      </c>
      <c r="AC1077">
        <v>129</v>
      </c>
      <c r="AD1077" t="s">
        <v>67</v>
      </c>
      <c r="AE1077" t="s">
        <v>4</v>
      </c>
      <c r="AF1077" t="s">
        <v>8</v>
      </c>
      <c r="AG1077" t="s">
        <v>88</v>
      </c>
      <c r="AH1077" s="3">
        <v>45801</v>
      </c>
      <c r="AJ1077" t="s">
        <v>56</v>
      </c>
      <c r="AK1077" s="3"/>
      <c r="AM1077" s="3"/>
      <c r="AN1077" t="s">
        <v>57</v>
      </c>
      <c r="AO1077" s="3"/>
      <c r="AR1077"/>
      <c r="AS1077">
        <v>202505</v>
      </c>
      <c r="AT1077" s="3">
        <v>45801</v>
      </c>
      <c r="AU1077">
        <v>2194923</v>
      </c>
      <c r="AW1077" s="3"/>
      <c r="AY1077" s="3"/>
      <c r="BA1077" s="3"/>
      <c r="BC1077" s="3"/>
      <c r="BD1077">
        <v>202505</v>
      </c>
      <c r="BE1077">
        <v>202505</v>
      </c>
      <c r="BF1077" s="5">
        <f>IFERROR(VLOOKUP(Sheet1[[#This Row],[ASESOR]],Parámetros!A:B,2,0),Sheet1[[#This Row],[PERIODO_ALTA]])</f>
        <v>202505</v>
      </c>
      <c r="BG1077" s="5" t="str">
        <f>_xlfn.CONCAT(TRIM(Sheet1[[#This Row],[ASESOR]])," ",TRIM(Sheet1[[#This Row],[DEPARTAMENTO]]))</f>
        <v>ALIV TELECOM S.A.C. Piura</v>
      </c>
      <c r="BH1077" s="5" t="str">
        <f>Sheet1[[#This Row],[DNI_ASESOR]]</f>
        <v>20609316170</v>
      </c>
      <c r="BI1077">
        <f>IF(Sheet1[[#This Row],[GRUPO]]="G1",IF(AND(Sheet1[[#This Row],[RECIBO1_PAGADO]]&lt;&gt;"",Sheet1[[#This Row],[RECIBO1_PAGADO]]&lt;=DATEVALUE("10/06/2025")),1,0),0)</f>
        <v>0</v>
      </c>
      <c r="BJ1077" s="9">
        <f>Sheet1[[#This Row],[PRECIO CON IGV EXTERNO]]/1.18</f>
        <v>109.32203389830509</v>
      </c>
      <c r="BK1077" s="5" t="str">
        <f>IF(MONTH(Sheet1[[#This Row],[WS_RECIBO1_EMISION]])=5,"G1",IF(MONTH(Sheet1[[#This Row],[WS_RECIBO1_EMISION]])-5=1,"G2","POR DEFINIR"))</f>
        <v>POR DEFINIR</v>
      </c>
      <c r="BL1077" s="5" t="s">
        <v>1798</v>
      </c>
    </row>
    <row r="1078" spans="1:64" x14ac:dyDescent="0.25">
      <c r="A1078">
        <v>2195019</v>
      </c>
      <c r="B1078" t="s">
        <v>1382</v>
      </c>
      <c r="C1078" t="s">
        <v>89</v>
      </c>
      <c r="D1078" t="s">
        <v>89</v>
      </c>
      <c r="E1078" t="s">
        <v>93</v>
      </c>
      <c r="H1078" s="3">
        <v>45800</v>
      </c>
      <c r="I1078" s="13">
        <v>45800.885541238429</v>
      </c>
      <c r="J1078" t="s">
        <v>190</v>
      </c>
      <c r="K1078">
        <v>350</v>
      </c>
      <c r="L1078" t="s">
        <v>186</v>
      </c>
      <c r="M1078" t="s">
        <v>53</v>
      </c>
      <c r="N1078">
        <v>0</v>
      </c>
      <c r="O1078">
        <v>0</v>
      </c>
      <c r="P1078">
        <v>0</v>
      </c>
      <c r="Q1078">
        <v>0</v>
      </c>
      <c r="R1078" t="s">
        <v>227</v>
      </c>
      <c r="S1078" t="s">
        <v>227</v>
      </c>
      <c r="T1078">
        <v>0</v>
      </c>
      <c r="U1078" t="s">
        <v>227</v>
      </c>
      <c r="V1078" t="s">
        <v>227</v>
      </c>
      <c r="W1078" t="s">
        <v>227</v>
      </c>
      <c r="X1078" t="s">
        <v>227</v>
      </c>
      <c r="Y1078" t="s">
        <v>227</v>
      </c>
      <c r="Z1078" t="s">
        <v>227</v>
      </c>
      <c r="AA1078" t="s">
        <v>54</v>
      </c>
      <c r="AB1078">
        <v>69</v>
      </c>
      <c r="AC1078">
        <v>69</v>
      </c>
      <c r="AD1078" t="s">
        <v>67</v>
      </c>
      <c r="AE1078" t="s">
        <v>4</v>
      </c>
      <c r="AF1078" t="s">
        <v>8</v>
      </c>
      <c r="AG1078" t="s">
        <v>88</v>
      </c>
      <c r="AH1078" s="3">
        <v>45801</v>
      </c>
      <c r="AJ1078" t="s">
        <v>56</v>
      </c>
      <c r="AK1078" s="3"/>
      <c r="AM1078" s="3"/>
      <c r="AN1078" t="s">
        <v>57</v>
      </c>
      <c r="AO1078" s="3"/>
      <c r="AR1078"/>
      <c r="AS1078">
        <v>202505</v>
      </c>
      <c r="AT1078" s="3">
        <v>45801</v>
      </c>
      <c r="AU1078">
        <v>2195019</v>
      </c>
      <c r="AW1078" s="3"/>
      <c r="AY1078" s="3"/>
      <c r="BA1078" s="3"/>
      <c r="BC1078" s="3"/>
      <c r="BD1078">
        <v>202505</v>
      </c>
      <c r="BE1078">
        <v>202505</v>
      </c>
      <c r="BF1078" s="5">
        <f>IFERROR(VLOOKUP(Sheet1[[#This Row],[ASESOR]],Parámetros!A:B,2,0),Sheet1[[#This Row],[PERIODO_ALTA]])</f>
        <v>202505</v>
      </c>
      <c r="BG1078" s="5" t="str">
        <f>_xlfn.CONCAT(TRIM(Sheet1[[#This Row],[ASESOR]])," ",TRIM(Sheet1[[#This Row],[DEPARTAMENTO]]))</f>
        <v>ALIV TELECOM S.A.C. Piura</v>
      </c>
      <c r="BH1078" s="5" t="str">
        <f>Sheet1[[#This Row],[DNI_ASESOR]]</f>
        <v>20609316170</v>
      </c>
      <c r="BI1078">
        <f>IF(Sheet1[[#This Row],[GRUPO]]="G1",IF(AND(Sheet1[[#This Row],[RECIBO1_PAGADO]]&lt;&gt;"",Sheet1[[#This Row],[RECIBO1_PAGADO]]&lt;=DATEVALUE("10/06/2025")),1,0),0)</f>
        <v>0</v>
      </c>
      <c r="BJ1078" s="9">
        <f>Sheet1[[#This Row],[PRECIO CON IGV EXTERNO]]/1.18</f>
        <v>58.474576271186443</v>
      </c>
      <c r="BK1078" s="5" t="str">
        <f>IF(MONTH(Sheet1[[#This Row],[WS_RECIBO1_EMISION]])=5,"G1",IF(MONTH(Sheet1[[#This Row],[WS_RECIBO1_EMISION]])-5=1,"G2","POR DEFINIR"))</f>
        <v>POR DEFINIR</v>
      </c>
      <c r="BL1078" s="5" t="s">
        <v>1798</v>
      </c>
    </row>
    <row r="1079" spans="1:64" x14ac:dyDescent="0.25">
      <c r="A1079">
        <v>2195044</v>
      </c>
      <c r="B1079" t="s">
        <v>1383</v>
      </c>
      <c r="C1079" t="s">
        <v>89</v>
      </c>
      <c r="D1079" t="s">
        <v>89</v>
      </c>
      <c r="E1079" t="s">
        <v>93</v>
      </c>
      <c r="H1079" s="3">
        <v>45800</v>
      </c>
      <c r="I1079" s="13">
        <v>45800.90636508102</v>
      </c>
      <c r="J1079" t="s">
        <v>195</v>
      </c>
      <c r="K1079">
        <v>1000</v>
      </c>
      <c r="L1079" t="s">
        <v>188</v>
      </c>
      <c r="M1079" t="s">
        <v>58</v>
      </c>
      <c r="N1079">
        <v>1</v>
      </c>
      <c r="O1079">
        <v>0</v>
      </c>
      <c r="P1079">
        <v>0</v>
      </c>
      <c r="Q1079">
        <v>0</v>
      </c>
      <c r="R1079" t="s">
        <v>227</v>
      </c>
      <c r="S1079" t="s">
        <v>227</v>
      </c>
      <c r="T1079">
        <v>0</v>
      </c>
      <c r="U1079" t="s">
        <v>227</v>
      </c>
      <c r="V1079" t="s">
        <v>227</v>
      </c>
      <c r="W1079" t="s">
        <v>227</v>
      </c>
      <c r="X1079" t="s">
        <v>227</v>
      </c>
      <c r="Y1079" t="s">
        <v>227</v>
      </c>
      <c r="Z1079" t="s">
        <v>228</v>
      </c>
      <c r="AA1079" t="s">
        <v>54</v>
      </c>
      <c r="AB1079">
        <v>129.9</v>
      </c>
      <c r="AC1079">
        <v>111.563</v>
      </c>
      <c r="AD1079" t="s">
        <v>67</v>
      </c>
      <c r="AE1079" t="s">
        <v>4</v>
      </c>
      <c r="AF1079" t="s">
        <v>8</v>
      </c>
      <c r="AG1079" t="s">
        <v>88</v>
      </c>
      <c r="AH1079" s="3">
        <v>45801</v>
      </c>
      <c r="AJ1079" t="s">
        <v>56</v>
      </c>
      <c r="AK1079" s="3"/>
      <c r="AM1079" s="3"/>
      <c r="AN1079" t="s">
        <v>57</v>
      </c>
      <c r="AO1079" s="3"/>
      <c r="AR1079"/>
      <c r="AS1079">
        <v>202505</v>
      </c>
      <c r="AT1079" s="3">
        <v>45801</v>
      </c>
      <c r="AU1079">
        <v>2195044</v>
      </c>
      <c r="AW1079" s="3"/>
      <c r="AY1079" s="3"/>
      <c r="BA1079" s="3"/>
      <c r="BC1079" s="3"/>
      <c r="BD1079">
        <v>202505</v>
      </c>
      <c r="BE1079">
        <v>202505</v>
      </c>
      <c r="BF1079" s="5">
        <f>IFERROR(VLOOKUP(Sheet1[[#This Row],[ASESOR]],Parámetros!A:B,2,0),Sheet1[[#This Row],[PERIODO_ALTA]])</f>
        <v>202505</v>
      </c>
      <c r="BG1079" s="5" t="str">
        <f>_xlfn.CONCAT(TRIM(Sheet1[[#This Row],[ASESOR]])," ",TRIM(Sheet1[[#This Row],[DEPARTAMENTO]]))</f>
        <v>ALIV TELECOM S.A.C. Piura</v>
      </c>
      <c r="BH1079" s="5" t="str">
        <f>Sheet1[[#This Row],[DNI_ASESOR]]</f>
        <v>20609316170</v>
      </c>
      <c r="BI1079">
        <f>IF(Sheet1[[#This Row],[GRUPO]]="G1",IF(AND(Sheet1[[#This Row],[RECIBO1_PAGADO]]&lt;&gt;"",Sheet1[[#This Row],[RECIBO1_PAGADO]]&lt;=DATEVALUE("10/06/2025")),1,0),0)</f>
        <v>0</v>
      </c>
      <c r="BJ1079" s="9">
        <f>Sheet1[[#This Row],[PRECIO CON IGV EXTERNO]]/1.18</f>
        <v>94.544915254237296</v>
      </c>
      <c r="BK1079" s="5" t="str">
        <f>IF(MONTH(Sheet1[[#This Row],[WS_RECIBO1_EMISION]])=5,"G1",IF(MONTH(Sheet1[[#This Row],[WS_RECIBO1_EMISION]])-5=1,"G2","POR DEFINIR"))</f>
        <v>POR DEFINIR</v>
      </c>
      <c r="BL1079" s="5" t="s">
        <v>1798</v>
      </c>
    </row>
    <row r="1080" spans="1:64" x14ac:dyDescent="0.25">
      <c r="A1080">
        <v>2195050</v>
      </c>
      <c r="B1080" t="s">
        <v>1384</v>
      </c>
      <c r="C1080" t="s">
        <v>94</v>
      </c>
      <c r="D1080" t="s">
        <v>95</v>
      </c>
      <c r="E1080" t="s">
        <v>96</v>
      </c>
      <c r="H1080" s="3">
        <v>45800</v>
      </c>
      <c r="I1080" s="13">
        <v>45800.908479201389</v>
      </c>
      <c r="J1080" t="s">
        <v>190</v>
      </c>
      <c r="K1080">
        <v>350</v>
      </c>
      <c r="L1080" t="s">
        <v>186</v>
      </c>
      <c r="M1080" t="s">
        <v>53</v>
      </c>
      <c r="N1080">
        <v>0</v>
      </c>
      <c r="O1080">
        <v>0</v>
      </c>
      <c r="P1080">
        <v>0</v>
      </c>
      <c r="Q1080">
        <v>0</v>
      </c>
      <c r="R1080" t="s">
        <v>227</v>
      </c>
      <c r="S1080" t="s">
        <v>227</v>
      </c>
      <c r="T1080">
        <v>0</v>
      </c>
      <c r="U1080" t="s">
        <v>227</v>
      </c>
      <c r="V1080" t="s">
        <v>227</v>
      </c>
      <c r="W1080" t="s">
        <v>227</v>
      </c>
      <c r="X1080" t="s">
        <v>227</v>
      </c>
      <c r="Y1080" t="s">
        <v>227</v>
      </c>
      <c r="Z1080" t="s">
        <v>227</v>
      </c>
      <c r="AA1080" t="s">
        <v>54</v>
      </c>
      <c r="AB1080">
        <v>69</v>
      </c>
      <c r="AC1080">
        <v>69</v>
      </c>
      <c r="AD1080" t="s">
        <v>67</v>
      </c>
      <c r="AE1080" t="s">
        <v>4</v>
      </c>
      <c r="AF1080" t="s">
        <v>8</v>
      </c>
      <c r="AG1080" t="s">
        <v>88</v>
      </c>
      <c r="AH1080" s="3">
        <v>45801</v>
      </c>
      <c r="AJ1080" t="s">
        <v>56</v>
      </c>
      <c r="AK1080" s="3"/>
      <c r="AM1080" s="3"/>
      <c r="AN1080" t="s">
        <v>57</v>
      </c>
      <c r="AO1080" s="3"/>
      <c r="AR1080"/>
      <c r="AS1080">
        <v>202505</v>
      </c>
      <c r="AT1080" s="3">
        <v>45801</v>
      </c>
      <c r="AU1080">
        <v>2195050</v>
      </c>
      <c r="AW1080" s="3"/>
      <c r="AY1080" s="3"/>
      <c r="BA1080" s="3"/>
      <c r="BC1080" s="3"/>
      <c r="BD1080">
        <v>202505</v>
      </c>
      <c r="BE1080">
        <v>202505</v>
      </c>
      <c r="BF1080" s="5">
        <f>IFERROR(VLOOKUP(Sheet1[[#This Row],[ASESOR]],Parámetros!A:B,2,0),Sheet1[[#This Row],[PERIODO_ALTA]])</f>
        <v>202505</v>
      </c>
      <c r="BG1080" s="5" t="str">
        <f>_xlfn.CONCAT(TRIM(Sheet1[[#This Row],[ASESOR]])," ",TRIM(Sheet1[[#This Row],[DEPARTAMENTO]]))</f>
        <v>ALIV TELECOM S.A.C. La Libertad</v>
      </c>
      <c r="BH1080" s="5" t="str">
        <f>Sheet1[[#This Row],[DNI_ASESOR]]</f>
        <v>20609316170</v>
      </c>
      <c r="BI1080">
        <f>IF(Sheet1[[#This Row],[GRUPO]]="G1",IF(AND(Sheet1[[#This Row],[RECIBO1_PAGADO]]&lt;&gt;"",Sheet1[[#This Row],[RECIBO1_PAGADO]]&lt;=DATEVALUE("10/06/2025")),1,0),0)</f>
        <v>0</v>
      </c>
      <c r="BJ1080" s="9">
        <f>Sheet1[[#This Row],[PRECIO CON IGV EXTERNO]]/1.18</f>
        <v>58.474576271186443</v>
      </c>
      <c r="BK1080" s="5" t="str">
        <f>IF(MONTH(Sheet1[[#This Row],[WS_RECIBO1_EMISION]])=5,"G1",IF(MONTH(Sheet1[[#This Row],[WS_RECIBO1_EMISION]])-5=1,"G2","POR DEFINIR"))</f>
        <v>POR DEFINIR</v>
      </c>
      <c r="BL1080" s="5" t="s">
        <v>1798</v>
      </c>
    </row>
    <row r="1081" spans="1:64" x14ac:dyDescent="0.25">
      <c r="A1081">
        <v>2195054</v>
      </c>
      <c r="B1081" t="s">
        <v>1385</v>
      </c>
      <c r="C1081" t="s">
        <v>85</v>
      </c>
      <c r="D1081" t="s">
        <v>86</v>
      </c>
      <c r="E1081" t="s">
        <v>104</v>
      </c>
      <c r="H1081" s="3">
        <v>45800</v>
      </c>
      <c r="I1081" s="13">
        <v>45800.916820868057</v>
      </c>
      <c r="J1081" t="s">
        <v>190</v>
      </c>
      <c r="K1081">
        <v>350</v>
      </c>
      <c r="L1081" t="s">
        <v>186</v>
      </c>
      <c r="M1081" t="s">
        <v>53</v>
      </c>
      <c r="N1081">
        <v>0</v>
      </c>
      <c r="O1081">
        <v>0</v>
      </c>
      <c r="P1081">
        <v>0</v>
      </c>
      <c r="Q1081">
        <v>0</v>
      </c>
      <c r="R1081" t="s">
        <v>227</v>
      </c>
      <c r="S1081" t="s">
        <v>227</v>
      </c>
      <c r="T1081">
        <v>0</v>
      </c>
      <c r="U1081" t="s">
        <v>227</v>
      </c>
      <c r="V1081" t="s">
        <v>227</v>
      </c>
      <c r="W1081" t="s">
        <v>227</v>
      </c>
      <c r="X1081" t="s">
        <v>227</v>
      </c>
      <c r="Y1081" t="s">
        <v>227</v>
      </c>
      <c r="Z1081" t="s">
        <v>227</v>
      </c>
      <c r="AA1081" t="s">
        <v>54</v>
      </c>
      <c r="AB1081">
        <v>69</v>
      </c>
      <c r="AC1081">
        <v>69</v>
      </c>
      <c r="AD1081" t="s">
        <v>67</v>
      </c>
      <c r="AE1081" t="s">
        <v>4</v>
      </c>
      <c r="AF1081" t="s">
        <v>8</v>
      </c>
      <c r="AG1081" t="s">
        <v>88</v>
      </c>
      <c r="AH1081" s="3">
        <v>45801</v>
      </c>
      <c r="AJ1081" t="s">
        <v>56</v>
      </c>
      <c r="AK1081" s="3"/>
      <c r="AM1081" s="3"/>
      <c r="AN1081" t="s">
        <v>57</v>
      </c>
      <c r="AO1081" s="3"/>
      <c r="AR1081"/>
      <c r="AS1081">
        <v>202505</v>
      </c>
      <c r="AT1081" s="3">
        <v>45801</v>
      </c>
      <c r="AU1081">
        <v>2195054</v>
      </c>
      <c r="AW1081" s="3"/>
      <c r="AY1081" s="3"/>
      <c r="BA1081" s="3"/>
      <c r="BC1081" s="3"/>
      <c r="BD1081">
        <v>202505</v>
      </c>
      <c r="BE1081">
        <v>202505</v>
      </c>
      <c r="BF1081" s="5">
        <f>IFERROR(VLOOKUP(Sheet1[[#This Row],[ASESOR]],Parámetros!A:B,2,0),Sheet1[[#This Row],[PERIODO_ALTA]])</f>
        <v>202505</v>
      </c>
      <c r="BG1081" s="5" t="str">
        <f>_xlfn.CONCAT(TRIM(Sheet1[[#This Row],[ASESOR]])," ",TRIM(Sheet1[[#This Row],[DEPARTAMENTO]]))</f>
        <v>ALIV TELECOM S.A.C. Lambayeque</v>
      </c>
      <c r="BH1081" s="5" t="str">
        <f>Sheet1[[#This Row],[DNI_ASESOR]]</f>
        <v>20609316170</v>
      </c>
      <c r="BI1081">
        <f>IF(Sheet1[[#This Row],[GRUPO]]="G1",IF(AND(Sheet1[[#This Row],[RECIBO1_PAGADO]]&lt;&gt;"",Sheet1[[#This Row],[RECIBO1_PAGADO]]&lt;=DATEVALUE("10/06/2025")),1,0),0)</f>
        <v>0</v>
      </c>
      <c r="BJ1081" s="9">
        <f>Sheet1[[#This Row],[PRECIO CON IGV EXTERNO]]/1.18</f>
        <v>58.474576271186443</v>
      </c>
      <c r="BK1081" s="5" t="str">
        <f>IF(MONTH(Sheet1[[#This Row],[WS_RECIBO1_EMISION]])=5,"G1",IF(MONTH(Sheet1[[#This Row],[WS_RECIBO1_EMISION]])-5=1,"G2","POR DEFINIR"))</f>
        <v>POR DEFINIR</v>
      </c>
      <c r="BL1081" s="5" t="s">
        <v>1798</v>
      </c>
    </row>
    <row r="1082" spans="1:64" x14ac:dyDescent="0.25">
      <c r="A1082">
        <v>2195064</v>
      </c>
      <c r="B1082" t="s">
        <v>1386</v>
      </c>
      <c r="C1082" t="s">
        <v>98</v>
      </c>
      <c r="D1082" t="s">
        <v>99</v>
      </c>
      <c r="E1082" t="s">
        <v>101</v>
      </c>
      <c r="H1082" s="3">
        <v>45800</v>
      </c>
      <c r="I1082" s="13">
        <v>45800.918880636571</v>
      </c>
      <c r="J1082" t="s">
        <v>190</v>
      </c>
      <c r="K1082">
        <v>350</v>
      </c>
      <c r="L1082" t="s">
        <v>188</v>
      </c>
      <c r="M1082" t="s">
        <v>58</v>
      </c>
      <c r="N1082">
        <v>0</v>
      </c>
      <c r="O1082">
        <v>0</v>
      </c>
      <c r="P1082">
        <v>1</v>
      </c>
      <c r="Q1082">
        <v>0</v>
      </c>
      <c r="R1082" t="s">
        <v>227</v>
      </c>
      <c r="S1082" t="s">
        <v>227</v>
      </c>
      <c r="T1082">
        <v>0</v>
      </c>
      <c r="U1082" t="s">
        <v>227</v>
      </c>
      <c r="V1082" t="s">
        <v>227</v>
      </c>
      <c r="W1082" t="s">
        <v>227</v>
      </c>
      <c r="X1082" t="s">
        <v>227</v>
      </c>
      <c r="Y1082" t="s">
        <v>227</v>
      </c>
      <c r="Z1082" t="s">
        <v>227</v>
      </c>
      <c r="AA1082" t="s">
        <v>64</v>
      </c>
      <c r="AB1082">
        <v>84</v>
      </c>
      <c r="AC1082">
        <v>84</v>
      </c>
      <c r="AD1082" t="s">
        <v>67</v>
      </c>
      <c r="AE1082" t="s">
        <v>4</v>
      </c>
      <c r="AF1082" t="s">
        <v>8</v>
      </c>
      <c r="AG1082" t="s">
        <v>88</v>
      </c>
      <c r="AH1082" s="3">
        <v>45802</v>
      </c>
      <c r="AJ1082" t="s">
        <v>56</v>
      </c>
      <c r="AK1082" s="3"/>
      <c r="AM1082" s="3"/>
      <c r="AN1082" t="s">
        <v>57</v>
      </c>
      <c r="AO1082" s="3"/>
      <c r="AR1082"/>
      <c r="AS1082">
        <v>202505</v>
      </c>
      <c r="AT1082" s="3">
        <v>45802</v>
      </c>
      <c r="AU1082">
        <v>2195064</v>
      </c>
      <c r="AW1082" s="3"/>
      <c r="AY1082" s="3"/>
      <c r="BA1082" s="3"/>
      <c r="BC1082" s="3"/>
      <c r="BD1082">
        <v>202505</v>
      </c>
      <c r="BE1082">
        <v>202505</v>
      </c>
      <c r="BF1082" s="5">
        <f>IFERROR(VLOOKUP(Sheet1[[#This Row],[ASESOR]],Parámetros!A:B,2,0),Sheet1[[#This Row],[PERIODO_ALTA]])</f>
        <v>202505</v>
      </c>
      <c r="BG1082" s="5" t="str">
        <f>_xlfn.CONCAT(TRIM(Sheet1[[#This Row],[ASESOR]])," ",TRIM(Sheet1[[#This Row],[DEPARTAMENTO]]))</f>
        <v>ALIV TELECOM S.A.C. Áncash</v>
      </c>
      <c r="BH1082" s="5" t="str">
        <f>Sheet1[[#This Row],[DNI_ASESOR]]</f>
        <v>20609316170</v>
      </c>
      <c r="BI1082">
        <f>IF(Sheet1[[#This Row],[GRUPO]]="G1",IF(AND(Sheet1[[#This Row],[RECIBO1_PAGADO]]&lt;&gt;"",Sheet1[[#This Row],[RECIBO1_PAGADO]]&lt;=DATEVALUE("10/06/2025")),1,0),0)</f>
        <v>0</v>
      </c>
      <c r="BJ1082" s="9">
        <f>Sheet1[[#This Row],[PRECIO CON IGV EXTERNO]]/1.18</f>
        <v>71.186440677966104</v>
      </c>
      <c r="BK1082" s="5" t="str">
        <f>IF(MONTH(Sheet1[[#This Row],[WS_RECIBO1_EMISION]])=5,"G1",IF(MONTH(Sheet1[[#This Row],[WS_RECIBO1_EMISION]])-5=1,"G2","POR DEFINIR"))</f>
        <v>POR DEFINIR</v>
      </c>
      <c r="BL1082" s="5" t="s">
        <v>1798</v>
      </c>
    </row>
    <row r="1083" spans="1:64" x14ac:dyDescent="0.25">
      <c r="A1083">
        <v>2195069</v>
      </c>
      <c r="B1083" t="s">
        <v>1387</v>
      </c>
      <c r="C1083" t="s">
        <v>94</v>
      </c>
      <c r="D1083" t="s">
        <v>95</v>
      </c>
      <c r="E1083" t="s">
        <v>96</v>
      </c>
      <c r="H1083" s="3">
        <v>45800</v>
      </c>
      <c r="I1083" s="13">
        <v>45800.933462962967</v>
      </c>
      <c r="J1083" t="s">
        <v>190</v>
      </c>
      <c r="K1083">
        <v>350</v>
      </c>
      <c r="L1083" t="s">
        <v>188</v>
      </c>
      <c r="M1083" t="s">
        <v>58</v>
      </c>
      <c r="N1083">
        <v>0</v>
      </c>
      <c r="O1083">
        <v>0</v>
      </c>
      <c r="P1083">
        <v>1</v>
      </c>
      <c r="Q1083">
        <v>0</v>
      </c>
      <c r="R1083" t="s">
        <v>227</v>
      </c>
      <c r="S1083" t="s">
        <v>227</v>
      </c>
      <c r="T1083">
        <v>0</v>
      </c>
      <c r="U1083" t="s">
        <v>227</v>
      </c>
      <c r="V1083" t="s">
        <v>227</v>
      </c>
      <c r="W1083" t="s">
        <v>227</v>
      </c>
      <c r="X1083" t="s">
        <v>227</v>
      </c>
      <c r="Y1083" t="s">
        <v>227</v>
      </c>
      <c r="Z1083" t="s">
        <v>227</v>
      </c>
      <c r="AA1083" t="s">
        <v>54</v>
      </c>
      <c r="AB1083">
        <v>84</v>
      </c>
      <c r="AC1083">
        <v>84</v>
      </c>
      <c r="AD1083" t="s">
        <v>67</v>
      </c>
      <c r="AE1083" t="s">
        <v>4</v>
      </c>
      <c r="AF1083" t="s">
        <v>8</v>
      </c>
      <c r="AG1083" t="s">
        <v>88</v>
      </c>
      <c r="AH1083" s="3">
        <v>45801</v>
      </c>
      <c r="AJ1083" t="s">
        <v>56</v>
      </c>
      <c r="AK1083" s="3"/>
      <c r="AM1083" s="3"/>
      <c r="AN1083" t="s">
        <v>57</v>
      </c>
      <c r="AO1083" s="3"/>
      <c r="AR1083"/>
      <c r="AS1083">
        <v>202505</v>
      </c>
      <c r="AT1083" s="3">
        <v>45801</v>
      </c>
      <c r="AU1083">
        <v>2195069</v>
      </c>
      <c r="AW1083" s="3"/>
      <c r="AY1083" s="3"/>
      <c r="BA1083" s="3"/>
      <c r="BC1083" s="3"/>
      <c r="BD1083">
        <v>202505</v>
      </c>
      <c r="BE1083">
        <v>202505</v>
      </c>
      <c r="BF1083" s="5">
        <f>IFERROR(VLOOKUP(Sheet1[[#This Row],[ASESOR]],Parámetros!A:B,2,0),Sheet1[[#This Row],[PERIODO_ALTA]])</f>
        <v>202505</v>
      </c>
      <c r="BG1083" s="5" t="str">
        <f>_xlfn.CONCAT(TRIM(Sheet1[[#This Row],[ASESOR]])," ",TRIM(Sheet1[[#This Row],[DEPARTAMENTO]]))</f>
        <v>ALIV TELECOM S.A.C. La Libertad</v>
      </c>
      <c r="BH1083" s="5" t="str">
        <f>Sheet1[[#This Row],[DNI_ASESOR]]</f>
        <v>20609316170</v>
      </c>
      <c r="BI1083">
        <f>IF(Sheet1[[#This Row],[GRUPO]]="G1",IF(AND(Sheet1[[#This Row],[RECIBO1_PAGADO]]&lt;&gt;"",Sheet1[[#This Row],[RECIBO1_PAGADO]]&lt;=DATEVALUE("10/06/2025")),1,0),0)</f>
        <v>0</v>
      </c>
      <c r="BJ1083" s="9">
        <f>Sheet1[[#This Row],[PRECIO CON IGV EXTERNO]]/1.18</f>
        <v>71.186440677966104</v>
      </c>
      <c r="BK1083" s="5" t="str">
        <f>IF(MONTH(Sheet1[[#This Row],[WS_RECIBO1_EMISION]])=5,"G1",IF(MONTH(Sheet1[[#This Row],[WS_RECIBO1_EMISION]])-5=1,"G2","POR DEFINIR"))</f>
        <v>POR DEFINIR</v>
      </c>
      <c r="BL1083" s="5" t="s">
        <v>1798</v>
      </c>
    </row>
    <row r="1084" spans="1:64" x14ac:dyDescent="0.25">
      <c r="A1084">
        <v>2195108</v>
      </c>
      <c r="B1084" t="s">
        <v>1388</v>
      </c>
      <c r="C1084" t="s">
        <v>98</v>
      </c>
      <c r="D1084" t="s">
        <v>99</v>
      </c>
      <c r="E1084" t="s">
        <v>101</v>
      </c>
      <c r="H1084" s="3">
        <v>45800</v>
      </c>
      <c r="I1084" s="13">
        <v>45801.593885416667</v>
      </c>
      <c r="J1084" t="s">
        <v>190</v>
      </c>
      <c r="K1084">
        <v>350</v>
      </c>
      <c r="L1084" t="s">
        <v>186</v>
      </c>
      <c r="M1084" t="s">
        <v>53</v>
      </c>
      <c r="N1084">
        <v>0</v>
      </c>
      <c r="O1084">
        <v>0</v>
      </c>
      <c r="P1084">
        <v>0</v>
      </c>
      <c r="Q1084">
        <v>0</v>
      </c>
      <c r="R1084" t="s">
        <v>227</v>
      </c>
      <c r="S1084" t="s">
        <v>227</v>
      </c>
      <c r="T1084">
        <v>0</v>
      </c>
      <c r="U1084" t="s">
        <v>227</v>
      </c>
      <c r="V1084" t="s">
        <v>227</v>
      </c>
      <c r="W1084" t="s">
        <v>227</v>
      </c>
      <c r="X1084" t="s">
        <v>227</v>
      </c>
      <c r="Y1084" t="s">
        <v>227</v>
      </c>
      <c r="Z1084" t="s">
        <v>227</v>
      </c>
      <c r="AA1084" t="s">
        <v>54</v>
      </c>
      <c r="AB1084">
        <v>69</v>
      </c>
      <c r="AC1084">
        <v>69</v>
      </c>
      <c r="AD1084" t="s">
        <v>67</v>
      </c>
      <c r="AE1084" t="s">
        <v>142</v>
      </c>
      <c r="AF1084" t="s">
        <v>143</v>
      </c>
      <c r="AG1084" t="s">
        <v>88</v>
      </c>
      <c r="AH1084" s="3">
        <v>45801</v>
      </c>
      <c r="AJ1084" t="s">
        <v>56</v>
      </c>
      <c r="AK1084" s="3"/>
      <c r="AM1084" s="3"/>
      <c r="AN1084" t="s">
        <v>57</v>
      </c>
      <c r="AO1084" s="3"/>
      <c r="AR1084"/>
      <c r="AS1084">
        <v>202505</v>
      </c>
      <c r="AT1084" s="3">
        <v>45801</v>
      </c>
      <c r="AU1084">
        <v>2195108</v>
      </c>
      <c r="AW1084" s="3"/>
      <c r="AY1084" s="3"/>
      <c r="BA1084" s="3"/>
      <c r="BC1084" s="3"/>
      <c r="BD1084">
        <v>202505</v>
      </c>
      <c r="BE1084">
        <v>202505</v>
      </c>
      <c r="BF1084" s="5">
        <f>IFERROR(VLOOKUP(Sheet1[[#This Row],[ASESOR]],Parámetros!A:B,2,0),Sheet1[[#This Row],[PERIODO_ALTA]])</f>
        <v>202505</v>
      </c>
      <c r="BG1084" s="5" t="str">
        <f>_xlfn.CONCAT(TRIM(Sheet1[[#This Row],[ASESOR]])," ",TRIM(Sheet1[[#This Row],[DEPARTAMENTO]]))</f>
        <v>CENTRALCALL TELECOMUNICACIONES Áncash</v>
      </c>
      <c r="BH1084" s="5" t="str">
        <f>Sheet1[[#This Row],[DNI_ASESOR]]</f>
        <v>20609402319</v>
      </c>
      <c r="BI1084">
        <f>IF(Sheet1[[#This Row],[GRUPO]]="G1",IF(AND(Sheet1[[#This Row],[RECIBO1_PAGADO]]&lt;&gt;"",Sheet1[[#This Row],[RECIBO1_PAGADO]]&lt;=DATEVALUE("10/06/2025")),1,0),0)</f>
        <v>0</v>
      </c>
      <c r="BJ1084" s="9">
        <f>Sheet1[[#This Row],[PRECIO CON IGV EXTERNO]]/1.18</f>
        <v>58.474576271186443</v>
      </c>
      <c r="BK1084" s="5" t="str">
        <f>IF(MONTH(Sheet1[[#This Row],[WS_RECIBO1_EMISION]])=5,"G1",IF(MONTH(Sheet1[[#This Row],[WS_RECIBO1_EMISION]])-5=1,"G2","POR DEFINIR"))</f>
        <v>POR DEFINIR</v>
      </c>
      <c r="BL1084" s="5" t="s">
        <v>1798</v>
      </c>
    </row>
    <row r="1085" spans="1:64" x14ac:dyDescent="0.25">
      <c r="A1085">
        <v>2195176</v>
      </c>
      <c r="B1085" t="s">
        <v>1389</v>
      </c>
      <c r="C1085" t="s">
        <v>85</v>
      </c>
      <c r="D1085" t="s">
        <v>86</v>
      </c>
      <c r="E1085" t="s">
        <v>104</v>
      </c>
      <c r="H1085" s="3">
        <v>45801</v>
      </c>
      <c r="I1085" s="13">
        <v>45801.381385682871</v>
      </c>
      <c r="J1085" t="s">
        <v>195</v>
      </c>
      <c r="K1085">
        <v>1000</v>
      </c>
      <c r="L1085" t="s">
        <v>188</v>
      </c>
      <c r="M1085" t="s">
        <v>58</v>
      </c>
      <c r="N1085">
        <v>1</v>
      </c>
      <c r="O1085">
        <v>0</v>
      </c>
      <c r="P1085">
        <v>0</v>
      </c>
      <c r="Q1085">
        <v>0</v>
      </c>
      <c r="R1085" t="s">
        <v>227</v>
      </c>
      <c r="S1085" t="s">
        <v>227</v>
      </c>
      <c r="T1085">
        <v>0</v>
      </c>
      <c r="U1085" t="s">
        <v>227</v>
      </c>
      <c r="V1085" t="s">
        <v>227</v>
      </c>
      <c r="W1085" t="s">
        <v>227</v>
      </c>
      <c r="X1085" t="s">
        <v>227</v>
      </c>
      <c r="Y1085" t="s">
        <v>227</v>
      </c>
      <c r="Z1085" t="s">
        <v>228</v>
      </c>
      <c r="AA1085" t="s">
        <v>54</v>
      </c>
      <c r="AB1085">
        <v>129.9</v>
      </c>
      <c r="AC1085">
        <v>111.563</v>
      </c>
      <c r="AD1085" t="s">
        <v>55</v>
      </c>
      <c r="AE1085" t="s">
        <v>4</v>
      </c>
      <c r="AF1085" t="s">
        <v>8</v>
      </c>
      <c r="AG1085" t="s">
        <v>88</v>
      </c>
      <c r="AH1085" s="3">
        <v>45801</v>
      </c>
      <c r="AJ1085" t="s">
        <v>56</v>
      </c>
      <c r="AK1085" s="3"/>
      <c r="AM1085" s="3"/>
      <c r="AN1085" t="s">
        <v>57</v>
      </c>
      <c r="AO1085" s="3"/>
      <c r="AR1085"/>
      <c r="AS1085">
        <v>202505</v>
      </c>
      <c r="AT1085" s="3">
        <v>45801</v>
      </c>
      <c r="AU1085">
        <v>2195176</v>
      </c>
      <c r="AW1085" s="3"/>
      <c r="AY1085" s="3"/>
      <c r="BA1085" s="3"/>
      <c r="BC1085" s="3"/>
      <c r="BD1085">
        <v>202505</v>
      </c>
      <c r="BE1085">
        <v>202505</v>
      </c>
      <c r="BF1085" s="5">
        <f>IFERROR(VLOOKUP(Sheet1[[#This Row],[ASESOR]],Parámetros!A:B,2,0),Sheet1[[#This Row],[PERIODO_ALTA]])</f>
        <v>202505</v>
      </c>
      <c r="BG1085" s="5" t="str">
        <f>_xlfn.CONCAT(TRIM(Sheet1[[#This Row],[ASESOR]])," ",TRIM(Sheet1[[#This Row],[DEPARTAMENTO]]))</f>
        <v>ALIV TELECOM S.A.C. Lambayeque</v>
      </c>
      <c r="BH1085" s="5" t="str">
        <f>Sheet1[[#This Row],[DNI_ASESOR]]</f>
        <v>20609316170</v>
      </c>
      <c r="BI1085">
        <f>IF(Sheet1[[#This Row],[GRUPO]]="G1",IF(AND(Sheet1[[#This Row],[RECIBO1_PAGADO]]&lt;&gt;"",Sheet1[[#This Row],[RECIBO1_PAGADO]]&lt;=DATEVALUE("10/06/2025")),1,0),0)</f>
        <v>0</v>
      </c>
      <c r="BJ1085" s="9">
        <f>Sheet1[[#This Row],[PRECIO CON IGV EXTERNO]]/1.18</f>
        <v>94.544915254237296</v>
      </c>
      <c r="BK1085" s="5" t="str">
        <f>IF(MONTH(Sheet1[[#This Row],[WS_RECIBO1_EMISION]])=5,"G1",IF(MONTH(Sheet1[[#This Row],[WS_RECIBO1_EMISION]])-5=1,"G2","POR DEFINIR"))</f>
        <v>POR DEFINIR</v>
      </c>
      <c r="BL1085" s="5" t="s">
        <v>1798</v>
      </c>
    </row>
    <row r="1086" spans="1:64" x14ac:dyDescent="0.25">
      <c r="A1086">
        <v>2195198</v>
      </c>
      <c r="B1086" t="s">
        <v>1390</v>
      </c>
      <c r="C1086" t="s">
        <v>94</v>
      </c>
      <c r="D1086" t="s">
        <v>95</v>
      </c>
      <c r="E1086" t="s">
        <v>96</v>
      </c>
      <c r="H1086" s="3">
        <v>45801</v>
      </c>
      <c r="I1086" s="13">
        <v>45801.414751701392</v>
      </c>
      <c r="J1086" t="s">
        <v>190</v>
      </c>
      <c r="K1086">
        <v>350</v>
      </c>
      <c r="L1086" t="s">
        <v>186</v>
      </c>
      <c r="M1086" t="s">
        <v>53</v>
      </c>
      <c r="N1086">
        <v>0</v>
      </c>
      <c r="O1086">
        <v>0</v>
      </c>
      <c r="P1086">
        <v>0</v>
      </c>
      <c r="Q1086">
        <v>0</v>
      </c>
      <c r="R1086" t="s">
        <v>227</v>
      </c>
      <c r="S1086" t="s">
        <v>227</v>
      </c>
      <c r="T1086">
        <v>0</v>
      </c>
      <c r="U1086" t="s">
        <v>227</v>
      </c>
      <c r="V1086" t="s">
        <v>227</v>
      </c>
      <c r="W1086" t="s">
        <v>227</v>
      </c>
      <c r="X1086" t="s">
        <v>227</v>
      </c>
      <c r="Y1086" t="s">
        <v>227</v>
      </c>
      <c r="Z1086" t="s">
        <v>227</v>
      </c>
      <c r="AA1086" t="s">
        <v>54</v>
      </c>
      <c r="AB1086">
        <v>69</v>
      </c>
      <c r="AC1086">
        <v>69</v>
      </c>
      <c r="AD1086" t="s">
        <v>67</v>
      </c>
      <c r="AE1086" t="s">
        <v>4</v>
      </c>
      <c r="AF1086" t="s">
        <v>8</v>
      </c>
      <c r="AG1086" t="s">
        <v>88</v>
      </c>
      <c r="AH1086" s="3">
        <v>45801</v>
      </c>
      <c r="AJ1086" t="s">
        <v>56</v>
      </c>
      <c r="AK1086" s="3"/>
      <c r="AM1086" s="3"/>
      <c r="AN1086" t="s">
        <v>57</v>
      </c>
      <c r="AO1086" s="3"/>
      <c r="AR1086"/>
      <c r="AS1086">
        <v>202505</v>
      </c>
      <c r="AT1086" s="3">
        <v>45801</v>
      </c>
      <c r="AU1086">
        <v>2195198</v>
      </c>
      <c r="AW1086" s="3"/>
      <c r="AY1086" s="3"/>
      <c r="BA1086" s="3"/>
      <c r="BC1086" s="3"/>
      <c r="BD1086">
        <v>202505</v>
      </c>
      <c r="BE1086">
        <v>202505</v>
      </c>
      <c r="BF1086" s="5">
        <f>IFERROR(VLOOKUP(Sheet1[[#This Row],[ASESOR]],Parámetros!A:B,2,0),Sheet1[[#This Row],[PERIODO_ALTA]])</f>
        <v>202505</v>
      </c>
      <c r="BG1086" s="5" t="str">
        <f>_xlfn.CONCAT(TRIM(Sheet1[[#This Row],[ASESOR]])," ",TRIM(Sheet1[[#This Row],[DEPARTAMENTO]]))</f>
        <v>ALIV TELECOM S.A.C. La Libertad</v>
      </c>
      <c r="BH1086" s="5" t="str">
        <f>Sheet1[[#This Row],[DNI_ASESOR]]</f>
        <v>20609316170</v>
      </c>
      <c r="BI1086">
        <f>IF(Sheet1[[#This Row],[GRUPO]]="G1",IF(AND(Sheet1[[#This Row],[RECIBO1_PAGADO]]&lt;&gt;"",Sheet1[[#This Row],[RECIBO1_PAGADO]]&lt;=DATEVALUE("10/06/2025")),1,0),0)</f>
        <v>0</v>
      </c>
      <c r="BJ1086" s="9">
        <f>Sheet1[[#This Row],[PRECIO CON IGV EXTERNO]]/1.18</f>
        <v>58.474576271186443</v>
      </c>
      <c r="BK1086" s="5" t="str">
        <f>IF(MONTH(Sheet1[[#This Row],[WS_RECIBO1_EMISION]])=5,"G1",IF(MONTH(Sheet1[[#This Row],[WS_RECIBO1_EMISION]])-5=1,"G2","POR DEFINIR"))</f>
        <v>POR DEFINIR</v>
      </c>
      <c r="BL1086" s="5" t="s">
        <v>1798</v>
      </c>
    </row>
    <row r="1087" spans="1:64" x14ac:dyDescent="0.25">
      <c r="A1087">
        <v>2195199</v>
      </c>
      <c r="B1087" t="s">
        <v>1391</v>
      </c>
      <c r="C1087" t="s">
        <v>89</v>
      </c>
      <c r="D1087" t="s">
        <v>89</v>
      </c>
      <c r="E1087" t="s">
        <v>90</v>
      </c>
      <c r="H1087" s="3">
        <v>45797</v>
      </c>
      <c r="I1087" s="13">
        <v>45801.391796446762</v>
      </c>
      <c r="J1087" t="s">
        <v>195</v>
      </c>
      <c r="K1087">
        <v>1000</v>
      </c>
      <c r="L1087" t="s">
        <v>188</v>
      </c>
      <c r="M1087" t="s">
        <v>58</v>
      </c>
      <c r="N1087">
        <v>1</v>
      </c>
      <c r="O1087">
        <v>0</v>
      </c>
      <c r="P1087">
        <v>0</v>
      </c>
      <c r="Q1087">
        <v>0</v>
      </c>
      <c r="R1087" t="s">
        <v>227</v>
      </c>
      <c r="S1087" t="s">
        <v>227</v>
      </c>
      <c r="T1087">
        <v>0</v>
      </c>
      <c r="U1087" t="s">
        <v>227</v>
      </c>
      <c r="V1087" t="s">
        <v>227</v>
      </c>
      <c r="W1087" t="s">
        <v>227</v>
      </c>
      <c r="X1087" t="s">
        <v>227</v>
      </c>
      <c r="Y1087" t="s">
        <v>227</v>
      </c>
      <c r="Z1087" t="s">
        <v>228</v>
      </c>
      <c r="AA1087" t="s">
        <v>54</v>
      </c>
      <c r="AB1087">
        <v>129.9</v>
      </c>
      <c r="AC1087">
        <v>111.563</v>
      </c>
      <c r="AD1087" t="s">
        <v>67</v>
      </c>
      <c r="AE1087" t="s">
        <v>4</v>
      </c>
      <c r="AF1087" t="s">
        <v>8</v>
      </c>
      <c r="AG1087" t="s">
        <v>88</v>
      </c>
      <c r="AH1087" s="3">
        <v>45801</v>
      </c>
      <c r="AJ1087" t="s">
        <v>56</v>
      </c>
      <c r="AK1087" s="3"/>
      <c r="AM1087" s="3"/>
      <c r="AN1087" t="s">
        <v>57</v>
      </c>
      <c r="AO1087" s="3"/>
      <c r="AR1087"/>
      <c r="AS1087">
        <v>202505</v>
      </c>
      <c r="AT1087" s="3">
        <v>45801</v>
      </c>
      <c r="AU1087">
        <v>2195199</v>
      </c>
      <c r="AW1087" s="3"/>
      <c r="AY1087" s="3"/>
      <c r="BA1087" s="3"/>
      <c r="BC1087" s="3"/>
      <c r="BD1087">
        <v>202505</v>
      </c>
      <c r="BE1087">
        <v>202505</v>
      </c>
      <c r="BF1087" s="5">
        <f>IFERROR(VLOOKUP(Sheet1[[#This Row],[ASESOR]],Parámetros!A:B,2,0),Sheet1[[#This Row],[PERIODO_ALTA]])</f>
        <v>202505</v>
      </c>
      <c r="BG1087" s="5" t="str">
        <f>_xlfn.CONCAT(TRIM(Sheet1[[#This Row],[ASESOR]])," ",TRIM(Sheet1[[#This Row],[DEPARTAMENTO]]))</f>
        <v>ALIV TELECOM S.A.C. Piura</v>
      </c>
      <c r="BH1087" s="5" t="str">
        <f>Sheet1[[#This Row],[DNI_ASESOR]]</f>
        <v>20609316170</v>
      </c>
      <c r="BI1087">
        <f>IF(Sheet1[[#This Row],[GRUPO]]="G1",IF(AND(Sheet1[[#This Row],[RECIBO1_PAGADO]]&lt;&gt;"",Sheet1[[#This Row],[RECIBO1_PAGADO]]&lt;=DATEVALUE("10/06/2025")),1,0),0)</f>
        <v>0</v>
      </c>
      <c r="BJ1087" s="9">
        <f>Sheet1[[#This Row],[PRECIO CON IGV EXTERNO]]/1.18</f>
        <v>94.544915254237296</v>
      </c>
      <c r="BK1087" s="5" t="str">
        <f>IF(MONTH(Sheet1[[#This Row],[WS_RECIBO1_EMISION]])=5,"G1",IF(MONTH(Sheet1[[#This Row],[WS_RECIBO1_EMISION]])-5=1,"G2","POR DEFINIR"))</f>
        <v>POR DEFINIR</v>
      </c>
      <c r="BL1087" s="5" t="s">
        <v>1798</v>
      </c>
    </row>
    <row r="1088" spans="1:64" x14ac:dyDescent="0.25">
      <c r="A1088">
        <v>2195386</v>
      </c>
      <c r="B1088" t="s">
        <v>1392</v>
      </c>
      <c r="C1088" t="s">
        <v>1003</v>
      </c>
      <c r="D1088" t="s">
        <v>1003</v>
      </c>
      <c r="E1088" t="s">
        <v>1004</v>
      </c>
      <c r="H1088" s="3">
        <v>45801</v>
      </c>
      <c r="I1088" s="13">
        <v>45801.468942476851</v>
      </c>
      <c r="J1088" t="s">
        <v>190</v>
      </c>
      <c r="K1088">
        <v>350</v>
      </c>
      <c r="L1088" t="s">
        <v>186</v>
      </c>
      <c r="M1088" t="s">
        <v>53</v>
      </c>
      <c r="N1088">
        <v>0</v>
      </c>
      <c r="O1088">
        <v>0</v>
      </c>
      <c r="P1088">
        <v>0</v>
      </c>
      <c r="Q1088">
        <v>0</v>
      </c>
      <c r="R1088" t="s">
        <v>227</v>
      </c>
      <c r="S1088" t="s">
        <v>227</v>
      </c>
      <c r="T1088">
        <v>0</v>
      </c>
      <c r="U1088" t="s">
        <v>227</v>
      </c>
      <c r="V1088" t="s">
        <v>227</v>
      </c>
      <c r="W1088" t="s">
        <v>227</v>
      </c>
      <c r="X1088" t="s">
        <v>227</v>
      </c>
      <c r="Y1088" t="s">
        <v>227</v>
      </c>
      <c r="Z1088" t="s">
        <v>227</v>
      </c>
      <c r="AA1088" t="s">
        <v>54</v>
      </c>
      <c r="AB1088">
        <v>69</v>
      </c>
      <c r="AC1088">
        <v>69</v>
      </c>
      <c r="AD1088" t="s">
        <v>67</v>
      </c>
      <c r="AE1088" t="s">
        <v>196</v>
      </c>
      <c r="AF1088" t="s">
        <v>197</v>
      </c>
      <c r="AG1088" t="s">
        <v>88</v>
      </c>
      <c r="AH1088" s="3">
        <v>45801</v>
      </c>
      <c r="AJ1088" t="s">
        <v>56</v>
      </c>
      <c r="AK1088" s="3"/>
      <c r="AM1088" s="3"/>
      <c r="AN1088" t="s">
        <v>57</v>
      </c>
      <c r="AO1088" s="3"/>
      <c r="AR1088"/>
      <c r="AS1088">
        <v>202505</v>
      </c>
      <c r="AT1088" s="3">
        <v>45801</v>
      </c>
      <c r="AU1088">
        <v>2195386</v>
      </c>
      <c r="AW1088" s="3"/>
      <c r="AY1088" s="3"/>
      <c r="BA1088" s="3"/>
      <c r="BC1088" s="3"/>
      <c r="BD1088">
        <v>202505</v>
      </c>
      <c r="BE1088">
        <v>202505</v>
      </c>
      <c r="BF1088" s="5">
        <f>IFERROR(VLOOKUP(Sheet1[[#This Row],[ASESOR]],Parámetros!A:B,2,0),Sheet1[[#This Row],[PERIODO_ALTA]])</f>
        <v>202505</v>
      </c>
      <c r="BG1088" s="5" t="str">
        <f>_xlfn.CONCAT(TRIM(Sheet1[[#This Row],[ASESOR]])," ",TRIM(Sheet1[[#This Row],[DEPARTAMENTO]]))</f>
        <v>NOVO NETWORKS SAC Arequipa</v>
      </c>
      <c r="BH1088" s="5" t="str">
        <f>Sheet1[[#This Row],[DNI_ASESOR]]</f>
        <v>20607021555</v>
      </c>
      <c r="BI1088">
        <f>IF(Sheet1[[#This Row],[GRUPO]]="G1",IF(AND(Sheet1[[#This Row],[RECIBO1_PAGADO]]&lt;&gt;"",Sheet1[[#This Row],[RECIBO1_PAGADO]]&lt;=DATEVALUE("10/06/2025")),1,0),0)</f>
        <v>0</v>
      </c>
      <c r="BJ1088" s="9">
        <f>Sheet1[[#This Row],[PRECIO CON IGV EXTERNO]]/1.18</f>
        <v>58.474576271186443</v>
      </c>
      <c r="BK1088" s="5" t="str">
        <f>IF(MONTH(Sheet1[[#This Row],[WS_RECIBO1_EMISION]])=5,"G1",IF(MONTH(Sheet1[[#This Row],[WS_RECIBO1_EMISION]])-5=1,"G2","POR DEFINIR"))</f>
        <v>POR DEFINIR</v>
      </c>
      <c r="BL1088" s="5" t="s">
        <v>1797</v>
      </c>
    </row>
    <row r="1089" spans="1:64" x14ac:dyDescent="0.25">
      <c r="A1089">
        <v>2195388</v>
      </c>
      <c r="B1089" t="s">
        <v>1393</v>
      </c>
      <c r="C1089" t="s">
        <v>85</v>
      </c>
      <c r="D1089" t="s">
        <v>86</v>
      </c>
      <c r="E1089" t="s">
        <v>66</v>
      </c>
      <c r="H1089" s="3">
        <v>45800</v>
      </c>
      <c r="I1089" s="13">
        <v>45801.454342094905</v>
      </c>
      <c r="J1089" t="s">
        <v>190</v>
      </c>
      <c r="K1089">
        <v>350</v>
      </c>
      <c r="L1089" t="s">
        <v>186</v>
      </c>
      <c r="M1089" t="s">
        <v>53</v>
      </c>
      <c r="N1089">
        <v>0</v>
      </c>
      <c r="O1089">
        <v>0</v>
      </c>
      <c r="P1089">
        <v>0</v>
      </c>
      <c r="Q1089">
        <v>0</v>
      </c>
      <c r="R1089" t="s">
        <v>227</v>
      </c>
      <c r="S1089" t="s">
        <v>227</v>
      </c>
      <c r="T1089">
        <v>0</v>
      </c>
      <c r="U1089" t="s">
        <v>227</v>
      </c>
      <c r="V1089" t="s">
        <v>227</v>
      </c>
      <c r="W1089" t="s">
        <v>227</v>
      </c>
      <c r="X1089" t="s">
        <v>227</v>
      </c>
      <c r="Y1089" t="s">
        <v>227</v>
      </c>
      <c r="Z1089" t="s">
        <v>227</v>
      </c>
      <c r="AA1089" t="s">
        <v>54</v>
      </c>
      <c r="AB1089">
        <v>69</v>
      </c>
      <c r="AC1089">
        <v>69</v>
      </c>
      <c r="AD1089" t="s">
        <v>55</v>
      </c>
      <c r="AE1089" t="s">
        <v>141</v>
      </c>
      <c r="AF1089" t="s">
        <v>187</v>
      </c>
      <c r="AG1089" t="s">
        <v>88</v>
      </c>
      <c r="AH1089" s="3">
        <v>45801</v>
      </c>
      <c r="AJ1089" t="s">
        <v>56</v>
      </c>
      <c r="AK1089" s="3"/>
      <c r="AM1089" s="3"/>
      <c r="AN1089" t="s">
        <v>57</v>
      </c>
      <c r="AO1089" s="3"/>
      <c r="AR1089"/>
      <c r="AS1089">
        <v>202505</v>
      </c>
      <c r="AT1089" s="3">
        <v>45801</v>
      </c>
      <c r="AU1089">
        <v>2195388</v>
      </c>
      <c r="AW1089" s="3"/>
      <c r="AY1089" s="3"/>
      <c r="BA1089" s="3"/>
      <c r="BC1089" s="3"/>
      <c r="BD1089">
        <v>202505</v>
      </c>
      <c r="BE1089">
        <v>202505</v>
      </c>
      <c r="BF1089" s="5">
        <f>IFERROR(VLOOKUP(Sheet1[[#This Row],[ASESOR]],Parámetros!A:B,2,0),Sheet1[[#This Row],[PERIODO_ALTA]])</f>
        <v>202505</v>
      </c>
      <c r="BG1089" s="5" t="str">
        <f>_xlfn.CONCAT(TRIM(Sheet1[[#This Row],[ASESOR]])," ",TRIM(Sheet1[[#This Row],[DEPARTAMENTO]]))</f>
        <v>EXPORTEL PROVINCIA Lambayeque</v>
      </c>
      <c r="BH1089" s="5" t="str">
        <f>Sheet1[[#This Row],[DNI_ASESOR]]</f>
        <v>20610487672</v>
      </c>
      <c r="BI1089">
        <f>IF(Sheet1[[#This Row],[GRUPO]]="G1",IF(AND(Sheet1[[#This Row],[RECIBO1_PAGADO]]&lt;&gt;"",Sheet1[[#This Row],[RECIBO1_PAGADO]]&lt;=DATEVALUE("10/06/2025")),1,0),0)</f>
        <v>0</v>
      </c>
      <c r="BJ1089" s="9">
        <f>Sheet1[[#This Row],[PRECIO CON IGV EXTERNO]]/1.18</f>
        <v>58.474576271186443</v>
      </c>
      <c r="BK1089" s="5" t="str">
        <f>IF(MONTH(Sheet1[[#This Row],[WS_RECIBO1_EMISION]])=5,"G1",IF(MONTH(Sheet1[[#This Row],[WS_RECIBO1_EMISION]])-5=1,"G2","POR DEFINIR"))</f>
        <v>POR DEFINIR</v>
      </c>
      <c r="BL1089" s="5" t="s">
        <v>1798</v>
      </c>
    </row>
    <row r="1090" spans="1:64" x14ac:dyDescent="0.25">
      <c r="A1090">
        <v>2195389</v>
      </c>
      <c r="B1090" t="s">
        <v>1394</v>
      </c>
      <c r="C1090" t="s">
        <v>89</v>
      </c>
      <c r="D1090" t="s">
        <v>89</v>
      </c>
      <c r="E1090" t="s">
        <v>89</v>
      </c>
      <c r="H1090" s="3">
        <v>45801</v>
      </c>
      <c r="I1090" s="13">
        <v>45801.469132951388</v>
      </c>
      <c r="J1090" t="s">
        <v>190</v>
      </c>
      <c r="K1090">
        <v>350</v>
      </c>
      <c r="L1090" t="s">
        <v>186</v>
      </c>
      <c r="M1090" t="s">
        <v>53</v>
      </c>
      <c r="N1090">
        <v>0</v>
      </c>
      <c r="O1090">
        <v>0</v>
      </c>
      <c r="P1090">
        <v>0</v>
      </c>
      <c r="Q1090">
        <v>0</v>
      </c>
      <c r="R1090" t="s">
        <v>227</v>
      </c>
      <c r="S1090" t="s">
        <v>227</v>
      </c>
      <c r="T1090">
        <v>0</v>
      </c>
      <c r="U1090" t="s">
        <v>227</v>
      </c>
      <c r="V1090" t="s">
        <v>227</v>
      </c>
      <c r="W1090" t="s">
        <v>227</v>
      </c>
      <c r="X1090" t="s">
        <v>227</v>
      </c>
      <c r="Y1090" t="s">
        <v>227</v>
      </c>
      <c r="Z1090" t="s">
        <v>227</v>
      </c>
      <c r="AA1090" t="s">
        <v>54</v>
      </c>
      <c r="AB1090">
        <v>69</v>
      </c>
      <c r="AC1090">
        <v>69</v>
      </c>
      <c r="AD1090" t="s">
        <v>55</v>
      </c>
      <c r="AE1090" t="s">
        <v>6</v>
      </c>
      <c r="AF1090" t="s">
        <v>10</v>
      </c>
      <c r="AG1090" t="s">
        <v>88</v>
      </c>
      <c r="AH1090" s="3">
        <v>45801</v>
      </c>
      <c r="AJ1090" t="s">
        <v>56</v>
      </c>
      <c r="AK1090" s="3"/>
      <c r="AM1090" s="3"/>
      <c r="AN1090" t="s">
        <v>57</v>
      </c>
      <c r="AO1090" s="3"/>
      <c r="AR1090"/>
      <c r="AS1090">
        <v>202505</v>
      </c>
      <c r="AT1090" s="3">
        <v>45801</v>
      </c>
      <c r="AU1090">
        <v>2195389</v>
      </c>
      <c r="AW1090" s="3"/>
      <c r="AY1090" s="3"/>
      <c r="BA1090" s="3"/>
      <c r="BC1090" s="3"/>
      <c r="BD1090">
        <v>202505</v>
      </c>
      <c r="BE1090">
        <v>202505</v>
      </c>
      <c r="BF1090" s="5">
        <f>IFERROR(VLOOKUP(Sheet1[[#This Row],[ASESOR]],Parámetros!A:B,2,0),Sheet1[[#This Row],[PERIODO_ALTA]])</f>
        <v>202505</v>
      </c>
      <c r="BG1090" s="5" t="str">
        <f>_xlfn.CONCAT(TRIM(Sheet1[[#This Row],[ASESOR]])," ",TRIM(Sheet1[[#This Row],[DEPARTAMENTO]]))</f>
        <v>DAS SOLUCIONES S.A.C. Piura</v>
      </c>
      <c r="BH1090" s="5" t="str">
        <f>Sheet1[[#This Row],[DNI_ASESOR]]</f>
        <v>20607995258</v>
      </c>
      <c r="BI1090">
        <f>IF(Sheet1[[#This Row],[GRUPO]]="G1",IF(AND(Sheet1[[#This Row],[RECIBO1_PAGADO]]&lt;&gt;"",Sheet1[[#This Row],[RECIBO1_PAGADO]]&lt;=DATEVALUE("10/06/2025")),1,0),0)</f>
        <v>0</v>
      </c>
      <c r="BJ1090" s="9">
        <f>Sheet1[[#This Row],[PRECIO CON IGV EXTERNO]]/1.18</f>
        <v>58.474576271186443</v>
      </c>
      <c r="BK1090" s="5" t="str">
        <f>IF(MONTH(Sheet1[[#This Row],[WS_RECIBO1_EMISION]])=5,"G1",IF(MONTH(Sheet1[[#This Row],[WS_RECIBO1_EMISION]])-5=1,"G2","POR DEFINIR"))</f>
        <v>POR DEFINIR</v>
      </c>
      <c r="BL1090" s="5" t="s">
        <v>1798</v>
      </c>
    </row>
    <row r="1091" spans="1:64" x14ac:dyDescent="0.25">
      <c r="A1091">
        <v>2195396</v>
      </c>
      <c r="B1091" t="s">
        <v>1395</v>
      </c>
      <c r="C1091" t="s">
        <v>98</v>
      </c>
      <c r="D1091" t="s">
        <v>99</v>
      </c>
      <c r="E1091" t="s">
        <v>100</v>
      </c>
      <c r="H1091" s="3">
        <v>45800</v>
      </c>
      <c r="I1091" s="13">
        <v>45801.462676539355</v>
      </c>
      <c r="J1091" t="s">
        <v>190</v>
      </c>
      <c r="K1091">
        <v>350</v>
      </c>
      <c r="L1091" t="s">
        <v>186</v>
      </c>
      <c r="M1091" t="s">
        <v>53</v>
      </c>
      <c r="N1091">
        <v>0</v>
      </c>
      <c r="O1091">
        <v>0</v>
      </c>
      <c r="P1091">
        <v>0</v>
      </c>
      <c r="Q1091">
        <v>0</v>
      </c>
      <c r="R1091" t="s">
        <v>227</v>
      </c>
      <c r="S1091" t="s">
        <v>227</v>
      </c>
      <c r="T1091">
        <v>0</v>
      </c>
      <c r="U1091" t="s">
        <v>227</v>
      </c>
      <c r="V1091" t="s">
        <v>227</v>
      </c>
      <c r="W1091" t="s">
        <v>227</v>
      </c>
      <c r="X1091" t="s">
        <v>227</v>
      </c>
      <c r="Y1091" t="s">
        <v>227</v>
      </c>
      <c r="Z1091" t="s">
        <v>227</v>
      </c>
      <c r="AA1091" t="s">
        <v>54</v>
      </c>
      <c r="AB1091">
        <v>69</v>
      </c>
      <c r="AC1091">
        <v>69</v>
      </c>
      <c r="AD1091" t="s">
        <v>55</v>
      </c>
      <c r="AE1091" t="s">
        <v>4</v>
      </c>
      <c r="AF1091" t="s">
        <v>8</v>
      </c>
      <c r="AG1091" t="s">
        <v>88</v>
      </c>
      <c r="AH1091" s="3">
        <v>45801</v>
      </c>
      <c r="AJ1091" t="s">
        <v>56</v>
      </c>
      <c r="AK1091" s="3"/>
      <c r="AM1091" s="3"/>
      <c r="AN1091" t="s">
        <v>57</v>
      </c>
      <c r="AO1091" s="3"/>
      <c r="AR1091"/>
      <c r="AS1091">
        <v>202505</v>
      </c>
      <c r="AT1091" s="3">
        <v>45801</v>
      </c>
      <c r="AU1091">
        <v>2195396</v>
      </c>
      <c r="AW1091" s="3"/>
      <c r="AY1091" s="3"/>
      <c r="BA1091" s="3"/>
      <c r="BC1091" s="3"/>
      <c r="BD1091">
        <v>202505</v>
      </c>
      <c r="BE1091">
        <v>202505</v>
      </c>
      <c r="BF1091" s="5">
        <f>IFERROR(VLOOKUP(Sheet1[[#This Row],[ASESOR]],Parámetros!A:B,2,0),Sheet1[[#This Row],[PERIODO_ALTA]])</f>
        <v>202505</v>
      </c>
      <c r="BG1091" s="5" t="str">
        <f>_xlfn.CONCAT(TRIM(Sheet1[[#This Row],[ASESOR]])," ",TRIM(Sheet1[[#This Row],[DEPARTAMENTO]]))</f>
        <v>ALIV TELECOM S.A.C. Áncash</v>
      </c>
      <c r="BH1091" s="5" t="str">
        <f>Sheet1[[#This Row],[DNI_ASESOR]]</f>
        <v>20609316170</v>
      </c>
      <c r="BI1091">
        <f>IF(Sheet1[[#This Row],[GRUPO]]="G1",IF(AND(Sheet1[[#This Row],[RECIBO1_PAGADO]]&lt;&gt;"",Sheet1[[#This Row],[RECIBO1_PAGADO]]&lt;=DATEVALUE("10/06/2025")),1,0),0)</f>
        <v>0</v>
      </c>
      <c r="BJ1091" s="9">
        <f>Sheet1[[#This Row],[PRECIO CON IGV EXTERNO]]/1.18</f>
        <v>58.474576271186443</v>
      </c>
      <c r="BK1091" s="5" t="str">
        <f>IF(MONTH(Sheet1[[#This Row],[WS_RECIBO1_EMISION]])=5,"G1",IF(MONTH(Sheet1[[#This Row],[WS_RECIBO1_EMISION]])-5=1,"G2","POR DEFINIR"))</f>
        <v>POR DEFINIR</v>
      </c>
      <c r="BL1091" s="5" t="s">
        <v>1798</v>
      </c>
    </row>
    <row r="1092" spans="1:64" x14ac:dyDescent="0.25">
      <c r="A1092">
        <v>2195397</v>
      </c>
      <c r="B1092" t="s">
        <v>1396</v>
      </c>
      <c r="C1092" t="s">
        <v>1003</v>
      </c>
      <c r="D1092" t="s">
        <v>1003</v>
      </c>
      <c r="E1092" t="s">
        <v>1004</v>
      </c>
      <c r="H1092" s="3">
        <v>45801</v>
      </c>
      <c r="I1092" s="13">
        <v>45801.506419710648</v>
      </c>
      <c r="J1092" t="s">
        <v>190</v>
      </c>
      <c r="K1092">
        <v>350</v>
      </c>
      <c r="L1092" t="s">
        <v>186</v>
      </c>
      <c r="M1092" t="s">
        <v>53</v>
      </c>
      <c r="N1092">
        <v>0</v>
      </c>
      <c r="O1092">
        <v>0</v>
      </c>
      <c r="P1092">
        <v>0</v>
      </c>
      <c r="Q1092">
        <v>0</v>
      </c>
      <c r="R1092" t="s">
        <v>227</v>
      </c>
      <c r="S1092" t="s">
        <v>227</v>
      </c>
      <c r="T1092">
        <v>0</v>
      </c>
      <c r="U1092" t="s">
        <v>227</v>
      </c>
      <c r="V1092" t="s">
        <v>227</v>
      </c>
      <c r="W1092" t="s">
        <v>227</v>
      </c>
      <c r="X1092" t="s">
        <v>227</v>
      </c>
      <c r="Y1092" t="s">
        <v>227</v>
      </c>
      <c r="Z1092" t="s">
        <v>227</v>
      </c>
      <c r="AA1092" t="s">
        <v>54</v>
      </c>
      <c r="AB1092">
        <v>69</v>
      </c>
      <c r="AC1092">
        <v>69</v>
      </c>
      <c r="AD1092" t="s">
        <v>67</v>
      </c>
      <c r="AE1092" t="s">
        <v>196</v>
      </c>
      <c r="AF1092" t="s">
        <v>197</v>
      </c>
      <c r="AG1092" t="s">
        <v>88</v>
      </c>
      <c r="AH1092" s="3">
        <v>45803</v>
      </c>
      <c r="AJ1092" t="s">
        <v>56</v>
      </c>
      <c r="AK1092" s="3"/>
      <c r="AM1092" s="3"/>
      <c r="AN1092" t="s">
        <v>57</v>
      </c>
      <c r="AO1092" s="3"/>
      <c r="AR1092"/>
      <c r="AS1092">
        <v>202505</v>
      </c>
      <c r="AT1092" s="3">
        <v>45803</v>
      </c>
      <c r="AU1092">
        <v>2195397</v>
      </c>
      <c r="AW1092" s="3"/>
      <c r="AY1092" s="3"/>
      <c r="BA1092" s="3"/>
      <c r="BC1092" s="3"/>
      <c r="BD1092">
        <v>202505</v>
      </c>
      <c r="BE1092">
        <v>202505</v>
      </c>
      <c r="BF1092" s="5">
        <f>IFERROR(VLOOKUP(Sheet1[[#This Row],[ASESOR]],Parámetros!A:B,2,0),Sheet1[[#This Row],[PERIODO_ALTA]])</f>
        <v>202505</v>
      </c>
      <c r="BG1092" s="5" t="str">
        <f>_xlfn.CONCAT(TRIM(Sheet1[[#This Row],[ASESOR]])," ",TRIM(Sheet1[[#This Row],[DEPARTAMENTO]]))</f>
        <v>NOVO NETWORKS SAC Arequipa</v>
      </c>
      <c r="BH1092" s="5" t="str">
        <f>Sheet1[[#This Row],[DNI_ASESOR]]</f>
        <v>20607021555</v>
      </c>
      <c r="BI1092">
        <f>IF(Sheet1[[#This Row],[GRUPO]]="G1",IF(AND(Sheet1[[#This Row],[RECIBO1_PAGADO]]&lt;&gt;"",Sheet1[[#This Row],[RECIBO1_PAGADO]]&lt;=DATEVALUE("10/06/2025")),1,0),0)</f>
        <v>0</v>
      </c>
      <c r="BJ1092" s="9">
        <f>Sheet1[[#This Row],[PRECIO CON IGV EXTERNO]]/1.18</f>
        <v>58.474576271186443</v>
      </c>
      <c r="BK1092" s="5" t="str">
        <f>IF(MONTH(Sheet1[[#This Row],[WS_RECIBO1_EMISION]])=5,"G1",IF(MONTH(Sheet1[[#This Row],[WS_RECIBO1_EMISION]])-5=1,"G2","POR DEFINIR"))</f>
        <v>POR DEFINIR</v>
      </c>
      <c r="BL1092" s="5" t="s">
        <v>1797</v>
      </c>
    </row>
    <row r="1093" spans="1:64" x14ac:dyDescent="0.25">
      <c r="A1093">
        <v>2195418</v>
      </c>
      <c r="B1093" t="s">
        <v>1397</v>
      </c>
      <c r="C1093" t="s">
        <v>89</v>
      </c>
      <c r="D1093" t="s">
        <v>89</v>
      </c>
      <c r="E1093" t="s">
        <v>89</v>
      </c>
      <c r="H1093" s="3">
        <v>45800</v>
      </c>
      <c r="I1093" s="13">
        <v>45801.470969409726</v>
      </c>
      <c r="J1093" t="s">
        <v>190</v>
      </c>
      <c r="K1093">
        <v>350</v>
      </c>
      <c r="L1093" t="s">
        <v>188</v>
      </c>
      <c r="M1093" t="s">
        <v>58</v>
      </c>
      <c r="N1093">
        <v>0</v>
      </c>
      <c r="O1093">
        <v>0</v>
      </c>
      <c r="P1093">
        <v>1</v>
      </c>
      <c r="Q1093">
        <v>0</v>
      </c>
      <c r="R1093" t="s">
        <v>227</v>
      </c>
      <c r="S1093" t="s">
        <v>227</v>
      </c>
      <c r="T1093">
        <v>0</v>
      </c>
      <c r="U1093" t="s">
        <v>227</v>
      </c>
      <c r="V1093" t="s">
        <v>227</v>
      </c>
      <c r="W1093" t="s">
        <v>227</v>
      </c>
      <c r="X1093" t="s">
        <v>227</v>
      </c>
      <c r="Y1093" t="s">
        <v>227</v>
      </c>
      <c r="Z1093" t="s">
        <v>227</v>
      </c>
      <c r="AA1093" t="s">
        <v>54</v>
      </c>
      <c r="AB1093">
        <v>84</v>
      </c>
      <c r="AC1093">
        <v>84</v>
      </c>
      <c r="AD1093" t="s">
        <v>67</v>
      </c>
      <c r="AE1093" t="s">
        <v>4</v>
      </c>
      <c r="AF1093" t="s">
        <v>8</v>
      </c>
      <c r="AG1093" t="s">
        <v>88</v>
      </c>
      <c r="AH1093" s="3">
        <v>45802</v>
      </c>
      <c r="AJ1093" t="s">
        <v>56</v>
      </c>
      <c r="AK1093" s="3"/>
      <c r="AM1093" s="3"/>
      <c r="AN1093" t="s">
        <v>57</v>
      </c>
      <c r="AO1093" s="3"/>
      <c r="AR1093"/>
      <c r="AS1093">
        <v>202505</v>
      </c>
      <c r="AT1093" s="3">
        <v>45802</v>
      </c>
      <c r="AU1093">
        <v>2195418</v>
      </c>
      <c r="AW1093" s="3"/>
      <c r="AY1093" s="3"/>
      <c r="BA1093" s="3"/>
      <c r="BC1093" s="3"/>
      <c r="BD1093">
        <v>202505</v>
      </c>
      <c r="BE1093">
        <v>202505</v>
      </c>
      <c r="BF1093" s="5">
        <f>IFERROR(VLOOKUP(Sheet1[[#This Row],[ASESOR]],Parámetros!A:B,2,0),Sheet1[[#This Row],[PERIODO_ALTA]])</f>
        <v>202505</v>
      </c>
      <c r="BG1093" s="5" t="str">
        <f>_xlfn.CONCAT(TRIM(Sheet1[[#This Row],[ASESOR]])," ",TRIM(Sheet1[[#This Row],[DEPARTAMENTO]]))</f>
        <v>ALIV TELECOM S.A.C. Piura</v>
      </c>
      <c r="BH1093" s="5" t="str">
        <f>Sheet1[[#This Row],[DNI_ASESOR]]</f>
        <v>20609316170</v>
      </c>
      <c r="BI1093">
        <f>IF(Sheet1[[#This Row],[GRUPO]]="G1",IF(AND(Sheet1[[#This Row],[RECIBO1_PAGADO]]&lt;&gt;"",Sheet1[[#This Row],[RECIBO1_PAGADO]]&lt;=DATEVALUE("10/06/2025")),1,0),0)</f>
        <v>0</v>
      </c>
      <c r="BJ1093" s="9">
        <f>Sheet1[[#This Row],[PRECIO CON IGV EXTERNO]]/1.18</f>
        <v>71.186440677966104</v>
      </c>
      <c r="BK1093" s="5" t="str">
        <f>IF(MONTH(Sheet1[[#This Row],[WS_RECIBO1_EMISION]])=5,"G1",IF(MONTH(Sheet1[[#This Row],[WS_RECIBO1_EMISION]])-5=1,"G2","POR DEFINIR"))</f>
        <v>POR DEFINIR</v>
      </c>
      <c r="BL1093" s="5" t="s">
        <v>1798</v>
      </c>
    </row>
    <row r="1094" spans="1:64" x14ac:dyDescent="0.25">
      <c r="A1094">
        <v>2195428</v>
      </c>
      <c r="B1094" t="s">
        <v>1398</v>
      </c>
      <c r="C1094" t="s">
        <v>89</v>
      </c>
      <c r="D1094" t="s">
        <v>89</v>
      </c>
      <c r="E1094" t="s">
        <v>90</v>
      </c>
      <c r="H1094" s="3">
        <v>45801</v>
      </c>
      <c r="I1094" s="13">
        <v>45801.475130902778</v>
      </c>
      <c r="J1094" t="s">
        <v>190</v>
      </c>
      <c r="K1094">
        <v>350</v>
      </c>
      <c r="L1094" t="s">
        <v>186</v>
      </c>
      <c r="M1094" t="s">
        <v>53</v>
      </c>
      <c r="N1094">
        <v>0</v>
      </c>
      <c r="O1094">
        <v>0</v>
      </c>
      <c r="P1094">
        <v>0</v>
      </c>
      <c r="Q1094">
        <v>0</v>
      </c>
      <c r="R1094" t="s">
        <v>227</v>
      </c>
      <c r="S1094" t="s">
        <v>227</v>
      </c>
      <c r="T1094">
        <v>0</v>
      </c>
      <c r="U1094" t="s">
        <v>227</v>
      </c>
      <c r="V1094" t="s">
        <v>227</v>
      </c>
      <c r="W1094" t="s">
        <v>227</v>
      </c>
      <c r="X1094" t="s">
        <v>227</v>
      </c>
      <c r="Y1094" t="s">
        <v>227</v>
      </c>
      <c r="Z1094" t="s">
        <v>227</v>
      </c>
      <c r="AA1094" t="s">
        <v>54</v>
      </c>
      <c r="AB1094">
        <v>69</v>
      </c>
      <c r="AC1094">
        <v>69</v>
      </c>
      <c r="AD1094" t="s">
        <v>55</v>
      </c>
      <c r="AE1094" t="s">
        <v>141</v>
      </c>
      <c r="AF1094" t="s">
        <v>187</v>
      </c>
      <c r="AG1094" t="s">
        <v>88</v>
      </c>
      <c r="AH1094" s="3">
        <v>45801</v>
      </c>
      <c r="AJ1094" t="s">
        <v>56</v>
      </c>
      <c r="AK1094" s="3"/>
      <c r="AM1094" s="3"/>
      <c r="AN1094" t="s">
        <v>57</v>
      </c>
      <c r="AO1094" s="3"/>
      <c r="AR1094"/>
      <c r="AS1094">
        <v>202505</v>
      </c>
      <c r="AT1094" s="3">
        <v>45801</v>
      </c>
      <c r="AU1094">
        <v>2195428</v>
      </c>
      <c r="AW1094" s="3"/>
      <c r="AY1094" s="3"/>
      <c r="BA1094" s="3"/>
      <c r="BC1094" s="3"/>
      <c r="BD1094">
        <v>202505</v>
      </c>
      <c r="BE1094">
        <v>202505</v>
      </c>
      <c r="BF1094" s="5">
        <f>IFERROR(VLOOKUP(Sheet1[[#This Row],[ASESOR]],Parámetros!A:B,2,0),Sheet1[[#This Row],[PERIODO_ALTA]])</f>
        <v>202505</v>
      </c>
      <c r="BG1094" s="5" t="str">
        <f>_xlfn.CONCAT(TRIM(Sheet1[[#This Row],[ASESOR]])," ",TRIM(Sheet1[[#This Row],[DEPARTAMENTO]]))</f>
        <v>EXPORTEL PROVINCIA Piura</v>
      </c>
      <c r="BH1094" s="5" t="str">
        <f>Sheet1[[#This Row],[DNI_ASESOR]]</f>
        <v>20610487672</v>
      </c>
      <c r="BI1094">
        <f>IF(Sheet1[[#This Row],[GRUPO]]="G1",IF(AND(Sheet1[[#This Row],[RECIBO1_PAGADO]]&lt;&gt;"",Sheet1[[#This Row],[RECIBO1_PAGADO]]&lt;=DATEVALUE("10/06/2025")),1,0),0)</f>
        <v>0</v>
      </c>
      <c r="BJ1094" s="9">
        <f>Sheet1[[#This Row],[PRECIO CON IGV EXTERNO]]/1.18</f>
        <v>58.474576271186443</v>
      </c>
      <c r="BK1094" s="5" t="str">
        <f>IF(MONTH(Sheet1[[#This Row],[WS_RECIBO1_EMISION]])=5,"G1",IF(MONTH(Sheet1[[#This Row],[WS_RECIBO1_EMISION]])-5=1,"G2","POR DEFINIR"))</f>
        <v>POR DEFINIR</v>
      </c>
      <c r="BL1094" s="5" t="s">
        <v>1798</v>
      </c>
    </row>
    <row r="1095" spans="1:64" x14ac:dyDescent="0.25">
      <c r="A1095">
        <v>2195459</v>
      </c>
      <c r="B1095" t="s">
        <v>1399</v>
      </c>
      <c r="C1095" t="s">
        <v>1003</v>
      </c>
      <c r="D1095" t="s">
        <v>1003</v>
      </c>
      <c r="E1095" t="s">
        <v>1004</v>
      </c>
      <c r="H1095" s="3">
        <v>45801</v>
      </c>
      <c r="I1095" s="13">
        <v>45801.479351770831</v>
      </c>
      <c r="J1095" t="s">
        <v>195</v>
      </c>
      <c r="K1095">
        <v>1000</v>
      </c>
      <c r="L1095" t="s">
        <v>189</v>
      </c>
      <c r="M1095" t="s">
        <v>65</v>
      </c>
      <c r="N1095">
        <v>1</v>
      </c>
      <c r="O1095">
        <v>0</v>
      </c>
      <c r="P1095">
        <v>0</v>
      </c>
      <c r="Q1095">
        <v>0</v>
      </c>
      <c r="R1095" t="s">
        <v>227</v>
      </c>
      <c r="S1095" t="s">
        <v>227</v>
      </c>
      <c r="T1095">
        <v>1</v>
      </c>
      <c r="U1095" t="s">
        <v>227</v>
      </c>
      <c r="V1095" t="s">
        <v>227</v>
      </c>
      <c r="W1095" t="s">
        <v>227</v>
      </c>
      <c r="X1095" t="s">
        <v>227</v>
      </c>
      <c r="Y1095" t="s">
        <v>227</v>
      </c>
      <c r="Z1095" t="s">
        <v>228</v>
      </c>
      <c r="AA1095" t="s">
        <v>54</v>
      </c>
      <c r="AB1095">
        <v>139.9</v>
      </c>
      <c r="AC1095">
        <v>121.563</v>
      </c>
      <c r="AD1095" t="s">
        <v>60</v>
      </c>
      <c r="AE1095" t="s">
        <v>4</v>
      </c>
      <c r="AF1095" t="s">
        <v>8</v>
      </c>
      <c r="AG1095" t="s">
        <v>88</v>
      </c>
      <c r="AH1095" s="3">
        <v>45806</v>
      </c>
      <c r="AJ1095" t="s">
        <v>56</v>
      </c>
      <c r="AK1095" s="3"/>
      <c r="AM1095" s="3"/>
      <c r="AN1095" t="s">
        <v>57</v>
      </c>
      <c r="AO1095" s="3"/>
      <c r="AR1095"/>
      <c r="AS1095">
        <v>202505</v>
      </c>
      <c r="AT1095" s="3">
        <v>45806</v>
      </c>
      <c r="AU1095">
        <v>2195459</v>
      </c>
      <c r="AW1095" s="3"/>
      <c r="AY1095" s="3"/>
      <c r="BA1095" s="3"/>
      <c r="BC1095" s="3"/>
      <c r="BD1095">
        <v>202505</v>
      </c>
      <c r="BE1095">
        <v>202505</v>
      </c>
      <c r="BF1095" s="5">
        <f>IFERROR(VLOOKUP(Sheet1[[#This Row],[ASESOR]],Parámetros!A:B,2,0),Sheet1[[#This Row],[PERIODO_ALTA]])</f>
        <v>202505</v>
      </c>
      <c r="BG1095" s="5" t="str">
        <f>_xlfn.CONCAT(TRIM(Sheet1[[#This Row],[ASESOR]])," ",TRIM(Sheet1[[#This Row],[DEPARTAMENTO]]))</f>
        <v>ALIV TELECOM S.A.C. Arequipa</v>
      </c>
      <c r="BH1095" s="5" t="str">
        <f>Sheet1[[#This Row],[DNI_ASESOR]]</f>
        <v>20609316170</v>
      </c>
      <c r="BI1095">
        <f>IF(Sheet1[[#This Row],[GRUPO]]="G1",IF(AND(Sheet1[[#This Row],[RECIBO1_PAGADO]]&lt;&gt;"",Sheet1[[#This Row],[RECIBO1_PAGADO]]&lt;=DATEVALUE("10/06/2025")),1,0),0)</f>
        <v>0</v>
      </c>
      <c r="BJ1095" s="9">
        <f>Sheet1[[#This Row],[PRECIO CON IGV EXTERNO]]/1.18</f>
        <v>103.01949152542373</v>
      </c>
      <c r="BK1095" s="5" t="str">
        <f>IF(MONTH(Sheet1[[#This Row],[WS_RECIBO1_EMISION]])=5,"G1",IF(MONTH(Sheet1[[#This Row],[WS_RECIBO1_EMISION]])-5=1,"G2","POR DEFINIR"))</f>
        <v>POR DEFINIR</v>
      </c>
      <c r="BL1095" s="5" t="s">
        <v>1797</v>
      </c>
    </row>
    <row r="1096" spans="1:64" x14ac:dyDescent="0.25">
      <c r="A1096">
        <v>2195471</v>
      </c>
      <c r="B1096" t="s">
        <v>1400</v>
      </c>
      <c r="C1096" t="s">
        <v>85</v>
      </c>
      <c r="D1096" t="s">
        <v>86</v>
      </c>
      <c r="E1096" t="s">
        <v>103</v>
      </c>
      <c r="G1096" t="s">
        <v>480</v>
      </c>
      <c r="H1096" s="3">
        <v>45801</v>
      </c>
      <c r="I1096" s="13">
        <v>45801.548103043984</v>
      </c>
      <c r="J1096" t="s">
        <v>190</v>
      </c>
      <c r="K1096">
        <v>350</v>
      </c>
      <c r="L1096" t="s">
        <v>186</v>
      </c>
      <c r="M1096" t="s">
        <v>53</v>
      </c>
      <c r="N1096">
        <v>0</v>
      </c>
      <c r="O1096">
        <v>0</v>
      </c>
      <c r="P1096">
        <v>0</v>
      </c>
      <c r="Q1096">
        <v>0</v>
      </c>
      <c r="R1096" t="s">
        <v>227</v>
      </c>
      <c r="S1096" t="s">
        <v>227</v>
      </c>
      <c r="T1096">
        <v>0</v>
      </c>
      <c r="U1096" t="s">
        <v>227</v>
      </c>
      <c r="V1096" t="s">
        <v>227</v>
      </c>
      <c r="W1096" t="s">
        <v>227</v>
      </c>
      <c r="X1096" t="s">
        <v>227</v>
      </c>
      <c r="Y1096" t="s">
        <v>227</v>
      </c>
      <c r="Z1096" t="s">
        <v>227</v>
      </c>
      <c r="AA1096" t="s">
        <v>59</v>
      </c>
      <c r="AB1096">
        <v>69</v>
      </c>
      <c r="AC1096">
        <v>69</v>
      </c>
      <c r="AD1096" t="s">
        <v>67</v>
      </c>
      <c r="AE1096" t="s">
        <v>91</v>
      </c>
      <c r="AF1096" t="s">
        <v>92</v>
      </c>
      <c r="AG1096" t="s">
        <v>88</v>
      </c>
      <c r="AH1096" s="3">
        <v>45801</v>
      </c>
      <c r="AJ1096" t="s">
        <v>56</v>
      </c>
      <c r="AK1096" s="3"/>
      <c r="AM1096" s="3"/>
      <c r="AN1096" t="s">
        <v>57</v>
      </c>
      <c r="AO1096" s="3"/>
      <c r="AR1096"/>
      <c r="AS1096">
        <v>202505</v>
      </c>
      <c r="AT1096" s="3">
        <v>45801</v>
      </c>
      <c r="AU1096">
        <v>2195471</v>
      </c>
      <c r="AW1096" s="3"/>
      <c r="AY1096" s="3"/>
      <c r="BA1096" s="3"/>
      <c r="BC1096" s="3"/>
      <c r="BD1096">
        <v>202505</v>
      </c>
      <c r="BE1096">
        <v>202505</v>
      </c>
      <c r="BF1096" s="5">
        <f>IFERROR(VLOOKUP(Sheet1[[#This Row],[ASESOR]],Parámetros!A:B,2,0),Sheet1[[#This Row],[PERIODO_ALTA]])</f>
        <v>202505</v>
      </c>
      <c r="BG1096" s="5" t="str">
        <f>_xlfn.CONCAT(TRIM(Sheet1[[#This Row],[ASESOR]])," ",TRIM(Sheet1[[#This Row],[DEPARTAMENTO]]))</f>
        <v>YBENS GROUP Lambayeque</v>
      </c>
      <c r="BH1096" s="5" t="str">
        <f>Sheet1[[#This Row],[DNI_ASESOR]]</f>
        <v>20610803131</v>
      </c>
      <c r="BI1096">
        <f>IF(Sheet1[[#This Row],[GRUPO]]="G1",IF(AND(Sheet1[[#This Row],[RECIBO1_PAGADO]]&lt;&gt;"",Sheet1[[#This Row],[RECIBO1_PAGADO]]&lt;=DATEVALUE("10/06/2025")),1,0),0)</f>
        <v>0</v>
      </c>
      <c r="BJ1096" s="9">
        <f>Sheet1[[#This Row],[PRECIO CON IGV EXTERNO]]/1.18</f>
        <v>58.474576271186443</v>
      </c>
      <c r="BK1096" s="5" t="str">
        <f>IF(MONTH(Sheet1[[#This Row],[WS_RECIBO1_EMISION]])=5,"G1",IF(MONTH(Sheet1[[#This Row],[WS_RECIBO1_EMISION]])-5=1,"G2","POR DEFINIR"))</f>
        <v>POR DEFINIR</v>
      </c>
      <c r="BL1096" s="5" t="s">
        <v>1798</v>
      </c>
    </row>
    <row r="1097" spans="1:64" x14ac:dyDescent="0.25">
      <c r="A1097">
        <v>2195522</v>
      </c>
      <c r="B1097" t="s">
        <v>1401</v>
      </c>
      <c r="C1097" t="s">
        <v>89</v>
      </c>
      <c r="D1097" t="s">
        <v>89</v>
      </c>
      <c r="E1097" t="s">
        <v>90</v>
      </c>
      <c r="H1097" s="3">
        <v>45801</v>
      </c>
      <c r="I1097" s="13">
        <v>45801.521054363424</v>
      </c>
      <c r="J1097" t="s">
        <v>190</v>
      </c>
      <c r="K1097">
        <v>350</v>
      </c>
      <c r="L1097" t="s">
        <v>188</v>
      </c>
      <c r="M1097" t="s">
        <v>61</v>
      </c>
      <c r="N1097">
        <v>0</v>
      </c>
      <c r="O1097">
        <v>0</v>
      </c>
      <c r="P1097">
        <v>0</v>
      </c>
      <c r="Q1097">
        <v>0</v>
      </c>
      <c r="R1097" t="s">
        <v>227</v>
      </c>
      <c r="S1097" t="s">
        <v>227</v>
      </c>
      <c r="T1097">
        <v>1</v>
      </c>
      <c r="U1097" t="s">
        <v>227</v>
      </c>
      <c r="V1097" t="s">
        <v>227</v>
      </c>
      <c r="W1097" t="s">
        <v>227</v>
      </c>
      <c r="X1097" t="s">
        <v>227</v>
      </c>
      <c r="Y1097" t="s">
        <v>227</v>
      </c>
      <c r="Z1097" t="s">
        <v>227</v>
      </c>
      <c r="AA1097" t="s">
        <v>64</v>
      </c>
      <c r="AB1097">
        <v>79</v>
      </c>
      <c r="AC1097">
        <v>79</v>
      </c>
      <c r="AD1097" t="s">
        <v>67</v>
      </c>
      <c r="AE1097" t="s">
        <v>4</v>
      </c>
      <c r="AF1097" t="s">
        <v>8</v>
      </c>
      <c r="AG1097" t="s">
        <v>88</v>
      </c>
      <c r="AH1097" s="3">
        <v>45801</v>
      </c>
      <c r="AJ1097" t="s">
        <v>56</v>
      </c>
      <c r="AK1097" s="3"/>
      <c r="AM1097" s="3"/>
      <c r="AN1097" t="s">
        <v>57</v>
      </c>
      <c r="AO1097" s="3"/>
      <c r="AR1097"/>
      <c r="AS1097">
        <v>202505</v>
      </c>
      <c r="AT1097" s="3">
        <v>45801</v>
      </c>
      <c r="AU1097">
        <v>2195522</v>
      </c>
      <c r="AW1097" s="3"/>
      <c r="AY1097" s="3"/>
      <c r="BA1097" s="3"/>
      <c r="BC1097" s="3"/>
      <c r="BD1097">
        <v>202505</v>
      </c>
      <c r="BE1097">
        <v>202505</v>
      </c>
      <c r="BF1097" s="5">
        <f>IFERROR(VLOOKUP(Sheet1[[#This Row],[ASESOR]],Parámetros!A:B,2,0),Sheet1[[#This Row],[PERIODO_ALTA]])</f>
        <v>202505</v>
      </c>
      <c r="BG1097" s="5" t="str">
        <f>_xlfn.CONCAT(TRIM(Sheet1[[#This Row],[ASESOR]])," ",TRIM(Sheet1[[#This Row],[DEPARTAMENTO]]))</f>
        <v>ALIV TELECOM S.A.C. Piura</v>
      </c>
      <c r="BH1097" s="5" t="str">
        <f>Sheet1[[#This Row],[DNI_ASESOR]]</f>
        <v>20609316170</v>
      </c>
      <c r="BI1097">
        <f>IF(Sheet1[[#This Row],[GRUPO]]="G1",IF(AND(Sheet1[[#This Row],[RECIBO1_PAGADO]]&lt;&gt;"",Sheet1[[#This Row],[RECIBO1_PAGADO]]&lt;=DATEVALUE("10/06/2025")),1,0),0)</f>
        <v>0</v>
      </c>
      <c r="BJ1097" s="9">
        <f>Sheet1[[#This Row],[PRECIO CON IGV EXTERNO]]/1.18</f>
        <v>66.949152542372886</v>
      </c>
      <c r="BK1097" s="5" t="str">
        <f>IF(MONTH(Sheet1[[#This Row],[WS_RECIBO1_EMISION]])=5,"G1",IF(MONTH(Sheet1[[#This Row],[WS_RECIBO1_EMISION]])-5=1,"G2","POR DEFINIR"))</f>
        <v>POR DEFINIR</v>
      </c>
      <c r="BL1097" s="5" t="s">
        <v>1798</v>
      </c>
    </row>
    <row r="1098" spans="1:64" x14ac:dyDescent="0.25">
      <c r="A1098">
        <v>2195552</v>
      </c>
      <c r="B1098" t="s">
        <v>1402</v>
      </c>
      <c r="C1098" t="s">
        <v>89</v>
      </c>
      <c r="D1098" t="s">
        <v>89</v>
      </c>
      <c r="E1098" t="s">
        <v>90</v>
      </c>
      <c r="H1098" s="3">
        <v>45801</v>
      </c>
      <c r="I1098" s="13">
        <v>45801.53977758102</v>
      </c>
      <c r="J1098" t="s">
        <v>190</v>
      </c>
      <c r="K1098">
        <v>350</v>
      </c>
      <c r="L1098" t="s">
        <v>186</v>
      </c>
      <c r="M1098" t="s">
        <v>53</v>
      </c>
      <c r="N1098">
        <v>0</v>
      </c>
      <c r="O1098">
        <v>0</v>
      </c>
      <c r="P1098">
        <v>0</v>
      </c>
      <c r="Q1098">
        <v>0</v>
      </c>
      <c r="R1098" t="s">
        <v>227</v>
      </c>
      <c r="S1098" t="s">
        <v>227</v>
      </c>
      <c r="T1098">
        <v>0</v>
      </c>
      <c r="U1098" t="s">
        <v>227</v>
      </c>
      <c r="V1098" t="s">
        <v>227</v>
      </c>
      <c r="W1098" t="s">
        <v>227</v>
      </c>
      <c r="X1098" t="s">
        <v>227</v>
      </c>
      <c r="Y1098" t="s">
        <v>227</v>
      </c>
      <c r="Z1098" t="s">
        <v>227</v>
      </c>
      <c r="AA1098" t="s">
        <v>54</v>
      </c>
      <c r="AB1098">
        <v>69</v>
      </c>
      <c r="AC1098">
        <v>69</v>
      </c>
      <c r="AD1098" t="s">
        <v>55</v>
      </c>
      <c r="AE1098" t="s">
        <v>199</v>
      </c>
      <c r="AF1098" t="s">
        <v>200</v>
      </c>
      <c r="AG1098" t="s">
        <v>88</v>
      </c>
      <c r="AH1098" s="3">
        <v>45801</v>
      </c>
      <c r="AJ1098" t="s">
        <v>56</v>
      </c>
      <c r="AK1098" s="3"/>
      <c r="AM1098" s="3"/>
      <c r="AN1098" t="s">
        <v>57</v>
      </c>
      <c r="AO1098" s="3"/>
      <c r="AR1098"/>
      <c r="AS1098">
        <v>202505</v>
      </c>
      <c r="AT1098" s="3">
        <v>45801</v>
      </c>
      <c r="AU1098">
        <v>2195552</v>
      </c>
      <c r="AW1098" s="3"/>
      <c r="AY1098" s="3"/>
      <c r="BA1098" s="3"/>
      <c r="BC1098" s="3"/>
      <c r="BD1098">
        <v>202505</v>
      </c>
      <c r="BE1098">
        <v>202505</v>
      </c>
      <c r="BF1098" s="5">
        <f>IFERROR(VLOOKUP(Sheet1[[#This Row],[ASESOR]],Parámetros!A:B,2,0),Sheet1[[#This Row],[PERIODO_ALTA]])</f>
        <v>202505</v>
      </c>
      <c r="BG1098" s="5" t="str">
        <f>_xlfn.CONCAT(TRIM(Sheet1[[#This Row],[ASESOR]])," ",TRIM(Sheet1[[#This Row],[DEPARTAMENTO]]))</f>
        <v>TELCO CONTACT S.A.C Piura</v>
      </c>
      <c r="BH1098" s="5" t="str">
        <f>Sheet1[[#This Row],[DNI_ASESOR]]</f>
        <v>20613723219</v>
      </c>
      <c r="BI1098">
        <f>IF(Sheet1[[#This Row],[GRUPO]]="G1",IF(AND(Sheet1[[#This Row],[RECIBO1_PAGADO]]&lt;&gt;"",Sheet1[[#This Row],[RECIBO1_PAGADO]]&lt;=DATEVALUE("10/06/2025")),1,0),0)</f>
        <v>0</v>
      </c>
      <c r="BJ1098" s="9">
        <f>Sheet1[[#This Row],[PRECIO CON IGV EXTERNO]]/1.18</f>
        <v>58.474576271186443</v>
      </c>
      <c r="BK1098" s="5" t="str">
        <f>IF(MONTH(Sheet1[[#This Row],[WS_RECIBO1_EMISION]])=5,"G1",IF(MONTH(Sheet1[[#This Row],[WS_RECIBO1_EMISION]])-5=1,"G2","POR DEFINIR"))</f>
        <v>POR DEFINIR</v>
      </c>
      <c r="BL1098" s="5" t="s">
        <v>1798</v>
      </c>
    </row>
    <row r="1099" spans="1:64" x14ac:dyDescent="0.25">
      <c r="A1099">
        <v>2195559</v>
      </c>
      <c r="B1099" t="s">
        <v>1403</v>
      </c>
      <c r="C1099" t="s">
        <v>89</v>
      </c>
      <c r="D1099" t="s">
        <v>89</v>
      </c>
      <c r="E1099" t="s">
        <v>89</v>
      </c>
      <c r="H1099" s="3">
        <v>45800</v>
      </c>
      <c r="I1099" s="13">
        <v>45801.50221446759</v>
      </c>
      <c r="J1099" t="s">
        <v>192</v>
      </c>
      <c r="K1099">
        <v>400</v>
      </c>
      <c r="L1099" t="s">
        <v>186</v>
      </c>
      <c r="M1099" t="s">
        <v>53</v>
      </c>
      <c r="N1099">
        <v>0</v>
      </c>
      <c r="O1099">
        <v>0</v>
      </c>
      <c r="P1099">
        <v>0</v>
      </c>
      <c r="Q1099">
        <v>0</v>
      </c>
      <c r="R1099" t="s">
        <v>227</v>
      </c>
      <c r="S1099" t="s">
        <v>227</v>
      </c>
      <c r="T1099">
        <v>0</v>
      </c>
      <c r="U1099" t="s">
        <v>227</v>
      </c>
      <c r="V1099" t="s">
        <v>227</v>
      </c>
      <c r="W1099" t="s">
        <v>227</v>
      </c>
      <c r="X1099" t="s">
        <v>227</v>
      </c>
      <c r="Y1099" t="s">
        <v>227</v>
      </c>
      <c r="Z1099" t="s">
        <v>227</v>
      </c>
      <c r="AA1099" t="s">
        <v>64</v>
      </c>
      <c r="AB1099">
        <v>129</v>
      </c>
      <c r="AC1099">
        <v>129</v>
      </c>
      <c r="AD1099" t="s">
        <v>67</v>
      </c>
      <c r="AE1099" t="s">
        <v>4</v>
      </c>
      <c r="AF1099" t="s">
        <v>8</v>
      </c>
      <c r="AG1099" t="s">
        <v>88</v>
      </c>
      <c r="AH1099" s="3">
        <v>45802</v>
      </c>
      <c r="AJ1099" t="s">
        <v>56</v>
      </c>
      <c r="AK1099" s="3"/>
      <c r="AM1099" s="3"/>
      <c r="AN1099" t="s">
        <v>57</v>
      </c>
      <c r="AO1099" s="3"/>
      <c r="AR1099"/>
      <c r="AS1099">
        <v>202505</v>
      </c>
      <c r="AT1099" s="3">
        <v>45802</v>
      </c>
      <c r="AU1099">
        <v>2195559</v>
      </c>
      <c r="AW1099" s="3"/>
      <c r="AY1099" s="3"/>
      <c r="BA1099" s="3"/>
      <c r="BC1099" s="3"/>
      <c r="BD1099">
        <v>202505</v>
      </c>
      <c r="BE1099">
        <v>202505</v>
      </c>
      <c r="BF1099" s="5">
        <f>IFERROR(VLOOKUP(Sheet1[[#This Row],[ASESOR]],Parámetros!A:B,2,0),Sheet1[[#This Row],[PERIODO_ALTA]])</f>
        <v>202505</v>
      </c>
      <c r="BG1099" s="5" t="str">
        <f>_xlfn.CONCAT(TRIM(Sheet1[[#This Row],[ASESOR]])," ",TRIM(Sheet1[[#This Row],[DEPARTAMENTO]]))</f>
        <v>ALIV TELECOM S.A.C. Piura</v>
      </c>
      <c r="BH1099" s="5" t="str">
        <f>Sheet1[[#This Row],[DNI_ASESOR]]</f>
        <v>20609316170</v>
      </c>
      <c r="BI1099">
        <f>IF(Sheet1[[#This Row],[GRUPO]]="G1",IF(AND(Sheet1[[#This Row],[RECIBO1_PAGADO]]&lt;&gt;"",Sheet1[[#This Row],[RECIBO1_PAGADO]]&lt;=DATEVALUE("10/06/2025")),1,0),0)</f>
        <v>0</v>
      </c>
      <c r="BJ1099" s="9">
        <f>Sheet1[[#This Row],[PRECIO CON IGV EXTERNO]]/1.18</f>
        <v>109.32203389830509</v>
      </c>
      <c r="BK1099" s="5" t="str">
        <f>IF(MONTH(Sheet1[[#This Row],[WS_RECIBO1_EMISION]])=5,"G1",IF(MONTH(Sheet1[[#This Row],[WS_RECIBO1_EMISION]])-5=1,"G2","POR DEFINIR"))</f>
        <v>POR DEFINIR</v>
      </c>
      <c r="BL1099" s="5" t="s">
        <v>1798</v>
      </c>
    </row>
    <row r="1100" spans="1:64" x14ac:dyDescent="0.25">
      <c r="A1100">
        <v>2195581</v>
      </c>
      <c r="B1100" t="s">
        <v>1404</v>
      </c>
      <c r="C1100" t="s">
        <v>1003</v>
      </c>
      <c r="D1100" t="s">
        <v>1003</v>
      </c>
      <c r="E1100" t="s">
        <v>1004</v>
      </c>
      <c r="H1100" s="3">
        <v>45801</v>
      </c>
      <c r="I1100" s="13">
        <v>45801.53970760417</v>
      </c>
      <c r="J1100" t="s">
        <v>195</v>
      </c>
      <c r="K1100">
        <v>1000</v>
      </c>
      <c r="L1100" t="s">
        <v>186</v>
      </c>
      <c r="M1100" t="s">
        <v>53</v>
      </c>
      <c r="N1100">
        <v>1</v>
      </c>
      <c r="O1100">
        <v>0</v>
      </c>
      <c r="P1100">
        <v>0</v>
      </c>
      <c r="Q1100">
        <v>0</v>
      </c>
      <c r="R1100" t="s">
        <v>227</v>
      </c>
      <c r="S1100" t="s">
        <v>227</v>
      </c>
      <c r="T1100">
        <v>0</v>
      </c>
      <c r="U1100" t="s">
        <v>227</v>
      </c>
      <c r="V1100" t="s">
        <v>227</v>
      </c>
      <c r="W1100" t="s">
        <v>227</v>
      </c>
      <c r="X1100" t="s">
        <v>227</v>
      </c>
      <c r="Y1100" t="s">
        <v>227</v>
      </c>
      <c r="Z1100" t="s">
        <v>227</v>
      </c>
      <c r="AA1100" t="s">
        <v>54</v>
      </c>
      <c r="AB1100">
        <v>109</v>
      </c>
      <c r="AC1100">
        <v>109</v>
      </c>
      <c r="AD1100" t="s">
        <v>67</v>
      </c>
      <c r="AE1100" t="s">
        <v>196</v>
      </c>
      <c r="AF1100" t="s">
        <v>197</v>
      </c>
      <c r="AG1100" t="s">
        <v>88</v>
      </c>
      <c r="AH1100" s="3">
        <v>45803</v>
      </c>
      <c r="AJ1100" t="s">
        <v>56</v>
      </c>
      <c r="AK1100" s="3"/>
      <c r="AM1100" s="3"/>
      <c r="AN1100" t="s">
        <v>57</v>
      </c>
      <c r="AO1100" s="3"/>
      <c r="AR1100"/>
      <c r="AS1100">
        <v>202505</v>
      </c>
      <c r="AT1100" s="3">
        <v>45803</v>
      </c>
      <c r="AU1100">
        <v>2195581</v>
      </c>
      <c r="AW1100" s="3"/>
      <c r="AY1100" s="3"/>
      <c r="BA1100" s="3"/>
      <c r="BC1100" s="3"/>
      <c r="BD1100">
        <v>202505</v>
      </c>
      <c r="BE1100">
        <v>202505</v>
      </c>
      <c r="BF1100" s="5">
        <f>IFERROR(VLOOKUP(Sheet1[[#This Row],[ASESOR]],Parámetros!A:B,2,0),Sheet1[[#This Row],[PERIODO_ALTA]])</f>
        <v>202505</v>
      </c>
      <c r="BG1100" s="5" t="str">
        <f>_xlfn.CONCAT(TRIM(Sheet1[[#This Row],[ASESOR]])," ",TRIM(Sheet1[[#This Row],[DEPARTAMENTO]]))</f>
        <v>NOVO NETWORKS SAC Arequipa</v>
      </c>
      <c r="BH1100" s="5" t="str">
        <f>Sheet1[[#This Row],[DNI_ASESOR]]</f>
        <v>20607021555</v>
      </c>
      <c r="BI1100">
        <f>IF(Sheet1[[#This Row],[GRUPO]]="G1",IF(AND(Sheet1[[#This Row],[RECIBO1_PAGADO]]&lt;&gt;"",Sheet1[[#This Row],[RECIBO1_PAGADO]]&lt;=DATEVALUE("10/06/2025")),1,0),0)</f>
        <v>0</v>
      </c>
      <c r="BJ1100" s="9">
        <f>Sheet1[[#This Row],[PRECIO CON IGV EXTERNO]]/1.18</f>
        <v>92.372881355932208</v>
      </c>
      <c r="BK1100" s="5" t="str">
        <f>IF(MONTH(Sheet1[[#This Row],[WS_RECIBO1_EMISION]])=5,"G1",IF(MONTH(Sheet1[[#This Row],[WS_RECIBO1_EMISION]])-5=1,"G2","POR DEFINIR"))</f>
        <v>POR DEFINIR</v>
      </c>
      <c r="BL1100" s="5" t="s">
        <v>1797</v>
      </c>
    </row>
    <row r="1101" spans="1:64" x14ac:dyDescent="0.25">
      <c r="A1101">
        <v>2195630</v>
      </c>
      <c r="B1101" t="s">
        <v>1405</v>
      </c>
      <c r="C1101" t="s">
        <v>89</v>
      </c>
      <c r="D1101" t="s">
        <v>89</v>
      </c>
      <c r="E1101" t="s">
        <v>93</v>
      </c>
      <c r="H1101" s="3">
        <v>45798</v>
      </c>
      <c r="I1101" s="13">
        <v>45801.521130671295</v>
      </c>
      <c r="J1101" t="s">
        <v>191</v>
      </c>
      <c r="K1101">
        <v>550</v>
      </c>
      <c r="L1101" t="s">
        <v>188</v>
      </c>
      <c r="M1101" t="s">
        <v>61</v>
      </c>
      <c r="N1101">
        <v>0</v>
      </c>
      <c r="O1101">
        <v>0</v>
      </c>
      <c r="P1101">
        <v>0</v>
      </c>
      <c r="Q1101">
        <v>0</v>
      </c>
      <c r="R1101" t="s">
        <v>227</v>
      </c>
      <c r="S1101" t="s">
        <v>227</v>
      </c>
      <c r="T1101">
        <v>1</v>
      </c>
      <c r="U1101" t="s">
        <v>227</v>
      </c>
      <c r="V1101" t="s">
        <v>227</v>
      </c>
      <c r="W1101" t="s">
        <v>227</v>
      </c>
      <c r="X1101" t="s">
        <v>227</v>
      </c>
      <c r="Y1101" t="s">
        <v>227</v>
      </c>
      <c r="Z1101" t="s">
        <v>227</v>
      </c>
      <c r="AA1101" t="s">
        <v>54</v>
      </c>
      <c r="AB1101">
        <v>99</v>
      </c>
      <c r="AC1101">
        <v>99</v>
      </c>
      <c r="AD1101" t="s">
        <v>67</v>
      </c>
      <c r="AE1101" t="s">
        <v>70</v>
      </c>
      <c r="AF1101" t="s">
        <v>131</v>
      </c>
      <c r="AG1101" t="s">
        <v>88</v>
      </c>
      <c r="AH1101" s="3">
        <v>45803</v>
      </c>
      <c r="AJ1101" t="s">
        <v>56</v>
      </c>
      <c r="AK1101" s="3"/>
      <c r="AM1101" s="3"/>
      <c r="AN1101" t="s">
        <v>57</v>
      </c>
      <c r="AO1101" s="3"/>
      <c r="AR1101"/>
      <c r="AS1101">
        <v>202505</v>
      </c>
      <c r="AT1101" s="3">
        <v>45803</v>
      </c>
      <c r="AU1101">
        <v>2195630</v>
      </c>
      <c r="AW1101" s="3"/>
      <c r="AY1101" s="3"/>
      <c r="BA1101" s="3"/>
      <c r="BC1101" s="3"/>
      <c r="BD1101">
        <v>202505</v>
      </c>
      <c r="BE1101">
        <v>202505</v>
      </c>
      <c r="BF1101" s="5">
        <f>IFERROR(VLOOKUP(Sheet1[[#This Row],[ASESOR]],Parámetros!A:B,2,0),Sheet1[[#This Row],[PERIODO_ALTA]])</f>
        <v>202505</v>
      </c>
      <c r="BG1101" s="5" t="str">
        <f>_xlfn.CONCAT(TRIM(Sheet1[[#This Row],[ASESOR]])," ",TRIM(Sheet1[[#This Row],[DEPARTAMENTO]]))</f>
        <v>SICOMNET SAC Piura</v>
      </c>
      <c r="BH1101" s="5" t="str">
        <f>Sheet1[[#This Row],[DNI_ASESOR]]</f>
        <v>20610959564</v>
      </c>
      <c r="BI1101">
        <f>IF(Sheet1[[#This Row],[GRUPO]]="G1",IF(AND(Sheet1[[#This Row],[RECIBO1_PAGADO]]&lt;&gt;"",Sheet1[[#This Row],[RECIBO1_PAGADO]]&lt;=DATEVALUE("10/06/2025")),1,0),0)</f>
        <v>0</v>
      </c>
      <c r="BJ1101" s="9">
        <f>Sheet1[[#This Row],[PRECIO CON IGV EXTERNO]]/1.18</f>
        <v>83.898305084745772</v>
      </c>
      <c r="BK1101" s="5" t="str">
        <f>IF(MONTH(Sheet1[[#This Row],[WS_RECIBO1_EMISION]])=5,"G1",IF(MONTH(Sheet1[[#This Row],[WS_RECIBO1_EMISION]])-5=1,"G2","POR DEFINIR"))</f>
        <v>POR DEFINIR</v>
      </c>
      <c r="BL1101" s="5" t="s">
        <v>1798</v>
      </c>
    </row>
    <row r="1102" spans="1:64" x14ac:dyDescent="0.25">
      <c r="A1102">
        <v>2195631</v>
      </c>
      <c r="B1102" t="s">
        <v>1406</v>
      </c>
      <c r="C1102" t="s">
        <v>89</v>
      </c>
      <c r="D1102" t="s">
        <v>89</v>
      </c>
      <c r="E1102" t="s">
        <v>93</v>
      </c>
      <c r="H1102" s="3">
        <v>45801</v>
      </c>
      <c r="I1102" s="13">
        <v>45801.537712152778</v>
      </c>
      <c r="J1102" t="s">
        <v>195</v>
      </c>
      <c r="K1102">
        <v>1000</v>
      </c>
      <c r="L1102" t="s">
        <v>188</v>
      </c>
      <c r="M1102" t="s">
        <v>58</v>
      </c>
      <c r="N1102">
        <v>1</v>
      </c>
      <c r="O1102">
        <v>0</v>
      </c>
      <c r="P1102">
        <v>0</v>
      </c>
      <c r="Q1102">
        <v>0</v>
      </c>
      <c r="R1102" t="s">
        <v>227</v>
      </c>
      <c r="S1102" t="s">
        <v>227</v>
      </c>
      <c r="T1102">
        <v>0</v>
      </c>
      <c r="U1102" t="s">
        <v>227</v>
      </c>
      <c r="V1102" t="s">
        <v>227</v>
      </c>
      <c r="W1102" t="s">
        <v>227</v>
      </c>
      <c r="X1102" t="s">
        <v>227</v>
      </c>
      <c r="Y1102" t="s">
        <v>227</v>
      </c>
      <c r="Z1102" t="s">
        <v>228</v>
      </c>
      <c r="AA1102" t="s">
        <v>64</v>
      </c>
      <c r="AB1102">
        <v>129.9</v>
      </c>
      <c r="AC1102">
        <v>111.563</v>
      </c>
      <c r="AD1102" t="s">
        <v>67</v>
      </c>
      <c r="AE1102" t="s">
        <v>4</v>
      </c>
      <c r="AF1102" t="s">
        <v>8</v>
      </c>
      <c r="AG1102" t="s">
        <v>88</v>
      </c>
      <c r="AH1102" s="3">
        <v>45801</v>
      </c>
      <c r="AJ1102" t="s">
        <v>56</v>
      </c>
      <c r="AK1102" s="3"/>
      <c r="AM1102" s="3"/>
      <c r="AN1102" t="s">
        <v>57</v>
      </c>
      <c r="AO1102" s="3"/>
      <c r="AR1102"/>
      <c r="AS1102">
        <v>202505</v>
      </c>
      <c r="AT1102" s="3">
        <v>45801</v>
      </c>
      <c r="AU1102">
        <v>2195631</v>
      </c>
      <c r="AW1102" s="3"/>
      <c r="AY1102" s="3"/>
      <c r="BA1102" s="3"/>
      <c r="BC1102" s="3"/>
      <c r="BD1102">
        <v>202505</v>
      </c>
      <c r="BE1102">
        <v>202505</v>
      </c>
      <c r="BF1102" s="5">
        <f>IFERROR(VLOOKUP(Sheet1[[#This Row],[ASESOR]],Parámetros!A:B,2,0),Sheet1[[#This Row],[PERIODO_ALTA]])</f>
        <v>202505</v>
      </c>
      <c r="BG1102" s="5" t="str">
        <f>_xlfn.CONCAT(TRIM(Sheet1[[#This Row],[ASESOR]])," ",TRIM(Sheet1[[#This Row],[DEPARTAMENTO]]))</f>
        <v>ALIV TELECOM S.A.C. Piura</v>
      </c>
      <c r="BH1102" s="5" t="str">
        <f>Sheet1[[#This Row],[DNI_ASESOR]]</f>
        <v>20609316170</v>
      </c>
      <c r="BI1102">
        <f>IF(Sheet1[[#This Row],[GRUPO]]="G1",IF(AND(Sheet1[[#This Row],[RECIBO1_PAGADO]]&lt;&gt;"",Sheet1[[#This Row],[RECIBO1_PAGADO]]&lt;=DATEVALUE("10/06/2025")),1,0),0)</f>
        <v>0</v>
      </c>
      <c r="BJ1102" s="9">
        <f>Sheet1[[#This Row],[PRECIO CON IGV EXTERNO]]/1.18</f>
        <v>94.544915254237296</v>
      </c>
      <c r="BK1102" s="5" t="str">
        <f>IF(MONTH(Sheet1[[#This Row],[WS_RECIBO1_EMISION]])=5,"G1",IF(MONTH(Sheet1[[#This Row],[WS_RECIBO1_EMISION]])-5=1,"G2","POR DEFINIR"))</f>
        <v>POR DEFINIR</v>
      </c>
      <c r="BL1102" s="5" t="s">
        <v>1798</v>
      </c>
    </row>
    <row r="1103" spans="1:64" x14ac:dyDescent="0.25">
      <c r="A1103">
        <v>2195676</v>
      </c>
      <c r="B1103" t="s">
        <v>1407</v>
      </c>
      <c r="C1103" t="s">
        <v>89</v>
      </c>
      <c r="D1103" t="s">
        <v>89</v>
      </c>
      <c r="E1103" t="s">
        <v>90</v>
      </c>
      <c r="H1103" s="3">
        <v>45801</v>
      </c>
      <c r="I1103" s="13">
        <v>45801.604332372684</v>
      </c>
      <c r="J1103" t="s">
        <v>195</v>
      </c>
      <c r="K1103">
        <v>1000</v>
      </c>
      <c r="L1103" t="s">
        <v>188</v>
      </c>
      <c r="M1103" t="s">
        <v>58</v>
      </c>
      <c r="N1103">
        <v>1</v>
      </c>
      <c r="O1103">
        <v>0</v>
      </c>
      <c r="P1103">
        <v>0</v>
      </c>
      <c r="Q1103">
        <v>0</v>
      </c>
      <c r="R1103" t="s">
        <v>227</v>
      </c>
      <c r="S1103" t="s">
        <v>227</v>
      </c>
      <c r="T1103">
        <v>0</v>
      </c>
      <c r="U1103" t="s">
        <v>227</v>
      </c>
      <c r="V1103" t="s">
        <v>227</v>
      </c>
      <c r="W1103" t="s">
        <v>227</v>
      </c>
      <c r="X1103" t="s">
        <v>227</v>
      </c>
      <c r="Y1103" t="s">
        <v>227</v>
      </c>
      <c r="Z1103" t="s">
        <v>228</v>
      </c>
      <c r="AA1103" t="s">
        <v>54</v>
      </c>
      <c r="AB1103">
        <v>129.9</v>
      </c>
      <c r="AC1103">
        <v>111.563</v>
      </c>
      <c r="AD1103" t="s">
        <v>67</v>
      </c>
      <c r="AE1103" t="s">
        <v>4</v>
      </c>
      <c r="AF1103" t="s">
        <v>8</v>
      </c>
      <c r="AG1103" t="s">
        <v>88</v>
      </c>
      <c r="AH1103" s="3">
        <v>45801</v>
      </c>
      <c r="AJ1103" t="s">
        <v>56</v>
      </c>
      <c r="AK1103" s="3"/>
      <c r="AM1103" s="3"/>
      <c r="AN1103" t="s">
        <v>57</v>
      </c>
      <c r="AO1103" s="3"/>
      <c r="AR1103"/>
      <c r="AS1103">
        <v>202505</v>
      </c>
      <c r="AT1103" s="3">
        <v>45801</v>
      </c>
      <c r="AU1103">
        <v>2195676</v>
      </c>
      <c r="AW1103" s="3"/>
      <c r="AY1103" s="3"/>
      <c r="BA1103" s="3"/>
      <c r="BC1103" s="3"/>
      <c r="BD1103">
        <v>202505</v>
      </c>
      <c r="BE1103">
        <v>202505</v>
      </c>
      <c r="BF1103" s="5">
        <f>IFERROR(VLOOKUP(Sheet1[[#This Row],[ASESOR]],Parámetros!A:B,2,0),Sheet1[[#This Row],[PERIODO_ALTA]])</f>
        <v>202505</v>
      </c>
      <c r="BG1103" s="5" t="str">
        <f>_xlfn.CONCAT(TRIM(Sheet1[[#This Row],[ASESOR]])," ",TRIM(Sheet1[[#This Row],[DEPARTAMENTO]]))</f>
        <v>ALIV TELECOM S.A.C. Piura</v>
      </c>
      <c r="BH1103" s="5" t="str">
        <f>Sheet1[[#This Row],[DNI_ASESOR]]</f>
        <v>20609316170</v>
      </c>
      <c r="BI1103">
        <f>IF(Sheet1[[#This Row],[GRUPO]]="G1",IF(AND(Sheet1[[#This Row],[RECIBO1_PAGADO]]&lt;&gt;"",Sheet1[[#This Row],[RECIBO1_PAGADO]]&lt;=DATEVALUE("10/06/2025")),1,0),0)</f>
        <v>0</v>
      </c>
      <c r="BJ1103" s="9">
        <f>Sheet1[[#This Row],[PRECIO CON IGV EXTERNO]]/1.18</f>
        <v>94.544915254237296</v>
      </c>
      <c r="BK1103" s="5" t="str">
        <f>IF(MONTH(Sheet1[[#This Row],[WS_RECIBO1_EMISION]])=5,"G1",IF(MONTH(Sheet1[[#This Row],[WS_RECIBO1_EMISION]])-5=1,"G2","POR DEFINIR"))</f>
        <v>POR DEFINIR</v>
      </c>
      <c r="BL1103" s="5" t="s">
        <v>1798</v>
      </c>
    </row>
    <row r="1104" spans="1:64" x14ac:dyDescent="0.25">
      <c r="A1104">
        <v>2195693</v>
      </c>
      <c r="B1104" t="s">
        <v>1408</v>
      </c>
      <c r="C1104" t="s">
        <v>94</v>
      </c>
      <c r="D1104" t="s">
        <v>95</v>
      </c>
      <c r="E1104" t="s">
        <v>96</v>
      </c>
      <c r="G1104" t="s">
        <v>269</v>
      </c>
      <c r="H1104" s="3">
        <v>45801</v>
      </c>
      <c r="I1104" s="13">
        <v>45801.535757210651</v>
      </c>
      <c r="J1104" t="s">
        <v>192</v>
      </c>
      <c r="K1104">
        <v>400</v>
      </c>
      <c r="L1104" t="s">
        <v>186</v>
      </c>
      <c r="M1104" t="s">
        <v>53</v>
      </c>
      <c r="N1104">
        <v>0</v>
      </c>
      <c r="O1104">
        <v>0</v>
      </c>
      <c r="P1104">
        <v>0</v>
      </c>
      <c r="Q1104">
        <v>0</v>
      </c>
      <c r="R1104" t="s">
        <v>227</v>
      </c>
      <c r="S1104" t="s">
        <v>227</v>
      </c>
      <c r="T1104">
        <v>0</v>
      </c>
      <c r="U1104" t="s">
        <v>227</v>
      </c>
      <c r="V1104" t="s">
        <v>227</v>
      </c>
      <c r="W1104" t="s">
        <v>227</v>
      </c>
      <c r="X1104" t="s">
        <v>227</v>
      </c>
      <c r="Y1104" t="s">
        <v>227</v>
      </c>
      <c r="Z1104" t="s">
        <v>227</v>
      </c>
      <c r="AA1104" t="s">
        <v>59</v>
      </c>
      <c r="AB1104">
        <v>129</v>
      </c>
      <c r="AC1104">
        <v>129</v>
      </c>
      <c r="AD1104" t="s">
        <v>67</v>
      </c>
      <c r="AE1104" t="s">
        <v>4</v>
      </c>
      <c r="AF1104" t="s">
        <v>8</v>
      </c>
      <c r="AG1104" t="s">
        <v>88</v>
      </c>
      <c r="AH1104" s="3">
        <v>45801</v>
      </c>
      <c r="AJ1104" t="s">
        <v>56</v>
      </c>
      <c r="AK1104" s="3"/>
      <c r="AM1104" s="3"/>
      <c r="AN1104" t="s">
        <v>57</v>
      </c>
      <c r="AO1104" s="3"/>
      <c r="AR1104"/>
      <c r="AS1104">
        <v>202505</v>
      </c>
      <c r="AT1104" s="3">
        <v>45801</v>
      </c>
      <c r="AU1104">
        <v>2195693</v>
      </c>
      <c r="AW1104" s="3"/>
      <c r="AY1104" s="3"/>
      <c r="BA1104" s="3"/>
      <c r="BC1104" s="3"/>
      <c r="BD1104">
        <v>202505</v>
      </c>
      <c r="BE1104">
        <v>202505</v>
      </c>
      <c r="BF1104" s="5">
        <f>IFERROR(VLOOKUP(Sheet1[[#This Row],[ASESOR]],Parámetros!A:B,2,0),Sheet1[[#This Row],[PERIODO_ALTA]])</f>
        <v>202505</v>
      </c>
      <c r="BG1104" s="5" t="str">
        <f>_xlfn.CONCAT(TRIM(Sheet1[[#This Row],[ASESOR]])," ",TRIM(Sheet1[[#This Row],[DEPARTAMENTO]]))</f>
        <v>ALIV TELECOM S.A.C. La Libertad</v>
      </c>
      <c r="BH1104" s="5" t="str">
        <f>Sheet1[[#This Row],[DNI_ASESOR]]</f>
        <v>20609316170</v>
      </c>
      <c r="BI1104">
        <f>IF(Sheet1[[#This Row],[GRUPO]]="G1",IF(AND(Sheet1[[#This Row],[RECIBO1_PAGADO]]&lt;&gt;"",Sheet1[[#This Row],[RECIBO1_PAGADO]]&lt;=DATEVALUE("10/06/2025")),1,0),0)</f>
        <v>0</v>
      </c>
      <c r="BJ1104" s="9">
        <f>Sheet1[[#This Row],[PRECIO CON IGV EXTERNO]]/1.18</f>
        <v>109.32203389830509</v>
      </c>
      <c r="BK1104" s="5" t="str">
        <f>IF(MONTH(Sheet1[[#This Row],[WS_RECIBO1_EMISION]])=5,"G1",IF(MONTH(Sheet1[[#This Row],[WS_RECIBO1_EMISION]])-5=1,"G2","POR DEFINIR"))</f>
        <v>POR DEFINIR</v>
      </c>
      <c r="BL1104" s="5" t="s">
        <v>1798</v>
      </c>
    </row>
    <row r="1105" spans="1:64" x14ac:dyDescent="0.25">
      <c r="A1105">
        <v>2195714</v>
      </c>
      <c r="B1105" t="s">
        <v>1409</v>
      </c>
      <c r="C1105" t="s">
        <v>85</v>
      </c>
      <c r="D1105" t="s">
        <v>86</v>
      </c>
      <c r="E1105" t="s">
        <v>87</v>
      </c>
      <c r="H1105" s="3">
        <v>45801</v>
      </c>
      <c r="I1105" s="13">
        <v>45801.577222569445</v>
      </c>
      <c r="J1105" t="s">
        <v>251</v>
      </c>
      <c r="K1105">
        <v>350</v>
      </c>
      <c r="L1105" t="s">
        <v>188</v>
      </c>
      <c r="M1105" t="s">
        <v>58</v>
      </c>
      <c r="N1105">
        <v>1</v>
      </c>
      <c r="O1105">
        <v>0</v>
      </c>
      <c r="P1105">
        <v>0</v>
      </c>
      <c r="Q1105">
        <v>0</v>
      </c>
      <c r="R1105" t="s">
        <v>227</v>
      </c>
      <c r="S1105" t="s">
        <v>227</v>
      </c>
      <c r="T1105">
        <v>0</v>
      </c>
      <c r="U1105" t="s">
        <v>227</v>
      </c>
      <c r="V1105" t="s">
        <v>227</v>
      </c>
      <c r="W1105" t="s">
        <v>227</v>
      </c>
      <c r="X1105" t="s">
        <v>227</v>
      </c>
      <c r="Y1105" t="s">
        <v>228</v>
      </c>
      <c r="Z1105" t="s">
        <v>227</v>
      </c>
      <c r="AA1105" t="s">
        <v>64</v>
      </c>
      <c r="AB1105">
        <v>139.9</v>
      </c>
      <c r="AC1105">
        <v>121.563</v>
      </c>
      <c r="AD1105" t="s">
        <v>55</v>
      </c>
      <c r="AE1105" t="s">
        <v>249</v>
      </c>
      <c r="AF1105" t="s">
        <v>250</v>
      </c>
      <c r="AG1105" t="s">
        <v>88</v>
      </c>
      <c r="AH1105" s="3">
        <v>45801</v>
      </c>
      <c r="AJ1105" t="s">
        <v>56</v>
      </c>
      <c r="AK1105" s="3"/>
      <c r="AM1105" s="3"/>
      <c r="AN1105" t="s">
        <v>57</v>
      </c>
      <c r="AO1105" s="3"/>
      <c r="AR1105"/>
      <c r="AS1105">
        <v>202505</v>
      </c>
      <c r="AT1105" s="3">
        <v>45801</v>
      </c>
      <c r="AU1105">
        <v>2195714</v>
      </c>
      <c r="AW1105" s="3"/>
      <c r="AY1105" s="3"/>
      <c r="BA1105" s="3"/>
      <c r="BC1105" s="3"/>
      <c r="BD1105">
        <v>202505</v>
      </c>
      <c r="BE1105">
        <v>202505</v>
      </c>
      <c r="BF1105" s="5">
        <f>IFERROR(VLOOKUP(Sheet1[[#This Row],[ASESOR]],Parámetros!A:B,2,0),Sheet1[[#This Row],[PERIODO_ALTA]])</f>
        <v>202505</v>
      </c>
      <c r="BG1105" s="5" t="str">
        <f>_xlfn.CONCAT(TRIM(Sheet1[[#This Row],[ASESOR]])," ",TRIM(Sheet1[[#This Row],[DEPARTAMENTO]]))</f>
        <v>COMUNICACIONES CLV CENTER S.A. Lambayeque</v>
      </c>
      <c r="BH1105" s="5" t="str">
        <f>Sheet1[[#This Row],[DNI_ASESOR]]</f>
        <v>20555450819</v>
      </c>
      <c r="BI1105">
        <f>IF(Sheet1[[#This Row],[GRUPO]]="G1",IF(AND(Sheet1[[#This Row],[RECIBO1_PAGADO]]&lt;&gt;"",Sheet1[[#This Row],[RECIBO1_PAGADO]]&lt;=DATEVALUE("10/06/2025")),1,0),0)</f>
        <v>0</v>
      </c>
      <c r="BJ1105" s="9">
        <f>Sheet1[[#This Row],[PRECIO CON IGV EXTERNO]]/1.18</f>
        <v>103.01949152542373</v>
      </c>
      <c r="BK1105" s="5" t="str">
        <f>IF(MONTH(Sheet1[[#This Row],[WS_RECIBO1_EMISION]])=5,"G1",IF(MONTH(Sheet1[[#This Row],[WS_RECIBO1_EMISION]])-5=1,"G2","POR DEFINIR"))</f>
        <v>POR DEFINIR</v>
      </c>
      <c r="BL1105" s="5" t="s">
        <v>1798</v>
      </c>
    </row>
    <row r="1106" spans="1:64" x14ac:dyDescent="0.25">
      <c r="A1106">
        <v>2195728</v>
      </c>
      <c r="B1106" t="s">
        <v>1410</v>
      </c>
      <c r="C1106" t="s">
        <v>94</v>
      </c>
      <c r="D1106" t="s">
        <v>95</v>
      </c>
      <c r="E1106" t="s">
        <v>96</v>
      </c>
      <c r="H1106" s="3">
        <v>45800</v>
      </c>
      <c r="I1106" s="13">
        <v>45801.541955208333</v>
      </c>
      <c r="J1106" t="s">
        <v>190</v>
      </c>
      <c r="K1106">
        <v>350</v>
      </c>
      <c r="L1106" t="s">
        <v>186</v>
      </c>
      <c r="M1106" t="s">
        <v>53</v>
      </c>
      <c r="N1106">
        <v>0</v>
      </c>
      <c r="O1106">
        <v>0</v>
      </c>
      <c r="P1106">
        <v>0</v>
      </c>
      <c r="Q1106">
        <v>0</v>
      </c>
      <c r="R1106" t="s">
        <v>227</v>
      </c>
      <c r="S1106" t="s">
        <v>227</v>
      </c>
      <c r="T1106">
        <v>0</v>
      </c>
      <c r="U1106" t="s">
        <v>227</v>
      </c>
      <c r="V1106" t="s">
        <v>227</v>
      </c>
      <c r="W1106" t="s">
        <v>227</v>
      </c>
      <c r="X1106" t="s">
        <v>227</v>
      </c>
      <c r="Y1106" t="s">
        <v>227</v>
      </c>
      <c r="Z1106" t="s">
        <v>227</v>
      </c>
      <c r="AA1106" t="s">
        <v>54</v>
      </c>
      <c r="AB1106">
        <v>69</v>
      </c>
      <c r="AC1106">
        <v>69</v>
      </c>
      <c r="AD1106" t="s">
        <v>67</v>
      </c>
      <c r="AE1106" t="s">
        <v>4</v>
      </c>
      <c r="AF1106" t="s">
        <v>8</v>
      </c>
      <c r="AG1106" t="s">
        <v>88</v>
      </c>
      <c r="AH1106" s="3">
        <v>45801</v>
      </c>
      <c r="AJ1106" t="s">
        <v>56</v>
      </c>
      <c r="AK1106" s="3"/>
      <c r="AM1106" s="3"/>
      <c r="AN1106" t="s">
        <v>57</v>
      </c>
      <c r="AO1106" s="3"/>
      <c r="AR1106"/>
      <c r="AS1106">
        <v>202505</v>
      </c>
      <c r="AT1106" s="3">
        <v>45801</v>
      </c>
      <c r="AU1106">
        <v>2195728</v>
      </c>
      <c r="AW1106" s="3"/>
      <c r="AY1106" s="3"/>
      <c r="BA1106" s="3"/>
      <c r="BC1106" s="3"/>
      <c r="BD1106">
        <v>202505</v>
      </c>
      <c r="BE1106">
        <v>202505</v>
      </c>
      <c r="BF1106" s="5">
        <f>IFERROR(VLOOKUP(Sheet1[[#This Row],[ASESOR]],Parámetros!A:B,2,0),Sheet1[[#This Row],[PERIODO_ALTA]])</f>
        <v>202505</v>
      </c>
      <c r="BG1106" s="5" t="str">
        <f>_xlfn.CONCAT(TRIM(Sheet1[[#This Row],[ASESOR]])," ",TRIM(Sheet1[[#This Row],[DEPARTAMENTO]]))</f>
        <v>ALIV TELECOM S.A.C. La Libertad</v>
      </c>
      <c r="BH1106" s="5" t="str">
        <f>Sheet1[[#This Row],[DNI_ASESOR]]</f>
        <v>20609316170</v>
      </c>
      <c r="BI1106">
        <f>IF(Sheet1[[#This Row],[GRUPO]]="G1",IF(AND(Sheet1[[#This Row],[RECIBO1_PAGADO]]&lt;&gt;"",Sheet1[[#This Row],[RECIBO1_PAGADO]]&lt;=DATEVALUE("10/06/2025")),1,0),0)</f>
        <v>0</v>
      </c>
      <c r="BJ1106" s="9">
        <f>Sheet1[[#This Row],[PRECIO CON IGV EXTERNO]]/1.18</f>
        <v>58.474576271186443</v>
      </c>
      <c r="BK1106" s="5" t="str">
        <f>IF(MONTH(Sheet1[[#This Row],[WS_RECIBO1_EMISION]])=5,"G1",IF(MONTH(Sheet1[[#This Row],[WS_RECIBO1_EMISION]])-5=1,"G2","POR DEFINIR"))</f>
        <v>POR DEFINIR</v>
      </c>
      <c r="BL1106" s="5" t="s">
        <v>1798</v>
      </c>
    </row>
    <row r="1107" spans="1:64" x14ac:dyDescent="0.25">
      <c r="A1107">
        <v>2195756</v>
      </c>
      <c r="B1107" t="s">
        <v>1411</v>
      </c>
      <c r="C1107" t="s">
        <v>89</v>
      </c>
      <c r="D1107" t="s">
        <v>89</v>
      </c>
      <c r="E1107" t="s">
        <v>89</v>
      </c>
      <c r="H1107" s="3">
        <v>45801</v>
      </c>
      <c r="I1107" s="13">
        <v>45801.575133645834</v>
      </c>
      <c r="J1107" t="s">
        <v>191</v>
      </c>
      <c r="K1107">
        <v>550</v>
      </c>
      <c r="L1107" t="s">
        <v>186</v>
      </c>
      <c r="M1107" t="s">
        <v>53</v>
      </c>
      <c r="N1107">
        <v>0</v>
      </c>
      <c r="O1107">
        <v>0</v>
      </c>
      <c r="P1107">
        <v>0</v>
      </c>
      <c r="Q1107">
        <v>0</v>
      </c>
      <c r="R1107" t="s">
        <v>227</v>
      </c>
      <c r="S1107" t="s">
        <v>227</v>
      </c>
      <c r="T1107">
        <v>0</v>
      </c>
      <c r="U1107" t="s">
        <v>227</v>
      </c>
      <c r="V1107" t="s">
        <v>227</v>
      </c>
      <c r="W1107" t="s">
        <v>227</v>
      </c>
      <c r="X1107" t="s">
        <v>227</v>
      </c>
      <c r="Y1107" t="s">
        <v>227</v>
      </c>
      <c r="Z1107" t="s">
        <v>227</v>
      </c>
      <c r="AA1107" t="s">
        <v>54</v>
      </c>
      <c r="AB1107">
        <v>89</v>
      </c>
      <c r="AC1107">
        <v>89</v>
      </c>
      <c r="AD1107" t="s">
        <v>55</v>
      </c>
      <c r="AE1107" t="s">
        <v>4</v>
      </c>
      <c r="AF1107" t="s">
        <v>8</v>
      </c>
      <c r="AG1107" t="s">
        <v>88</v>
      </c>
      <c r="AH1107" s="3">
        <v>45802</v>
      </c>
      <c r="AJ1107" t="s">
        <v>56</v>
      </c>
      <c r="AK1107" s="3"/>
      <c r="AM1107" s="3"/>
      <c r="AN1107" t="s">
        <v>57</v>
      </c>
      <c r="AO1107" s="3"/>
      <c r="AR1107"/>
      <c r="AS1107">
        <v>202505</v>
      </c>
      <c r="AT1107" s="3">
        <v>45802</v>
      </c>
      <c r="AU1107">
        <v>2195756</v>
      </c>
      <c r="AW1107" s="3"/>
      <c r="AY1107" s="3"/>
      <c r="BA1107" s="3"/>
      <c r="BC1107" s="3"/>
      <c r="BD1107">
        <v>202505</v>
      </c>
      <c r="BE1107">
        <v>202505</v>
      </c>
      <c r="BF1107" s="5">
        <f>IFERROR(VLOOKUP(Sheet1[[#This Row],[ASESOR]],Parámetros!A:B,2,0),Sheet1[[#This Row],[PERIODO_ALTA]])</f>
        <v>202505</v>
      </c>
      <c r="BG1107" s="5" t="str">
        <f>_xlfn.CONCAT(TRIM(Sheet1[[#This Row],[ASESOR]])," ",TRIM(Sheet1[[#This Row],[DEPARTAMENTO]]))</f>
        <v>ALIV TELECOM S.A.C. Piura</v>
      </c>
      <c r="BH1107" s="5" t="str">
        <f>Sheet1[[#This Row],[DNI_ASESOR]]</f>
        <v>20609316170</v>
      </c>
      <c r="BI1107">
        <f>IF(Sheet1[[#This Row],[GRUPO]]="G1",IF(AND(Sheet1[[#This Row],[RECIBO1_PAGADO]]&lt;&gt;"",Sheet1[[#This Row],[RECIBO1_PAGADO]]&lt;=DATEVALUE("10/06/2025")),1,0),0)</f>
        <v>0</v>
      </c>
      <c r="BJ1107" s="9">
        <f>Sheet1[[#This Row],[PRECIO CON IGV EXTERNO]]/1.18</f>
        <v>75.423728813559322</v>
      </c>
      <c r="BK1107" s="5" t="str">
        <f>IF(MONTH(Sheet1[[#This Row],[WS_RECIBO1_EMISION]])=5,"G1",IF(MONTH(Sheet1[[#This Row],[WS_RECIBO1_EMISION]])-5=1,"G2","POR DEFINIR"))</f>
        <v>POR DEFINIR</v>
      </c>
      <c r="BL1107" s="5" t="s">
        <v>1798</v>
      </c>
    </row>
    <row r="1108" spans="1:64" x14ac:dyDescent="0.25">
      <c r="A1108">
        <v>2195761</v>
      </c>
      <c r="B1108" t="s">
        <v>1412</v>
      </c>
      <c r="C1108" t="s">
        <v>94</v>
      </c>
      <c r="D1108" t="s">
        <v>95</v>
      </c>
      <c r="E1108" t="s">
        <v>96</v>
      </c>
      <c r="H1108" s="3">
        <v>45801</v>
      </c>
      <c r="I1108" s="13">
        <v>45801.550126273149</v>
      </c>
      <c r="J1108" t="s">
        <v>190</v>
      </c>
      <c r="K1108">
        <v>350</v>
      </c>
      <c r="L1108" t="s">
        <v>186</v>
      </c>
      <c r="M1108" t="s">
        <v>53</v>
      </c>
      <c r="N1108">
        <v>0</v>
      </c>
      <c r="O1108">
        <v>0</v>
      </c>
      <c r="P1108">
        <v>0</v>
      </c>
      <c r="Q1108">
        <v>0</v>
      </c>
      <c r="R1108" t="s">
        <v>227</v>
      </c>
      <c r="S1108" t="s">
        <v>227</v>
      </c>
      <c r="T1108">
        <v>0</v>
      </c>
      <c r="U1108" t="s">
        <v>227</v>
      </c>
      <c r="V1108" t="s">
        <v>227</v>
      </c>
      <c r="W1108" t="s">
        <v>227</v>
      </c>
      <c r="X1108" t="s">
        <v>227</v>
      </c>
      <c r="Y1108" t="s">
        <v>227</v>
      </c>
      <c r="Z1108" t="s">
        <v>227</v>
      </c>
      <c r="AA1108" t="s">
        <v>54</v>
      </c>
      <c r="AB1108">
        <v>69</v>
      </c>
      <c r="AC1108">
        <v>69</v>
      </c>
      <c r="AD1108" t="s">
        <v>67</v>
      </c>
      <c r="AE1108" t="s">
        <v>4</v>
      </c>
      <c r="AF1108" t="s">
        <v>8</v>
      </c>
      <c r="AG1108" t="s">
        <v>88</v>
      </c>
      <c r="AH1108" s="3">
        <v>45801</v>
      </c>
      <c r="AJ1108" t="s">
        <v>56</v>
      </c>
      <c r="AK1108" s="3"/>
      <c r="AM1108" s="3"/>
      <c r="AN1108" t="s">
        <v>57</v>
      </c>
      <c r="AO1108" s="3"/>
      <c r="AR1108"/>
      <c r="AS1108">
        <v>202505</v>
      </c>
      <c r="AT1108" s="3">
        <v>45801</v>
      </c>
      <c r="AU1108">
        <v>2195761</v>
      </c>
      <c r="AW1108" s="3"/>
      <c r="AY1108" s="3"/>
      <c r="BA1108" s="3"/>
      <c r="BC1108" s="3"/>
      <c r="BD1108">
        <v>202505</v>
      </c>
      <c r="BE1108">
        <v>202505</v>
      </c>
      <c r="BF1108" s="5">
        <f>IFERROR(VLOOKUP(Sheet1[[#This Row],[ASESOR]],Parámetros!A:B,2,0),Sheet1[[#This Row],[PERIODO_ALTA]])</f>
        <v>202505</v>
      </c>
      <c r="BG1108" s="5" t="str">
        <f>_xlfn.CONCAT(TRIM(Sheet1[[#This Row],[ASESOR]])," ",TRIM(Sheet1[[#This Row],[DEPARTAMENTO]]))</f>
        <v>ALIV TELECOM S.A.C. La Libertad</v>
      </c>
      <c r="BH1108" s="5" t="str">
        <f>Sheet1[[#This Row],[DNI_ASESOR]]</f>
        <v>20609316170</v>
      </c>
      <c r="BI1108">
        <f>IF(Sheet1[[#This Row],[GRUPO]]="G1",IF(AND(Sheet1[[#This Row],[RECIBO1_PAGADO]]&lt;&gt;"",Sheet1[[#This Row],[RECIBO1_PAGADO]]&lt;=DATEVALUE("10/06/2025")),1,0),0)</f>
        <v>0</v>
      </c>
      <c r="BJ1108" s="9">
        <f>Sheet1[[#This Row],[PRECIO CON IGV EXTERNO]]/1.18</f>
        <v>58.474576271186443</v>
      </c>
      <c r="BK1108" s="5" t="str">
        <f>IF(MONTH(Sheet1[[#This Row],[WS_RECIBO1_EMISION]])=5,"G1",IF(MONTH(Sheet1[[#This Row],[WS_RECIBO1_EMISION]])-5=1,"G2","POR DEFINIR"))</f>
        <v>POR DEFINIR</v>
      </c>
      <c r="BL1108" s="5" t="s">
        <v>1798</v>
      </c>
    </row>
    <row r="1109" spans="1:64" x14ac:dyDescent="0.25">
      <c r="A1109">
        <v>2195766</v>
      </c>
      <c r="B1109" t="s">
        <v>1413</v>
      </c>
      <c r="C1109" t="s">
        <v>89</v>
      </c>
      <c r="D1109" t="s">
        <v>89</v>
      </c>
      <c r="E1109" t="s">
        <v>90</v>
      </c>
      <c r="H1109" s="3">
        <v>45801</v>
      </c>
      <c r="I1109" s="13">
        <v>45801.589711805558</v>
      </c>
      <c r="J1109" t="s">
        <v>190</v>
      </c>
      <c r="K1109">
        <v>350</v>
      </c>
      <c r="L1109" t="s">
        <v>188</v>
      </c>
      <c r="M1109" t="s">
        <v>58</v>
      </c>
      <c r="N1109">
        <v>0</v>
      </c>
      <c r="O1109">
        <v>0</v>
      </c>
      <c r="P1109">
        <v>1</v>
      </c>
      <c r="Q1109">
        <v>0</v>
      </c>
      <c r="R1109" t="s">
        <v>227</v>
      </c>
      <c r="S1109" t="s">
        <v>227</v>
      </c>
      <c r="T1109">
        <v>0</v>
      </c>
      <c r="U1109" t="s">
        <v>227</v>
      </c>
      <c r="V1109" t="s">
        <v>227</v>
      </c>
      <c r="W1109" t="s">
        <v>227</v>
      </c>
      <c r="X1109" t="s">
        <v>227</v>
      </c>
      <c r="Y1109" t="s">
        <v>227</v>
      </c>
      <c r="Z1109" t="s">
        <v>227</v>
      </c>
      <c r="AA1109" t="s">
        <v>54</v>
      </c>
      <c r="AB1109">
        <v>84</v>
      </c>
      <c r="AC1109">
        <v>84</v>
      </c>
      <c r="AD1109" t="s">
        <v>60</v>
      </c>
      <c r="AE1109" t="s">
        <v>4</v>
      </c>
      <c r="AF1109" t="s">
        <v>8</v>
      </c>
      <c r="AG1109" t="s">
        <v>88</v>
      </c>
      <c r="AH1109" s="3">
        <v>45801</v>
      </c>
      <c r="AJ1109" t="s">
        <v>56</v>
      </c>
      <c r="AK1109" s="3"/>
      <c r="AM1109" s="3"/>
      <c r="AN1109" t="s">
        <v>57</v>
      </c>
      <c r="AO1109" s="3"/>
      <c r="AR1109"/>
      <c r="AS1109">
        <v>202505</v>
      </c>
      <c r="AT1109" s="3">
        <v>45801</v>
      </c>
      <c r="AU1109">
        <v>2195766</v>
      </c>
      <c r="AW1109" s="3"/>
      <c r="AY1109" s="3"/>
      <c r="BA1109" s="3"/>
      <c r="BC1109" s="3"/>
      <c r="BD1109">
        <v>202505</v>
      </c>
      <c r="BE1109">
        <v>202505</v>
      </c>
      <c r="BF1109" s="5">
        <f>IFERROR(VLOOKUP(Sheet1[[#This Row],[ASESOR]],Parámetros!A:B,2,0),Sheet1[[#This Row],[PERIODO_ALTA]])</f>
        <v>202505</v>
      </c>
      <c r="BG1109" s="5" t="str">
        <f>_xlfn.CONCAT(TRIM(Sheet1[[#This Row],[ASESOR]])," ",TRIM(Sheet1[[#This Row],[DEPARTAMENTO]]))</f>
        <v>ALIV TELECOM S.A.C. Piura</v>
      </c>
      <c r="BH1109" s="5" t="str">
        <f>Sheet1[[#This Row],[DNI_ASESOR]]</f>
        <v>20609316170</v>
      </c>
      <c r="BI1109">
        <f>IF(Sheet1[[#This Row],[GRUPO]]="G1",IF(AND(Sheet1[[#This Row],[RECIBO1_PAGADO]]&lt;&gt;"",Sheet1[[#This Row],[RECIBO1_PAGADO]]&lt;=DATEVALUE("10/06/2025")),1,0),0)</f>
        <v>0</v>
      </c>
      <c r="BJ1109" s="9">
        <f>Sheet1[[#This Row],[PRECIO CON IGV EXTERNO]]/1.18</f>
        <v>71.186440677966104</v>
      </c>
      <c r="BK1109" s="5" t="str">
        <f>IF(MONTH(Sheet1[[#This Row],[WS_RECIBO1_EMISION]])=5,"G1",IF(MONTH(Sheet1[[#This Row],[WS_RECIBO1_EMISION]])-5=1,"G2","POR DEFINIR"))</f>
        <v>POR DEFINIR</v>
      </c>
      <c r="BL1109" s="5" t="s">
        <v>1798</v>
      </c>
    </row>
    <row r="1110" spans="1:64" x14ac:dyDescent="0.25">
      <c r="A1110">
        <v>2195786</v>
      </c>
      <c r="B1110" t="s">
        <v>1414</v>
      </c>
      <c r="C1110" t="s">
        <v>94</v>
      </c>
      <c r="D1110" t="s">
        <v>95</v>
      </c>
      <c r="E1110" t="s">
        <v>96</v>
      </c>
      <c r="H1110" s="3">
        <v>45801</v>
      </c>
      <c r="I1110" s="13">
        <v>45801.585584953704</v>
      </c>
      <c r="J1110" t="s">
        <v>191</v>
      </c>
      <c r="K1110">
        <v>550</v>
      </c>
      <c r="L1110" t="s">
        <v>186</v>
      </c>
      <c r="M1110" t="s">
        <v>53</v>
      </c>
      <c r="N1110">
        <v>0</v>
      </c>
      <c r="O1110">
        <v>0</v>
      </c>
      <c r="P1110">
        <v>0</v>
      </c>
      <c r="Q1110">
        <v>0</v>
      </c>
      <c r="R1110" t="s">
        <v>227</v>
      </c>
      <c r="S1110" t="s">
        <v>227</v>
      </c>
      <c r="T1110">
        <v>0</v>
      </c>
      <c r="U1110" t="s">
        <v>227</v>
      </c>
      <c r="V1110" t="s">
        <v>227</v>
      </c>
      <c r="W1110" t="s">
        <v>227</v>
      </c>
      <c r="X1110" t="s">
        <v>227</v>
      </c>
      <c r="Y1110" t="s">
        <v>227</v>
      </c>
      <c r="Z1110" t="s">
        <v>227</v>
      </c>
      <c r="AA1110" t="s">
        <v>54</v>
      </c>
      <c r="AB1110">
        <v>89</v>
      </c>
      <c r="AC1110">
        <v>89</v>
      </c>
      <c r="AD1110" t="s">
        <v>67</v>
      </c>
      <c r="AE1110" t="s">
        <v>4</v>
      </c>
      <c r="AF1110" t="s">
        <v>8</v>
      </c>
      <c r="AG1110" t="s">
        <v>88</v>
      </c>
      <c r="AH1110" s="3">
        <v>45801</v>
      </c>
      <c r="AJ1110" t="s">
        <v>56</v>
      </c>
      <c r="AK1110" s="3"/>
      <c r="AM1110" s="3"/>
      <c r="AN1110" t="s">
        <v>57</v>
      </c>
      <c r="AO1110" s="3"/>
      <c r="AR1110"/>
      <c r="AS1110">
        <v>202505</v>
      </c>
      <c r="AT1110" s="3">
        <v>45801</v>
      </c>
      <c r="AU1110">
        <v>2195786</v>
      </c>
      <c r="AW1110" s="3"/>
      <c r="AY1110" s="3"/>
      <c r="BA1110" s="3"/>
      <c r="BC1110" s="3"/>
      <c r="BD1110">
        <v>202505</v>
      </c>
      <c r="BE1110">
        <v>202505</v>
      </c>
      <c r="BF1110" s="5">
        <f>IFERROR(VLOOKUP(Sheet1[[#This Row],[ASESOR]],Parámetros!A:B,2,0),Sheet1[[#This Row],[PERIODO_ALTA]])</f>
        <v>202505</v>
      </c>
      <c r="BG1110" s="5" t="str">
        <f>_xlfn.CONCAT(TRIM(Sheet1[[#This Row],[ASESOR]])," ",TRIM(Sheet1[[#This Row],[DEPARTAMENTO]]))</f>
        <v>ALIV TELECOM S.A.C. La Libertad</v>
      </c>
      <c r="BH1110" s="5" t="str">
        <f>Sheet1[[#This Row],[DNI_ASESOR]]</f>
        <v>20609316170</v>
      </c>
      <c r="BI1110">
        <f>IF(Sheet1[[#This Row],[GRUPO]]="G1",IF(AND(Sheet1[[#This Row],[RECIBO1_PAGADO]]&lt;&gt;"",Sheet1[[#This Row],[RECIBO1_PAGADO]]&lt;=DATEVALUE("10/06/2025")),1,0),0)</f>
        <v>0</v>
      </c>
      <c r="BJ1110" s="9">
        <f>Sheet1[[#This Row],[PRECIO CON IGV EXTERNO]]/1.18</f>
        <v>75.423728813559322</v>
      </c>
      <c r="BK1110" s="5" t="str">
        <f>IF(MONTH(Sheet1[[#This Row],[WS_RECIBO1_EMISION]])=5,"G1",IF(MONTH(Sheet1[[#This Row],[WS_RECIBO1_EMISION]])-5=1,"G2","POR DEFINIR"))</f>
        <v>POR DEFINIR</v>
      </c>
      <c r="BL1110" s="5" t="s">
        <v>1798</v>
      </c>
    </row>
    <row r="1111" spans="1:64" x14ac:dyDescent="0.25">
      <c r="A1111">
        <v>2195854</v>
      </c>
      <c r="B1111" t="s">
        <v>1415</v>
      </c>
      <c r="C1111" t="s">
        <v>89</v>
      </c>
      <c r="D1111" t="s">
        <v>89</v>
      </c>
      <c r="E1111" t="s">
        <v>89</v>
      </c>
      <c r="H1111" s="3">
        <v>45801</v>
      </c>
      <c r="I1111" s="13">
        <v>45801.608485682867</v>
      </c>
      <c r="J1111" t="s">
        <v>195</v>
      </c>
      <c r="K1111">
        <v>1000</v>
      </c>
      <c r="L1111" t="s">
        <v>188</v>
      </c>
      <c r="M1111" t="s">
        <v>58</v>
      </c>
      <c r="N1111">
        <v>1</v>
      </c>
      <c r="O1111">
        <v>0</v>
      </c>
      <c r="P1111">
        <v>0</v>
      </c>
      <c r="Q1111">
        <v>0</v>
      </c>
      <c r="R1111" t="s">
        <v>227</v>
      </c>
      <c r="S1111" t="s">
        <v>227</v>
      </c>
      <c r="T1111">
        <v>0</v>
      </c>
      <c r="U1111" t="s">
        <v>227</v>
      </c>
      <c r="V1111" t="s">
        <v>227</v>
      </c>
      <c r="W1111" t="s">
        <v>227</v>
      </c>
      <c r="X1111" t="s">
        <v>227</v>
      </c>
      <c r="Y1111" t="s">
        <v>227</v>
      </c>
      <c r="Z1111" t="s">
        <v>228</v>
      </c>
      <c r="AA1111" t="s">
        <v>54</v>
      </c>
      <c r="AB1111">
        <v>129.9</v>
      </c>
      <c r="AC1111">
        <v>111.563</v>
      </c>
      <c r="AD1111" t="s">
        <v>67</v>
      </c>
      <c r="AE1111" t="s">
        <v>70</v>
      </c>
      <c r="AF1111" t="s">
        <v>131</v>
      </c>
      <c r="AG1111" t="s">
        <v>88</v>
      </c>
      <c r="AH1111" s="3">
        <v>45801</v>
      </c>
      <c r="AJ1111" t="s">
        <v>56</v>
      </c>
      <c r="AK1111" s="3"/>
      <c r="AM1111" s="3"/>
      <c r="AN1111" t="s">
        <v>57</v>
      </c>
      <c r="AO1111" s="3"/>
      <c r="AR1111"/>
      <c r="AS1111">
        <v>202505</v>
      </c>
      <c r="AT1111" s="3">
        <v>45801</v>
      </c>
      <c r="AU1111">
        <v>2195854</v>
      </c>
      <c r="AW1111" s="3"/>
      <c r="AY1111" s="3"/>
      <c r="BA1111" s="3"/>
      <c r="BC1111" s="3"/>
      <c r="BD1111">
        <v>202505</v>
      </c>
      <c r="BE1111">
        <v>202505</v>
      </c>
      <c r="BF1111" s="5">
        <f>IFERROR(VLOOKUP(Sheet1[[#This Row],[ASESOR]],Parámetros!A:B,2,0),Sheet1[[#This Row],[PERIODO_ALTA]])</f>
        <v>202505</v>
      </c>
      <c r="BG1111" s="5" t="str">
        <f>_xlfn.CONCAT(TRIM(Sheet1[[#This Row],[ASESOR]])," ",TRIM(Sheet1[[#This Row],[DEPARTAMENTO]]))</f>
        <v>SICOMNET SAC Piura</v>
      </c>
      <c r="BH1111" s="5" t="str">
        <f>Sheet1[[#This Row],[DNI_ASESOR]]</f>
        <v>20610959564</v>
      </c>
      <c r="BI1111">
        <f>IF(Sheet1[[#This Row],[GRUPO]]="G1",IF(AND(Sheet1[[#This Row],[RECIBO1_PAGADO]]&lt;&gt;"",Sheet1[[#This Row],[RECIBO1_PAGADO]]&lt;=DATEVALUE("10/06/2025")),1,0),0)</f>
        <v>0</v>
      </c>
      <c r="BJ1111" s="9">
        <f>Sheet1[[#This Row],[PRECIO CON IGV EXTERNO]]/1.18</f>
        <v>94.544915254237296</v>
      </c>
      <c r="BK1111" s="5" t="str">
        <f>IF(MONTH(Sheet1[[#This Row],[WS_RECIBO1_EMISION]])=5,"G1",IF(MONTH(Sheet1[[#This Row],[WS_RECIBO1_EMISION]])-5=1,"G2","POR DEFINIR"))</f>
        <v>POR DEFINIR</v>
      </c>
      <c r="BL1111" s="5" t="s">
        <v>1798</v>
      </c>
    </row>
    <row r="1112" spans="1:64" x14ac:dyDescent="0.25">
      <c r="A1112">
        <v>2195884</v>
      </c>
      <c r="B1112" t="s">
        <v>1416</v>
      </c>
      <c r="C1112" t="s">
        <v>94</v>
      </c>
      <c r="D1112" t="s">
        <v>95</v>
      </c>
      <c r="E1112" t="s">
        <v>96</v>
      </c>
      <c r="H1112" s="3">
        <v>45801</v>
      </c>
      <c r="I1112" s="13">
        <v>45801.637633067126</v>
      </c>
      <c r="J1112" t="s">
        <v>190</v>
      </c>
      <c r="K1112">
        <v>350</v>
      </c>
      <c r="L1112" t="s">
        <v>188</v>
      </c>
      <c r="M1112" t="s">
        <v>58</v>
      </c>
      <c r="N1112">
        <v>0</v>
      </c>
      <c r="O1112">
        <v>0</v>
      </c>
      <c r="P1112">
        <v>1</v>
      </c>
      <c r="Q1112">
        <v>0</v>
      </c>
      <c r="R1112" t="s">
        <v>227</v>
      </c>
      <c r="S1112" t="s">
        <v>227</v>
      </c>
      <c r="T1112">
        <v>0</v>
      </c>
      <c r="U1112" t="s">
        <v>227</v>
      </c>
      <c r="V1112" t="s">
        <v>227</v>
      </c>
      <c r="W1112" t="s">
        <v>227</v>
      </c>
      <c r="X1112" t="s">
        <v>227</v>
      </c>
      <c r="Y1112" t="s">
        <v>227</v>
      </c>
      <c r="Z1112" t="s">
        <v>227</v>
      </c>
      <c r="AA1112" t="s">
        <v>54</v>
      </c>
      <c r="AB1112">
        <v>84</v>
      </c>
      <c r="AC1112">
        <v>84</v>
      </c>
      <c r="AD1112" t="s">
        <v>60</v>
      </c>
      <c r="AE1112" t="s">
        <v>6</v>
      </c>
      <c r="AF1112" t="s">
        <v>10</v>
      </c>
      <c r="AG1112" t="s">
        <v>88</v>
      </c>
      <c r="AH1112" s="3">
        <v>45801</v>
      </c>
      <c r="AJ1112" t="s">
        <v>56</v>
      </c>
      <c r="AK1112" s="3"/>
      <c r="AM1112" s="3"/>
      <c r="AN1112" t="s">
        <v>57</v>
      </c>
      <c r="AO1112" s="3"/>
      <c r="AQ1112" t="s">
        <v>57</v>
      </c>
      <c r="AR1112" t="s">
        <v>69</v>
      </c>
      <c r="AS1112">
        <v>202505</v>
      </c>
      <c r="AT1112" s="3">
        <v>45801</v>
      </c>
      <c r="AU1112">
        <v>2195884</v>
      </c>
      <c r="AW1112" s="3"/>
      <c r="AY1112" s="3"/>
      <c r="BA1112" s="3"/>
      <c r="BC1112" s="3"/>
      <c r="BD1112">
        <v>202505</v>
      </c>
      <c r="BE1112">
        <v>202505</v>
      </c>
      <c r="BF1112" s="5">
        <f>IFERROR(VLOOKUP(Sheet1[[#This Row],[ASESOR]],Parámetros!A:B,2,0),Sheet1[[#This Row],[PERIODO_ALTA]])</f>
        <v>202505</v>
      </c>
      <c r="BG1112" s="5" t="str">
        <f>_xlfn.CONCAT(TRIM(Sheet1[[#This Row],[ASESOR]])," ",TRIM(Sheet1[[#This Row],[DEPARTAMENTO]]))</f>
        <v>DAS SOLUCIONES S.A.C. La Libertad</v>
      </c>
      <c r="BH1112" s="5" t="str">
        <f>Sheet1[[#This Row],[DNI_ASESOR]]</f>
        <v>20607995258</v>
      </c>
      <c r="BI1112">
        <f>IF(Sheet1[[#This Row],[GRUPO]]="G1",IF(AND(Sheet1[[#This Row],[RECIBO1_PAGADO]]&lt;&gt;"",Sheet1[[#This Row],[RECIBO1_PAGADO]]&lt;=DATEVALUE("10/06/2025")),1,0),0)</f>
        <v>0</v>
      </c>
      <c r="BJ1112" s="9">
        <f>Sheet1[[#This Row],[PRECIO CON IGV EXTERNO]]/1.18</f>
        <v>71.186440677966104</v>
      </c>
      <c r="BK1112" s="5" t="str">
        <f>IF(MONTH(Sheet1[[#This Row],[WS_RECIBO1_EMISION]])=5,"G1",IF(MONTH(Sheet1[[#This Row],[WS_RECIBO1_EMISION]])-5=1,"G2","POR DEFINIR"))</f>
        <v>POR DEFINIR</v>
      </c>
      <c r="BL1112" s="5" t="s">
        <v>1798</v>
      </c>
    </row>
    <row r="1113" spans="1:64" x14ac:dyDescent="0.25">
      <c r="A1113">
        <v>2195895</v>
      </c>
      <c r="B1113" t="s">
        <v>1417</v>
      </c>
      <c r="C1113" t="s">
        <v>1003</v>
      </c>
      <c r="D1113" t="s">
        <v>1003</v>
      </c>
      <c r="E1113" t="s">
        <v>1004</v>
      </c>
      <c r="H1113" s="3">
        <v>45800</v>
      </c>
      <c r="I1113" s="13">
        <v>45801.583503240741</v>
      </c>
      <c r="J1113" t="s">
        <v>190</v>
      </c>
      <c r="K1113">
        <v>350</v>
      </c>
      <c r="L1113" t="s">
        <v>186</v>
      </c>
      <c r="M1113" t="s">
        <v>53</v>
      </c>
      <c r="N1113">
        <v>0</v>
      </c>
      <c r="O1113">
        <v>0</v>
      </c>
      <c r="P1113">
        <v>0</v>
      </c>
      <c r="Q1113">
        <v>0</v>
      </c>
      <c r="R1113" t="s">
        <v>227</v>
      </c>
      <c r="S1113" t="s">
        <v>227</v>
      </c>
      <c r="T1113">
        <v>0</v>
      </c>
      <c r="U1113" t="s">
        <v>227</v>
      </c>
      <c r="V1113" t="s">
        <v>227</v>
      </c>
      <c r="W1113" t="s">
        <v>227</v>
      </c>
      <c r="X1113" t="s">
        <v>227</v>
      </c>
      <c r="Y1113" t="s">
        <v>227</v>
      </c>
      <c r="Z1113" t="s">
        <v>227</v>
      </c>
      <c r="AA1113" t="s">
        <v>64</v>
      </c>
      <c r="AB1113">
        <v>69</v>
      </c>
      <c r="AC1113">
        <v>69</v>
      </c>
      <c r="AD1113" t="s">
        <v>67</v>
      </c>
      <c r="AE1113" t="s">
        <v>1082</v>
      </c>
      <c r="AF1113" t="s">
        <v>1083</v>
      </c>
      <c r="AG1113" t="s">
        <v>88</v>
      </c>
      <c r="AH1113" s="3">
        <v>45801</v>
      </c>
      <c r="AJ1113" t="s">
        <v>56</v>
      </c>
      <c r="AK1113" s="3"/>
      <c r="AM1113" s="3"/>
      <c r="AN1113" t="s">
        <v>57</v>
      </c>
      <c r="AO1113" s="3"/>
      <c r="AR1113"/>
      <c r="AS1113">
        <v>202505</v>
      </c>
      <c r="AT1113" s="3">
        <v>45801</v>
      </c>
      <c r="AU1113">
        <v>2195895</v>
      </c>
      <c r="AW1113" s="3"/>
      <c r="AY1113" s="3"/>
      <c r="BA1113" s="3"/>
      <c r="BC1113" s="3"/>
      <c r="BD1113">
        <v>202505</v>
      </c>
      <c r="BE1113">
        <v>202505</v>
      </c>
      <c r="BF1113" s="5">
        <f>IFERROR(VLOOKUP(Sheet1[[#This Row],[ASESOR]],Parámetros!A:B,2,0),Sheet1[[#This Row],[PERIODO_ALTA]])</f>
        <v>202505</v>
      </c>
      <c r="BG1113" s="5" t="str">
        <f>_xlfn.CONCAT(TRIM(Sheet1[[#This Row],[ASESOR]])," ",TRIM(Sheet1[[#This Row],[DEPARTAMENTO]]))</f>
        <v>MEBRA ABSOLUTO S.A.C. Arequipa</v>
      </c>
      <c r="BH1113" s="5" t="str">
        <f>Sheet1[[#This Row],[DNI_ASESOR]]</f>
        <v>20601247519</v>
      </c>
      <c r="BI1113">
        <f>IF(Sheet1[[#This Row],[GRUPO]]="G1",IF(AND(Sheet1[[#This Row],[RECIBO1_PAGADO]]&lt;&gt;"",Sheet1[[#This Row],[RECIBO1_PAGADO]]&lt;=DATEVALUE("10/06/2025")),1,0),0)</f>
        <v>0</v>
      </c>
      <c r="BJ1113" s="9">
        <f>Sheet1[[#This Row],[PRECIO CON IGV EXTERNO]]/1.18</f>
        <v>58.474576271186443</v>
      </c>
      <c r="BK1113" s="5" t="str">
        <f>IF(MONTH(Sheet1[[#This Row],[WS_RECIBO1_EMISION]])=5,"G1",IF(MONTH(Sheet1[[#This Row],[WS_RECIBO1_EMISION]])-5=1,"G2","POR DEFINIR"))</f>
        <v>POR DEFINIR</v>
      </c>
      <c r="BL1113" s="5" t="s">
        <v>1797</v>
      </c>
    </row>
    <row r="1114" spans="1:64" x14ac:dyDescent="0.25">
      <c r="A1114">
        <v>2195909</v>
      </c>
      <c r="B1114" t="s">
        <v>1418</v>
      </c>
      <c r="C1114" t="s">
        <v>98</v>
      </c>
      <c r="D1114" t="s">
        <v>99</v>
      </c>
      <c r="E1114" t="s">
        <v>101</v>
      </c>
      <c r="H1114" s="3">
        <v>45801</v>
      </c>
      <c r="I1114" s="13">
        <v>45801.620970138887</v>
      </c>
      <c r="J1114" t="s">
        <v>192</v>
      </c>
      <c r="K1114">
        <v>400</v>
      </c>
      <c r="L1114" t="s">
        <v>188</v>
      </c>
      <c r="M1114" t="s">
        <v>58</v>
      </c>
      <c r="N1114">
        <v>1</v>
      </c>
      <c r="O1114">
        <v>0</v>
      </c>
      <c r="P1114">
        <v>1</v>
      </c>
      <c r="Q1114">
        <v>0</v>
      </c>
      <c r="R1114" t="s">
        <v>227</v>
      </c>
      <c r="S1114" t="s">
        <v>227</v>
      </c>
      <c r="T1114">
        <v>0</v>
      </c>
      <c r="U1114" t="s">
        <v>227</v>
      </c>
      <c r="V1114" t="s">
        <v>227</v>
      </c>
      <c r="W1114" t="s">
        <v>227</v>
      </c>
      <c r="X1114" t="s">
        <v>227</v>
      </c>
      <c r="Y1114" t="s">
        <v>227</v>
      </c>
      <c r="Z1114" t="s">
        <v>227</v>
      </c>
      <c r="AA1114" t="s">
        <v>54</v>
      </c>
      <c r="AB1114">
        <v>159</v>
      </c>
      <c r="AC1114">
        <v>159</v>
      </c>
      <c r="AD1114" t="s">
        <v>67</v>
      </c>
      <c r="AE1114" t="s">
        <v>4</v>
      </c>
      <c r="AF1114" t="s">
        <v>8</v>
      </c>
      <c r="AG1114" t="s">
        <v>88</v>
      </c>
      <c r="AH1114" s="3">
        <v>45802</v>
      </c>
      <c r="AJ1114" t="s">
        <v>56</v>
      </c>
      <c r="AK1114" s="3"/>
      <c r="AM1114" s="3"/>
      <c r="AN1114" t="s">
        <v>57</v>
      </c>
      <c r="AO1114" s="3"/>
      <c r="AR1114"/>
      <c r="AS1114">
        <v>202505</v>
      </c>
      <c r="AT1114" s="3">
        <v>45802</v>
      </c>
      <c r="AU1114">
        <v>2195909</v>
      </c>
      <c r="AW1114" s="3"/>
      <c r="AY1114" s="3"/>
      <c r="BA1114" s="3"/>
      <c r="BC1114" s="3"/>
      <c r="BD1114">
        <v>202505</v>
      </c>
      <c r="BE1114">
        <v>202505</v>
      </c>
      <c r="BF1114" s="5">
        <f>IFERROR(VLOOKUP(Sheet1[[#This Row],[ASESOR]],Parámetros!A:B,2,0),Sheet1[[#This Row],[PERIODO_ALTA]])</f>
        <v>202505</v>
      </c>
      <c r="BG1114" s="5" t="str">
        <f>_xlfn.CONCAT(TRIM(Sheet1[[#This Row],[ASESOR]])," ",TRIM(Sheet1[[#This Row],[DEPARTAMENTO]]))</f>
        <v>ALIV TELECOM S.A.C. Áncash</v>
      </c>
      <c r="BH1114" s="5" t="str">
        <f>Sheet1[[#This Row],[DNI_ASESOR]]</f>
        <v>20609316170</v>
      </c>
      <c r="BI1114">
        <f>IF(Sheet1[[#This Row],[GRUPO]]="G1",IF(AND(Sheet1[[#This Row],[RECIBO1_PAGADO]]&lt;&gt;"",Sheet1[[#This Row],[RECIBO1_PAGADO]]&lt;=DATEVALUE("10/06/2025")),1,0),0)</f>
        <v>0</v>
      </c>
      <c r="BJ1114" s="9">
        <f>Sheet1[[#This Row],[PRECIO CON IGV EXTERNO]]/1.18</f>
        <v>134.74576271186442</v>
      </c>
      <c r="BK1114" s="5" t="str">
        <f>IF(MONTH(Sheet1[[#This Row],[WS_RECIBO1_EMISION]])=5,"G1",IF(MONTH(Sheet1[[#This Row],[WS_RECIBO1_EMISION]])-5=1,"G2","POR DEFINIR"))</f>
        <v>POR DEFINIR</v>
      </c>
      <c r="BL1114" s="5" t="s">
        <v>1798</v>
      </c>
    </row>
    <row r="1115" spans="1:64" x14ac:dyDescent="0.25">
      <c r="A1115">
        <v>2195929</v>
      </c>
      <c r="B1115" t="s">
        <v>1419</v>
      </c>
      <c r="C1115" t="s">
        <v>85</v>
      </c>
      <c r="D1115" t="s">
        <v>86</v>
      </c>
      <c r="E1115" t="s">
        <v>66</v>
      </c>
      <c r="G1115" t="s">
        <v>404</v>
      </c>
      <c r="H1115" s="3">
        <v>45800</v>
      </c>
      <c r="I1115" s="13">
        <v>45801.600134687498</v>
      </c>
      <c r="J1115" t="s">
        <v>195</v>
      </c>
      <c r="K1115">
        <v>1000</v>
      </c>
      <c r="L1115" t="s">
        <v>188</v>
      </c>
      <c r="M1115" t="s">
        <v>58</v>
      </c>
      <c r="N1115">
        <v>1</v>
      </c>
      <c r="O1115">
        <v>0</v>
      </c>
      <c r="P1115">
        <v>0</v>
      </c>
      <c r="Q1115">
        <v>0</v>
      </c>
      <c r="R1115" t="s">
        <v>227</v>
      </c>
      <c r="S1115" t="s">
        <v>227</v>
      </c>
      <c r="T1115">
        <v>0</v>
      </c>
      <c r="U1115" t="s">
        <v>227</v>
      </c>
      <c r="V1115" t="s">
        <v>227</v>
      </c>
      <c r="W1115" t="s">
        <v>227</v>
      </c>
      <c r="X1115" t="s">
        <v>227</v>
      </c>
      <c r="Y1115" t="s">
        <v>227</v>
      </c>
      <c r="Z1115" t="s">
        <v>228</v>
      </c>
      <c r="AA1115" t="s">
        <v>59</v>
      </c>
      <c r="AB1115">
        <v>129.9</v>
      </c>
      <c r="AC1115">
        <v>111.563</v>
      </c>
      <c r="AD1115" t="s">
        <v>67</v>
      </c>
      <c r="AE1115" t="s">
        <v>91</v>
      </c>
      <c r="AF1115" t="s">
        <v>92</v>
      </c>
      <c r="AG1115" t="s">
        <v>88</v>
      </c>
      <c r="AH1115" s="3">
        <v>45801</v>
      </c>
      <c r="AJ1115" t="s">
        <v>56</v>
      </c>
      <c r="AK1115" s="3"/>
      <c r="AM1115" s="3"/>
      <c r="AN1115" t="s">
        <v>57</v>
      </c>
      <c r="AO1115" s="3"/>
      <c r="AR1115"/>
      <c r="AS1115">
        <v>202505</v>
      </c>
      <c r="AT1115" s="3">
        <v>45801</v>
      </c>
      <c r="AU1115">
        <v>2195929</v>
      </c>
      <c r="AW1115" s="3"/>
      <c r="AY1115" s="3"/>
      <c r="BA1115" s="3"/>
      <c r="BC1115" s="3"/>
      <c r="BD1115">
        <v>202505</v>
      </c>
      <c r="BE1115">
        <v>202505</v>
      </c>
      <c r="BF1115" s="5">
        <f>IFERROR(VLOOKUP(Sheet1[[#This Row],[ASESOR]],Parámetros!A:B,2,0),Sheet1[[#This Row],[PERIODO_ALTA]])</f>
        <v>202505</v>
      </c>
      <c r="BG1115" s="5" t="str">
        <f>_xlfn.CONCAT(TRIM(Sheet1[[#This Row],[ASESOR]])," ",TRIM(Sheet1[[#This Row],[DEPARTAMENTO]]))</f>
        <v>YBENS GROUP Lambayeque</v>
      </c>
      <c r="BH1115" s="5" t="str">
        <f>Sheet1[[#This Row],[DNI_ASESOR]]</f>
        <v>20610803131</v>
      </c>
      <c r="BI1115">
        <f>IF(Sheet1[[#This Row],[GRUPO]]="G1",IF(AND(Sheet1[[#This Row],[RECIBO1_PAGADO]]&lt;&gt;"",Sheet1[[#This Row],[RECIBO1_PAGADO]]&lt;=DATEVALUE("10/06/2025")),1,0),0)</f>
        <v>0</v>
      </c>
      <c r="BJ1115" s="9">
        <f>Sheet1[[#This Row],[PRECIO CON IGV EXTERNO]]/1.18</f>
        <v>94.544915254237296</v>
      </c>
      <c r="BK1115" s="5" t="str">
        <f>IF(MONTH(Sheet1[[#This Row],[WS_RECIBO1_EMISION]])=5,"G1",IF(MONTH(Sheet1[[#This Row],[WS_RECIBO1_EMISION]])-5=1,"G2","POR DEFINIR"))</f>
        <v>POR DEFINIR</v>
      </c>
      <c r="BL1115" s="5" t="s">
        <v>1798</v>
      </c>
    </row>
    <row r="1116" spans="1:64" x14ac:dyDescent="0.25">
      <c r="A1116">
        <v>2195935</v>
      </c>
      <c r="B1116" t="s">
        <v>1420</v>
      </c>
      <c r="C1116" t="s">
        <v>89</v>
      </c>
      <c r="D1116" t="s">
        <v>89</v>
      </c>
      <c r="E1116" t="s">
        <v>90</v>
      </c>
      <c r="H1116" s="3">
        <v>45801</v>
      </c>
      <c r="I1116" s="13">
        <v>45801.61473804398</v>
      </c>
      <c r="J1116" t="s">
        <v>195</v>
      </c>
      <c r="K1116">
        <v>1000</v>
      </c>
      <c r="L1116" t="s">
        <v>188</v>
      </c>
      <c r="M1116" t="s">
        <v>58</v>
      </c>
      <c r="N1116">
        <v>1</v>
      </c>
      <c r="O1116">
        <v>0</v>
      </c>
      <c r="P1116">
        <v>0</v>
      </c>
      <c r="Q1116">
        <v>0</v>
      </c>
      <c r="R1116" t="s">
        <v>227</v>
      </c>
      <c r="S1116" t="s">
        <v>227</v>
      </c>
      <c r="T1116">
        <v>0</v>
      </c>
      <c r="U1116" t="s">
        <v>227</v>
      </c>
      <c r="V1116" t="s">
        <v>227</v>
      </c>
      <c r="W1116" t="s">
        <v>227</v>
      </c>
      <c r="X1116" t="s">
        <v>227</v>
      </c>
      <c r="Y1116" t="s">
        <v>227</v>
      </c>
      <c r="Z1116" t="s">
        <v>228</v>
      </c>
      <c r="AA1116" t="s">
        <v>54</v>
      </c>
      <c r="AB1116">
        <v>129.9</v>
      </c>
      <c r="AC1116">
        <v>111.563</v>
      </c>
      <c r="AD1116" t="s">
        <v>67</v>
      </c>
      <c r="AE1116" t="s">
        <v>70</v>
      </c>
      <c r="AF1116" t="s">
        <v>131</v>
      </c>
      <c r="AG1116" t="s">
        <v>88</v>
      </c>
      <c r="AH1116" s="3">
        <v>45801</v>
      </c>
      <c r="AJ1116" t="s">
        <v>56</v>
      </c>
      <c r="AK1116" s="3"/>
      <c r="AM1116" s="3"/>
      <c r="AN1116" t="s">
        <v>57</v>
      </c>
      <c r="AO1116" s="3"/>
      <c r="AR1116"/>
      <c r="AS1116">
        <v>202505</v>
      </c>
      <c r="AT1116" s="3">
        <v>45801</v>
      </c>
      <c r="AU1116">
        <v>2195935</v>
      </c>
      <c r="AW1116" s="3"/>
      <c r="AY1116" s="3"/>
      <c r="BA1116" s="3"/>
      <c r="BC1116" s="3"/>
      <c r="BD1116">
        <v>202505</v>
      </c>
      <c r="BE1116">
        <v>202505</v>
      </c>
      <c r="BF1116" s="5">
        <f>IFERROR(VLOOKUP(Sheet1[[#This Row],[ASESOR]],Parámetros!A:B,2,0),Sheet1[[#This Row],[PERIODO_ALTA]])</f>
        <v>202505</v>
      </c>
      <c r="BG1116" s="5" t="str">
        <f>_xlfn.CONCAT(TRIM(Sheet1[[#This Row],[ASESOR]])," ",TRIM(Sheet1[[#This Row],[DEPARTAMENTO]]))</f>
        <v>SICOMNET SAC Piura</v>
      </c>
      <c r="BH1116" s="5" t="str">
        <f>Sheet1[[#This Row],[DNI_ASESOR]]</f>
        <v>20610959564</v>
      </c>
      <c r="BI1116">
        <f>IF(Sheet1[[#This Row],[GRUPO]]="G1",IF(AND(Sheet1[[#This Row],[RECIBO1_PAGADO]]&lt;&gt;"",Sheet1[[#This Row],[RECIBO1_PAGADO]]&lt;=DATEVALUE("10/06/2025")),1,0),0)</f>
        <v>0</v>
      </c>
      <c r="BJ1116" s="9">
        <f>Sheet1[[#This Row],[PRECIO CON IGV EXTERNO]]/1.18</f>
        <v>94.544915254237296</v>
      </c>
      <c r="BK1116" s="5" t="str">
        <f>IF(MONTH(Sheet1[[#This Row],[WS_RECIBO1_EMISION]])=5,"G1",IF(MONTH(Sheet1[[#This Row],[WS_RECIBO1_EMISION]])-5=1,"G2","POR DEFINIR"))</f>
        <v>POR DEFINIR</v>
      </c>
      <c r="BL1116" s="5" t="s">
        <v>1798</v>
      </c>
    </row>
    <row r="1117" spans="1:64" x14ac:dyDescent="0.25">
      <c r="A1117">
        <v>2195989</v>
      </c>
      <c r="B1117" t="s">
        <v>1421</v>
      </c>
      <c r="C1117" t="s">
        <v>94</v>
      </c>
      <c r="D1117" t="s">
        <v>95</v>
      </c>
      <c r="E1117" t="s">
        <v>96</v>
      </c>
      <c r="H1117" s="3">
        <v>45801</v>
      </c>
      <c r="I1117" s="13">
        <v>45801.618890937498</v>
      </c>
      <c r="J1117" t="s">
        <v>195</v>
      </c>
      <c r="K1117">
        <v>1000</v>
      </c>
      <c r="L1117" t="s">
        <v>188</v>
      </c>
      <c r="M1117" t="s">
        <v>58</v>
      </c>
      <c r="N1117">
        <v>1</v>
      </c>
      <c r="O1117">
        <v>0</v>
      </c>
      <c r="P1117">
        <v>0</v>
      </c>
      <c r="Q1117">
        <v>0</v>
      </c>
      <c r="R1117" t="s">
        <v>227</v>
      </c>
      <c r="S1117" t="s">
        <v>227</v>
      </c>
      <c r="T1117">
        <v>0</v>
      </c>
      <c r="U1117" t="s">
        <v>227</v>
      </c>
      <c r="V1117" t="s">
        <v>227</v>
      </c>
      <c r="W1117" t="s">
        <v>227</v>
      </c>
      <c r="X1117" t="s">
        <v>227</v>
      </c>
      <c r="Y1117" t="s">
        <v>227</v>
      </c>
      <c r="Z1117" t="s">
        <v>228</v>
      </c>
      <c r="AA1117" t="s">
        <v>54</v>
      </c>
      <c r="AB1117">
        <v>129.9</v>
      </c>
      <c r="AC1117">
        <v>111.563</v>
      </c>
      <c r="AD1117" t="s">
        <v>55</v>
      </c>
      <c r="AE1117" t="s">
        <v>4</v>
      </c>
      <c r="AF1117" t="s">
        <v>8</v>
      </c>
      <c r="AG1117" t="s">
        <v>88</v>
      </c>
      <c r="AH1117" s="3">
        <v>45801</v>
      </c>
      <c r="AJ1117" t="s">
        <v>56</v>
      </c>
      <c r="AK1117" s="3"/>
      <c r="AM1117" s="3"/>
      <c r="AN1117" t="s">
        <v>57</v>
      </c>
      <c r="AO1117" s="3"/>
      <c r="AR1117"/>
      <c r="AS1117">
        <v>202505</v>
      </c>
      <c r="AT1117" s="3">
        <v>45801</v>
      </c>
      <c r="AU1117">
        <v>2195989</v>
      </c>
      <c r="AW1117" s="3"/>
      <c r="AY1117" s="3"/>
      <c r="BA1117" s="3"/>
      <c r="BC1117" s="3"/>
      <c r="BD1117">
        <v>202505</v>
      </c>
      <c r="BE1117">
        <v>202505</v>
      </c>
      <c r="BF1117" s="5">
        <f>IFERROR(VLOOKUP(Sheet1[[#This Row],[ASESOR]],Parámetros!A:B,2,0),Sheet1[[#This Row],[PERIODO_ALTA]])</f>
        <v>202505</v>
      </c>
      <c r="BG1117" s="5" t="str">
        <f>_xlfn.CONCAT(TRIM(Sheet1[[#This Row],[ASESOR]])," ",TRIM(Sheet1[[#This Row],[DEPARTAMENTO]]))</f>
        <v>ALIV TELECOM S.A.C. La Libertad</v>
      </c>
      <c r="BH1117" s="5" t="str">
        <f>Sheet1[[#This Row],[DNI_ASESOR]]</f>
        <v>20609316170</v>
      </c>
      <c r="BI1117">
        <f>IF(Sheet1[[#This Row],[GRUPO]]="G1",IF(AND(Sheet1[[#This Row],[RECIBO1_PAGADO]]&lt;&gt;"",Sheet1[[#This Row],[RECIBO1_PAGADO]]&lt;=DATEVALUE("10/06/2025")),1,0),0)</f>
        <v>0</v>
      </c>
      <c r="BJ1117" s="9">
        <f>Sheet1[[#This Row],[PRECIO CON IGV EXTERNO]]/1.18</f>
        <v>94.544915254237296</v>
      </c>
      <c r="BK1117" s="5" t="str">
        <f>IF(MONTH(Sheet1[[#This Row],[WS_RECIBO1_EMISION]])=5,"G1",IF(MONTH(Sheet1[[#This Row],[WS_RECIBO1_EMISION]])-5=1,"G2","POR DEFINIR"))</f>
        <v>POR DEFINIR</v>
      </c>
      <c r="BL1117" s="5" t="s">
        <v>1798</v>
      </c>
    </row>
    <row r="1118" spans="1:64" x14ac:dyDescent="0.25">
      <c r="A1118">
        <v>2196033</v>
      </c>
      <c r="B1118" t="s">
        <v>1422</v>
      </c>
      <c r="C1118" t="s">
        <v>85</v>
      </c>
      <c r="D1118" t="s">
        <v>86</v>
      </c>
      <c r="E1118" t="s">
        <v>87</v>
      </c>
      <c r="H1118" s="3">
        <v>45799</v>
      </c>
      <c r="I1118" s="13">
        <v>45801.625227280092</v>
      </c>
      <c r="J1118" t="s">
        <v>190</v>
      </c>
      <c r="K1118">
        <v>350</v>
      </c>
      <c r="L1118" t="s">
        <v>186</v>
      </c>
      <c r="M1118" t="s">
        <v>53</v>
      </c>
      <c r="N1118">
        <v>0</v>
      </c>
      <c r="O1118">
        <v>0</v>
      </c>
      <c r="P1118">
        <v>0</v>
      </c>
      <c r="Q1118">
        <v>0</v>
      </c>
      <c r="R1118" t="s">
        <v>227</v>
      </c>
      <c r="S1118" t="s">
        <v>227</v>
      </c>
      <c r="T1118">
        <v>0</v>
      </c>
      <c r="U1118" t="s">
        <v>227</v>
      </c>
      <c r="V1118" t="s">
        <v>227</v>
      </c>
      <c r="W1118" t="s">
        <v>227</v>
      </c>
      <c r="X1118" t="s">
        <v>227</v>
      </c>
      <c r="Y1118" t="s">
        <v>227</v>
      </c>
      <c r="Z1118" t="s">
        <v>227</v>
      </c>
      <c r="AA1118" t="s">
        <v>54</v>
      </c>
      <c r="AB1118">
        <v>69</v>
      </c>
      <c r="AC1118">
        <v>69</v>
      </c>
      <c r="AD1118" t="s">
        <v>60</v>
      </c>
      <c r="AE1118" t="s">
        <v>127</v>
      </c>
      <c r="AF1118" t="s">
        <v>128</v>
      </c>
      <c r="AG1118" t="s">
        <v>88</v>
      </c>
      <c r="AH1118" s="3">
        <v>45801</v>
      </c>
      <c r="AJ1118" t="s">
        <v>56</v>
      </c>
      <c r="AK1118" s="3"/>
      <c r="AM1118" s="3"/>
      <c r="AN1118" t="s">
        <v>57</v>
      </c>
      <c r="AO1118" s="3"/>
      <c r="AR1118"/>
      <c r="AS1118">
        <v>202505</v>
      </c>
      <c r="AT1118" s="3">
        <v>45801</v>
      </c>
      <c r="AU1118">
        <v>2196033</v>
      </c>
      <c r="AW1118" s="3"/>
      <c r="AY1118" s="3"/>
      <c r="BA1118" s="3"/>
      <c r="BC1118" s="3"/>
      <c r="BD1118">
        <v>202505</v>
      </c>
      <c r="BE1118">
        <v>202505</v>
      </c>
      <c r="BF1118" s="5">
        <f>IFERROR(VLOOKUP(Sheet1[[#This Row],[ASESOR]],Parámetros!A:B,2,0),Sheet1[[#This Row],[PERIODO_ALTA]])</f>
        <v>202505</v>
      </c>
      <c r="BG1118" s="5" t="str">
        <f>_xlfn.CONCAT(TRIM(Sheet1[[#This Row],[ASESOR]])," ",TRIM(Sheet1[[#This Row],[DEPARTAMENTO]]))</f>
        <v>DATANTENNA S.A.C. Lambayeque</v>
      </c>
      <c r="BH1118" s="5" t="str">
        <f>Sheet1[[#This Row],[DNI_ASESOR]]</f>
        <v>20557798723</v>
      </c>
      <c r="BI1118">
        <f>IF(Sheet1[[#This Row],[GRUPO]]="G1",IF(AND(Sheet1[[#This Row],[RECIBO1_PAGADO]]&lt;&gt;"",Sheet1[[#This Row],[RECIBO1_PAGADO]]&lt;=DATEVALUE("10/06/2025")),1,0),0)</f>
        <v>0</v>
      </c>
      <c r="BJ1118" s="9">
        <f>Sheet1[[#This Row],[PRECIO CON IGV EXTERNO]]/1.18</f>
        <v>58.474576271186443</v>
      </c>
      <c r="BK1118" s="5" t="str">
        <f>IF(MONTH(Sheet1[[#This Row],[WS_RECIBO1_EMISION]])=5,"G1",IF(MONTH(Sheet1[[#This Row],[WS_RECIBO1_EMISION]])-5=1,"G2","POR DEFINIR"))</f>
        <v>POR DEFINIR</v>
      </c>
      <c r="BL1118" s="5" t="s">
        <v>1798</v>
      </c>
    </row>
    <row r="1119" spans="1:64" x14ac:dyDescent="0.25">
      <c r="A1119">
        <v>2196042</v>
      </c>
      <c r="B1119" t="s">
        <v>1423</v>
      </c>
      <c r="C1119" t="s">
        <v>94</v>
      </c>
      <c r="D1119" t="s">
        <v>95</v>
      </c>
      <c r="E1119" t="s">
        <v>102</v>
      </c>
      <c r="H1119" s="3">
        <v>45801</v>
      </c>
      <c r="I1119" s="13">
        <v>45801.625186030091</v>
      </c>
      <c r="J1119" t="s">
        <v>190</v>
      </c>
      <c r="K1119">
        <v>350</v>
      </c>
      <c r="L1119" t="s">
        <v>186</v>
      </c>
      <c r="M1119" t="s">
        <v>53</v>
      </c>
      <c r="N1119">
        <v>0</v>
      </c>
      <c r="O1119">
        <v>0</v>
      </c>
      <c r="P1119">
        <v>0</v>
      </c>
      <c r="Q1119">
        <v>0</v>
      </c>
      <c r="R1119" t="s">
        <v>227</v>
      </c>
      <c r="S1119" t="s">
        <v>227</v>
      </c>
      <c r="T1119">
        <v>0</v>
      </c>
      <c r="U1119" t="s">
        <v>227</v>
      </c>
      <c r="V1119" t="s">
        <v>227</v>
      </c>
      <c r="W1119" t="s">
        <v>227</v>
      </c>
      <c r="X1119" t="s">
        <v>227</v>
      </c>
      <c r="Y1119" t="s">
        <v>227</v>
      </c>
      <c r="Z1119" t="s">
        <v>227</v>
      </c>
      <c r="AA1119" t="s">
        <v>54</v>
      </c>
      <c r="AB1119">
        <v>69</v>
      </c>
      <c r="AC1119">
        <v>69</v>
      </c>
      <c r="AD1119" t="s">
        <v>67</v>
      </c>
      <c r="AE1119" t="s">
        <v>4</v>
      </c>
      <c r="AF1119" t="s">
        <v>8</v>
      </c>
      <c r="AG1119" t="s">
        <v>88</v>
      </c>
      <c r="AH1119" s="3">
        <v>45803</v>
      </c>
      <c r="AJ1119" t="s">
        <v>56</v>
      </c>
      <c r="AK1119" s="3"/>
      <c r="AM1119" s="3"/>
      <c r="AN1119" t="s">
        <v>57</v>
      </c>
      <c r="AO1119" s="3"/>
      <c r="AR1119"/>
      <c r="AS1119">
        <v>202505</v>
      </c>
      <c r="AT1119" s="3">
        <v>45803</v>
      </c>
      <c r="AU1119">
        <v>2196042</v>
      </c>
      <c r="AW1119" s="3"/>
      <c r="AY1119" s="3"/>
      <c r="BA1119" s="3"/>
      <c r="BC1119" s="3"/>
      <c r="BD1119">
        <v>202505</v>
      </c>
      <c r="BE1119">
        <v>202505</v>
      </c>
      <c r="BF1119" s="5">
        <f>IFERROR(VLOOKUP(Sheet1[[#This Row],[ASESOR]],Parámetros!A:B,2,0),Sheet1[[#This Row],[PERIODO_ALTA]])</f>
        <v>202505</v>
      </c>
      <c r="BG1119" s="5" t="str">
        <f>_xlfn.CONCAT(TRIM(Sheet1[[#This Row],[ASESOR]])," ",TRIM(Sheet1[[#This Row],[DEPARTAMENTO]]))</f>
        <v>ALIV TELECOM S.A.C. La Libertad</v>
      </c>
      <c r="BH1119" s="5" t="str">
        <f>Sheet1[[#This Row],[DNI_ASESOR]]</f>
        <v>20609316170</v>
      </c>
      <c r="BI1119">
        <f>IF(Sheet1[[#This Row],[GRUPO]]="G1",IF(AND(Sheet1[[#This Row],[RECIBO1_PAGADO]]&lt;&gt;"",Sheet1[[#This Row],[RECIBO1_PAGADO]]&lt;=DATEVALUE("10/06/2025")),1,0),0)</f>
        <v>0</v>
      </c>
      <c r="BJ1119" s="9">
        <f>Sheet1[[#This Row],[PRECIO CON IGV EXTERNO]]/1.18</f>
        <v>58.474576271186443</v>
      </c>
      <c r="BK1119" s="5" t="str">
        <f>IF(MONTH(Sheet1[[#This Row],[WS_RECIBO1_EMISION]])=5,"G1",IF(MONTH(Sheet1[[#This Row],[WS_RECIBO1_EMISION]])-5=1,"G2","POR DEFINIR"))</f>
        <v>POR DEFINIR</v>
      </c>
      <c r="BL1119" s="5" t="s">
        <v>1798</v>
      </c>
    </row>
    <row r="1120" spans="1:64" x14ac:dyDescent="0.25">
      <c r="A1120">
        <v>2196124</v>
      </c>
      <c r="B1120" t="s">
        <v>1424</v>
      </c>
      <c r="C1120" t="s">
        <v>94</v>
      </c>
      <c r="D1120" t="s">
        <v>95</v>
      </c>
      <c r="E1120" t="s">
        <v>96</v>
      </c>
      <c r="H1120" s="3">
        <v>45801</v>
      </c>
      <c r="I1120" s="13">
        <v>45801.660568553241</v>
      </c>
      <c r="J1120" t="s">
        <v>190</v>
      </c>
      <c r="K1120">
        <v>350</v>
      </c>
      <c r="L1120" t="s">
        <v>186</v>
      </c>
      <c r="M1120" t="s">
        <v>53</v>
      </c>
      <c r="N1120">
        <v>0</v>
      </c>
      <c r="O1120">
        <v>0</v>
      </c>
      <c r="P1120">
        <v>0</v>
      </c>
      <c r="Q1120">
        <v>0</v>
      </c>
      <c r="R1120" t="s">
        <v>227</v>
      </c>
      <c r="S1120" t="s">
        <v>227</v>
      </c>
      <c r="T1120">
        <v>0</v>
      </c>
      <c r="U1120" t="s">
        <v>227</v>
      </c>
      <c r="V1120" t="s">
        <v>227</v>
      </c>
      <c r="W1120" t="s">
        <v>227</v>
      </c>
      <c r="X1120" t="s">
        <v>227</v>
      </c>
      <c r="Y1120" t="s">
        <v>227</v>
      </c>
      <c r="Z1120" t="s">
        <v>227</v>
      </c>
      <c r="AA1120" t="s">
        <v>54</v>
      </c>
      <c r="AB1120">
        <v>69</v>
      </c>
      <c r="AC1120">
        <v>69</v>
      </c>
      <c r="AD1120" t="s">
        <v>55</v>
      </c>
      <c r="AE1120" t="s">
        <v>4</v>
      </c>
      <c r="AF1120" t="s">
        <v>8</v>
      </c>
      <c r="AG1120" t="s">
        <v>88</v>
      </c>
      <c r="AH1120" s="3">
        <v>45802</v>
      </c>
      <c r="AJ1120" t="s">
        <v>56</v>
      </c>
      <c r="AK1120" s="3"/>
      <c r="AM1120" s="3"/>
      <c r="AN1120" t="s">
        <v>57</v>
      </c>
      <c r="AO1120" s="3"/>
      <c r="AR1120"/>
      <c r="AS1120">
        <v>202505</v>
      </c>
      <c r="AT1120" s="3">
        <v>45802</v>
      </c>
      <c r="AU1120">
        <v>2196124</v>
      </c>
      <c r="AW1120" s="3"/>
      <c r="AY1120" s="3"/>
      <c r="BA1120" s="3"/>
      <c r="BC1120" s="3"/>
      <c r="BD1120">
        <v>202505</v>
      </c>
      <c r="BE1120">
        <v>202505</v>
      </c>
      <c r="BF1120" s="5">
        <f>IFERROR(VLOOKUP(Sheet1[[#This Row],[ASESOR]],Parámetros!A:B,2,0),Sheet1[[#This Row],[PERIODO_ALTA]])</f>
        <v>202505</v>
      </c>
      <c r="BG1120" s="5" t="str">
        <f>_xlfn.CONCAT(TRIM(Sheet1[[#This Row],[ASESOR]])," ",TRIM(Sheet1[[#This Row],[DEPARTAMENTO]]))</f>
        <v>ALIV TELECOM S.A.C. La Libertad</v>
      </c>
      <c r="BH1120" s="5" t="str">
        <f>Sheet1[[#This Row],[DNI_ASESOR]]</f>
        <v>20609316170</v>
      </c>
      <c r="BI1120">
        <f>IF(Sheet1[[#This Row],[GRUPO]]="G1",IF(AND(Sheet1[[#This Row],[RECIBO1_PAGADO]]&lt;&gt;"",Sheet1[[#This Row],[RECIBO1_PAGADO]]&lt;=DATEVALUE("10/06/2025")),1,0),0)</f>
        <v>0</v>
      </c>
      <c r="BJ1120" s="9">
        <f>Sheet1[[#This Row],[PRECIO CON IGV EXTERNO]]/1.18</f>
        <v>58.474576271186443</v>
      </c>
      <c r="BK1120" s="5" t="str">
        <f>IF(MONTH(Sheet1[[#This Row],[WS_RECIBO1_EMISION]])=5,"G1",IF(MONTH(Sheet1[[#This Row],[WS_RECIBO1_EMISION]])-5=1,"G2","POR DEFINIR"))</f>
        <v>POR DEFINIR</v>
      </c>
      <c r="BL1120" s="5" t="s">
        <v>1798</v>
      </c>
    </row>
    <row r="1121" spans="1:64" x14ac:dyDescent="0.25">
      <c r="A1121">
        <v>2196203</v>
      </c>
      <c r="B1121" t="s">
        <v>1425</v>
      </c>
      <c r="C1121" t="s">
        <v>94</v>
      </c>
      <c r="D1121" t="s">
        <v>95</v>
      </c>
      <c r="E1121" t="s">
        <v>96</v>
      </c>
      <c r="H1121" s="3">
        <v>45801</v>
      </c>
      <c r="I1121" s="13">
        <v>45801.683467164352</v>
      </c>
      <c r="J1121" t="s">
        <v>190</v>
      </c>
      <c r="K1121">
        <v>350</v>
      </c>
      <c r="L1121" t="s">
        <v>186</v>
      </c>
      <c r="M1121" t="s">
        <v>53</v>
      </c>
      <c r="N1121">
        <v>0</v>
      </c>
      <c r="O1121">
        <v>0</v>
      </c>
      <c r="P1121">
        <v>0</v>
      </c>
      <c r="Q1121">
        <v>0</v>
      </c>
      <c r="R1121" t="s">
        <v>227</v>
      </c>
      <c r="S1121" t="s">
        <v>227</v>
      </c>
      <c r="T1121">
        <v>0</v>
      </c>
      <c r="U1121" t="s">
        <v>227</v>
      </c>
      <c r="V1121" t="s">
        <v>227</v>
      </c>
      <c r="W1121" t="s">
        <v>227</v>
      </c>
      <c r="X1121" t="s">
        <v>227</v>
      </c>
      <c r="Y1121" t="s">
        <v>227</v>
      </c>
      <c r="Z1121" t="s">
        <v>227</v>
      </c>
      <c r="AA1121" t="s">
        <v>54</v>
      </c>
      <c r="AB1121">
        <v>69</v>
      </c>
      <c r="AC1121">
        <v>69</v>
      </c>
      <c r="AD1121" t="s">
        <v>55</v>
      </c>
      <c r="AE1121" t="s">
        <v>4</v>
      </c>
      <c r="AF1121" t="s">
        <v>8</v>
      </c>
      <c r="AG1121" t="s">
        <v>88</v>
      </c>
      <c r="AH1121" s="3">
        <v>45808</v>
      </c>
      <c r="AJ1121" t="s">
        <v>56</v>
      </c>
      <c r="AK1121" s="3"/>
      <c r="AM1121" s="3"/>
      <c r="AN1121" t="s">
        <v>57</v>
      </c>
      <c r="AO1121" s="3"/>
      <c r="AR1121"/>
      <c r="AS1121">
        <v>202505</v>
      </c>
      <c r="AT1121" s="3">
        <v>45808</v>
      </c>
      <c r="AU1121">
        <v>2196203</v>
      </c>
      <c r="AW1121" s="3"/>
      <c r="AY1121" s="3"/>
      <c r="BA1121" s="3"/>
      <c r="BC1121" s="3"/>
      <c r="BD1121">
        <v>202505</v>
      </c>
      <c r="BE1121">
        <v>202505</v>
      </c>
      <c r="BF1121" s="5">
        <f>IFERROR(VLOOKUP(Sheet1[[#This Row],[ASESOR]],Parámetros!A:B,2,0),Sheet1[[#This Row],[PERIODO_ALTA]])</f>
        <v>202505</v>
      </c>
      <c r="BG1121" s="5" t="str">
        <f>_xlfn.CONCAT(TRIM(Sheet1[[#This Row],[ASESOR]])," ",TRIM(Sheet1[[#This Row],[DEPARTAMENTO]]))</f>
        <v>ALIV TELECOM S.A.C. La Libertad</v>
      </c>
      <c r="BH1121" s="5" t="str">
        <f>Sheet1[[#This Row],[DNI_ASESOR]]</f>
        <v>20609316170</v>
      </c>
      <c r="BI1121">
        <f>IF(Sheet1[[#This Row],[GRUPO]]="G1",IF(AND(Sheet1[[#This Row],[RECIBO1_PAGADO]]&lt;&gt;"",Sheet1[[#This Row],[RECIBO1_PAGADO]]&lt;=DATEVALUE("10/06/2025")),1,0),0)</f>
        <v>0</v>
      </c>
      <c r="BJ1121" s="9">
        <f>Sheet1[[#This Row],[PRECIO CON IGV EXTERNO]]/1.18</f>
        <v>58.474576271186443</v>
      </c>
      <c r="BK1121" s="5" t="str">
        <f>IF(MONTH(Sheet1[[#This Row],[WS_RECIBO1_EMISION]])=5,"G1",IF(MONTH(Sheet1[[#This Row],[WS_RECIBO1_EMISION]])-5=1,"G2","POR DEFINIR"))</f>
        <v>POR DEFINIR</v>
      </c>
      <c r="BL1121" s="5" t="s">
        <v>1798</v>
      </c>
    </row>
    <row r="1122" spans="1:64" x14ac:dyDescent="0.25">
      <c r="A1122">
        <v>2196207</v>
      </c>
      <c r="B1122" t="s">
        <v>1426</v>
      </c>
      <c r="C1122" t="s">
        <v>913</v>
      </c>
      <c r="D1122" t="s">
        <v>914</v>
      </c>
      <c r="E1122" t="s">
        <v>915</v>
      </c>
      <c r="H1122" s="3">
        <v>45801</v>
      </c>
      <c r="I1122" s="13">
        <v>45801.691835879632</v>
      </c>
      <c r="J1122" t="s">
        <v>190</v>
      </c>
      <c r="K1122">
        <v>350</v>
      </c>
      <c r="L1122" t="s">
        <v>186</v>
      </c>
      <c r="M1122" t="s">
        <v>53</v>
      </c>
      <c r="N1122">
        <v>0</v>
      </c>
      <c r="O1122">
        <v>0</v>
      </c>
      <c r="P1122">
        <v>0</v>
      </c>
      <c r="Q1122">
        <v>0</v>
      </c>
      <c r="R1122" t="s">
        <v>227</v>
      </c>
      <c r="S1122" t="s">
        <v>227</v>
      </c>
      <c r="T1122">
        <v>0</v>
      </c>
      <c r="U1122" t="s">
        <v>227</v>
      </c>
      <c r="V1122" t="s">
        <v>227</v>
      </c>
      <c r="W1122" t="s">
        <v>227</v>
      </c>
      <c r="X1122" t="s">
        <v>227</v>
      </c>
      <c r="Y1122" t="s">
        <v>227</v>
      </c>
      <c r="Z1122" t="s">
        <v>227</v>
      </c>
      <c r="AA1122" t="s">
        <v>54</v>
      </c>
      <c r="AB1122">
        <v>69</v>
      </c>
      <c r="AC1122">
        <v>69</v>
      </c>
      <c r="AD1122" t="s">
        <v>67</v>
      </c>
      <c r="AE1122" t="s">
        <v>196</v>
      </c>
      <c r="AF1122" t="s">
        <v>197</v>
      </c>
      <c r="AG1122" t="s">
        <v>88</v>
      </c>
      <c r="AH1122" s="3">
        <v>45801</v>
      </c>
      <c r="AJ1122" t="s">
        <v>56</v>
      </c>
      <c r="AK1122" s="3"/>
      <c r="AM1122" s="3"/>
      <c r="AN1122" t="s">
        <v>57</v>
      </c>
      <c r="AO1122" s="3"/>
      <c r="AR1122"/>
      <c r="AS1122">
        <v>202505</v>
      </c>
      <c r="AT1122" s="3">
        <v>45801</v>
      </c>
      <c r="AU1122">
        <v>2196207</v>
      </c>
      <c r="AW1122" s="3"/>
      <c r="AY1122" s="3"/>
      <c r="BA1122" s="3"/>
      <c r="BC1122" s="3"/>
      <c r="BD1122">
        <v>202505</v>
      </c>
      <c r="BE1122">
        <v>202505</v>
      </c>
      <c r="BF1122" s="5">
        <f>IFERROR(VLOOKUP(Sheet1[[#This Row],[ASESOR]],Parámetros!A:B,2,0),Sheet1[[#This Row],[PERIODO_ALTA]])</f>
        <v>202505</v>
      </c>
      <c r="BG1122" s="5" t="str">
        <f>_xlfn.CONCAT(TRIM(Sheet1[[#This Row],[ASESOR]])," ",TRIM(Sheet1[[#This Row],[DEPARTAMENTO]]))</f>
        <v>NOVO NETWORKS SAC Junín</v>
      </c>
      <c r="BH1122" s="5" t="str">
        <f>Sheet1[[#This Row],[DNI_ASESOR]]</f>
        <v>20607021555</v>
      </c>
      <c r="BI1122">
        <f>IF(Sheet1[[#This Row],[GRUPO]]="G1",IF(AND(Sheet1[[#This Row],[RECIBO1_PAGADO]]&lt;&gt;"",Sheet1[[#This Row],[RECIBO1_PAGADO]]&lt;=DATEVALUE("10/06/2025")),1,0),0)</f>
        <v>0</v>
      </c>
      <c r="BJ1122" s="9">
        <f>Sheet1[[#This Row],[PRECIO CON IGV EXTERNO]]/1.18</f>
        <v>58.474576271186443</v>
      </c>
      <c r="BK1122" s="5" t="str">
        <f>IF(MONTH(Sheet1[[#This Row],[WS_RECIBO1_EMISION]])=5,"G1",IF(MONTH(Sheet1[[#This Row],[WS_RECIBO1_EMISION]])-5=1,"G2","POR DEFINIR"))</f>
        <v>POR DEFINIR</v>
      </c>
      <c r="BL1122" s="5" t="s">
        <v>1797</v>
      </c>
    </row>
    <row r="1123" spans="1:64" x14ac:dyDescent="0.25">
      <c r="A1123">
        <v>2196219</v>
      </c>
      <c r="B1123" t="s">
        <v>1427</v>
      </c>
      <c r="C1123" t="s">
        <v>94</v>
      </c>
      <c r="D1123" t="s">
        <v>95</v>
      </c>
      <c r="E1123" t="s">
        <v>96</v>
      </c>
      <c r="H1123" s="3">
        <v>45801</v>
      </c>
      <c r="I1123" s="13">
        <v>45801.708600891201</v>
      </c>
      <c r="J1123" t="s">
        <v>191</v>
      </c>
      <c r="K1123">
        <v>550</v>
      </c>
      <c r="L1123" t="s">
        <v>186</v>
      </c>
      <c r="M1123" t="s">
        <v>53</v>
      </c>
      <c r="N1123">
        <v>0</v>
      </c>
      <c r="O1123">
        <v>0</v>
      </c>
      <c r="P1123">
        <v>0</v>
      </c>
      <c r="Q1123">
        <v>0</v>
      </c>
      <c r="R1123" t="s">
        <v>227</v>
      </c>
      <c r="S1123" t="s">
        <v>227</v>
      </c>
      <c r="T1123">
        <v>0</v>
      </c>
      <c r="U1123" t="s">
        <v>227</v>
      </c>
      <c r="V1123" t="s">
        <v>227</v>
      </c>
      <c r="W1123" t="s">
        <v>227</v>
      </c>
      <c r="X1123" t="s">
        <v>227</v>
      </c>
      <c r="Y1123" t="s">
        <v>227</v>
      </c>
      <c r="Z1123" t="s">
        <v>227</v>
      </c>
      <c r="AA1123" t="s">
        <v>54</v>
      </c>
      <c r="AB1123">
        <v>89</v>
      </c>
      <c r="AC1123">
        <v>89</v>
      </c>
      <c r="AD1123" t="s">
        <v>67</v>
      </c>
      <c r="AE1123" t="s">
        <v>4</v>
      </c>
      <c r="AF1123" t="s">
        <v>8</v>
      </c>
      <c r="AG1123" t="s">
        <v>88</v>
      </c>
      <c r="AH1123" s="3">
        <v>45802</v>
      </c>
      <c r="AJ1123" t="s">
        <v>56</v>
      </c>
      <c r="AK1123" s="3"/>
      <c r="AM1123" s="3"/>
      <c r="AN1123" t="s">
        <v>57</v>
      </c>
      <c r="AO1123" s="3"/>
      <c r="AR1123"/>
      <c r="AS1123">
        <v>202505</v>
      </c>
      <c r="AT1123" s="3">
        <v>45802</v>
      </c>
      <c r="AU1123">
        <v>2196219</v>
      </c>
      <c r="AW1123" s="3"/>
      <c r="AY1123" s="3"/>
      <c r="BA1123" s="3"/>
      <c r="BC1123" s="3"/>
      <c r="BD1123">
        <v>202505</v>
      </c>
      <c r="BE1123">
        <v>202505</v>
      </c>
      <c r="BF1123" s="5">
        <f>IFERROR(VLOOKUP(Sheet1[[#This Row],[ASESOR]],Parámetros!A:B,2,0),Sheet1[[#This Row],[PERIODO_ALTA]])</f>
        <v>202505</v>
      </c>
      <c r="BG1123" s="5" t="str">
        <f>_xlfn.CONCAT(TRIM(Sheet1[[#This Row],[ASESOR]])," ",TRIM(Sheet1[[#This Row],[DEPARTAMENTO]]))</f>
        <v>ALIV TELECOM S.A.C. La Libertad</v>
      </c>
      <c r="BH1123" s="5" t="str">
        <f>Sheet1[[#This Row],[DNI_ASESOR]]</f>
        <v>20609316170</v>
      </c>
      <c r="BI1123">
        <f>IF(Sheet1[[#This Row],[GRUPO]]="G1",IF(AND(Sheet1[[#This Row],[RECIBO1_PAGADO]]&lt;&gt;"",Sheet1[[#This Row],[RECIBO1_PAGADO]]&lt;=DATEVALUE("10/06/2025")),1,0),0)</f>
        <v>0</v>
      </c>
      <c r="BJ1123" s="9">
        <f>Sheet1[[#This Row],[PRECIO CON IGV EXTERNO]]/1.18</f>
        <v>75.423728813559322</v>
      </c>
      <c r="BK1123" s="5" t="str">
        <f>IF(MONTH(Sheet1[[#This Row],[WS_RECIBO1_EMISION]])=5,"G1",IF(MONTH(Sheet1[[#This Row],[WS_RECIBO1_EMISION]])-5=1,"G2","POR DEFINIR"))</f>
        <v>POR DEFINIR</v>
      </c>
      <c r="BL1123" s="5" t="s">
        <v>1798</v>
      </c>
    </row>
    <row r="1124" spans="1:64" x14ac:dyDescent="0.25">
      <c r="A1124">
        <v>2196241</v>
      </c>
      <c r="B1124" t="s">
        <v>1428</v>
      </c>
      <c r="C1124" t="s">
        <v>1003</v>
      </c>
      <c r="D1124" t="s">
        <v>1003</v>
      </c>
      <c r="E1124" t="s">
        <v>1004</v>
      </c>
      <c r="H1124" s="3">
        <v>45801</v>
      </c>
      <c r="I1124" s="13">
        <v>45801.725132604166</v>
      </c>
      <c r="J1124" t="s">
        <v>195</v>
      </c>
      <c r="K1124">
        <v>1000</v>
      </c>
      <c r="L1124" t="s">
        <v>188</v>
      </c>
      <c r="M1124" t="s">
        <v>58</v>
      </c>
      <c r="N1124">
        <v>1</v>
      </c>
      <c r="O1124">
        <v>0</v>
      </c>
      <c r="P1124">
        <v>0</v>
      </c>
      <c r="Q1124">
        <v>0</v>
      </c>
      <c r="R1124" t="s">
        <v>227</v>
      </c>
      <c r="S1124" t="s">
        <v>227</v>
      </c>
      <c r="T1124">
        <v>0</v>
      </c>
      <c r="U1124" t="s">
        <v>227</v>
      </c>
      <c r="V1124" t="s">
        <v>227</v>
      </c>
      <c r="W1124" t="s">
        <v>227</v>
      </c>
      <c r="X1124" t="s">
        <v>227</v>
      </c>
      <c r="Y1124" t="s">
        <v>227</v>
      </c>
      <c r="Z1124" t="s">
        <v>228</v>
      </c>
      <c r="AA1124" t="s">
        <v>54</v>
      </c>
      <c r="AB1124">
        <v>129.9</v>
      </c>
      <c r="AC1124">
        <v>111.563</v>
      </c>
      <c r="AD1124" t="s">
        <v>67</v>
      </c>
      <c r="AE1124" t="s">
        <v>196</v>
      </c>
      <c r="AF1124" t="s">
        <v>197</v>
      </c>
      <c r="AG1124" t="s">
        <v>88</v>
      </c>
      <c r="AH1124" s="3">
        <v>45807</v>
      </c>
      <c r="AJ1124" t="s">
        <v>56</v>
      </c>
      <c r="AK1124" s="3"/>
      <c r="AM1124" s="3"/>
      <c r="AN1124" t="s">
        <v>57</v>
      </c>
      <c r="AO1124" s="3"/>
      <c r="AR1124"/>
      <c r="AS1124">
        <v>202505</v>
      </c>
      <c r="AT1124" s="3">
        <v>45807</v>
      </c>
      <c r="AU1124">
        <v>2196241</v>
      </c>
      <c r="AW1124" s="3"/>
      <c r="AY1124" s="3"/>
      <c r="BA1124" s="3"/>
      <c r="BC1124" s="3"/>
      <c r="BD1124">
        <v>202505</v>
      </c>
      <c r="BE1124">
        <v>202505</v>
      </c>
      <c r="BF1124" s="5">
        <f>IFERROR(VLOOKUP(Sheet1[[#This Row],[ASESOR]],Parámetros!A:B,2,0),Sheet1[[#This Row],[PERIODO_ALTA]])</f>
        <v>202505</v>
      </c>
      <c r="BG1124" s="5" t="str">
        <f>_xlfn.CONCAT(TRIM(Sheet1[[#This Row],[ASESOR]])," ",TRIM(Sheet1[[#This Row],[DEPARTAMENTO]]))</f>
        <v>NOVO NETWORKS SAC Arequipa</v>
      </c>
      <c r="BH1124" s="5" t="str">
        <f>Sheet1[[#This Row],[DNI_ASESOR]]</f>
        <v>20607021555</v>
      </c>
      <c r="BI1124">
        <f>IF(Sheet1[[#This Row],[GRUPO]]="G1",IF(AND(Sheet1[[#This Row],[RECIBO1_PAGADO]]&lt;&gt;"",Sheet1[[#This Row],[RECIBO1_PAGADO]]&lt;=DATEVALUE("10/06/2025")),1,0),0)</f>
        <v>0</v>
      </c>
      <c r="BJ1124" s="9">
        <f>Sheet1[[#This Row],[PRECIO CON IGV EXTERNO]]/1.18</f>
        <v>94.544915254237296</v>
      </c>
      <c r="BK1124" s="5" t="str">
        <f>IF(MONTH(Sheet1[[#This Row],[WS_RECIBO1_EMISION]])=5,"G1",IF(MONTH(Sheet1[[#This Row],[WS_RECIBO1_EMISION]])-5=1,"G2","POR DEFINIR"))</f>
        <v>POR DEFINIR</v>
      </c>
      <c r="BL1124" s="5" t="s">
        <v>1797</v>
      </c>
    </row>
    <row r="1125" spans="1:64" x14ac:dyDescent="0.25">
      <c r="A1125">
        <v>2196274</v>
      </c>
      <c r="B1125" t="s">
        <v>1429</v>
      </c>
      <c r="C1125" t="s">
        <v>85</v>
      </c>
      <c r="D1125" t="s">
        <v>86</v>
      </c>
      <c r="E1125" t="s">
        <v>103</v>
      </c>
      <c r="H1125" s="3">
        <v>45801</v>
      </c>
      <c r="I1125" s="13">
        <v>45801.743930937497</v>
      </c>
      <c r="J1125" t="s">
        <v>195</v>
      </c>
      <c r="K1125">
        <v>1000</v>
      </c>
      <c r="L1125" t="s">
        <v>188</v>
      </c>
      <c r="M1125" t="s">
        <v>58</v>
      </c>
      <c r="N1125">
        <v>1</v>
      </c>
      <c r="O1125">
        <v>0</v>
      </c>
      <c r="P1125">
        <v>0</v>
      </c>
      <c r="Q1125">
        <v>0</v>
      </c>
      <c r="R1125" t="s">
        <v>227</v>
      </c>
      <c r="S1125" t="s">
        <v>227</v>
      </c>
      <c r="T1125">
        <v>0</v>
      </c>
      <c r="U1125" t="s">
        <v>227</v>
      </c>
      <c r="V1125" t="s">
        <v>227</v>
      </c>
      <c r="W1125" t="s">
        <v>227</v>
      </c>
      <c r="X1125" t="s">
        <v>227</v>
      </c>
      <c r="Y1125" t="s">
        <v>227</v>
      </c>
      <c r="Z1125" t="s">
        <v>228</v>
      </c>
      <c r="AA1125" t="s">
        <v>54</v>
      </c>
      <c r="AB1125">
        <v>129.9</v>
      </c>
      <c r="AC1125">
        <v>111.563</v>
      </c>
      <c r="AD1125" t="s">
        <v>67</v>
      </c>
      <c r="AE1125" t="s">
        <v>6</v>
      </c>
      <c r="AF1125" t="s">
        <v>10</v>
      </c>
      <c r="AG1125" t="s">
        <v>88</v>
      </c>
      <c r="AH1125" s="3">
        <v>45802</v>
      </c>
      <c r="AJ1125" t="s">
        <v>56</v>
      </c>
      <c r="AK1125" s="3"/>
      <c r="AM1125" s="3"/>
      <c r="AN1125" t="s">
        <v>57</v>
      </c>
      <c r="AO1125" s="3"/>
      <c r="AR1125"/>
      <c r="AS1125">
        <v>202505</v>
      </c>
      <c r="AT1125" s="3">
        <v>45802</v>
      </c>
      <c r="AU1125">
        <v>2196274</v>
      </c>
      <c r="AW1125" s="3"/>
      <c r="AY1125" s="3"/>
      <c r="BA1125" s="3"/>
      <c r="BC1125" s="3"/>
      <c r="BD1125">
        <v>202505</v>
      </c>
      <c r="BE1125">
        <v>202505</v>
      </c>
      <c r="BF1125" s="5">
        <f>IFERROR(VLOOKUP(Sheet1[[#This Row],[ASESOR]],Parámetros!A:B,2,0),Sheet1[[#This Row],[PERIODO_ALTA]])</f>
        <v>202505</v>
      </c>
      <c r="BG1125" s="5" t="str">
        <f>_xlfn.CONCAT(TRIM(Sheet1[[#This Row],[ASESOR]])," ",TRIM(Sheet1[[#This Row],[DEPARTAMENTO]]))</f>
        <v>DAS SOLUCIONES S.A.C. Lambayeque</v>
      </c>
      <c r="BH1125" s="5" t="str">
        <f>Sheet1[[#This Row],[DNI_ASESOR]]</f>
        <v>20607995258</v>
      </c>
      <c r="BI1125">
        <f>IF(Sheet1[[#This Row],[GRUPO]]="G1",IF(AND(Sheet1[[#This Row],[RECIBO1_PAGADO]]&lt;&gt;"",Sheet1[[#This Row],[RECIBO1_PAGADO]]&lt;=DATEVALUE("10/06/2025")),1,0),0)</f>
        <v>0</v>
      </c>
      <c r="BJ1125" s="9">
        <f>Sheet1[[#This Row],[PRECIO CON IGV EXTERNO]]/1.18</f>
        <v>94.544915254237296</v>
      </c>
      <c r="BK1125" s="5" t="str">
        <f>IF(MONTH(Sheet1[[#This Row],[WS_RECIBO1_EMISION]])=5,"G1",IF(MONTH(Sheet1[[#This Row],[WS_RECIBO1_EMISION]])-5=1,"G2","POR DEFINIR"))</f>
        <v>POR DEFINIR</v>
      </c>
      <c r="BL1125" s="5" t="s">
        <v>1798</v>
      </c>
    </row>
    <row r="1126" spans="1:64" x14ac:dyDescent="0.25">
      <c r="A1126">
        <v>2196279</v>
      </c>
      <c r="B1126" t="s">
        <v>1430</v>
      </c>
      <c r="C1126" t="s">
        <v>94</v>
      </c>
      <c r="D1126" t="s">
        <v>95</v>
      </c>
      <c r="E1126" t="s">
        <v>96</v>
      </c>
      <c r="H1126" s="3">
        <v>45801</v>
      </c>
      <c r="I1126" s="13">
        <v>45801.708609374997</v>
      </c>
      <c r="J1126" t="s">
        <v>190</v>
      </c>
      <c r="K1126">
        <v>350</v>
      </c>
      <c r="L1126" t="s">
        <v>186</v>
      </c>
      <c r="M1126" t="s">
        <v>53</v>
      </c>
      <c r="N1126">
        <v>0</v>
      </c>
      <c r="O1126">
        <v>0</v>
      </c>
      <c r="P1126">
        <v>0</v>
      </c>
      <c r="Q1126">
        <v>0</v>
      </c>
      <c r="R1126" t="s">
        <v>227</v>
      </c>
      <c r="S1126" t="s">
        <v>227</v>
      </c>
      <c r="T1126">
        <v>0</v>
      </c>
      <c r="U1126" t="s">
        <v>227</v>
      </c>
      <c r="V1126" t="s">
        <v>227</v>
      </c>
      <c r="W1126" t="s">
        <v>227</v>
      </c>
      <c r="X1126" t="s">
        <v>227</v>
      </c>
      <c r="Y1126" t="s">
        <v>227</v>
      </c>
      <c r="Z1126" t="s">
        <v>227</v>
      </c>
      <c r="AA1126" t="s">
        <v>54</v>
      </c>
      <c r="AB1126">
        <v>69</v>
      </c>
      <c r="AC1126">
        <v>69</v>
      </c>
      <c r="AD1126" t="s">
        <v>55</v>
      </c>
      <c r="AE1126" t="s">
        <v>199</v>
      </c>
      <c r="AF1126" t="s">
        <v>200</v>
      </c>
      <c r="AG1126" t="s">
        <v>88</v>
      </c>
      <c r="AH1126" s="3">
        <v>45802</v>
      </c>
      <c r="AJ1126" t="s">
        <v>56</v>
      </c>
      <c r="AK1126" s="3"/>
      <c r="AM1126" s="3"/>
      <c r="AN1126" t="s">
        <v>57</v>
      </c>
      <c r="AO1126" s="3"/>
      <c r="AR1126"/>
      <c r="AS1126">
        <v>202505</v>
      </c>
      <c r="AT1126" s="3">
        <v>45802</v>
      </c>
      <c r="AU1126">
        <v>2196279</v>
      </c>
      <c r="AW1126" s="3"/>
      <c r="AY1126" s="3"/>
      <c r="BA1126" s="3"/>
      <c r="BC1126" s="3"/>
      <c r="BD1126">
        <v>202505</v>
      </c>
      <c r="BE1126">
        <v>202505</v>
      </c>
      <c r="BF1126" s="5">
        <f>IFERROR(VLOOKUP(Sheet1[[#This Row],[ASESOR]],Parámetros!A:B,2,0),Sheet1[[#This Row],[PERIODO_ALTA]])</f>
        <v>202505</v>
      </c>
      <c r="BG1126" s="5" t="str">
        <f>_xlfn.CONCAT(TRIM(Sheet1[[#This Row],[ASESOR]])," ",TRIM(Sheet1[[#This Row],[DEPARTAMENTO]]))</f>
        <v>TELCO CONTACT S.A.C La Libertad</v>
      </c>
      <c r="BH1126" s="5" t="str">
        <f>Sheet1[[#This Row],[DNI_ASESOR]]</f>
        <v>20613723219</v>
      </c>
      <c r="BI1126">
        <f>IF(Sheet1[[#This Row],[GRUPO]]="G1",IF(AND(Sheet1[[#This Row],[RECIBO1_PAGADO]]&lt;&gt;"",Sheet1[[#This Row],[RECIBO1_PAGADO]]&lt;=DATEVALUE("10/06/2025")),1,0),0)</f>
        <v>0</v>
      </c>
      <c r="BJ1126" s="9">
        <f>Sheet1[[#This Row],[PRECIO CON IGV EXTERNO]]/1.18</f>
        <v>58.474576271186443</v>
      </c>
      <c r="BK1126" s="5" t="str">
        <f>IF(MONTH(Sheet1[[#This Row],[WS_RECIBO1_EMISION]])=5,"G1",IF(MONTH(Sheet1[[#This Row],[WS_RECIBO1_EMISION]])-5=1,"G2","POR DEFINIR"))</f>
        <v>POR DEFINIR</v>
      </c>
      <c r="BL1126" s="5" t="s">
        <v>1798</v>
      </c>
    </row>
    <row r="1127" spans="1:64" x14ac:dyDescent="0.25">
      <c r="A1127">
        <v>2196284</v>
      </c>
      <c r="B1127" t="s">
        <v>1431</v>
      </c>
      <c r="C1127" t="s">
        <v>89</v>
      </c>
      <c r="D1127" t="s">
        <v>89</v>
      </c>
      <c r="E1127" t="s">
        <v>93</v>
      </c>
      <c r="H1127" s="3">
        <v>45801</v>
      </c>
      <c r="I1127" s="13">
        <v>45801.704313310183</v>
      </c>
      <c r="J1127" t="s">
        <v>195</v>
      </c>
      <c r="K1127">
        <v>1000</v>
      </c>
      <c r="L1127" t="s">
        <v>188</v>
      </c>
      <c r="M1127" t="s">
        <v>58</v>
      </c>
      <c r="N1127">
        <v>1</v>
      </c>
      <c r="O1127">
        <v>0</v>
      </c>
      <c r="P1127">
        <v>0</v>
      </c>
      <c r="Q1127">
        <v>0</v>
      </c>
      <c r="R1127" t="s">
        <v>227</v>
      </c>
      <c r="S1127" t="s">
        <v>227</v>
      </c>
      <c r="T1127">
        <v>0</v>
      </c>
      <c r="U1127" t="s">
        <v>227</v>
      </c>
      <c r="V1127" t="s">
        <v>227</v>
      </c>
      <c r="W1127" t="s">
        <v>227</v>
      </c>
      <c r="X1127" t="s">
        <v>227</v>
      </c>
      <c r="Y1127" t="s">
        <v>227</v>
      </c>
      <c r="Z1127" t="s">
        <v>228</v>
      </c>
      <c r="AA1127" t="s">
        <v>54</v>
      </c>
      <c r="AB1127">
        <v>129.9</v>
      </c>
      <c r="AC1127">
        <v>111.563</v>
      </c>
      <c r="AD1127" t="s">
        <v>67</v>
      </c>
      <c r="AE1127" t="s">
        <v>4</v>
      </c>
      <c r="AF1127" t="s">
        <v>8</v>
      </c>
      <c r="AG1127" t="s">
        <v>88</v>
      </c>
      <c r="AH1127" s="3">
        <v>45802</v>
      </c>
      <c r="AJ1127" t="s">
        <v>56</v>
      </c>
      <c r="AK1127" s="3"/>
      <c r="AM1127" s="3"/>
      <c r="AN1127" t="s">
        <v>57</v>
      </c>
      <c r="AO1127" s="3"/>
      <c r="AR1127"/>
      <c r="AS1127">
        <v>202505</v>
      </c>
      <c r="AT1127" s="3">
        <v>45802</v>
      </c>
      <c r="AU1127">
        <v>2196284</v>
      </c>
      <c r="AW1127" s="3"/>
      <c r="AY1127" s="3"/>
      <c r="BA1127" s="3"/>
      <c r="BC1127" s="3"/>
      <c r="BD1127">
        <v>202505</v>
      </c>
      <c r="BE1127">
        <v>202505</v>
      </c>
      <c r="BF1127" s="5">
        <f>IFERROR(VLOOKUP(Sheet1[[#This Row],[ASESOR]],Parámetros!A:B,2,0),Sheet1[[#This Row],[PERIODO_ALTA]])</f>
        <v>202505</v>
      </c>
      <c r="BG1127" s="5" t="str">
        <f>_xlfn.CONCAT(TRIM(Sheet1[[#This Row],[ASESOR]])," ",TRIM(Sheet1[[#This Row],[DEPARTAMENTO]]))</f>
        <v>ALIV TELECOM S.A.C. Piura</v>
      </c>
      <c r="BH1127" s="5" t="str">
        <f>Sheet1[[#This Row],[DNI_ASESOR]]</f>
        <v>20609316170</v>
      </c>
      <c r="BI1127">
        <f>IF(Sheet1[[#This Row],[GRUPO]]="G1",IF(AND(Sheet1[[#This Row],[RECIBO1_PAGADO]]&lt;&gt;"",Sheet1[[#This Row],[RECIBO1_PAGADO]]&lt;=DATEVALUE("10/06/2025")),1,0),0)</f>
        <v>0</v>
      </c>
      <c r="BJ1127" s="9">
        <f>Sheet1[[#This Row],[PRECIO CON IGV EXTERNO]]/1.18</f>
        <v>94.544915254237296</v>
      </c>
      <c r="BK1127" s="5" t="str">
        <f>IF(MONTH(Sheet1[[#This Row],[WS_RECIBO1_EMISION]])=5,"G1",IF(MONTH(Sheet1[[#This Row],[WS_RECIBO1_EMISION]])-5=1,"G2","POR DEFINIR"))</f>
        <v>POR DEFINIR</v>
      </c>
      <c r="BL1127" s="5" t="s">
        <v>1798</v>
      </c>
    </row>
    <row r="1128" spans="1:64" x14ac:dyDescent="0.25">
      <c r="A1128">
        <v>2196289</v>
      </c>
      <c r="B1128" t="s">
        <v>1432</v>
      </c>
      <c r="C1128" t="s">
        <v>94</v>
      </c>
      <c r="D1128" t="s">
        <v>95</v>
      </c>
      <c r="E1128" t="s">
        <v>96</v>
      </c>
      <c r="H1128" s="3">
        <v>45801</v>
      </c>
      <c r="I1128" s="13">
        <v>45801.702219247687</v>
      </c>
      <c r="J1128" t="s">
        <v>191</v>
      </c>
      <c r="K1128">
        <v>550</v>
      </c>
      <c r="L1128" t="s">
        <v>186</v>
      </c>
      <c r="M1128" t="s">
        <v>53</v>
      </c>
      <c r="N1128">
        <v>0</v>
      </c>
      <c r="O1128">
        <v>0</v>
      </c>
      <c r="P1128">
        <v>0</v>
      </c>
      <c r="Q1128">
        <v>0</v>
      </c>
      <c r="R1128" t="s">
        <v>227</v>
      </c>
      <c r="S1128" t="s">
        <v>227</v>
      </c>
      <c r="T1128">
        <v>0</v>
      </c>
      <c r="U1128" t="s">
        <v>227</v>
      </c>
      <c r="V1128" t="s">
        <v>227</v>
      </c>
      <c r="W1128" t="s">
        <v>227</v>
      </c>
      <c r="X1128" t="s">
        <v>227</v>
      </c>
      <c r="Y1128" t="s">
        <v>227</v>
      </c>
      <c r="Z1128" t="s">
        <v>227</v>
      </c>
      <c r="AA1128" t="s">
        <v>54</v>
      </c>
      <c r="AB1128">
        <v>89</v>
      </c>
      <c r="AC1128">
        <v>89</v>
      </c>
      <c r="AD1128" t="s">
        <v>67</v>
      </c>
      <c r="AE1128" t="s">
        <v>4</v>
      </c>
      <c r="AF1128" t="s">
        <v>8</v>
      </c>
      <c r="AG1128" t="s">
        <v>88</v>
      </c>
      <c r="AH1128" s="3">
        <v>45802</v>
      </c>
      <c r="AJ1128" t="s">
        <v>56</v>
      </c>
      <c r="AK1128" s="3"/>
      <c r="AM1128" s="3"/>
      <c r="AN1128" t="s">
        <v>57</v>
      </c>
      <c r="AO1128" s="3"/>
      <c r="AR1128"/>
      <c r="AS1128">
        <v>202505</v>
      </c>
      <c r="AT1128" s="3">
        <v>45802</v>
      </c>
      <c r="AU1128">
        <v>2196289</v>
      </c>
      <c r="AW1128" s="3"/>
      <c r="AY1128" s="3"/>
      <c r="BA1128" s="3"/>
      <c r="BC1128" s="3"/>
      <c r="BD1128">
        <v>202505</v>
      </c>
      <c r="BE1128">
        <v>202505</v>
      </c>
      <c r="BF1128" s="5">
        <f>IFERROR(VLOOKUP(Sheet1[[#This Row],[ASESOR]],Parámetros!A:B,2,0),Sheet1[[#This Row],[PERIODO_ALTA]])</f>
        <v>202505</v>
      </c>
      <c r="BG1128" s="5" t="str">
        <f>_xlfn.CONCAT(TRIM(Sheet1[[#This Row],[ASESOR]])," ",TRIM(Sheet1[[#This Row],[DEPARTAMENTO]]))</f>
        <v>ALIV TELECOM S.A.C. La Libertad</v>
      </c>
      <c r="BH1128" s="5" t="str">
        <f>Sheet1[[#This Row],[DNI_ASESOR]]</f>
        <v>20609316170</v>
      </c>
      <c r="BI1128">
        <f>IF(Sheet1[[#This Row],[GRUPO]]="G1",IF(AND(Sheet1[[#This Row],[RECIBO1_PAGADO]]&lt;&gt;"",Sheet1[[#This Row],[RECIBO1_PAGADO]]&lt;=DATEVALUE("10/06/2025")),1,0),0)</f>
        <v>0</v>
      </c>
      <c r="BJ1128" s="9">
        <f>Sheet1[[#This Row],[PRECIO CON IGV EXTERNO]]/1.18</f>
        <v>75.423728813559322</v>
      </c>
      <c r="BK1128" s="5" t="str">
        <f>IF(MONTH(Sheet1[[#This Row],[WS_RECIBO1_EMISION]])=5,"G1",IF(MONTH(Sheet1[[#This Row],[WS_RECIBO1_EMISION]])-5=1,"G2","POR DEFINIR"))</f>
        <v>POR DEFINIR</v>
      </c>
      <c r="BL1128" s="5" t="s">
        <v>1798</v>
      </c>
    </row>
    <row r="1129" spans="1:64" x14ac:dyDescent="0.25">
      <c r="A1129">
        <v>2196293</v>
      </c>
      <c r="B1129" t="s">
        <v>1433</v>
      </c>
      <c r="C1129" t="s">
        <v>85</v>
      </c>
      <c r="D1129" t="s">
        <v>86</v>
      </c>
      <c r="E1129" t="s">
        <v>87</v>
      </c>
      <c r="H1129" s="3">
        <v>45801</v>
      </c>
      <c r="I1129" s="13">
        <v>45801.704316203701</v>
      </c>
      <c r="J1129" t="s">
        <v>190</v>
      </c>
      <c r="K1129">
        <v>350</v>
      </c>
      <c r="L1129" t="s">
        <v>188</v>
      </c>
      <c r="M1129" t="s">
        <v>61</v>
      </c>
      <c r="N1129">
        <v>0</v>
      </c>
      <c r="O1129">
        <v>0</v>
      </c>
      <c r="P1129">
        <v>0</v>
      </c>
      <c r="Q1129">
        <v>0</v>
      </c>
      <c r="R1129" t="s">
        <v>227</v>
      </c>
      <c r="S1129" t="s">
        <v>227</v>
      </c>
      <c r="T1129">
        <v>1</v>
      </c>
      <c r="U1129" t="s">
        <v>227</v>
      </c>
      <c r="V1129" t="s">
        <v>227</v>
      </c>
      <c r="W1129" t="s">
        <v>227</v>
      </c>
      <c r="X1129" t="s">
        <v>227</v>
      </c>
      <c r="Y1129" t="s">
        <v>227</v>
      </c>
      <c r="Z1129" t="s">
        <v>227</v>
      </c>
      <c r="AA1129" t="s">
        <v>54</v>
      </c>
      <c r="AB1129">
        <v>79</v>
      </c>
      <c r="AC1129">
        <v>79</v>
      </c>
      <c r="AD1129" t="s">
        <v>67</v>
      </c>
      <c r="AE1129" t="s">
        <v>70</v>
      </c>
      <c r="AF1129" t="s">
        <v>131</v>
      </c>
      <c r="AG1129" t="s">
        <v>88</v>
      </c>
      <c r="AH1129" s="3">
        <v>45802</v>
      </c>
      <c r="AJ1129" t="s">
        <v>56</v>
      </c>
      <c r="AK1129" s="3"/>
      <c r="AM1129" s="3"/>
      <c r="AN1129" t="s">
        <v>57</v>
      </c>
      <c r="AO1129" s="3"/>
      <c r="AR1129"/>
      <c r="AS1129">
        <v>202505</v>
      </c>
      <c r="AT1129" s="3">
        <v>45802</v>
      </c>
      <c r="AU1129">
        <v>2196293</v>
      </c>
      <c r="AW1129" s="3"/>
      <c r="AY1129" s="3"/>
      <c r="BA1129" s="3"/>
      <c r="BC1129" s="3"/>
      <c r="BD1129">
        <v>202505</v>
      </c>
      <c r="BE1129">
        <v>202505</v>
      </c>
      <c r="BF1129" s="5">
        <f>IFERROR(VLOOKUP(Sheet1[[#This Row],[ASESOR]],Parámetros!A:B,2,0),Sheet1[[#This Row],[PERIODO_ALTA]])</f>
        <v>202505</v>
      </c>
      <c r="BG1129" s="5" t="str">
        <f>_xlfn.CONCAT(TRIM(Sheet1[[#This Row],[ASESOR]])," ",TRIM(Sheet1[[#This Row],[DEPARTAMENTO]]))</f>
        <v>SICOMNET SAC Lambayeque</v>
      </c>
      <c r="BH1129" s="5" t="str">
        <f>Sheet1[[#This Row],[DNI_ASESOR]]</f>
        <v>20610959564</v>
      </c>
      <c r="BI1129">
        <f>IF(Sheet1[[#This Row],[GRUPO]]="G1",IF(AND(Sheet1[[#This Row],[RECIBO1_PAGADO]]&lt;&gt;"",Sheet1[[#This Row],[RECIBO1_PAGADO]]&lt;=DATEVALUE("10/06/2025")),1,0),0)</f>
        <v>0</v>
      </c>
      <c r="BJ1129" s="9">
        <f>Sheet1[[#This Row],[PRECIO CON IGV EXTERNO]]/1.18</f>
        <v>66.949152542372886</v>
      </c>
      <c r="BK1129" s="5" t="str">
        <f>IF(MONTH(Sheet1[[#This Row],[WS_RECIBO1_EMISION]])=5,"G1",IF(MONTH(Sheet1[[#This Row],[WS_RECIBO1_EMISION]])-5=1,"G2","POR DEFINIR"))</f>
        <v>POR DEFINIR</v>
      </c>
      <c r="BL1129" s="5" t="s">
        <v>1798</v>
      </c>
    </row>
    <row r="1130" spans="1:64" x14ac:dyDescent="0.25">
      <c r="A1130">
        <v>2196319</v>
      </c>
      <c r="B1130" t="s">
        <v>1434</v>
      </c>
      <c r="C1130" t="s">
        <v>89</v>
      </c>
      <c r="D1130" t="s">
        <v>89</v>
      </c>
      <c r="E1130" t="s">
        <v>89</v>
      </c>
      <c r="H1130" s="3">
        <v>45801</v>
      </c>
      <c r="I1130" s="13">
        <v>45801.719020023149</v>
      </c>
      <c r="J1130" t="s">
        <v>195</v>
      </c>
      <c r="K1130">
        <v>1000</v>
      </c>
      <c r="L1130" t="s">
        <v>188</v>
      </c>
      <c r="M1130" t="s">
        <v>58</v>
      </c>
      <c r="N1130">
        <v>1</v>
      </c>
      <c r="O1130">
        <v>0</v>
      </c>
      <c r="P1130">
        <v>0</v>
      </c>
      <c r="Q1130">
        <v>0</v>
      </c>
      <c r="R1130" t="s">
        <v>227</v>
      </c>
      <c r="S1130" t="s">
        <v>227</v>
      </c>
      <c r="T1130">
        <v>0</v>
      </c>
      <c r="U1130" t="s">
        <v>227</v>
      </c>
      <c r="V1130" t="s">
        <v>227</v>
      </c>
      <c r="W1130" t="s">
        <v>227</v>
      </c>
      <c r="X1130" t="s">
        <v>227</v>
      </c>
      <c r="Y1130" t="s">
        <v>227</v>
      </c>
      <c r="Z1130" t="s">
        <v>228</v>
      </c>
      <c r="AA1130" t="s">
        <v>54</v>
      </c>
      <c r="AB1130">
        <v>129.9</v>
      </c>
      <c r="AC1130">
        <v>111.563</v>
      </c>
      <c r="AD1130" t="s">
        <v>67</v>
      </c>
      <c r="AE1130" t="s">
        <v>4</v>
      </c>
      <c r="AF1130" t="s">
        <v>8</v>
      </c>
      <c r="AG1130" t="s">
        <v>88</v>
      </c>
      <c r="AH1130" s="3">
        <v>45802</v>
      </c>
      <c r="AJ1130" t="s">
        <v>56</v>
      </c>
      <c r="AK1130" s="3"/>
      <c r="AM1130" s="3"/>
      <c r="AN1130" t="s">
        <v>57</v>
      </c>
      <c r="AO1130" s="3"/>
      <c r="AR1130"/>
      <c r="AS1130">
        <v>202505</v>
      </c>
      <c r="AT1130" s="3">
        <v>45802</v>
      </c>
      <c r="AU1130">
        <v>2196319</v>
      </c>
      <c r="AW1130" s="3"/>
      <c r="AY1130" s="3"/>
      <c r="BA1130" s="3"/>
      <c r="BC1130" s="3"/>
      <c r="BD1130">
        <v>202505</v>
      </c>
      <c r="BE1130">
        <v>202505</v>
      </c>
      <c r="BF1130" s="5">
        <f>IFERROR(VLOOKUP(Sheet1[[#This Row],[ASESOR]],Parámetros!A:B,2,0),Sheet1[[#This Row],[PERIODO_ALTA]])</f>
        <v>202505</v>
      </c>
      <c r="BG1130" s="5" t="str">
        <f>_xlfn.CONCAT(TRIM(Sheet1[[#This Row],[ASESOR]])," ",TRIM(Sheet1[[#This Row],[DEPARTAMENTO]]))</f>
        <v>ALIV TELECOM S.A.C. Piura</v>
      </c>
      <c r="BH1130" s="5" t="str">
        <f>Sheet1[[#This Row],[DNI_ASESOR]]</f>
        <v>20609316170</v>
      </c>
      <c r="BI1130">
        <f>IF(Sheet1[[#This Row],[GRUPO]]="G1",IF(AND(Sheet1[[#This Row],[RECIBO1_PAGADO]]&lt;&gt;"",Sheet1[[#This Row],[RECIBO1_PAGADO]]&lt;=DATEVALUE("10/06/2025")),1,0),0)</f>
        <v>0</v>
      </c>
      <c r="BJ1130" s="9">
        <f>Sheet1[[#This Row],[PRECIO CON IGV EXTERNO]]/1.18</f>
        <v>94.544915254237296</v>
      </c>
      <c r="BK1130" s="5" t="str">
        <f>IF(MONTH(Sheet1[[#This Row],[WS_RECIBO1_EMISION]])=5,"G1",IF(MONTH(Sheet1[[#This Row],[WS_RECIBO1_EMISION]])-5=1,"G2","POR DEFINIR"))</f>
        <v>POR DEFINIR</v>
      </c>
      <c r="BL1130" s="5" t="s">
        <v>1798</v>
      </c>
    </row>
    <row r="1131" spans="1:64" x14ac:dyDescent="0.25">
      <c r="A1131">
        <v>2196402</v>
      </c>
      <c r="B1131" t="s">
        <v>1435</v>
      </c>
      <c r="C1131" t="s">
        <v>94</v>
      </c>
      <c r="D1131" t="s">
        <v>95</v>
      </c>
      <c r="E1131" t="s">
        <v>96</v>
      </c>
      <c r="H1131" s="3">
        <v>45801</v>
      </c>
      <c r="I1131" s="13">
        <v>45801.739716435186</v>
      </c>
      <c r="J1131" t="s">
        <v>190</v>
      </c>
      <c r="K1131">
        <v>350</v>
      </c>
      <c r="L1131" t="s">
        <v>186</v>
      </c>
      <c r="M1131" t="s">
        <v>53</v>
      </c>
      <c r="N1131">
        <v>0</v>
      </c>
      <c r="O1131">
        <v>0</v>
      </c>
      <c r="P1131">
        <v>0</v>
      </c>
      <c r="Q1131">
        <v>0</v>
      </c>
      <c r="R1131" t="s">
        <v>227</v>
      </c>
      <c r="S1131" t="s">
        <v>227</v>
      </c>
      <c r="T1131">
        <v>0</v>
      </c>
      <c r="U1131" t="s">
        <v>227</v>
      </c>
      <c r="V1131" t="s">
        <v>227</v>
      </c>
      <c r="W1131" t="s">
        <v>227</v>
      </c>
      <c r="X1131" t="s">
        <v>227</v>
      </c>
      <c r="Y1131" t="s">
        <v>227</v>
      </c>
      <c r="Z1131" t="s">
        <v>227</v>
      </c>
      <c r="AA1131" t="s">
        <v>54</v>
      </c>
      <c r="AB1131">
        <v>69</v>
      </c>
      <c r="AC1131">
        <v>69</v>
      </c>
      <c r="AD1131" t="s">
        <v>67</v>
      </c>
      <c r="AE1131" t="s">
        <v>4</v>
      </c>
      <c r="AF1131" t="s">
        <v>8</v>
      </c>
      <c r="AG1131" t="s">
        <v>88</v>
      </c>
      <c r="AH1131" s="3">
        <v>45805</v>
      </c>
      <c r="AJ1131" t="s">
        <v>56</v>
      </c>
      <c r="AK1131" s="3"/>
      <c r="AM1131" s="3"/>
      <c r="AN1131" t="s">
        <v>57</v>
      </c>
      <c r="AO1131" s="3"/>
      <c r="AR1131"/>
      <c r="AS1131">
        <v>202505</v>
      </c>
      <c r="AT1131" s="3">
        <v>45805</v>
      </c>
      <c r="AU1131">
        <v>2196402</v>
      </c>
      <c r="AW1131" s="3"/>
      <c r="AY1131" s="3"/>
      <c r="BA1131" s="3"/>
      <c r="BC1131" s="3"/>
      <c r="BD1131">
        <v>202505</v>
      </c>
      <c r="BE1131">
        <v>202505</v>
      </c>
      <c r="BF1131" s="5">
        <f>IFERROR(VLOOKUP(Sheet1[[#This Row],[ASESOR]],Parámetros!A:B,2,0),Sheet1[[#This Row],[PERIODO_ALTA]])</f>
        <v>202505</v>
      </c>
      <c r="BG1131" s="5" t="str">
        <f>_xlfn.CONCAT(TRIM(Sheet1[[#This Row],[ASESOR]])," ",TRIM(Sheet1[[#This Row],[DEPARTAMENTO]]))</f>
        <v>ALIV TELECOM S.A.C. La Libertad</v>
      </c>
      <c r="BH1131" s="5" t="str">
        <f>Sheet1[[#This Row],[DNI_ASESOR]]</f>
        <v>20609316170</v>
      </c>
      <c r="BI1131">
        <f>IF(Sheet1[[#This Row],[GRUPO]]="G1",IF(AND(Sheet1[[#This Row],[RECIBO1_PAGADO]]&lt;&gt;"",Sheet1[[#This Row],[RECIBO1_PAGADO]]&lt;=DATEVALUE("10/06/2025")),1,0),0)</f>
        <v>0</v>
      </c>
      <c r="BJ1131" s="9">
        <f>Sheet1[[#This Row],[PRECIO CON IGV EXTERNO]]/1.18</f>
        <v>58.474576271186443</v>
      </c>
      <c r="BK1131" s="5" t="str">
        <f>IF(MONTH(Sheet1[[#This Row],[WS_RECIBO1_EMISION]])=5,"G1",IF(MONTH(Sheet1[[#This Row],[WS_RECIBO1_EMISION]])-5=1,"G2","POR DEFINIR"))</f>
        <v>POR DEFINIR</v>
      </c>
      <c r="BL1131" s="5" t="s">
        <v>1798</v>
      </c>
    </row>
    <row r="1132" spans="1:64" x14ac:dyDescent="0.25">
      <c r="A1132">
        <v>2196449</v>
      </c>
      <c r="B1132" t="s">
        <v>1436</v>
      </c>
      <c r="C1132" t="s">
        <v>89</v>
      </c>
      <c r="D1132" t="s">
        <v>89</v>
      </c>
      <c r="E1132" t="s">
        <v>93</v>
      </c>
      <c r="H1132" s="3">
        <v>45801</v>
      </c>
      <c r="I1132" s="13">
        <v>45801.748052048613</v>
      </c>
      <c r="J1132" t="s">
        <v>190</v>
      </c>
      <c r="K1132">
        <v>350</v>
      </c>
      <c r="L1132" t="s">
        <v>186</v>
      </c>
      <c r="M1132" t="s">
        <v>53</v>
      </c>
      <c r="N1132">
        <v>0</v>
      </c>
      <c r="O1132">
        <v>0</v>
      </c>
      <c r="P1132">
        <v>0</v>
      </c>
      <c r="Q1132">
        <v>0</v>
      </c>
      <c r="R1132" t="s">
        <v>227</v>
      </c>
      <c r="S1132" t="s">
        <v>227</v>
      </c>
      <c r="T1132">
        <v>0</v>
      </c>
      <c r="U1132" t="s">
        <v>227</v>
      </c>
      <c r="V1132" t="s">
        <v>227</v>
      </c>
      <c r="W1132" t="s">
        <v>227</v>
      </c>
      <c r="X1132" t="s">
        <v>227</v>
      </c>
      <c r="Y1132" t="s">
        <v>227</v>
      </c>
      <c r="Z1132" t="s">
        <v>227</v>
      </c>
      <c r="AA1132" t="s">
        <v>54</v>
      </c>
      <c r="AB1132">
        <v>69</v>
      </c>
      <c r="AC1132">
        <v>69</v>
      </c>
      <c r="AD1132" t="s">
        <v>67</v>
      </c>
      <c r="AE1132" t="s">
        <v>4</v>
      </c>
      <c r="AF1132" t="s">
        <v>8</v>
      </c>
      <c r="AG1132" t="s">
        <v>88</v>
      </c>
      <c r="AH1132" s="3">
        <v>45802</v>
      </c>
      <c r="AJ1132" t="s">
        <v>56</v>
      </c>
      <c r="AK1132" s="3"/>
      <c r="AM1132" s="3"/>
      <c r="AN1132" t="s">
        <v>57</v>
      </c>
      <c r="AO1132" s="3"/>
      <c r="AR1132"/>
      <c r="AS1132">
        <v>202505</v>
      </c>
      <c r="AT1132" s="3">
        <v>45802</v>
      </c>
      <c r="AU1132">
        <v>2196449</v>
      </c>
      <c r="AW1132" s="3"/>
      <c r="AY1132" s="3"/>
      <c r="BA1132" s="3"/>
      <c r="BC1132" s="3"/>
      <c r="BD1132">
        <v>202505</v>
      </c>
      <c r="BE1132">
        <v>202505</v>
      </c>
      <c r="BF1132" s="5">
        <f>IFERROR(VLOOKUP(Sheet1[[#This Row],[ASESOR]],Parámetros!A:B,2,0),Sheet1[[#This Row],[PERIODO_ALTA]])</f>
        <v>202505</v>
      </c>
      <c r="BG1132" s="5" t="str">
        <f>_xlfn.CONCAT(TRIM(Sheet1[[#This Row],[ASESOR]])," ",TRIM(Sheet1[[#This Row],[DEPARTAMENTO]]))</f>
        <v>ALIV TELECOM S.A.C. Piura</v>
      </c>
      <c r="BH1132" s="5" t="str">
        <f>Sheet1[[#This Row],[DNI_ASESOR]]</f>
        <v>20609316170</v>
      </c>
      <c r="BI1132">
        <f>IF(Sheet1[[#This Row],[GRUPO]]="G1",IF(AND(Sheet1[[#This Row],[RECIBO1_PAGADO]]&lt;&gt;"",Sheet1[[#This Row],[RECIBO1_PAGADO]]&lt;=DATEVALUE("10/06/2025")),1,0),0)</f>
        <v>0</v>
      </c>
      <c r="BJ1132" s="9">
        <f>Sheet1[[#This Row],[PRECIO CON IGV EXTERNO]]/1.18</f>
        <v>58.474576271186443</v>
      </c>
      <c r="BK1132" s="5" t="str">
        <f>IF(MONTH(Sheet1[[#This Row],[WS_RECIBO1_EMISION]])=5,"G1",IF(MONTH(Sheet1[[#This Row],[WS_RECIBO1_EMISION]])-5=1,"G2","POR DEFINIR"))</f>
        <v>POR DEFINIR</v>
      </c>
      <c r="BL1132" s="5" t="s">
        <v>1798</v>
      </c>
    </row>
    <row r="1133" spans="1:64" x14ac:dyDescent="0.25">
      <c r="A1133">
        <v>2196450</v>
      </c>
      <c r="B1133" t="s">
        <v>1437</v>
      </c>
      <c r="C1133" t="s">
        <v>85</v>
      </c>
      <c r="D1133" t="s">
        <v>105</v>
      </c>
      <c r="E1133" t="s">
        <v>85</v>
      </c>
      <c r="H1133" s="3">
        <v>45801</v>
      </c>
      <c r="I1133" s="13">
        <v>45801.760541898147</v>
      </c>
      <c r="J1133" t="s">
        <v>190</v>
      </c>
      <c r="K1133">
        <v>350</v>
      </c>
      <c r="L1133" t="s">
        <v>186</v>
      </c>
      <c r="M1133" t="s">
        <v>53</v>
      </c>
      <c r="N1133">
        <v>0</v>
      </c>
      <c r="O1133">
        <v>0</v>
      </c>
      <c r="P1133">
        <v>0</v>
      </c>
      <c r="Q1133">
        <v>0</v>
      </c>
      <c r="R1133" t="s">
        <v>227</v>
      </c>
      <c r="S1133" t="s">
        <v>227</v>
      </c>
      <c r="T1133">
        <v>0</v>
      </c>
      <c r="U1133" t="s">
        <v>227</v>
      </c>
      <c r="V1133" t="s">
        <v>227</v>
      </c>
      <c r="W1133" t="s">
        <v>227</v>
      </c>
      <c r="X1133" t="s">
        <v>227</v>
      </c>
      <c r="Y1133" t="s">
        <v>227</v>
      </c>
      <c r="Z1133" t="s">
        <v>227</v>
      </c>
      <c r="AA1133" t="s">
        <v>54</v>
      </c>
      <c r="AB1133">
        <v>69</v>
      </c>
      <c r="AC1133">
        <v>69</v>
      </c>
      <c r="AD1133" t="s">
        <v>55</v>
      </c>
      <c r="AE1133" t="s">
        <v>4</v>
      </c>
      <c r="AF1133" t="s">
        <v>8</v>
      </c>
      <c r="AG1133" t="s">
        <v>88</v>
      </c>
      <c r="AH1133" s="3">
        <v>45802</v>
      </c>
      <c r="AJ1133" t="s">
        <v>56</v>
      </c>
      <c r="AK1133" s="3"/>
      <c r="AM1133" s="3"/>
      <c r="AN1133" t="s">
        <v>57</v>
      </c>
      <c r="AO1133" s="3"/>
      <c r="AR1133"/>
      <c r="AS1133">
        <v>202505</v>
      </c>
      <c r="AT1133" s="3">
        <v>45802</v>
      </c>
      <c r="AU1133">
        <v>2196450</v>
      </c>
      <c r="AW1133" s="3"/>
      <c r="AY1133" s="3"/>
      <c r="BA1133" s="3"/>
      <c r="BC1133" s="3"/>
      <c r="BD1133">
        <v>202505</v>
      </c>
      <c r="BE1133">
        <v>202505</v>
      </c>
      <c r="BF1133" s="5">
        <f>IFERROR(VLOOKUP(Sheet1[[#This Row],[ASESOR]],Parámetros!A:B,2,0),Sheet1[[#This Row],[PERIODO_ALTA]])</f>
        <v>202505</v>
      </c>
      <c r="BG1133" s="5" t="str">
        <f>_xlfn.CONCAT(TRIM(Sheet1[[#This Row],[ASESOR]])," ",TRIM(Sheet1[[#This Row],[DEPARTAMENTO]]))</f>
        <v>ALIV TELECOM S.A.C. Lambayeque</v>
      </c>
      <c r="BH1133" s="5" t="str">
        <f>Sheet1[[#This Row],[DNI_ASESOR]]</f>
        <v>20609316170</v>
      </c>
      <c r="BI1133">
        <f>IF(Sheet1[[#This Row],[GRUPO]]="G1",IF(AND(Sheet1[[#This Row],[RECIBO1_PAGADO]]&lt;&gt;"",Sheet1[[#This Row],[RECIBO1_PAGADO]]&lt;=DATEVALUE("10/06/2025")),1,0),0)</f>
        <v>0</v>
      </c>
      <c r="BJ1133" s="9">
        <f>Sheet1[[#This Row],[PRECIO CON IGV EXTERNO]]/1.18</f>
        <v>58.474576271186443</v>
      </c>
      <c r="BK1133" s="5" t="str">
        <f>IF(MONTH(Sheet1[[#This Row],[WS_RECIBO1_EMISION]])=5,"G1",IF(MONTH(Sheet1[[#This Row],[WS_RECIBO1_EMISION]])-5=1,"G2","POR DEFINIR"))</f>
        <v>POR DEFINIR</v>
      </c>
      <c r="BL1133" s="5" t="s">
        <v>1798</v>
      </c>
    </row>
    <row r="1134" spans="1:64" x14ac:dyDescent="0.25">
      <c r="A1134">
        <v>2196542</v>
      </c>
      <c r="B1134" t="s">
        <v>1438</v>
      </c>
      <c r="C1134" t="s">
        <v>85</v>
      </c>
      <c r="D1134" t="s">
        <v>86</v>
      </c>
      <c r="E1134" t="s">
        <v>87</v>
      </c>
      <c r="H1134" s="3">
        <v>45801</v>
      </c>
      <c r="I1134" s="13">
        <v>45801.785542939811</v>
      </c>
      <c r="J1134" t="s">
        <v>195</v>
      </c>
      <c r="K1134">
        <v>1000</v>
      </c>
      <c r="L1134" t="s">
        <v>188</v>
      </c>
      <c r="M1134" t="s">
        <v>58</v>
      </c>
      <c r="N1134">
        <v>1</v>
      </c>
      <c r="O1134">
        <v>0</v>
      </c>
      <c r="P1134">
        <v>0</v>
      </c>
      <c r="Q1134">
        <v>0</v>
      </c>
      <c r="R1134" t="s">
        <v>227</v>
      </c>
      <c r="S1134" t="s">
        <v>227</v>
      </c>
      <c r="T1134">
        <v>0</v>
      </c>
      <c r="U1134" t="s">
        <v>227</v>
      </c>
      <c r="V1134" t="s">
        <v>227</v>
      </c>
      <c r="W1134" t="s">
        <v>227</v>
      </c>
      <c r="X1134" t="s">
        <v>227</v>
      </c>
      <c r="Y1134" t="s">
        <v>227</v>
      </c>
      <c r="Z1134" t="s">
        <v>228</v>
      </c>
      <c r="AA1134" t="s">
        <v>54</v>
      </c>
      <c r="AB1134">
        <v>129.9</v>
      </c>
      <c r="AC1134">
        <v>111.563</v>
      </c>
      <c r="AD1134" t="s">
        <v>55</v>
      </c>
      <c r="AE1134" t="s">
        <v>4</v>
      </c>
      <c r="AF1134" t="s">
        <v>8</v>
      </c>
      <c r="AG1134" t="s">
        <v>88</v>
      </c>
      <c r="AH1134" s="3">
        <v>45802</v>
      </c>
      <c r="AJ1134" t="s">
        <v>56</v>
      </c>
      <c r="AK1134" s="3"/>
      <c r="AM1134" s="3"/>
      <c r="AN1134" t="s">
        <v>57</v>
      </c>
      <c r="AO1134" s="3"/>
      <c r="AR1134"/>
      <c r="AS1134">
        <v>202505</v>
      </c>
      <c r="AT1134" s="3">
        <v>45802</v>
      </c>
      <c r="AU1134">
        <v>2196542</v>
      </c>
      <c r="AW1134" s="3"/>
      <c r="AY1134" s="3"/>
      <c r="BA1134" s="3"/>
      <c r="BC1134" s="3"/>
      <c r="BD1134">
        <v>202505</v>
      </c>
      <c r="BE1134">
        <v>202505</v>
      </c>
      <c r="BF1134" s="5">
        <f>IFERROR(VLOOKUP(Sheet1[[#This Row],[ASESOR]],Parámetros!A:B,2,0),Sheet1[[#This Row],[PERIODO_ALTA]])</f>
        <v>202505</v>
      </c>
      <c r="BG1134" s="5" t="str">
        <f>_xlfn.CONCAT(TRIM(Sheet1[[#This Row],[ASESOR]])," ",TRIM(Sheet1[[#This Row],[DEPARTAMENTO]]))</f>
        <v>ALIV TELECOM S.A.C. Lambayeque</v>
      </c>
      <c r="BH1134" s="5" t="str">
        <f>Sheet1[[#This Row],[DNI_ASESOR]]</f>
        <v>20609316170</v>
      </c>
      <c r="BI1134">
        <f>IF(Sheet1[[#This Row],[GRUPO]]="G1",IF(AND(Sheet1[[#This Row],[RECIBO1_PAGADO]]&lt;&gt;"",Sheet1[[#This Row],[RECIBO1_PAGADO]]&lt;=DATEVALUE("10/06/2025")),1,0),0)</f>
        <v>0</v>
      </c>
      <c r="BJ1134" s="9">
        <f>Sheet1[[#This Row],[PRECIO CON IGV EXTERNO]]/1.18</f>
        <v>94.544915254237296</v>
      </c>
      <c r="BK1134" s="5" t="str">
        <f>IF(MONTH(Sheet1[[#This Row],[WS_RECIBO1_EMISION]])=5,"G1",IF(MONTH(Sheet1[[#This Row],[WS_RECIBO1_EMISION]])-5=1,"G2","POR DEFINIR"))</f>
        <v>POR DEFINIR</v>
      </c>
      <c r="BL1134" s="5" t="s">
        <v>1798</v>
      </c>
    </row>
    <row r="1135" spans="1:64" x14ac:dyDescent="0.25">
      <c r="A1135">
        <v>2196549</v>
      </c>
      <c r="B1135" t="s">
        <v>1439</v>
      </c>
      <c r="C1135" t="s">
        <v>85</v>
      </c>
      <c r="D1135" t="s">
        <v>86</v>
      </c>
      <c r="E1135" t="s">
        <v>87</v>
      </c>
      <c r="H1135" s="3">
        <v>45801</v>
      </c>
      <c r="I1135" s="13">
        <v>45801.785551817127</v>
      </c>
      <c r="J1135" t="s">
        <v>190</v>
      </c>
      <c r="K1135">
        <v>350</v>
      </c>
      <c r="L1135" t="s">
        <v>186</v>
      </c>
      <c r="M1135" t="s">
        <v>53</v>
      </c>
      <c r="N1135">
        <v>0</v>
      </c>
      <c r="O1135">
        <v>0</v>
      </c>
      <c r="P1135">
        <v>0</v>
      </c>
      <c r="Q1135">
        <v>0</v>
      </c>
      <c r="R1135" t="s">
        <v>227</v>
      </c>
      <c r="S1135" t="s">
        <v>227</v>
      </c>
      <c r="T1135">
        <v>0</v>
      </c>
      <c r="U1135" t="s">
        <v>227</v>
      </c>
      <c r="V1135" t="s">
        <v>227</v>
      </c>
      <c r="W1135" t="s">
        <v>227</v>
      </c>
      <c r="X1135" t="s">
        <v>227</v>
      </c>
      <c r="Y1135" t="s">
        <v>227</v>
      </c>
      <c r="Z1135" t="s">
        <v>227</v>
      </c>
      <c r="AA1135" t="s">
        <v>54</v>
      </c>
      <c r="AB1135">
        <v>69</v>
      </c>
      <c r="AC1135">
        <v>69</v>
      </c>
      <c r="AD1135" t="s">
        <v>55</v>
      </c>
      <c r="AE1135" t="s">
        <v>4</v>
      </c>
      <c r="AF1135" t="s">
        <v>8</v>
      </c>
      <c r="AG1135" t="s">
        <v>88</v>
      </c>
      <c r="AH1135" s="3">
        <v>45802</v>
      </c>
      <c r="AJ1135" t="s">
        <v>56</v>
      </c>
      <c r="AK1135" s="3"/>
      <c r="AM1135" s="3"/>
      <c r="AN1135" t="s">
        <v>57</v>
      </c>
      <c r="AO1135" s="3"/>
      <c r="AR1135"/>
      <c r="AS1135">
        <v>202505</v>
      </c>
      <c r="AT1135" s="3">
        <v>45802</v>
      </c>
      <c r="AU1135">
        <v>2196549</v>
      </c>
      <c r="AW1135" s="3"/>
      <c r="AY1135" s="3"/>
      <c r="BA1135" s="3"/>
      <c r="BC1135" s="3"/>
      <c r="BD1135">
        <v>202505</v>
      </c>
      <c r="BE1135">
        <v>202505</v>
      </c>
      <c r="BF1135" s="5">
        <f>IFERROR(VLOOKUP(Sheet1[[#This Row],[ASESOR]],Parámetros!A:B,2,0),Sheet1[[#This Row],[PERIODO_ALTA]])</f>
        <v>202505</v>
      </c>
      <c r="BG1135" s="5" t="str">
        <f>_xlfn.CONCAT(TRIM(Sheet1[[#This Row],[ASESOR]])," ",TRIM(Sheet1[[#This Row],[DEPARTAMENTO]]))</f>
        <v>ALIV TELECOM S.A.C. Lambayeque</v>
      </c>
      <c r="BH1135" s="5" t="str">
        <f>Sheet1[[#This Row],[DNI_ASESOR]]</f>
        <v>20609316170</v>
      </c>
      <c r="BI1135">
        <f>IF(Sheet1[[#This Row],[GRUPO]]="G1",IF(AND(Sheet1[[#This Row],[RECIBO1_PAGADO]]&lt;&gt;"",Sheet1[[#This Row],[RECIBO1_PAGADO]]&lt;=DATEVALUE("10/06/2025")),1,0),0)</f>
        <v>0</v>
      </c>
      <c r="BJ1135" s="9">
        <f>Sheet1[[#This Row],[PRECIO CON IGV EXTERNO]]/1.18</f>
        <v>58.474576271186443</v>
      </c>
      <c r="BK1135" s="5" t="str">
        <f>IF(MONTH(Sheet1[[#This Row],[WS_RECIBO1_EMISION]])=5,"G1",IF(MONTH(Sheet1[[#This Row],[WS_RECIBO1_EMISION]])-5=1,"G2","POR DEFINIR"))</f>
        <v>POR DEFINIR</v>
      </c>
      <c r="BL1135" s="5" t="s">
        <v>1798</v>
      </c>
    </row>
    <row r="1136" spans="1:64" x14ac:dyDescent="0.25">
      <c r="A1136">
        <v>2196562</v>
      </c>
      <c r="B1136" t="s">
        <v>1440</v>
      </c>
      <c r="C1136" t="s">
        <v>89</v>
      </c>
      <c r="D1136" t="s">
        <v>89</v>
      </c>
      <c r="E1136" t="s">
        <v>89</v>
      </c>
      <c r="H1136" s="3">
        <v>45801</v>
      </c>
      <c r="I1136" s="13">
        <v>45801.802211493057</v>
      </c>
      <c r="J1136" t="s">
        <v>195</v>
      </c>
      <c r="K1136">
        <v>1000</v>
      </c>
      <c r="L1136" t="s">
        <v>188</v>
      </c>
      <c r="M1136" t="s">
        <v>58</v>
      </c>
      <c r="N1136">
        <v>0</v>
      </c>
      <c r="O1136">
        <v>0</v>
      </c>
      <c r="P1136">
        <v>0</v>
      </c>
      <c r="Q1136">
        <v>0</v>
      </c>
      <c r="R1136" t="s">
        <v>227</v>
      </c>
      <c r="S1136" t="s">
        <v>227</v>
      </c>
      <c r="T1136">
        <v>0</v>
      </c>
      <c r="U1136" t="s">
        <v>227</v>
      </c>
      <c r="V1136" t="s">
        <v>227</v>
      </c>
      <c r="W1136" t="s">
        <v>227</v>
      </c>
      <c r="X1136" t="s">
        <v>227</v>
      </c>
      <c r="Y1136" t="s">
        <v>227</v>
      </c>
      <c r="Z1136" t="s">
        <v>228</v>
      </c>
      <c r="AA1136" t="s">
        <v>54</v>
      </c>
      <c r="AB1136">
        <v>129.9</v>
      </c>
      <c r="AC1136">
        <v>111.563</v>
      </c>
      <c r="AD1136" t="s">
        <v>67</v>
      </c>
      <c r="AE1136" t="s">
        <v>4</v>
      </c>
      <c r="AF1136" t="s">
        <v>8</v>
      </c>
      <c r="AG1136" t="s">
        <v>88</v>
      </c>
      <c r="AH1136" s="3">
        <v>45802</v>
      </c>
      <c r="AJ1136" t="s">
        <v>56</v>
      </c>
      <c r="AK1136" s="3"/>
      <c r="AM1136" s="3"/>
      <c r="AN1136" t="s">
        <v>57</v>
      </c>
      <c r="AO1136" s="3"/>
      <c r="AR1136"/>
      <c r="AS1136">
        <v>202505</v>
      </c>
      <c r="AT1136" s="3">
        <v>45802</v>
      </c>
      <c r="AU1136">
        <v>2196562</v>
      </c>
      <c r="AW1136" s="3"/>
      <c r="AY1136" s="3"/>
      <c r="BA1136" s="3"/>
      <c r="BC1136" s="3"/>
      <c r="BD1136">
        <v>202505</v>
      </c>
      <c r="BE1136">
        <v>202505</v>
      </c>
      <c r="BF1136" s="5">
        <f>IFERROR(VLOOKUP(Sheet1[[#This Row],[ASESOR]],Parámetros!A:B,2,0),Sheet1[[#This Row],[PERIODO_ALTA]])</f>
        <v>202505</v>
      </c>
      <c r="BG1136" s="5" t="str">
        <f>_xlfn.CONCAT(TRIM(Sheet1[[#This Row],[ASESOR]])," ",TRIM(Sheet1[[#This Row],[DEPARTAMENTO]]))</f>
        <v>ALIV TELECOM S.A.C. Piura</v>
      </c>
      <c r="BH1136" s="5" t="str">
        <f>Sheet1[[#This Row],[DNI_ASESOR]]</f>
        <v>20609316170</v>
      </c>
      <c r="BI1136">
        <f>IF(Sheet1[[#This Row],[GRUPO]]="G1",IF(AND(Sheet1[[#This Row],[RECIBO1_PAGADO]]&lt;&gt;"",Sheet1[[#This Row],[RECIBO1_PAGADO]]&lt;=DATEVALUE("10/06/2025")),1,0),0)</f>
        <v>0</v>
      </c>
      <c r="BJ1136" s="9">
        <f>Sheet1[[#This Row],[PRECIO CON IGV EXTERNO]]/1.18</f>
        <v>94.544915254237296</v>
      </c>
      <c r="BK1136" s="5" t="str">
        <f>IF(MONTH(Sheet1[[#This Row],[WS_RECIBO1_EMISION]])=5,"G1",IF(MONTH(Sheet1[[#This Row],[WS_RECIBO1_EMISION]])-5=1,"G2","POR DEFINIR"))</f>
        <v>POR DEFINIR</v>
      </c>
      <c r="BL1136" s="5" t="s">
        <v>1798</v>
      </c>
    </row>
    <row r="1137" spans="1:64" x14ac:dyDescent="0.25">
      <c r="A1137">
        <v>2196584</v>
      </c>
      <c r="B1137" t="s">
        <v>1441</v>
      </c>
      <c r="C1137" t="s">
        <v>89</v>
      </c>
      <c r="D1137" t="s">
        <v>89</v>
      </c>
      <c r="E1137" t="s">
        <v>89</v>
      </c>
      <c r="H1137" s="3">
        <v>45801</v>
      </c>
      <c r="I1137" s="13">
        <v>45801.802216203701</v>
      </c>
      <c r="J1137" t="s">
        <v>195</v>
      </c>
      <c r="K1137">
        <v>1000</v>
      </c>
      <c r="L1137" t="s">
        <v>188</v>
      </c>
      <c r="M1137" t="s">
        <v>58</v>
      </c>
      <c r="N1137">
        <v>1</v>
      </c>
      <c r="O1137">
        <v>0</v>
      </c>
      <c r="P1137">
        <v>0</v>
      </c>
      <c r="Q1137">
        <v>0</v>
      </c>
      <c r="R1137" t="s">
        <v>227</v>
      </c>
      <c r="S1137" t="s">
        <v>227</v>
      </c>
      <c r="T1137">
        <v>0</v>
      </c>
      <c r="U1137" t="s">
        <v>227</v>
      </c>
      <c r="V1137" t="s">
        <v>227</v>
      </c>
      <c r="W1137" t="s">
        <v>227</v>
      </c>
      <c r="X1137" t="s">
        <v>227</v>
      </c>
      <c r="Y1137" t="s">
        <v>227</v>
      </c>
      <c r="Z1137" t="s">
        <v>228</v>
      </c>
      <c r="AA1137" t="s">
        <v>54</v>
      </c>
      <c r="AB1137">
        <v>129.9</v>
      </c>
      <c r="AC1137">
        <v>111.563</v>
      </c>
      <c r="AD1137" t="s">
        <v>67</v>
      </c>
      <c r="AE1137" t="s">
        <v>4</v>
      </c>
      <c r="AF1137" t="s">
        <v>8</v>
      </c>
      <c r="AG1137" t="s">
        <v>88</v>
      </c>
      <c r="AH1137" s="3">
        <v>45802</v>
      </c>
      <c r="AJ1137" t="s">
        <v>56</v>
      </c>
      <c r="AK1137" s="3"/>
      <c r="AM1137" s="3"/>
      <c r="AN1137" t="s">
        <v>57</v>
      </c>
      <c r="AO1137" s="3"/>
      <c r="AR1137"/>
      <c r="AS1137">
        <v>202505</v>
      </c>
      <c r="AT1137" s="3">
        <v>45802</v>
      </c>
      <c r="AU1137">
        <v>2196584</v>
      </c>
      <c r="AW1137" s="3"/>
      <c r="AY1137" s="3"/>
      <c r="BA1137" s="3"/>
      <c r="BC1137" s="3"/>
      <c r="BD1137">
        <v>202505</v>
      </c>
      <c r="BE1137">
        <v>202505</v>
      </c>
      <c r="BF1137" s="5">
        <f>IFERROR(VLOOKUP(Sheet1[[#This Row],[ASESOR]],Parámetros!A:B,2,0),Sheet1[[#This Row],[PERIODO_ALTA]])</f>
        <v>202505</v>
      </c>
      <c r="BG1137" s="5" t="str">
        <f>_xlfn.CONCAT(TRIM(Sheet1[[#This Row],[ASESOR]])," ",TRIM(Sheet1[[#This Row],[DEPARTAMENTO]]))</f>
        <v>ALIV TELECOM S.A.C. Piura</v>
      </c>
      <c r="BH1137" s="5" t="str">
        <f>Sheet1[[#This Row],[DNI_ASESOR]]</f>
        <v>20609316170</v>
      </c>
      <c r="BI1137">
        <f>IF(Sheet1[[#This Row],[GRUPO]]="G1",IF(AND(Sheet1[[#This Row],[RECIBO1_PAGADO]]&lt;&gt;"",Sheet1[[#This Row],[RECIBO1_PAGADO]]&lt;=DATEVALUE("10/06/2025")),1,0),0)</f>
        <v>0</v>
      </c>
      <c r="BJ1137" s="9">
        <f>Sheet1[[#This Row],[PRECIO CON IGV EXTERNO]]/1.18</f>
        <v>94.544915254237296</v>
      </c>
      <c r="BK1137" s="5" t="str">
        <f>IF(MONTH(Sheet1[[#This Row],[WS_RECIBO1_EMISION]])=5,"G1",IF(MONTH(Sheet1[[#This Row],[WS_RECIBO1_EMISION]])-5=1,"G2","POR DEFINIR"))</f>
        <v>POR DEFINIR</v>
      </c>
      <c r="BL1137" s="5" t="s">
        <v>1798</v>
      </c>
    </row>
    <row r="1138" spans="1:64" x14ac:dyDescent="0.25">
      <c r="A1138">
        <v>2196649</v>
      </c>
      <c r="B1138" t="s">
        <v>1442</v>
      </c>
      <c r="C1138" t="s">
        <v>94</v>
      </c>
      <c r="D1138" t="s">
        <v>95</v>
      </c>
      <c r="E1138" t="s">
        <v>96</v>
      </c>
      <c r="H1138" s="3">
        <v>45801</v>
      </c>
      <c r="I1138" s="13">
        <v>45801.843907523151</v>
      </c>
      <c r="J1138" t="s">
        <v>190</v>
      </c>
      <c r="K1138">
        <v>350</v>
      </c>
      <c r="L1138" t="s">
        <v>186</v>
      </c>
      <c r="M1138" t="s">
        <v>53</v>
      </c>
      <c r="N1138">
        <v>0</v>
      </c>
      <c r="O1138">
        <v>0</v>
      </c>
      <c r="P1138">
        <v>0</v>
      </c>
      <c r="Q1138">
        <v>0</v>
      </c>
      <c r="R1138" t="s">
        <v>227</v>
      </c>
      <c r="S1138" t="s">
        <v>227</v>
      </c>
      <c r="T1138">
        <v>0</v>
      </c>
      <c r="U1138" t="s">
        <v>227</v>
      </c>
      <c r="V1138" t="s">
        <v>227</v>
      </c>
      <c r="W1138" t="s">
        <v>227</v>
      </c>
      <c r="X1138" t="s">
        <v>227</v>
      </c>
      <c r="Y1138" t="s">
        <v>227</v>
      </c>
      <c r="Z1138" t="s">
        <v>227</v>
      </c>
      <c r="AA1138" t="s">
        <v>54</v>
      </c>
      <c r="AB1138">
        <v>69</v>
      </c>
      <c r="AC1138">
        <v>69</v>
      </c>
      <c r="AD1138" t="s">
        <v>67</v>
      </c>
      <c r="AE1138" t="s">
        <v>4</v>
      </c>
      <c r="AF1138" t="s">
        <v>8</v>
      </c>
      <c r="AG1138" t="s">
        <v>88</v>
      </c>
      <c r="AH1138" s="3">
        <v>45803</v>
      </c>
      <c r="AJ1138" t="s">
        <v>56</v>
      </c>
      <c r="AK1138" s="3"/>
      <c r="AM1138" s="3"/>
      <c r="AN1138" t="s">
        <v>57</v>
      </c>
      <c r="AO1138" s="3"/>
      <c r="AR1138"/>
      <c r="AS1138">
        <v>202505</v>
      </c>
      <c r="AT1138" s="3">
        <v>45803</v>
      </c>
      <c r="AU1138">
        <v>2196649</v>
      </c>
      <c r="AW1138" s="3"/>
      <c r="AY1138" s="3"/>
      <c r="BA1138" s="3"/>
      <c r="BC1138" s="3"/>
      <c r="BD1138">
        <v>202505</v>
      </c>
      <c r="BE1138">
        <v>202505</v>
      </c>
      <c r="BF1138" s="5">
        <f>IFERROR(VLOOKUP(Sheet1[[#This Row],[ASESOR]],Parámetros!A:B,2,0),Sheet1[[#This Row],[PERIODO_ALTA]])</f>
        <v>202505</v>
      </c>
      <c r="BG1138" s="5" t="str">
        <f>_xlfn.CONCAT(TRIM(Sheet1[[#This Row],[ASESOR]])," ",TRIM(Sheet1[[#This Row],[DEPARTAMENTO]]))</f>
        <v>ALIV TELECOM S.A.C. La Libertad</v>
      </c>
      <c r="BH1138" s="5" t="str">
        <f>Sheet1[[#This Row],[DNI_ASESOR]]</f>
        <v>20609316170</v>
      </c>
      <c r="BI1138">
        <f>IF(Sheet1[[#This Row],[GRUPO]]="G1",IF(AND(Sheet1[[#This Row],[RECIBO1_PAGADO]]&lt;&gt;"",Sheet1[[#This Row],[RECIBO1_PAGADO]]&lt;=DATEVALUE("10/06/2025")),1,0),0)</f>
        <v>0</v>
      </c>
      <c r="BJ1138" s="9">
        <f>Sheet1[[#This Row],[PRECIO CON IGV EXTERNO]]/1.18</f>
        <v>58.474576271186443</v>
      </c>
      <c r="BK1138" s="5" t="str">
        <f>IF(MONTH(Sheet1[[#This Row],[WS_RECIBO1_EMISION]])=5,"G1",IF(MONTH(Sheet1[[#This Row],[WS_RECIBO1_EMISION]])-5=1,"G2","POR DEFINIR"))</f>
        <v>POR DEFINIR</v>
      </c>
      <c r="BL1138" s="5" t="s">
        <v>1798</v>
      </c>
    </row>
    <row r="1139" spans="1:64" x14ac:dyDescent="0.25">
      <c r="A1139">
        <v>2196655</v>
      </c>
      <c r="B1139" t="s">
        <v>1443</v>
      </c>
      <c r="C1139" t="s">
        <v>89</v>
      </c>
      <c r="D1139" t="s">
        <v>89</v>
      </c>
      <c r="E1139" t="s">
        <v>89</v>
      </c>
      <c r="H1139" s="3">
        <v>45801</v>
      </c>
      <c r="I1139" s="13">
        <v>45801.843917673614</v>
      </c>
      <c r="J1139" t="s">
        <v>190</v>
      </c>
      <c r="K1139">
        <v>350</v>
      </c>
      <c r="L1139" t="s">
        <v>186</v>
      </c>
      <c r="M1139" t="s">
        <v>53</v>
      </c>
      <c r="N1139">
        <v>0</v>
      </c>
      <c r="O1139">
        <v>0</v>
      </c>
      <c r="P1139">
        <v>0</v>
      </c>
      <c r="Q1139">
        <v>0</v>
      </c>
      <c r="R1139" t="s">
        <v>227</v>
      </c>
      <c r="S1139" t="s">
        <v>227</v>
      </c>
      <c r="T1139">
        <v>0</v>
      </c>
      <c r="U1139" t="s">
        <v>227</v>
      </c>
      <c r="V1139" t="s">
        <v>227</v>
      </c>
      <c r="W1139" t="s">
        <v>227</v>
      </c>
      <c r="X1139" t="s">
        <v>227</v>
      </c>
      <c r="Y1139" t="s">
        <v>227</v>
      </c>
      <c r="Z1139" t="s">
        <v>227</v>
      </c>
      <c r="AA1139" t="s">
        <v>54</v>
      </c>
      <c r="AB1139">
        <v>69</v>
      </c>
      <c r="AC1139">
        <v>69</v>
      </c>
      <c r="AD1139" t="s">
        <v>55</v>
      </c>
      <c r="AE1139" t="s">
        <v>199</v>
      </c>
      <c r="AF1139" t="s">
        <v>200</v>
      </c>
      <c r="AG1139" t="s">
        <v>88</v>
      </c>
      <c r="AH1139" s="3">
        <v>45802</v>
      </c>
      <c r="AJ1139" t="s">
        <v>56</v>
      </c>
      <c r="AK1139" s="3"/>
      <c r="AM1139" s="3"/>
      <c r="AN1139" t="s">
        <v>57</v>
      </c>
      <c r="AO1139" s="3"/>
      <c r="AR1139"/>
      <c r="AS1139">
        <v>202505</v>
      </c>
      <c r="AT1139" s="3">
        <v>45802</v>
      </c>
      <c r="AU1139">
        <v>2196655</v>
      </c>
      <c r="AW1139" s="3"/>
      <c r="AY1139" s="3"/>
      <c r="BA1139" s="3"/>
      <c r="BC1139" s="3"/>
      <c r="BD1139">
        <v>202505</v>
      </c>
      <c r="BE1139">
        <v>202505</v>
      </c>
      <c r="BF1139" s="5">
        <f>IFERROR(VLOOKUP(Sheet1[[#This Row],[ASESOR]],Parámetros!A:B,2,0),Sheet1[[#This Row],[PERIODO_ALTA]])</f>
        <v>202505</v>
      </c>
      <c r="BG1139" s="5" t="str">
        <f>_xlfn.CONCAT(TRIM(Sheet1[[#This Row],[ASESOR]])," ",TRIM(Sheet1[[#This Row],[DEPARTAMENTO]]))</f>
        <v>TELCO CONTACT S.A.C Piura</v>
      </c>
      <c r="BH1139" s="5" t="str">
        <f>Sheet1[[#This Row],[DNI_ASESOR]]</f>
        <v>20613723219</v>
      </c>
      <c r="BI1139">
        <f>IF(Sheet1[[#This Row],[GRUPO]]="G1",IF(AND(Sheet1[[#This Row],[RECIBO1_PAGADO]]&lt;&gt;"",Sheet1[[#This Row],[RECIBO1_PAGADO]]&lt;=DATEVALUE("10/06/2025")),1,0),0)</f>
        <v>0</v>
      </c>
      <c r="BJ1139" s="9">
        <f>Sheet1[[#This Row],[PRECIO CON IGV EXTERNO]]/1.18</f>
        <v>58.474576271186443</v>
      </c>
      <c r="BK1139" s="5" t="str">
        <f>IF(MONTH(Sheet1[[#This Row],[WS_RECIBO1_EMISION]])=5,"G1",IF(MONTH(Sheet1[[#This Row],[WS_RECIBO1_EMISION]])-5=1,"G2","POR DEFINIR"))</f>
        <v>POR DEFINIR</v>
      </c>
      <c r="BL1139" s="5" t="s">
        <v>1798</v>
      </c>
    </row>
    <row r="1140" spans="1:64" x14ac:dyDescent="0.25">
      <c r="A1140">
        <v>2196697</v>
      </c>
      <c r="B1140" t="s">
        <v>1444</v>
      </c>
      <c r="C1140" t="s">
        <v>89</v>
      </c>
      <c r="D1140" t="s">
        <v>89</v>
      </c>
      <c r="E1140" t="s">
        <v>97</v>
      </c>
      <c r="H1140" s="3">
        <v>45801</v>
      </c>
      <c r="I1140" s="13">
        <v>45801.877226041666</v>
      </c>
      <c r="J1140" t="s">
        <v>191</v>
      </c>
      <c r="K1140">
        <v>550</v>
      </c>
      <c r="L1140" t="s">
        <v>186</v>
      </c>
      <c r="M1140" t="s">
        <v>53</v>
      </c>
      <c r="N1140">
        <v>0</v>
      </c>
      <c r="O1140">
        <v>0</v>
      </c>
      <c r="P1140">
        <v>0</v>
      </c>
      <c r="Q1140">
        <v>0</v>
      </c>
      <c r="R1140" t="s">
        <v>227</v>
      </c>
      <c r="S1140" t="s">
        <v>227</v>
      </c>
      <c r="T1140">
        <v>0</v>
      </c>
      <c r="U1140" t="s">
        <v>227</v>
      </c>
      <c r="V1140" t="s">
        <v>227</v>
      </c>
      <c r="W1140" t="s">
        <v>227</v>
      </c>
      <c r="X1140" t="s">
        <v>227</v>
      </c>
      <c r="Y1140" t="s">
        <v>227</v>
      </c>
      <c r="Z1140" t="s">
        <v>227</v>
      </c>
      <c r="AA1140" t="s">
        <v>54</v>
      </c>
      <c r="AB1140">
        <v>89</v>
      </c>
      <c r="AC1140">
        <v>89</v>
      </c>
      <c r="AD1140" t="s">
        <v>67</v>
      </c>
      <c r="AE1140" t="s">
        <v>4</v>
      </c>
      <c r="AF1140" t="s">
        <v>8</v>
      </c>
      <c r="AG1140" t="s">
        <v>88</v>
      </c>
      <c r="AH1140" s="3">
        <v>45802</v>
      </c>
      <c r="AJ1140" t="s">
        <v>56</v>
      </c>
      <c r="AK1140" s="3"/>
      <c r="AM1140" s="3"/>
      <c r="AN1140" t="s">
        <v>57</v>
      </c>
      <c r="AO1140" s="3"/>
      <c r="AR1140"/>
      <c r="AS1140">
        <v>202505</v>
      </c>
      <c r="AT1140" s="3">
        <v>45802</v>
      </c>
      <c r="AU1140">
        <v>2196697</v>
      </c>
      <c r="AW1140" s="3"/>
      <c r="AY1140" s="3"/>
      <c r="BA1140" s="3"/>
      <c r="BC1140" s="3"/>
      <c r="BD1140">
        <v>202505</v>
      </c>
      <c r="BE1140">
        <v>202505</v>
      </c>
      <c r="BF1140" s="5">
        <f>IFERROR(VLOOKUP(Sheet1[[#This Row],[ASESOR]],Parámetros!A:B,2,0),Sheet1[[#This Row],[PERIODO_ALTA]])</f>
        <v>202505</v>
      </c>
      <c r="BG1140" s="5" t="str">
        <f>_xlfn.CONCAT(TRIM(Sheet1[[#This Row],[ASESOR]])," ",TRIM(Sheet1[[#This Row],[DEPARTAMENTO]]))</f>
        <v>ALIV TELECOM S.A.C. Piura</v>
      </c>
      <c r="BH1140" s="5" t="str">
        <f>Sheet1[[#This Row],[DNI_ASESOR]]</f>
        <v>20609316170</v>
      </c>
      <c r="BI1140">
        <f>IF(Sheet1[[#This Row],[GRUPO]]="G1",IF(AND(Sheet1[[#This Row],[RECIBO1_PAGADO]]&lt;&gt;"",Sheet1[[#This Row],[RECIBO1_PAGADO]]&lt;=DATEVALUE("10/06/2025")),1,0),0)</f>
        <v>0</v>
      </c>
      <c r="BJ1140" s="9">
        <f>Sheet1[[#This Row],[PRECIO CON IGV EXTERNO]]/1.18</f>
        <v>75.423728813559322</v>
      </c>
      <c r="BK1140" s="5" t="str">
        <f>IF(MONTH(Sheet1[[#This Row],[WS_RECIBO1_EMISION]])=5,"G1",IF(MONTH(Sheet1[[#This Row],[WS_RECIBO1_EMISION]])-5=1,"G2","POR DEFINIR"))</f>
        <v>POR DEFINIR</v>
      </c>
      <c r="BL1140" s="5" t="s">
        <v>1798</v>
      </c>
    </row>
    <row r="1141" spans="1:64" x14ac:dyDescent="0.25">
      <c r="A1141">
        <v>2196702</v>
      </c>
      <c r="B1141" t="s">
        <v>1445</v>
      </c>
      <c r="C1141" t="s">
        <v>89</v>
      </c>
      <c r="D1141" t="s">
        <v>89</v>
      </c>
      <c r="E1141" t="s">
        <v>93</v>
      </c>
      <c r="H1141" s="3">
        <v>45801</v>
      </c>
      <c r="I1141" s="13">
        <v>45801.887630243058</v>
      </c>
      <c r="J1141" t="s">
        <v>195</v>
      </c>
      <c r="K1141">
        <v>1000</v>
      </c>
      <c r="L1141" t="s">
        <v>188</v>
      </c>
      <c r="M1141" t="s">
        <v>58</v>
      </c>
      <c r="N1141">
        <v>1</v>
      </c>
      <c r="O1141">
        <v>0</v>
      </c>
      <c r="P1141">
        <v>0</v>
      </c>
      <c r="Q1141">
        <v>0</v>
      </c>
      <c r="R1141" t="s">
        <v>227</v>
      </c>
      <c r="S1141" t="s">
        <v>227</v>
      </c>
      <c r="T1141">
        <v>0</v>
      </c>
      <c r="U1141" t="s">
        <v>227</v>
      </c>
      <c r="V1141" t="s">
        <v>227</v>
      </c>
      <c r="W1141" t="s">
        <v>227</v>
      </c>
      <c r="X1141" t="s">
        <v>227</v>
      </c>
      <c r="Y1141" t="s">
        <v>227</v>
      </c>
      <c r="Z1141" t="s">
        <v>228</v>
      </c>
      <c r="AA1141" t="s">
        <v>54</v>
      </c>
      <c r="AB1141">
        <v>129.9</v>
      </c>
      <c r="AC1141">
        <v>111.563</v>
      </c>
      <c r="AD1141" t="s">
        <v>67</v>
      </c>
      <c r="AE1141" t="s">
        <v>4</v>
      </c>
      <c r="AF1141" t="s">
        <v>8</v>
      </c>
      <c r="AG1141" t="s">
        <v>88</v>
      </c>
      <c r="AH1141" s="3">
        <v>45802</v>
      </c>
      <c r="AJ1141" t="s">
        <v>56</v>
      </c>
      <c r="AK1141" s="3"/>
      <c r="AM1141" s="3"/>
      <c r="AN1141" t="s">
        <v>57</v>
      </c>
      <c r="AO1141" s="3"/>
      <c r="AR1141"/>
      <c r="AS1141">
        <v>202505</v>
      </c>
      <c r="AT1141" s="3">
        <v>45802</v>
      </c>
      <c r="AU1141">
        <v>2196702</v>
      </c>
      <c r="AW1141" s="3"/>
      <c r="AY1141" s="3"/>
      <c r="BA1141" s="3"/>
      <c r="BC1141" s="3"/>
      <c r="BD1141">
        <v>202505</v>
      </c>
      <c r="BE1141">
        <v>202505</v>
      </c>
      <c r="BF1141" s="5">
        <f>IFERROR(VLOOKUP(Sheet1[[#This Row],[ASESOR]],Parámetros!A:B,2,0),Sheet1[[#This Row],[PERIODO_ALTA]])</f>
        <v>202505</v>
      </c>
      <c r="BG1141" s="5" t="str">
        <f>_xlfn.CONCAT(TRIM(Sheet1[[#This Row],[ASESOR]])," ",TRIM(Sheet1[[#This Row],[DEPARTAMENTO]]))</f>
        <v>ALIV TELECOM S.A.C. Piura</v>
      </c>
      <c r="BH1141" s="5" t="str">
        <f>Sheet1[[#This Row],[DNI_ASESOR]]</f>
        <v>20609316170</v>
      </c>
      <c r="BI1141">
        <f>IF(Sheet1[[#This Row],[GRUPO]]="G1",IF(AND(Sheet1[[#This Row],[RECIBO1_PAGADO]]&lt;&gt;"",Sheet1[[#This Row],[RECIBO1_PAGADO]]&lt;=DATEVALUE("10/06/2025")),1,0),0)</f>
        <v>0</v>
      </c>
      <c r="BJ1141" s="9">
        <f>Sheet1[[#This Row],[PRECIO CON IGV EXTERNO]]/1.18</f>
        <v>94.544915254237296</v>
      </c>
      <c r="BK1141" s="5" t="str">
        <f>IF(MONTH(Sheet1[[#This Row],[WS_RECIBO1_EMISION]])=5,"G1",IF(MONTH(Sheet1[[#This Row],[WS_RECIBO1_EMISION]])-5=1,"G2","POR DEFINIR"))</f>
        <v>POR DEFINIR</v>
      </c>
      <c r="BL1141" s="5" t="s">
        <v>1798</v>
      </c>
    </row>
    <row r="1142" spans="1:64" x14ac:dyDescent="0.25">
      <c r="A1142">
        <v>2196773</v>
      </c>
      <c r="B1142" t="s">
        <v>1446</v>
      </c>
      <c r="C1142" t="s">
        <v>85</v>
      </c>
      <c r="D1142" t="s">
        <v>86</v>
      </c>
      <c r="E1142" t="s">
        <v>66</v>
      </c>
      <c r="H1142" s="3">
        <v>45801</v>
      </c>
      <c r="I1142" s="13">
        <v>45801.966803819443</v>
      </c>
      <c r="J1142" t="s">
        <v>190</v>
      </c>
      <c r="K1142">
        <v>350</v>
      </c>
      <c r="L1142" t="s">
        <v>186</v>
      </c>
      <c r="M1142" t="s">
        <v>53</v>
      </c>
      <c r="N1142">
        <v>0</v>
      </c>
      <c r="O1142">
        <v>0</v>
      </c>
      <c r="P1142">
        <v>0</v>
      </c>
      <c r="Q1142">
        <v>0</v>
      </c>
      <c r="R1142" t="s">
        <v>227</v>
      </c>
      <c r="S1142" t="s">
        <v>227</v>
      </c>
      <c r="T1142">
        <v>0</v>
      </c>
      <c r="U1142" t="s">
        <v>227</v>
      </c>
      <c r="V1142" t="s">
        <v>227</v>
      </c>
      <c r="W1142" t="s">
        <v>227</v>
      </c>
      <c r="X1142" t="s">
        <v>227</v>
      </c>
      <c r="Y1142" t="s">
        <v>227</v>
      </c>
      <c r="Z1142" t="s">
        <v>227</v>
      </c>
      <c r="AA1142" t="s">
        <v>54</v>
      </c>
      <c r="AB1142">
        <v>69</v>
      </c>
      <c r="AC1142">
        <v>69</v>
      </c>
      <c r="AD1142" t="s">
        <v>55</v>
      </c>
      <c r="AE1142" t="s">
        <v>141</v>
      </c>
      <c r="AF1142" t="s">
        <v>187</v>
      </c>
      <c r="AG1142" t="s">
        <v>88</v>
      </c>
      <c r="AH1142" s="3">
        <v>45802</v>
      </c>
      <c r="AJ1142" t="s">
        <v>56</v>
      </c>
      <c r="AK1142" s="3"/>
      <c r="AM1142" s="3"/>
      <c r="AN1142" t="s">
        <v>57</v>
      </c>
      <c r="AO1142" s="3"/>
      <c r="AR1142"/>
      <c r="AS1142">
        <v>202505</v>
      </c>
      <c r="AT1142" s="3">
        <v>45802</v>
      </c>
      <c r="AU1142">
        <v>2196773</v>
      </c>
      <c r="AW1142" s="3"/>
      <c r="AY1142" s="3"/>
      <c r="BA1142" s="3"/>
      <c r="BC1142" s="3"/>
      <c r="BD1142">
        <v>202505</v>
      </c>
      <c r="BE1142">
        <v>202505</v>
      </c>
      <c r="BF1142" s="5">
        <f>IFERROR(VLOOKUP(Sheet1[[#This Row],[ASESOR]],Parámetros!A:B,2,0),Sheet1[[#This Row],[PERIODO_ALTA]])</f>
        <v>202505</v>
      </c>
      <c r="BG1142" s="5" t="str">
        <f>_xlfn.CONCAT(TRIM(Sheet1[[#This Row],[ASESOR]])," ",TRIM(Sheet1[[#This Row],[DEPARTAMENTO]]))</f>
        <v>EXPORTEL PROVINCIA Lambayeque</v>
      </c>
      <c r="BH1142" s="5" t="str">
        <f>Sheet1[[#This Row],[DNI_ASESOR]]</f>
        <v>20610487672</v>
      </c>
      <c r="BI1142">
        <f>IF(Sheet1[[#This Row],[GRUPO]]="G1",IF(AND(Sheet1[[#This Row],[RECIBO1_PAGADO]]&lt;&gt;"",Sheet1[[#This Row],[RECIBO1_PAGADO]]&lt;=DATEVALUE("10/06/2025")),1,0),0)</f>
        <v>0</v>
      </c>
      <c r="BJ1142" s="9">
        <f>Sheet1[[#This Row],[PRECIO CON IGV EXTERNO]]/1.18</f>
        <v>58.474576271186443</v>
      </c>
      <c r="BK1142" s="5" t="str">
        <f>IF(MONTH(Sheet1[[#This Row],[WS_RECIBO1_EMISION]])=5,"G1",IF(MONTH(Sheet1[[#This Row],[WS_RECIBO1_EMISION]])-5=1,"G2","POR DEFINIR"))</f>
        <v>POR DEFINIR</v>
      </c>
      <c r="BL1142" s="5" t="s">
        <v>1798</v>
      </c>
    </row>
    <row r="1143" spans="1:64" x14ac:dyDescent="0.25">
      <c r="A1143">
        <v>2196779</v>
      </c>
      <c r="B1143" t="s">
        <v>1447</v>
      </c>
      <c r="C1143" t="s">
        <v>94</v>
      </c>
      <c r="D1143" t="s">
        <v>95</v>
      </c>
      <c r="E1143" t="s">
        <v>96</v>
      </c>
      <c r="H1143" s="3">
        <v>45801</v>
      </c>
      <c r="I1143" s="13">
        <v>45802.002267048614</v>
      </c>
      <c r="J1143" t="s">
        <v>190</v>
      </c>
      <c r="K1143">
        <v>350</v>
      </c>
      <c r="L1143" t="s">
        <v>186</v>
      </c>
      <c r="M1143" t="s">
        <v>53</v>
      </c>
      <c r="N1143">
        <v>0</v>
      </c>
      <c r="O1143">
        <v>0</v>
      </c>
      <c r="P1143">
        <v>0</v>
      </c>
      <c r="Q1143">
        <v>0</v>
      </c>
      <c r="R1143" t="s">
        <v>227</v>
      </c>
      <c r="S1143" t="s">
        <v>227</v>
      </c>
      <c r="T1143">
        <v>0</v>
      </c>
      <c r="U1143" t="s">
        <v>227</v>
      </c>
      <c r="V1143" t="s">
        <v>227</v>
      </c>
      <c r="W1143" t="s">
        <v>227</v>
      </c>
      <c r="X1143" t="s">
        <v>227</v>
      </c>
      <c r="Y1143" t="s">
        <v>227</v>
      </c>
      <c r="Z1143" t="s">
        <v>227</v>
      </c>
      <c r="AA1143" t="s">
        <v>54</v>
      </c>
      <c r="AB1143">
        <v>69</v>
      </c>
      <c r="AC1143">
        <v>69</v>
      </c>
      <c r="AD1143" t="s">
        <v>67</v>
      </c>
      <c r="AE1143" t="s">
        <v>151</v>
      </c>
      <c r="AF1143" t="s">
        <v>152</v>
      </c>
      <c r="AG1143" t="s">
        <v>88</v>
      </c>
      <c r="AH1143" s="3">
        <v>45802</v>
      </c>
      <c r="AJ1143" t="s">
        <v>56</v>
      </c>
      <c r="AK1143" s="3"/>
      <c r="AM1143" s="3"/>
      <c r="AN1143" t="s">
        <v>57</v>
      </c>
      <c r="AO1143" s="3"/>
      <c r="AR1143"/>
      <c r="AS1143">
        <v>202505</v>
      </c>
      <c r="AT1143" s="3">
        <v>45802</v>
      </c>
      <c r="AU1143">
        <v>2196779</v>
      </c>
      <c r="AW1143" s="3"/>
      <c r="AY1143" s="3"/>
      <c r="BA1143" s="3"/>
      <c r="BC1143" s="3"/>
      <c r="BD1143">
        <v>202505</v>
      </c>
      <c r="BE1143">
        <v>202505</v>
      </c>
      <c r="BF1143" s="5">
        <f>IFERROR(VLOOKUP(Sheet1[[#This Row],[ASESOR]],Parámetros!A:B,2,0),Sheet1[[#This Row],[PERIODO_ALTA]])</f>
        <v>202505</v>
      </c>
      <c r="BG1143" s="5" t="str">
        <f>_xlfn.CONCAT(TRIM(Sheet1[[#This Row],[ASESOR]])," ",TRIM(Sheet1[[#This Row],[DEPARTAMENTO]]))</f>
        <v>SAVY OUTSOURCING S.A.C. La Libertad</v>
      </c>
      <c r="BH1143" s="5" t="str">
        <f>Sheet1[[#This Row],[DNI_ASESOR]]</f>
        <v>20611812893</v>
      </c>
      <c r="BI1143">
        <f>IF(Sheet1[[#This Row],[GRUPO]]="G1",IF(AND(Sheet1[[#This Row],[RECIBO1_PAGADO]]&lt;&gt;"",Sheet1[[#This Row],[RECIBO1_PAGADO]]&lt;=DATEVALUE("10/06/2025")),1,0),0)</f>
        <v>0</v>
      </c>
      <c r="BJ1143" s="9">
        <f>Sheet1[[#This Row],[PRECIO CON IGV EXTERNO]]/1.18</f>
        <v>58.474576271186443</v>
      </c>
      <c r="BK1143" s="5" t="str">
        <f>IF(MONTH(Sheet1[[#This Row],[WS_RECIBO1_EMISION]])=5,"G1",IF(MONTH(Sheet1[[#This Row],[WS_RECIBO1_EMISION]])-5=1,"G2","POR DEFINIR"))</f>
        <v>POR DEFINIR</v>
      </c>
      <c r="BL1143" s="5" t="s">
        <v>1798</v>
      </c>
    </row>
    <row r="1144" spans="1:64" x14ac:dyDescent="0.25">
      <c r="A1144">
        <v>2196787</v>
      </c>
      <c r="B1144" t="s">
        <v>1448</v>
      </c>
      <c r="C1144" t="s">
        <v>89</v>
      </c>
      <c r="D1144" t="s">
        <v>89</v>
      </c>
      <c r="E1144" t="s">
        <v>93</v>
      </c>
      <c r="H1144" s="3">
        <v>45801</v>
      </c>
      <c r="I1144" s="13">
        <v>45802.039796215278</v>
      </c>
      <c r="J1144" t="s">
        <v>191</v>
      </c>
      <c r="K1144">
        <v>550</v>
      </c>
      <c r="L1144" t="s">
        <v>186</v>
      </c>
      <c r="M1144" t="s">
        <v>53</v>
      </c>
      <c r="N1144">
        <v>0</v>
      </c>
      <c r="O1144">
        <v>0</v>
      </c>
      <c r="P1144">
        <v>0</v>
      </c>
      <c r="Q1144">
        <v>0</v>
      </c>
      <c r="R1144" t="s">
        <v>227</v>
      </c>
      <c r="S1144" t="s">
        <v>227</v>
      </c>
      <c r="T1144">
        <v>0</v>
      </c>
      <c r="U1144" t="s">
        <v>227</v>
      </c>
      <c r="V1144" t="s">
        <v>227</v>
      </c>
      <c r="W1144" t="s">
        <v>227</v>
      </c>
      <c r="X1144" t="s">
        <v>227</v>
      </c>
      <c r="Y1144" t="s">
        <v>227</v>
      </c>
      <c r="Z1144" t="s">
        <v>227</v>
      </c>
      <c r="AA1144" t="s">
        <v>54</v>
      </c>
      <c r="AB1144">
        <v>89</v>
      </c>
      <c r="AC1144">
        <v>89</v>
      </c>
      <c r="AD1144" t="s">
        <v>60</v>
      </c>
      <c r="AE1144" t="s">
        <v>6</v>
      </c>
      <c r="AF1144" t="s">
        <v>10</v>
      </c>
      <c r="AG1144" t="s">
        <v>88</v>
      </c>
      <c r="AH1144" s="3">
        <v>45802</v>
      </c>
      <c r="AJ1144" t="s">
        <v>56</v>
      </c>
      <c r="AK1144" s="3"/>
      <c r="AM1144" s="3"/>
      <c r="AN1144" t="s">
        <v>57</v>
      </c>
      <c r="AO1144" s="3"/>
      <c r="AR1144"/>
      <c r="AS1144">
        <v>202505</v>
      </c>
      <c r="AT1144" s="3">
        <v>45802</v>
      </c>
      <c r="AU1144">
        <v>2196787</v>
      </c>
      <c r="AW1144" s="3"/>
      <c r="AY1144" s="3"/>
      <c r="BA1144" s="3"/>
      <c r="BC1144" s="3"/>
      <c r="BD1144">
        <v>202505</v>
      </c>
      <c r="BE1144">
        <v>202505</v>
      </c>
      <c r="BF1144" s="5">
        <f>IFERROR(VLOOKUP(Sheet1[[#This Row],[ASESOR]],Parámetros!A:B,2,0),Sheet1[[#This Row],[PERIODO_ALTA]])</f>
        <v>202505</v>
      </c>
      <c r="BG1144" s="5" t="str">
        <f>_xlfn.CONCAT(TRIM(Sheet1[[#This Row],[ASESOR]])," ",TRIM(Sheet1[[#This Row],[DEPARTAMENTO]]))</f>
        <v>DAS SOLUCIONES S.A.C. Piura</v>
      </c>
      <c r="BH1144" s="5" t="str">
        <f>Sheet1[[#This Row],[DNI_ASESOR]]</f>
        <v>20607995258</v>
      </c>
      <c r="BI1144">
        <f>IF(Sheet1[[#This Row],[GRUPO]]="G1",IF(AND(Sheet1[[#This Row],[RECIBO1_PAGADO]]&lt;&gt;"",Sheet1[[#This Row],[RECIBO1_PAGADO]]&lt;=DATEVALUE("10/06/2025")),1,0),0)</f>
        <v>0</v>
      </c>
      <c r="BJ1144" s="9">
        <f>Sheet1[[#This Row],[PRECIO CON IGV EXTERNO]]/1.18</f>
        <v>75.423728813559322</v>
      </c>
      <c r="BK1144" s="5" t="str">
        <f>IF(MONTH(Sheet1[[#This Row],[WS_RECIBO1_EMISION]])=5,"G1",IF(MONTH(Sheet1[[#This Row],[WS_RECIBO1_EMISION]])-5=1,"G2","POR DEFINIR"))</f>
        <v>POR DEFINIR</v>
      </c>
      <c r="BL1144" s="5" t="s">
        <v>1798</v>
      </c>
    </row>
    <row r="1145" spans="1:64" x14ac:dyDescent="0.25">
      <c r="A1145">
        <v>2196828</v>
      </c>
      <c r="B1145" t="s">
        <v>1449</v>
      </c>
      <c r="C1145" t="s">
        <v>85</v>
      </c>
      <c r="D1145" t="s">
        <v>86</v>
      </c>
      <c r="E1145" t="s">
        <v>106</v>
      </c>
      <c r="H1145" s="3">
        <v>45802</v>
      </c>
      <c r="I1145" s="13">
        <v>45802.464805752315</v>
      </c>
      <c r="J1145" t="s">
        <v>195</v>
      </c>
      <c r="K1145">
        <v>1000</v>
      </c>
      <c r="L1145" t="s">
        <v>188</v>
      </c>
      <c r="M1145" t="s">
        <v>58</v>
      </c>
      <c r="N1145">
        <v>1</v>
      </c>
      <c r="O1145">
        <v>0</v>
      </c>
      <c r="P1145">
        <v>0</v>
      </c>
      <c r="Q1145">
        <v>0</v>
      </c>
      <c r="R1145" t="s">
        <v>227</v>
      </c>
      <c r="S1145" t="s">
        <v>227</v>
      </c>
      <c r="T1145">
        <v>0</v>
      </c>
      <c r="U1145" t="s">
        <v>227</v>
      </c>
      <c r="V1145" t="s">
        <v>227</v>
      </c>
      <c r="W1145" t="s">
        <v>227</v>
      </c>
      <c r="X1145" t="s">
        <v>227</v>
      </c>
      <c r="Y1145" t="s">
        <v>227</v>
      </c>
      <c r="Z1145" t="s">
        <v>228</v>
      </c>
      <c r="AA1145" t="s">
        <v>54</v>
      </c>
      <c r="AB1145">
        <v>129.9</v>
      </c>
      <c r="AC1145">
        <v>111.563</v>
      </c>
      <c r="AD1145" t="s">
        <v>67</v>
      </c>
      <c r="AE1145" t="s">
        <v>4</v>
      </c>
      <c r="AF1145" t="s">
        <v>8</v>
      </c>
      <c r="AG1145" t="s">
        <v>88</v>
      </c>
      <c r="AH1145" s="3">
        <v>45802</v>
      </c>
      <c r="AJ1145" t="s">
        <v>56</v>
      </c>
      <c r="AK1145" s="3"/>
      <c r="AM1145" s="3"/>
      <c r="AN1145" t="s">
        <v>57</v>
      </c>
      <c r="AO1145" s="3"/>
      <c r="AR1145"/>
      <c r="AS1145">
        <v>202505</v>
      </c>
      <c r="AT1145" s="3">
        <v>45802</v>
      </c>
      <c r="AU1145">
        <v>2196828</v>
      </c>
      <c r="AW1145" s="3"/>
      <c r="AY1145" s="3"/>
      <c r="BA1145" s="3"/>
      <c r="BC1145" s="3"/>
      <c r="BD1145">
        <v>202505</v>
      </c>
      <c r="BE1145">
        <v>202505</v>
      </c>
      <c r="BF1145" s="5">
        <f>IFERROR(VLOOKUP(Sheet1[[#This Row],[ASESOR]],Parámetros!A:B,2,0),Sheet1[[#This Row],[PERIODO_ALTA]])</f>
        <v>202505</v>
      </c>
      <c r="BG1145" s="5" t="str">
        <f>_xlfn.CONCAT(TRIM(Sheet1[[#This Row],[ASESOR]])," ",TRIM(Sheet1[[#This Row],[DEPARTAMENTO]]))</f>
        <v>ALIV TELECOM S.A.C. Lambayeque</v>
      </c>
      <c r="BH1145" s="5" t="str">
        <f>Sheet1[[#This Row],[DNI_ASESOR]]</f>
        <v>20609316170</v>
      </c>
      <c r="BI1145">
        <f>IF(Sheet1[[#This Row],[GRUPO]]="G1",IF(AND(Sheet1[[#This Row],[RECIBO1_PAGADO]]&lt;&gt;"",Sheet1[[#This Row],[RECIBO1_PAGADO]]&lt;=DATEVALUE("10/06/2025")),1,0),0)</f>
        <v>0</v>
      </c>
      <c r="BJ1145" s="9">
        <f>Sheet1[[#This Row],[PRECIO CON IGV EXTERNO]]/1.18</f>
        <v>94.544915254237296</v>
      </c>
      <c r="BK1145" s="5" t="str">
        <f>IF(MONTH(Sheet1[[#This Row],[WS_RECIBO1_EMISION]])=5,"G1",IF(MONTH(Sheet1[[#This Row],[WS_RECIBO1_EMISION]])-5=1,"G2","POR DEFINIR"))</f>
        <v>POR DEFINIR</v>
      </c>
      <c r="BL1145" s="5" t="s">
        <v>1798</v>
      </c>
    </row>
    <row r="1146" spans="1:64" x14ac:dyDescent="0.25">
      <c r="A1146">
        <v>2196866</v>
      </c>
      <c r="B1146" t="s">
        <v>1450</v>
      </c>
      <c r="C1146" t="s">
        <v>94</v>
      </c>
      <c r="D1146" t="s">
        <v>95</v>
      </c>
      <c r="E1146" t="s">
        <v>96</v>
      </c>
      <c r="H1146" s="3">
        <v>45802</v>
      </c>
      <c r="I1146" s="13">
        <v>45802.435545983797</v>
      </c>
      <c r="J1146" t="s">
        <v>190</v>
      </c>
      <c r="K1146">
        <v>350</v>
      </c>
      <c r="L1146" t="s">
        <v>186</v>
      </c>
      <c r="M1146" t="s">
        <v>53</v>
      </c>
      <c r="N1146">
        <v>0</v>
      </c>
      <c r="O1146">
        <v>0</v>
      </c>
      <c r="P1146">
        <v>0</v>
      </c>
      <c r="Q1146">
        <v>0</v>
      </c>
      <c r="R1146" t="s">
        <v>227</v>
      </c>
      <c r="S1146" t="s">
        <v>227</v>
      </c>
      <c r="T1146">
        <v>0</v>
      </c>
      <c r="U1146" t="s">
        <v>227</v>
      </c>
      <c r="V1146" t="s">
        <v>227</v>
      </c>
      <c r="W1146" t="s">
        <v>227</v>
      </c>
      <c r="X1146" t="s">
        <v>227</v>
      </c>
      <c r="Y1146" t="s">
        <v>227</v>
      </c>
      <c r="Z1146" t="s">
        <v>227</v>
      </c>
      <c r="AA1146" t="s">
        <v>54</v>
      </c>
      <c r="AB1146">
        <v>69</v>
      </c>
      <c r="AC1146">
        <v>69</v>
      </c>
      <c r="AD1146" t="s">
        <v>55</v>
      </c>
      <c r="AE1146" t="s">
        <v>141</v>
      </c>
      <c r="AF1146" t="s">
        <v>187</v>
      </c>
      <c r="AG1146" t="s">
        <v>88</v>
      </c>
      <c r="AH1146" s="3">
        <v>45802</v>
      </c>
      <c r="AJ1146" t="s">
        <v>56</v>
      </c>
      <c r="AK1146" s="3"/>
      <c r="AM1146" s="3"/>
      <c r="AN1146" t="s">
        <v>57</v>
      </c>
      <c r="AO1146" s="3"/>
      <c r="AR1146"/>
      <c r="AS1146">
        <v>202505</v>
      </c>
      <c r="AT1146" s="3">
        <v>45802</v>
      </c>
      <c r="AU1146">
        <v>2196866</v>
      </c>
      <c r="AW1146" s="3"/>
      <c r="AY1146" s="3"/>
      <c r="BA1146" s="3"/>
      <c r="BC1146" s="3"/>
      <c r="BD1146">
        <v>202505</v>
      </c>
      <c r="BE1146">
        <v>202505</v>
      </c>
      <c r="BF1146" s="5">
        <f>IFERROR(VLOOKUP(Sheet1[[#This Row],[ASESOR]],Parámetros!A:B,2,0),Sheet1[[#This Row],[PERIODO_ALTA]])</f>
        <v>202505</v>
      </c>
      <c r="BG1146" s="5" t="str">
        <f>_xlfn.CONCAT(TRIM(Sheet1[[#This Row],[ASESOR]])," ",TRIM(Sheet1[[#This Row],[DEPARTAMENTO]]))</f>
        <v>EXPORTEL PROVINCIA La Libertad</v>
      </c>
      <c r="BH1146" s="5" t="str">
        <f>Sheet1[[#This Row],[DNI_ASESOR]]</f>
        <v>20610487672</v>
      </c>
      <c r="BI1146">
        <f>IF(Sheet1[[#This Row],[GRUPO]]="G1",IF(AND(Sheet1[[#This Row],[RECIBO1_PAGADO]]&lt;&gt;"",Sheet1[[#This Row],[RECIBO1_PAGADO]]&lt;=DATEVALUE("10/06/2025")),1,0),0)</f>
        <v>0</v>
      </c>
      <c r="BJ1146" s="9">
        <f>Sheet1[[#This Row],[PRECIO CON IGV EXTERNO]]/1.18</f>
        <v>58.474576271186443</v>
      </c>
      <c r="BK1146" s="5" t="str">
        <f>IF(MONTH(Sheet1[[#This Row],[WS_RECIBO1_EMISION]])=5,"G1",IF(MONTH(Sheet1[[#This Row],[WS_RECIBO1_EMISION]])-5=1,"G2","POR DEFINIR"))</f>
        <v>POR DEFINIR</v>
      </c>
      <c r="BL1146" s="5" t="s">
        <v>1798</v>
      </c>
    </row>
    <row r="1147" spans="1:64" x14ac:dyDescent="0.25">
      <c r="A1147">
        <v>2196918</v>
      </c>
      <c r="B1147" t="s">
        <v>1451</v>
      </c>
      <c r="C1147" t="s">
        <v>94</v>
      </c>
      <c r="D1147" t="s">
        <v>95</v>
      </c>
      <c r="E1147" t="s">
        <v>96</v>
      </c>
      <c r="G1147" t="s">
        <v>427</v>
      </c>
      <c r="H1147" s="3">
        <v>45802</v>
      </c>
      <c r="I1147" s="13">
        <v>45802.473084027777</v>
      </c>
      <c r="J1147" t="s">
        <v>190</v>
      </c>
      <c r="K1147">
        <v>350</v>
      </c>
      <c r="L1147" t="s">
        <v>186</v>
      </c>
      <c r="M1147" t="s">
        <v>53</v>
      </c>
      <c r="N1147">
        <v>0</v>
      </c>
      <c r="O1147">
        <v>0</v>
      </c>
      <c r="P1147">
        <v>0</v>
      </c>
      <c r="Q1147">
        <v>0</v>
      </c>
      <c r="R1147" t="s">
        <v>227</v>
      </c>
      <c r="S1147" t="s">
        <v>227</v>
      </c>
      <c r="T1147">
        <v>0</v>
      </c>
      <c r="U1147" t="s">
        <v>227</v>
      </c>
      <c r="V1147" t="s">
        <v>227</v>
      </c>
      <c r="W1147" t="s">
        <v>227</v>
      </c>
      <c r="X1147" t="s">
        <v>227</v>
      </c>
      <c r="Y1147" t="s">
        <v>227</v>
      </c>
      <c r="Z1147" t="s">
        <v>227</v>
      </c>
      <c r="AA1147" t="s">
        <v>59</v>
      </c>
      <c r="AB1147">
        <v>69</v>
      </c>
      <c r="AC1147">
        <v>69</v>
      </c>
      <c r="AD1147" t="s">
        <v>55</v>
      </c>
      <c r="AE1147" t="s">
        <v>141</v>
      </c>
      <c r="AF1147" t="s">
        <v>187</v>
      </c>
      <c r="AG1147" t="s">
        <v>88</v>
      </c>
      <c r="AH1147" s="3">
        <v>45803</v>
      </c>
      <c r="AJ1147" t="s">
        <v>56</v>
      </c>
      <c r="AK1147" s="3"/>
      <c r="AM1147" s="3"/>
      <c r="AN1147" t="s">
        <v>57</v>
      </c>
      <c r="AO1147" s="3"/>
      <c r="AR1147"/>
      <c r="AS1147">
        <v>202505</v>
      </c>
      <c r="AT1147" s="3">
        <v>45803</v>
      </c>
      <c r="AU1147">
        <v>2196918</v>
      </c>
      <c r="AW1147" s="3"/>
      <c r="AY1147" s="3"/>
      <c r="BA1147" s="3"/>
      <c r="BC1147" s="3"/>
      <c r="BD1147">
        <v>202505</v>
      </c>
      <c r="BE1147">
        <v>202505</v>
      </c>
      <c r="BF1147" s="5">
        <f>IFERROR(VLOOKUP(Sheet1[[#This Row],[ASESOR]],Parámetros!A:B,2,0),Sheet1[[#This Row],[PERIODO_ALTA]])</f>
        <v>202505</v>
      </c>
      <c r="BG1147" s="5" t="str">
        <f>_xlfn.CONCAT(TRIM(Sheet1[[#This Row],[ASESOR]])," ",TRIM(Sheet1[[#This Row],[DEPARTAMENTO]]))</f>
        <v>EXPORTEL PROVINCIA La Libertad</v>
      </c>
      <c r="BH1147" s="5" t="str">
        <f>Sheet1[[#This Row],[DNI_ASESOR]]</f>
        <v>20610487672</v>
      </c>
      <c r="BI1147">
        <f>IF(Sheet1[[#This Row],[GRUPO]]="G1",IF(AND(Sheet1[[#This Row],[RECIBO1_PAGADO]]&lt;&gt;"",Sheet1[[#This Row],[RECIBO1_PAGADO]]&lt;=DATEVALUE("10/06/2025")),1,0),0)</f>
        <v>0</v>
      </c>
      <c r="BJ1147" s="9">
        <f>Sheet1[[#This Row],[PRECIO CON IGV EXTERNO]]/1.18</f>
        <v>58.474576271186443</v>
      </c>
      <c r="BK1147" s="5" t="str">
        <f>IF(MONTH(Sheet1[[#This Row],[WS_RECIBO1_EMISION]])=5,"G1",IF(MONTH(Sheet1[[#This Row],[WS_RECIBO1_EMISION]])-5=1,"G2","POR DEFINIR"))</f>
        <v>POR DEFINIR</v>
      </c>
      <c r="BL1147" s="5" t="s">
        <v>1798</v>
      </c>
    </row>
    <row r="1148" spans="1:64" x14ac:dyDescent="0.25">
      <c r="A1148">
        <v>2196924</v>
      </c>
      <c r="B1148" t="s">
        <v>1452</v>
      </c>
      <c r="C1148" t="s">
        <v>89</v>
      </c>
      <c r="D1148" t="s">
        <v>89</v>
      </c>
      <c r="E1148" t="s">
        <v>97</v>
      </c>
      <c r="H1148" s="3">
        <v>45802</v>
      </c>
      <c r="I1148" s="13">
        <v>45802.470996412034</v>
      </c>
      <c r="J1148" t="s">
        <v>190</v>
      </c>
      <c r="K1148">
        <v>350</v>
      </c>
      <c r="L1148" t="s">
        <v>186</v>
      </c>
      <c r="M1148" t="s">
        <v>53</v>
      </c>
      <c r="N1148">
        <v>0</v>
      </c>
      <c r="O1148">
        <v>0</v>
      </c>
      <c r="P1148">
        <v>0</v>
      </c>
      <c r="Q1148">
        <v>0</v>
      </c>
      <c r="R1148" t="s">
        <v>227</v>
      </c>
      <c r="S1148" t="s">
        <v>227</v>
      </c>
      <c r="T1148">
        <v>0</v>
      </c>
      <c r="U1148" t="s">
        <v>227</v>
      </c>
      <c r="V1148" t="s">
        <v>227</v>
      </c>
      <c r="W1148" t="s">
        <v>227</v>
      </c>
      <c r="X1148" t="s">
        <v>227</v>
      </c>
      <c r="Y1148" t="s">
        <v>227</v>
      </c>
      <c r="Z1148" t="s">
        <v>227</v>
      </c>
      <c r="AA1148" t="s">
        <v>54</v>
      </c>
      <c r="AB1148">
        <v>69</v>
      </c>
      <c r="AC1148">
        <v>69</v>
      </c>
      <c r="AD1148" t="s">
        <v>67</v>
      </c>
      <c r="AE1148" t="s">
        <v>70</v>
      </c>
      <c r="AF1148" t="s">
        <v>131</v>
      </c>
      <c r="AG1148" t="s">
        <v>88</v>
      </c>
      <c r="AH1148" s="3">
        <v>45802</v>
      </c>
      <c r="AJ1148" t="s">
        <v>56</v>
      </c>
      <c r="AK1148" s="3"/>
      <c r="AM1148" s="3"/>
      <c r="AN1148" t="s">
        <v>57</v>
      </c>
      <c r="AO1148" s="3"/>
      <c r="AR1148"/>
      <c r="AS1148">
        <v>202505</v>
      </c>
      <c r="AT1148" s="3">
        <v>45802</v>
      </c>
      <c r="AU1148">
        <v>2196924</v>
      </c>
      <c r="AW1148" s="3"/>
      <c r="AY1148" s="3"/>
      <c r="BA1148" s="3"/>
      <c r="BC1148" s="3"/>
      <c r="BD1148">
        <v>202505</v>
      </c>
      <c r="BE1148">
        <v>202505</v>
      </c>
      <c r="BF1148" s="5">
        <f>IFERROR(VLOOKUP(Sheet1[[#This Row],[ASESOR]],Parámetros!A:B,2,0),Sheet1[[#This Row],[PERIODO_ALTA]])</f>
        <v>202505</v>
      </c>
      <c r="BG1148" s="5" t="str">
        <f>_xlfn.CONCAT(TRIM(Sheet1[[#This Row],[ASESOR]])," ",TRIM(Sheet1[[#This Row],[DEPARTAMENTO]]))</f>
        <v>SICOMNET SAC Piura</v>
      </c>
      <c r="BH1148" s="5" t="str">
        <f>Sheet1[[#This Row],[DNI_ASESOR]]</f>
        <v>20610959564</v>
      </c>
      <c r="BI1148">
        <f>IF(Sheet1[[#This Row],[GRUPO]]="G1",IF(AND(Sheet1[[#This Row],[RECIBO1_PAGADO]]&lt;&gt;"",Sheet1[[#This Row],[RECIBO1_PAGADO]]&lt;=DATEVALUE("10/06/2025")),1,0),0)</f>
        <v>0</v>
      </c>
      <c r="BJ1148" s="9">
        <f>Sheet1[[#This Row],[PRECIO CON IGV EXTERNO]]/1.18</f>
        <v>58.474576271186443</v>
      </c>
      <c r="BK1148" s="5" t="str">
        <f>IF(MONTH(Sheet1[[#This Row],[WS_RECIBO1_EMISION]])=5,"G1",IF(MONTH(Sheet1[[#This Row],[WS_RECIBO1_EMISION]])-5=1,"G2","POR DEFINIR"))</f>
        <v>POR DEFINIR</v>
      </c>
      <c r="BL1148" s="5" t="s">
        <v>1798</v>
      </c>
    </row>
    <row r="1149" spans="1:64" x14ac:dyDescent="0.25">
      <c r="A1149">
        <v>2197017</v>
      </c>
      <c r="B1149" t="s">
        <v>1453</v>
      </c>
      <c r="C1149" t="s">
        <v>85</v>
      </c>
      <c r="D1149" t="s">
        <v>86</v>
      </c>
      <c r="E1149" t="s">
        <v>66</v>
      </c>
      <c r="H1149" s="3">
        <v>45802</v>
      </c>
      <c r="I1149" s="13">
        <v>45802.51268240741</v>
      </c>
      <c r="J1149" t="s">
        <v>195</v>
      </c>
      <c r="K1149">
        <v>1000</v>
      </c>
      <c r="L1149" t="s">
        <v>188</v>
      </c>
      <c r="M1149" t="s">
        <v>58</v>
      </c>
      <c r="N1149">
        <v>1</v>
      </c>
      <c r="O1149">
        <v>0</v>
      </c>
      <c r="P1149">
        <v>0</v>
      </c>
      <c r="Q1149">
        <v>0</v>
      </c>
      <c r="R1149" t="s">
        <v>227</v>
      </c>
      <c r="S1149" t="s">
        <v>227</v>
      </c>
      <c r="T1149">
        <v>0</v>
      </c>
      <c r="U1149" t="s">
        <v>227</v>
      </c>
      <c r="V1149" t="s">
        <v>227</v>
      </c>
      <c r="W1149" t="s">
        <v>227</v>
      </c>
      <c r="X1149" t="s">
        <v>227</v>
      </c>
      <c r="Y1149" t="s">
        <v>227</v>
      </c>
      <c r="Z1149" t="s">
        <v>228</v>
      </c>
      <c r="AA1149" t="s">
        <v>54</v>
      </c>
      <c r="AB1149">
        <v>129.9</v>
      </c>
      <c r="AC1149">
        <v>111.563</v>
      </c>
      <c r="AD1149" t="s">
        <v>55</v>
      </c>
      <c r="AE1149" t="s">
        <v>4</v>
      </c>
      <c r="AF1149" t="s">
        <v>8</v>
      </c>
      <c r="AG1149" t="s">
        <v>88</v>
      </c>
      <c r="AH1149" s="3">
        <v>45802</v>
      </c>
      <c r="AJ1149" t="s">
        <v>56</v>
      </c>
      <c r="AK1149" s="3"/>
      <c r="AM1149" s="3"/>
      <c r="AN1149" t="s">
        <v>57</v>
      </c>
      <c r="AO1149" s="3"/>
      <c r="AR1149"/>
      <c r="AS1149">
        <v>202505</v>
      </c>
      <c r="AT1149" s="3">
        <v>45802</v>
      </c>
      <c r="AU1149">
        <v>2197017</v>
      </c>
      <c r="AW1149" s="3"/>
      <c r="AY1149" s="3"/>
      <c r="BA1149" s="3"/>
      <c r="BC1149" s="3"/>
      <c r="BD1149">
        <v>202505</v>
      </c>
      <c r="BE1149">
        <v>202505</v>
      </c>
      <c r="BF1149" s="5">
        <f>IFERROR(VLOOKUP(Sheet1[[#This Row],[ASESOR]],Parámetros!A:B,2,0),Sheet1[[#This Row],[PERIODO_ALTA]])</f>
        <v>202505</v>
      </c>
      <c r="BG1149" s="5" t="str">
        <f>_xlfn.CONCAT(TRIM(Sheet1[[#This Row],[ASESOR]])," ",TRIM(Sheet1[[#This Row],[DEPARTAMENTO]]))</f>
        <v>ALIV TELECOM S.A.C. Lambayeque</v>
      </c>
      <c r="BH1149" s="5" t="str">
        <f>Sheet1[[#This Row],[DNI_ASESOR]]</f>
        <v>20609316170</v>
      </c>
      <c r="BI1149">
        <f>IF(Sheet1[[#This Row],[GRUPO]]="G1",IF(AND(Sheet1[[#This Row],[RECIBO1_PAGADO]]&lt;&gt;"",Sheet1[[#This Row],[RECIBO1_PAGADO]]&lt;=DATEVALUE("10/06/2025")),1,0),0)</f>
        <v>0</v>
      </c>
      <c r="BJ1149" s="9">
        <f>Sheet1[[#This Row],[PRECIO CON IGV EXTERNO]]/1.18</f>
        <v>94.544915254237296</v>
      </c>
      <c r="BK1149" s="5" t="str">
        <f>IF(MONTH(Sheet1[[#This Row],[WS_RECIBO1_EMISION]])=5,"G1",IF(MONTH(Sheet1[[#This Row],[WS_RECIBO1_EMISION]])-5=1,"G2","POR DEFINIR"))</f>
        <v>POR DEFINIR</v>
      </c>
      <c r="BL1149" s="5" t="s">
        <v>1798</v>
      </c>
    </row>
    <row r="1150" spans="1:64" x14ac:dyDescent="0.25">
      <c r="A1150">
        <v>2197037</v>
      </c>
      <c r="B1150" t="s">
        <v>1454</v>
      </c>
      <c r="C1150" t="s">
        <v>1003</v>
      </c>
      <c r="D1150" t="s">
        <v>1003</v>
      </c>
      <c r="E1150" t="s">
        <v>1004</v>
      </c>
      <c r="H1150" s="3">
        <v>45802</v>
      </c>
      <c r="I1150" s="13">
        <v>45802.525161724538</v>
      </c>
      <c r="J1150" t="s">
        <v>190</v>
      </c>
      <c r="K1150">
        <v>350</v>
      </c>
      <c r="L1150" t="s">
        <v>186</v>
      </c>
      <c r="M1150" t="s">
        <v>53</v>
      </c>
      <c r="N1150">
        <v>0</v>
      </c>
      <c r="O1150">
        <v>0</v>
      </c>
      <c r="P1150">
        <v>0</v>
      </c>
      <c r="Q1150">
        <v>0</v>
      </c>
      <c r="R1150" t="s">
        <v>227</v>
      </c>
      <c r="S1150" t="s">
        <v>227</v>
      </c>
      <c r="T1150">
        <v>0</v>
      </c>
      <c r="U1150" t="s">
        <v>227</v>
      </c>
      <c r="V1150" t="s">
        <v>227</v>
      </c>
      <c r="W1150" t="s">
        <v>227</v>
      </c>
      <c r="X1150" t="s">
        <v>227</v>
      </c>
      <c r="Y1150" t="s">
        <v>227</v>
      </c>
      <c r="Z1150" t="s">
        <v>227</v>
      </c>
      <c r="AA1150" t="s">
        <v>64</v>
      </c>
      <c r="AB1150">
        <v>69</v>
      </c>
      <c r="AC1150">
        <v>69</v>
      </c>
      <c r="AD1150" t="s">
        <v>67</v>
      </c>
      <c r="AE1150" t="s">
        <v>900</v>
      </c>
      <c r="AF1150" t="s">
        <v>901</v>
      </c>
      <c r="AG1150" t="s">
        <v>88</v>
      </c>
      <c r="AH1150" s="3">
        <v>45803</v>
      </c>
      <c r="AJ1150" t="s">
        <v>56</v>
      </c>
      <c r="AK1150" s="3"/>
      <c r="AM1150" s="3"/>
      <c r="AN1150" t="s">
        <v>57</v>
      </c>
      <c r="AO1150" s="3"/>
      <c r="AR1150"/>
      <c r="AS1150">
        <v>202505</v>
      </c>
      <c r="AT1150" s="3">
        <v>45803</v>
      </c>
      <c r="AU1150">
        <v>2197037</v>
      </c>
      <c r="AW1150" s="3"/>
      <c r="AY1150" s="3"/>
      <c r="BA1150" s="3"/>
      <c r="BC1150" s="3"/>
      <c r="BD1150">
        <v>202505</v>
      </c>
      <c r="BE1150">
        <v>202505</v>
      </c>
      <c r="BF1150" s="5">
        <f>IFERROR(VLOOKUP(Sheet1[[#This Row],[ASESOR]],Parámetros!A:B,2,0),Sheet1[[#This Row],[PERIODO_ALTA]])</f>
        <v>202505</v>
      </c>
      <c r="BG1150" s="5" t="str">
        <f>_xlfn.CONCAT(TRIM(Sheet1[[#This Row],[ASESOR]])," ",TRIM(Sheet1[[#This Row],[DEPARTAMENTO]]))</f>
        <v>FUTURA CONNECTION Arequipa</v>
      </c>
      <c r="BH1150" s="5" t="str">
        <f>Sheet1[[#This Row],[DNI_ASESOR]]</f>
        <v>20608999371</v>
      </c>
      <c r="BI1150">
        <f>IF(Sheet1[[#This Row],[GRUPO]]="G1",IF(AND(Sheet1[[#This Row],[RECIBO1_PAGADO]]&lt;&gt;"",Sheet1[[#This Row],[RECIBO1_PAGADO]]&lt;=DATEVALUE("10/06/2025")),1,0),0)</f>
        <v>0</v>
      </c>
      <c r="BJ1150" s="9">
        <f>Sheet1[[#This Row],[PRECIO CON IGV EXTERNO]]/1.18</f>
        <v>58.474576271186443</v>
      </c>
      <c r="BK1150" s="5" t="str">
        <f>IF(MONTH(Sheet1[[#This Row],[WS_RECIBO1_EMISION]])=5,"G1",IF(MONTH(Sheet1[[#This Row],[WS_RECIBO1_EMISION]])-5=1,"G2","POR DEFINIR"))</f>
        <v>POR DEFINIR</v>
      </c>
      <c r="BL1150" s="5" t="s">
        <v>1797</v>
      </c>
    </row>
    <row r="1151" spans="1:64" x14ac:dyDescent="0.25">
      <c r="A1151">
        <v>2197060</v>
      </c>
      <c r="B1151" t="s">
        <v>1455</v>
      </c>
      <c r="C1151" t="s">
        <v>89</v>
      </c>
      <c r="D1151" t="s">
        <v>89</v>
      </c>
      <c r="E1151" t="s">
        <v>89</v>
      </c>
      <c r="H1151" s="3">
        <v>45802</v>
      </c>
      <c r="I1151" s="13">
        <v>45802.543947141203</v>
      </c>
      <c r="J1151" t="s">
        <v>190</v>
      </c>
      <c r="K1151">
        <v>350</v>
      </c>
      <c r="L1151" t="s">
        <v>186</v>
      </c>
      <c r="M1151" t="s">
        <v>53</v>
      </c>
      <c r="N1151">
        <v>0</v>
      </c>
      <c r="O1151">
        <v>0</v>
      </c>
      <c r="P1151">
        <v>0</v>
      </c>
      <c r="Q1151">
        <v>0</v>
      </c>
      <c r="R1151" t="s">
        <v>227</v>
      </c>
      <c r="S1151" t="s">
        <v>227</v>
      </c>
      <c r="T1151">
        <v>0</v>
      </c>
      <c r="U1151" t="s">
        <v>227</v>
      </c>
      <c r="V1151" t="s">
        <v>227</v>
      </c>
      <c r="W1151" t="s">
        <v>227</v>
      </c>
      <c r="X1151" t="s">
        <v>227</v>
      </c>
      <c r="Y1151" t="s">
        <v>227</v>
      </c>
      <c r="Z1151" t="s">
        <v>227</v>
      </c>
      <c r="AA1151" t="s">
        <v>54</v>
      </c>
      <c r="AB1151">
        <v>69</v>
      </c>
      <c r="AC1151">
        <v>69</v>
      </c>
      <c r="AD1151" t="s">
        <v>67</v>
      </c>
      <c r="AE1151" t="s">
        <v>70</v>
      </c>
      <c r="AF1151" t="s">
        <v>131</v>
      </c>
      <c r="AG1151" t="s">
        <v>88</v>
      </c>
      <c r="AH1151" s="3">
        <v>45802</v>
      </c>
      <c r="AJ1151" t="s">
        <v>56</v>
      </c>
      <c r="AK1151" s="3"/>
      <c r="AM1151" s="3"/>
      <c r="AN1151" t="s">
        <v>57</v>
      </c>
      <c r="AO1151" s="3"/>
      <c r="AR1151"/>
      <c r="AS1151">
        <v>202505</v>
      </c>
      <c r="AT1151" s="3">
        <v>45802</v>
      </c>
      <c r="AU1151">
        <v>2197060</v>
      </c>
      <c r="AW1151" s="3"/>
      <c r="AY1151" s="3"/>
      <c r="BA1151" s="3"/>
      <c r="BC1151" s="3"/>
      <c r="BD1151">
        <v>202505</v>
      </c>
      <c r="BE1151">
        <v>202505</v>
      </c>
      <c r="BF1151" s="5">
        <f>IFERROR(VLOOKUP(Sheet1[[#This Row],[ASESOR]],Parámetros!A:B,2,0),Sheet1[[#This Row],[PERIODO_ALTA]])</f>
        <v>202505</v>
      </c>
      <c r="BG1151" s="5" t="str">
        <f>_xlfn.CONCAT(TRIM(Sheet1[[#This Row],[ASESOR]])," ",TRIM(Sheet1[[#This Row],[DEPARTAMENTO]]))</f>
        <v>SICOMNET SAC Piura</v>
      </c>
      <c r="BH1151" s="5" t="str">
        <f>Sheet1[[#This Row],[DNI_ASESOR]]</f>
        <v>20610959564</v>
      </c>
      <c r="BI1151">
        <f>IF(Sheet1[[#This Row],[GRUPO]]="G1",IF(AND(Sheet1[[#This Row],[RECIBO1_PAGADO]]&lt;&gt;"",Sheet1[[#This Row],[RECIBO1_PAGADO]]&lt;=DATEVALUE("10/06/2025")),1,0),0)</f>
        <v>0</v>
      </c>
      <c r="BJ1151" s="9">
        <f>Sheet1[[#This Row],[PRECIO CON IGV EXTERNO]]/1.18</f>
        <v>58.474576271186443</v>
      </c>
      <c r="BK1151" s="5" t="str">
        <f>IF(MONTH(Sheet1[[#This Row],[WS_RECIBO1_EMISION]])=5,"G1",IF(MONTH(Sheet1[[#This Row],[WS_RECIBO1_EMISION]])-5=1,"G2","POR DEFINIR"))</f>
        <v>POR DEFINIR</v>
      </c>
      <c r="BL1151" s="5" t="s">
        <v>1798</v>
      </c>
    </row>
    <row r="1152" spans="1:64" x14ac:dyDescent="0.25">
      <c r="A1152">
        <v>2197126</v>
      </c>
      <c r="B1152" t="s">
        <v>1456</v>
      </c>
      <c r="C1152" t="s">
        <v>89</v>
      </c>
      <c r="D1152" t="s">
        <v>89</v>
      </c>
      <c r="E1152" t="s">
        <v>93</v>
      </c>
      <c r="H1152" s="3">
        <v>45802</v>
      </c>
      <c r="I1152" s="13">
        <v>45802.575159756947</v>
      </c>
      <c r="J1152" t="s">
        <v>190</v>
      </c>
      <c r="K1152">
        <v>350</v>
      </c>
      <c r="L1152" t="s">
        <v>186</v>
      </c>
      <c r="M1152" t="s">
        <v>53</v>
      </c>
      <c r="N1152">
        <v>0</v>
      </c>
      <c r="O1152">
        <v>0</v>
      </c>
      <c r="P1152">
        <v>0</v>
      </c>
      <c r="Q1152">
        <v>0</v>
      </c>
      <c r="R1152" t="s">
        <v>227</v>
      </c>
      <c r="S1152" t="s">
        <v>227</v>
      </c>
      <c r="T1152">
        <v>0</v>
      </c>
      <c r="U1152" t="s">
        <v>227</v>
      </c>
      <c r="V1152" t="s">
        <v>227</v>
      </c>
      <c r="W1152" t="s">
        <v>227</v>
      </c>
      <c r="X1152" t="s">
        <v>227</v>
      </c>
      <c r="Y1152" t="s">
        <v>227</v>
      </c>
      <c r="Z1152" t="s">
        <v>227</v>
      </c>
      <c r="AA1152" t="s">
        <v>54</v>
      </c>
      <c r="AB1152">
        <v>69</v>
      </c>
      <c r="AC1152">
        <v>69</v>
      </c>
      <c r="AD1152" t="s">
        <v>67</v>
      </c>
      <c r="AE1152" t="s">
        <v>4</v>
      </c>
      <c r="AF1152" t="s">
        <v>8</v>
      </c>
      <c r="AG1152" t="s">
        <v>88</v>
      </c>
      <c r="AH1152" s="3">
        <v>45802</v>
      </c>
      <c r="AJ1152" t="s">
        <v>56</v>
      </c>
      <c r="AK1152" s="3"/>
      <c r="AM1152" s="3"/>
      <c r="AN1152" t="s">
        <v>57</v>
      </c>
      <c r="AO1152" s="3"/>
      <c r="AR1152"/>
      <c r="AS1152">
        <v>202505</v>
      </c>
      <c r="AT1152" s="3">
        <v>45802</v>
      </c>
      <c r="AU1152">
        <v>2197126</v>
      </c>
      <c r="AW1152" s="3"/>
      <c r="AY1152" s="3"/>
      <c r="BA1152" s="3"/>
      <c r="BC1152" s="3"/>
      <c r="BD1152">
        <v>202505</v>
      </c>
      <c r="BE1152">
        <v>202505</v>
      </c>
      <c r="BF1152" s="5">
        <f>IFERROR(VLOOKUP(Sheet1[[#This Row],[ASESOR]],Parámetros!A:B,2,0),Sheet1[[#This Row],[PERIODO_ALTA]])</f>
        <v>202505</v>
      </c>
      <c r="BG1152" s="5" t="str">
        <f>_xlfn.CONCAT(TRIM(Sheet1[[#This Row],[ASESOR]])," ",TRIM(Sheet1[[#This Row],[DEPARTAMENTO]]))</f>
        <v>ALIV TELECOM S.A.C. Piura</v>
      </c>
      <c r="BH1152" s="5" t="str">
        <f>Sheet1[[#This Row],[DNI_ASESOR]]</f>
        <v>20609316170</v>
      </c>
      <c r="BI1152">
        <f>IF(Sheet1[[#This Row],[GRUPO]]="G1",IF(AND(Sheet1[[#This Row],[RECIBO1_PAGADO]]&lt;&gt;"",Sheet1[[#This Row],[RECIBO1_PAGADO]]&lt;=DATEVALUE("10/06/2025")),1,0),0)</f>
        <v>0</v>
      </c>
      <c r="BJ1152" s="9">
        <f>Sheet1[[#This Row],[PRECIO CON IGV EXTERNO]]/1.18</f>
        <v>58.474576271186443</v>
      </c>
      <c r="BK1152" s="5" t="str">
        <f>IF(MONTH(Sheet1[[#This Row],[WS_RECIBO1_EMISION]])=5,"G1",IF(MONTH(Sheet1[[#This Row],[WS_RECIBO1_EMISION]])-5=1,"G2","POR DEFINIR"))</f>
        <v>POR DEFINIR</v>
      </c>
      <c r="BL1152" s="5" t="s">
        <v>1798</v>
      </c>
    </row>
    <row r="1153" spans="1:64" x14ac:dyDescent="0.25">
      <c r="A1153">
        <v>2197145</v>
      </c>
      <c r="B1153" t="s">
        <v>1457</v>
      </c>
      <c r="C1153" t="s">
        <v>89</v>
      </c>
      <c r="D1153" t="s">
        <v>89</v>
      </c>
      <c r="E1153" t="s">
        <v>90</v>
      </c>
      <c r="H1153" s="3">
        <v>45800</v>
      </c>
      <c r="I1153" s="13">
        <v>45802.59180396991</v>
      </c>
      <c r="J1153" t="s">
        <v>191</v>
      </c>
      <c r="K1153">
        <v>550</v>
      </c>
      <c r="L1153" t="s">
        <v>186</v>
      </c>
      <c r="M1153" t="s">
        <v>53</v>
      </c>
      <c r="N1153">
        <v>0</v>
      </c>
      <c r="O1153">
        <v>0</v>
      </c>
      <c r="P1153">
        <v>0</v>
      </c>
      <c r="Q1153">
        <v>0</v>
      </c>
      <c r="R1153" t="s">
        <v>227</v>
      </c>
      <c r="S1153" t="s">
        <v>227</v>
      </c>
      <c r="T1153">
        <v>0</v>
      </c>
      <c r="U1153" t="s">
        <v>227</v>
      </c>
      <c r="V1153" t="s">
        <v>227</v>
      </c>
      <c r="W1153" t="s">
        <v>227</v>
      </c>
      <c r="X1153" t="s">
        <v>227</v>
      </c>
      <c r="Y1153" t="s">
        <v>227</v>
      </c>
      <c r="Z1153" t="s">
        <v>227</v>
      </c>
      <c r="AA1153" t="s">
        <v>54</v>
      </c>
      <c r="AB1153">
        <v>89</v>
      </c>
      <c r="AC1153">
        <v>89</v>
      </c>
      <c r="AD1153" t="s">
        <v>67</v>
      </c>
      <c r="AE1153" t="s">
        <v>6</v>
      </c>
      <c r="AF1153" t="s">
        <v>10</v>
      </c>
      <c r="AG1153" t="s">
        <v>88</v>
      </c>
      <c r="AH1153" s="3">
        <v>45803</v>
      </c>
      <c r="AJ1153" t="s">
        <v>56</v>
      </c>
      <c r="AK1153" s="3"/>
      <c r="AM1153" s="3"/>
      <c r="AN1153" t="s">
        <v>57</v>
      </c>
      <c r="AO1153" s="3"/>
      <c r="AR1153"/>
      <c r="AS1153">
        <v>202505</v>
      </c>
      <c r="AT1153" s="3">
        <v>45803</v>
      </c>
      <c r="AU1153">
        <v>2197145</v>
      </c>
      <c r="AW1153" s="3"/>
      <c r="AY1153" s="3"/>
      <c r="BA1153" s="3"/>
      <c r="BC1153" s="3"/>
      <c r="BD1153">
        <v>202505</v>
      </c>
      <c r="BE1153">
        <v>202505</v>
      </c>
      <c r="BF1153" s="5">
        <f>IFERROR(VLOOKUP(Sheet1[[#This Row],[ASESOR]],Parámetros!A:B,2,0),Sheet1[[#This Row],[PERIODO_ALTA]])</f>
        <v>202505</v>
      </c>
      <c r="BG1153" s="5" t="str">
        <f>_xlfn.CONCAT(TRIM(Sheet1[[#This Row],[ASESOR]])," ",TRIM(Sheet1[[#This Row],[DEPARTAMENTO]]))</f>
        <v>DAS SOLUCIONES S.A.C. Piura</v>
      </c>
      <c r="BH1153" s="5" t="str">
        <f>Sheet1[[#This Row],[DNI_ASESOR]]</f>
        <v>20607995258</v>
      </c>
      <c r="BI1153">
        <f>IF(Sheet1[[#This Row],[GRUPO]]="G1",IF(AND(Sheet1[[#This Row],[RECIBO1_PAGADO]]&lt;&gt;"",Sheet1[[#This Row],[RECIBO1_PAGADO]]&lt;=DATEVALUE("10/06/2025")),1,0),0)</f>
        <v>0</v>
      </c>
      <c r="BJ1153" s="9">
        <f>Sheet1[[#This Row],[PRECIO CON IGV EXTERNO]]/1.18</f>
        <v>75.423728813559322</v>
      </c>
      <c r="BK1153" s="5" t="str">
        <f>IF(MONTH(Sheet1[[#This Row],[WS_RECIBO1_EMISION]])=5,"G1",IF(MONTH(Sheet1[[#This Row],[WS_RECIBO1_EMISION]])-5=1,"G2","POR DEFINIR"))</f>
        <v>POR DEFINIR</v>
      </c>
      <c r="BL1153" s="5" t="s">
        <v>1798</v>
      </c>
    </row>
    <row r="1154" spans="1:64" x14ac:dyDescent="0.25">
      <c r="A1154">
        <v>2197166</v>
      </c>
      <c r="B1154" t="s">
        <v>1458</v>
      </c>
      <c r="C1154" t="s">
        <v>89</v>
      </c>
      <c r="D1154" t="s">
        <v>89</v>
      </c>
      <c r="E1154" t="s">
        <v>93</v>
      </c>
      <c r="H1154" s="3">
        <v>45802</v>
      </c>
      <c r="I1154" s="13">
        <v>45802.604345601852</v>
      </c>
      <c r="J1154" t="s">
        <v>190</v>
      </c>
      <c r="K1154">
        <v>350</v>
      </c>
      <c r="L1154" t="s">
        <v>186</v>
      </c>
      <c r="M1154" t="s">
        <v>53</v>
      </c>
      <c r="N1154">
        <v>0</v>
      </c>
      <c r="O1154">
        <v>0</v>
      </c>
      <c r="P1154">
        <v>0</v>
      </c>
      <c r="Q1154">
        <v>0</v>
      </c>
      <c r="R1154" t="s">
        <v>227</v>
      </c>
      <c r="S1154" t="s">
        <v>227</v>
      </c>
      <c r="T1154">
        <v>0</v>
      </c>
      <c r="U1154" t="s">
        <v>227</v>
      </c>
      <c r="V1154" t="s">
        <v>227</v>
      </c>
      <c r="W1154" t="s">
        <v>227</v>
      </c>
      <c r="X1154" t="s">
        <v>227</v>
      </c>
      <c r="Y1154" t="s">
        <v>227</v>
      </c>
      <c r="Z1154" t="s">
        <v>227</v>
      </c>
      <c r="AA1154" t="s">
        <v>54</v>
      </c>
      <c r="AB1154">
        <v>69</v>
      </c>
      <c r="AC1154">
        <v>69</v>
      </c>
      <c r="AD1154" t="s">
        <v>67</v>
      </c>
      <c r="AE1154" t="s">
        <v>4</v>
      </c>
      <c r="AF1154" t="s">
        <v>8</v>
      </c>
      <c r="AG1154" t="s">
        <v>88</v>
      </c>
      <c r="AH1154" s="3">
        <v>45802</v>
      </c>
      <c r="AJ1154" t="s">
        <v>56</v>
      </c>
      <c r="AK1154" s="3"/>
      <c r="AM1154" s="3"/>
      <c r="AN1154" t="s">
        <v>57</v>
      </c>
      <c r="AO1154" s="3"/>
      <c r="AR1154"/>
      <c r="AS1154">
        <v>202505</v>
      </c>
      <c r="AT1154" s="3">
        <v>45802</v>
      </c>
      <c r="AU1154">
        <v>2197166</v>
      </c>
      <c r="AW1154" s="3"/>
      <c r="AY1154" s="3"/>
      <c r="BA1154" s="3"/>
      <c r="BC1154" s="3"/>
      <c r="BD1154">
        <v>202505</v>
      </c>
      <c r="BE1154">
        <v>202505</v>
      </c>
      <c r="BF1154" s="5">
        <f>IFERROR(VLOOKUP(Sheet1[[#This Row],[ASESOR]],Parámetros!A:B,2,0),Sheet1[[#This Row],[PERIODO_ALTA]])</f>
        <v>202505</v>
      </c>
      <c r="BG1154" s="5" t="str">
        <f>_xlfn.CONCAT(TRIM(Sheet1[[#This Row],[ASESOR]])," ",TRIM(Sheet1[[#This Row],[DEPARTAMENTO]]))</f>
        <v>ALIV TELECOM S.A.C. Piura</v>
      </c>
      <c r="BH1154" s="5" t="str">
        <f>Sheet1[[#This Row],[DNI_ASESOR]]</f>
        <v>20609316170</v>
      </c>
      <c r="BI1154">
        <f>IF(Sheet1[[#This Row],[GRUPO]]="G1",IF(AND(Sheet1[[#This Row],[RECIBO1_PAGADO]]&lt;&gt;"",Sheet1[[#This Row],[RECIBO1_PAGADO]]&lt;=DATEVALUE("10/06/2025")),1,0),0)</f>
        <v>0</v>
      </c>
      <c r="BJ1154" s="9">
        <f>Sheet1[[#This Row],[PRECIO CON IGV EXTERNO]]/1.18</f>
        <v>58.474576271186443</v>
      </c>
      <c r="BK1154" s="5" t="str">
        <f>IF(MONTH(Sheet1[[#This Row],[WS_RECIBO1_EMISION]])=5,"G1",IF(MONTH(Sheet1[[#This Row],[WS_RECIBO1_EMISION]])-5=1,"G2","POR DEFINIR"))</f>
        <v>POR DEFINIR</v>
      </c>
      <c r="BL1154" s="5" t="s">
        <v>1798</v>
      </c>
    </row>
    <row r="1155" spans="1:64" x14ac:dyDescent="0.25">
      <c r="A1155">
        <v>2197175</v>
      </c>
      <c r="B1155" t="s">
        <v>1459</v>
      </c>
      <c r="C1155" t="s">
        <v>98</v>
      </c>
      <c r="D1155" t="s">
        <v>99</v>
      </c>
      <c r="E1155" t="s">
        <v>100</v>
      </c>
      <c r="H1155" s="3">
        <v>45802</v>
      </c>
      <c r="I1155" s="13">
        <v>45802.600133449072</v>
      </c>
      <c r="J1155" t="s">
        <v>190</v>
      </c>
      <c r="K1155">
        <v>350</v>
      </c>
      <c r="L1155" t="s">
        <v>186</v>
      </c>
      <c r="M1155" t="s">
        <v>53</v>
      </c>
      <c r="N1155">
        <v>0</v>
      </c>
      <c r="O1155">
        <v>0</v>
      </c>
      <c r="P1155">
        <v>0</v>
      </c>
      <c r="Q1155">
        <v>0</v>
      </c>
      <c r="R1155" t="s">
        <v>227</v>
      </c>
      <c r="S1155" t="s">
        <v>227</v>
      </c>
      <c r="T1155">
        <v>0</v>
      </c>
      <c r="U1155" t="s">
        <v>227</v>
      </c>
      <c r="V1155" t="s">
        <v>227</v>
      </c>
      <c r="W1155" t="s">
        <v>227</v>
      </c>
      <c r="X1155" t="s">
        <v>227</v>
      </c>
      <c r="Y1155" t="s">
        <v>227</v>
      </c>
      <c r="Z1155" t="s">
        <v>227</v>
      </c>
      <c r="AA1155" t="s">
        <v>54</v>
      </c>
      <c r="AB1155">
        <v>69</v>
      </c>
      <c r="AC1155">
        <v>69</v>
      </c>
      <c r="AD1155" t="s">
        <v>67</v>
      </c>
      <c r="AE1155" t="s">
        <v>4</v>
      </c>
      <c r="AF1155" t="s">
        <v>8</v>
      </c>
      <c r="AG1155" t="s">
        <v>88</v>
      </c>
      <c r="AH1155" s="3">
        <v>45803</v>
      </c>
      <c r="AJ1155" t="s">
        <v>56</v>
      </c>
      <c r="AK1155" s="3"/>
      <c r="AM1155" s="3"/>
      <c r="AN1155" t="s">
        <v>57</v>
      </c>
      <c r="AO1155" s="3"/>
      <c r="AR1155"/>
      <c r="AS1155">
        <v>202505</v>
      </c>
      <c r="AT1155" s="3">
        <v>45803</v>
      </c>
      <c r="AU1155">
        <v>2197175</v>
      </c>
      <c r="AW1155" s="3"/>
      <c r="AY1155" s="3"/>
      <c r="BA1155" s="3"/>
      <c r="BC1155" s="3"/>
      <c r="BD1155">
        <v>202505</v>
      </c>
      <c r="BE1155">
        <v>202505</v>
      </c>
      <c r="BF1155" s="5">
        <f>IFERROR(VLOOKUP(Sheet1[[#This Row],[ASESOR]],Parámetros!A:B,2,0),Sheet1[[#This Row],[PERIODO_ALTA]])</f>
        <v>202505</v>
      </c>
      <c r="BG1155" s="5" t="str">
        <f>_xlfn.CONCAT(TRIM(Sheet1[[#This Row],[ASESOR]])," ",TRIM(Sheet1[[#This Row],[DEPARTAMENTO]]))</f>
        <v>ALIV TELECOM S.A.C. Áncash</v>
      </c>
      <c r="BH1155" s="5" t="str">
        <f>Sheet1[[#This Row],[DNI_ASESOR]]</f>
        <v>20609316170</v>
      </c>
      <c r="BI1155">
        <f>IF(Sheet1[[#This Row],[GRUPO]]="G1",IF(AND(Sheet1[[#This Row],[RECIBO1_PAGADO]]&lt;&gt;"",Sheet1[[#This Row],[RECIBO1_PAGADO]]&lt;=DATEVALUE("10/06/2025")),1,0),0)</f>
        <v>0</v>
      </c>
      <c r="BJ1155" s="9">
        <f>Sheet1[[#This Row],[PRECIO CON IGV EXTERNO]]/1.18</f>
        <v>58.474576271186443</v>
      </c>
      <c r="BK1155" s="5" t="str">
        <f>IF(MONTH(Sheet1[[#This Row],[WS_RECIBO1_EMISION]])=5,"G1",IF(MONTH(Sheet1[[#This Row],[WS_RECIBO1_EMISION]])-5=1,"G2","POR DEFINIR"))</f>
        <v>POR DEFINIR</v>
      </c>
      <c r="BL1155" s="5" t="s">
        <v>1798</v>
      </c>
    </row>
    <row r="1156" spans="1:64" x14ac:dyDescent="0.25">
      <c r="A1156">
        <v>2197483</v>
      </c>
      <c r="B1156" t="s">
        <v>1460</v>
      </c>
      <c r="C1156" t="s">
        <v>89</v>
      </c>
      <c r="D1156" t="s">
        <v>89</v>
      </c>
      <c r="E1156" t="s">
        <v>90</v>
      </c>
      <c r="H1156" s="3">
        <v>45802</v>
      </c>
      <c r="I1156" s="13">
        <v>45802.877216631947</v>
      </c>
      <c r="J1156" t="s">
        <v>190</v>
      </c>
      <c r="K1156">
        <v>350</v>
      </c>
      <c r="L1156" t="s">
        <v>186</v>
      </c>
      <c r="M1156" t="s">
        <v>53</v>
      </c>
      <c r="N1156">
        <v>0</v>
      </c>
      <c r="O1156">
        <v>0</v>
      </c>
      <c r="P1156">
        <v>0</v>
      </c>
      <c r="Q1156">
        <v>0</v>
      </c>
      <c r="R1156" t="s">
        <v>227</v>
      </c>
      <c r="S1156" t="s">
        <v>227</v>
      </c>
      <c r="T1156">
        <v>0</v>
      </c>
      <c r="U1156" t="s">
        <v>227</v>
      </c>
      <c r="V1156" t="s">
        <v>227</v>
      </c>
      <c r="W1156" t="s">
        <v>227</v>
      </c>
      <c r="X1156" t="s">
        <v>227</v>
      </c>
      <c r="Y1156" t="s">
        <v>227</v>
      </c>
      <c r="Z1156" t="s">
        <v>227</v>
      </c>
      <c r="AA1156" t="s">
        <v>54</v>
      </c>
      <c r="AB1156">
        <v>69</v>
      </c>
      <c r="AC1156">
        <v>69</v>
      </c>
      <c r="AD1156" t="s">
        <v>55</v>
      </c>
      <c r="AE1156" t="s">
        <v>4</v>
      </c>
      <c r="AF1156" t="s">
        <v>8</v>
      </c>
      <c r="AG1156" t="s">
        <v>88</v>
      </c>
      <c r="AH1156" s="3">
        <v>45803</v>
      </c>
      <c r="AJ1156" t="s">
        <v>56</v>
      </c>
      <c r="AK1156" s="3"/>
      <c r="AM1156" s="3"/>
      <c r="AN1156" t="s">
        <v>57</v>
      </c>
      <c r="AO1156" s="3"/>
      <c r="AR1156"/>
      <c r="AS1156">
        <v>202505</v>
      </c>
      <c r="AT1156" s="3">
        <v>45803</v>
      </c>
      <c r="AU1156">
        <v>2197483</v>
      </c>
      <c r="AW1156" s="3"/>
      <c r="AY1156" s="3"/>
      <c r="BA1156" s="3"/>
      <c r="BC1156" s="3"/>
      <c r="BD1156">
        <v>202505</v>
      </c>
      <c r="BE1156">
        <v>202505</v>
      </c>
      <c r="BF1156" s="5">
        <f>IFERROR(VLOOKUP(Sheet1[[#This Row],[ASESOR]],Parámetros!A:B,2,0),Sheet1[[#This Row],[PERIODO_ALTA]])</f>
        <v>202505</v>
      </c>
      <c r="BG1156" s="5" t="str">
        <f>_xlfn.CONCAT(TRIM(Sheet1[[#This Row],[ASESOR]])," ",TRIM(Sheet1[[#This Row],[DEPARTAMENTO]]))</f>
        <v>ALIV TELECOM S.A.C. Piura</v>
      </c>
      <c r="BH1156" s="5" t="str">
        <f>Sheet1[[#This Row],[DNI_ASESOR]]</f>
        <v>20609316170</v>
      </c>
      <c r="BI1156">
        <f>IF(Sheet1[[#This Row],[GRUPO]]="G1",IF(AND(Sheet1[[#This Row],[RECIBO1_PAGADO]]&lt;&gt;"",Sheet1[[#This Row],[RECIBO1_PAGADO]]&lt;=DATEVALUE("10/06/2025")),1,0),0)</f>
        <v>0</v>
      </c>
      <c r="BJ1156" s="9">
        <f>Sheet1[[#This Row],[PRECIO CON IGV EXTERNO]]/1.18</f>
        <v>58.474576271186443</v>
      </c>
      <c r="BK1156" s="5" t="str">
        <f>IF(MONTH(Sheet1[[#This Row],[WS_RECIBO1_EMISION]])=5,"G1",IF(MONTH(Sheet1[[#This Row],[WS_RECIBO1_EMISION]])-5=1,"G2","POR DEFINIR"))</f>
        <v>POR DEFINIR</v>
      </c>
      <c r="BL1156" s="5" t="s">
        <v>1798</v>
      </c>
    </row>
    <row r="1157" spans="1:64" x14ac:dyDescent="0.25">
      <c r="A1157">
        <v>2197556</v>
      </c>
      <c r="B1157" t="s">
        <v>1461</v>
      </c>
      <c r="C1157" t="s">
        <v>98</v>
      </c>
      <c r="D1157" t="s">
        <v>99</v>
      </c>
      <c r="E1157" t="s">
        <v>101</v>
      </c>
      <c r="H1157" s="3">
        <v>45801</v>
      </c>
      <c r="I1157" s="13">
        <v>45803.354722997683</v>
      </c>
      <c r="J1157" t="s">
        <v>195</v>
      </c>
      <c r="K1157">
        <v>1000</v>
      </c>
      <c r="L1157" t="s">
        <v>188</v>
      </c>
      <c r="M1157" t="s">
        <v>58</v>
      </c>
      <c r="N1157">
        <v>1</v>
      </c>
      <c r="O1157">
        <v>0</v>
      </c>
      <c r="P1157">
        <v>0</v>
      </c>
      <c r="Q1157">
        <v>0</v>
      </c>
      <c r="R1157" t="s">
        <v>227</v>
      </c>
      <c r="S1157" t="s">
        <v>227</v>
      </c>
      <c r="T1157">
        <v>0</v>
      </c>
      <c r="U1157" t="s">
        <v>227</v>
      </c>
      <c r="V1157" t="s">
        <v>227</v>
      </c>
      <c r="W1157" t="s">
        <v>227</v>
      </c>
      <c r="X1157" t="s">
        <v>227</v>
      </c>
      <c r="Y1157" t="s">
        <v>227</v>
      </c>
      <c r="Z1157" t="s">
        <v>228</v>
      </c>
      <c r="AA1157" t="s">
        <v>54</v>
      </c>
      <c r="AB1157">
        <v>144.9</v>
      </c>
      <c r="AC1157">
        <v>126.563</v>
      </c>
      <c r="AD1157" t="s">
        <v>55</v>
      </c>
      <c r="AE1157" t="s">
        <v>141</v>
      </c>
      <c r="AF1157" t="s">
        <v>187</v>
      </c>
      <c r="AG1157" t="s">
        <v>88</v>
      </c>
      <c r="AH1157" s="3">
        <v>45803</v>
      </c>
      <c r="AJ1157" t="s">
        <v>56</v>
      </c>
      <c r="AK1157" s="3"/>
      <c r="AM1157" s="3"/>
      <c r="AN1157" t="s">
        <v>57</v>
      </c>
      <c r="AO1157" s="3"/>
      <c r="AR1157"/>
      <c r="AS1157">
        <v>202505</v>
      </c>
      <c r="AT1157" s="3">
        <v>45803</v>
      </c>
      <c r="AU1157">
        <v>2197556</v>
      </c>
      <c r="AW1157" s="3"/>
      <c r="AY1157" s="3"/>
      <c r="BA1157" s="3"/>
      <c r="BC1157" s="3"/>
      <c r="BD1157">
        <v>202505</v>
      </c>
      <c r="BE1157">
        <v>202505</v>
      </c>
      <c r="BF1157" s="5">
        <f>IFERROR(VLOOKUP(Sheet1[[#This Row],[ASESOR]],Parámetros!A:B,2,0),Sheet1[[#This Row],[PERIODO_ALTA]])</f>
        <v>202505</v>
      </c>
      <c r="BG1157" s="5" t="str">
        <f>_xlfn.CONCAT(TRIM(Sheet1[[#This Row],[ASESOR]])," ",TRIM(Sheet1[[#This Row],[DEPARTAMENTO]]))</f>
        <v>EXPORTEL PROVINCIA Áncash</v>
      </c>
      <c r="BH1157" s="5" t="str">
        <f>Sheet1[[#This Row],[DNI_ASESOR]]</f>
        <v>20610487672</v>
      </c>
      <c r="BI1157">
        <f>IF(Sheet1[[#This Row],[GRUPO]]="G1",IF(AND(Sheet1[[#This Row],[RECIBO1_PAGADO]]&lt;&gt;"",Sheet1[[#This Row],[RECIBO1_PAGADO]]&lt;=DATEVALUE("10/06/2025")),1,0),0)</f>
        <v>0</v>
      </c>
      <c r="BJ1157" s="9">
        <f>Sheet1[[#This Row],[PRECIO CON IGV EXTERNO]]/1.18</f>
        <v>107.25677966101696</v>
      </c>
      <c r="BK1157" s="5" t="str">
        <f>IF(MONTH(Sheet1[[#This Row],[WS_RECIBO1_EMISION]])=5,"G1",IF(MONTH(Sheet1[[#This Row],[WS_RECIBO1_EMISION]])-5=1,"G2","POR DEFINIR"))</f>
        <v>POR DEFINIR</v>
      </c>
      <c r="BL1157" s="5" t="s">
        <v>1798</v>
      </c>
    </row>
    <row r="1158" spans="1:64" x14ac:dyDescent="0.25">
      <c r="A1158">
        <v>2197598</v>
      </c>
      <c r="B1158" t="s">
        <v>1462</v>
      </c>
      <c r="C1158" t="s">
        <v>89</v>
      </c>
      <c r="D1158" t="s">
        <v>89</v>
      </c>
      <c r="E1158" t="s">
        <v>90</v>
      </c>
      <c r="H1158" s="3">
        <v>45803</v>
      </c>
      <c r="I1158" s="13">
        <v>45803.404681099535</v>
      </c>
      <c r="J1158" t="s">
        <v>190</v>
      </c>
      <c r="K1158">
        <v>350</v>
      </c>
      <c r="L1158" t="s">
        <v>186</v>
      </c>
      <c r="M1158" t="s">
        <v>53</v>
      </c>
      <c r="N1158">
        <v>0</v>
      </c>
      <c r="O1158">
        <v>0</v>
      </c>
      <c r="P1158">
        <v>0</v>
      </c>
      <c r="Q1158">
        <v>0</v>
      </c>
      <c r="R1158" t="s">
        <v>227</v>
      </c>
      <c r="S1158" t="s">
        <v>227</v>
      </c>
      <c r="T1158">
        <v>0</v>
      </c>
      <c r="U1158" t="s">
        <v>227</v>
      </c>
      <c r="V1158" t="s">
        <v>227</v>
      </c>
      <c r="W1158" t="s">
        <v>227</v>
      </c>
      <c r="X1158" t="s">
        <v>227</v>
      </c>
      <c r="Y1158" t="s">
        <v>227</v>
      </c>
      <c r="Z1158" t="s">
        <v>227</v>
      </c>
      <c r="AA1158" t="s">
        <v>64</v>
      </c>
      <c r="AB1158">
        <v>69</v>
      </c>
      <c r="AC1158">
        <v>69</v>
      </c>
      <c r="AD1158" t="s">
        <v>67</v>
      </c>
      <c r="AE1158" t="s">
        <v>4</v>
      </c>
      <c r="AF1158" t="s">
        <v>8</v>
      </c>
      <c r="AG1158" t="s">
        <v>88</v>
      </c>
      <c r="AH1158" s="3">
        <v>45803</v>
      </c>
      <c r="AJ1158" t="s">
        <v>56</v>
      </c>
      <c r="AK1158" s="3"/>
      <c r="AM1158" s="3"/>
      <c r="AN1158" t="s">
        <v>57</v>
      </c>
      <c r="AO1158" s="3"/>
      <c r="AR1158"/>
      <c r="AS1158">
        <v>202505</v>
      </c>
      <c r="AT1158" s="3">
        <v>45803</v>
      </c>
      <c r="AU1158">
        <v>2197598</v>
      </c>
      <c r="AW1158" s="3"/>
      <c r="AY1158" s="3"/>
      <c r="BA1158" s="3"/>
      <c r="BC1158" s="3"/>
      <c r="BD1158">
        <v>202505</v>
      </c>
      <c r="BE1158">
        <v>202505</v>
      </c>
      <c r="BF1158" s="5">
        <f>IFERROR(VLOOKUP(Sheet1[[#This Row],[ASESOR]],Parámetros!A:B,2,0),Sheet1[[#This Row],[PERIODO_ALTA]])</f>
        <v>202505</v>
      </c>
      <c r="BG1158" s="5" t="str">
        <f>_xlfn.CONCAT(TRIM(Sheet1[[#This Row],[ASESOR]])," ",TRIM(Sheet1[[#This Row],[DEPARTAMENTO]]))</f>
        <v>ALIV TELECOM S.A.C. Piura</v>
      </c>
      <c r="BH1158" s="5" t="str">
        <f>Sheet1[[#This Row],[DNI_ASESOR]]</f>
        <v>20609316170</v>
      </c>
      <c r="BI1158">
        <f>IF(Sheet1[[#This Row],[GRUPO]]="G1",IF(AND(Sheet1[[#This Row],[RECIBO1_PAGADO]]&lt;&gt;"",Sheet1[[#This Row],[RECIBO1_PAGADO]]&lt;=DATEVALUE("10/06/2025")),1,0),0)</f>
        <v>0</v>
      </c>
      <c r="BJ1158" s="9">
        <f>Sheet1[[#This Row],[PRECIO CON IGV EXTERNO]]/1.18</f>
        <v>58.474576271186443</v>
      </c>
      <c r="BK1158" s="5" t="str">
        <f>IF(MONTH(Sheet1[[#This Row],[WS_RECIBO1_EMISION]])=5,"G1",IF(MONTH(Sheet1[[#This Row],[WS_RECIBO1_EMISION]])-5=1,"G2","POR DEFINIR"))</f>
        <v>POR DEFINIR</v>
      </c>
      <c r="BL1158" s="5" t="s">
        <v>1798</v>
      </c>
    </row>
    <row r="1159" spans="1:64" x14ac:dyDescent="0.25">
      <c r="A1159">
        <v>2197634</v>
      </c>
      <c r="B1159" t="s">
        <v>1463</v>
      </c>
      <c r="C1159" t="s">
        <v>89</v>
      </c>
      <c r="D1159" t="s">
        <v>89</v>
      </c>
      <c r="E1159" t="s">
        <v>97</v>
      </c>
      <c r="H1159" s="3">
        <v>45803</v>
      </c>
      <c r="I1159" s="13">
        <v>45803.429351388892</v>
      </c>
      <c r="J1159" t="s">
        <v>190</v>
      </c>
      <c r="K1159">
        <v>350</v>
      </c>
      <c r="L1159" t="s">
        <v>186</v>
      </c>
      <c r="M1159" t="s">
        <v>53</v>
      </c>
      <c r="N1159">
        <v>0</v>
      </c>
      <c r="O1159">
        <v>0</v>
      </c>
      <c r="P1159">
        <v>0</v>
      </c>
      <c r="Q1159">
        <v>0</v>
      </c>
      <c r="R1159" t="s">
        <v>227</v>
      </c>
      <c r="S1159" t="s">
        <v>227</v>
      </c>
      <c r="T1159">
        <v>0</v>
      </c>
      <c r="U1159" t="s">
        <v>227</v>
      </c>
      <c r="V1159" t="s">
        <v>227</v>
      </c>
      <c r="W1159" t="s">
        <v>227</v>
      </c>
      <c r="X1159" t="s">
        <v>227</v>
      </c>
      <c r="Y1159" t="s">
        <v>227</v>
      </c>
      <c r="Z1159" t="s">
        <v>227</v>
      </c>
      <c r="AA1159" t="s">
        <v>64</v>
      </c>
      <c r="AB1159">
        <v>69</v>
      </c>
      <c r="AC1159">
        <v>69</v>
      </c>
      <c r="AD1159" t="s">
        <v>67</v>
      </c>
      <c r="AE1159" t="s">
        <v>4</v>
      </c>
      <c r="AF1159" t="s">
        <v>8</v>
      </c>
      <c r="AG1159" t="s">
        <v>88</v>
      </c>
      <c r="AH1159" s="3">
        <v>45803</v>
      </c>
      <c r="AJ1159" t="s">
        <v>56</v>
      </c>
      <c r="AK1159" s="3"/>
      <c r="AM1159" s="3"/>
      <c r="AN1159" t="s">
        <v>57</v>
      </c>
      <c r="AO1159" s="3"/>
      <c r="AR1159"/>
      <c r="AS1159">
        <v>202505</v>
      </c>
      <c r="AT1159" s="3">
        <v>45803</v>
      </c>
      <c r="AU1159">
        <v>2197634</v>
      </c>
      <c r="AW1159" s="3"/>
      <c r="AY1159" s="3"/>
      <c r="BA1159" s="3"/>
      <c r="BC1159" s="3"/>
      <c r="BD1159">
        <v>202505</v>
      </c>
      <c r="BE1159">
        <v>202505</v>
      </c>
      <c r="BF1159" s="5">
        <f>IFERROR(VLOOKUP(Sheet1[[#This Row],[ASESOR]],Parámetros!A:B,2,0),Sheet1[[#This Row],[PERIODO_ALTA]])</f>
        <v>202505</v>
      </c>
      <c r="BG1159" s="5" t="str">
        <f>_xlfn.CONCAT(TRIM(Sheet1[[#This Row],[ASESOR]])," ",TRIM(Sheet1[[#This Row],[DEPARTAMENTO]]))</f>
        <v>ALIV TELECOM S.A.C. Piura</v>
      </c>
      <c r="BH1159" s="5" t="str">
        <f>Sheet1[[#This Row],[DNI_ASESOR]]</f>
        <v>20609316170</v>
      </c>
      <c r="BI1159">
        <f>IF(Sheet1[[#This Row],[GRUPO]]="G1",IF(AND(Sheet1[[#This Row],[RECIBO1_PAGADO]]&lt;&gt;"",Sheet1[[#This Row],[RECIBO1_PAGADO]]&lt;=DATEVALUE("10/06/2025")),1,0),0)</f>
        <v>0</v>
      </c>
      <c r="BJ1159" s="9">
        <f>Sheet1[[#This Row],[PRECIO CON IGV EXTERNO]]/1.18</f>
        <v>58.474576271186443</v>
      </c>
      <c r="BK1159" s="5" t="str">
        <f>IF(MONTH(Sheet1[[#This Row],[WS_RECIBO1_EMISION]])=5,"G1",IF(MONTH(Sheet1[[#This Row],[WS_RECIBO1_EMISION]])-5=1,"G2","POR DEFINIR"))</f>
        <v>POR DEFINIR</v>
      </c>
      <c r="BL1159" s="5" t="s">
        <v>1798</v>
      </c>
    </row>
    <row r="1160" spans="1:64" x14ac:dyDescent="0.25">
      <c r="A1160">
        <v>2197660</v>
      </c>
      <c r="B1160" t="s">
        <v>1464</v>
      </c>
      <c r="C1160" t="s">
        <v>89</v>
      </c>
      <c r="D1160" t="s">
        <v>89</v>
      </c>
      <c r="E1160" t="s">
        <v>90</v>
      </c>
      <c r="H1160" s="3">
        <v>45799</v>
      </c>
      <c r="I1160" s="13">
        <v>45803.435552974537</v>
      </c>
      <c r="J1160" t="s">
        <v>190</v>
      </c>
      <c r="K1160">
        <v>350</v>
      </c>
      <c r="L1160" t="s">
        <v>186</v>
      </c>
      <c r="M1160" t="s">
        <v>53</v>
      </c>
      <c r="N1160">
        <v>0</v>
      </c>
      <c r="O1160">
        <v>0</v>
      </c>
      <c r="P1160">
        <v>0</v>
      </c>
      <c r="Q1160">
        <v>0</v>
      </c>
      <c r="R1160" t="s">
        <v>227</v>
      </c>
      <c r="S1160" t="s">
        <v>227</v>
      </c>
      <c r="T1160">
        <v>0</v>
      </c>
      <c r="U1160" t="s">
        <v>227</v>
      </c>
      <c r="V1160" t="s">
        <v>227</v>
      </c>
      <c r="W1160" t="s">
        <v>227</v>
      </c>
      <c r="X1160" t="s">
        <v>227</v>
      </c>
      <c r="Y1160" t="s">
        <v>227</v>
      </c>
      <c r="Z1160" t="s">
        <v>227</v>
      </c>
      <c r="AA1160" t="s">
        <v>54</v>
      </c>
      <c r="AB1160">
        <v>69</v>
      </c>
      <c r="AC1160">
        <v>69</v>
      </c>
      <c r="AD1160" t="s">
        <v>60</v>
      </c>
      <c r="AE1160" t="s">
        <v>4</v>
      </c>
      <c r="AF1160" t="s">
        <v>8</v>
      </c>
      <c r="AG1160" t="s">
        <v>88</v>
      </c>
      <c r="AH1160" s="3">
        <v>45803</v>
      </c>
      <c r="AJ1160" t="s">
        <v>56</v>
      </c>
      <c r="AK1160" s="3"/>
      <c r="AM1160" s="3"/>
      <c r="AN1160" t="s">
        <v>57</v>
      </c>
      <c r="AO1160" s="3"/>
      <c r="AR1160"/>
      <c r="AS1160">
        <v>202505</v>
      </c>
      <c r="AT1160" s="3">
        <v>45803</v>
      </c>
      <c r="AU1160">
        <v>2197660</v>
      </c>
      <c r="AW1160" s="3"/>
      <c r="AY1160" s="3"/>
      <c r="BA1160" s="3"/>
      <c r="BC1160" s="3"/>
      <c r="BD1160">
        <v>202505</v>
      </c>
      <c r="BE1160">
        <v>202505</v>
      </c>
      <c r="BF1160" s="5">
        <f>IFERROR(VLOOKUP(Sheet1[[#This Row],[ASESOR]],Parámetros!A:B,2,0),Sheet1[[#This Row],[PERIODO_ALTA]])</f>
        <v>202505</v>
      </c>
      <c r="BG1160" s="5" t="str">
        <f>_xlfn.CONCAT(TRIM(Sheet1[[#This Row],[ASESOR]])," ",TRIM(Sheet1[[#This Row],[DEPARTAMENTO]]))</f>
        <v>ALIV TELECOM S.A.C. Piura</v>
      </c>
      <c r="BH1160" s="5" t="str">
        <f>Sheet1[[#This Row],[DNI_ASESOR]]</f>
        <v>20609316170</v>
      </c>
      <c r="BI1160">
        <f>IF(Sheet1[[#This Row],[GRUPO]]="G1",IF(AND(Sheet1[[#This Row],[RECIBO1_PAGADO]]&lt;&gt;"",Sheet1[[#This Row],[RECIBO1_PAGADO]]&lt;=DATEVALUE("10/06/2025")),1,0),0)</f>
        <v>0</v>
      </c>
      <c r="BJ1160" s="9">
        <f>Sheet1[[#This Row],[PRECIO CON IGV EXTERNO]]/1.18</f>
        <v>58.474576271186443</v>
      </c>
      <c r="BK1160" s="5" t="str">
        <f>IF(MONTH(Sheet1[[#This Row],[WS_RECIBO1_EMISION]])=5,"G1",IF(MONTH(Sheet1[[#This Row],[WS_RECIBO1_EMISION]])-5=1,"G2","POR DEFINIR"))</f>
        <v>POR DEFINIR</v>
      </c>
      <c r="BL1160" s="5" t="s">
        <v>1798</v>
      </c>
    </row>
    <row r="1161" spans="1:64" x14ac:dyDescent="0.25">
      <c r="A1161">
        <v>2197664</v>
      </c>
      <c r="B1161" t="s">
        <v>1465</v>
      </c>
      <c r="C1161" t="s">
        <v>89</v>
      </c>
      <c r="D1161" t="s">
        <v>89</v>
      </c>
      <c r="E1161" t="s">
        <v>89</v>
      </c>
      <c r="H1161" s="3">
        <v>45803</v>
      </c>
      <c r="I1161" s="13">
        <v>45803.429346874997</v>
      </c>
      <c r="J1161" t="s">
        <v>195</v>
      </c>
      <c r="K1161">
        <v>1000</v>
      </c>
      <c r="L1161" t="s">
        <v>188</v>
      </c>
      <c r="M1161" t="s">
        <v>58</v>
      </c>
      <c r="N1161">
        <v>1</v>
      </c>
      <c r="O1161">
        <v>0</v>
      </c>
      <c r="P1161">
        <v>0</v>
      </c>
      <c r="Q1161">
        <v>0</v>
      </c>
      <c r="R1161" t="s">
        <v>227</v>
      </c>
      <c r="S1161" t="s">
        <v>227</v>
      </c>
      <c r="T1161">
        <v>0</v>
      </c>
      <c r="U1161" t="s">
        <v>227</v>
      </c>
      <c r="V1161" t="s">
        <v>227</v>
      </c>
      <c r="W1161" t="s">
        <v>227</v>
      </c>
      <c r="X1161" t="s">
        <v>227</v>
      </c>
      <c r="Y1161" t="s">
        <v>227</v>
      </c>
      <c r="Z1161" t="s">
        <v>228</v>
      </c>
      <c r="AA1161" t="s">
        <v>54</v>
      </c>
      <c r="AB1161">
        <v>129.9</v>
      </c>
      <c r="AC1161">
        <v>111.563</v>
      </c>
      <c r="AD1161" t="s">
        <v>67</v>
      </c>
      <c r="AE1161" t="s">
        <v>4</v>
      </c>
      <c r="AF1161" t="s">
        <v>8</v>
      </c>
      <c r="AG1161" t="s">
        <v>88</v>
      </c>
      <c r="AH1161" s="3">
        <v>45803</v>
      </c>
      <c r="AJ1161" t="s">
        <v>56</v>
      </c>
      <c r="AK1161" s="3"/>
      <c r="AM1161" s="3"/>
      <c r="AN1161" t="s">
        <v>57</v>
      </c>
      <c r="AO1161" s="3"/>
      <c r="AR1161"/>
      <c r="AS1161">
        <v>202505</v>
      </c>
      <c r="AT1161" s="3">
        <v>45803</v>
      </c>
      <c r="AU1161">
        <v>2197664</v>
      </c>
      <c r="AW1161" s="3"/>
      <c r="AY1161" s="3"/>
      <c r="BA1161" s="3"/>
      <c r="BC1161" s="3"/>
      <c r="BD1161">
        <v>202505</v>
      </c>
      <c r="BE1161">
        <v>202505</v>
      </c>
      <c r="BF1161" s="5">
        <f>IFERROR(VLOOKUP(Sheet1[[#This Row],[ASESOR]],Parámetros!A:B,2,0),Sheet1[[#This Row],[PERIODO_ALTA]])</f>
        <v>202505</v>
      </c>
      <c r="BG1161" s="5" t="str">
        <f>_xlfn.CONCAT(TRIM(Sheet1[[#This Row],[ASESOR]])," ",TRIM(Sheet1[[#This Row],[DEPARTAMENTO]]))</f>
        <v>ALIV TELECOM S.A.C. Piura</v>
      </c>
      <c r="BH1161" s="5" t="str">
        <f>Sheet1[[#This Row],[DNI_ASESOR]]</f>
        <v>20609316170</v>
      </c>
      <c r="BI1161">
        <f>IF(Sheet1[[#This Row],[GRUPO]]="G1",IF(AND(Sheet1[[#This Row],[RECIBO1_PAGADO]]&lt;&gt;"",Sheet1[[#This Row],[RECIBO1_PAGADO]]&lt;=DATEVALUE("10/06/2025")),1,0),0)</f>
        <v>0</v>
      </c>
      <c r="BJ1161" s="9">
        <f>Sheet1[[#This Row],[PRECIO CON IGV EXTERNO]]/1.18</f>
        <v>94.544915254237296</v>
      </c>
      <c r="BK1161" s="5" t="str">
        <f>IF(MONTH(Sheet1[[#This Row],[WS_RECIBO1_EMISION]])=5,"G1",IF(MONTH(Sheet1[[#This Row],[WS_RECIBO1_EMISION]])-5=1,"G2","POR DEFINIR"))</f>
        <v>POR DEFINIR</v>
      </c>
      <c r="BL1161" s="5" t="s">
        <v>1798</v>
      </c>
    </row>
    <row r="1162" spans="1:64" x14ac:dyDescent="0.25">
      <c r="A1162">
        <v>2197688</v>
      </c>
      <c r="B1162" t="s">
        <v>1466</v>
      </c>
      <c r="C1162" t="s">
        <v>98</v>
      </c>
      <c r="D1162" t="s">
        <v>99</v>
      </c>
      <c r="E1162" t="s">
        <v>100</v>
      </c>
      <c r="H1162" s="3">
        <v>45803</v>
      </c>
      <c r="I1162" s="13">
        <v>45803.441843749999</v>
      </c>
      <c r="J1162" t="s">
        <v>192</v>
      </c>
      <c r="K1162">
        <v>400</v>
      </c>
      <c r="L1162" t="s">
        <v>188</v>
      </c>
      <c r="M1162" t="s">
        <v>58</v>
      </c>
      <c r="N1162">
        <v>1</v>
      </c>
      <c r="O1162">
        <v>0</v>
      </c>
      <c r="P1162">
        <v>1</v>
      </c>
      <c r="Q1162">
        <v>0</v>
      </c>
      <c r="R1162" t="s">
        <v>227</v>
      </c>
      <c r="S1162" t="s">
        <v>227</v>
      </c>
      <c r="T1162">
        <v>0</v>
      </c>
      <c r="U1162" t="s">
        <v>227</v>
      </c>
      <c r="V1162" t="s">
        <v>227</v>
      </c>
      <c r="W1162" t="s">
        <v>227</v>
      </c>
      <c r="X1162" t="s">
        <v>227</v>
      </c>
      <c r="Y1162" t="s">
        <v>227</v>
      </c>
      <c r="Z1162" t="s">
        <v>227</v>
      </c>
      <c r="AA1162" t="s">
        <v>54</v>
      </c>
      <c r="AB1162">
        <v>159</v>
      </c>
      <c r="AC1162">
        <v>159</v>
      </c>
      <c r="AD1162" t="s">
        <v>67</v>
      </c>
      <c r="AE1162" t="s">
        <v>4</v>
      </c>
      <c r="AF1162" t="s">
        <v>8</v>
      </c>
      <c r="AG1162" t="s">
        <v>88</v>
      </c>
      <c r="AH1162" s="3">
        <v>45803</v>
      </c>
      <c r="AJ1162" t="s">
        <v>56</v>
      </c>
      <c r="AK1162" s="3"/>
      <c r="AM1162" s="3"/>
      <c r="AN1162" t="s">
        <v>57</v>
      </c>
      <c r="AO1162" s="3"/>
      <c r="AR1162"/>
      <c r="AS1162">
        <v>202505</v>
      </c>
      <c r="AT1162" s="3">
        <v>45803</v>
      </c>
      <c r="AU1162">
        <v>2197688</v>
      </c>
      <c r="AW1162" s="3"/>
      <c r="AY1162" s="3"/>
      <c r="BA1162" s="3"/>
      <c r="BC1162" s="3"/>
      <c r="BD1162">
        <v>202505</v>
      </c>
      <c r="BE1162">
        <v>202505</v>
      </c>
      <c r="BF1162" s="5">
        <f>IFERROR(VLOOKUP(Sheet1[[#This Row],[ASESOR]],Parámetros!A:B,2,0),Sheet1[[#This Row],[PERIODO_ALTA]])</f>
        <v>202505</v>
      </c>
      <c r="BG1162" s="5" t="str">
        <f>_xlfn.CONCAT(TRIM(Sheet1[[#This Row],[ASESOR]])," ",TRIM(Sheet1[[#This Row],[DEPARTAMENTO]]))</f>
        <v>ALIV TELECOM S.A.C. Áncash</v>
      </c>
      <c r="BH1162" s="5" t="str">
        <f>Sheet1[[#This Row],[DNI_ASESOR]]</f>
        <v>20609316170</v>
      </c>
      <c r="BI1162">
        <f>IF(Sheet1[[#This Row],[GRUPO]]="G1",IF(AND(Sheet1[[#This Row],[RECIBO1_PAGADO]]&lt;&gt;"",Sheet1[[#This Row],[RECIBO1_PAGADO]]&lt;=DATEVALUE("10/06/2025")),1,0),0)</f>
        <v>0</v>
      </c>
      <c r="BJ1162" s="9">
        <f>Sheet1[[#This Row],[PRECIO CON IGV EXTERNO]]/1.18</f>
        <v>134.74576271186442</v>
      </c>
      <c r="BK1162" s="5" t="str">
        <f>IF(MONTH(Sheet1[[#This Row],[WS_RECIBO1_EMISION]])=5,"G1",IF(MONTH(Sheet1[[#This Row],[WS_RECIBO1_EMISION]])-5=1,"G2","POR DEFINIR"))</f>
        <v>POR DEFINIR</v>
      </c>
      <c r="BL1162" s="5" t="s">
        <v>1798</v>
      </c>
    </row>
    <row r="1163" spans="1:64" x14ac:dyDescent="0.25">
      <c r="A1163">
        <v>2197711</v>
      </c>
      <c r="B1163" t="s">
        <v>1467</v>
      </c>
      <c r="C1163" t="s">
        <v>94</v>
      </c>
      <c r="D1163" t="s">
        <v>95</v>
      </c>
      <c r="E1163" t="s">
        <v>96</v>
      </c>
      <c r="H1163" s="3">
        <v>45800</v>
      </c>
      <c r="I1163" s="13">
        <v>45803.448073877313</v>
      </c>
      <c r="J1163" t="s">
        <v>190</v>
      </c>
      <c r="K1163">
        <v>350</v>
      </c>
      <c r="L1163" t="s">
        <v>186</v>
      </c>
      <c r="M1163" t="s">
        <v>53</v>
      </c>
      <c r="N1163">
        <v>0</v>
      </c>
      <c r="O1163">
        <v>0</v>
      </c>
      <c r="P1163">
        <v>0</v>
      </c>
      <c r="Q1163">
        <v>0</v>
      </c>
      <c r="R1163" t="s">
        <v>227</v>
      </c>
      <c r="S1163" t="s">
        <v>227</v>
      </c>
      <c r="T1163">
        <v>0</v>
      </c>
      <c r="U1163" t="s">
        <v>227</v>
      </c>
      <c r="V1163" t="s">
        <v>227</v>
      </c>
      <c r="W1163" t="s">
        <v>227</v>
      </c>
      <c r="X1163" t="s">
        <v>227</v>
      </c>
      <c r="Y1163" t="s">
        <v>227</v>
      </c>
      <c r="Z1163" t="s">
        <v>227</v>
      </c>
      <c r="AA1163" t="s">
        <v>54</v>
      </c>
      <c r="AB1163">
        <v>69</v>
      </c>
      <c r="AC1163">
        <v>69</v>
      </c>
      <c r="AD1163" t="s">
        <v>67</v>
      </c>
      <c r="AE1163" t="s">
        <v>4</v>
      </c>
      <c r="AF1163" t="s">
        <v>8</v>
      </c>
      <c r="AG1163" t="s">
        <v>88</v>
      </c>
      <c r="AH1163" s="3">
        <v>45803</v>
      </c>
      <c r="AJ1163" t="s">
        <v>56</v>
      </c>
      <c r="AK1163" s="3"/>
      <c r="AM1163" s="3"/>
      <c r="AN1163" t="s">
        <v>57</v>
      </c>
      <c r="AO1163" s="3"/>
      <c r="AR1163"/>
      <c r="AS1163">
        <v>202505</v>
      </c>
      <c r="AT1163" s="3">
        <v>45803</v>
      </c>
      <c r="AU1163">
        <v>2197711</v>
      </c>
      <c r="AW1163" s="3"/>
      <c r="AY1163" s="3"/>
      <c r="BA1163" s="3"/>
      <c r="BC1163" s="3"/>
      <c r="BD1163">
        <v>202505</v>
      </c>
      <c r="BE1163">
        <v>202505</v>
      </c>
      <c r="BF1163" s="5">
        <f>IFERROR(VLOOKUP(Sheet1[[#This Row],[ASESOR]],Parámetros!A:B,2,0),Sheet1[[#This Row],[PERIODO_ALTA]])</f>
        <v>202505</v>
      </c>
      <c r="BG1163" s="5" t="str">
        <f>_xlfn.CONCAT(TRIM(Sheet1[[#This Row],[ASESOR]])," ",TRIM(Sheet1[[#This Row],[DEPARTAMENTO]]))</f>
        <v>ALIV TELECOM S.A.C. La Libertad</v>
      </c>
      <c r="BH1163" s="5" t="str">
        <f>Sheet1[[#This Row],[DNI_ASESOR]]</f>
        <v>20609316170</v>
      </c>
      <c r="BI1163">
        <f>IF(Sheet1[[#This Row],[GRUPO]]="G1",IF(AND(Sheet1[[#This Row],[RECIBO1_PAGADO]]&lt;&gt;"",Sheet1[[#This Row],[RECIBO1_PAGADO]]&lt;=DATEVALUE("10/06/2025")),1,0),0)</f>
        <v>0</v>
      </c>
      <c r="BJ1163" s="9">
        <f>Sheet1[[#This Row],[PRECIO CON IGV EXTERNO]]/1.18</f>
        <v>58.474576271186443</v>
      </c>
      <c r="BK1163" s="5" t="str">
        <f>IF(MONTH(Sheet1[[#This Row],[WS_RECIBO1_EMISION]])=5,"G1",IF(MONTH(Sheet1[[#This Row],[WS_RECIBO1_EMISION]])-5=1,"G2","POR DEFINIR"))</f>
        <v>POR DEFINIR</v>
      </c>
      <c r="BL1163" s="5" t="s">
        <v>1798</v>
      </c>
    </row>
    <row r="1164" spans="1:64" x14ac:dyDescent="0.25">
      <c r="A1164">
        <v>2197717</v>
      </c>
      <c r="B1164" t="s">
        <v>1468</v>
      </c>
      <c r="C1164" t="s">
        <v>94</v>
      </c>
      <c r="D1164" t="s">
        <v>95</v>
      </c>
      <c r="E1164" t="s">
        <v>102</v>
      </c>
      <c r="H1164" s="3">
        <v>45803</v>
      </c>
      <c r="I1164" s="13">
        <v>45803.466804548611</v>
      </c>
      <c r="J1164" t="s">
        <v>190</v>
      </c>
      <c r="K1164">
        <v>350</v>
      </c>
      <c r="L1164" t="s">
        <v>186</v>
      </c>
      <c r="M1164" t="s">
        <v>53</v>
      </c>
      <c r="N1164">
        <v>0</v>
      </c>
      <c r="O1164">
        <v>0</v>
      </c>
      <c r="P1164">
        <v>0</v>
      </c>
      <c r="Q1164">
        <v>0</v>
      </c>
      <c r="R1164" t="s">
        <v>227</v>
      </c>
      <c r="S1164" t="s">
        <v>227</v>
      </c>
      <c r="T1164">
        <v>0</v>
      </c>
      <c r="U1164" t="s">
        <v>227</v>
      </c>
      <c r="V1164" t="s">
        <v>227</v>
      </c>
      <c r="W1164" t="s">
        <v>227</v>
      </c>
      <c r="X1164" t="s">
        <v>227</v>
      </c>
      <c r="Y1164" t="s">
        <v>227</v>
      </c>
      <c r="Z1164" t="s">
        <v>227</v>
      </c>
      <c r="AA1164" t="s">
        <v>54</v>
      </c>
      <c r="AB1164">
        <v>69</v>
      </c>
      <c r="AC1164">
        <v>69</v>
      </c>
      <c r="AD1164" t="s">
        <v>67</v>
      </c>
      <c r="AE1164" t="s">
        <v>4</v>
      </c>
      <c r="AF1164" t="s">
        <v>8</v>
      </c>
      <c r="AG1164" t="s">
        <v>88</v>
      </c>
      <c r="AH1164" s="3">
        <v>45803</v>
      </c>
      <c r="AJ1164" t="s">
        <v>56</v>
      </c>
      <c r="AK1164" s="3"/>
      <c r="AM1164" s="3"/>
      <c r="AN1164" t="s">
        <v>57</v>
      </c>
      <c r="AO1164" s="3"/>
      <c r="AR1164"/>
      <c r="AS1164">
        <v>202505</v>
      </c>
      <c r="AT1164" s="3">
        <v>45803</v>
      </c>
      <c r="AU1164">
        <v>2197717</v>
      </c>
      <c r="AW1164" s="3"/>
      <c r="AY1164" s="3"/>
      <c r="BA1164" s="3"/>
      <c r="BC1164" s="3"/>
      <c r="BD1164">
        <v>202505</v>
      </c>
      <c r="BE1164">
        <v>202505</v>
      </c>
      <c r="BF1164" s="5">
        <f>IFERROR(VLOOKUP(Sheet1[[#This Row],[ASESOR]],Parámetros!A:B,2,0),Sheet1[[#This Row],[PERIODO_ALTA]])</f>
        <v>202505</v>
      </c>
      <c r="BG1164" s="5" t="str">
        <f>_xlfn.CONCAT(TRIM(Sheet1[[#This Row],[ASESOR]])," ",TRIM(Sheet1[[#This Row],[DEPARTAMENTO]]))</f>
        <v>ALIV TELECOM S.A.C. La Libertad</v>
      </c>
      <c r="BH1164" s="5" t="str">
        <f>Sheet1[[#This Row],[DNI_ASESOR]]</f>
        <v>20609316170</v>
      </c>
      <c r="BI1164">
        <f>IF(Sheet1[[#This Row],[GRUPO]]="G1",IF(AND(Sheet1[[#This Row],[RECIBO1_PAGADO]]&lt;&gt;"",Sheet1[[#This Row],[RECIBO1_PAGADO]]&lt;=DATEVALUE("10/06/2025")),1,0),0)</f>
        <v>0</v>
      </c>
      <c r="BJ1164" s="9">
        <f>Sheet1[[#This Row],[PRECIO CON IGV EXTERNO]]/1.18</f>
        <v>58.474576271186443</v>
      </c>
      <c r="BK1164" s="5" t="str">
        <f>IF(MONTH(Sheet1[[#This Row],[WS_RECIBO1_EMISION]])=5,"G1",IF(MONTH(Sheet1[[#This Row],[WS_RECIBO1_EMISION]])-5=1,"G2","POR DEFINIR"))</f>
        <v>POR DEFINIR</v>
      </c>
      <c r="BL1164" s="5" t="s">
        <v>1798</v>
      </c>
    </row>
    <row r="1165" spans="1:64" x14ac:dyDescent="0.25">
      <c r="A1165">
        <v>2197732</v>
      </c>
      <c r="B1165" t="s">
        <v>1469</v>
      </c>
      <c r="C1165" t="s">
        <v>85</v>
      </c>
      <c r="D1165" t="s">
        <v>105</v>
      </c>
      <c r="E1165" t="s">
        <v>85</v>
      </c>
      <c r="H1165" s="3">
        <v>45803</v>
      </c>
      <c r="I1165" s="13">
        <v>45803.454302893515</v>
      </c>
      <c r="J1165" t="s">
        <v>195</v>
      </c>
      <c r="K1165">
        <v>1000</v>
      </c>
      <c r="L1165" t="s">
        <v>188</v>
      </c>
      <c r="M1165" t="s">
        <v>58</v>
      </c>
      <c r="N1165">
        <v>1</v>
      </c>
      <c r="O1165">
        <v>0</v>
      </c>
      <c r="P1165">
        <v>0</v>
      </c>
      <c r="Q1165">
        <v>0</v>
      </c>
      <c r="R1165" t="s">
        <v>227</v>
      </c>
      <c r="S1165" t="s">
        <v>227</v>
      </c>
      <c r="T1165">
        <v>0</v>
      </c>
      <c r="U1165" t="s">
        <v>227</v>
      </c>
      <c r="V1165" t="s">
        <v>227</v>
      </c>
      <c r="W1165" t="s">
        <v>227</v>
      </c>
      <c r="X1165" t="s">
        <v>227</v>
      </c>
      <c r="Y1165" t="s">
        <v>227</v>
      </c>
      <c r="Z1165" t="s">
        <v>228</v>
      </c>
      <c r="AA1165" t="s">
        <v>54</v>
      </c>
      <c r="AB1165">
        <v>129.9</v>
      </c>
      <c r="AC1165">
        <v>111.563</v>
      </c>
      <c r="AD1165" t="s">
        <v>55</v>
      </c>
      <c r="AE1165" t="s">
        <v>4</v>
      </c>
      <c r="AF1165" t="s">
        <v>8</v>
      </c>
      <c r="AG1165" t="s">
        <v>88</v>
      </c>
      <c r="AH1165" s="3">
        <v>45803</v>
      </c>
      <c r="AJ1165" t="s">
        <v>56</v>
      </c>
      <c r="AK1165" s="3"/>
      <c r="AM1165" s="3"/>
      <c r="AN1165" t="s">
        <v>57</v>
      </c>
      <c r="AO1165" s="3"/>
      <c r="AQ1165" t="s">
        <v>57</v>
      </c>
      <c r="AR1165" t="s">
        <v>69</v>
      </c>
      <c r="AS1165">
        <v>202505</v>
      </c>
      <c r="AT1165" s="3">
        <v>45803</v>
      </c>
      <c r="AU1165">
        <v>2197732</v>
      </c>
      <c r="AW1165" s="3"/>
      <c r="AY1165" s="3"/>
      <c r="BA1165" s="3"/>
      <c r="BC1165" s="3"/>
      <c r="BD1165">
        <v>202505</v>
      </c>
      <c r="BE1165">
        <v>202505</v>
      </c>
      <c r="BF1165" s="5">
        <f>IFERROR(VLOOKUP(Sheet1[[#This Row],[ASESOR]],Parámetros!A:B,2,0),Sheet1[[#This Row],[PERIODO_ALTA]])</f>
        <v>202505</v>
      </c>
      <c r="BG1165" s="5" t="str">
        <f>_xlfn.CONCAT(TRIM(Sheet1[[#This Row],[ASESOR]])," ",TRIM(Sheet1[[#This Row],[DEPARTAMENTO]]))</f>
        <v>ALIV TELECOM S.A.C. Lambayeque</v>
      </c>
      <c r="BH1165" s="5" t="str">
        <f>Sheet1[[#This Row],[DNI_ASESOR]]</f>
        <v>20609316170</v>
      </c>
      <c r="BI1165">
        <f>IF(Sheet1[[#This Row],[GRUPO]]="G1",IF(AND(Sheet1[[#This Row],[RECIBO1_PAGADO]]&lt;&gt;"",Sheet1[[#This Row],[RECIBO1_PAGADO]]&lt;=DATEVALUE("10/06/2025")),1,0),0)</f>
        <v>0</v>
      </c>
      <c r="BJ1165" s="9">
        <f>Sheet1[[#This Row],[PRECIO CON IGV EXTERNO]]/1.18</f>
        <v>94.544915254237296</v>
      </c>
      <c r="BK1165" s="5" t="str">
        <f>IF(MONTH(Sheet1[[#This Row],[WS_RECIBO1_EMISION]])=5,"G1",IF(MONTH(Sheet1[[#This Row],[WS_RECIBO1_EMISION]])-5=1,"G2","POR DEFINIR"))</f>
        <v>POR DEFINIR</v>
      </c>
      <c r="BL1165" s="5" t="s">
        <v>1798</v>
      </c>
    </row>
    <row r="1166" spans="1:64" x14ac:dyDescent="0.25">
      <c r="A1166">
        <v>2197848</v>
      </c>
      <c r="B1166" t="s">
        <v>1470</v>
      </c>
      <c r="C1166" t="s">
        <v>89</v>
      </c>
      <c r="D1166" t="s">
        <v>89</v>
      </c>
      <c r="E1166" t="s">
        <v>93</v>
      </c>
      <c r="H1166" s="3">
        <v>45803</v>
      </c>
      <c r="I1166" s="13">
        <v>45803.487646527778</v>
      </c>
      <c r="J1166" t="s">
        <v>195</v>
      </c>
      <c r="K1166">
        <v>1000</v>
      </c>
      <c r="L1166" t="s">
        <v>188</v>
      </c>
      <c r="M1166" t="s">
        <v>58</v>
      </c>
      <c r="N1166">
        <v>1</v>
      </c>
      <c r="O1166">
        <v>0</v>
      </c>
      <c r="P1166">
        <v>0</v>
      </c>
      <c r="Q1166">
        <v>0</v>
      </c>
      <c r="R1166" t="s">
        <v>227</v>
      </c>
      <c r="S1166" t="s">
        <v>227</v>
      </c>
      <c r="T1166">
        <v>0</v>
      </c>
      <c r="U1166" t="s">
        <v>227</v>
      </c>
      <c r="V1166" t="s">
        <v>227</v>
      </c>
      <c r="W1166" t="s">
        <v>227</v>
      </c>
      <c r="X1166" t="s">
        <v>227</v>
      </c>
      <c r="Y1166" t="s">
        <v>227</v>
      </c>
      <c r="Z1166" t="s">
        <v>228</v>
      </c>
      <c r="AA1166" t="s">
        <v>54</v>
      </c>
      <c r="AB1166">
        <v>129.9</v>
      </c>
      <c r="AC1166">
        <v>111.563</v>
      </c>
      <c r="AD1166" t="s">
        <v>67</v>
      </c>
      <c r="AE1166" t="s">
        <v>4</v>
      </c>
      <c r="AF1166" t="s">
        <v>8</v>
      </c>
      <c r="AG1166" t="s">
        <v>88</v>
      </c>
      <c r="AH1166" s="3">
        <v>45803</v>
      </c>
      <c r="AJ1166" t="s">
        <v>56</v>
      </c>
      <c r="AK1166" s="3"/>
      <c r="AM1166" s="3"/>
      <c r="AN1166" t="s">
        <v>57</v>
      </c>
      <c r="AO1166" s="3"/>
      <c r="AR1166"/>
      <c r="AS1166">
        <v>202505</v>
      </c>
      <c r="AT1166" s="3">
        <v>45803</v>
      </c>
      <c r="AU1166">
        <v>2197848</v>
      </c>
      <c r="AW1166" s="3"/>
      <c r="AY1166" s="3"/>
      <c r="BA1166" s="3"/>
      <c r="BC1166" s="3"/>
      <c r="BD1166">
        <v>202505</v>
      </c>
      <c r="BE1166">
        <v>202505</v>
      </c>
      <c r="BF1166" s="5">
        <f>IFERROR(VLOOKUP(Sheet1[[#This Row],[ASESOR]],Parámetros!A:B,2,0),Sheet1[[#This Row],[PERIODO_ALTA]])</f>
        <v>202505</v>
      </c>
      <c r="BG1166" s="5" t="str">
        <f>_xlfn.CONCAT(TRIM(Sheet1[[#This Row],[ASESOR]])," ",TRIM(Sheet1[[#This Row],[DEPARTAMENTO]]))</f>
        <v>ALIV TELECOM S.A.C. Piura</v>
      </c>
      <c r="BH1166" s="5" t="str">
        <f>Sheet1[[#This Row],[DNI_ASESOR]]</f>
        <v>20609316170</v>
      </c>
      <c r="BI1166">
        <f>IF(Sheet1[[#This Row],[GRUPO]]="G1",IF(AND(Sheet1[[#This Row],[RECIBO1_PAGADO]]&lt;&gt;"",Sheet1[[#This Row],[RECIBO1_PAGADO]]&lt;=DATEVALUE("10/06/2025")),1,0),0)</f>
        <v>0</v>
      </c>
      <c r="BJ1166" s="9">
        <f>Sheet1[[#This Row],[PRECIO CON IGV EXTERNO]]/1.18</f>
        <v>94.544915254237296</v>
      </c>
      <c r="BK1166" s="5" t="str">
        <f>IF(MONTH(Sheet1[[#This Row],[WS_RECIBO1_EMISION]])=5,"G1",IF(MONTH(Sheet1[[#This Row],[WS_RECIBO1_EMISION]])-5=1,"G2","POR DEFINIR"))</f>
        <v>POR DEFINIR</v>
      </c>
      <c r="BL1166" s="5" t="s">
        <v>1798</v>
      </c>
    </row>
    <row r="1167" spans="1:64" x14ac:dyDescent="0.25">
      <c r="A1167">
        <v>2197868</v>
      </c>
      <c r="B1167" t="s">
        <v>1471</v>
      </c>
      <c r="C1167" t="s">
        <v>89</v>
      </c>
      <c r="D1167" t="s">
        <v>89</v>
      </c>
      <c r="E1167" t="s">
        <v>97</v>
      </c>
      <c r="H1167" s="3">
        <v>45803</v>
      </c>
      <c r="I1167" s="13">
        <v>45803.491823414355</v>
      </c>
      <c r="J1167" t="s">
        <v>190</v>
      </c>
      <c r="K1167">
        <v>350</v>
      </c>
      <c r="L1167" t="s">
        <v>186</v>
      </c>
      <c r="M1167" t="s">
        <v>53</v>
      </c>
      <c r="N1167">
        <v>0</v>
      </c>
      <c r="O1167">
        <v>0</v>
      </c>
      <c r="P1167">
        <v>0</v>
      </c>
      <c r="Q1167">
        <v>0</v>
      </c>
      <c r="R1167" t="s">
        <v>227</v>
      </c>
      <c r="S1167" t="s">
        <v>227</v>
      </c>
      <c r="T1167">
        <v>0</v>
      </c>
      <c r="U1167" t="s">
        <v>227</v>
      </c>
      <c r="V1167" t="s">
        <v>227</v>
      </c>
      <c r="W1167" t="s">
        <v>227</v>
      </c>
      <c r="X1167" t="s">
        <v>227</v>
      </c>
      <c r="Y1167" t="s">
        <v>227</v>
      </c>
      <c r="Z1167" t="s">
        <v>227</v>
      </c>
      <c r="AA1167" t="s">
        <v>64</v>
      </c>
      <c r="AB1167">
        <v>69</v>
      </c>
      <c r="AC1167">
        <v>69</v>
      </c>
      <c r="AD1167" t="s">
        <v>67</v>
      </c>
      <c r="AE1167" t="s">
        <v>4</v>
      </c>
      <c r="AF1167" t="s">
        <v>8</v>
      </c>
      <c r="AG1167" t="s">
        <v>88</v>
      </c>
      <c r="AH1167" s="3">
        <v>45803</v>
      </c>
      <c r="AJ1167" t="s">
        <v>56</v>
      </c>
      <c r="AK1167" s="3"/>
      <c r="AM1167" s="3"/>
      <c r="AN1167" t="s">
        <v>57</v>
      </c>
      <c r="AO1167" s="3"/>
      <c r="AR1167"/>
      <c r="AS1167">
        <v>202505</v>
      </c>
      <c r="AT1167" s="3">
        <v>45803</v>
      </c>
      <c r="AU1167">
        <v>2197868</v>
      </c>
      <c r="AW1167" s="3"/>
      <c r="AY1167" s="3"/>
      <c r="BA1167" s="3"/>
      <c r="BC1167" s="3"/>
      <c r="BD1167">
        <v>202505</v>
      </c>
      <c r="BE1167">
        <v>202505</v>
      </c>
      <c r="BF1167" s="5">
        <f>IFERROR(VLOOKUP(Sheet1[[#This Row],[ASESOR]],Parámetros!A:B,2,0),Sheet1[[#This Row],[PERIODO_ALTA]])</f>
        <v>202505</v>
      </c>
      <c r="BG1167" s="5" t="str">
        <f>_xlfn.CONCAT(TRIM(Sheet1[[#This Row],[ASESOR]])," ",TRIM(Sheet1[[#This Row],[DEPARTAMENTO]]))</f>
        <v>ALIV TELECOM S.A.C. Piura</v>
      </c>
      <c r="BH1167" s="5" t="str">
        <f>Sheet1[[#This Row],[DNI_ASESOR]]</f>
        <v>20609316170</v>
      </c>
      <c r="BI1167">
        <f>IF(Sheet1[[#This Row],[GRUPO]]="G1",IF(AND(Sheet1[[#This Row],[RECIBO1_PAGADO]]&lt;&gt;"",Sheet1[[#This Row],[RECIBO1_PAGADO]]&lt;=DATEVALUE("10/06/2025")),1,0),0)</f>
        <v>0</v>
      </c>
      <c r="BJ1167" s="9">
        <f>Sheet1[[#This Row],[PRECIO CON IGV EXTERNO]]/1.18</f>
        <v>58.474576271186443</v>
      </c>
      <c r="BK1167" s="5" t="str">
        <f>IF(MONTH(Sheet1[[#This Row],[WS_RECIBO1_EMISION]])=5,"G1",IF(MONTH(Sheet1[[#This Row],[WS_RECIBO1_EMISION]])-5=1,"G2","POR DEFINIR"))</f>
        <v>POR DEFINIR</v>
      </c>
      <c r="BL1167" s="5" t="s">
        <v>1798</v>
      </c>
    </row>
    <row r="1168" spans="1:64" x14ac:dyDescent="0.25">
      <c r="A1168">
        <v>2197890</v>
      </c>
      <c r="B1168" t="s">
        <v>1472</v>
      </c>
      <c r="C1168" t="s">
        <v>85</v>
      </c>
      <c r="D1168" t="s">
        <v>86</v>
      </c>
      <c r="E1168" t="s">
        <v>87</v>
      </c>
      <c r="H1168" s="3">
        <v>45803</v>
      </c>
      <c r="I1168" s="13">
        <v>45803.498038541664</v>
      </c>
      <c r="J1168" t="s">
        <v>195</v>
      </c>
      <c r="K1168">
        <v>1000</v>
      </c>
      <c r="L1168" t="s">
        <v>188</v>
      </c>
      <c r="M1168" t="s">
        <v>58</v>
      </c>
      <c r="N1168">
        <v>1</v>
      </c>
      <c r="O1168">
        <v>0</v>
      </c>
      <c r="P1168">
        <v>0</v>
      </c>
      <c r="Q1168">
        <v>0</v>
      </c>
      <c r="R1168" t="s">
        <v>227</v>
      </c>
      <c r="S1168" t="s">
        <v>227</v>
      </c>
      <c r="T1168">
        <v>0</v>
      </c>
      <c r="U1168" t="s">
        <v>227</v>
      </c>
      <c r="V1168" t="s">
        <v>227</v>
      </c>
      <c r="W1168" t="s">
        <v>227</v>
      </c>
      <c r="X1168" t="s">
        <v>227</v>
      </c>
      <c r="Y1168" t="s">
        <v>227</v>
      </c>
      <c r="Z1168" t="s">
        <v>228</v>
      </c>
      <c r="AA1168" t="s">
        <v>62</v>
      </c>
      <c r="AB1168">
        <v>129.9</v>
      </c>
      <c r="AC1168">
        <v>111.563</v>
      </c>
      <c r="AD1168" t="s">
        <v>55</v>
      </c>
      <c r="AE1168" t="s">
        <v>4</v>
      </c>
      <c r="AF1168" t="s">
        <v>8</v>
      </c>
      <c r="AG1168" t="s">
        <v>88</v>
      </c>
      <c r="AH1168" s="3">
        <v>45803</v>
      </c>
      <c r="AJ1168" t="s">
        <v>56</v>
      </c>
      <c r="AK1168" s="3"/>
      <c r="AM1168" s="3"/>
      <c r="AN1168" t="s">
        <v>57</v>
      </c>
      <c r="AO1168" s="3"/>
      <c r="AQ1168" t="s">
        <v>57</v>
      </c>
      <c r="AR1168" t="s">
        <v>69</v>
      </c>
      <c r="AS1168">
        <v>202505</v>
      </c>
      <c r="AT1168" s="3">
        <v>45803</v>
      </c>
      <c r="AU1168">
        <v>2197890</v>
      </c>
      <c r="AW1168" s="3"/>
      <c r="AY1168" s="3"/>
      <c r="BA1168" s="3"/>
      <c r="BC1168" s="3"/>
      <c r="BD1168">
        <v>202505</v>
      </c>
      <c r="BE1168">
        <v>202505</v>
      </c>
      <c r="BF1168" s="5">
        <f>IFERROR(VLOOKUP(Sheet1[[#This Row],[ASESOR]],Parámetros!A:B,2,0),Sheet1[[#This Row],[PERIODO_ALTA]])</f>
        <v>202505</v>
      </c>
      <c r="BG1168" s="5" t="str">
        <f>_xlfn.CONCAT(TRIM(Sheet1[[#This Row],[ASESOR]])," ",TRIM(Sheet1[[#This Row],[DEPARTAMENTO]]))</f>
        <v>ALIV TELECOM S.A.C. Lambayeque</v>
      </c>
      <c r="BH1168" s="5" t="str">
        <f>Sheet1[[#This Row],[DNI_ASESOR]]</f>
        <v>20609316170</v>
      </c>
      <c r="BI1168">
        <f>IF(Sheet1[[#This Row],[GRUPO]]="G1",IF(AND(Sheet1[[#This Row],[RECIBO1_PAGADO]]&lt;&gt;"",Sheet1[[#This Row],[RECIBO1_PAGADO]]&lt;=DATEVALUE("10/06/2025")),1,0),0)</f>
        <v>0</v>
      </c>
      <c r="BJ1168" s="9">
        <f>Sheet1[[#This Row],[PRECIO CON IGV EXTERNO]]/1.18</f>
        <v>94.544915254237296</v>
      </c>
      <c r="BK1168" s="5" t="str">
        <f>IF(MONTH(Sheet1[[#This Row],[WS_RECIBO1_EMISION]])=5,"G1",IF(MONTH(Sheet1[[#This Row],[WS_RECIBO1_EMISION]])-5=1,"G2","POR DEFINIR"))</f>
        <v>POR DEFINIR</v>
      </c>
      <c r="BL1168" s="5" t="s">
        <v>1798</v>
      </c>
    </row>
    <row r="1169" spans="1:64" x14ac:dyDescent="0.25">
      <c r="A1169">
        <v>2197914</v>
      </c>
      <c r="B1169" t="s">
        <v>1473</v>
      </c>
      <c r="C1169" t="s">
        <v>85</v>
      </c>
      <c r="D1169" t="s">
        <v>86</v>
      </c>
      <c r="E1169" t="s">
        <v>87</v>
      </c>
      <c r="H1169" s="3">
        <v>45803</v>
      </c>
      <c r="I1169" s="13">
        <v>45803.518880902775</v>
      </c>
      <c r="J1169" t="s">
        <v>190</v>
      </c>
      <c r="K1169">
        <v>350</v>
      </c>
      <c r="L1169" t="s">
        <v>186</v>
      </c>
      <c r="M1169" t="s">
        <v>53</v>
      </c>
      <c r="N1169">
        <v>0</v>
      </c>
      <c r="O1169">
        <v>0</v>
      </c>
      <c r="P1169">
        <v>0</v>
      </c>
      <c r="Q1169">
        <v>0</v>
      </c>
      <c r="R1169" t="s">
        <v>227</v>
      </c>
      <c r="S1169" t="s">
        <v>227</v>
      </c>
      <c r="T1169">
        <v>0</v>
      </c>
      <c r="U1169" t="s">
        <v>227</v>
      </c>
      <c r="V1169" t="s">
        <v>227</v>
      </c>
      <c r="W1169" t="s">
        <v>227</v>
      </c>
      <c r="X1169" t="s">
        <v>227</v>
      </c>
      <c r="Y1169" t="s">
        <v>227</v>
      </c>
      <c r="Z1169" t="s">
        <v>227</v>
      </c>
      <c r="AA1169" t="s">
        <v>64</v>
      </c>
      <c r="AB1169">
        <v>69</v>
      </c>
      <c r="AC1169">
        <v>69</v>
      </c>
      <c r="AD1169" t="s">
        <v>67</v>
      </c>
      <c r="AE1169" t="s">
        <v>91</v>
      </c>
      <c r="AF1169" t="s">
        <v>92</v>
      </c>
      <c r="AG1169" t="s">
        <v>88</v>
      </c>
      <c r="AH1169" s="3">
        <v>45803</v>
      </c>
      <c r="AJ1169" t="s">
        <v>56</v>
      </c>
      <c r="AK1169" s="3"/>
      <c r="AM1169" s="3"/>
      <c r="AN1169" t="s">
        <v>57</v>
      </c>
      <c r="AO1169" s="3"/>
      <c r="AR1169"/>
      <c r="AS1169">
        <v>202505</v>
      </c>
      <c r="AT1169" s="3">
        <v>45803</v>
      </c>
      <c r="AU1169">
        <v>2197914</v>
      </c>
      <c r="AV1169" s="3"/>
      <c r="AW1169" s="3"/>
      <c r="AY1169" s="3"/>
      <c r="BA1169" s="3"/>
      <c r="BC1169" s="3"/>
      <c r="BD1169">
        <v>202505</v>
      </c>
      <c r="BE1169">
        <v>202505</v>
      </c>
      <c r="BF1169" s="5">
        <f>IFERROR(VLOOKUP(Sheet1[[#This Row],[ASESOR]],Parámetros!A:B,2,0),Sheet1[[#This Row],[PERIODO_ALTA]])</f>
        <v>202505</v>
      </c>
      <c r="BG1169" s="5" t="str">
        <f>_xlfn.CONCAT(TRIM(Sheet1[[#This Row],[ASESOR]])," ",TRIM(Sheet1[[#This Row],[DEPARTAMENTO]]))</f>
        <v>YBENS GROUP Lambayeque</v>
      </c>
      <c r="BH1169" s="5" t="str">
        <f>Sheet1[[#This Row],[DNI_ASESOR]]</f>
        <v>20610803131</v>
      </c>
      <c r="BI1169">
        <f>IF(Sheet1[[#This Row],[GRUPO]]="G1",IF(AND(Sheet1[[#This Row],[RECIBO1_PAGADO]]&lt;&gt;"",Sheet1[[#This Row],[RECIBO1_PAGADO]]&lt;=DATEVALUE("10/06/2025")),1,0),0)</f>
        <v>0</v>
      </c>
      <c r="BJ1169" s="9">
        <f>Sheet1[[#This Row],[PRECIO CON IGV EXTERNO]]/1.18</f>
        <v>58.474576271186443</v>
      </c>
      <c r="BK1169" s="5" t="str">
        <f>IF(MONTH(Sheet1[[#This Row],[WS_RECIBO1_EMISION]])=5,"G1",IF(MONTH(Sheet1[[#This Row],[WS_RECIBO1_EMISION]])-5=1,"G2","POR DEFINIR"))</f>
        <v>POR DEFINIR</v>
      </c>
      <c r="BL1169" s="5" t="s">
        <v>1798</v>
      </c>
    </row>
    <row r="1170" spans="1:64" x14ac:dyDescent="0.25">
      <c r="A1170">
        <v>2197920</v>
      </c>
      <c r="B1170" t="s">
        <v>1474</v>
      </c>
      <c r="C1170" t="s">
        <v>94</v>
      </c>
      <c r="D1170" t="s">
        <v>95</v>
      </c>
      <c r="E1170" t="s">
        <v>96</v>
      </c>
      <c r="H1170" s="3">
        <v>45803</v>
      </c>
      <c r="I1170" s="13">
        <v>45803.51472190972</v>
      </c>
      <c r="J1170" t="s">
        <v>190</v>
      </c>
      <c r="K1170">
        <v>350</v>
      </c>
      <c r="L1170" t="s">
        <v>186</v>
      </c>
      <c r="M1170" t="s">
        <v>53</v>
      </c>
      <c r="N1170">
        <v>0</v>
      </c>
      <c r="O1170">
        <v>0</v>
      </c>
      <c r="P1170">
        <v>0</v>
      </c>
      <c r="Q1170">
        <v>0</v>
      </c>
      <c r="R1170" t="s">
        <v>227</v>
      </c>
      <c r="S1170" t="s">
        <v>227</v>
      </c>
      <c r="T1170">
        <v>0</v>
      </c>
      <c r="U1170" t="s">
        <v>227</v>
      </c>
      <c r="V1170" t="s">
        <v>227</v>
      </c>
      <c r="W1170" t="s">
        <v>227</v>
      </c>
      <c r="X1170" t="s">
        <v>227</v>
      </c>
      <c r="Y1170" t="s">
        <v>227</v>
      </c>
      <c r="Z1170" t="s">
        <v>227</v>
      </c>
      <c r="AA1170" t="s">
        <v>62</v>
      </c>
      <c r="AB1170">
        <v>69</v>
      </c>
      <c r="AC1170">
        <v>69</v>
      </c>
      <c r="AD1170" t="s">
        <v>67</v>
      </c>
      <c r="AE1170" t="s">
        <v>4</v>
      </c>
      <c r="AF1170" t="s">
        <v>8</v>
      </c>
      <c r="AG1170" t="s">
        <v>88</v>
      </c>
      <c r="AH1170" s="3">
        <v>45803</v>
      </c>
      <c r="AJ1170" t="s">
        <v>56</v>
      </c>
      <c r="AK1170" s="3"/>
      <c r="AM1170" s="3"/>
      <c r="AN1170" t="s">
        <v>57</v>
      </c>
      <c r="AO1170" s="3"/>
      <c r="AR1170"/>
      <c r="AS1170">
        <v>202505</v>
      </c>
      <c r="AT1170" s="3">
        <v>45803</v>
      </c>
      <c r="AU1170">
        <v>2197920</v>
      </c>
      <c r="AW1170" s="3"/>
      <c r="AY1170" s="3"/>
      <c r="BA1170" s="3"/>
      <c r="BC1170" s="3"/>
      <c r="BD1170">
        <v>202505</v>
      </c>
      <c r="BE1170">
        <v>202505</v>
      </c>
      <c r="BF1170" s="5">
        <f>IFERROR(VLOOKUP(Sheet1[[#This Row],[ASESOR]],Parámetros!A:B,2,0),Sheet1[[#This Row],[PERIODO_ALTA]])</f>
        <v>202505</v>
      </c>
      <c r="BG1170" s="5" t="str">
        <f>_xlfn.CONCAT(TRIM(Sheet1[[#This Row],[ASESOR]])," ",TRIM(Sheet1[[#This Row],[DEPARTAMENTO]]))</f>
        <v>ALIV TELECOM S.A.C. La Libertad</v>
      </c>
      <c r="BH1170" s="5" t="str">
        <f>Sheet1[[#This Row],[DNI_ASESOR]]</f>
        <v>20609316170</v>
      </c>
      <c r="BI1170">
        <f>IF(Sheet1[[#This Row],[GRUPO]]="G1",IF(AND(Sheet1[[#This Row],[RECIBO1_PAGADO]]&lt;&gt;"",Sheet1[[#This Row],[RECIBO1_PAGADO]]&lt;=DATEVALUE("10/06/2025")),1,0),0)</f>
        <v>0</v>
      </c>
      <c r="BJ1170" s="9">
        <f>Sheet1[[#This Row],[PRECIO CON IGV EXTERNO]]/1.18</f>
        <v>58.474576271186443</v>
      </c>
      <c r="BK1170" s="5" t="str">
        <f>IF(MONTH(Sheet1[[#This Row],[WS_RECIBO1_EMISION]])=5,"G1",IF(MONTH(Sheet1[[#This Row],[WS_RECIBO1_EMISION]])-5=1,"G2","POR DEFINIR"))</f>
        <v>POR DEFINIR</v>
      </c>
      <c r="BL1170" s="5" t="s">
        <v>1798</v>
      </c>
    </row>
    <row r="1171" spans="1:64" x14ac:dyDescent="0.25">
      <c r="A1171">
        <v>2197929</v>
      </c>
      <c r="B1171" t="s">
        <v>1475</v>
      </c>
      <c r="C1171" t="s">
        <v>89</v>
      </c>
      <c r="D1171" t="s">
        <v>89</v>
      </c>
      <c r="E1171" t="s">
        <v>93</v>
      </c>
      <c r="G1171" t="s">
        <v>1476</v>
      </c>
      <c r="H1171" s="3">
        <v>45803</v>
      </c>
      <c r="I1171" s="13">
        <v>45803.500224733798</v>
      </c>
      <c r="J1171" t="s">
        <v>190</v>
      </c>
      <c r="K1171">
        <v>350</v>
      </c>
      <c r="L1171" t="s">
        <v>186</v>
      </c>
      <c r="M1171" t="s">
        <v>53</v>
      </c>
      <c r="N1171">
        <v>0</v>
      </c>
      <c r="O1171">
        <v>0</v>
      </c>
      <c r="P1171">
        <v>0</v>
      </c>
      <c r="Q1171">
        <v>0</v>
      </c>
      <c r="R1171" t="s">
        <v>227</v>
      </c>
      <c r="S1171" t="s">
        <v>227</v>
      </c>
      <c r="T1171">
        <v>0</v>
      </c>
      <c r="U1171" t="s">
        <v>227</v>
      </c>
      <c r="V1171" t="s">
        <v>227</v>
      </c>
      <c r="W1171" t="s">
        <v>227</v>
      </c>
      <c r="X1171" t="s">
        <v>227</v>
      </c>
      <c r="Y1171" t="s">
        <v>227</v>
      </c>
      <c r="Z1171" t="s">
        <v>227</v>
      </c>
      <c r="AA1171" t="s">
        <v>59</v>
      </c>
      <c r="AB1171">
        <v>69</v>
      </c>
      <c r="AC1171">
        <v>69</v>
      </c>
      <c r="AD1171" t="s">
        <v>67</v>
      </c>
      <c r="AE1171" t="s">
        <v>70</v>
      </c>
      <c r="AF1171" t="s">
        <v>131</v>
      </c>
      <c r="AG1171" t="s">
        <v>88</v>
      </c>
      <c r="AH1171" s="3">
        <v>45804</v>
      </c>
      <c r="AJ1171" t="s">
        <v>56</v>
      </c>
      <c r="AK1171" s="3"/>
      <c r="AM1171" s="3"/>
      <c r="AN1171" t="s">
        <v>57</v>
      </c>
      <c r="AO1171" s="3"/>
      <c r="AR1171"/>
      <c r="AS1171">
        <v>202505</v>
      </c>
      <c r="AT1171" s="3">
        <v>45804</v>
      </c>
      <c r="AU1171">
        <v>2197929</v>
      </c>
      <c r="AW1171" s="3"/>
      <c r="AY1171" s="3"/>
      <c r="BA1171" s="3"/>
      <c r="BC1171" s="3"/>
      <c r="BD1171">
        <v>202505</v>
      </c>
      <c r="BE1171">
        <v>202505</v>
      </c>
      <c r="BF1171" s="5">
        <f>IFERROR(VLOOKUP(Sheet1[[#This Row],[ASESOR]],Parámetros!A:B,2,0),Sheet1[[#This Row],[PERIODO_ALTA]])</f>
        <v>202505</v>
      </c>
      <c r="BG1171" s="5" t="str">
        <f>_xlfn.CONCAT(TRIM(Sheet1[[#This Row],[ASESOR]])," ",TRIM(Sheet1[[#This Row],[DEPARTAMENTO]]))</f>
        <v>SICOMNET SAC Piura</v>
      </c>
      <c r="BH1171" s="5" t="str">
        <f>Sheet1[[#This Row],[DNI_ASESOR]]</f>
        <v>20610959564</v>
      </c>
      <c r="BI1171">
        <f>IF(Sheet1[[#This Row],[GRUPO]]="G1",IF(AND(Sheet1[[#This Row],[RECIBO1_PAGADO]]&lt;&gt;"",Sheet1[[#This Row],[RECIBO1_PAGADO]]&lt;=DATEVALUE("10/06/2025")),1,0),0)</f>
        <v>0</v>
      </c>
      <c r="BJ1171" s="9">
        <f>Sheet1[[#This Row],[PRECIO CON IGV EXTERNO]]/1.18</f>
        <v>58.474576271186443</v>
      </c>
      <c r="BK1171" s="5" t="str">
        <f>IF(MONTH(Sheet1[[#This Row],[WS_RECIBO1_EMISION]])=5,"G1",IF(MONTH(Sheet1[[#This Row],[WS_RECIBO1_EMISION]])-5=1,"G2","POR DEFINIR"))</f>
        <v>POR DEFINIR</v>
      </c>
      <c r="BL1171" s="5" t="s">
        <v>1798</v>
      </c>
    </row>
    <row r="1172" spans="1:64" x14ac:dyDescent="0.25">
      <c r="A1172">
        <v>2197970</v>
      </c>
      <c r="B1172" t="s">
        <v>1477</v>
      </c>
      <c r="C1172" t="s">
        <v>89</v>
      </c>
      <c r="D1172" t="s">
        <v>89</v>
      </c>
      <c r="E1172" t="s">
        <v>89</v>
      </c>
      <c r="H1172" s="3">
        <v>45803</v>
      </c>
      <c r="I1172" s="13">
        <v>45803.554324999997</v>
      </c>
      <c r="J1172" t="s">
        <v>190</v>
      </c>
      <c r="K1172">
        <v>350</v>
      </c>
      <c r="L1172" t="s">
        <v>186</v>
      </c>
      <c r="M1172" t="s">
        <v>53</v>
      </c>
      <c r="N1172">
        <v>0</v>
      </c>
      <c r="O1172">
        <v>0</v>
      </c>
      <c r="P1172">
        <v>0</v>
      </c>
      <c r="Q1172">
        <v>0</v>
      </c>
      <c r="R1172" t="s">
        <v>227</v>
      </c>
      <c r="S1172" t="s">
        <v>227</v>
      </c>
      <c r="T1172">
        <v>0</v>
      </c>
      <c r="U1172" t="s">
        <v>227</v>
      </c>
      <c r="V1172" t="s">
        <v>227</v>
      </c>
      <c r="W1172" t="s">
        <v>227</v>
      </c>
      <c r="X1172" t="s">
        <v>227</v>
      </c>
      <c r="Y1172" t="s">
        <v>227</v>
      </c>
      <c r="Z1172" t="s">
        <v>227</v>
      </c>
      <c r="AA1172" t="s">
        <v>54</v>
      </c>
      <c r="AB1172">
        <v>69</v>
      </c>
      <c r="AC1172">
        <v>69</v>
      </c>
      <c r="AD1172" t="s">
        <v>67</v>
      </c>
      <c r="AE1172" t="s">
        <v>70</v>
      </c>
      <c r="AF1172" t="s">
        <v>131</v>
      </c>
      <c r="AG1172" t="s">
        <v>88</v>
      </c>
      <c r="AH1172" s="3">
        <v>45803</v>
      </c>
      <c r="AJ1172" t="s">
        <v>56</v>
      </c>
      <c r="AK1172" s="3"/>
      <c r="AM1172" s="3"/>
      <c r="AN1172" t="s">
        <v>57</v>
      </c>
      <c r="AO1172" s="3"/>
      <c r="AR1172"/>
      <c r="AS1172">
        <v>202505</v>
      </c>
      <c r="AT1172" s="3">
        <v>45803</v>
      </c>
      <c r="AU1172">
        <v>2197970</v>
      </c>
      <c r="AW1172" s="3"/>
      <c r="AY1172" s="3"/>
      <c r="BA1172" s="3"/>
      <c r="BC1172" s="3"/>
      <c r="BD1172">
        <v>202505</v>
      </c>
      <c r="BE1172">
        <v>202505</v>
      </c>
      <c r="BF1172" s="5">
        <f>IFERROR(VLOOKUP(Sheet1[[#This Row],[ASESOR]],Parámetros!A:B,2,0),Sheet1[[#This Row],[PERIODO_ALTA]])</f>
        <v>202505</v>
      </c>
      <c r="BG1172" s="5" t="str">
        <f>_xlfn.CONCAT(TRIM(Sheet1[[#This Row],[ASESOR]])," ",TRIM(Sheet1[[#This Row],[DEPARTAMENTO]]))</f>
        <v>SICOMNET SAC Piura</v>
      </c>
      <c r="BH1172" s="5" t="str">
        <f>Sheet1[[#This Row],[DNI_ASESOR]]</f>
        <v>20610959564</v>
      </c>
      <c r="BI1172">
        <f>IF(Sheet1[[#This Row],[GRUPO]]="G1",IF(AND(Sheet1[[#This Row],[RECIBO1_PAGADO]]&lt;&gt;"",Sheet1[[#This Row],[RECIBO1_PAGADO]]&lt;=DATEVALUE("10/06/2025")),1,0),0)</f>
        <v>0</v>
      </c>
      <c r="BJ1172" s="9">
        <f>Sheet1[[#This Row],[PRECIO CON IGV EXTERNO]]/1.18</f>
        <v>58.474576271186443</v>
      </c>
      <c r="BK1172" s="5" t="str">
        <f>IF(MONTH(Sheet1[[#This Row],[WS_RECIBO1_EMISION]])=5,"G1",IF(MONTH(Sheet1[[#This Row],[WS_RECIBO1_EMISION]])-5=1,"G2","POR DEFINIR"))</f>
        <v>POR DEFINIR</v>
      </c>
      <c r="BL1172" s="5" t="s">
        <v>1798</v>
      </c>
    </row>
    <row r="1173" spans="1:64" x14ac:dyDescent="0.25">
      <c r="A1173">
        <v>2197977</v>
      </c>
      <c r="B1173" t="s">
        <v>1478</v>
      </c>
      <c r="C1173" t="s">
        <v>89</v>
      </c>
      <c r="D1173" t="s">
        <v>89</v>
      </c>
      <c r="E1173" t="s">
        <v>93</v>
      </c>
      <c r="H1173" s="3">
        <v>45803</v>
      </c>
      <c r="I1173" s="13">
        <v>45803.53351739583</v>
      </c>
      <c r="J1173" t="s">
        <v>195</v>
      </c>
      <c r="K1173">
        <v>1000</v>
      </c>
      <c r="L1173" t="s">
        <v>188</v>
      </c>
      <c r="M1173" t="s">
        <v>58</v>
      </c>
      <c r="N1173">
        <v>1</v>
      </c>
      <c r="O1173">
        <v>0</v>
      </c>
      <c r="P1173">
        <v>0</v>
      </c>
      <c r="Q1173">
        <v>0</v>
      </c>
      <c r="R1173" t="s">
        <v>227</v>
      </c>
      <c r="S1173" t="s">
        <v>227</v>
      </c>
      <c r="T1173">
        <v>0</v>
      </c>
      <c r="U1173" t="s">
        <v>227</v>
      </c>
      <c r="V1173" t="s">
        <v>227</v>
      </c>
      <c r="W1173" t="s">
        <v>227</v>
      </c>
      <c r="X1173" t="s">
        <v>227</v>
      </c>
      <c r="Y1173" t="s">
        <v>227</v>
      </c>
      <c r="Z1173" t="s">
        <v>228</v>
      </c>
      <c r="AA1173" t="s">
        <v>54</v>
      </c>
      <c r="AB1173">
        <v>129.9</v>
      </c>
      <c r="AC1173">
        <v>111.563</v>
      </c>
      <c r="AD1173" t="s">
        <v>67</v>
      </c>
      <c r="AE1173" t="s">
        <v>4</v>
      </c>
      <c r="AF1173" t="s">
        <v>8</v>
      </c>
      <c r="AG1173" t="s">
        <v>88</v>
      </c>
      <c r="AH1173" s="3">
        <v>45803</v>
      </c>
      <c r="AJ1173" t="s">
        <v>56</v>
      </c>
      <c r="AK1173" s="3"/>
      <c r="AM1173" s="3"/>
      <c r="AN1173" t="s">
        <v>57</v>
      </c>
      <c r="AO1173" s="3"/>
      <c r="AR1173"/>
      <c r="AS1173">
        <v>202505</v>
      </c>
      <c r="AT1173" s="3">
        <v>45803</v>
      </c>
      <c r="AU1173">
        <v>2197977</v>
      </c>
      <c r="AW1173" s="3"/>
      <c r="AY1173" s="3"/>
      <c r="BA1173" s="3"/>
      <c r="BC1173" s="3"/>
      <c r="BD1173">
        <v>202505</v>
      </c>
      <c r="BE1173">
        <v>202505</v>
      </c>
      <c r="BF1173" s="5">
        <f>IFERROR(VLOOKUP(Sheet1[[#This Row],[ASESOR]],Parámetros!A:B,2,0),Sheet1[[#This Row],[PERIODO_ALTA]])</f>
        <v>202505</v>
      </c>
      <c r="BG1173" s="5" t="str">
        <f>_xlfn.CONCAT(TRIM(Sheet1[[#This Row],[ASESOR]])," ",TRIM(Sheet1[[#This Row],[DEPARTAMENTO]]))</f>
        <v>ALIV TELECOM S.A.C. Piura</v>
      </c>
      <c r="BH1173" s="5" t="str">
        <f>Sheet1[[#This Row],[DNI_ASESOR]]</f>
        <v>20609316170</v>
      </c>
      <c r="BI1173">
        <f>IF(Sheet1[[#This Row],[GRUPO]]="G1",IF(AND(Sheet1[[#This Row],[RECIBO1_PAGADO]]&lt;&gt;"",Sheet1[[#This Row],[RECIBO1_PAGADO]]&lt;=DATEVALUE("10/06/2025")),1,0),0)</f>
        <v>0</v>
      </c>
      <c r="BJ1173" s="9">
        <f>Sheet1[[#This Row],[PRECIO CON IGV EXTERNO]]/1.18</f>
        <v>94.544915254237296</v>
      </c>
      <c r="BK1173" s="5" t="str">
        <f>IF(MONTH(Sheet1[[#This Row],[WS_RECIBO1_EMISION]])=5,"G1",IF(MONTH(Sheet1[[#This Row],[WS_RECIBO1_EMISION]])-5=1,"G2","POR DEFINIR"))</f>
        <v>POR DEFINIR</v>
      </c>
      <c r="BL1173" s="5" t="s">
        <v>1798</v>
      </c>
    </row>
    <row r="1174" spans="1:64" x14ac:dyDescent="0.25">
      <c r="A1174">
        <v>2197991</v>
      </c>
      <c r="B1174" t="s">
        <v>1479</v>
      </c>
      <c r="C1174" t="s">
        <v>94</v>
      </c>
      <c r="D1174" t="s">
        <v>95</v>
      </c>
      <c r="E1174" t="s">
        <v>96</v>
      </c>
      <c r="H1174" s="3">
        <v>45803</v>
      </c>
      <c r="I1174" s="13">
        <v>45803.545998958332</v>
      </c>
      <c r="J1174" t="s">
        <v>190</v>
      </c>
      <c r="K1174">
        <v>350</v>
      </c>
      <c r="L1174" t="s">
        <v>186</v>
      </c>
      <c r="M1174" t="s">
        <v>53</v>
      </c>
      <c r="N1174">
        <v>0</v>
      </c>
      <c r="O1174">
        <v>0</v>
      </c>
      <c r="P1174">
        <v>0</v>
      </c>
      <c r="Q1174">
        <v>0</v>
      </c>
      <c r="R1174" t="s">
        <v>227</v>
      </c>
      <c r="S1174" t="s">
        <v>227</v>
      </c>
      <c r="T1174">
        <v>0</v>
      </c>
      <c r="U1174" t="s">
        <v>227</v>
      </c>
      <c r="V1174" t="s">
        <v>227</v>
      </c>
      <c r="W1174" t="s">
        <v>227</v>
      </c>
      <c r="X1174" t="s">
        <v>227</v>
      </c>
      <c r="Y1174" t="s">
        <v>227</v>
      </c>
      <c r="Z1174" t="s">
        <v>227</v>
      </c>
      <c r="AA1174" t="s">
        <v>54</v>
      </c>
      <c r="AB1174">
        <v>69</v>
      </c>
      <c r="AC1174">
        <v>69</v>
      </c>
      <c r="AD1174" t="s">
        <v>67</v>
      </c>
      <c r="AE1174" t="s">
        <v>4</v>
      </c>
      <c r="AF1174" t="s">
        <v>8</v>
      </c>
      <c r="AG1174" t="s">
        <v>88</v>
      </c>
      <c r="AH1174" s="3">
        <v>45806</v>
      </c>
      <c r="AJ1174" t="s">
        <v>56</v>
      </c>
      <c r="AK1174" s="3"/>
      <c r="AM1174" s="3"/>
      <c r="AN1174" t="s">
        <v>57</v>
      </c>
      <c r="AO1174" s="3"/>
      <c r="AR1174"/>
      <c r="AS1174">
        <v>202505</v>
      </c>
      <c r="AT1174" s="3">
        <v>45806</v>
      </c>
      <c r="AU1174">
        <v>2197991</v>
      </c>
      <c r="AW1174" s="3"/>
      <c r="AY1174" s="3"/>
      <c r="BA1174" s="3"/>
      <c r="BC1174" s="3"/>
      <c r="BD1174">
        <v>202505</v>
      </c>
      <c r="BE1174">
        <v>202505</v>
      </c>
      <c r="BF1174" s="5">
        <f>IFERROR(VLOOKUP(Sheet1[[#This Row],[ASESOR]],Parámetros!A:B,2,0),Sheet1[[#This Row],[PERIODO_ALTA]])</f>
        <v>202505</v>
      </c>
      <c r="BG1174" s="5" t="str">
        <f>_xlfn.CONCAT(TRIM(Sheet1[[#This Row],[ASESOR]])," ",TRIM(Sheet1[[#This Row],[DEPARTAMENTO]]))</f>
        <v>ALIV TELECOM S.A.C. La Libertad</v>
      </c>
      <c r="BH1174" s="5" t="str">
        <f>Sheet1[[#This Row],[DNI_ASESOR]]</f>
        <v>20609316170</v>
      </c>
      <c r="BI1174">
        <f>IF(Sheet1[[#This Row],[GRUPO]]="G1",IF(AND(Sheet1[[#This Row],[RECIBO1_PAGADO]]&lt;&gt;"",Sheet1[[#This Row],[RECIBO1_PAGADO]]&lt;=DATEVALUE("10/06/2025")),1,0),0)</f>
        <v>0</v>
      </c>
      <c r="BJ1174" s="9">
        <f>Sheet1[[#This Row],[PRECIO CON IGV EXTERNO]]/1.18</f>
        <v>58.474576271186443</v>
      </c>
      <c r="BK1174" s="5" t="str">
        <f>IF(MONTH(Sheet1[[#This Row],[WS_RECIBO1_EMISION]])=5,"G1",IF(MONTH(Sheet1[[#This Row],[WS_RECIBO1_EMISION]])-5=1,"G2","POR DEFINIR"))</f>
        <v>POR DEFINIR</v>
      </c>
      <c r="BL1174" s="5" t="s">
        <v>1798</v>
      </c>
    </row>
    <row r="1175" spans="1:64" x14ac:dyDescent="0.25">
      <c r="A1175">
        <v>2198011</v>
      </c>
      <c r="B1175" t="s">
        <v>1480</v>
      </c>
      <c r="C1175" t="s">
        <v>89</v>
      </c>
      <c r="D1175" t="s">
        <v>89</v>
      </c>
      <c r="E1175" t="s">
        <v>93</v>
      </c>
      <c r="H1175" s="3">
        <v>45803</v>
      </c>
      <c r="I1175" s="13">
        <v>45803.53975142361</v>
      </c>
      <c r="J1175" t="s">
        <v>195</v>
      </c>
      <c r="K1175">
        <v>1000</v>
      </c>
      <c r="L1175" t="s">
        <v>188</v>
      </c>
      <c r="M1175" t="s">
        <v>58</v>
      </c>
      <c r="N1175">
        <v>1</v>
      </c>
      <c r="O1175">
        <v>0</v>
      </c>
      <c r="P1175">
        <v>0</v>
      </c>
      <c r="Q1175">
        <v>0</v>
      </c>
      <c r="R1175" t="s">
        <v>227</v>
      </c>
      <c r="S1175" t="s">
        <v>227</v>
      </c>
      <c r="T1175">
        <v>0</v>
      </c>
      <c r="U1175" t="s">
        <v>227</v>
      </c>
      <c r="V1175" t="s">
        <v>227</v>
      </c>
      <c r="W1175" t="s">
        <v>227</v>
      </c>
      <c r="X1175" t="s">
        <v>227</v>
      </c>
      <c r="Y1175" t="s">
        <v>227</v>
      </c>
      <c r="Z1175" t="s">
        <v>228</v>
      </c>
      <c r="AA1175" t="s">
        <v>54</v>
      </c>
      <c r="AB1175">
        <v>129.9</v>
      </c>
      <c r="AC1175">
        <v>111.563</v>
      </c>
      <c r="AD1175" t="s">
        <v>67</v>
      </c>
      <c r="AE1175" t="s">
        <v>146</v>
      </c>
      <c r="AF1175" t="s">
        <v>147</v>
      </c>
      <c r="AG1175" t="s">
        <v>88</v>
      </c>
      <c r="AH1175" s="3">
        <v>45803</v>
      </c>
      <c r="AJ1175" t="s">
        <v>56</v>
      </c>
      <c r="AK1175" s="3"/>
      <c r="AM1175" s="3"/>
      <c r="AN1175" t="s">
        <v>57</v>
      </c>
      <c r="AO1175" s="3"/>
      <c r="AR1175"/>
      <c r="AS1175">
        <v>202505</v>
      </c>
      <c r="AT1175" s="3">
        <v>45803</v>
      </c>
      <c r="AU1175">
        <v>2198011</v>
      </c>
      <c r="AW1175" s="3"/>
      <c r="AY1175" s="3"/>
      <c r="BA1175" s="3"/>
      <c r="BC1175" s="3"/>
      <c r="BD1175">
        <v>202505</v>
      </c>
      <c r="BE1175">
        <v>202505</v>
      </c>
      <c r="BF1175" s="5">
        <f>IFERROR(VLOOKUP(Sheet1[[#This Row],[ASESOR]],Parámetros!A:B,2,0),Sheet1[[#This Row],[PERIODO_ALTA]])</f>
        <v>202505</v>
      </c>
      <c r="BG1175" s="5" t="str">
        <f>_xlfn.CONCAT(TRIM(Sheet1[[#This Row],[ASESOR]])," ",TRIM(Sheet1[[#This Row],[DEPARTAMENTO]]))</f>
        <v>SERVICIOS GENERALES F Y G DIST Piura</v>
      </c>
      <c r="BH1175" s="5" t="str">
        <f>Sheet1[[#This Row],[DNI_ASESOR]]</f>
        <v>20538983609</v>
      </c>
      <c r="BI1175">
        <f>IF(Sheet1[[#This Row],[GRUPO]]="G1",IF(AND(Sheet1[[#This Row],[RECIBO1_PAGADO]]&lt;&gt;"",Sheet1[[#This Row],[RECIBO1_PAGADO]]&lt;=DATEVALUE("10/06/2025")),1,0),0)</f>
        <v>0</v>
      </c>
      <c r="BJ1175" s="9">
        <f>Sheet1[[#This Row],[PRECIO CON IGV EXTERNO]]/1.18</f>
        <v>94.544915254237296</v>
      </c>
      <c r="BK1175" s="5" t="str">
        <f>IF(MONTH(Sheet1[[#This Row],[WS_RECIBO1_EMISION]])=5,"G1",IF(MONTH(Sheet1[[#This Row],[WS_RECIBO1_EMISION]])-5=1,"G2","POR DEFINIR"))</f>
        <v>POR DEFINIR</v>
      </c>
      <c r="BL1175" s="5" t="s">
        <v>1798</v>
      </c>
    </row>
    <row r="1176" spans="1:64" x14ac:dyDescent="0.25">
      <c r="A1176">
        <v>2198012</v>
      </c>
      <c r="B1176" t="s">
        <v>1481</v>
      </c>
      <c r="C1176" t="s">
        <v>85</v>
      </c>
      <c r="D1176" t="s">
        <v>105</v>
      </c>
      <c r="E1176" t="s">
        <v>85</v>
      </c>
      <c r="H1176" s="3">
        <v>45803</v>
      </c>
      <c r="I1176" s="13">
        <v>45803.541929432868</v>
      </c>
      <c r="J1176" t="s">
        <v>190</v>
      </c>
      <c r="K1176">
        <v>350</v>
      </c>
      <c r="L1176" t="s">
        <v>186</v>
      </c>
      <c r="M1176" t="s">
        <v>53</v>
      </c>
      <c r="N1176">
        <v>0</v>
      </c>
      <c r="O1176">
        <v>0</v>
      </c>
      <c r="P1176">
        <v>0</v>
      </c>
      <c r="Q1176">
        <v>0</v>
      </c>
      <c r="R1176" t="s">
        <v>227</v>
      </c>
      <c r="S1176" t="s">
        <v>227</v>
      </c>
      <c r="T1176">
        <v>0</v>
      </c>
      <c r="U1176" t="s">
        <v>227</v>
      </c>
      <c r="V1176" t="s">
        <v>227</v>
      </c>
      <c r="W1176" t="s">
        <v>227</v>
      </c>
      <c r="X1176" t="s">
        <v>227</v>
      </c>
      <c r="Y1176" t="s">
        <v>227</v>
      </c>
      <c r="Z1176" t="s">
        <v>227</v>
      </c>
      <c r="AA1176" t="s">
        <v>64</v>
      </c>
      <c r="AB1176">
        <v>69</v>
      </c>
      <c r="AC1176">
        <v>69</v>
      </c>
      <c r="AD1176" t="s">
        <v>67</v>
      </c>
      <c r="AE1176" t="s">
        <v>91</v>
      </c>
      <c r="AF1176" t="s">
        <v>92</v>
      </c>
      <c r="AG1176" t="s">
        <v>88</v>
      </c>
      <c r="AH1176" s="3">
        <v>45803</v>
      </c>
      <c r="AJ1176" t="s">
        <v>56</v>
      </c>
      <c r="AK1176" s="3"/>
      <c r="AM1176" s="3"/>
      <c r="AN1176" t="s">
        <v>57</v>
      </c>
      <c r="AO1176" s="3"/>
      <c r="AR1176"/>
      <c r="AS1176">
        <v>202505</v>
      </c>
      <c r="AT1176" s="3">
        <v>45803</v>
      </c>
      <c r="AU1176">
        <v>2198012</v>
      </c>
      <c r="AW1176" s="3"/>
      <c r="AY1176" s="3"/>
      <c r="BA1176" s="3"/>
      <c r="BC1176" s="3"/>
      <c r="BD1176">
        <v>202505</v>
      </c>
      <c r="BE1176">
        <v>202505</v>
      </c>
      <c r="BF1176" s="5">
        <f>IFERROR(VLOOKUP(Sheet1[[#This Row],[ASESOR]],Parámetros!A:B,2,0),Sheet1[[#This Row],[PERIODO_ALTA]])</f>
        <v>202505</v>
      </c>
      <c r="BG1176" s="5" t="str">
        <f>_xlfn.CONCAT(TRIM(Sheet1[[#This Row],[ASESOR]])," ",TRIM(Sheet1[[#This Row],[DEPARTAMENTO]]))</f>
        <v>YBENS GROUP Lambayeque</v>
      </c>
      <c r="BH1176" s="5" t="str">
        <f>Sheet1[[#This Row],[DNI_ASESOR]]</f>
        <v>20610803131</v>
      </c>
      <c r="BI1176">
        <f>IF(Sheet1[[#This Row],[GRUPO]]="G1",IF(AND(Sheet1[[#This Row],[RECIBO1_PAGADO]]&lt;&gt;"",Sheet1[[#This Row],[RECIBO1_PAGADO]]&lt;=DATEVALUE("10/06/2025")),1,0),0)</f>
        <v>0</v>
      </c>
      <c r="BJ1176" s="9">
        <f>Sheet1[[#This Row],[PRECIO CON IGV EXTERNO]]/1.18</f>
        <v>58.474576271186443</v>
      </c>
      <c r="BK1176" s="5" t="str">
        <f>IF(MONTH(Sheet1[[#This Row],[WS_RECIBO1_EMISION]])=5,"G1",IF(MONTH(Sheet1[[#This Row],[WS_RECIBO1_EMISION]])-5=1,"G2","POR DEFINIR"))</f>
        <v>POR DEFINIR</v>
      </c>
      <c r="BL1176" s="5" t="s">
        <v>1798</v>
      </c>
    </row>
    <row r="1177" spans="1:64" x14ac:dyDescent="0.25">
      <c r="A1177">
        <v>2198013</v>
      </c>
      <c r="B1177" t="s">
        <v>1482</v>
      </c>
      <c r="C1177" t="s">
        <v>89</v>
      </c>
      <c r="D1177" t="s">
        <v>89</v>
      </c>
      <c r="E1177" t="s">
        <v>93</v>
      </c>
      <c r="H1177" s="3">
        <v>45803</v>
      </c>
      <c r="I1177" s="13">
        <v>45803.54600347222</v>
      </c>
      <c r="J1177" t="s">
        <v>195</v>
      </c>
      <c r="K1177">
        <v>1000</v>
      </c>
      <c r="L1177" t="s">
        <v>188</v>
      </c>
      <c r="M1177" t="s">
        <v>58</v>
      </c>
      <c r="N1177">
        <v>1</v>
      </c>
      <c r="O1177">
        <v>0</v>
      </c>
      <c r="P1177">
        <v>0</v>
      </c>
      <c r="Q1177">
        <v>0</v>
      </c>
      <c r="R1177" t="s">
        <v>227</v>
      </c>
      <c r="S1177" t="s">
        <v>227</v>
      </c>
      <c r="T1177">
        <v>0</v>
      </c>
      <c r="U1177" t="s">
        <v>227</v>
      </c>
      <c r="V1177" t="s">
        <v>227</v>
      </c>
      <c r="W1177" t="s">
        <v>227</v>
      </c>
      <c r="X1177" t="s">
        <v>227</v>
      </c>
      <c r="Y1177" t="s">
        <v>227</v>
      </c>
      <c r="Z1177" t="s">
        <v>228</v>
      </c>
      <c r="AA1177" t="s">
        <v>54</v>
      </c>
      <c r="AB1177">
        <v>129.9</v>
      </c>
      <c r="AC1177">
        <v>111.563</v>
      </c>
      <c r="AD1177" t="s">
        <v>55</v>
      </c>
      <c r="AE1177" t="s">
        <v>6</v>
      </c>
      <c r="AF1177" t="s">
        <v>10</v>
      </c>
      <c r="AG1177" t="s">
        <v>88</v>
      </c>
      <c r="AH1177" s="3">
        <v>45803</v>
      </c>
      <c r="AJ1177" t="s">
        <v>56</v>
      </c>
      <c r="AK1177" s="3"/>
      <c r="AM1177" s="3"/>
      <c r="AN1177" t="s">
        <v>57</v>
      </c>
      <c r="AO1177" s="3"/>
      <c r="AR1177"/>
      <c r="AS1177">
        <v>202505</v>
      </c>
      <c r="AT1177" s="3">
        <v>45803</v>
      </c>
      <c r="AU1177">
        <v>2198013</v>
      </c>
      <c r="AW1177" s="3"/>
      <c r="AY1177" s="3"/>
      <c r="BA1177" s="3"/>
      <c r="BC1177" s="3"/>
      <c r="BD1177">
        <v>202505</v>
      </c>
      <c r="BE1177">
        <v>202505</v>
      </c>
      <c r="BF1177" s="5">
        <f>IFERROR(VLOOKUP(Sheet1[[#This Row],[ASESOR]],Parámetros!A:B,2,0),Sheet1[[#This Row],[PERIODO_ALTA]])</f>
        <v>202505</v>
      </c>
      <c r="BG1177" s="5" t="str">
        <f>_xlfn.CONCAT(TRIM(Sheet1[[#This Row],[ASESOR]])," ",TRIM(Sheet1[[#This Row],[DEPARTAMENTO]]))</f>
        <v>DAS SOLUCIONES S.A.C. Piura</v>
      </c>
      <c r="BH1177" s="5" t="str">
        <f>Sheet1[[#This Row],[DNI_ASESOR]]</f>
        <v>20607995258</v>
      </c>
      <c r="BI1177">
        <f>IF(Sheet1[[#This Row],[GRUPO]]="G1",IF(AND(Sheet1[[#This Row],[RECIBO1_PAGADO]]&lt;&gt;"",Sheet1[[#This Row],[RECIBO1_PAGADO]]&lt;=DATEVALUE("10/06/2025")),1,0),0)</f>
        <v>0</v>
      </c>
      <c r="BJ1177" s="9">
        <f>Sheet1[[#This Row],[PRECIO CON IGV EXTERNO]]/1.18</f>
        <v>94.544915254237296</v>
      </c>
      <c r="BK1177" s="5" t="str">
        <f>IF(MONTH(Sheet1[[#This Row],[WS_RECIBO1_EMISION]])=5,"G1",IF(MONTH(Sheet1[[#This Row],[WS_RECIBO1_EMISION]])-5=1,"G2","POR DEFINIR"))</f>
        <v>POR DEFINIR</v>
      </c>
      <c r="BL1177" s="5" t="s">
        <v>1798</v>
      </c>
    </row>
    <row r="1178" spans="1:64" x14ac:dyDescent="0.25">
      <c r="A1178">
        <v>2198071</v>
      </c>
      <c r="B1178" t="s">
        <v>1483</v>
      </c>
      <c r="C1178" t="s">
        <v>89</v>
      </c>
      <c r="D1178" t="s">
        <v>89</v>
      </c>
      <c r="E1178" t="s">
        <v>93</v>
      </c>
      <c r="H1178" s="3">
        <v>45803</v>
      </c>
      <c r="I1178" s="13">
        <v>45803.544048460652</v>
      </c>
      <c r="J1178" t="s">
        <v>191</v>
      </c>
      <c r="K1178">
        <v>550</v>
      </c>
      <c r="L1178" t="s">
        <v>186</v>
      </c>
      <c r="M1178" t="s">
        <v>53</v>
      </c>
      <c r="N1178">
        <v>0</v>
      </c>
      <c r="O1178">
        <v>0</v>
      </c>
      <c r="P1178">
        <v>0</v>
      </c>
      <c r="Q1178">
        <v>0</v>
      </c>
      <c r="R1178" t="s">
        <v>227</v>
      </c>
      <c r="S1178" t="s">
        <v>227</v>
      </c>
      <c r="T1178">
        <v>0</v>
      </c>
      <c r="U1178" t="s">
        <v>227</v>
      </c>
      <c r="V1178" t="s">
        <v>227</v>
      </c>
      <c r="W1178" t="s">
        <v>227</v>
      </c>
      <c r="X1178" t="s">
        <v>227</v>
      </c>
      <c r="Y1178" t="s">
        <v>227</v>
      </c>
      <c r="Z1178" t="s">
        <v>227</v>
      </c>
      <c r="AA1178" t="s">
        <v>54</v>
      </c>
      <c r="AB1178">
        <v>89</v>
      </c>
      <c r="AC1178">
        <v>89</v>
      </c>
      <c r="AD1178" t="s">
        <v>67</v>
      </c>
      <c r="AE1178" t="s">
        <v>4</v>
      </c>
      <c r="AF1178" t="s">
        <v>8</v>
      </c>
      <c r="AG1178" t="s">
        <v>88</v>
      </c>
      <c r="AH1178" s="3">
        <v>45803</v>
      </c>
      <c r="AJ1178" t="s">
        <v>56</v>
      </c>
      <c r="AK1178" s="3"/>
      <c r="AM1178" s="3"/>
      <c r="AN1178" t="s">
        <v>57</v>
      </c>
      <c r="AO1178" s="3"/>
      <c r="AR1178"/>
      <c r="AS1178">
        <v>202505</v>
      </c>
      <c r="AT1178" s="3">
        <v>45803</v>
      </c>
      <c r="AU1178">
        <v>2198071</v>
      </c>
      <c r="AW1178" s="3"/>
      <c r="AY1178" s="3"/>
      <c r="BA1178" s="3"/>
      <c r="BC1178" s="3"/>
      <c r="BD1178">
        <v>202505</v>
      </c>
      <c r="BE1178">
        <v>202505</v>
      </c>
      <c r="BF1178" s="5">
        <f>IFERROR(VLOOKUP(Sheet1[[#This Row],[ASESOR]],Parámetros!A:B,2,0),Sheet1[[#This Row],[PERIODO_ALTA]])</f>
        <v>202505</v>
      </c>
      <c r="BG1178" s="5" t="str">
        <f>_xlfn.CONCAT(TRIM(Sheet1[[#This Row],[ASESOR]])," ",TRIM(Sheet1[[#This Row],[DEPARTAMENTO]]))</f>
        <v>ALIV TELECOM S.A.C. Piura</v>
      </c>
      <c r="BH1178" s="5" t="str">
        <f>Sheet1[[#This Row],[DNI_ASESOR]]</f>
        <v>20609316170</v>
      </c>
      <c r="BI1178">
        <f>IF(Sheet1[[#This Row],[GRUPO]]="G1",IF(AND(Sheet1[[#This Row],[RECIBO1_PAGADO]]&lt;&gt;"",Sheet1[[#This Row],[RECIBO1_PAGADO]]&lt;=DATEVALUE("10/06/2025")),1,0),0)</f>
        <v>0</v>
      </c>
      <c r="BJ1178" s="9">
        <f>Sheet1[[#This Row],[PRECIO CON IGV EXTERNO]]/1.18</f>
        <v>75.423728813559322</v>
      </c>
      <c r="BK1178" s="5" t="str">
        <f>IF(MONTH(Sheet1[[#This Row],[WS_RECIBO1_EMISION]])=5,"G1",IF(MONTH(Sheet1[[#This Row],[WS_RECIBO1_EMISION]])-5=1,"G2","POR DEFINIR"))</f>
        <v>POR DEFINIR</v>
      </c>
      <c r="BL1178" s="5" t="s">
        <v>1798</v>
      </c>
    </row>
    <row r="1179" spans="1:64" x14ac:dyDescent="0.25">
      <c r="A1179">
        <v>2198081</v>
      </c>
      <c r="B1179" t="s">
        <v>1484</v>
      </c>
      <c r="C1179" t="s">
        <v>89</v>
      </c>
      <c r="D1179" t="s">
        <v>89</v>
      </c>
      <c r="E1179" t="s">
        <v>89</v>
      </c>
      <c r="H1179" s="3">
        <v>45803</v>
      </c>
      <c r="I1179" s="13">
        <v>45803.548062581016</v>
      </c>
      <c r="J1179" t="s">
        <v>195</v>
      </c>
      <c r="K1179">
        <v>1000</v>
      </c>
      <c r="L1179" t="s">
        <v>188</v>
      </c>
      <c r="M1179" t="s">
        <v>58</v>
      </c>
      <c r="N1179">
        <v>1</v>
      </c>
      <c r="O1179">
        <v>0</v>
      </c>
      <c r="P1179">
        <v>0</v>
      </c>
      <c r="Q1179">
        <v>0</v>
      </c>
      <c r="R1179" t="s">
        <v>227</v>
      </c>
      <c r="S1179" t="s">
        <v>227</v>
      </c>
      <c r="T1179">
        <v>0</v>
      </c>
      <c r="U1179" t="s">
        <v>227</v>
      </c>
      <c r="V1179" t="s">
        <v>227</v>
      </c>
      <c r="W1179" t="s">
        <v>227</v>
      </c>
      <c r="X1179" t="s">
        <v>227</v>
      </c>
      <c r="Y1179" t="s">
        <v>227</v>
      </c>
      <c r="Z1179" t="s">
        <v>228</v>
      </c>
      <c r="AA1179" t="s">
        <v>54</v>
      </c>
      <c r="AB1179">
        <v>129.9</v>
      </c>
      <c r="AC1179">
        <v>111.563</v>
      </c>
      <c r="AD1179" t="s">
        <v>67</v>
      </c>
      <c r="AE1179" t="s">
        <v>70</v>
      </c>
      <c r="AF1179" t="s">
        <v>131</v>
      </c>
      <c r="AG1179" t="s">
        <v>88</v>
      </c>
      <c r="AH1179" s="3">
        <v>45803</v>
      </c>
      <c r="AJ1179" t="s">
        <v>56</v>
      </c>
      <c r="AK1179" s="3"/>
      <c r="AM1179" s="3"/>
      <c r="AN1179" t="s">
        <v>57</v>
      </c>
      <c r="AO1179" s="3"/>
      <c r="AR1179"/>
      <c r="AS1179">
        <v>202505</v>
      </c>
      <c r="AT1179" s="3">
        <v>45803</v>
      </c>
      <c r="AU1179">
        <v>2198081</v>
      </c>
      <c r="AW1179" s="3"/>
      <c r="AY1179" s="3"/>
      <c r="BA1179" s="3"/>
      <c r="BC1179" s="3"/>
      <c r="BD1179">
        <v>202505</v>
      </c>
      <c r="BE1179">
        <v>202505</v>
      </c>
      <c r="BF1179" s="5">
        <f>IFERROR(VLOOKUP(Sheet1[[#This Row],[ASESOR]],Parámetros!A:B,2,0),Sheet1[[#This Row],[PERIODO_ALTA]])</f>
        <v>202505</v>
      </c>
      <c r="BG1179" s="5" t="str">
        <f>_xlfn.CONCAT(TRIM(Sheet1[[#This Row],[ASESOR]])," ",TRIM(Sheet1[[#This Row],[DEPARTAMENTO]]))</f>
        <v>SICOMNET SAC Piura</v>
      </c>
      <c r="BH1179" s="5" t="str">
        <f>Sheet1[[#This Row],[DNI_ASESOR]]</f>
        <v>20610959564</v>
      </c>
      <c r="BI1179">
        <f>IF(Sheet1[[#This Row],[GRUPO]]="G1",IF(AND(Sheet1[[#This Row],[RECIBO1_PAGADO]]&lt;&gt;"",Sheet1[[#This Row],[RECIBO1_PAGADO]]&lt;=DATEVALUE("10/06/2025")),1,0),0)</f>
        <v>0</v>
      </c>
      <c r="BJ1179" s="9">
        <f>Sheet1[[#This Row],[PRECIO CON IGV EXTERNO]]/1.18</f>
        <v>94.544915254237296</v>
      </c>
      <c r="BK1179" s="5" t="str">
        <f>IF(MONTH(Sheet1[[#This Row],[WS_RECIBO1_EMISION]])=5,"G1",IF(MONTH(Sheet1[[#This Row],[WS_RECIBO1_EMISION]])-5=1,"G2","POR DEFINIR"))</f>
        <v>POR DEFINIR</v>
      </c>
      <c r="BL1179" s="5" t="s">
        <v>1798</v>
      </c>
    </row>
    <row r="1180" spans="1:64" x14ac:dyDescent="0.25">
      <c r="A1180">
        <v>2198150</v>
      </c>
      <c r="B1180" t="s">
        <v>1485</v>
      </c>
      <c r="C1180" t="s">
        <v>89</v>
      </c>
      <c r="D1180" t="s">
        <v>89</v>
      </c>
      <c r="E1180" t="s">
        <v>93</v>
      </c>
      <c r="H1180" s="3">
        <v>45803</v>
      </c>
      <c r="I1180" s="13">
        <v>45803.5939005787</v>
      </c>
      <c r="J1180" t="s">
        <v>190</v>
      </c>
      <c r="K1180">
        <v>350</v>
      </c>
      <c r="L1180" t="s">
        <v>186</v>
      </c>
      <c r="M1180" t="s">
        <v>53</v>
      </c>
      <c r="N1180">
        <v>0</v>
      </c>
      <c r="O1180">
        <v>0</v>
      </c>
      <c r="P1180">
        <v>0</v>
      </c>
      <c r="Q1180">
        <v>0</v>
      </c>
      <c r="R1180" t="s">
        <v>227</v>
      </c>
      <c r="S1180" t="s">
        <v>227</v>
      </c>
      <c r="T1180">
        <v>0</v>
      </c>
      <c r="U1180" t="s">
        <v>227</v>
      </c>
      <c r="V1180" t="s">
        <v>227</v>
      </c>
      <c r="W1180" t="s">
        <v>227</v>
      </c>
      <c r="X1180" t="s">
        <v>227</v>
      </c>
      <c r="Y1180" t="s">
        <v>227</v>
      </c>
      <c r="Z1180" t="s">
        <v>227</v>
      </c>
      <c r="AA1180" t="s">
        <v>54</v>
      </c>
      <c r="AB1180">
        <v>69</v>
      </c>
      <c r="AC1180">
        <v>69</v>
      </c>
      <c r="AD1180" t="s">
        <v>67</v>
      </c>
      <c r="AE1180" t="s">
        <v>4</v>
      </c>
      <c r="AF1180" t="s">
        <v>8</v>
      </c>
      <c r="AG1180" t="s">
        <v>88</v>
      </c>
      <c r="AH1180" s="3">
        <v>45803</v>
      </c>
      <c r="AJ1180" t="s">
        <v>56</v>
      </c>
      <c r="AK1180" s="3"/>
      <c r="AM1180" s="3"/>
      <c r="AN1180" t="s">
        <v>57</v>
      </c>
      <c r="AO1180" s="3"/>
      <c r="AR1180"/>
      <c r="AS1180">
        <v>202505</v>
      </c>
      <c r="AT1180" s="3">
        <v>45803</v>
      </c>
      <c r="AU1180">
        <v>2198150</v>
      </c>
      <c r="AW1180" s="3"/>
      <c r="AY1180" s="3"/>
      <c r="BA1180" s="3"/>
      <c r="BC1180" s="3"/>
      <c r="BD1180">
        <v>202505</v>
      </c>
      <c r="BE1180">
        <v>202505</v>
      </c>
      <c r="BF1180" s="5">
        <f>IFERROR(VLOOKUP(Sheet1[[#This Row],[ASESOR]],Parámetros!A:B,2,0),Sheet1[[#This Row],[PERIODO_ALTA]])</f>
        <v>202505</v>
      </c>
      <c r="BG1180" s="5" t="str">
        <f>_xlfn.CONCAT(TRIM(Sheet1[[#This Row],[ASESOR]])," ",TRIM(Sheet1[[#This Row],[DEPARTAMENTO]]))</f>
        <v>ALIV TELECOM S.A.C. Piura</v>
      </c>
      <c r="BH1180" s="5" t="str">
        <f>Sheet1[[#This Row],[DNI_ASESOR]]</f>
        <v>20609316170</v>
      </c>
      <c r="BI1180">
        <f>IF(Sheet1[[#This Row],[GRUPO]]="G1",IF(AND(Sheet1[[#This Row],[RECIBO1_PAGADO]]&lt;&gt;"",Sheet1[[#This Row],[RECIBO1_PAGADO]]&lt;=DATEVALUE("10/06/2025")),1,0),0)</f>
        <v>0</v>
      </c>
      <c r="BJ1180" s="9">
        <f>Sheet1[[#This Row],[PRECIO CON IGV EXTERNO]]/1.18</f>
        <v>58.474576271186443</v>
      </c>
      <c r="BK1180" s="5" t="str">
        <f>IF(MONTH(Sheet1[[#This Row],[WS_RECIBO1_EMISION]])=5,"G1",IF(MONTH(Sheet1[[#This Row],[WS_RECIBO1_EMISION]])-5=1,"G2","POR DEFINIR"))</f>
        <v>POR DEFINIR</v>
      </c>
      <c r="BL1180" s="5" t="s">
        <v>1798</v>
      </c>
    </row>
    <row r="1181" spans="1:64" x14ac:dyDescent="0.25">
      <c r="A1181">
        <v>2198201</v>
      </c>
      <c r="B1181" t="s">
        <v>1486</v>
      </c>
      <c r="C1181" t="s">
        <v>89</v>
      </c>
      <c r="D1181" t="s">
        <v>89</v>
      </c>
      <c r="E1181" t="s">
        <v>93</v>
      </c>
      <c r="H1181" s="3">
        <v>45803</v>
      </c>
      <c r="I1181" s="13">
        <v>45803.577272569448</v>
      </c>
      <c r="J1181" t="s">
        <v>190</v>
      </c>
      <c r="K1181">
        <v>350</v>
      </c>
      <c r="L1181" t="s">
        <v>186</v>
      </c>
      <c r="M1181" t="s">
        <v>53</v>
      </c>
      <c r="N1181">
        <v>0</v>
      </c>
      <c r="O1181">
        <v>0</v>
      </c>
      <c r="P1181">
        <v>0</v>
      </c>
      <c r="Q1181">
        <v>0</v>
      </c>
      <c r="R1181" t="s">
        <v>227</v>
      </c>
      <c r="S1181" t="s">
        <v>227</v>
      </c>
      <c r="T1181">
        <v>0</v>
      </c>
      <c r="U1181" t="s">
        <v>227</v>
      </c>
      <c r="V1181" t="s">
        <v>227</v>
      </c>
      <c r="W1181" t="s">
        <v>227</v>
      </c>
      <c r="X1181" t="s">
        <v>227</v>
      </c>
      <c r="Y1181" t="s">
        <v>227</v>
      </c>
      <c r="Z1181" t="s">
        <v>227</v>
      </c>
      <c r="AA1181" t="s">
        <v>54</v>
      </c>
      <c r="AB1181">
        <v>69</v>
      </c>
      <c r="AC1181">
        <v>69</v>
      </c>
      <c r="AD1181" t="s">
        <v>67</v>
      </c>
      <c r="AE1181" t="s">
        <v>4</v>
      </c>
      <c r="AF1181" t="s">
        <v>8</v>
      </c>
      <c r="AG1181" t="s">
        <v>88</v>
      </c>
      <c r="AH1181" s="3">
        <v>45803</v>
      </c>
      <c r="AJ1181" t="s">
        <v>56</v>
      </c>
      <c r="AK1181" s="3"/>
      <c r="AM1181" s="3"/>
      <c r="AN1181" t="s">
        <v>57</v>
      </c>
      <c r="AO1181" s="3"/>
      <c r="AR1181"/>
      <c r="AS1181">
        <v>202505</v>
      </c>
      <c r="AT1181" s="3">
        <v>45803</v>
      </c>
      <c r="AU1181">
        <v>2198201</v>
      </c>
      <c r="AW1181" s="3"/>
      <c r="AY1181" s="3"/>
      <c r="BA1181" s="3"/>
      <c r="BC1181" s="3"/>
      <c r="BD1181">
        <v>202505</v>
      </c>
      <c r="BE1181">
        <v>202505</v>
      </c>
      <c r="BF1181" s="5">
        <f>IFERROR(VLOOKUP(Sheet1[[#This Row],[ASESOR]],Parámetros!A:B,2,0),Sheet1[[#This Row],[PERIODO_ALTA]])</f>
        <v>202505</v>
      </c>
      <c r="BG1181" s="5" t="str">
        <f>_xlfn.CONCAT(TRIM(Sheet1[[#This Row],[ASESOR]])," ",TRIM(Sheet1[[#This Row],[DEPARTAMENTO]]))</f>
        <v>ALIV TELECOM S.A.C. Piura</v>
      </c>
      <c r="BH1181" s="5" t="str">
        <f>Sheet1[[#This Row],[DNI_ASESOR]]</f>
        <v>20609316170</v>
      </c>
      <c r="BI1181">
        <f>IF(Sheet1[[#This Row],[GRUPO]]="G1",IF(AND(Sheet1[[#This Row],[RECIBO1_PAGADO]]&lt;&gt;"",Sheet1[[#This Row],[RECIBO1_PAGADO]]&lt;=DATEVALUE("10/06/2025")),1,0),0)</f>
        <v>0</v>
      </c>
      <c r="BJ1181" s="9">
        <f>Sheet1[[#This Row],[PRECIO CON IGV EXTERNO]]/1.18</f>
        <v>58.474576271186443</v>
      </c>
      <c r="BK1181" s="5" t="str">
        <f>IF(MONTH(Sheet1[[#This Row],[WS_RECIBO1_EMISION]])=5,"G1",IF(MONTH(Sheet1[[#This Row],[WS_RECIBO1_EMISION]])-5=1,"G2","POR DEFINIR"))</f>
        <v>POR DEFINIR</v>
      </c>
      <c r="BL1181" s="5" t="s">
        <v>1798</v>
      </c>
    </row>
    <row r="1182" spans="1:64" x14ac:dyDescent="0.25">
      <c r="A1182">
        <v>2198269</v>
      </c>
      <c r="B1182" t="s">
        <v>1487</v>
      </c>
      <c r="C1182" t="s">
        <v>89</v>
      </c>
      <c r="D1182" t="s">
        <v>89</v>
      </c>
      <c r="E1182" t="s">
        <v>89</v>
      </c>
      <c r="H1182" s="3">
        <v>45803</v>
      </c>
      <c r="I1182" s="13">
        <v>45803.610562268521</v>
      </c>
      <c r="J1182" t="s">
        <v>190</v>
      </c>
      <c r="K1182">
        <v>350</v>
      </c>
      <c r="L1182" t="s">
        <v>186</v>
      </c>
      <c r="M1182" t="s">
        <v>53</v>
      </c>
      <c r="N1182">
        <v>0</v>
      </c>
      <c r="O1182">
        <v>0</v>
      </c>
      <c r="P1182">
        <v>0</v>
      </c>
      <c r="Q1182">
        <v>0</v>
      </c>
      <c r="R1182" t="s">
        <v>227</v>
      </c>
      <c r="S1182" t="s">
        <v>227</v>
      </c>
      <c r="T1182">
        <v>0</v>
      </c>
      <c r="U1182" t="s">
        <v>227</v>
      </c>
      <c r="V1182" t="s">
        <v>227</v>
      </c>
      <c r="W1182" t="s">
        <v>227</v>
      </c>
      <c r="X1182" t="s">
        <v>227</v>
      </c>
      <c r="Y1182" t="s">
        <v>227</v>
      </c>
      <c r="Z1182" t="s">
        <v>227</v>
      </c>
      <c r="AA1182" t="s">
        <v>54</v>
      </c>
      <c r="AB1182">
        <v>69</v>
      </c>
      <c r="AC1182">
        <v>69</v>
      </c>
      <c r="AD1182" t="s">
        <v>67</v>
      </c>
      <c r="AE1182" t="s">
        <v>70</v>
      </c>
      <c r="AF1182" t="s">
        <v>131</v>
      </c>
      <c r="AG1182" t="s">
        <v>88</v>
      </c>
      <c r="AH1182" s="3">
        <v>45803</v>
      </c>
      <c r="AJ1182" t="s">
        <v>56</v>
      </c>
      <c r="AK1182" s="3"/>
      <c r="AM1182" s="3"/>
      <c r="AN1182" t="s">
        <v>57</v>
      </c>
      <c r="AO1182" s="3"/>
      <c r="AR1182"/>
      <c r="AS1182">
        <v>202505</v>
      </c>
      <c r="AT1182" s="3">
        <v>45803</v>
      </c>
      <c r="AU1182">
        <v>2198269</v>
      </c>
      <c r="AW1182" s="3"/>
      <c r="AY1182" s="3"/>
      <c r="BA1182" s="3"/>
      <c r="BC1182" s="3"/>
      <c r="BD1182">
        <v>202505</v>
      </c>
      <c r="BE1182">
        <v>202505</v>
      </c>
      <c r="BF1182" s="5">
        <f>IFERROR(VLOOKUP(Sheet1[[#This Row],[ASESOR]],Parámetros!A:B,2,0),Sheet1[[#This Row],[PERIODO_ALTA]])</f>
        <v>202505</v>
      </c>
      <c r="BG1182" s="5" t="str">
        <f>_xlfn.CONCAT(TRIM(Sheet1[[#This Row],[ASESOR]])," ",TRIM(Sheet1[[#This Row],[DEPARTAMENTO]]))</f>
        <v>SICOMNET SAC Piura</v>
      </c>
      <c r="BH1182" s="5" t="str">
        <f>Sheet1[[#This Row],[DNI_ASESOR]]</f>
        <v>20610959564</v>
      </c>
      <c r="BI1182">
        <f>IF(Sheet1[[#This Row],[GRUPO]]="G1",IF(AND(Sheet1[[#This Row],[RECIBO1_PAGADO]]&lt;&gt;"",Sheet1[[#This Row],[RECIBO1_PAGADO]]&lt;=DATEVALUE("10/06/2025")),1,0),0)</f>
        <v>0</v>
      </c>
      <c r="BJ1182" s="9">
        <f>Sheet1[[#This Row],[PRECIO CON IGV EXTERNO]]/1.18</f>
        <v>58.474576271186443</v>
      </c>
      <c r="BK1182" s="5" t="str">
        <f>IF(MONTH(Sheet1[[#This Row],[WS_RECIBO1_EMISION]])=5,"G1",IF(MONTH(Sheet1[[#This Row],[WS_RECIBO1_EMISION]])-5=1,"G2","POR DEFINIR"))</f>
        <v>POR DEFINIR</v>
      </c>
      <c r="BL1182" s="5" t="s">
        <v>1798</v>
      </c>
    </row>
    <row r="1183" spans="1:64" x14ac:dyDescent="0.25">
      <c r="A1183">
        <v>2198281</v>
      </c>
      <c r="B1183" t="s">
        <v>1488</v>
      </c>
      <c r="C1183" t="s">
        <v>89</v>
      </c>
      <c r="D1183" t="s">
        <v>89</v>
      </c>
      <c r="E1183" t="s">
        <v>93</v>
      </c>
      <c r="H1183" s="3">
        <v>45803</v>
      </c>
      <c r="I1183" s="13">
        <v>45803.598058333337</v>
      </c>
      <c r="J1183" t="s">
        <v>190</v>
      </c>
      <c r="K1183">
        <v>350</v>
      </c>
      <c r="L1183" t="s">
        <v>186</v>
      </c>
      <c r="M1183" t="s">
        <v>53</v>
      </c>
      <c r="N1183">
        <v>0</v>
      </c>
      <c r="O1183">
        <v>0</v>
      </c>
      <c r="P1183">
        <v>0</v>
      </c>
      <c r="Q1183">
        <v>0</v>
      </c>
      <c r="R1183" t="s">
        <v>227</v>
      </c>
      <c r="S1183" t="s">
        <v>227</v>
      </c>
      <c r="T1183">
        <v>0</v>
      </c>
      <c r="U1183" t="s">
        <v>227</v>
      </c>
      <c r="V1183" t="s">
        <v>227</v>
      </c>
      <c r="W1183" t="s">
        <v>227</v>
      </c>
      <c r="X1183" t="s">
        <v>227</v>
      </c>
      <c r="Y1183" t="s">
        <v>227</v>
      </c>
      <c r="Z1183" t="s">
        <v>227</v>
      </c>
      <c r="AA1183" t="s">
        <v>64</v>
      </c>
      <c r="AB1183">
        <v>69</v>
      </c>
      <c r="AC1183">
        <v>69</v>
      </c>
      <c r="AD1183" t="s">
        <v>67</v>
      </c>
      <c r="AE1183" t="s">
        <v>1279</v>
      </c>
      <c r="AF1183" t="s">
        <v>1280</v>
      </c>
      <c r="AG1183" t="s">
        <v>88</v>
      </c>
      <c r="AH1183" s="3">
        <v>45803</v>
      </c>
      <c r="AJ1183" t="s">
        <v>56</v>
      </c>
      <c r="AK1183" s="3"/>
      <c r="AM1183" s="3"/>
      <c r="AN1183" t="s">
        <v>57</v>
      </c>
      <c r="AO1183" s="3"/>
      <c r="AR1183"/>
      <c r="AS1183">
        <v>202505</v>
      </c>
      <c r="AT1183" s="3">
        <v>45803</v>
      </c>
      <c r="AU1183">
        <v>2198281</v>
      </c>
      <c r="AW1183" s="3"/>
      <c r="AY1183" s="3"/>
      <c r="BA1183" s="3"/>
      <c r="BC1183" s="3"/>
      <c r="BD1183">
        <v>202505</v>
      </c>
      <c r="BE1183">
        <v>202505</v>
      </c>
      <c r="BF1183" s="5">
        <f>IFERROR(VLOOKUP(Sheet1[[#This Row],[ASESOR]],Parámetros!A:B,2,0),Sheet1[[#This Row],[PERIODO_ALTA]])</f>
        <v>202505</v>
      </c>
      <c r="BG1183" s="5" t="str">
        <f>_xlfn.CONCAT(TRIM(Sheet1[[#This Row],[ASESOR]])," ",TRIM(Sheet1[[#This Row],[DEPARTAMENTO]]))</f>
        <v>CEL Piura</v>
      </c>
      <c r="BH1183" s="5" t="str">
        <f>Sheet1[[#This Row],[DNI_ASESOR]]</f>
        <v>20612239003</v>
      </c>
      <c r="BI1183">
        <f>IF(Sheet1[[#This Row],[GRUPO]]="G1",IF(AND(Sheet1[[#This Row],[RECIBO1_PAGADO]]&lt;&gt;"",Sheet1[[#This Row],[RECIBO1_PAGADO]]&lt;=DATEVALUE("10/06/2025")),1,0),0)</f>
        <v>0</v>
      </c>
      <c r="BJ1183" s="9">
        <f>Sheet1[[#This Row],[PRECIO CON IGV EXTERNO]]/1.18</f>
        <v>58.474576271186443</v>
      </c>
      <c r="BK1183" s="5" t="str">
        <f>IF(MONTH(Sheet1[[#This Row],[WS_RECIBO1_EMISION]])=5,"G1",IF(MONTH(Sheet1[[#This Row],[WS_RECIBO1_EMISION]])-5=1,"G2","POR DEFINIR"))</f>
        <v>POR DEFINIR</v>
      </c>
      <c r="BL1183" s="5" t="s">
        <v>1798</v>
      </c>
    </row>
    <row r="1184" spans="1:64" x14ac:dyDescent="0.25">
      <c r="A1184">
        <v>2198307</v>
      </c>
      <c r="B1184" t="s">
        <v>1489</v>
      </c>
      <c r="C1184" t="s">
        <v>94</v>
      </c>
      <c r="D1184" t="s">
        <v>95</v>
      </c>
      <c r="E1184" t="s">
        <v>96</v>
      </c>
      <c r="H1184" s="3">
        <v>45801</v>
      </c>
      <c r="I1184" s="13">
        <v>45803.612826354169</v>
      </c>
      <c r="J1184" t="s">
        <v>190</v>
      </c>
      <c r="K1184">
        <v>350</v>
      </c>
      <c r="L1184" t="s">
        <v>186</v>
      </c>
      <c r="M1184" t="s">
        <v>53</v>
      </c>
      <c r="N1184">
        <v>0</v>
      </c>
      <c r="O1184">
        <v>0</v>
      </c>
      <c r="P1184">
        <v>0</v>
      </c>
      <c r="Q1184">
        <v>0</v>
      </c>
      <c r="R1184" t="s">
        <v>227</v>
      </c>
      <c r="S1184" t="s">
        <v>227</v>
      </c>
      <c r="T1184">
        <v>0</v>
      </c>
      <c r="U1184" t="s">
        <v>227</v>
      </c>
      <c r="V1184" t="s">
        <v>227</v>
      </c>
      <c r="W1184" t="s">
        <v>227</v>
      </c>
      <c r="X1184" t="s">
        <v>227</v>
      </c>
      <c r="Y1184" t="s">
        <v>227</v>
      </c>
      <c r="Z1184" t="s">
        <v>227</v>
      </c>
      <c r="AA1184" t="s">
        <v>54</v>
      </c>
      <c r="AB1184">
        <v>69</v>
      </c>
      <c r="AC1184">
        <v>69</v>
      </c>
      <c r="AD1184" t="s">
        <v>55</v>
      </c>
      <c r="AE1184" t="s">
        <v>141</v>
      </c>
      <c r="AF1184" t="s">
        <v>187</v>
      </c>
      <c r="AG1184" t="s">
        <v>88</v>
      </c>
      <c r="AH1184" s="3">
        <v>45807</v>
      </c>
      <c r="AJ1184" t="s">
        <v>56</v>
      </c>
      <c r="AK1184" s="3"/>
      <c r="AM1184" s="3"/>
      <c r="AN1184" t="s">
        <v>57</v>
      </c>
      <c r="AO1184" s="3"/>
      <c r="AR1184"/>
      <c r="AS1184">
        <v>202505</v>
      </c>
      <c r="AT1184" s="3">
        <v>45807</v>
      </c>
      <c r="AU1184">
        <v>2198307</v>
      </c>
      <c r="AW1184" s="3"/>
      <c r="AY1184" s="3"/>
      <c r="BA1184" s="3"/>
      <c r="BC1184" s="3"/>
      <c r="BD1184">
        <v>202505</v>
      </c>
      <c r="BE1184">
        <v>202505</v>
      </c>
      <c r="BF1184" s="5">
        <f>IFERROR(VLOOKUP(Sheet1[[#This Row],[ASESOR]],Parámetros!A:B,2,0),Sheet1[[#This Row],[PERIODO_ALTA]])</f>
        <v>202505</v>
      </c>
      <c r="BG1184" s="5" t="str">
        <f>_xlfn.CONCAT(TRIM(Sheet1[[#This Row],[ASESOR]])," ",TRIM(Sheet1[[#This Row],[DEPARTAMENTO]]))</f>
        <v>EXPORTEL PROVINCIA La Libertad</v>
      </c>
      <c r="BH1184" s="5" t="str">
        <f>Sheet1[[#This Row],[DNI_ASESOR]]</f>
        <v>20610487672</v>
      </c>
      <c r="BI1184">
        <f>IF(Sheet1[[#This Row],[GRUPO]]="G1",IF(AND(Sheet1[[#This Row],[RECIBO1_PAGADO]]&lt;&gt;"",Sheet1[[#This Row],[RECIBO1_PAGADO]]&lt;=DATEVALUE("10/06/2025")),1,0),0)</f>
        <v>0</v>
      </c>
      <c r="BJ1184" s="9">
        <f>Sheet1[[#This Row],[PRECIO CON IGV EXTERNO]]/1.18</f>
        <v>58.474576271186443</v>
      </c>
      <c r="BK1184" s="5" t="str">
        <f>IF(MONTH(Sheet1[[#This Row],[WS_RECIBO1_EMISION]])=5,"G1",IF(MONTH(Sheet1[[#This Row],[WS_RECIBO1_EMISION]])-5=1,"G2","POR DEFINIR"))</f>
        <v>POR DEFINIR</v>
      </c>
      <c r="BL1184" s="5" t="s">
        <v>1798</v>
      </c>
    </row>
    <row r="1185" spans="1:64" x14ac:dyDescent="0.25">
      <c r="A1185">
        <v>2198407</v>
      </c>
      <c r="B1185" t="s">
        <v>1490</v>
      </c>
      <c r="C1185" t="s">
        <v>94</v>
      </c>
      <c r="D1185" t="s">
        <v>95</v>
      </c>
      <c r="E1185" t="s">
        <v>96</v>
      </c>
      <c r="H1185" s="3">
        <v>45803</v>
      </c>
      <c r="I1185" s="13">
        <v>45803.641860798612</v>
      </c>
      <c r="J1185" t="s">
        <v>190</v>
      </c>
      <c r="K1185">
        <v>350</v>
      </c>
      <c r="L1185" t="s">
        <v>186</v>
      </c>
      <c r="M1185" t="s">
        <v>53</v>
      </c>
      <c r="N1185">
        <v>0</v>
      </c>
      <c r="O1185">
        <v>0</v>
      </c>
      <c r="P1185">
        <v>0</v>
      </c>
      <c r="Q1185">
        <v>0</v>
      </c>
      <c r="R1185" t="s">
        <v>227</v>
      </c>
      <c r="S1185" t="s">
        <v>227</v>
      </c>
      <c r="T1185">
        <v>0</v>
      </c>
      <c r="U1185" t="s">
        <v>227</v>
      </c>
      <c r="V1185" t="s">
        <v>227</v>
      </c>
      <c r="W1185" t="s">
        <v>227</v>
      </c>
      <c r="X1185" t="s">
        <v>227</v>
      </c>
      <c r="Y1185" t="s">
        <v>227</v>
      </c>
      <c r="Z1185" t="s">
        <v>227</v>
      </c>
      <c r="AA1185" t="s">
        <v>54</v>
      </c>
      <c r="AB1185">
        <v>69</v>
      </c>
      <c r="AC1185">
        <v>69</v>
      </c>
      <c r="AD1185" t="s">
        <v>67</v>
      </c>
      <c r="AE1185" t="s">
        <v>4</v>
      </c>
      <c r="AF1185" t="s">
        <v>8</v>
      </c>
      <c r="AG1185" t="s">
        <v>88</v>
      </c>
      <c r="AH1185" s="3">
        <v>45804</v>
      </c>
      <c r="AJ1185" t="s">
        <v>56</v>
      </c>
      <c r="AK1185" s="3"/>
      <c r="AM1185" s="3"/>
      <c r="AN1185" t="s">
        <v>57</v>
      </c>
      <c r="AO1185" s="3"/>
      <c r="AR1185"/>
      <c r="AS1185">
        <v>202505</v>
      </c>
      <c r="AT1185" s="3">
        <v>45804</v>
      </c>
      <c r="AU1185">
        <v>2198407</v>
      </c>
      <c r="AW1185" s="3"/>
      <c r="AY1185" s="3"/>
      <c r="BA1185" s="3"/>
      <c r="BC1185" s="3"/>
      <c r="BD1185">
        <v>202505</v>
      </c>
      <c r="BE1185">
        <v>202505</v>
      </c>
      <c r="BF1185" s="5">
        <f>IFERROR(VLOOKUP(Sheet1[[#This Row],[ASESOR]],Parámetros!A:B,2,0),Sheet1[[#This Row],[PERIODO_ALTA]])</f>
        <v>202505</v>
      </c>
      <c r="BG1185" s="5" t="str">
        <f>_xlfn.CONCAT(TRIM(Sheet1[[#This Row],[ASESOR]])," ",TRIM(Sheet1[[#This Row],[DEPARTAMENTO]]))</f>
        <v>ALIV TELECOM S.A.C. La Libertad</v>
      </c>
      <c r="BH1185" s="5" t="str">
        <f>Sheet1[[#This Row],[DNI_ASESOR]]</f>
        <v>20609316170</v>
      </c>
      <c r="BI1185">
        <f>IF(Sheet1[[#This Row],[GRUPO]]="G1",IF(AND(Sheet1[[#This Row],[RECIBO1_PAGADO]]&lt;&gt;"",Sheet1[[#This Row],[RECIBO1_PAGADO]]&lt;=DATEVALUE("10/06/2025")),1,0),0)</f>
        <v>0</v>
      </c>
      <c r="BJ1185" s="9">
        <f>Sheet1[[#This Row],[PRECIO CON IGV EXTERNO]]/1.18</f>
        <v>58.474576271186443</v>
      </c>
      <c r="BK1185" s="5" t="str">
        <f>IF(MONTH(Sheet1[[#This Row],[WS_RECIBO1_EMISION]])=5,"G1",IF(MONTH(Sheet1[[#This Row],[WS_RECIBO1_EMISION]])-5=1,"G2","POR DEFINIR"))</f>
        <v>POR DEFINIR</v>
      </c>
      <c r="BL1185" s="5" t="s">
        <v>1798</v>
      </c>
    </row>
    <row r="1186" spans="1:64" x14ac:dyDescent="0.25">
      <c r="A1186">
        <v>2198409</v>
      </c>
      <c r="B1186" t="s">
        <v>1491</v>
      </c>
      <c r="C1186" t="s">
        <v>85</v>
      </c>
      <c r="D1186" t="s">
        <v>86</v>
      </c>
      <c r="E1186" t="s">
        <v>104</v>
      </c>
      <c r="H1186" s="3">
        <v>45803</v>
      </c>
      <c r="I1186" s="13">
        <v>45803.633564201387</v>
      </c>
      <c r="J1186" t="s">
        <v>190</v>
      </c>
      <c r="K1186">
        <v>350</v>
      </c>
      <c r="L1186" t="s">
        <v>186</v>
      </c>
      <c r="M1186" t="s">
        <v>53</v>
      </c>
      <c r="N1186">
        <v>0</v>
      </c>
      <c r="O1186">
        <v>0</v>
      </c>
      <c r="P1186">
        <v>0</v>
      </c>
      <c r="Q1186">
        <v>0</v>
      </c>
      <c r="R1186" t="s">
        <v>227</v>
      </c>
      <c r="S1186" t="s">
        <v>227</v>
      </c>
      <c r="T1186">
        <v>0</v>
      </c>
      <c r="U1186" t="s">
        <v>227</v>
      </c>
      <c r="V1186" t="s">
        <v>227</v>
      </c>
      <c r="W1186" t="s">
        <v>227</v>
      </c>
      <c r="X1186" t="s">
        <v>227</v>
      </c>
      <c r="Y1186" t="s">
        <v>227</v>
      </c>
      <c r="Z1186" t="s">
        <v>227</v>
      </c>
      <c r="AA1186" t="s">
        <v>54</v>
      </c>
      <c r="AB1186">
        <v>69</v>
      </c>
      <c r="AC1186">
        <v>69</v>
      </c>
      <c r="AD1186" t="s">
        <v>67</v>
      </c>
      <c r="AE1186" t="s">
        <v>91</v>
      </c>
      <c r="AF1186" t="s">
        <v>92</v>
      </c>
      <c r="AG1186" t="s">
        <v>88</v>
      </c>
      <c r="AH1186" s="3">
        <v>45803</v>
      </c>
      <c r="AJ1186" t="s">
        <v>56</v>
      </c>
      <c r="AK1186" s="3"/>
      <c r="AM1186" s="3"/>
      <c r="AN1186" t="s">
        <v>57</v>
      </c>
      <c r="AO1186" s="3"/>
      <c r="AR1186"/>
      <c r="AS1186">
        <v>202505</v>
      </c>
      <c r="AT1186" s="3">
        <v>45803</v>
      </c>
      <c r="AU1186">
        <v>2198409</v>
      </c>
      <c r="AW1186" s="3"/>
      <c r="AY1186" s="3"/>
      <c r="BA1186" s="3"/>
      <c r="BC1186" s="3"/>
      <c r="BD1186">
        <v>202505</v>
      </c>
      <c r="BE1186">
        <v>202505</v>
      </c>
      <c r="BF1186" s="5">
        <f>IFERROR(VLOOKUP(Sheet1[[#This Row],[ASESOR]],Parámetros!A:B,2,0),Sheet1[[#This Row],[PERIODO_ALTA]])</f>
        <v>202505</v>
      </c>
      <c r="BG1186" s="5" t="str">
        <f>_xlfn.CONCAT(TRIM(Sheet1[[#This Row],[ASESOR]])," ",TRIM(Sheet1[[#This Row],[DEPARTAMENTO]]))</f>
        <v>YBENS GROUP Lambayeque</v>
      </c>
      <c r="BH1186" s="5" t="str">
        <f>Sheet1[[#This Row],[DNI_ASESOR]]</f>
        <v>20610803131</v>
      </c>
      <c r="BI1186">
        <f>IF(Sheet1[[#This Row],[GRUPO]]="G1",IF(AND(Sheet1[[#This Row],[RECIBO1_PAGADO]]&lt;&gt;"",Sheet1[[#This Row],[RECIBO1_PAGADO]]&lt;=DATEVALUE("10/06/2025")),1,0),0)</f>
        <v>0</v>
      </c>
      <c r="BJ1186" s="9">
        <f>Sheet1[[#This Row],[PRECIO CON IGV EXTERNO]]/1.18</f>
        <v>58.474576271186443</v>
      </c>
      <c r="BK1186" s="5" t="str">
        <f>IF(MONTH(Sheet1[[#This Row],[WS_RECIBO1_EMISION]])=5,"G1",IF(MONTH(Sheet1[[#This Row],[WS_RECIBO1_EMISION]])-5=1,"G2","POR DEFINIR"))</f>
        <v>POR DEFINIR</v>
      </c>
      <c r="BL1186" s="5" t="s">
        <v>1798</v>
      </c>
    </row>
    <row r="1187" spans="1:64" x14ac:dyDescent="0.25">
      <c r="A1187">
        <v>2198499</v>
      </c>
      <c r="B1187" t="s">
        <v>1492</v>
      </c>
      <c r="C1187" t="s">
        <v>94</v>
      </c>
      <c r="D1187" t="s">
        <v>95</v>
      </c>
      <c r="E1187" t="s">
        <v>96</v>
      </c>
      <c r="H1187" s="3">
        <v>45803</v>
      </c>
      <c r="I1187" s="13">
        <v>45803.654304166666</v>
      </c>
      <c r="J1187" t="s">
        <v>195</v>
      </c>
      <c r="K1187">
        <v>1000</v>
      </c>
      <c r="L1187" t="s">
        <v>188</v>
      </c>
      <c r="M1187" t="s">
        <v>58</v>
      </c>
      <c r="N1187">
        <v>1</v>
      </c>
      <c r="O1187">
        <v>0</v>
      </c>
      <c r="P1187">
        <v>0</v>
      </c>
      <c r="Q1187">
        <v>0</v>
      </c>
      <c r="R1187" t="s">
        <v>227</v>
      </c>
      <c r="S1187" t="s">
        <v>227</v>
      </c>
      <c r="T1187">
        <v>0</v>
      </c>
      <c r="U1187" t="s">
        <v>227</v>
      </c>
      <c r="V1187" t="s">
        <v>227</v>
      </c>
      <c r="W1187" t="s">
        <v>227</v>
      </c>
      <c r="X1187" t="s">
        <v>227</v>
      </c>
      <c r="Y1187" t="s">
        <v>227</v>
      </c>
      <c r="Z1187" t="s">
        <v>228</v>
      </c>
      <c r="AA1187" t="s">
        <v>54</v>
      </c>
      <c r="AB1187">
        <v>129.9</v>
      </c>
      <c r="AC1187">
        <v>111.563</v>
      </c>
      <c r="AD1187" t="s">
        <v>60</v>
      </c>
      <c r="AE1187" t="s">
        <v>4</v>
      </c>
      <c r="AF1187" t="s">
        <v>8</v>
      </c>
      <c r="AG1187" t="s">
        <v>88</v>
      </c>
      <c r="AH1187" s="3">
        <v>45804</v>
      </c>
      <c r="AJ1187" t="s">
        <v>56</v>
      </c>
      <c r="AK1187" s="3"/>
      <c r="AM1187" s="3"/>
      <c r="AN1187" t="s">
        <v>57</v>
      </c>
      <c r="AO1187" s="3"/>
      <c r="AR1187"/>
      <c r="AS1187">
        <v>202505</v>
      </c>
      <c r="AT1187" s="3">
        <v>45804</v>
      </c>
      <c r="AU1187">
        <v>2198499</v>
      </c>
      <c r="AW1187" s="3"/>
      <c r="AY1187" s="3"/>
      <c r="BA1187" s="3"/>
      <c r="BC1187" s="3"/>
      <c r="BD1187">
        <v>202505</v>
      </c>
      <c r="BE1187">
        <v>202505</v>
      </c>
      <c r="BF1187" s="5">
        <f>IFERROR(VLOOKUP(Sheet1[[#This Row],[ASESOR]],Parámetros!A:B,2,0),Sheet1[[#This Row],[PERIODO_ALTA]])</f>
        <v>202505</v>
      </c>
      <c r="BG1187" s="5" t="str">
        <f>_xlfn.CONCAT(TRIM(Sheet1[[#This Row],[ASESOR]])," ",TRIM(Sheet1[[#This Row],[DEPARTAMENTO]]))</f>
        <v>ALIV TELECOM S.A.C. La Libertad</v>
      </c>
      <c r="BH1187" s="5" t="str">
        <f>Sheet1[[#This Row],[DNI_ASESOR]]</f>
        <v>20609316170</v>
      </c>
      <c r="BI1187">
        <f>IF(Sheet1[[#This Row],[GRUPO]]="G1",IF(AND(Sheet1[[#This Row],[RECIBO1_PAGADO]]&lt;&gt;"",Sheet1[[#This Row],[RECIBO1_PAGADO]]&lt;=DATEVALUE("10/06/2025")),1,0),0)</f>
        <v>0</v>
      </c>
      <c r="BJ1187" s="9">
        <f>Sheet1[[#This Row],[PRECIO CON IGV EXTERNO]]/1.18</f>
        <v>94.544915254237296</v>
      </c>
      <c r="BK1187" s="5" t="str">
        <f>IF(MONTH(Sheet1[[#This Row],[WS_RECIBO1_EMISION]])=5,"G1",IF(MONTH(Sheet1[[#This Row],[WS_RECIBO1_EMISION]])-5=1,"G2","POR DEFINIR"))</f>
        <v>POR DEFINIR</v>
      </c>
      <c r="BL1187" s="5" t="s">
        <v>1798</v>
      </c>
    </row>
    <row r="1188" spans="1:64" x14ac:dyDescent="0.25">
      <c r="A1188">
        <v>2198563</v>
      </c>
      <c r="B1188" t="s">
        <v>1493</v>
      </c>
      <c r="C1188" t="s">
        <v>94</v>
      </c>
      <c r="D1188" t="s">
        <v>95</v>
      </c>
      <c r="E1188" t="s">
        <v>96</v>
      </c>
      <c r="H1188" s="3">
        <v>45803</v>
      </c>
      <c r="I1188" s="13">
        <v>45803.679334525463</v>
      </c>
      <c r="J1188" t="s">
        <v>195</v>
      </c>
      <c r="K1188">
        <v>1000</v>
      </c>
      <c r="L1188" t="s">
        <v>188</v>
      </c>
      <c r="M1188" t="s">
        <v>58</v>
      </c>
      <c r="N1188">
        <v>1</v>
      </c>
      <c r="O1188">
        <v>0</v>
      </c>
      <c r="P1188">
        <v>0</v>
      </c>
      <c r="Q1188">
        <v>0</v>
      </c>
      <c r="R1188" t="s">
        <v>227</v>
      </c>
      <c r="S1188" t="s">
        <v>227</v>
      </c>
      <c r="T1188">
        <v>0</v>
      </c>
      <c r="U1188" t="s">
        <v>227</v>
      </c>
      <c r="V1188" t="s">
        <v>227</v>
      </c>
      <c r="W1188" t="s">
        <v>227</v>
      </c>
      <c r="X1188" t="s">
        <v>227</v>
      </c>
      <c r="Y1188" t="s">
        <v>227</v>
      </c>
      <c r="Z1188" t="s">
        <v>228</v>
      </c>
      <c r="AA1188" t="s">
        <v>54</v>
      </c>
      <c r="AB1188">
        <v>129.9</v>
      </c>
      <c r="AC1188">
        <v>111.563</v>
      </c>
      <c r="AD1188" t="s">
        <v>67</v>
      </c>
      <c r="AE1188" t="s">
        <v>4</v>
      </c>
      <c r="AF1188" t="s">
        <v>8</v>
      </c>
      <c r="AG1188" t="s">
        <v>88</v>
      </c>
      <c r="AH1188" s="3">
        <v>45804</v>
      </c>
      <c r="AJ1188" t="s">
        <v>56</v>
      </c>
      <c r="AK1188" s="3"/>
      <c r="AM1188" s="3"/>
      <c r="AN1188" t="s">
        <v>57</v>
      </c>
      <c r="AO1188" s="3"/>
      <c r="AR1188"/>
      <c r="AS1188">
        <v>202505</v>
      </c>
      <c r="AT1188" s="3">
        <v>45804</v>
      </c>
      <c r="AU1188">
        <v>2198563</v>
      </c>
      <c r="AW1188" s="3"/>
      <c r="AY1188" s="3"/>
      <c r="BA1188" s="3"/>
      <c r="BC1188" s="3"/>
      <c r="BD1188">
        <v>202505</v>
      </c>
      <c r="BE1188">
        <v>202505</v>
      </c>
      <c r="BF1188" s="5">
        <f>IFERROR(VLOOKUP(Sheet1[[#This Row],[ASESOR]],Parámetros!A:B,2,0),Sheet1[[#This Row],[PERIODO_ALTA]])</f>
        <v>202505</v>
      </c>
      <c r="BG1188" s="5" t="str">
        <f>_xlfn.CONCAT(TRIM(Sheet1[[#This Row],[ASESOR]])," ",TRIM(Sheet1[[#This Row],[DEPARTAMENTO]]))</f>
        <v>ALIV TELECOM S.A.C. La Libertad</v>
      </c>
      <c r="BH1188" s="5" t="str">
        <f>Sheet1[[#This Row],[DNI_ASESOR]]</f>
        <v>20609316170</v>
      </c>
      <c r="BI1188">
        <f>IF(Sheet1[[#This Row],[GRUPO]]="G1",IF(AND(Sheet1[[#This Row],[RECIBO1_PAGADO]]&lt;&gt;"",Sheet1[[#This Row],[RECIBO1_PAGADO]]&lt;=DATEVALUE("10/06/2025")),1,0),0)</f>
        <v>0</v>
      </c>
      <c r="BJ1188" s="9">
        <f>Sheet1[[#This Row],[PRECIO CON IGV EXTERNO]]/1.18</f>
        <v>94.544915254237296</v>
      </c>
      <c r="BK1188" s="5" t="str">
        <f>IF(MONTH(Sheet1[[#This Row],[WS_RECIBO1_EMISION]])=5,"G1",IF(MONTH(Sheet1[[#This Row],[WS_RECIBO1_EMISION]])-5=1,"G2","POR DEFINIR"))</f>
        <v>POR DEFINIR</v>
      </c>
      <c r="BL1188" s="5" t="s">
        <v>1798</v>
      </c>
    </row>
    <row r="1189" spans="1:64" x14ac:dyDescent="0.25">
      <c r="A1189">
        <v>2198615</v>
      </c>
      <c r="B1189" t="s">
        <v>1494</v>
      </c>
      <c r="C1189" t="s">
        <v>94</v>
      </c>
      <c r="D1189" t="s">
        <v>95</v>
      </c>
      <c r="E1189" t="s">
        <v>102</v>
      </c>
      <c r="H1189" s="3">
        <v>45803</v>
      </c>
      <c r="I1189" s="13">
        <v>45803.683538078702</v>
      </c>
      <c r="J1189" t="s">
        <v>190</v>
      </c>
      <c r="K1189">
        <v>350</v>
      </c>
      <c r="L1189" t="s">
        <v>186</v>
      </c>
      <c r="M1189" t="s">
        <v>53</v>
      </c>
      <c r="N1189">
        <v>0</v>
      </c>
      <c r="O1189">
        <v>0</v>
      </c>
      <c r="P1189">
        <v>0</v>
      </c>
      <c r="Q1189">
        <v>0</v>
      </c>
      <c r="R1189" t="s">
        <v>227</v>
      </c>
      <c r="S1189" t="s">
        <v>227</v>
      </c>
      <c r="T1189">
        <v>0</v>
      </c>
      <c r="U1189" t="s">
        <v>227</v>
      </c>
      <c r="V1189" t="s">
        <v>227</v>
      </c>
      <c r="W1189" t="s">
        <v>227</v>
      </c>
      <c r="X1189" t="s">
        <v>227</v>
      </c>
      <c r="Y1189" t="s">
        <v>227</v>
      </c>
      <c r="Z1189" t="s">
        <v>227</v>
      </c>
      <c r="AA1189" t="s">
        <v>54</v>
      </c>
      <c r="AB1189">
        <v>69</v>
      </c>
      <c r="AC1189">
        <v>69</v>
      </c>
      <c r="AD1189" t="s">
        <v>232</v>
      </c>
      <c r="AE1189" t="s">
        <v>233</v>
      </c>
      <c r="AF1189" t="s">
        <v>234</v>
      </c>
      <c r="AG1189" t="s">
        <v>88</v>
      </c>
      <c r="AH1189" s="3">
        <v>45804</v>
      </c>
      <c r="AJ1189" t="s">
        <v>56</v>
      </c>
      <c r="AK1189" s="3"/>
      <c r="AM1189" s="3"/>
      <c r="AN1189" t="s">
        <v>57</v>
      </c>
      <c r="AO1189" s="3"/>
      <c r="AR1189"/>
      <c r="AS1189">
        <v>202505</v>
      </c>
      <c r="AT1189" s="3">
        <v>45804</v>
      </c>
      <c r="AU1189">
        <v>2198615</v>
      </c>
      <c r="AW1189" s="3"/>
      <c r="AY1189" s="3"/>
      <c r="BA1189" s="3"/>
      <c r="BC1189" s="3"/>
      <c r="BD1189">
        <v>202505</v>
      </c>
      <c r="BE1189">
        <v>202505</v>
      </c>
      <c r="BF1189" s="5">
        <f>IFERROR(VLOOKUP(Sheet1[[#This Row],[ASESOR]],Parámetros!A:B,2,0),Sheet1[[#This Row],[PERIODO_ALTA]])</f>
        <v>202505</v>
      </c>
      <c r="BG1189" s="5" t="str">
        <f>_xlfn.CONCAT(TRIM(Sheet1[[#This Row],[ASESOR]])," ",TRIM(Sheet1[[#This Row],[DEPARTAMENTO]]))</f>
        <v>AZDAGROUP S.A.C. La Libertad</v>
      </c>
      <c r="BH1189" s="5" t="str">
        <f>Sheet1[[#This Row],[DNI_ASESOR]]</f>
        <v>20613301144</v>
      </c>
      <c r="BI1189">
        <f>IF(Sheet1[[#This Row],[GRUPO]]="G1",IF(AND(Sheet1[[#This Row],[RECIBO1_PAGADO]]&lt;&gt;"",Sheet1[[#This Row],[RECIBO1_PAGADO]]&lt;=DATEVALUE("10/06/2025")),1,0),0)</f>
        <v>0</v>
      </c>
      <c r="BJ1189" s="9">
        <f>Sheet1[[#This Row],[PRECIO CON IGV EXTERNO]]/1.18</f>
        <v>58.474576271186443</v>
      </c>
      <c r="BK1189" s="5" t="str">
        <f>IF(MONTH(Sheet1[[#This Row],[WS_RECIBO1_EMISION]])=5,"G1",IF(MONTH(Sheet1[[#This Row],[WS_RECIBO1_EMISION]])-5=1,"G2","POR DEFINIR"))</f>
        <v>POR DEFINIR</v>
      </c>
      <c r="BL1189" s="5" t="s">
        <v>1798</v>
      </c>
    </row>
    <row r="1190" spans="1:64" x14ac:dyDescent="0.25">
      <c r="A1190">
        <v>2198676</v>
      </c>
      <c r="B1190" t="s">
        <v>1495</v>
      </c>
      <c r="C1190" t="s">
        <v>94</v>
      </c>
      <c r="D1190" t="s">
        <v>95</v>
      </c>
      <c r="E1190" t="s">
        <v>102</v>
      </c>
      <c r="H1190" s="3">
        <v>45803</v>
      </c>
      <c r="I1190" s="13">
        <v>45803.695959687502</v>
      </c>
      <c r="J1190" t="s">
        <v>235</v>
      </c>
      <c r="K1190">
        <v>1000</v>
      </c>
      <c r="L1190" t="s">
        <v>186</v>
      </c>
      <c r="M1190" t="s">
        <v>68</v>
      </c>
      <c r="N1190">
        <v>0</v>
      </c>
      <c r="O1190">
        <v>1</v>
      </c>
      <c r="P1190">
        <v>0</v>
      </c>
      <c r="Q1190">
        <v>0</v>
      </c>
      <c r="R1190" t="s">
        <v>227</v>
      </c>
      <c r="S1190" t="s">
        <v>227</v>
      </c>
      <c r="T1190">
        <v>0</v>
      </c>
      <c r="U1190" t="s">
        <v>227</v>
      </c>
      <c r="V1190" t="s">
        <v>227</v>
      </c>
      <c r="W1190" t="s">
        <v>227</v>
      </c>
      <c r="X1190" t="s">
        <v>227</v>
      </c>
      <c r="Y1190" t="s">
        <v>227</v>
      </c>
      <c r="Z1190" t="s">
        <v>227</v>
      </c>
      <c r="AA1190" t="s">
        <v>54</v>
      </c>
      <c r="AB1190">
        <v>189</v>
      </c>
      <c r="AC1190">
        <v>189</v>
      </c>
      <c r="AD1190" t="s">
        <v>67</v>
      </c>
      <c r="AE1190" t="s">
        <v>4</v>
      </c>
      <c r="AF1190" t="s">
        <v>8</v>
      </c>
      <c r="AG1190" t="s">
        <v>88</v>
      </c>
      <c r="AH1190" s="3">
        <v>45804</v>
      </c>
      <c r="AJ1190" t="s">
        <v>56</v>
      </c>
      <c r="AK1190" s="3"/>
      <c r="AM1190" s="3"/>
      <c r="AN1190" t="s">
        <v>57</v>
      </c>
      <c r="AO1190" s="3"/>
      <c r="AR1190"/>
      <c r="AS1190">
        <v>202505</v>
      </c>
      <c r="AT1190" s="3">
        <v>45804</v>
      </c>
      <c r="AU1190">
        <v>2198676</v>
      </c>
      <c r="AW1190" s="3"/>
      <c r="AY1190" s="3"/>
      <c r="BA1190" s="3"/>
      <c r="BC1190" s="3"/>
      <c r="BD1190">
        <v>202505</v>
      </c>
      <c r="BE1190">
        <v>202505</v>
      </c>
      <c r="BF1190" s="5">
        <f>IFERROR(VLOOKUP(Sheet1[[#This Row],[ASESOR]],Parámetros!A:B,2,0),Sheet1[[#This Row],[PERIODO_ALTA]])</f>
        <v>202505</v>
      </c>
      <c r="BG1190" s="5" t="str">
        <f>_xlfn.CONCAT(TRIM(Sheet1[[#This Row],[ASESOR]])," ",TRIM(Sheet1[[#This Row],[DEPARTAMENTO]]))</f>
        <v>ALIV TELECOM S.A.C. La Libertad</v>
      </c>
      <c r="BH1190" s="5" t="str">
        <f>Sheet1[[#This Row],[DNI_ASESOR]]</f>
        <v>20609316170</v>
      </c>
      <c r="BI1190">
        <f>IF(Sheet1[[#This Row],[GRUPO]]="G1",IF(AND(Sheet1[[#This Row],[RECIBO1_PAGADO]]&lt;&gt;"",Sheet1[[#This Row],[RECIBO1_PAGADO]]&lt;=DATEVALUE("10/06/2025")),1,0),0)</f>
        <v>0</v>
      </c>
      <c r="BJ1190" s="9">
        <f>Sheet1[[#This Row],[PRECIO CON IGV EXTERNO]]/1.18</f>
        <v>160.16949152542375</v>
      </c>
      <c r="BK1190" s="5" t="str">
        <f>IF(MONTH(Sheet1[[#This Row],[WS_RECIBO1_EMISION]])=5,"G1",IF(MONTH(Sheet1[[#This Row],[WS_RECIBO1_EMISION]])-5=1,"G2","POR DEFINIR"))</f>
        <v>POR DEFINIR</v>
      </c>
      <c r="BL1190" s="5" t="s">
        <v>1798</v>
      </c>
    </row>
    <row r="1191" spans="1:64" x14ac:dyDescent="0.25">
      <c r="A1191">
        <v>2198697</v>
      </c>
      <c r="B1191" t="s">
        <v>1496</v>
      </c>
      <c r="C1191" t="s">
        <v>94</v>
      </c>
      <c r="D1191" t="s">
        <v>95</v>
      </c>
      <c r="E1191" t="s">
        <v>96</v>
      </c>
      <c r="H1191" s="3">
        <v>45803</v>
      </c>
      <c r="I1191" s="13">
        <v>45803.706392974535</v>
      </c>
      <c r="J1191" t="s">
        <v>195</v>
      </c>
      <c r="K1191">
        <v>1000</v>
      </c>
      <c r="L1191" t="s">
        <v>188</v>
      </c>
      <c r="M1191" t="s">
        <v>58</v>
      </c>
      <c r="N1191">
        <v>1</v>
      </c>
      <c r="O1191">
        <v>0</v>
      </c>
      <c r="P1191">
        <v>0</v>
      </c>
      <c r="Q1191">
        <v>0</v>
      </c>
      <c r="R1191" t="s">
        <v>227</v>
      </c>
      <c r="S1191" t="s">
        <v>227</v>
      </c>
      <c r="T1191">
        <v>0</v>
      </c>
      <c r="U1191" t="s">
        <v>227</v>
      </c>
      <c r="V1191" t="s">
        <v>227</v>
      </c>
      <c r="W1191" t="s">
        <v>227</v>
      </c>
      <c r="X1191" t="s">
        <v>227</v>
      </c>
      <c r="Y1191" t="s">
        <v>227</v>
      </c>
      <c r="Z1191" t="s">
        <v>228</v>
      </c>
      <c r="AA1191" t="s">
        <v>54</v>
      </c>
      <c r="AB1191">
        <v>129.9</v>
      </c>
      <c r="AC1191">
        <v>111.563</v>
      </c>
      <c r="AD1191" t="s">
        <v>67</v>
      </c>
      <c r="AE1191" t="s">
        <v>4</v>
      </c>
      <c r="AF1191" t="s">
        <v>8</v>
      </c>
      <c r="AG1191" t="s">
        <v>88</v>
      </c>
      <c r="AH1191" s="3">
        <v>45804</v>
      </c>
      <c r="AJ1191" t="s">
        <v>56</v>
      </c>
      <c r="AK1191" s="3"/>
      <c r="AM1191" s="3"/>
      <c r="AN1191" t="s">
        <v>57</v>
      </c>
      <c r="AO1191" s="3"/>
      <c r="AR1191"/>
      <c r="AS1191">
        <v>202505</v>
      </c>
      <c r="AT1191" s="3">
        <v>45804</v>
      </c>
      <c r="AU1191">
        <v>2198697</v>
      </c>
      <c r="AW1191" s="3"/>
      <c r="AY1191" s="3"/>
      <c r="BA1191" s="3"/>
      <c r="BC1191" s="3"/>
      <c r="BD1191">
        <v>202505</v>
      </c>
      <c r="BE1191">
        <v>202505</v>
      </c>
      <c r="BF1191" s="5">
        <f>IFERROR(VLOOKUP(Sheet1[[#This Row],[ASESOR]],Parámetros!A:B,2,0),Sheet1[[#This Row],[PERIODO_ALTA]])</f>
        <v>202505</v>
      </c>
      <c r="BG1191" s="5" t="str">
        <f>_xlfn.CONCAT(TRIM(Sheet1[[#This Row],[ASESOR]])," ",TRIM(Sheet1[[#This Row],[DEPARTAMENTO]]))</f>
        <v>ALIV TELECOM S.A.C. La Libertad</v>
      </c>
      <c r="BH1191" s="5" t="str">
        <f>Sheet1[[#This Row],[DNI_ASESOR]]</f>
        <v>20609316170</v>
      </c>
      <c r="BI1191">
        <f>IF(Sheet1[[#This Row],[GRUPO]]="G1",IF(AND(Sheet1[[#This Row],[RECIBO1_PAGADO]]&lt;&gt;"",Sheet1[[#This Row],[RECIBO1_PAGADO]]&lt;=DATEVALUE("10/06/2025")),1,0),0)</f>
        <v>0</v>
      </c>
      <c r="BJ1191" s="9">
        <f>Sheet1[[#This Row],[PRECIO CON IGV EXTERNO]]/1.18</f>
        <v>94.544915254237296</v>
      </c>
      <c r="BK1191" s="5" t="str">
        <f>IF(MONTH(Sheet1[[#This Row],[WS_RECIBO1_EMISION]])=5,"G1",IF(MONTH(Sheet1[[#This Row],[WS_RECIBO1_EMISION]])-5=1,"G2","POR DEFINIR"))</f>
        <v>POR DEFINIR</v>
      </c>
      <c r="BL1191" s="5" t="s">
        <v>1798</v>
      </c>
    </row>
    <row r="1192" spans="1:64" x14ac:dyDescent="0.25">
      <c r="A1192">
        <v>2198751</v>
      </c>
      <c r="B1192" t="s">
        <v>1497</v>
      </c>
      <c r="C1192" t="s">
        <v>98</v>
      </c>
      <c r="D1192" t="s">
        <v>99</v>
      </c>
      <c r="E1192" t="s">
        <v>100</v>
      </c>
      <c r="H1192" s="3">
        <v>45803</v>
      </c>
      <c r="I1192" s="13">
        <v>45803.731388275461</v>
      </c>
      <c r="J1192" t="s">
        <v>195</v>
      </c>
      <c r="K1192">
        <v>1000</v>
      </c>
      <c r="L1192" t="s">
        <v>188</v>
      </c>
      <c r="M1192" t="s">
        <v>58</v>
      </c>
      <c r="N1192">
        <v>1</v>
      </c>
      <c r="O1192">
        <v>0</v>
      </c>
      <c r="P1192">
        <v>0</v>
      </c>
      <c r="Q1192">
        <v>0</v>
      </c>
      <c r="R1192" t="s">
        <v>227</v>
      </c>
      <c r="S1192" t="s">
        <v>227</v>
      </c>
      <c r="T1192">
        <v>0</v>
      </c>
      <c r="U1192" t="s">
        <v>227</v>
      </c>
      <c r="V1192" t="s">
        <v>227</v>
      </c>
      <c r="W1192" t="s">
        <v>227</v>
      </c>
      <c r="X1192" t="s">
        <v>227</v>
      </c>
      <c r="Y1192" t="s">
        <v>227</v>
      </c>
      <c r="Z1192" t="s">
        <v>228</v>
      </c>
      <c r="AA1192" t="s">
        <v>54</v>
      </c>
      <c r="AB1192">
        <v>129.9</v>
      </c>
      <c r="AC1192">
        <v>111.563</v>
      </c>
      <c r="AD1192" t="s">
        <v>55</v>
      </c>
      <c r="AE1192" t="s">
        <v>661</v>
      </c>
      <c r="AF1192" t="s">
        <v>153</v>
      </c>
      <c r="AG1192" t="s">
        <v>88</v>
      </c>
      <c r="AH1192" s="3">
        <v>45804</v>
      </c>
      <c r="AJ1192" t="s">
        <v>56</v>
      </c>
      <c r="AK1192" s="3"/>
      <c r="AM1192" s="3"/>
      <c r="AN1192" t="s">
        <v>57</v>
      </c>
      <c r="AO1192" s="3"/>
      <c r="AQ1192" t="s">
        <v>57</v>
      </c>
      <c r="AR1192" t="s">
        <v>69</v>
      </c>
      <c r="AS1192">
        <v>202505</v>
      </c>
      <c r="AT1192" s="3">
        <v>45804</v>
      </c>
      <c r="AU1192">
        <v>2198751</v>
      </c>
      <c r="AW1192" s="3"/>
      <c r="AY1192" s="3"/>
      <c r="BA1192" s="3"/>
      <c r="BC1192" s="3"/>
      <c r="BD1192">
        <v>202505</v>
      </c>
      <c r="BE1192">
        <v>202505</v>
      </c>
      <c r="BF1192" s="5">
        <f>IFERROR(VLOOKUP(Sheet1[[#This Row],[ASESOR]],Parámetros!A:B,2,0),Sheet1[[#This Row],[PERIODO_ALTA]])</f>
        <v>202505</v>
      </c>
      <c r="BG1192" s="5" t="str">
        <f>_xlfn.CONCAT(TRIM(Sheet1[[#This Row],[ASESOR]])," ",TRIM(Sheet1[[#This Row],[DEPARTAMENTO]]))</f>
        <v>CORPORACION DE TODO PERU S.A.C Áncash</v>
      </c>
      <c r="BH1192" s="5" t="str">
        <f>Sheet1[[#This Row],[DNI_ASESOR]]</f>
        <v>20612842389</v>
      </c>
      <c r="BI1192">
        <f>IF(Sheet1[[#This Row],[GRUPO]]="G1",IF(AND(Sheet1[[#This Row],[RECIBO1_PAGADO]]&lt;&gt;"",Sheet1[[#This Row],[RECIBO1_PAGADO]]&lt;=DATEVALUE("10/06/2025")),1,0),0)</f>
        <v>0</v>
      </c>
      <c r="BJ1192" s="9">
        <f>Sheet1[[#This Row],[PRECIO CON IGV EXTERNO]]/1.18</f>
        <v>94.544915254237296</v>
      </c>
      <c r="BK1192" s="5" t="str">
        <f>IF(MONTH(Sheet1[[#This Row],[WS_RECIBO1_EMISION]])=5,"G1",IF(MONTH(Sheet1[[#This Row],[WS_RECIBO1_EMISION]])-5=1,"G2","POR DEFINIR"))</f>
        <v>POR DEFINIR</v>
      </c>
      <c r="BL1192" s="5" t="s">
        <v>1798</v>
      </c>
    </row>
    <row r="1193" spans="1:64" x14ac:dyDescent="0.25">
      <c r="A1193">
        <v>2198780</v>
      </c>
      <c r="B1193" t="s">
        <v>1498</v>
      </c>
      <c r="C1193" t="s">
        <v>1003</v>
      </c>
      <c r="D1193" t="s">
        <v>1003</v>
      </c>
      <c r="E1193" t="s">
        <v>1004</v>
      </c>
      <c r="H1193" s="3">
        <v>45803</v>
      </c>
      <c r="I1193" s="13">
        <v>45803.723082407407</v>
      </c>
      <c r="J1193" t="s">
        <v>191</v>
      </c>
      <c r="K1193">
        <v>550</v>
      </c>
      <c r="L1193" t="s">
        <v>186</v>
      </c>
      <c r="M1193" t="s">
        <v>53</v>
      </c>
      <c r="N1193">
        <v>0</v>
      </c>
      <c r="O1193">
        <v>0</v>
      </c>
      <c r="P1193">
        <v>0</v>
      </c>
      <c r="Q1193">
        <v>0</v>
      </c>
      <c r="R1193" t="s">
        <v>227</v>
      </c>
      <c r="S1193" t="s">
        <v>227</v>
      </c>
      <c r="T1193">
        <v>0</v>
      </c>
      <c r="U1193" t="s">
        <v>227</v>
      </c>
      <c r="V1193" t="s">
        <v>227</v>
      </c>
      <c r="W1193" t="s">
        <v>227</v>
      </c>
      <c r="X1193" t="s">
        <v>227</v>
      </c>
      <c r="Y1193" t="s">
        <v>227</v>
      </c>
      <c r="Z1193" t="s">
        <v>227</v>
      </c>
      <c r="AA1193" t="s">
        <v>54</v>
      </c>
      <c r="AB1193">
        <v>89</v>
      </c>
      <c r="AC1193">
        <v>89</v>
      </c>
      <c r="AD1193" t="s">
        <v>67</v>
      </c>
      <c r="AE1193" t="s">
        <v>1082</v>
      </c>
      <c r="AF1193" t="s">
        <v>1083</v>
      </c>
      <c r="AG1193" t="s">
        <v>88</v>
      </c>
      <c r="AH1193" s="3">
        <v>45804</v>
      </c>
      <c r="AJ1193" t="s">
        <v>56</v>
      </c>
      <c r="AK1193" s="3"/>
      <c r="AM1193" s="3"/>
      <c r="AN1193" t="s">
        <v>57</v>
      </c>
      <c r="AO1193" s="3"/>
      <c r="AR1193"/>
      <c r="AS1193">
        <v>202505</v>
      </c>
      <c r="AT1193" s="3">
        <v>45804</v>
      </c>
      <c r="AU1193">
        <v>2198780</v>
      </c>
      <c r="AW1193" s="3"/>
      <c r="AY1193" s="3"/>
      <c r="BA1193" s="3"/>
      <c r="BC1193" s="3"/>
      <c r="BD1193">
        <v>202505</v>
      </c>
      <c r="BE1193">
        <v>202505</v>
      </c>
      <c r="BF1193" s="5">
        <f>IFERROR(VLOOKUP(Sheet1[[#This Row],[ASESOR]],Parámetros!A:B,2,0),Sheet1[[#This Row],[PERIODO_ALTA]])</f>
        <v>202505</v>
      </c>
      <c r="BG1193" s="5" t="str">
        <f>_xlfn.CONCAT(TRIM(Sheet1[[#This Row],[ASESOR]])," ",TRIM(Sheet1[[#This Row],[DEPARTAMENTO]]))</f>
        <v>MEBRA ABSOLUTO S.A.C. Arequipa</v>
      </c>
      <c r="BH1193" s="5" t="str">
        <f>Sheet1[[#This Row],[DNI_ASESOR]]</f>
        <v>20601247519</v>
      </c>
      <c r="BI1193">
        <f>IF(Sheet1[[#This Row],[GRUPO]]="G1",IF(AND(Sheet1[[#This Row],[RECIBO1_PAGADO]]&lt;&gt;"",Sheet1[[#This Row],[RECIBO1_PAGADO]]&lt;=DATEVALUE("10/06/2025")),1,0),0)</f>
        <v>0</v>
      </c>
      <c r="BJ1193" s="9">
        <f>Sheet1[[#This Row],[PRECIO CON IGV EXTERNO]]/1.18</f>
        <v>75.423728813559322</v>
      </c>
      <c r="BK1193" s="5" t="str">
        <f>IF(MONTH(Sheet1[[#This Row],[WS_RECIBO1_EMISION]])=5,"G1",IF(MONTH(Sheet1[[#This Row],[WS_RECIBO1_EMISION]])-5=1,"G2","POR DEFINIR"))</f>
        <v>POR DEFINIR</v>
      </c>
      <c r="BL1193" s="5" t="s">
        <v>1797</v>
      </c>
    </row>
    <row r="1194" spans="1:64" x14ac:dyDescent="0.25">
      <c r="A1194">
        <v>2198992</v>
      </c>
      <c r="B1194" t="s">
        <v>1499</v>
      </c>
      <c r="C1194" t="s">
        <v>85</v>
      </c>
      <c r="D1194" t="s">
        <v>86</v>
      </c>
      <c r="E1194" t="s">
        <v>87</v>
      </c>
      <c r="H1194" s="3">
        <v>45803</v>
      </c>
      <c r="I1194" s="13">
        <v>45803.814708252314</v>
      </c>
      <c r="J1194" t="s">
        <v>190</v>
      </c>
      <c r="K1194">
        <v>350</v>
      </c>
      <c r="L1194" t="s">
        <v>186</v>
      </c>
      <c r="M1194" t="s">
        <v>53</v>
      </c>
      <c r="N1194">
        <v>0</v>
      </c>
      <c r="O1194">
        <v>0</v>
      </c>
      <c r="P1194">
        <v>0</v>
      </c>
      <c r="Q1194">
        <v>0</v>
      </c>
      <c r="R1194" t="s">
        <v>227</v>
      </c>
      <c r="S1194" t="s">
        <v>227</v>
      </c>
      <c r="T1194">
        <v>0</v>
      </c>
      <c r="U1194" t="s">
        <v>227</v>
      </c>
      <c r="V1194" t="s">
        <v>227</v>
      </c>
      <c r="W1194" t="s">
        <v>227</v>
      </c>
      <c r="X1194" t="s">
        <v>227</v>
      </c>
      <c r="Y1194" t="s">
        <v>227</v>
      </c>
      <c r="Z1194" t="s">
        <v>227</v>
      </c>
      <c r="AA1194" t="s">
        <v>54</v>
      </c>
      <c r="AB1194">
        <v>69</v>
      </c>
      <c r="AC1194">
        <v>69</v>
      </c>
      <c r="AD1194" t="s">
        <v>67</v>
      </c>
      <c r="AE1194" t="s">
        <v>146</v>
      </c>
      <c r="AF1194" t="s">
        <v>147</v>
      </c>
      <c r="AG1194" t="s">
        <v>88</v>
      </c>
      <c r="AH1194" s="3">
        <v>45804</v>
      </c>
      <c r="AJ1194" t="s">
        <v>56</v>
      </c>
      <c r="AK1194" s="3"/>
      <c r="AM1194" s="3"/>
      <c r="AN1194" t="s">
        <v>57</v>
      </c>
      <c r="AO1194" s="3"/>
      <c r="AR1194"/>
      <c r="AS1194">
        <v>202505</v>
      </c>
      <c r="AT1194" s="3">
        <v>45804</v>
      </c>
      <c r="AU1194">
        <v>2198992</v>
      </c>
      <c r="AW1194" s="3"/>
      <c r="AY1194" s="3"/>
      <c r="BA1194" s="3"/>
      <c r="BC1194" s="3"/>
      <c r="BD1194">
        <v>202505</v>
      </c>
      <c r="BE1194">
        <v>202505</v>
      </c>
      <c r="BF1194" s="5">
        <f>IFERROR(VLOOKUP(Sheet1[[#This Row],[ASESOR]],Parámetros!A:B,2,0),Sheet1[[#This Row],[PERIODO_ALTA]])</f>
        <v>202505</v>
      </c>
      <c r="BG1194" s="5" t="str">
        <f>_xlfn.CONCAT(TRIM(Sheet1[[#This Row],[ASESOR]])," ",TRIM(Sheet1[[#This Row],[DEPARTAMENTO]]))</f>
        <v>SERVICIOS GENERALES F Y G DIST Lambayeque</v>
      </c>
      <c r="BH1194" s="5" t="str">
        <f>Sheet1[[#This Row],[DNI_ASESOR]]</f>
        <v>20538983609</v>
      </c>
      <c r="BI1194">
        <f>IF(Sheet1[[#This Row],[GRUPO]]="G1",IF(AND(Sheet1[[#This Row],[RECIBO1_PAGADO]]&lt;&gt;"",Sheet1[[#This Row],[RECIBO1_PAGADO]]&lt;=DATEVALUE("10/06/2025")),1,0),0)</f>
        <v>0</v>
      </c>
      <c r="BJ1194" s="9">
        <f>Sheet1[[#This Row],[PRECIO CON IGV EXTERNO]]/1.18</f>
        <v>58.474576271186443</v>
      </c>
      <c r="BK1194" s="5" t="str">
        <f>IF(MONTH(Sheet1[[#This Row],[WS_RECIBO1_EMISION]])=5,"G1",IF(MONTH(Sheet1[[#This Row],[WS_RECIBO1_EMISION]])-5=1,"G2","POR DEFINIR"))</f>
        <v>POR DEFINIR</v>
      </c>
      <c r="BL1194" s="5" t="s">
        <v>1798</v>
      </c>
    </row>
    <row r="1195" spans="1:64" x14ac:dyDescent="0.25">
      <c r="A1195">
        <v>2199013</v>
      </c>
      <c r="B1195" t="s">
        <v>1500</v>
      </c>
      <c r="C1195" t="s">
        <v>94</v>
      </c>
      <c r="D1195" t="s">
        <v>95</v>
      </c>
      <c r="E1195" t="s">
        <v>96</v>
      </c>
      <c r="H1195" s="3">
        <v>45803</v>
      </c>
      <c r="I1195" s="13">
        <v>45803.7876412037</v>
      </c>
      <c r="J1195" t="s">
        <v>190</v>
      </c>
      <c r="K1195">
        <v>350</v>
      </c>
      <c r="L1195" t="s">
        <v>186</v>
      </c>
      <c r="M1195" t="s">
        <v>53</v>
      </c>
      <c r="N1195">
        <v>0</v>
      </c>
      <c r="O1195">
        <v>0</v>
      </c>
      <c r="P1195">
        <v>0</v>
      </c>
      <c r="Q1195">
        <v>0</v>
      </c>
      <c r="R1195" t="s">
        <v>227</v>
      </c>
      <c r="S1195" t="s">
        <v>227</v>
      </c>
      <c r="T1195">
        <v>0</v>
      </c>
      <c r="U1195" t="s">
        <v>227</v>
      </c>
      <c r="V1195" t="s">
        <v>227</v>
      </c>
      <c r="W1195" t="s">
        <v>227</v>
      </c>
      <c r="X1195" t="s">
        <v>227</v>
      </c>
      <c r="Y1195" t="s">
        <v>227</v>
      </c>
      <c r="Z1195" t="s">
        <v>227</v>
      </c>
      <c r="AA1195" t="s">
        <v>54</v>
      </c>
      <c r="AB1195">
        <v>69</v>
      </c>
      <c r="AC1195">
        <v>69</v>
      </c>
      <c r="AD1195" t="s">
        <v>55</v>
      </c>
      <c r="AE1195" t="s">
        <v>199</v>
      </c>
      <c r="AF1195" t="s">
        <v>200</v>
      </c>
      <c r="AG1195" t="s">
        <v>88</v>
      </c>
      <c r="AH1195" s="3">
        <v>45804</v>
      </c>
      <c r="AJ1195" t="s">
        <v>56</v>
      </c>
      <c r="AK1195" s="3"/>
      <c r="AM1195" s="3"/>
      <c r="AN1195" t="s">
        <v>57</v>
      </c>
      <c r="AO1195" s="3"/>
      <c r="AR1195"/>
      <c r="AS1195">
        <v>202505</v>
      </c>
      <c r="AT1195" s="3">
        <v>45804</v>
      </c>
      <c r="AU1195">
        <v>2199013</v>
      </c>
      <c r="AW1195" s="3"/>
      <c r="AY1195" s="3"/>
      <c r="BA1195" s="3"/>
      <c r="BC1195" s="3"/>
      <c r="BD1195">
        <v>202505</v>
      </c>
      <c r="BE1195">
        <v>202505</v>
      </c>
      <c r="BF1195" s="5">
        <f>IFERROR(VLOOKUP(Sheet1[[#This Row],[ASESOR]],Parámetros!A:B,2,0),Sheet1[[#This Row],[PERIODO_ALTA]])</f>
        <v>202505</v>
      </c>
      <c r="BG1195" s="5" t="str">
        <f>_xlfn.CONCAT(TRIM(Sheet1[[#This Row],[ASESOR]])," ",TRIM(Sheet1[[#This Row],[DEPARTAMENTO]]))</f>
        <v>TELCO CONTACT S.A.C La Libertad</v>
      </c>
      <c r="BH1195" s="5" t="str">
        <f>Sheet1[[#This Row],[DNI_ASESOR]]</f>
        <v>20613723219</v>
      </c>
      <c r="BI1195">
        <f>IF(Sheet1[[#This Row],[GRUPO]]="G1",IF(AND(Sheet1[[#This Row],[RECIBO1_PAGADO]]&lt;&gt;"",Sheet1[[#This Row],[RECIBO1_PAGADO]]&lt;=DATEVALUE("10/06/2025")),1,0),0)</f>
        <v>0</v>
      </c>
      <c r="BJ1195" s="9">
        <f>Sheet1[[#This Row],[PRECIO CON IGV EXTERNO]]/1.18</f>
        <v>58.474576271186443</v>
      </c>
      <c r="BK1195" s="5" t="str">
        <f>IF(MONTH(Sheet1[[#This Row],[WS_RECIBO1_EMISION]])=5,"G1",IF(MONTH(Sheet1[[#This Row],[WS_RECIBO1_EMISION]])-5=1,"G2","POR DEFINIR"))</f>
        <v>POR DEFINIR</v>
      </c>
      <c r="BL1195" s="5" t="s">
        <v>1798</v>
      </c>
    </row>
    <row r="1196" spans="1:64" x14ac:dyDescent="0.25">
      <c r="A1196">
        <v>2199020</v>
      </c>
      <c r="B1196" t="s">
        <v>1501</v>
      </c>
      <c r="C1196" t="s">
        <v>85</v>
      </c>
      <c r="D1196" t="s">
        <v>86</v>
      </c>
      <c r="E1196" t="s">
        <v>87</v>
      </c>
      <c r="G1196" t="s">
        <v>1502</v>
      </c>
      <c r="H1196" s="3">
        <v>45803</v>
      </c>
      <c r="I1196" s="13">
        <v>45803.806636030095</v>
      </c>
      <c r="J1196" t="s">
        <v>190</v>
      </c>
      <c r="K1196">
        <v>350</v>
      </c>
      <c r="L1196" t="s">
        <v>186</v>
      </c>
      <c r="M1196" t="s">
        <v>53</v>
      </c>
      <c r="N1196">
        <v>0</v>
      </c>
      <c r="O1196">
        <v>0</v>
      </c>
      <c r="P1196">
        <v>0</v>
      </c>
      <c r="Q1196">
        <v>0</v>
      </c>
      <c r="R1196" t="s">
        <v>227</v>
      </c>
      <c r="S1196" t="s">
        <v>227</v>
      </c>
      <c r="T1196">
        <v>0</v>
      </c>
      <c r="U1196" t="s">
        <v>227</v>
      </c>
      <c r="V1196" t="s">
        <v>227</v>
      </c>
      <c r="W1196" t="s">
        <v>227</v>
      </c>
      <c r="X1196" t="s">
        <v>227</v>
      </c>
      <c r="Y1196" t="s">
        <v>227</v>
      </c>
      <c r="Z1196" t="s">
        <v>227</v>
      </c>
      <c r="AA1196" t="s">
        <v>59</v>
      </c>
      <c r="AB1196">
        <v>69</v>
      </c>
      <c r="AC1196">
        <v>69</v>
      </c>
      <c r="AD1196" t="s">
        <v>67</v>
      </c>
      <c r="AE1196" t="s">
        <v>91</v>
      </c>
      <c r="AF1196" t="s">
        <v>92</v>
      </c>
      <c r="AG1196" t="s">
        <v>88</v>
      </c>
      <c r="AH1196" s="3">
        <v>45804</v>
      </c>
      <c r="AJ1196" t="s">
        <v>56</v>
      </c>
      <c r="AK1196" s="3"/>
      <c r="AM1196" s="3"/>
      <c r="AN1196" t="s">
        <v>57</v>
      </c>
      <c r="AO1196" s="3"/>
      <c r="AR1196"/>
      <c r="AS1196">
        <v>202505</v>
      </c>
      <c r="AT1196" s="3">
        <v>45804</v>
      </c>
      <c r="AU1196">
        <v>2199020</v>
      </c>
      <c r="AW1196" s="3"/>
      <c r="AY1196" s="3"/>
      <c r="BA1196" s="3"/>
      <c r="BC1196" s="3"/>
      <c r="BD1196">
        <v>202505</v>
      </c>
      <c r="BE1196">
        <v>202505</v>
      </c>
      <c r="BF1196" s="5">
        <f>IFERROR(VLOOKUP(Sheet1[[#This Row],[ASESOR]],Parámetros!A:B,2,0),Sheet1[[#This Row],[PERIODO_ALTA]])</f>
        <v>202505</v>
      </c>
      <c r="BG1196" s="5" t="str">
        <f>_xlfn.CONCAT(TRIM(Sheet1[[#This Row],[ASESOR]])," ",TRIM(Sheet1[[#This Row],[DEPARTAMENTO]]))</f>
        <v>YBENS GROUP Lambayeque</v>
      </c>
      <c r="BH1196" s="5" t="str">
        <f>Sheet1[[#This Row],[DNI_ASESOR]]</f>
        <v>20610803131</v>
      </c>
      <c r="BI1196">
        <f>IF(Sheet1[[#This Row],[GRUPO]]="G1",IF(AND(Sheet1[[#This Row],[RECIBO1_PAGADO]]&lt;&gt;"",Sheet1[[#This Row],[RECIBO1_PAGADO]]&lt;=DATEVALUE("10/06/2025")),1,0),0)</f>
        <v>0</v>
      </c>
      <c r="BJ1196" s="9">
        <f>Sheet1[[#This Row],[PRECIO CON IGV EXTERNO]]/1.18</f>
        <v>58.474576271186443</v>
      </c>
      <c r="BK1196" s="5" t="str">
        <f>IF(MONTH(Sheet1[[#This Row],[WS_RECIBO1_EMISION]])=5,"G1",IF(MONTH(Sheet1[[#This Row],[WS_RECIBO1_EMISION]])-5=1,"G2","POR DEFINIR"))</f>
        <v>POR DEFINIR</v>
      </c>
      <c r="BL1196" s="5" t="s">
        <v>1798</v>
      </c>
    </row>
    <row r="1197" spans="1:64" x14ac:dyDescent="0.25">
      <c r="A1197">
        <v>2199026</v>
      </c>
      <c r="B1197" t="s">
        <v>1503</v>
      </c>
      <c r="C1197" t="s">
        <v>89</v>
      </c>
      <c r="D1197" t="s">
        <v>89</v>
      </c>
      <c r="E1197" t="s">
        <v>90</v>
      </c>
      <c r="H1197" s="3">
        <v>45803</v>
      </c>
      <c r="I1197" s="13">
        <v>45803.785573298614</v>
      </c>
      <c r="J1197" t="s">
        <v>190</v>
      </c>
      <c r="K1197">
        <v>350</v>
      </c>
      <c r="L1197" t="s">
        <v>186</v>
      </c>
      <c r="M1197" t="s">
        <v>53</v>
      </c>
      <c r="N1197">
        <v>0</v>
      </c>
      <c r="O1197">
        <v>0</v>
      </c>
      <c r="P1197">
        <v>0</v>
      </c>
      <c r="Q1197">
        <v>0</v>
      </c>
      <c r="R1197" t="s">
        <v>227</v>
      </c>
      <c r="S1197" t="s">
        <v>227</v>
      </c>
      <c r="T1197">
        <v>0</v>
      </c>
      <c r="U1197" t="s">
        <v>227</v>
      </c>
      <c r="V1197" t="s">
        <v>227</v>
      </c>
      <c r="W1197" t="s">
        <v>227</v>
      </c>
      <c r="X1197" t="s">
        <v>227</v>
      </c>
      <c r="Y1197" t="s">
        <v>227</v>
      </c>
      <c r="Z1197" t="s">
        <v>227</v>
      </c>
      <c r="AA1197" t="s">
        <v>64</v>
      </c>
      <c r="AB1197">
        <v>69</v>
      </c>
      <c r="AC1197">
        <v>69</v>
      </c>
      <c r="AD1197" t="s">
        <v>67</v>
      </c>
      <c r="AE1197" t="s">
        <v>4</v>
      </c>
      <c r="AF1197" t="s">
        <v>8</v>
      </c>
      <c r="AG1197" t="s">
        <v>88</v>
      </c>
      <c r="AH1197" s="3">
        <v>45804</v>
      </c>
      <c r="AJ1197" t="s">
        <v>56</v>
      </c>
      <c r="AK1197" s="3"/>
      <c r="AM1197" s="3"/>
      <c r="AN1197" t="s">
        <v>57</v>
      </c>
      <c r="AO1197" s="3"/>
      <c r="AR1197"/>
      <c r="AS1197">
        <v>202505</v>
      </c>
      <c r="AT1197" s="3">
        <v>45804</v>
      </c>
      <c r="AU1197">
        <v>2199026</v>
      </c>
      <c r="AW1197" s="3"/>
      <c r="AY1197" s="3"/>
      <c r="BA1197" s="3"/>
      <c r="BC1197" s="3"/>
      <c r="BD1197">
        <v>202505</v>
      </c>
      <c r="BE1197">
        <v>202505</v>
      </c>
      <c r="BF1197" s="5">
        <f>IFERROR(VLOOKUP(Sheet1[[#This Row],[ASESOR]],Parámetros!A:B,2,0),Sheet1[[#This Row],[PERIODO_ALTA]])</f>
        <v>202505</v>
      </c>
      <c r="BG1197" s="5" t="str">
        <f>_xlfn.CONCAT(TRIM(Sheet1[[#This Row],[ASESOR]])," ",TRIM(Sheet1[[#This Row],[DEPARTAMENTO]]))</f>
        <v>ALIV TELECOM S.A.C. Piura</v>
      </c>
      <c r="BH1197" s="5" t="str">
        <f>Sheet1[[#This Row],[DNI_ASESOR]]</f>
        <v>20609316170</v>
      </c>
      <c r="BI1197">
        <f>IF(Sheet1[[#This Row],[GRUPO]]="G1",IF(AND(Sheet1[[#This Row],[RECIBO1_PAGADO]]&lt;&gt;"",Sheet1[[#This Row],[RECIBO1_PAGADO]]&lt;=DATEVALUE("10/06/2025")),1,0),0)</f>
        <v>0</v>
      </c>
      <c r="BJ1197" s="9">
        <f>Sheet1[[#This Row],[PRECIO CON IGV EXTERNO]]/1.18</f>
        <v>58.474576271186443</v>
      </c>
      <c r="BK1197" s="5" t="str">
        <f>IF(MONTH(Sheet1[[#This Row],[WS_RECIBO1_EMISION]])=5,"G1",IF(MONTH(Sheet1[[#This Row],[WS_RECIBO1_EMISION]])-5=1,"G2","POR DEFINIR"))</f>
        <v>POR DEFINIR</v>
      </c>
      <c r="BL1197" s="5" t="s">
        <v>1798</v>
      </c>
    </row>
    <row r="1198" spans="1:64" x14ac:dyDescent="0.25">
      <c r="A1198">
        <v>2199032</v>
      </c>
      <c r="B1198" t="s">
        <v>1504</v>
      </c>
      <c r="C1198" t="s">
        <v>94</v>
      </c>
      <c r="D1198" t="s">
        <v>95</v>
      </c>
      <c r="E1198" t="s">
        <v>102</v>
      </c>
      <c r="G1198" t="s">
        <v>1505</v>
      </c>
      <c r="H1198" s="3">
        <v>45803</v>
      </c>
      <c r="I1198" s="13">
        <v>45803.820957870368</v>
      </c>
      <c r="J1198" t="s">
        <v>195</v>
      </c>
      <c r="K1198">
        <v>1000</v>
      </c>
      <c r="L1198" t="s">
        <v>188</v>
      </c>
      <c r="M1198" t="s">
        <v>58</v>
      </c>
      <c r="N1198">
        <v>1</v>
      </c>
      <c r="O1198">
        <v>0</v>
      </c>
      <c r="P1198">
        <v>0</v>
      </c>
      <c r="Q1198">
        <v>0</v>
      </c>
      <c r="R1198" t="s">
        <v>227</v>
      </c>
      <c r="S1198" t="s">
        <v>227</v>
      </c>
      <c r="T1198">
        <v>0</v>
      </c>
      <c r="U1198" t="s">
        <v>227</v>
      </c>
      <c r="V1198" t="s">
        <v>227</v>
      </c>
      <c r="W1198" t="s">
        <v>227</v>
      </c>
      <c r="X1198" t="s">
        <v>227</v>
      </c>
      <c r="Y1198" t="s">
        <v>227</v>
      </c>
      <c r="Z1198" t="s">
        <v>228</v>
      </c>
      <c r="AA1198" t="s">
        <v>59</v>
      </c>
      <c r="AB1198">
        <v>129.9</v>
      </c>
      <c r="AC1198">
        <v>111.563</v>
      </c>
      <c r="AD1198" t="s">
        <v>67</v>
      </c>
      <c r="AE1198" t="s">
        <v>151</v>
      </c>
      <c r="AF1198" t="s">
        <v>152</v>
      </c>
      <c r="AG1198" t="s">
        <v>88</v>
      </c>
      <c r="AH1198" s="3">
        <v>45804</v>
      </c>
      <c r="AJ1198" t="s">
        <v>56</v>
      </c>
      <c r="AK1198" s="3"/>
      <c r="AM1198" s="3"/>
      <c r="AN1198" t="s">
        <v>57</v>
      </c>
      <c r="AO1198" s="3"/>
      <c r="AR1198"/>
      <c r="AS1198">
        <v>202505</v>
      </c>
      <c r="AT1198" s="3">
        <v>45804</v>
      </c>
      <c r="AU1198">
        <v>2199032</v>
      </c>
      <c r="AW1198" s="3"/>
      <c r="AY1198" s="3"/>
      <c r="BA1198" s="3"/>
      <c r="BC1198" s="3"/>
      <c r="BD1198">
        <v>202505</v>
      </c>
      <c r="BE1198">
        <v>202505</v>
      </c>
      <c r="BF1198" s="5">
        <f>IFERROR(VLOOKUP(Sheet1[[#This Row],[ASESOR]],Parámetros!A:B,2,0),Sheet1[[#This Row],[PERIODO_ALTA]])</f>
        <v>202505</v>
      </c>
      <c r="BG1198" s="5" t="str">
        <f>_xlfn.CONCAT(TRIM(Sheet1[[#This Row],[ASESOR]])," ",TRIM(Sheet1[[#This Row],[DEPARTAMENTO]]))</f>
        <v>SAVY OUTSOURCING S.A.C. La Libertad</v>
      </c>
      <c r="BH1198" s="5" t="str">
        <f>Sheet1[[#This Row],[DNI_ASESOR]]</f>
        <v>20611812893</v>
      </c>
      <c r="BI1198">
        <f>IF(Sheet1[[#This Row],[GRUPO]]="G1",IF(AND(Sheet1[[#This Row],[RECIBO1_PAGADO]]&lt;&gt;"",Sheet1[[#This Row],[RECIBO1_PAGADO]]&lt;=DATEVALUE("10/06/2025")),1,0),0)</f>
        <v>0</v>
      </c>
      <c r="BJ1198" s="9">
        <f>Sheet1[[#This Row],[PRECIO CON IGV EXTERNO]]/1.18</f>
        <v>94.544915254237296</v>
      </c>
      <c r="BK1198" s="5" t="str">
        <f>IF(MONTH(Sheet1[[#This Row],[WS_RECIBO1_EMISION]])=5,"G1",IF(MONTH(Sheet1[[#This Row],[WS_RECIBO1_EMISION]])-5=1,"G2","POR DEFINIR"))</f>
        <v>POR DEFINIR</v>
      </c>
      <c r="BL1198" s="5" t="s">
        <v>1798</v>
      </c>
    </row>
    <row r="1199" spans="1:64" x14ac:dyDescent="0.25">
      <c r="A1199">
        <v>2199041</v>
      </c>
      <c r="B1199" t="s">
        <v>1506</v>
      </c>
      <c r="C1199" t="s">
        <v>94</v>
      </c>
      <c r="D1199" t="s">
        <v>95</v>
      </c>
      <c r="E1199" t="s">
        <v>102</v>
      </c>
      <c r="G1199" t="s">
        <v>1507</v>
      </c>
      <c r="H1199" s="3">
        <v>45803</v>
      </c>
      <c r="I1199" s="13">
        <v>45803.823072453706</v>
      </c>
      <c r="J1199" t="s">
        <v>195</v>
      </c>
      <c r="K1199">
        <v>1000</v>
      </c>
      <c r="L1199" t="s">
        <v>188</v>
      </c>
      <c r="M1199" t="s">
        <v>58</v>
      </c>
      <c r="N1199">
        <v>1</v>
      </c>
      <c r="O1199">
        <v>0</v>
      </c>
      <c r="P1199">
        <v>0</v>
      </c>
      <c r="Q1199">
        <v>0</v>
      </c>
      <c r="R1199" t="s">
        <v>227</v>
      </c>
      <c r="S1199" t="s">
        <v>227</v>
      </c>
      <c r="T1199">
        <v>0</v>
      </c>
      <c r="U1199" t="s">
        <v>227</v>
      </c>
      <c r="V1199" t="s">
        <v>227</v>
      </c>
      <c r="W1199" t="s">
        <v>227</v>
      </c>
      <c r="X1199" t="s">
        <v>227</v>
      </c>
      <c r="Y1199" t="s">
        <v>227</v>
      </c>
      <c r="Z1199" t="s">
        <v>228</v>
      </c>
      <c r="AA1199" t="s">
        <v>59</v>
      </c>
      <c r="AB1199">
        <v>129.9</v>
      </c>
      <c r="AC1199">
        <v>111.563</v>
      </c>
      <c r="AD1199" t="s">
        <v>55</v>
      </c>
      <c r="AE1199" t="s">
        <v>141</v>
      </c>
      <c r="AF1199" t="s">
        <v>187</v>
      </c>
      <c r="AG1199" t="s">
        <v>88</v>
      </c>
      <c r="AH1199" s="3">
        <v>45805</v>
      </c>
      <c r="AJ1199" t="s">
        <v>56</v>
      </c>
      <c r="AK1199" s="3"/>
      <c r="AM1199" s="3"/>
      <c r="AN1199" t="s">
        <v>57</v>
      </c>
      <c r="AO1199" s="3"/>
      <c r="AR1199"/>
      <c r="AS1199">
        <v>202505</v>
      </c>
      <c r="AT1199" s="3">
        <v>45805</v>
      </c>
      <c r="AU1199">
        <v>2199041</v>
      </c>
      <c r="AW1199" s="3"/>
      <c r="AY1199" s="3"/>
      <c r="BA1199" s="3"/>
      <c r="BC1199" s="3"/>
      <c r="BD1199">
        <v>202505</v>
      </c>
      <c r="BE1199">
        <v>202505</v>
      </c>
      <c r="BF1199" s="5">
        <f>IFERROR(VLOOKUP(Sheet1[[#This Row],[ASESOR]],Parámetros!A:B,2,0),Sheet1[[#This Row],[PERIODO_ALTA]])</f>
        <v>202505</v>
      </c>
      <c r="BG1199" s="5" t="str">
        <f>_xlfn.CONCAT(TRIM(Sheet1[[#This Row],[ASESOR]])," ",TRIM(Sheet1[[#This Row],[DEPARTAMENTO]]))</f>
        <v>EXPORTEL PROVINCIA La Libertad</v>
      </c>
      <c r="BH1199" s="5" t="str">
        <f>Sheet1[[#This Row],[DNI_ASESOR]]</f>
        <v>20610487672</v>
      </c>
      <c r="BI1199">
        <f>IF(Sheet1[[#This Row],[GRUPO]]="G1",IF(AND(Sheet1[[#This Row],[RECIBO1_PAGADO]]&lt;&gt;"",Sheet1[[#This Row],[RECIBO1_PAGADO]]&lt;=DATEVALUE("10/06/2025")),1,0),0)</f>
        <v>0</v>
      </c>
      <c r="BJ1199" s="9">
        <f>Sheet1[[#This Row],[PRECIO CON IGV EXTERNO]]/1.18</f>
        <v>94.544915254237296</v>
      </c>
      <c r="BK1199" s="5" t="str">
        <f>IF(MONTH(Sheet1[[#This Row],[WS_RECIBO1_EMISION]])=5,"G1",IF(MONTH(Sheet1[[#This Row],[WS_RECIBO1_EMISION]])-5=1,"G2","POR DEFINIR"))</f>
        <v>POR DEFINIR</v>
      </c>
      <c r="BL1199" s="5" t="s">
        <v>1798</v>
      </c>
    </row>
    <row r="1200" spans="1:64" x14ac:dyDescent="0.25">
      <c r="A1200">
        <v>2199149</v>
      </c>
      <c r="B1200" t="s">
        <v>1508</v>
      </c>
      <c r="C1200" t="s">
        <v>85</v>
      </c>
      <c r="D1200" t="s">
        <v>86</v>
      </c>
      <c r="E1200" t="s">
        <v>66</v>
      </c>
      <c r="H1200" s="3">
        <v>45803</v>
      </c>
      <c r="I1200" s="13">
        <v>45803.841801388888</v>
      </c>
      <c r="J1200" t="s">
        <v>190</v>
      </c>
      <c r="K1200">
        <v>350</v>
      </c>
      <c r="L1200" t="s">
        <v>186</v>
      </c>
      <c r="M1200" t="s">
        <v>53</v>
      </c>
      <c r="N1200">
        <v>0</v>
      </c>
      <c r="O1200">
        <v>0</v>
      </c>
      <c r="P1200">
        <v>0</v>
      </c>
      <c r="Q1200">
        <v>0</v>
      </c>
      <c r="R1200" t="s">
        <v>227</v>
      </c>
      <c r="S1200" t="s">
        <v>227</v>
      </c>
      <c r="T1200">
        <v>0</v>
      </c>
      <c r="U1200" t="s">
        <v>227</v>
      </c>
      <c r="V1200" t="s">
        <v>227</v>
      </c>
      <c r="W1200" t="s">
        <v>227</v>
      </c>
      <c r="X1200" t="s">
        <v>227</v>
      </c>
      <c r="Y1200" t="s">
        <v>227</v>
      </c>
      <c r="Z1200" t="s">
        <v>227</v>
      </c>
      <c r="AA1200" t="s">
        <v>54</v>
      </c>
      <c r="AB1200">
        <v>69</v>
      </c>
      <c r="AC1200">
        <v>69</v>
      </c>
      <c r="AD1200" t="s">
        <v>67</v>
      </c>
      <c r="AE1200" t="s">
        <v>70</v>
      </c>
      <c r="AF1200" t="s">
        <v>131</v>
      </c>
      <c r="AG1200" t="s">
        <v>88</v>
      </c>
      <c r="AH1200" s="3">
        <v>45804</v>
      </c>
      <c r="AJ1200" t="s">
        <v>56</v>
      </c>
      <c r="AK1200" s="3"/>
      <c r="AM1200" s="3"/>
      <c r="AN1200" t="s">
        <v>57</v>
      </c>
      <c r="AO1200" s="3"/>
      <c r="AR1200"/>
      <c r="AS1200">
        <v>202505</v>
      </c>
      <c r="AT1200" s="3">
        <v>45804</v>
      </c>
      <c r="AU1200">
        <v>2199149</v>
      </c>
      <c r="AW1200" s="3"/>
      <c r="AY1200" s="3"/>
      <c r="BA1200" s="3"/>
      <c r="BC1200" s="3"/>
      <c r="BD1200">
        <v>202505</v>
      </c>
      <c r="BE1200">
        <v>202505</v>
      </c>
      <c r="BF1200" s="5">
        <f>IFERROR(VLOOKUP(Sheet1[[#This Row],[ASESOR]],Parámetros!A:B,2,0),Sheet1[[#This Row],[PERIODO_ALTA]])</f>
        <v>202505</v>
      </c>
      <c r="BG1200" s="5" t="str">
        <f>_xlfn.CONCAT(TRIM(Sheet1[[#This Row],[ASESOR]])," ",TRIM(Sheet1[[#This Row],[DEPARTAMENTO]]))</f>
        <v>SICOMNET SAC Lambayeque</v>
      </c>
      <c r="BH1200" s="5" t="str">
        <f>Sheet1[[#This Row],[DNI_ASESOR]]</f>
        <v>20610959564</v>
      </c>
      <c r="BI1200">
        <f>IF(Sheet1[[#This Row],[GRUPO]]="G1",IF(AND(Sheet1[[#This Row],[RECIBO1_PAGADO]]&lt;&gt;"",Sheet1[[#This Row],[RECIBO1_PAGADO]]&lt;=DATEVALUE("10/06/2025")),1,0),0)</f>
        <v>0</v>
      </c>
      <c r="BJ1200" s="9">
        <f>Sheet1[[#This Row],[PRECIO CON IGV EXTERNO]]/1.18</f>
        <v>58.474576271186443</v>
      </c>
      <c r="BK1200" s="5" t="str">
        <f>IF(MONTH(Sheet1[[#This Row],[WS_RECIBO1_EMISION]])=5,"G1",IF(MONTH(Sheet1[[#This Row],[WS_RECIBO1_EMISION]])-5=1,"G2","POR DEFINIR"))</f>
        <v>POR DEFINIR</v>
      </c>
      <c r="BL1200" s="5" t="s">
        <v>1798</v>
      </c>
    </row>
    <row r="1201" spans="1:64" x14ac:dyDescent="0.25">
      <c r="A1201">
        <v>2199168</v>
      </c>
      <c r="B1201" t="s">
        <v>1509</v>
      </c>
      <c r="C1201" t="s">
        <v>89</v>
      </c>
      <c r="D1201" t="s">
        <v>89</v>
      </c>
      <c r="E1201" t="s">
        <v>93</v>
      </c>
      <c r="H1201" s="3">
        <v>45803</v>
      </c>
      <c r="I1201" s="13">
        <v>45803.873053159725</v>
      </c>
      <c r="J1201" t="s">
        <v>195</v>
      </c>
      <c r="K1201">
        <v>1000</v>
      </c>
      <c r="L1201" t="s">
        <v>188</v>
      </c>
      <c r="M1201" t="s">
        <v>58</v>
      </c>
      <c r="N1201">
        <v>1</v>
      </c>
      <c r="O1201">
        <v>0</v>
      </c>
      <c r="P1201">
        <v>0</v>
      </c>
      <c r="Q1201">
        <v>0</v>
      </c>
      <c r="R1201" t="s">
        <v>227</v>
      </c>
      <c r="S1201" t="s">
        <v>227</v>
      </c>
      <c r="T1201">
        <v>0</v>
      </c>
      <c r="U1201" t="s">
        <v>227</v>
      </c>
      <c r="V1201" t="s">
        <v>227</v>
      </c>
      <c r="W1201" t="s">
        <v>227</v>
      </c>
      <c r="X1201" t="s">
        <v>227</v>
      </c>
      <c r="Y1201" t="s">
        <v>227</v>
      </c>
      <c r="Z1201" t="s">
        <v>228</v>
      </c>
      <c r="AA1201" t="s">
        <v>54</v>
      </c>
      <c r="AB1201">
        <v>129.9</v>
      </c>
      <c r="AC1201">
        <v>111.563</v>
      </c>
      <c r="AD1201" t="s">
        <v>67</v>
      </c>
      <c r="AE1201" t="s">
        <v>4</v>
      </c>
      <c r="AF1201" t="s">
        <v>8</v>
      </c>
      <c r="AG1201" t="s">
        <v>88</v>
      </c>
      <c r="AH1201" s="3">
        <v>45804</v>
      </c>
      <c r="AJ1201" t="s">
        <v>56</v>
      </c>
      <c r="AK1201" s="3"/>
      <c r="AM1201" s="3"/>
      <c r="AN1201" t="s">
        <v>57</v>
      </c>
      <c r="AO1201" s="3"/>
      <c r="AR1201"/>
      <c r="AS1201">
        <v>202505</v>
      </c>
      <c r="AT1201" s="3">
        <v>45804</v>
      </c>
      <c r="AU1201">
        <v>2199168</v>
      </c>
      <c r="AW1201" s="3"/>
      <c r="AY1201" s="3"/>
      <c r="BA1201" s="3"/>
      <c r="BC1201" s="3"/>
      <c r="BD1201">
        <v>202505</v>
      </c>
      <c r="BE1201">
        <v>202505</v>
      </c>
      <c r="BF1201" s="5">
        <f>IFERROR(VLOOKUP(Sheet1[[#This Row],[ASESOR]],Parámetros!A:B,2,0),Sheet1[[#This Row],[PERIODO_ALTA]])</f>
        <v>202505</v>
      </c>
      <c r="BG1201" s="5" t="str">
        <f>_xlfn.CONCAT(TRIM(Sheet1[[#This Row],[ASESOR]])," ",TRIM(Sheet1[[#This Row],[DEPARTAMENTO]]))</f>
        <v>ALIV TELECOM S.A.C. Piura</v>
      </c>
      <c r="BH1201" s="5" t="str">
        <f>Sheet1[[#This Row],[DNI_ASESOR]]</f>
        <v>20609316170</v>
      </c>
      <c r="BI1201">
        <f>IF(Sheet1[[#This Row],[GRUPO]]="G1",IF(AND(Sheet1[[#This Row],[RECIBO1_PAGADO]]&lt;&gt;"",Sheet1[[#This Row],[RECIBO1_PAGADO]]&lt;=DATEVALUE("10/06/2025")),1,0),0)</f>
        <v>0</v>
      </c>
      <c r="BJ1201" s="9">
        <f>Sheet1[[#This Row],[PRECIO CON IGV EXTERNO]]/1.18</f>
        <v>94.544915254237296</v>
      </c>
      <c r="BK1201" s="5" t="str">
        <f>IF(MONTH(Sheet1[[#This Row],[WS_RECIBO1_EMISION]])=5,"G1",IF(MONTH(Sheet1[[#This Row],[WS_RECIBO1_EMISION]])-5=1,"G2","POR DEFINIR"))</f>
        <v>POR DEFINIR</v>
      </c>
      <c r="BL1201" s="5" t="s">
        <v>1798</v>
      </c>
    </row>
    <row r="1202" spans="1:64" x14ac:dyDescent="0.25">
      <c r="A1202">
        <v>2199174</v>
      </c>
      <c r="B1202" t="s">
        <v>1510</v>
      </c>
      <c r="C1202" t="s">
        <v>89</v>
      </c>
      <c r="D1202" t="s">
        <v>89</v>
      </c>
      <c r="E1202" t="s">
        <v>90</v>
      </c>
      <c r="H1202" s="3">
        <v>45803</v>
      </c>
      <c r="I1202" s="13">
        <v>45803.866791666667</v>
      </c>
      <c r="J1202" t="s">
        <v>195</v>
      </c>
      <c r="K1202">
        <v>1000</v>
      </c>
      <c r="L1202" t="s">
        <v>188</v>
      </c>
      <c r="M1202" t="s">
        <v>58</v>
      </c>
      <c r="N1202">
        <v>1</v>
      </c>
      <c r="O1202">
        <v>0</v>
      </c>
      <c r="P1202">
        <v>0</v>
      </c>
      <c r="Q1202">
        <v>0</v>
      </c>
      <c r="R1202" t="s">
        <v>227</v>
      </c>
      <c r="S1202" t="s">
        <v>227</v>
      </c>
      <c r="T1202">
        <v>0</v>
      </c>
      <c r="U1202" t="s">
        <v>227</v>
      </c>
      <c r="V1202" t="s">
        <v>227</v>
      </c>
      <c r="W1202" t="s">
        <v>227</v>
      </c>
      <c r="X1202" t="s">
        <v>227</v>
      </c>
      <c r="Y1202" t="s">
        <v>227</v>
      </c>
      <c r="Z1202" t="s">
        <v>228</v>
      </c>
      <c r="AA1202" t="s">
        <v>54</v>
      </c>
      <c r="AB1202">
        <v>129.9</v>
      </c>
      <c r="AC1202">
        <v>111.563</v>
      </c>
      <c r="AD1202" t="s">
        <v>67</v>
      </c>
      <c r="AE1202" t="s">
        <v>70</v>
      </c>
      <c r="AF1202" t="s">
        <v>131</v>
      </c>
      <c r="AG1202" t="s">
        <v>88</v>
      </c>
      <c r="AH1202" s="3">
        <v>45804</v>
      </c>
      <c r="AJ1202" t="s">
        <v>56</v>
      </c>
      <c r="AK1202" s="3"/>
      <c r="AM1202" s="3"/>
      <c r="AN1202" t="s">
        <v>57</v>
      </c>
      <c r="AO1202" s="3"/>
      <c r="AR1202"/>
      <c r="AS1202">
        <v>202505</v>
      </c>
      <c r="AT1202" s="3">
        <v>45804</v>
      </c>
      <c r="AU1202">
        <v>2199174</v>
      </c>
      <c r="AW1202" s="3"/>
      <c r="AY1202" s="3"/>
      <c r="BA1202" s="3"/>
      <c r="BC1202" s="3"/>
      <c r="BD1202">
        <v>202505</v>
      </c>
      <c r="BE1202">
        <v>202505</v>
      </c>
      <c r="BF1202" s="5">
        <f>IFERROR(VLOOKUP(Sheet1[[#This Row],[ASESOR]],Parámetros!A:B,2,0),Sheet1[[#This Row],[PERIODO_ALTA]])</f>
        <v>202505</v>
      </c>
      <c r="BG1202" s="5" t="str">
        <f>_xlfn.CONCAT(TRIM(Sheet1[[#This Row],[ASESOR]])," ",TRIM(Sheet1[[#This Row],[DEPARTAMENTO]]))</f>
        <v>SICOMNET SAC Piura</v>
      </c>
      <c r="BH1202" s="5" t="str">
        <f>Sheet1[[#This Row],[DNI_ASESOR]]</f>
        <v>20610959564</v>
      </c>
      <c r="BI1202">
        <f>IF(Sheet1[[#This Row],[GRUPO]]="G1",IF(AND(Sheet1[[#This Row],[RECIBO1_PAGADO]]&lt;&gt;"",Sheet1[[#This Row],[RECIBO1_PAGADO]]&lt;=DATEVALUE("10/06/2025")),1,0),0)</f>
        <v>0</v>
      </c>
      <c r="BJ1202" s="9">
        <f>Sheet1[[#This Row],[PRECIO CON IGV EXTERNO]]/1.18</f>
        <v>94.544915254237296</v>
      </c>
      <c r="BK1202" s="5" t="str">
        <f>IF(MONTH(Sheet1[[#This Row],[WS_RECIBO1_EMISION]])=5,"G1",IF(MONTH(Sheet1[[#This Row],[WS_RECIBO1_EMISION]])-5=1,"G2","POR DEFINIR"))</f>
        <v>POR DEFINIR</v>
      </c>
      <c r="BL1202" s="5" t="s">
        <v>1798</v>
      </c>
    </row>
    <row r="1203" spans="1:64" x14ac:dyDescent="0.25">
      <c r="A1203">
        <v>2199187</v>
      </c>
      <c r="B1203" t="s">
        <v>1511</v>
      </c>
      <c r="C1203" t="s">
        <v>89</v>
      </c>
      <c r="D1203" t="s">
        <v>89</v>
      </c>
      <c r="E1203" t="s">
        <v>90</v>
      </c>
      <c r="H1203" s="3">
        <v>45803</v>
      </c>
      <c r="I1203" s="13">
        <v>45803.87933171296</v>
      </c>
      <c r="J1203" t="s">
        <v>190</v>
      </c>
      <c r="K1203">
        <v>350</v>
      </c>
      <c r="L1203" t="s">
        <v>186</v>
      </c>
      <c r="M1203" t="s">
        <v>53</v>
      </c>
      <c r="N1203">
        <v>0</v>
      </c>
      <c r="O1203">
        <v>0</v>
      </c>
      <c r="P1203">
        <v>0</v>
      </c>
      <c r="Q1203">
        <v>0</v>
      </c>
      <c r="R1203" t="s">
        <v>227</v>
      </c>
      <c r="S1203" t="s">
        <v>227</v>
      </c>
      <c r="T1203">
        <v>0</v>
      </c>
      <c r="U1203" t="s">
        <v>227</v>
      </c>
      <c r="V1203" t="s">
        <v>227</v>
      </c>
      <c r="W1203" t="s">
        <v>227</v>
      </c>
      <c r="X1203" t="s">
        <v>227</v>
      </c>
      <c r="Y1203" t="s">
        <v>227</v>
      </c>
      <c r="Z1203" t="s">
        <v>227</v>
      </c>
      <c r="AA1203" t="s">
        <v>54</v>
      </c>
      <c r="AB1203">
        <v>69</v>
      </c>
      <c r="AC1203">
        <v>69</v>
      </c>
      <c r="AD1203" t="s">
        <v>60</v>
      </c>
      <c r="AE1203" t="s">
        <v>6</v>
      </c>
      <c r="AF1203" t="s">
        <v>10</v>
      </c>
      <c r="AG1203" t="s">
        <v>88</v>
      </c>
      <c r="AH1203" s="3">
        <v>45804</v>
      </c>
      <c r="AJ1203" t="s">
        <v>56</v>
      </c>
      <c r="AK1203" s="3"/>
      <c r="AM1203" s="3"/>
      <c r="AN1203" t="s">
        <v>57</v>
      </c>
      <c r="AO1203" s="3"/>
      <c r="AR1203"/>
      <c r="AS1203">
        <v>202505</v>
      </c>
      <c r="AT1203" s="3">
        <v>45804</v>
      </c>
      <c r="AU1203">
        <v>2199187</v>
      </c>
      <c r="AW1203" s="3"/>
      <c r="AY1203" s="3"/>
      <c r="BA1203" s="3"/>
      <c r="BC1203" s="3"/>
      <c r="BD1203">
        <v>202505</v>
      </c>
      <c r="BE1203">
        <v>202505</v>
      </c>
      <c r="BF1203" s="5">
        <f>IFERROR(VLOOKUP(Sheet1[[#This Row],[ASESOR]],Parámetros!A:B,2,0),Sheet1[[#This Row],[PERIODO_ALTA]])</f>
        <v>202505</v>
      </c>
      <c r="BG1203" s="5" t="str">
        <f>_xlfn.CONCAT(TRIM(Sheet1[[#This Row],[ASESOR]])," ",TRIM(Sheet1[[#This Row],[DEPARTAMENTO]]))</f>
        <v>DAS SOLUCIONES S.A.C. Piura</v>
      </c>
      <c r="BH1203" s="5" t="str">
        <f>Sheet1[[#This Row],[DNI_ASESOR]]</f>
        <v>20607995258</v>
      </c>
      <c r="BI1203">
        <f>IF(Sheet1[[#This Row],[GRUPO]]="G1",IF(AND(Sheet1[[#This Row],[RECIBO1_PAGADO]]&lt;&gt;"",Sheet1[[#This Row],[RECIBO1_PAGADO]]&lt;=DATEVALUE("10/06/2025")),1,0),0)</f>
        <v>0</v>
      </c>
      <c r="BJ1203" s="9">
        <f>Sheet1[[#This Row],[PRECIO CON IGV EXTERNO]]/1.18</f>
        <v>58.474576271186443</v>
      </c>
      <c r="BK1203" s="5" t="str">
        <f>IF(MONTH(Sheet1[[#This Row],[WS_RECIBO1_EMISION]])=5,"G1",IF(MONTH(Sheet1[[#This Row],[WS_RECIBO1_EMISION]])-5=1,"G2","POR DEFINIR"))</f>
        <v>POR DEFINIR</v>
      </c>
      <c r="BL1203" s="5" t="s">
        <v>1798</v>
      </c>
    </row>
    <row r="1204" spans="1:64" x14ac:dyDescent="0.25">
      <c r="A1204">
        <v>2199190</v>
      </c>
      <c r="B1204" t="s">
        <v>1512</v>
      </c>
      <c r="C1204" t="s">
        <v>1003</v>
      </c>
      <c r="D1204" t="s">
        <v>1003</v>
      </c>
      <c r="E1204" t="s">
        <v>1004</v>
      </c>
      <c r="H1204" s="3">
        <v>45803</v>
      </c>
      <c r="I1204" s="13">
        <v>45803.86263758102</v>
      </c>
      <c r="J1204" t="s">
        <v>190</v>
      </c>
      <c r="K1204">
        <v>350</v>
      </c>
      <c r="L1204" t="s">
        <v>186</v>
      </c>
      <c r="M1204" t="s">
        <v>53</v>
      </c>
      <c r="N1204">
        <v>0</v>
      </c>
      <c r="O1204">
        <v>0</v>
      </c>
      <c r="P1204">
        <v>0</v>
      </c>
      <c r="Q1204">
        <v>0</v>
      </c>
      <c r="R1204" t="s">
        <v>227</v>
      </c>
      <c r="S1204" t="s">
        <v>227</v>
      </c>
      <c r="T1204">
        <v>0</v>
      </c>
      <c r="U1204" t="s">
        <v>227</v>
      </c>
      <c r="V1204" t="s">
        <v>227</v>
      </c>
      <c r="W1204" t="s">
        <v>227</v>
      </c>
      <c r="X1204" t="s">
        <v>227</v>
      </c>
      <c r="Y1204" t="s">
        <v>227</v>
      </c>
      <c r="Z1204" t="s">
        <v>227</v>
      </c>
      <c r="AA1204" t="s">
        <v>64</v>
      </c>
      <c r="AB1204">
        <v>69</v>
      </c>
      <c r="AC1204">
        <v>69</v>
      </c>
      <c r="AD1204" t="s">
        <v>67</v>
      </c>
      <c r="AE1204" t="s">
        <v>900</v>
      </c>
      <c r="AF1204" t="s">
        <v>901</v>
      </c>
      <c r="AG1204" t="s">
        <v>88</v>
      </c>
      <c r="AH1204" s="3">
        <v>45805</v>
      </c>
      <c r="AJ1204" t="s">
        <v>56</v>
      </c>
      <c r="AK1204" s="3"/>
      <c r="AM1204" s="3"/>
      <c r="AN1204" t="s">
        <v>57</v>
      </c>
      <c r="AO1204" s="3"/>
      <c r="AR1204"/>
      <c r="AS1204">
        <v>202505</v>
      </c>
      <c r="AT1204" s="3">
        <v>45805</v>
      </c>
      <c r="AU1204">
        <v>2199190</v>
      </c>
      <c r="AW1204" s="3"/>
      <c r="AY1204" s="3"/>
      <c r="BA1204" s="3"/>
      <c r="BC1204" s="3"/>
      <c r="BD1204">
        <v>202505</v>
      </c>
      <c r="BE1204">
        <v>202505</v>
      </c>
      <c r="BF1204" s="5">
        <f>IFERROR(VLOOKUP(Sheet1[[#This Row],[ASESOR]],Parámetros!A:B,2,0),Sheet1[[#This Row],[PERIODO_ALTA]])</f>
        <v>202505</v>
      </c>
      <c r="BG1204" s="5" t="str">
        <f>_xlfn.CONCAT(TRIM(Sheet1[[#This Row],[ASESOR]])," ",TRIM(Sheet1[[#This Row],[DEPARTAMENTO]]))</f>
        <v>FUTURA CONNECTION Arequipa</v>
      </c>
      <c r="BH1204" s="5" t="str">
        <f>Sheet1[[#This Row],[DNI_ASESOR]]</f>
        <v>20608999371</v>
      </c>
      <c r="BI1204">
        <f>IF(Sheet1[[#This Row],[GRUPO]]="G1",IF(AND(Sheet1[[#This Row],[RECIBO1_PAGADO]]&lt;&gt;"",Sheet1[[#This Row],[RECIBO1_PAGADO]]&lt;=DATEVALUE("10/06/2025")),1,0),0)</f>
        <v>0</v>
      </c>
      <c r="BJ1204" s="9">
        <f>Sheet1[[#This Row],[PRECIO CON IGV EXTERNO]]/1.18</f>
        <v>58.474576271186443</v>
      </c>
      <c r="BK1204" s="5" t="str">
        <f>IF(MONTH(Sheet1[[#This Row],[WS_RECIBO1_EMISION]])=5,"G1",IF(MONTH(Sheet1[[#This Row],[WS_RECIBO1_EMISION]])-5=1,"G2","POR DEFINIR"))</f>
        <v>POR DEFINIR</v>
      </c>
      <c r="BL1204" s="5" t="s">
        <v>1797</v>
      </c>
    </row>
    <row r="1205" spans="1:64" x14ac:dyDescent="0.25">
      <c r="A1205">
        <v>2199203</v>
      </c>
      <c r="B1205" t="s">
        <v>1513</v>
      </c>
      <c r="C1205" t="s">
        <v>94</v>
      </c>
      <c r="D1205" t="s">
        <v>95</v>
      </c>
      <c r="E1205" t="s">
        <v>102</v>
      </c>
      <c r="H1205" s="3">
        <v>45803</v>
      </c>
      <c r="I1205" s="13">
        <v>45803.877213043983</v>
      </c>
      <c r="J1205" t="s">
        <v>190</v>
      </c>
      <c r="K1205">
        <v>350</v>
      </c>
      <c r="L1205" t="s">
        <v>186</v>
      </c>
      <c r="M1205" t="s">
        <v>53</v>
      </c>
      <c r="N1205">
        <v>0</v>
      </c>
      <c r="O1205">
        <v>0</v>
      </c>
      <c r="P1205">
        <v>0</v>
      </c>
      <c r="Q1205">
        <v>0</v>
      </c>
      <c r="R1205" t="s">
        <v>227</v>
      </c>
      <c r="S1205" t="s">
        <v>227</v>
      </c>
      <c r="T1205">
        <v>0</v>
      </c>
      <c r="U1205" t="s">
        <v>227</v>
      </c>
      <c r="V1205" t="s">
        <v>227</v>
      </c>
      <c r="W1205" t="s">
        <v>227</v>
      </c>
      <c r="X1205" t="s">
        <v>227</v>
      </c>
      <c r="Y1205" t="s">
        <v>227</v>
      </c>
      <c r="Z1205" t="s">
        <v>227</v>
      </c>
      <c r="AA1205" t="s">
        <v>54</v>
      </c>
      <c r="AB1205">
        <v>69</v>
      </c>
      <c r="AC1205">
        <v>69</v>
      </c>
      <c r="AD1205" t="s">
        <v>67</v>
      </c>
      <c r="AE1205" t="s">
        <v>70</v>
      </c>
      <c r="AF1205" t="s">
        <v>131</v>
      </c>
      <c r="AG1205" t="s">
        <v>88</v>
      </c>
      <c r="AH1205" s="3">
        <v>45804</v>
      </c>
      <c r="AJ1205" t="s">
        <v>56</v>
      </c>
      <c r="AK1205" s="3"/>
      <c r="AM1205" s="3"/>
      <c r="AN1205" t="s">
        <v>57</v>
      </c>
      <c r="AO1205" s="3"/>
      <c r="AR1205"/>
      <c r="AS1205">
        <v>202505</v>
      </c>
      <c r="AT1205" s="3">
        <v>45804</v>
      </c>
      <c r="AU1205">
        <v>2199203</v>
      </c>
      <c r="AW1205" s="3"/>
      <c r="AY1205" s="3"/>
      <c r="BA1205" s="3"/>
      <c r="BC1205" s="3"/>
      <c r="BD1205">
        <v>202505</v>
      </c>
      <c r="BE1205">
        <v>202505</v>
      </c>
      <c r="BF1205" s="5">
        <f>IFERROR(VLOOKUP(Sheet1[[#This Row],[ASESOR]],Parámetros!A:B,2,0),Sheet1[[#This Row],[PERIODO_ALTA]])</f>
        <v>202505</v>
      </c>
      <c r="BG1205" s="5" t="str">
        <f>_xlfn.CONCAT(TRIM(Sheet1[[#This Row],[ASESOR]])," ",TRIM(Sheet1[[#This Row],[DEPARTAMENTO]]))</f>
        <v>SICOMNET SAC La Libertad</v>
      </c>
      <c r="BH1205" s="5" t="str">
        <f>Sheet1[[#This Row],[DNI_ASESOR]]</f>
        <v>20610959564</v>
      </c>
      <c r="BI1205">
        <f>IF(Sheet1[[#This Row],[GRUPO]]="G1",IF(AND(Sheet1[[#This Row],[RECIBO1_PAGADO]]&lt;&gt;"",Sheet1[[#This Row],[RECIBO1_PAGADO]]&lt;=DATEVALUE("10/06/2025")),1,0),0)</f>
        <v>0</v>
      </c>
      <c r="BJ1205" s="9">
        <f>Sheet1[[#This Row],[PRECIO CON IGV EXTERNO]]/1.18</f>
        <v>58.474576271186443</v>
      </c>
      <c r="BK1205" s="5" t="str">
        <f>IF(MONTH(Sheet1[[#This Row],[WS_RECIBO1_EMISION]])=5,"G1",IF(MONTH(Sheet1[[#This Row],[WS_RECIBO1_EMISION]])-5=1,"G2","POR DEFINIR"))</f>
        <v>POR DEFINIR</v>
      </c>
      <c r="BL1205" s="5" t="s">
        <v>1798</v>
      </c>
    </row>
    <row r="1206" spans="1:64" x14ac:dyDescent="0.25">
      <c r="A1206">
        <v>2199216</v>
      </c>
      <c r="B1206" t="s">
        <v>1514</v>
      </c>
      <c r="C1206" t="s">
        <v>85</v>
      </c>
      <c r="D1206" t="s">
        <v>86</v>
      </c>
      <c r="E1206" t="s">
        <v>103</v>
      </c>
      <c r="H1206" s="3">
        <v>45803</v>
      </c>
      <c r="I1206" s="13">
        <v>45803.877204895834</v>
      </c>
      <c r="J1206" t="s">
        <v>195</v>
      </c>
      <c r="K1206">
        <v>1000</v>
      </c>
      <c r="L1206" t="s">
        <v>188</v>
      </c>
      <c r="M1206" t="s">
        <v>58</v>
      </c>
      <c r="N1206">
        <v>1</v>
      </c>
      <c r="O1206">
        <v>0</v>
      </c>
      <c r="P1206">
        <v>0</v>
      </c>
      <c r="Q1206">
        <v>0</v>
      </c>
      <c r="R1206" t="s">
        <v>227</v>
      </c>
      <c r="S1206" t="s">
        <v>227</v>
      </c>
      <c r="T1206">
        <v>0</v>
      </c>
      <c r="U1206" t="s">
        <v>227</v>
      </c>
      <c r="V1206" t="s">
        <v>227</v>
      </c>
      <c r="W1206" t="s">
        <v>227</v>
      </c>
      <c r="X1206" t="s">
        <v>227</v>
      </c>
      <c r="Y1206" t="s">
        <v>227</v>
      </c>
      <c r="Z1206" t="s">
        <v>228</v>
      </c>
      <c r="AA1206" t="s">
        <v>54</v>
      </c>
      <c r="AB1206">
        <v>129.9</v>
      </c>
      <c r="AC1206">
        <v>111.563</v>
      </c>
      <c r="AD1206" t="s">
        <v>67</v>
      </c>
      <c r="AE1206" t="s">
        <v>70</v>
      </c>
      <c r="AF1206" t="s">
        <v>131</v>
      </c>
      <c r="AG1206" t="s">
        <v>88</v>
      </c>
      <c r="AH1206" s="3">
        <v>45804</v>
      </c>
      <c r="AJ1206" t="s">
        <v>56</v>
      </c>
      <c r="AK1206" s="3"/>
      <c r="AM1206" s="3"/>
      <c r="AN1206" t="s">
        <v>57</v>
      </c>
      <c r="AO1206" s="3"/>
      <c r="AR1206"/>
      <c r="AS1206">
        <v>202505</v>
      </c>
      <c r="AT1206" s="3">
        <v>45804</v>
      </c>
      <c r="AU1206">
        <v>2199216</v>
      </c>
      <c r="AW1206" s="3"/>
      <c r="AY1206" s="3"/>
      <c r="BA1206" s="3"/>
      <c r="BC1206" s="3"/>
      <c r="BD1206">
        <v>202505</v>
      </c>
      <c r="BE1206">
        <v>202505</v>
      </c>
      <c r="BF1206" s="5">
        <f>IFERROR(VLOOKUP(Sheet1[[#This Row],[ASESOR]],Parámetros!A:B,2,0),Sheet1[[#This Row],[PERIODO_ALTA]])</f>
        <v>202505</v>
      </c>
      <c r="BG1206" s="5" t="str">
        <f>_xlfn.CONCAT(TRIM(Sheet1[[#This Row],[ASESOR]])," ",TRIM(Sheet1[[#This Row],[DEPARTAMENTO]]))</f>
        <v>SICOMNET SAC Lambayeque</v>
      </c>
      <c r="BH1206" s="5" t="str">
        <f>Sheet1[[#This Row],[DNI_ASESOR]]</f>
        <v>20610959564</v>
      </c>
      <c r="BI1206">
        <f>IF(Sheet1[[#This Row],[GRUPO]]="G1",IF(AND(Sheet1[[#This Row],[RECIBO1_PAGADO]]&lt;&gt;"",Sheet1[[#This Row],[RECIBO1_PAGADO]]&lt;=DATEVALUE("10/06/2025")),1,0),0)</f>
        <v>0</v>
      </c>
      <c r="BJ1206" s="9">
        <f>Sheet1[[#This Row],[PRECIO CON IGV EXTERNO]]/1.18</f>
        <v>94.544915254237296</v>
      </c>
      <c r="BK1206" s="5" t="str">
        <f>IF(MONTH(Sheet1[[#This Row],[WS_RECIBO1_EMISION]])=5,"G1",IF(MONTH(Sheet1[[#This Row],[WS_RECIBO1_EMISION]])-5=1,"G2","POR DEFINIR"))</f>
        <v>POR DEFINIR</v>
      </c>
      <c r="BL1206" s="5" t="s">
        <v>1798</v>
      </c>
    </row>
    <row r="1207" spans="1:64" x14ac:dyDescent="0.25">
      <c r="A1207">
        <v>2199219</v>
      </c>
      <c r="B1207" t="s">
        <v>1515</v>
      </c>
      <c r="C1207" t="s">
        <v>89</v>
      </c>
      <c r="D1207" t="s">
        <v>89</v>
      </c>
      <c r="E1207" t="s">
        <v>90</v>
      </c>
      <c r="H1207" s="3">
        <v>45803</v>
      </c>
      <c r="I1207" s="13">
        <v>45803.887626504627</v>
      </c>
      <c r="J1207" t="s">
        <v>190</v>
      </c>
      <c r="K1207">
        <v>350</v>
      </c>
      <c r="L1207" t="s">
        <v>186</v>
      </c>
      <c r="M1207" t="s">
        <v>53</v>
      </c>
      <c r="N1207">
        <v>0</v>
      </c>
      <c r="O1207">
        <v>0</v>
      </c>
      <c r="P1207">
        <v>0</v>
      </c>
      <c r="Q1207">
        <v>0</v>
      </c>
      <c r="R1207" t="s">
        <v>227</v>
      </c>
      <c r="S1207" t="s">
        <v>227</v>
      </c>
      <c r="T1207">
        <v>0</v>
      </c>
      <c r="U1207" t="s">
        <v>227</v>
      </c>
      <c r="V1207" t="s">
        <v>227</v>
      </c>
      <c r="W1207" t="s">
        <v>227</v>
      </c>
      <c r="X1207" t="s">
        <v>227</v>
      </c>
      <c r="Y1207" t="s">
        <v>227</v>
      </c>
      <c r="Z1207" t="s">
        <v>227</v>
      </c>
      <c r="AA1207" t="s">
        <v>54</v>
      </c>
      <c r="AB1207">
        <v>69</v>
      </c>
      <c r="AC1207">
        <v>69</v>
      </c>
      <c r="AD1207" t="s">
        <v>67</v>
      </c>
      <c r="AE1207" t="s">
        <v>4</v>
      </c>
      <c r="AF1207" t="s">
        <v>8</v>
      </c>
      <c r="AG1207" t="s">
        <v>88</v>
      </c>
      <c r="AH1207" s="3">
        <v>45804</v>
      </c>
      <c r="AJ1207" t="s">
        <v>56</v>
      </c>
      <c r="AK1207" s="3"/>
      <c r="AM1207" s="3"/>
      <c r="AN1207" t="s">
        <v>57</v>
      </c>
      <c r="AO1207" s="3"/>
      <c r="AR1207"/>
      <c r="AS1207">
        <v>202505</v>
      </c>
      <c r="AT1207" s="3">
        <v>45804</v>
      </c>
      <c r="AU1207">
        <v>2199219</v>
      </c>
      <c r="AW1207" s="3"/>
      <c r="AY1207" s="3"/>
      <c r="BA1207" s="3"/>
      <c r="BC1207" s="3"/>
      <c r="BD1207">
        <v>202505</v>
      </c>
      <c r="BE1207">
        <v>202505</v>
      </c>
      <c r="BF1207" s="5">
        <f>IFERROR(VLOOKUP(Sheet1[[#This Row],[ASESOR]],Parámetros!A:B,2,0),Sheet1[[#This Row],[PERIODO_ALTA]])</f>
        <v>202505</v>
      </c>
      <c r="BG1207" s="5" t="str">
        <f>_xlfn.CONCAT(TRIM(Sheet1[[#This Row],[ASESOR]])," ",TRIM(Sheet1[[#This Row],[DEPARTAMENTO]]))</f>
        <v>ALIV TELECOM S.A.C. Piura</v>
      </c>
      <c r="BH1207" s="5" t="str">
        <f>Sheet1[[#This Row],[DNI_ASESOR]]</f>
        <v>20609316170</v>
      </c>
      <c r="BI1207">
        <f>IF(Sheet1[[#This Row],[GRUPO]]="G1",IF(AND(Sheet1[[#This Row],[RECIBO1_PAGADO]]&lt;&gt;"",Sheet1[[#This Row],[RECIBO1_PAGADO]]&lt;=DATEVALUE("10/06/2025")),1,0),0)</f>
        <v>0</v>
      </c>
      <c r="BJ1207" s="9">
        <f>Sheet1[[#This Row],[PRECIO CON IGV EXTERNO]]/1.18</f>
        <v>58.474576271186443</v>
      </c>
      <c r="BK1207" s="5" t="str">
        <f>IF(MONTH(Sheet1[[#This Row],[WS_RECIBO1_EMISION]])=5,"G1",IF(MONTH(Sheet1[[#This Row],[WS_RECIBO1_EMISION]])-5=1,"G2","POR DEFINIR"))</f>
        <v>POR DEFINIR</v>
      </c>
      <c r="BL1207" s="5" t="s">
        <v>1798</v>
      </c>
    </row>
    <row r="1208" spans="1:64" x14ac:dyDescent="0.25">
      <c r="A1208">
        <v>2199290</v>
      </c>
      <c r="B1208" t="s">
        <v>1516</v>
      </c>
      <c r="C1208" t="s">
        <v>89</v>
      </c>
      <c r="D1208" t="s">
        <v>89</v>
      </c>
      <c r="E1208" t="s">
        <v>89</v>
      </c>
      <c r="H1208" s="3">
        <v>45803</v>
      </c>
      <c r="I1208" s="13">
        <v>45803.929304282407</v>
      </c>
      <c r="J1208" t="s">
        <v>190</v>
      </c>
      <c r="K1208">
        <v>350</v>
      </c>
      <c r="L1208" t="s">
        <v>186</v>
      </c>
      <c r="M1208" t="s">
        <v>53</v>
      </c>
      <c r="N1208">
        <v>0</v>
      </c>
      <c r="O1208">
        <v>0</v>
      </c>
      <c r="P1208">
        <v>0</v>
      </c>
      <c r="Q1208">
        <v>0</v>
      </c>
      <c r="R1208" t="s">
        <v>227</v>
      </c>
      <c r="S1208" t="s">
        <v>227</v>
      </c>
      <c r="T1208">
        <v>0</v>
      </c>
      <c r="U1208" t="s">
        <v>227</v>
      </c>
      <c r="V1208" t="s">
        <v>227</v>
      </c>
      <c r="W1208" t="s">
        <v>227</v>
      </c>
      <c r="X1208" t="s">
        <v>227</v>
      </c>
      <c r="Y1208" t="s">
        <v>227</v>
      </c>
      <c r="Z1208" t="s">
        <v>227</v>
      </c>
      <c r="AA1208" t="s">
        <v>54</v>
      </c>
      <c r="AB1208">
        <v>69</v>
      </c>
      <c r="AC1208">
        <v>69</v>
      </c>
      <c r="AD1208" t="s">
        <v>67</v>
      </c>
      <c r="AE1208" t="s">
        <v>4</v>
      </c>
      <c r="AF1208" t="s">
        <v>8</v>
      </c>
      <c r="AG1208" t="s">
        <v>88</v>
      </c>
      <c r="AH1208" s="3">
        <v>45804</v>
      </c>
      <c r="AJ1208" t="s">
        <v>56</v>
      </c>
      <c r="AK1208" s="3"/>
      <c r="AM1208" s="3"/>
      <c r="AN1208" t="s">
        <v>57</v>
      </c>
      <c r="AO1208" s="3"/>
      <c r="AR1208"/>
      <c r="AS1208">
        <v>202505</v>
      </c>
      <c r="AT1208" s="3">
        <v>45804</v>
      </c>
      <c r="AU1208">
        <v>2199290</v>
      </c>
      <c r="AW1208" s="3"/>
      <c r="AY1208" s="3"/>
      <c r="BA1208" s="3"/>
      <c r="BC1208" s="3"/>
      <c r="BD1208">
        <v>202505</v>
      </c>
      <c r="BE1208">
        <v>202505</v>
      </c>
      <c r="BF1208" s="5">
        <f>IFERROR(VLOOKUP(Sheet1[[#This Row],[ASESOR]],Parámetros!A:B,2,0),Sheet1[[#This Row],[PERIODO_ALTA]])</f>
        <v>202505</v>
      </c>
      <c r="BG1208" s="5" t="str">
        <f>_xlfn.CONCAT(TRIM(Sheet1[[#This Row],[ASESOR]])," ",TRIM(Sheet1[[#This Row],[DEPARTAMENTO]]))</f>
        <v>ALIV TELECOM S.A.C. Piura</v>
      </c>
      <c r="BH1208" s="5" t="str">
        <f>Sheet1[[#This Row],[DNI_ASESOR]]</f>
        <v>20609316170</v>
      </c>
      <c r="BI1208">
        <f>IF(Sheet1[[#This Row],[GRUPO]]="G1",IF(AND(Sheet1[[#This Row],[RECIBO1_PAGADO]]&lt;&gt;"",Sheet1[[#This Row],[RECIBO1_PAGADO]]&lt;=DATEVALUE("10/06/2025")),1,0),0)</f>
        <v>0</v>
      </c>
      <c r="BJ1208" s="9">
        <f>Sheet1[[#This Row],[PRECIO CON IGV EXTERNO]]/1.18</f>
        <v>58.474576271186443</v>
      </c>
      <c r="BK1208" s="5" t="str">
        <f>IF(MONTH(Sheet1[[#This Row],[WS_RECIBO1_EMISION]])=5,"G1",IF(MONTH(Sheet1[[#This Row],[WS_RECIBO1_EMISION]])-5=1,"G2","POR DEFINIR"))</f>
        <v>POR DEFINIR</v>
      </c>
      <c r="BL1208" s="5" t="s">
        <v>1798</v>
      </c>
    </row>
    <row r="1209" spans="1:64" x14ac:dyDescent="0.25">
      <c r="A1209">
        <v>2199329</v>
      </c>
      <c r="B1209" t="s">
        <v>1517</v>
      </c>
      <c r="C1209" t="s">
        <v>1003</v>
      </c>
      <c r="D1209" t="s">
        <v>1003</v>
      </c>
      <c r="E1209" t="s">
        <v>1004</v>
      </c>
      <c r="H1209" s="3">
        <v>45803</v>
      </c>
      <c r="I1209" s="13">
        <v>45804.029301006944</v>
      </c>
      <c r="J1209" t="s">
        <v>190</v>
      </c>
      <c r="K1209">
        <v>350</v>
      </c>
      <c r="L1209" t="s">
        <v>186</v>
      </c>
      <c r="M1209" t="s">
        <v>53</v>
      </c>
      <c r="N1209">
        <v>0</v>
      </c>
      <c r="O1209">
        <v>0</v>
      </c>
      <c r="P1209">
        <v>0</v>
      </c>
      <c r="Q1209">
        <v>0</v>
      </c>
      <c r="R1209" t="s">
        <v>227</v>
      </c>
      <c r="S1209" t="s">
        <v>227</v>
      </c>
      <c r="T1209">
        <v>0</v>
      </c>
      <c r="U1209" t="s">
        <v>227</v>
      </c>
      <c r="V1209" t="s">
        <v>227</v>
      </c>
      <c r="W1209" t="s">
        <v>227</v>
      </c>
      <c r="X1209" t="s">
        <v>227</v>
      </c>
      <c r="Y1209" t="s">
        <v>227</v>
      </c>
      <c r="Z1209" t="s">
        <v>227</v>
      </c>
      <c r="AA1209" t="s">
        <v>54</v>
      </c>
      <c r="AB1209">
        <v>69</v>
      </c>
      <c r="AC1209">
        <v>69</v>
      </c>
      <c r="AD1209" t="s">
        <v>67</v>
      </c>
      <c r="AE1209" t="s">
        <v>1082</v>
      </c>
      <c r="AF1209" t="s">
        <v>1083</v>
      </c>
      <c r="AG1209" t="s">
        <v>88</v>
      </c>
      <c r="AH1209" s="3">
        <v>45804</v>
      </c>
      <c r="AJ1209" t="s">
        <v>56</v>
      </c>
      <c r="AK1209" s="3"/>
      <c r="AM1209" s="3"/>
      <c r="AN1209" t="s">
        <v>57</v>
      </c>
      <c r="AO1209" s="3"/>
      <c r="AR1209"/>
      <c r="AS1209">
        <v>202505</v>
      </c>
      <c r="AT1209" s="3">
        <v>45804</v>
      </c>
      <c r="AU1209">
        <v>2199329</v>
      </c>
      <c r="AW1209" s="3"/>
      <c r="AY1209" s="3"/>
      <c r="BA1209" s="3"/>
      <c r="BC1209" s="3"/>
      <c r="BD1209">
        <v>202505</v>
      </c>
      <c r="BE1209">
        <v>202505</v>
      </c>
      <c r="BF1209" s="5">
        <f>IFERROR(VLOOKUP(Sheet1[[#This Row],[ASESOR]],Parámetros!A:B,2,0),Sheet1[[#This Row],[PERIODO_ALTA]])</f>
        <v>202505</v>
      </c>
      <c r="BG1209" s="5" t="str">
        <f>_xlfn.CONCAT(TRIM(Sheet1[[#This Row],[ASESOR]])," ",TRIM(Sheet1[[#This Row],[DEPARTAMENTO]]))</f>
        <v>MEBRA ABSOLUTO S.A.C. Arequipa</v>
      </c>
      <c r="BH1209" s="5" t="str">
        <f>Sheet1[[#This Row],[DNI_ASESOR]]</f>
        <v>20601247519</v>
      </c>
      <c r="BI1209">
        <f>IF(Sheet1[[#This Row],[GRUPO]]="G1",IF(AND(Sheet1[[#This Row],[RECIBO1_PAGADO]]&lt;&gt;"",Sheet1[[#This Row],[RECIBO1_PAGADO]]&lt;=DATEVALUE("10/06/2025")),1,0),0)</f>
        <v>0</v>
      </c>
      <c r="BJ1209" s="9">
        <f>Sheet1[[#This Row],[PRECIO CON IGV EXTERNO]]/1.18</f>
        <v>58.474576271186443</v>
      </c>
      <c r="BK1209" s="5" t="str">
        <f>IF(MONTH(Sheet1[[#This Row],[WS_RECIBO1_EMISION]])=5,"G1",IF(MONTH(Sheet1[[#This Row],[WS_RECIBO1_EMISION]])-5=1,"G2","POR DEFINIR"))</f>
        <v>POR DEFINIR</v>
      </c>
      <c r="BL1209" s="5" t="s">
        <v>1797</v>
      </c>
    </row>
    <row r="1210" spans="1:64" x14ac:dyDescent="0.25">
      <c r="A1210">
        <v>2199414</v>
      </c>
      <c r="B1210" t="s">
        <v>1518</v>
      </c>
      <c r="C1210" t="s">
        <v>89</v>
      </c>
      <c r="D1210" t="s">
        <v>89</v>
      </c>
      <c r="E1210" t="s">
        <v>93</v>
      </c>
      <c r="H1210" s="3">
        <v>45804</v>
      </c>
      <c r="I1210" s="13">
        <v>45804.43148353009</v>
      </c>
      <c r="J1210" t="s">
        <v>195</v>
      </c>
      <c r="K1210">
        <v>1000</v>
      </c>
      <c r="L1210" t="s">
        <v>188</v>
      </c>
      <c r="M1210" t="s">
        <v>58</v>
      </c>
      <c r="N1210">
        <v>1</v>
      </c>
      <c r="O1210">
        <v>0</v>
      </c>
      <c r="P1210">
        <v>0</v>
      </c>
      <c r="Q1210">
        <v>0</v>
      </c>
      <c r="R1210" t="s">
        <v>227</v>
      </c>
      <c r="S1210" t="s">
        <v>227</v>
      </c>
      <c r="T1210">
        <v>0</v>
      </c>
      <c r="U1210" t="s">
        <v>227</v>
      </c>
      <c r="V1210" t="s">
        <v>227</v>
      </c>
      <c r="W1210" t="s">
        <v>227</v>
      </c>
      <c r="X1210" t="s">
        <v>227</v>
      </c>
      <c r="Y1210" t="s">
        <v>227</v>
      </c>
      <c r="Z1210" t="s">
        <v>228</v>
      </c>
      <c r="AA1210" t="s">
        <v>64</v>
      </c>
      <c r="AB1210">
        <v>129.9</v>
      </c>
      <c r="AC1210">
        <v>111.563</v>
      </c>
      <c r="AD1210" t="s">
        <v>55</v>
      </c>
      <c r="AE1210" t="s">
        <v>4</v>
      </c>
      <c r="AF1210" t="s">
        <v>8</v>
      </c>
      <c r="AG1210" t="s">
        <v>88</v>
      </c>
      <c r="AH1210" s="3">
        <v>45804</v>
      </c>
      <c r="AJ1210" t="s">
        <v>56</v>
      </c>
      <c r="AK1210" s="3"/>
      <c r="AM1210" s="3"/>
      <c r="AN1210" t="s">
        <v>57</v>
      </c>
      <c r="AO1210" s="3"/>
      <c r="AQ1210" t="s">
        <v>57</v>
      </c>
      <c r="AR1210" t="s">
        <v>69</v>
      </c>
      <c r="AS1210">
        <v>202505</v>
      </c>
      <c r="AT1210" s="3">
        <v>45804</v>
      </c>
      <c r="AU1210">
        <v>2199414</v>
      </c>
      <c r="AW1210" s="3"/>
      <c r="AY1210" s="3"/>
      <c r="BA1210" s="3"/>
      <c r="BC1210" s="3"/>
      <c r="BD1210">
        <v>202505</v>
      </c>
      <c r="BE1210">
        <v>202505</v>
      </c>
      <c r="BF1210" s="5">
        <f>IFERROR(VLOOKUP(Sheet1[[#This Row],[ASESOR]],Parámetros!A:B,2,0),Sheet1[[#This Row],[PERIODO_ALTA]])</f>
        <v>202505</v>
      </c>
      <c r="BG1210" s="5" t="str">
        <f>_xlfn.CONCAT(TRIM(Sheet1[[#This Row],[ASESOR]])," ",TRIM(Sheet1[[#This Row],[DEPARTAMENTO]]))</f>
        <v>ALIV TELECOM S.A.C. Piura</v>
      </c>
      <c r="BH1210" s="5" t="str">
        <f>Sheet1[[#This Row],[DNI_ASESOR]]</f>
        <v>20609316170</v>
      </c>
      <c r="BI1210">
        <f>IF(Sheet1[[#This Row],[GRUPO]]="G1",IF(AND(Sheet1[[#This Row],[RECIBO1_PAGADO]]&lt;&gt;"",Sheet1[[#This Row],[RECIBO1_PAGADO]]&lt;=DATEVALUE("10/06/2025")),1,0),0)</f>
        <v>0</v>
      </c>
      <c r="BJ1210" s="9">
        <f>Sheet1[[#This Row],[PRECIO CON IGV EXTERNO]]/1.18</f>
        <v>94.544915254237296</v>
      </c>
      <c r="BK1210" s="5" t="str">
        <f>IF(MONTH(Sheet1[[#This Row],[WS_RECIBO1_EMISION]])=5,"G1",IF(MONTH(Sheet1[[#This Row],[WS_RECIBO1_EMISION]])-5=1,"G2","POR DEFINIR"))</f>
        <v>POR DEFINIR</v>
      </c>
      <c r="BL1210" s="5" t="s">
        <v>1798</v>
      </c>
    </row>
    <row r="1211" spans="1:64" x14ac:dyDescent="0.25">
      <c r="A1211">
        <v>2199455</v>
      </c>
      <c r="B1211" t="s">
        <v>1519</v>
      </c>
      <c r="C1211" t="s">
        <v>94</v>
      </c>
      <c r="D1211" t="s">
        <v>95</v>
      </c>
      <c r="E1211" t="s">
        <v>102</v>
      </c>
      <c r="H1211" s="3">
        <v>45804</v>
      </c>
      <c r="I1211" s="13">
        <v>45804.425131631942</v>
      </c>
      <c r="J1211" t="s">
        <v>190</v>
      </c>
      <c r="K1211">
        <v>350</v>
      </c>
      <c r="L1211" t="s">
        <v>186</v>
      </c>
      <c r="M1211" t="s">
        <v>53</v>
      </c>
      <c r="N1211">
        <v>0</v>
      </c>
      <c r="O1211">
        <v>0</v>
      </c>
      <c r="P1211">
        <v>0</v>
      </c>
      <c r="Q1211">
        <v>0</v>
      </c>
      <c r="R1211" t="s">
        <v>227</v>
      </c>
      <c r="S1211" t="s">
        <v>227</v>
      </c>
      <c r="T1211">
        <v>0</v>
      </c>
      <c r="U1211" t="s">
        <v>227</v>
      </c>
      <c r="V1211" t="s">
        <v>227</v>
      </c>
      <c r="W1211" t="s">
        <v>227</v>
      </c>
      <c r="X1211" t="s">
        <v>227</v>
      </c>
      <c r="Y1211" t="s">
        <v>227</v>
      </c>
      <c r="Z1211" t="s">
        <v>227</v>
      </c>
      <c r="AA1211" t="s">
        <v>64</v>
      </c>
      <c r="AB1211">
        <v>69</v>
      </c>
      <c r="AC1211">
        <v>69</v>
      </c>
      <c r="AD1211" t="s">
        <v>67</v>
      </c>
      <c r="AE1211" t="s">
        <v>4</v>
      </c>
      <c r="AF1211" t="s">
        <v>8</v>
      </c>
      <c r="AG1211" t="s">
        <v>88</v>
      </c>
      <c r="AH1211" s="3">
        <v>45804</v>
      </c>
      <c r="AJ1211" t="s">
        <v>56</v>
      </c>
      <c r="AK1211" s="3"/>
      <c r="AM1211" s="3"/>
      <c r="AN1211" t="s">
        <v>57</v>
      </c>
      <c r="AO1211" s="3"/>
      <c r="AR1211"/>
      <c r="AS1211">
        <v>202505</v>
      </c>
      <c r="AT1211" s="3">
        <v>45804</v>
      </c>
      <c r="AU1211">
        <v>2199455</v>
      </c>
      <c r="AW1211" s="3"/>
      <c r="AY1211" s="3"/>
      <c r="BA1211" s="3"/>
      <c r="BC1211" s="3"/>
      <c r="BD1211">
        <v>202505</v>
      </c>
      <c r="BE1211">
        <v>202505</v>
      </c>
      <c r="BF1211" s="5">
        <f>IFERROR(VLOOKUP(Sheet1[[#This Row],[ASESOR]],Parámetros!A:B,2,0),Sheet1[[#This Row],[PERIODO_ALTA]])</f>
        <v>202505</v>
      </c>
      <c r="BG1211" s="5" t="str">
        <f>_xlfn.CONCAT(TRIM(Sheet1[[#This Row],[ASESOR]])," ",TRIM(Sheet1[[#This Row],[DEPARTAMENTO]]))</f>
        <v>ALIV TELECOM S.A.C. La Libertad</v>
      </c>
      <c r="BH1211" s="5" t="str">
        <f>Sheet1[[#This Row],[DNI_ASESOR]]</f>
        <v>20609316170</v>
      </c>
      <c r="BI1211">
        <f>IF(Sheet1[[#This Row],[GRUPO]]="G1",IF(AND(Sheet1[[#This Row],[RECIBO1_PAGADO]]&lt;&gt;"",Sheet1[[#This Row],[RECIBO1_PAGADO]]&lt;=DATEVALUE("10/06/2025")),1,0),0)</f>
        <v>0</v>
      </c>
      <c r="BJ1211" s="9">
        <f>Sheet1[[#This Row],[PRECIO CON IGV EXTERNO]]/1.18</f>
        <v>58.474576271186443</v>
      </c>
      <c r="BK1211" s="5" t="str">
        <f>IF(MONTH(Sheet1[[#This Row],[WS_RECIBO1_EMISION]])=5,"G1",IF(MONTH(Sheet1[[#This Row],[WS_RECIBO1_EMISION]])-5=1,"G2","POR DEFINIR"))</f>
        <v>POR DEFINIR</v>
      </c>
      <c r="BL1211" s="5" t="s">
        <v>1798</v>
      </c>
    </row>
    <row r="1212" spans="1:64" x14ac:dyDescent="0.25">
      <c r="A1212">
        <v>2199515</v>
      </c>
      <c r="B1212" t="s">
        <v>1520</v>
      </c>
      <c r="C1212" t="s">
        <v>1003</v>
      </c>
      <c r="D1212" t="s">
        <v>1003</v>
      </c>
      <c r="E1212" t="s">
        <v>1004</v>
      </c>
      <c r="H1212" s="3">
        <v>45804</v>
      </c>
      <c r="I1212" s="13">
        <v>45804.446007789353</v>
      </c>
      <c r="J1212" t="s">
        <v>190</v>
      </c>
      <c r="K1212">
        <v>350</v>
      </c>
      <c r="L1212" t="s">
        <v>186</v>
      </c>
      <c r="M1212" t="s">
        <v>53</v>
      </c>
      <c r="N1212">
        <v>0</v>
      </c>
      <c r="O1212">
        <v>0</v>
      </c>
      <c r="P1212">
        <v>0</v>
      </c>
      <c r="Q1212">
        <v>0</v>
      </c>
      <c r="R1212" t="s">
        <v>227</v>
      </c>
      <c r="S1212" t="s">
        <v>227</v>
      </c>
      <c r="T1212">
        <v>0</v>
      </c>
      <c r="U1212" t="s">
        <v>227</v>
      </c>
      <c r="V1212" t="s">
        <v>227</v>
      </c>
      <c r="W1212" t="s">
        <v>227</v>
      </c>
      <c r="X1212" t="s">
        <v>227</v>
      </c>
      <c r="Y1212" t="s">
        <v>227</v>
      </c>
      <c r="Z1212" t="s">
        <v>227</v>
      </c>
      <c r="AA1212" t="s">
        <v>54</v>
      </c>
      <c r="AB1212">
        <v>69</v>
      </c>
      <c r="AC1212">
        <v>69</v>
      </c>
      <c r="AD1212" t="s">
        <v>67</v>
      </c>
      <c r="AE1212" t="s">
        <v>1082</v>
      </c>
      <c r="AF1212" t="s">
        <v>1083</v>
      </c>
      <c r="AG1212" t="s">
        <v>88</v>
      </c>
      <c r="AH1212" s="3">
        <v>45804</v>
      </c>
      <c r="AJ1212" t="s">
        <v>56</v>
      </c>
      <c r="AK1212" s="3"/>
      <c r="AM1212" s="3"/>
      <c r="AN1212" t="s">
        <v>57</v>
      </c>
      <c r="AO1212" s="3"/>
      <c r="AR1212"/>
      <c r="AS1212">
        <v>202505</v>
      </c>
      <c r="AT1212" s="3">
        <v>45804</v>
      </c>
      <c r="AU1212">
        <v>2199515</v>
      </c>
      <c r="AW1212" s="3"/>
      <c r="AY1212" s="3"/>
      <c r="BA1212" s="3"/>
      <c r="BC1212" s="3"/>
      <c r="BD1212">
        <v>202505</v>
      </c>
      <c r="BE1212">
        <v>202505</v>
      </c>
      <c r="BF1212" s="5">
        <f>IFERROR(VLOOKUP(Sheet1[[#This Row],[ASESOR]],Parámetros!A:B,2,0),Sheet1[[#This Row],[PERIODO_ALTA]])</f>
        <v>202505</v>
      </c>
      <c r="BG1212" s="5" t="str">
        <f>_xlfn.CONCAT(TRIM(Sheet1[[#This Row],[ASESOR]])," ",TRIM(Sheet1[[#This Row],[DEPARTAMENTO]]))</f>
        <v>MEBRA ABSOLUTO S.A.C. Arequipa</v>
      </c>
      <c r="BH1212" s="5" t="str">
        <f>Sheet1[[#This Row],[DNI_ASESOR]]</f>
        <v>20601247519</v>
      </c>
      <c r="BI1212">
        <f>IF(Sheet1[[#This Row],[GRUPO]]="G1",IF(AND(Sheet1[[#This Row],[RECIBO1_PAGADO]]&lt;&gt;"",Sheet1[[#This Row],[RECIBO1_PAGADO]]&lt;=DATEVALUE("10/06/2025")),1,0),0)</f>
        <v>0</v>
      </c>
      <c r="BJ1212" s="9">
        <f>Sheet1[[#This Row],[PRECIO CON IGV EXTERNO]]/1.18</f>
        <v>58.474576271186443</v>
      </c>
      <c r="BK1212" s="5" t="str">
        <f>IF(MONTH(Sheet1[[#This Row],[WS_RECIBO1_EMISION]])=5,"G1",IF(MONTH(Sheet1[[#This Row],[WS_RECIBO1_EMISION]])-5=1,"G2","POR DEFINIR"))</f>
        <v>POR DEFINIR</v>
      </c>
      <c r="BL1212" s="5" t="s">
        <v>1797</v>
      </c>
    </row>
    <row r="1213" spans="1:64" x14ac:dyDescent="0.25">
      <c r="A1213">
        <v>2199534</v>
      </c>
      <c r="B1213" t="s">
        <v>1521</v>
      </c>
      <c r="C1213" t="s">
        <v>89</v>
      </c>
      <c r="D1213" t="s">
        <v>89</v>
      </c>
      <c r="E1213" t="s">
        <v>93</v>
      </c>
      <c r="H1213" s="3">
        <v>45804</v>
      </c>
      <c r="I1213" s="13">
        <v>45804.450183680558</v>
      </c>
      <c r="J1213" t="s">
        <v>195</v>
      </c>
      <c r="K1213">
        <v>1000</v>
      </c>
      <c r="L1213" t="s">
        <v>188</v>
      </c>
      <c r="M1213" t="s">
        <v>58</v>
      </c>
      <c r="N1213">
        <v>1</v>
      </c>
      <c r="O1213">
        <v>0</v>
      </c>
      <c r="P1213">
        <v>0</v>
      </c>
      <c r="Q1213">
        <v>0</v>
      </c>
      <c r="R1213" t="s">
        <v>227</v>
      </c>
      <c r="S1213" t="s">
        <v>227</v>
      </c>
      <c r="T1213">
        <v>0</v>
      </c>
      <c r="U1213" t="s">
        <v>227</v>
      </c>
      <c r="V1213" t="s">
        <v>227</v>
      </c>
      <c r="W1213" t="s">
        <v>227</v>
      </c>
      <c r="X1213" t="s">
        <v>227</v>
      </c>
      <c r="Y1213" t="s">
        <v>227</v>
      </c>
      <c r="Z1213" t="s">
        <v>228</v>
      </c>
      <c r="AA1213" t="s">
        <v>64</v>
      </c>
      <c r="AB1213">
        <v>129.9</v>
      </c>
      <c r="AC1213">
        <v>111.563</v>
      </c>
      <c r="AD1213" t="s">
        <v>67</v>
      </c>
      <c r="AE1213" t="s">
        <v>4</v>
      </c>
      <c r="AF1213" t="s">
        <v>8</v>
      </c>
      <c r="AG1213" t="s">
        <v>88</v>
      </c>
      <c r="AH1213" s="3">
        <v>45804</v>
      </c>
      <c r="AJ1213" t="s">
        <v>56</v>
      </c>
      <c r="AK1213" s="3"/>
      <c r="AM1213" s="3"/>
      <c r="AN1213" t="s">
        <v>57</v>
      </c>
      <c r="AO1213" s="3"/>
      <c r="AR1213"/>
      <c r="AS1213">
        <v>202505</v>
      </c>
      <c r="AT1213" s="3">
        <v>45804</v>
      </c>
      <c r="AU1213">
        <v>2199534</v>
      </c>
      <c r="AW1213" s="3"/>
      <c r="AY1213" s="3"/>
      <c r="BA1213" s="3"/>
      <c r="BC1213" s="3"/>
      <c r="BD1213">
        <v>202505</v>
      </c>
      <c r="BE1213">
        <v>202505</v>
      </c>
      <c r="BF1213" s="5">
        <f>IFERROR(VLOOKUP(Sheet1[[#This Row],[ASESOR]],Parámetros!A:B,2,0),Sheet1[[#This Row],[PERIODO_ALTA]])</f>
        <v>202505</v>
      </c>
      <c r="BG1213" s="5" t="str">
        <f>_xlfn.CONCAT(TRIM(Sheet1[[#This Row],[ASESOR]])," ",TRIM(Sheet1[[#This Row],[DEPARTAMENTO]]))</f>
        <v>ALIV TELECOM S.A.C. Piura</v>
      </c>
      <c r="BH1213" s="5" t="str">
        <f>Sheet1[[#This Row],[DNI_ASESOR]]</f>
        <v>20609316170</v>
      </c>
      <c r="BI1213">
        <f>IF(Sheet1[[#This Row],[GRUPO]]="G1",IF(AND(Sheet1[[#This Row],[RECIBO1_PAGADO]]&lt;&gt;"",Sheet1[[#This Row],[RECIBO1_PAGADO]]&lt;=DATEVALUE("10/06/2025")),1,0),0)</f>
        <v>0</v>
      </c>
      <c r="BJ1213" s="9">
        <f>Sheet1[[#This Row],[PRECIO CON IGV EXTERNO]]/1.18</f>
        <v>94.544915254237296</v>
      </c>
      <c r="BK1213" s="5" t="str">
        <f>IF(MONTH(Sheet1[[#This Row],[WS_RECIBO1_EMISION]])=5,"G1",IF(MONTH(Sheet1[[#This Row],[WS_RECIBO1_EMISION]])-5=1,"G2","POR DEFINIR"))</f>
        <v>POR DEFINIR</v>
      </c>
      <c r="BL1213" s="5" t="s">
        <v>1798</v>
      </c>
    </row>
    <row r="1214" spans="1:64" x14ac:dyDescent="0.25">
      <c r="A1214">
        <v>2199538</v>
      </c>
      <c r="B1214" t="s">
        <v>1522</v>
      </c>
      <c r="C1214" t="s">
        <v>94</v>
      </c>
      <c r="D1214" t="s">
        <v>95</v>
      </c>
      <c r="E1214" t="s">
        <v>96</v>
      </c>
      <c r="H1214" s="3">
        <v>45804</v>
      </c>
      <c r="I1214" s="13">
        <v>45804.448082407405</v>
      </c>
      <c r="J1214" t="s">
        <v>195</v>
      </c>
      <c r="K1214">
        <v>1000</v>
      </c>
      <c r="L1214" t="s">
        <v>188</v>
      </c>
      <c r="M1214" t="s">
        <v>58</v>
      </c>
      <c r="N1214">
        <v>1</v>
      </c>
      <c r="O1214">
        <v>0</v>
      </c>
      <c r="P1214">
        <v>0</v>
      </c>
      <c r="Q1214">
        <v>0</v>
      </c>
      <c r="R1214" t="s">
        <v>227</v>
      </c>
      <c r="S1214" t="s">
        <v>227</v>
      </c>
      <c r="T1214">
        <v>0</v>
      </c>
      <c r="U1214" t="s">
        <v>227</v>
      </c>
      <c r="V1214" t="s">
        <v>227</v>
      </c>
      <c r="W1214" t="s">
        <v>227</v>
      </c>
      <c r="X1214" t="s">
        <v>227</v>
      </c>
      <c r="Y1214" t="s">
        <v>227</v>
      </c>
      <c r="Z1214" t="s">
        <v>228</v>
      </c>
      <c r="AA1214" t="s">
        <v>54</v>
      </c>
      <c r="AB1214">
        <v>129.9</v>
      </c>
      <c r="AC1214">
        <v>111.563</v>
      </c>
      <c r="AD1214" t="s">
        <v>55</v>
      </c>
      <c r="AE1214" t="s">
        <v>141</v>
      </c>
      <c r="AF1214" t="s">
        <v>187</v>
      </c>
      <c r="AG1214" t="s">
        <v>88</v>
      </c>
      <c r="AH1214" s="3">
        <v>45804</v>
      </c>
      <c r="AJ1214" t="s">
        <v>56</v>
      </c>
      <c r="AK1214" s="3"/>
      <c r="AM1214" s="3"/>
      <c r="AN1214" t="s">
        <v>57</v>
      </c>
      <c r="AO1214" s="3"/>
      <c r="AR1214"/>
      <c r="AS1214">
        <v>202505</v>
      </c>
      <c r="AT1214" s="3">
        <v>45804</v>
      </c>
      <c r="AU1214">
        <v>2199538</v>
      </c>
      <c r="AW1214" s="3"/>
      <c r="AY1214" s="3"/>
      <c r="BA1214" s="3"/>
      <c r="BC1214" s="3"/>
      <c r="BD1214">
        <v>202505</v>
      </c>
      <c r="BE1214">
        <v>202505</v>
      </c>
      <c r="BF1214" s="5">
        <f>IFERROR(VLOOKUP(Sheet1[[#This Row],[ASESOR]],Parámetros!A:B,2,0),Sheet1[[#This Row],[PERIODO_ALTA]])</f>
        <v>202505</v>
      </c>
      <c r="BG1214" s="5" t="str">
        <f>_xlfn.CONCAT(TRIM(Sheet1[[#This Row],[ASESOR]])," ",TRIM(Sheet1[[#This Row],[DEPARTAMENTO]]))</f>
        <v>EXPORTEL PROVINCIA La Libertad</v>
      </c>
      <c r="BH1214" s="5" t="str">
        <f>Sheet1[[#This Row],[DNI_ASESOR]]</f>
        <v>20610487672</v>
      </c>
      <c r="BI1214">
        <f>IF(Sheet1[[#This Row],[GRUPO]]="G1",IF(AND(Sheet1[[#This Row],[RECIBO1_PAGADO]]&lt;&gt;"",Sheet1[[#This Row],[RECIBO1_PAGADO]]&lt;=DATEVALUE("10/06/2025")),1,0),0)</f>
        <v>0</v>
      </c>
      <c r="BJ1214" s="9">
        <f>Sheet1[[#This Row],[PRECIO CON IGV EXTERNO]]/1.18</f>
        <v>94.544915254237296</v>
      </c>
      <c r="BK1214" s="5" t="str">
        <f>IF(MONTH(Sheet1[[#This Row],[WS_RECIBO1_EMISION]])=5,"G1",IF(MONTH(Sheet1[[#This Row],[WS_RECIBO1_EMISION]])-5=1,"G2","POR DEFINIR"))</f>
        <v>POR DEFINIR</v>
      </c>
      <c r="BL1214" s="5" t="s">
        <v>1798</v>
      </c>
    </row>
    <row r="1215" spans="1:64" x14ac:dyDescent="0.25">
      <c r="A1215">
        <v>2199548</v>
      </c>
      <c r="B1215" t="s">
        <v>1523</v>
      </c>
      <c r="C1215" t="s">
        <v>89</v>
      </c>
      <c r="D1215" t="s">
        <v>89</v>
      </c>
      <c r="E1215" t="s">
        <v>93</v>
      </c>
      <c r="H1215" s="3">
        <v>45804</v>
      </c>
      <c r="I1215" s="13">
        <v>45804.45019398148</v>
      </c>
      <c r="J1215" t="s">
        <v>195</v>
      </c>
      <c r="K1215">
        <v>1000</v>
      </c>
      <c r="L1215" t="s">
        <v>188</v>
      </c>
      <c r="M1215" t="s">
        <v>58</v>
      </c>
      <c r="N1215">
        <v>1</v>
      </c>
      <c r="O1215">
        <v>0</v>
      </c>
      <c r="P1215">
        <v>0</v>
      </c>
      <c r="Q1215">
        <v>0</v>
      </c>
      <c r="R1215" t="s">
        <v>227</v>
      </c>
      <c r="S1215" t="s">
        <v>227</v>
      </c>
      <c r="T1215">
        <v>0</v>
      </c>
      <c r="U1215" t="s">
        <v>227</v>
      </c>
      <c r="V1215" t="s">
        <v>227</v>
      </c>
      <c r="W1215" t="s">
        <v>227</v>
      </c>
      <c r="X1215" t="s">
        <v>227</v>
      </c>
      <c r="Y1215" t="s">
        <v>227</v>
      </c>
      <c r="Z1215" t="s">
        <v>228</v>
      </c>
      <c r="AA1215" t="s">
        <v>54</v>
      </c>
      <c r="AB1215">
        <v>129.9</v>
      </c>
      <c r="AC1215">
        <v>111.563</v>
      </c>
      <c r="AD1215" t="s">
        <v>55</v>
      </c>
      <c r="AE1215" t="s">
        <v>661</v>
      </c>
      <c r="AF1215" t="s">
        <v>153</v>
      </c>
      <c r="AG1215" t="s">
        <v>88</v>
      </c>
      <c r="AH1215" s="3">
        <v>45804</v>
      </c>
      <c r="AJ1215" t="s">
        <v>56</v>
      </c>
      <c r="AK1215" s="3"/>
      <c r="AM1215" s="3"/>
      <c r="AN1215" t="s">
        <v>57</v>
      </c>
      <c r="AO1215" s="3"/>
      <c r="AQ1215" t="s">
        <v>57</v>
      </c>
      <c r="AR1215" t="s">
        <v>69</v>
      </c>
      <c r="AS1215">
        <v>202505</v>
      </c>
      <c r="AT1215" s="3">
        <v>45804</v>
      </c>
      <c r="AU1215">
        <v>2199548</v>
      </c>
      <c r="AW1215" s="3"/>
      <c r="AY1215" s="3"/>
      <c r="BA1215" s="3"/>
      <c r="BC1215" s="3"/>
      <c r="BD1215">
        <v>202505</v>
      </c>
      <c r="BE1215">
        <v>202505</v>
      </c>
      <c r="BF1215" s="5">
        <f>IFERROR(VLOOKUP(Sheet1[[#This Row],[ASESOR]],Parámetros!A:B,2,0),Sheet1[[#This Row],[PERIODO_ALTA]])</f>
        <v>202505</v>
      </c>
      <c r="BG1215" s="5" t="str">
        <f>_xlfn.CONCAT(TRIM(Sheet1[[#This Row],[ASESOR]])," ",TRIM(Sheet1[[#This Row],[DEPARTAMENTO]]))</f>
        <v>CORPORACION DE TODO PERU S.A.C Piura</v>
      </c>
      <c r="BH1215" s="5" t="str">
        <f>Sheet1[[#This Row],[DNI_ASESOR]]</f>
        <v>20612842389</v>
      </c>
      <c r="BI1215">
        <f>IF(Sheet1[[#This Row],[GRUPO]]="G1",IF(AND(Sheet1[[#This Row],[RECIBO1_PAGADO]]&lt;&gt;"",Sheet1[[#This Row],[RECIBO1_PAGADO]]&lt;=DATEVALUE("10/06/2025")),1,0),0)</f>
        <v>0</v>
      </c>
      <c r="BJ1215" s="9">
        <f>Sheet1[[#This Row],[PRECIO CON IGV EXTERNO]]/1.18</f>
        <v>94.544915254237296</v>
      </c>
      <c r="BK1215" s="5" t="str">
        <f>IF(MONTH(Sheet1[[#This Row],[WS_RECIBO1_EMISION]])=5,"G1",IF(MONTH(Sheet1[[#This Row],[WS_RECIBO1_EMISION]])-5=1,"G2","POR DEFINIR"))</f>
        <v>POR DEFINIR</v>
      </c>
      <c r="BL1215" s="5" t="s">
        <v>1798</v>
      </c>
    </row>
    <row r="1216" spans="1:64" x14ac:dyDescent="0.25">
      <c r="A1216">
        <v>2199595</v>
      </c>
      <c r="B1216" t="s">
        <v>1524</v>
      </c>
      <c r="C1216" t="s">
        <v>94</v>
      </c>
      <c r="D1216" t="s">
        <v>95</v>
      </c>
      <c r="E1216" t="s">
        <v>96</v>
      </c>
      <c r="H1216" s="3">
        <v>45804</v>
      </c>
      <c r="I1216" s="13">
        <v>45804.466842939815</v>
      </c>
      <c r="J1216" t="s">
        <v>190</v>
      </c>
      <c r="K1216">
        <v>350</v>
      </c>
      <c r="L1216" t="s">
        <v>186</v>
      </c>
      <c r="M1216" t="s">
        <v>53</v>
      </c>
      <c r="N1216">
        <v>0</v>
      </c>
      <c r="O1216">
        <v>0</v>
      </c>
      <c r="P1216">
        <v>0</v>
      </c>
      <c r="Q1216">
        <v>0</v>
      </c>
      <c r="R1216" t="s">
        <v>227</v>
      </c>
      <c r="S1216" t="s">
        <v>227</v>
      </c>
      <c r="T1216">
        <v>0</v>
      </c>
      <c r="U1216" t="s">
        <v>227</v>
      </c>
      <c r="V1216" t="s">
        <v>227</v>
      </c>
      <c r="W1216" t="s">
        <v>227</v>
      </c>
      <c r="X1216" t="s">
        <v>227</v>
      </c>
      <c r="Y1216" t="s">
        <v>227</v>
      </c>
      <c r="Z1216" t="s">
        <v>227</v>
      </c>
      <c r="AA1216" t="s">
        <v>54</v>
      </c>
      <c r="AB1216">
        <v>69</v>
      </c>
      <c r="AC1216">
        <v>69</v>
      </c>
      <c r="AD1216" t="s">
        <v>55</v>
      </c>
      <c r="AE1216" t="s">
        <v>141</v>
      </c>
      <c r="AF1216" t="s">
        <v>187</v>
      </c>
      <c r="AG1216" t="s">
        <v>88</v>
      </c>
      <c r="AH1216" s="3">
        <v>45804</v>
      </c>
      <c r="AJ1216" t="s">
        <v>56</v>
      </c>
      <c r="AK1216" s="3"/>
      <c r="AM1216" s="3"/>
      <c r="AN1216" t="s">
        <v>57</v>
      </c>
      <c r="AO1216" s="3"/>
      <c r="AR1216"/>
      <c r="AS1216">
        <v>202505</v>
      </c>
      <c r="AT1216" s="3">
        <v>45804</v>
      </c>
      <c r="AU1216">
        <v>2199595</v>
      </c>
      <c r="AW1216" s="3"/>
      <c r="AY1216" s="3"/>
      <c r="BA1216" s="3"/>
      <c r="BC1216" s="3"/>
      <c r="BD1216">
        <v>202505</v>
      </c>
      <c r="BE1216">
        <v>202505</v>
      </c>
      <c r="BF1216" s="5">
        <f>IFERROR(VLOOKUP(Sheet1[[#This Row],[ASESOR]],Parámetros!A:B,2,0),Sheet1[[#This Row],[PERIODO_ALTA]])</f>
        <v>202505</v>
      </c>
      <c r="BG1216" s="5" t="str">
        <f>_xlfn.CONCAT(TRIM(Sheet1[[#This Row],[ASESOR]])," ",TRIM(Sheet1[[#This Row],[DEPARTAMENTO]]))</f>
        <v>EXPORTEL PROVINCIA La Libertad</v>
      </c>
      <c r="BH1216" s="5" t="str">
        <f>Sheet1[[#This Row],[DNI_ASESOR]]</f>
        <v>20610487672</v>
      </c>
      <c r="BI1216">
        <f>IF(Sheet1[[#This Row],[GRUPO]]="G1",IF(AND(Sheet1[[#This Row],[RECIBO1_PAGADO]]&lt;&gt;"",Sheet1[[#This Row],[RECIBO1_PAGADO]]&lt;=DATEVALUE("10/06/2025")),1,0),0)</f>
        <v>0</v>
      </c>
      <c r="BJ1216" s="9">
        <f>Sheet1[[#This Row],[PRECIO CON IGV EXTERNO]]/1.18</f>
        <v>58.474576271186443</v>
      </c>
      <c r="BK1216" s="5" t="str">
        <f>IF(MONTH(Sheet1[[#This Row],[WS_RECIBO1_EMISION]])=5,"G1",IF(MONTH(Sheet1[[#This Row],[WS_RECIBO1_EMISION]])-5=1,"G2","POR DEFINIR"))</f>
        <v>POR DEFINIR</v>
      </c>
      <c r="BL1216" s="5" t="s">
        <v>1798</v>
      </c>
    </row>
    <row r="1217" spans="1:64" x14ac:dyDescent="0.25">
      <c r="A1217">
        <v>2199640</v>
      </c>
      <c r="B1217" t="s">
        <v>1525</v>
      </c>
      <c r="C1217" t="s">
        <v>89</v>
      </c>
      <c r="D1217" t="s">
        <v>89</v>
      </c>
      <c r="E1217" t="s">
        <v>90</v>
      </c>
      <c r="H1217" s="3">
        <v>45804</v>
      </c>
      <c r="I1217" s="13">
        <v>45804.477241469911</v>
      </c>
      <c r="J1217" t="s">
        <v>191</v>
      </c>
      <c r="K1217">
        <v>550</v>
      </c>
      <c r="L1217" t="s">
        <v>186</v>
      </c>
      <c r="M1217" t="s">
        <v>53</v>
      </c>
      <c r="N1217">
        <v>0</v>
      </c>
      <c r="O1217">
        <v>0</v>
      </c>
      <c r="P1217">
        <v>0</v>
      </c>
      <c r="Q1217">
        <v>0</v>
      </c>
      <c r="R1217" t="s">
        <v>227</v>
      </c>
      <c r="S1217" t="s">
        <v>227</v>
      </c>
      <c r="T1217">
        <v>0</v>
      </c>
      <c r="U1217" t="s">
        <v>227</v>
      </c>
      <c r="V1217" t="s">
        <v>227</v>
      </c>
      <c r="W1217" t="s">
        <v>227</v>
      </c>
      <c r="X1217" t="s">
        <v>227</v>
      </c>
      <c r="Y1217" t="s">
        <v>227</v>
      </c>
      <c r="Z1217" t="s">
        <v>227</v>
      </c>
      <c r="AA1217" t="s">
        <v>54</v>
      </c>
      <c r="AB1217">
        <v>89</v>
      </c>
      <c r="AC1217">
        <v>89</v>
      </c>
      <c r="AD1217" t="s">
        <v>67</v>
      </c>
      <c r="AE1217" t="s">
        <v>4</v>
      </c>
      <c r="AF1217" t="s">
        <v>8</v>
      </c>
      <c r="AG1217" t="s">
        <v>88</v>
      </c>
      <c r="AH1217" s="3">
        <v>45804</v>
      </c>
      <c r="AJ1217" t="s">
        <v>56</v>
      </c>
      <c r="AK1217" s="3"/>
      <c r="AM1217" s="3"/>
      <c r="AN1217" t="s">
        <v>57</v>
      </c>
      <c r="AO1217" s="3"/>
      <c r="AR1217"/>
      <c r="AS1217">
        <v>202505</v>
      </c>
      <c r="AT1217" s="3">
        <v>45804</v>
      </c>
      <c r="AU1217">
        <v>2199640</v>
      </c>
      <c r="AW1217" s="3"/>
      <c r="AY1217" s="3"/>
      <c r="BA1217" s="3"/>
      <c r="BC1217" s="3"/>
      <c r="BD1217">
        <v>202505</v>
      </c>
      <c r="BE1217">
        <v>202505</v>
      </c>
      <c r="BF1217" s="5">
        <f>IFERROR(VLOOKUP(Sheet1[[#This Row],[ASESOR]],Parámetros!A:B,2,0),Sheet1[[#This Row],[PERIODO_ALTA]])</f>
        <v>202505</v>
      </c>
      <c r="BG1217" s="5" t="str">
        <f>_xlfn.CONCAT(TRIM(Sheet1[[#This Row],[ASESOR]])," ",TRIM(Sheet1[[#This Row],[DEPARTAMENTO]]))</f>
        <v>ALIV TELECOM S.A.C. Piura</v>
      </c>
      <c r="BH1217" s="5" t="str">
        <f>Sheet1[[#This Row],[DNI_ASESOR]]</f>
        <v>20609316170</v>
      </c>
      <c r="BI1217">
        <f>IF(Sheet1[[#This Row],[GRUPO]]="G1",IF(AND(Sheet1[[#This Row],[RECIBO1_PAGADO]]&lt;&gt;"",Sheet1[[#This Row],[RECIBO1_PAGADO]]&lt;=DATEVALUE("10/06/2025")),1,0),0)</f>
        <v>0</v>
      </c>
      <c r="BJ1217" s="9">
        <f>Sheet1[[#This Row],[PRECIO CON IGV EXTERNO]]/1.18</f>
        <v>75.423728813559322</v>
      </c>
      <c r="BK1217" s="5" t="str">
        <f>IF(MONTH(Sheet1[[#This Row],[WS_RECIBO1_EMISION]])=5,"G1",IF(MONTH(Sheet1[[#This Row],[WS_RECIBO1_EMISION]])-5=1,"G2","POR DEFINIR"))</f>
        <v>POR DEFINIR</v>
      </c>
      <c r="BL1217" s="5" t="s">
        <v>1798</v>
      </c>
    </row>
    <row r="1218" spans="1:64" x14ac:dyDescent="0.25">
      <c r="A1218">
        <v>2199645</v>
      </c>
      <c r="B1218" t="s">
        <v>1526</v>
      </c>
      <c r="C1218" t="s">
        <v>85</v>
      </c>
      <c r="D1218" t="s">
        <v>86</v>
      </c>
      <c r="E1218" t="s">
        <v>87</v>
      </c>
      <c r="H1218" s="3">
        <v>45803</v>
      </c>
      <c r="I1218" s="13">
        <v>45804.479338425925</v>
      </c>
      <c r="J1218" t="s">
        <v>190</v>
      </c>
      <c r="K1218">
        <v>350</v>
      </c>
      <c r="L1218" t="s">
        <v>186</v>
      </c>
      <c r="M1218" t="s">
        <v>53</v>
      </c>
      <c r="N1218">
        <v>0</v>
      </c>
      <c r="O1218">
        <v>0</v>
      </c>
      <c r="P1218">
        <v>0</v>
      </c>
      <c r="Q1218">
        <v>0</v>
      </c>
      <c r="R1218" t="s">
        <v>227</v>
      </c>
      <c r="S1218" t="s">
        <v>227</v>
      </c>
      <c r="T1218">
        <v>0</v>
      </c>
      <c r="U1218" t="s">
        <v>227</v>
      </c>
      <c r="V1218" t="s">
        <v>227</v>
      </c>
      <c r="W1218" t="s">
        <v>227</v>
      </c>
      <c r="X1218" t="s">
        <v>227</v>
      </c>
      <c r="Y1218" t="s">
        <v>227</v>
      </c>
      <c r="Z1218" t="s">
        <v>227</v>
      </c>
      <c r="AA1218" t="s">
        <v>54</v>
      </c>
      <c r="AB1218">
        <v>69</v>
      </c>
      <c r="AC1218">
        <v>69</v>
      </c>
      <c r="AD1218" t="s">
        <v>67</v>
      </c>
      <c r="AE1218" t="s">
        <v>146</v>
      </c>
      <c r="AF1218" t="s">
        <v>147</v>
      </c>
      <c r="AG1218" t="s">
        <v>88</v>
      </c>
      <c r="AH1218" s="3">
        <v>45804</v>
      </c>
      <c r="AJ1218" t="s">
        <v>56</v>
      </c>
      <c r="AK1218" s="3"/>
      <c r="AM1218" s="3"/>
      <c r="AN1218" t="s">
        <v>57</v>
      </c>
      <c r="AO1218" s="3"/>
      <c r="AR1218"/>
      <c r="AS1218">
        <v>202505</v>
      </c>
      <c r="AT1218" s="3">
        <v>45804</v>
      </c>
      <c r="AU1218">
        <v>2199645</v>
      </c>
      <c r="AW1218" s="3"/>
      <c r="AY1218" s="3"/>
      <c r="BA1218" s="3"/>
      <c r="BC1218" s="3"/>
      <c r="BD1218">
        <v>202505</v>
      </c>
      <c r="BE1218">
        <v>202505</v>
      </c>
      <c r="BF1218" s="5">
        <f>IFERROR(VLOOKUP(Sheet1[[#This Row],[ASESOR]],Parámetros!A:B,2,0),Sheet1[[#This Row],[PERIODO_ALTA]])</f>
        <v>202505</v>
      </c>
      <c r="BG1218" s="5" t="str">
        <f>_xlfn.CONCAT(TRIM(Sheet1[[#This Row],[ASESOR]])," ",TRIM(Sheet1[[#This Row],[DEPARTAMENTO]]))</f>
        <v>SERVICIOS GENERALES F Y G DIST Lambayeque</v>
      </c>
      <c r="BH1218" s="5" t="str">
        <f>Sheet1[[#This Row],[DNI_ASESOR]]</f>
        <v>20538983609</v>
      </c>
      <c r="BI1218">
        <f>IF(Sheet1[[#This Row],[GRUPO]]="G1",IF(AND(Sheet1[[#This Row],[RECIBO1_PAGADO]]&lt;&gt;"",Sheet1[[#This Row],[RECIBO1_PAGADO]]&lt;=DATEVALUE("10/06/2025")),1,0),0)</f>
        <v>0</v>
      </c>
      <c r="BJ1218" s="9">
        <f>Sheet1[[#This Row],[PRECIO CON IGV EXTERNO]]/1.18</f>
        <v>58.474576271186443</v>
      </c>
      <c r="BK1218" s="5" t="str">
        <f>IF(MONTH(Sheet1[[#This Row],[WS_RECIBO1_EMISION]])=5,"G1",IF(MONTH(Sheet1[[#This Row],[WS_RECIBO1_EMISION]])-5=1,"G2","POR DEFINIR"))</f>
        <v>POR DEFINIR</v>
      </c>
      <c r="BL1218" s="5" t="s">
        <v>1798</v>
      </c>
    </row>
    <row r="1219" spans="1:64" x14ac:dyDescent="0.25">
      <c r="A1219">
        <v>2199656</v>
      </c>
      <c r="B1219" t="s">
        <v>1527</v>
      </c>
      <c r="C1219" t="s">
        <v>85</v>
      </c>
      <c r="D1219" t="s">
        <v>86</v>
      </c>
      <c r="E1219" t="s">
        <v>87</v>
      </c>
      <c r="G1219" t="s">
        <v>1528</v>
      </c>
      <c r="H1219" s="3">
        <v>45799</v>
      </c>
      <c r="I1219" s="13">
        <v>45804.48142916667</v>
      </c>
      <c r="J1219" t="s">
        <v>195</v>
      </c>
      <c r="K1219">
        <v>1000</v>
      </c>
      <c r="L1219" t="s">
        <v>188</v>
      </c>
      <c r="M1219" t="s">
        <v>58</v>
      </c>
      <c r="N1219">
        <v>1</v>
      </c>
      <c r="O1219">
        <v>0</v>
      </c>
      <c r="P1219">
        <v>0</v>
      </c>
      <c r="Q1219">
        <v>0</v>
      </c>
      <c r="R1219" t="s">
        <v>227</v>
      </c>
      <c r="S1219" t="s">
        <v>227</v>
      </c>
      <c r="T1219">
        <v>0</v>
      </c>
      <c r="U1219" t="s">
        <v>227</v>
      </c>
      <c r="V1219" t="s">
        <v>227</v>
      </c>
      <c r="W1219" t="s">
        <v>227</v>
      </c>
      <c r="X1219" t="s">
        <v>227</v>
      </c>
      <c r="Y1219" t="s">
        <v>227</v>
      </c>
      <c r="Z1219" t="s">
        <v>228</v>
      </c>
      <c r="AA1219" t="s">
        <v>59</v>
      </c>
      <c r="AB1219">
        <v>129.9</v>
      </c>
      <c r="AC1219">
        <v>111.563</v>
      </c>
      <c r="AD1219" t="s">
        <v>67</v>
      </c>
      <c r="AE1219" t="s">
        <v>91</v>
      </c>
      <c r="AF1219" t="s">
        <v>92</v>
      </c>
      <c r="AG1219" t="s">
        <v>88</v>
      </c>
      <c r="AH1219" s="3">
        <v>45804</v>
      </c>
      <c r="AJ1219" t="s">
        <v>56</v>
      </c>
      <c r="AK1219" s="3"/>
      <c r="AM1219" s="3"/>
      <c r="AN1219" t="s">
        <v>57</v>
      </c>
      <c r="AO1219" s="3"/>
      <c r="AR1219"/>
      <c r="AS1219">
        <v>202505</v>
      </c>
      <c r="AT1219" s="3">
        <v>45804</v>
      </c>
      <c r="AU1219">
        <v>2199656</v>
      </c>
      <c r="AW1219" s="3"/>
      <c r="AY1219" s="3"/>
      <c r="BA1219" s="3"/>
      <c r="BC1219" s="3"/>
      <c r="BD1219">
        <v>202505</v>
      </c>
      <c r="BE1219">
        <v>202505</v>
      </c>
      <c r="BF1219" s="5">
        <f>IFERROR(VLOOKUP(Sheet1[[#This Row],[ASESOR]],Parámetros!A:B,2,0),Sheet1[[#This Row],[PERIODO_ALTA]])</f>
        <v>202505</v>
      </c>
      <c r="BG1219" s="5" t="str">
        <f>_xlfn.CONCAT(TRIM(Sheet1[[#This Row],[ASESOR]])," ",TRIM(Sheet1[[#This Row],[DEPARTAMENTO]]))</f>
        <v>YBENS GROUP Lambayeque</v>
      </c>
      <c r="BH1219" s="5" t="str">
        <f>Sheet1[[#This Row],[DNI_ASESOR]]</f>
        <v>20610803131</v>
      </c>
      <c r="BI1219">
        <f>IF(Sheet1[[#This Row],[GRUPO]]="G1",IF(AND(Sheet1[[#This Row],[RECIBO1_PAGADO]]&lt;&gt;"",Sheet1[[#This Row],[RECIBO1_PAGADO]]&lt;=DATEVALUE("10/06/2025")),1,0),0)</f>
        <v>0</v>
      </c>
      <c r="BJ1219" s="9">
        <f>Sheet1[[#This Row],[PRECIO CON IGV EXTERNO]]/1.18</f>
        <v>94.544915254237296</v>
      </c>
      <c r="BK1219" s="5" t="str">
        <f>IF(MONTH(Sheet1[[#This Row],[WS_RECIBO1_EMISION]])=5,"G1",IF(MONTH(Sheet1[[#This Row],[WS_RECIBO1_EMISION]])-5=1,"G2","POR DEFINIR"))</f>
        <v>POR DEFINIR</v>
      </c>
      <c r="BL1219" s="5" t="s">
        <v>1798</v>
      </c>
    </row>
    <row r="1220" spans="1:64" x14ac:dyDescent="0.25">
      <c r="A1220">
        <v>2199657</v>
      </c>
      <c r="B1220" t="s">
        <v>1529</v>
      </c>
      <c r="C1220" t="s">
        <v>85</v>
      </c>
      <c r="D1220" t="s">
        <v>86</v>
      </c>
      <c r="E1220" t="s">
        <v>103</v>
      </c>
      <c r="H1220" s="3">
        <v>45804</v>
      </c>
      <c r="I1220" s="13">
        <v>45804.479401504628</v>
      </c>
      <c r="J1220" t="s">
        <v>190</v>
      </c>
      <c r="K1220">
        <v>350</v>
      </c>
      <c r="L1220" t="s">
        <v>186</v>
      </c>
      <c r="M1220" t="s">
        <v>53</v>
      </c>
      <c r="N1220">
        <v>0</v>
      </c>
      <c r="O1220">
        <v>0</v>
      </c>
      <c r="P1220">
        <v>0</v>
      </c>
      <c r="Q1220">
        <v>0</v>
      </c>
      <c r="R1220" t="s">
        <v>227</v>
      </c>
      <c r="S1220" t="s">
        <v>227</v>
      </c>
      <c r="T1220">
        <v>0</v>
      </c>
      <c r="U1220" t="s">
        <v>227</v>
      </c>
      <c r="V1220" t="s">
        <v>227</v>
      </c>
      <c r="W1220" t="s">
        <v>227</v>
      </c>
      <c r="X1220" t="s">
        <v>227</v>
      </c>
      <c r="Y1220" t="s">
        <v>227</v>
      </c>
      <c r="Z1220" t="s">
        <v>227</v>
      </c>
      <c r="AA1220" t="s">
        <v>54</v>
      </c>
      <c r="AB1220">
        <v>69</v>
      </c>
      <c r="AC1220">
        <v>69</v>
      </c>
      <c r="AD1220" t="s">
        <v>55</v>
      </c>
      <c r="AE1220" t="s">
        <v>7</v>
      </c>
      <c r="AF1220" t="s">
        <v>11</v>
      </c>
      <c r="AG1220" t="s">
        <v>88</v>
      </c>
      <c r="AH1220" s="3">
        <v>45804</v>
      </c>
      <c r="AJ1220" t="s">
        <v>56</v>
      </c>
      <c r="AK1220" s="3"/>
      <c r="AM1220" s="3"/>
      <c r="AN1220" t="s">
        <v>57</v>
      </c>
      <c r="AO1220" s="3"/>
      <c r="AR1220"/>
      <c r="AS1220">
        <v>202505</v>
      </c>
      <c r="AT1220" s="3">
        <v>45804</v>
      </c>
      <c r="AU1220">
        <v>2199657</v>
      </c>
      <c r="AW1220" s="3"/>
      <c r="AY1220" s="3"/>
      <c r="BA1220" s="3"/>
      <c r="BC1220" s="3"/>
      <c r="BD1220">
        <v>202505</v>
      </c>
      <c r="BE1220">
        <v>202505</v>
      </c>
      <c r="BF1220" s="5">
        <f>IFERROR(VLOOKUP(Sheet1[[#This Row],[ASESOR]],Parámetros!A:B,2,0),Sheet1[[#This Row],[PERIODO_ALTA]])</f>
        <v>202505</v>
      </c>
      <c r="BG1220" s="5" t="str">
        <f>_xlfn.CONCAT(TRIM(Sheet1[[#This Row],[ASESOR]])," ",TRIM(Sheet1[[#This Row],[DEPARTAMENTO]]))</f>
        <v>CORPORACION VISUAL CONNECTIONS S.A.C. Lambayeque</v>
      </c>
      <c r="BH1220" s="5" t="str">
        <f>Sheet1[[#This Row],[DNI_ASESOR]]</f>
        <v>20607755044</v>
      </c>
      <c r="BI1220">
        <f>IF(Sheet1[[#This Row],[GRUPO]]="G1",IF(AND(Sheet1[[#This Row],[RECIBO1_PAGADO]]&lt;&gt;"",Sheet1[[#This Row],[RECIBO1_PAGADO]]&lt;=DATEVALUE("10/06/2025")),1,0),0)</f>
        <v>0</v>
      </c>
      <c r="BJ1220" s="9">
        <f>Sheet1[[#This Row],[PRECIO CON IGV EXTERNO]]/1.18</f>
        <v>58.474576271186443</v>
      </c>
      <c r="BK1220" s="5" t="str">
        <f>IF(MONTH(Sheet1[[#This Row],[WS_RECIBO1_EMISION]])=5,"G1",IF(MONTH(Sheet1[[#This Row],[WS_RECIBO1_EMISION]])-5=1,"G2","POR DEFINIR"))</f>
        <v>POR DEFINIR</v>
      </c>
      <c r="BL1220" s="5" t="s">
        <v>1798</v>
      </c>
    </row>
    <row r="1221" spans="1:64" x14ac:dyDescent="0.25">
      <c r="A1221">
        <v>2199710</v>
      </c>
      <c r="B1221" t="s">
        <v>1530</v>
      </c>
      <c r="C1221" t="s">
        <v>89</v>
      </c>
      <c r="D1221" t="s">
        <v>89</v>
      </c>
      <c r="E1221" t="s">
        <v>90</v>
      </c>
      <c r="H1221" s="3">
        <v>45804</v>
      </c>
      <c r="I1221" s="13">
        <v>45804.510789039348</v>
      </c>
      <c r="J1221" t="s">
        <v>193</v>
      </c>
      <c r="K1221">
        <v>600</v>
      </c>
      <c r="L1221" t="s">
        <v>186</v>
      </c>
      <c r="M1221" t="s">
        <v>53</v>
      </c>
      <c r="N1221">
        <v>0</v>
      </c>
      <c r="O1221">
        <v>0</v>
      </c>
      <c r="P1221">
        <v>0</v>
      </c>
      <c r="Q1221">
        <v>0</v>
      </c>
      <c r="R1221" t="s">
        <v>227</v>
      </c>
      <c r="S1221" t="s">
        <v>227</v>
      </c>
      <c r="T1221">
        <v>0</v>
      </c>
      <c r="U1221" t="s">
        <v>227</v>
      </c>
      <c r="V1221" t="s">
        <v>227</v>
      </c>
      <c r="W1221" t="s">
        <v>227</v>
      </c>
      <c r="X1221" t="s">
        <v>227</v>
      </c>
      <c r="Y1221" t="s">
        <v>227</v>
      </c>
      <c r="Z1221" t="s">
        <v>227</v>
      </c>
      <c r="AA1221" t="s">
        <v>64</v>
      </c>
      <c r="AB1221">
        <v>139</v>
      </c>
      <c r="AC1221">
        <v>139</v>
      </c>
      <c r="AD1221" t="s">
        <v>67</v>
      </c>
      <c r="AE1221" t="s">
        <v>4</v>
      </c>
      <c r="AF1221" t="s">
        <v>8</v>
      </c>
      <c r="AG1221" t="s">
        <v>88</v>
      </c>
      <c r="AH1221" s="3">
        <v>45804</v>
      </c>
      <c r="AJ1221" t="s">
        <v>56</v>
      </c>
      <c r="AK1221" s="3"/>
      <c r="AM1221" s="3"/>
      <c r="AN1221" t="s">
        <v>57</v>
      </c>
      <c r="AO1221" s="3"/>
      <c r="AR1221"/>
      <c r="AS1221">
        <v>202505</v>
      </c>
      <c r="AT1221" s="3">
        <v>45804</v>
      </c>
      <c r="AU1221">
        <v>2199710</v>
      </c>
      <c r="AW1221" s="3"/>
      <c r="AY1221" s="3"/>
      <c r="BA1221" s="3"/>
      <c r="BC1221" s="3"/>
      <c r="BD1221">
        <v>202505</v>
      </c>
      <c r="BE1221">
        <v>202505</v>
      </c>
      <c r="BF1221" s="5">
        <f>IFERROR(VLOOKUP(Sheet1[[#This Row],[ASESOR]],Parámetros!A:B,2,0),Sheet1[[#This Row],[PERIODO_ALTA]])</f>
        <v>202505</v>
      </c>
      <c r="BG1221" s="5" t="str">
        <f>_xlfn.CONCAT(TRIM(Sheet1[[#This Row],[ASESOR]])," ",TRIM(Sheet1[[#This Row],[DEPARTAMENTO]]))</f>
        <v>ALIV TELECOM S.A.C. Piura</v>
      </c>
      <c r="BH1221" s="5" t="str">
        <f>Sheet1[[#This Row],[DNI_ASESOR]]</f>
        <v>20609316170</v>
      </c>
      <c r="BI1221">
        <f>IF(Sheet1[[#This Row],[GRUPO]]="G1",IF(AND(Sheet1[[#This Row],[RECIBO1_PAGADO]]&lt;&gt;"",Sheet1[[#This Row],[RECIBO1_PAGADO]]&lt;=DATEVALUE("10/06/2025")),1,0),0)</f>
        <v>0</v>
      </c>
      <c r="BJ1221" s="9">
        <f>Sheet1[[#This Row],[PRECIO CON IGV EXTERNO]]/1.18</f>
        <v>117.79661016949153</v>
      </c>
      <c r="BK1221" s="5" t="str">
        <f>IF(MONTH(Sheet1[[#This Row],[WS_RECIBO1_EMISION]])=5,"G1",IF(MONTH(Sheet1[[#This Row],[WS_RECIBO1_EMISION]])-5=1,"G2","POR DEFINIR"))</f>
        <v>POR DEFINIR</v>
      </c>
      <c r="BL1221" s="5" t="s">
        <v>1798</v>
      </c>
    </row>
    <row r="1222" spans="1:64" x14ac:dyDescent="0.25">
      <c r="A1222">
        <v>2199733</v>
      </c>
      <c r="B1222" t="s">
        <v>1531</v>
      </c>
      <c r="C1222" t="s">
        <v>94</v>
      </c>
      <c r="D1222" t="s">
        <v>95</v>
      </c>
      <c r="E1222" t="s">
        <v>102</v>
      </c>
      <c r="H1222" s="3">
        <v>45801</v>
      </c>
      <c r="I1222" s="13">
        <v>45804.49813684028</v>
      </c>
      <c r="J1222" t="s">
        <v>190</v>
      </c>
      <c r="K1222">
        <v>350</v>
      </c>
      <c r="L1222" t="s">
        <v>186</v>
      </c>
      <c r="M1222" t="s">
        <v>53</v>
      </c>
      <c r="N1222">
        <v>0</v>
      </c>
      <c r="O1222">
        <v>0</v>
      </c>
      <c r="P1222">
        <v>0</v>
      </c>
      <c r="Q1222">
        <v>0</v>
      </c>
      <c r="R1222" t="s">
        <v>227</v>
      </c>
      <c r="S1222" t="s">
        <v>227</v>
      </c>
      <c r="T1222">
        <v>0</v>
      </c>
      <c r="U1222" t="s">
        <v>227</v>
      </c>
      <c r="V1222" t="s">
        <v>227</v>
      </c>
      <c r="W1222" t="s">
        <v>227</v>
      </c>
      <c r="X1222" t="s">
        <v>227</v>
      </c>
      <c r="Y1222" t="s">
        <v>227</v>
      </c>
      <c r="Z1222" t="s">
        <v>227</v>
      </c>
      <c r="AA1222" t="s">
        <v>54</v>
      </c>
      <c r="AB1222">
        <v>69</v>
      </c>
      <c r="AC1222">
        <v>69</v>
      </c>
      <c r="AD1222" t="s">
        <v>67</v>
      </c>
      <c r="AE1222" t="s">
        <v>4</v>
      </c>
      <c r="AF1222" t="s">
        <v>8</v>
      </c>
      <c r="AG1222" t="s">
        <v>88</v>
      </c>
      <c r="AH1222" s="3">
        <v>45806</v>
      </c>
      <c r="AJ1222" t="s">
        <v>56</v>
      </c>
      <c r="AK1222" s="3"/>
      <c r="AM1222" s="3"/>
      <c r="AN1222" t="s">
        <v>57</v>
      </c>
      <c r="AO1222" s="3"/>
      <c r="AR1222"/>
      <c r="AS1222">
        <v>202505</v>
      </c>
      <c r="AT1222" s="3">
        <v>45806</v>
      </c>
      <c r="AU1222">
        <v>2199733</v>
      </c>
      <c r="AW1222" s="3"/>
      <c r="AY1222" s="3"/>
      <c r="BA1222" s="3"/>
      <c r="BC1222" s="3"/>
      <c r="BD1222">
        <v>202505</v>
      </c>
      <c r="BE1222">
        <v>202505</v>
      </c>
      <c r="BF1222" s="5">
        <f>IFERROR(VLOOKUP(Sheet1[[#This Row],[ASESOR]],Parámetros!A:B,2,0),Sheet1[[#This Row],[PERIODO_ALTA]])</f>
        <v>202505</v>
      </c>
      <c r="BG1222" s="5" t="str">
        <f>_xlfn.CONCAT(TRIM(Sheet1[[#This Row],[ASESOR]])," ",TRIM(Sheet1[[#This Row],[DEPARTAMENTO]]))</f>
        <v>ALIV TELECOM S.A.C. La Libertad</v>
      </c>
      <c r="BH1222" s="5" t="str">
        <f>Sheet1[[#This Row],[DNI_ASESOR]]</f>
        <v>20609316170</v>
      </c>
      <c r="BI1222">
        <f>IF(Sheet1[[#This Row],[GRUPO]]="G1",IF(AND(Sheet1[[#This Row],[RECIBO1_PAGADO]]&lt;&gt;"",Sheet1[[#This Row],[RECIBO1_PAGADO]]&lt;=DATEVALUE("10/06/2025")),1,0),0)</f>
        <v>0</v>
      </c>
      <c r="BJ1222" s="9">
        <f>Sheet1[[#This Row],[PRECIO CON IGV EXTERNO]]/1.18</f>
        <v>58.474576271186443</v>
      </c>
      <c r="BK1222" s="5" t="str">
        <f>IF(MONTH(Sheet1[[#This Row],[WS_RECIBO1_EMISION]])=5,"G1",IF(MONTH(Sheet1[[#This Row],[WS_RECIBO1_EMISION]])-5=1,"G2","POR DEFINIR"))</f>
        <v>POR DEFINIR</v>
      </c>
      <c r="BL1222" s="5" t="s">
        <v>1798</v>
      </c>
    </row>
    <row r="1223" spans="1:64" x14ac:dyDescent="0.25">
      <c r="A1223">
        <v>2199747</v>
      </c>
      <c r="B1223" t="s">
        <v>1532</v>
      </c>
      <c r="C1223" t="s">
        <v>94</v>
      </c>
      <c r="D1223" t="s">
        <v>95</v>
      </c>
      <c r="E1223" t="s">
        <v>96</v>
      </c>
      <c r="H1223" s="3">
        <v>45804</v>
      </c>
      <c r="I1223" s="13">
        <v>45804.514721874999</v>
      </c>
      <c r="J1223" t="s">
        <v>190</v>
      </c>
      <c r="K1223">
        <v>350</v>
      </c>
      <c r="L1223" t="s">
        <v>186</v>
      </c>
      <c r="M1223" t="s">
        <v>53</v>
      </c>
      <c r="N1223">
        <v>0</v>
      </c>
      <c r="O1223">
        <v>0</v>
      </c>
      <c r="P1223">
        <v>0</v>
      </c>
      <c r="Q1223">
        <v>0</v>
      </c>
      <c r="R1223" t="s">
        <v>227</v>
      </c>
      <c r="S1223" t="s">
        <v>227</v>
      </c>
      <c r="T1223">
        <v>0</v>
      </c>
      <c r="U1223" t="s">
        <v>227</v>
      </c>
      <c r="V1223" t="s">
        <v>227</v>
      </c>
      <c r="W1223" t="s">
        <v>227</v>
      </c>
      <c r="X1223" t="s">
        <v>227</v>
      </c>
      <c r="Y1223" t="s">
        <v>227</v>
      </c>
      <c r="Z1223" t="s">
        <v>227</v>
      </c>
      <c r="AA1223" t="s">
        <v>54</v>
      </c>
      <c r="AB1223">
        <v>69</v>
      </c>
      <c r="AC1223">
        <v>69</v>
      </c>
      <c r="AD1223" t="s">
        <v>67</v>
      </c>
      <c r="AE1223" t="s">
        <v>4</v>
      </c>
      <c r="AF1223" t="s">
        <v>8</v>
      </c>
      <c r="AG1223" t="s">
        <v>88</v>
      </c>
      <c r="AH1223" s="3">
        <v>45804</v>
      </c>
      <c r="AJ1223" t="s">
        <v>56</v>
      </c>
      <c r="AK1223" s="3"/>
      <c r="AM1223" s="3"/>
      <c r="AN1223" t="s">
        <v>57</v>
      </c>
      <c r="AO1223" s="3"/>
      <c r="AR1223"/>
      <c r="AS1223">
        <v>202505</v>
      </c>
      <c r="AT1223" s="3">
        <v>45804</v>
      </c>
      <c r="AU1223">
        <v>2199747</v>
      </c>
      <c r="AW1223" s="3"/>
      <c r="AY1223" s="3"/>
      <c r="BA1223" s="3"/>
      <c r="BC1223" s="3"/>
      <c r="BD1223">
        <v>202505</v>
      </c>
      <c r="BE1223">
        <v>202505</v>
      </c>
      <c r="BF1223" s="5">
        <f>IFERROR(VLOOKUP(Sheet1[[#This Row],[ASESOR]],Parámetros!A:B,2,0),Sheet1[[#This Row],[PERIODO_ALTA]])</f>
        <v>202505</v>
      </c>
      <c r="BG1223" s="5" t="str">
        <f>_xlfn.CONCAT(TRIM(Sheet1[[#This Row],[ASESOR]])," ",TRIM(Sheet1[[#This Row],[DEPARTAMENTO]]))</f>
        <v>ALIV TELECOM S.A.C. La Libertad</v>
      </c>
      <c r="BH1223" s="5" t="str">
        <f>Sheet1[[#This Row],[DNI_ASESOR]]</f>
        <v>20609316170</v>
      </c>
      <c r="BI1223">
        <f>IF(Sheet1[[#This Row],[GRUPO]]="G1",IF(AND(Sheet1[[#This Row],[RECIBO1_PAGADO]]&lt;&gt;"",Sheet1[[#This Row],[RECIBO1_PAGADO]]&lt;=DATEVALUE("10/06/2025")),1,0),0)</f>
        <v>0</v>
      </c>
      <c r="BJ1223" s="9">
        <f>Sheet1[[#This Row],[PRECIO CON IGV EXTERNO]]/1.18</f>
        <v>58.474576271186443</v>
      </c>
      <c r="BK1223" s="5" t="str">
        <f>IF(MONTH(Sheet1[[#This Row],[WS_RECIBO1_EMISION]])=5,"G1",IF(MONTH(Sheet1[[#This Row],[WS_RECIBO1_EMISION]])-5=1,"G2","POR DEFINIR"))</f>
        <v>POR DEFINIR</v>
      </c>
      <c r="BL1223" s="5" t="s">
        <v>1798</v>
      </c>
    </row>
    <row r="1224" spans="1:64" x14ac:dyDescent="0.25">
      <c r="A1224">
        <v>2199760</v>
      </c>
      <c r="B1224" t="s">
        <v>1533</v>
      </c>
      <c r="C1224" t="s">
        <v>94</v>
      </c>
      <c r="D1224" t="s">
        <v>95</v>
      </c>
      <c r="E1224" t="s">
        <v>96</v>
      </c>
      <c r="H1224" s="3">
        <v>45804</v>
      </c>
      <c r="I1224" s="13">
        <v>45804.510664467591</v>
      </c>
      <c r="J1224" t="s">
        <v>190</v>
      </c>
      <c r="K1224">
        <v>350</v>
      </c>
      <c r="L1224" t="s">
        <v>186</v>
      </c>
      <c r="M1224" t="s">
        <v>53</v>
      </c>
      <c r="N1224">
        <v>0</v>
      </c>
      <c r="O1224">
        <v>0</v>
      </c>
      <c r="P1224">
        <v>0</v>
      </c>
      <c r="Q1224">
        <v>0</v>
      </c>
      <c r="R1224" t="s">
        <v>227</v>
      </c>
      <c r="S1224" t="s">
        <v>227</v>
      </c>
      <c r="T1224">
        <v>0</v>
      </c>
      <c r="U1224" t="s">
        <v>227</v>
      </c>
      <c r="V1224" t="s">
        <v>227</v>
      </c>
      <c r="W1224" t="s">
        <v>227</v>
      </c>
      <c r="X1224" t="s">
        <v>227</v>
      </c>
      <c r="Y1224" t="s">
        <v>227</v>
      </c>
      <c r="Z1224" t="s">
        <v>227</v>
      </c>
      <c r="AA1224" t="s">
        <v>54</v>
      </c>
      <c r="AB1224">
        <v>69</v>
      </c>
      <c r="AC1224">
        <v>69</v>
      </c>
      <c r="AD1224" t="s">
        <v>67</v>
      </c>
      <c r="AE1224" t="s">
        <v>4</v>
      </c>
      <c r="AF1224" t="s">
        <v>8</v>
      </c>
      <c r="AG1224" t="s">
        <v>88</v>
      </c>
      <c r="AH1224" s="3">
        <v>45804</v>
      </c>
      <c r="AJ1224" t="s">
        <v>56</v>
      </c>
      <c r="AK1224" s="3"/>
      <c r="AM1224" s="3"/>
      <c r="AN1224" t="s">
        <v>57</v>
      </c>
      <c r="AO1224" s="3"/>
      <c r="AR1224"/>
      <c r="AS1224">
        <v>202505</v>
      </c>
      <c r="AT1224" s="3">
        <v>45804</v>
      </c>
      <c r="AU1224">
        <v>2199760</v>
      </c>
      <c r="AW1224" s="3"/>
      <c r="AY1224" s="3"/>
      <c r="BA1224" s="3"/>
      <c r="BC1224" s="3"/>
      <c r="BD1224">
        <v>202505</v>
      </c>
      <c r="BE1224">
        <v>202505</v>
      </c>
      <c r="BF1224" s="5">
        <f>IFERROR(VLOOKUP(Sheet1[[#This Row],[ASESOR]],Parámetros!A:B,2,0),Sheet1[[#This Row],[PERIODO_ALTA]])</f>
        <v>202505</v>
      </c>
      <c r="BG1224" s="5" t="str">
        <f>_xlfn.CONCAT(TRIM(Sheet1[[#This Row],[ASESOR]])," ",TRIM(Sheet1[[#This Row],[DEPARTAMENTO]]))</f>
        <v>ALIV TELECOM S.A.C. La Libertad</v>
      </c>
      <c r="BH1224" s="5" t="str">
        <f>Sheet1[[#This Row],[DNI_ASESOR]]</f>
        <v>20609316170</v>
      </c>
      <c r="BI1224">
        <f>IF(Sheet1[[#This Row],[GRUPO]]="G1",IF(AND(Sheet1[[#This Row],[RECIBO1_PAGADO]]&lt;&gt;"",Sheet1[[#This Row],[RECIBO1_PAGADO]]&lt;=DATEVALUE("10/06/2025")),1,0),0)</f>
        <v>0</v>
      </c>
      <c r="BJ1224" s="9">
        <f>Sheet1[[#This Row],[PRECIO CON IGV EXTERNO]]/1.18</f>
        <v>58.474576271186443</v>
      </c>
      <c r="BK1224" s="5" t="str">
        <f>IF(MONTH(Sheet1[[#This Row],[WS_RECIBO1_EMISION]])=5,"G1",IF(MONTH(Sheet1[[#This Row],[WS_RECIBO1_EMISION]])-5=1,"G2","POR DEFINIR"))</f>
        <v>POR DEFINIR</v>
      </c>
      <c r="BL1224" s="5" t="s">
        <v>1798</v>
      </c>
    </row>
    <row r="1225" spans="1:64" x14ac:dyDescent="0.25">
      <c r="A1225">
        <v>2199762</v>
      </c>
      <c r="B1225" t="s">
        <v>1534</v>
      </c>
      <c r="C1225" t="s">
        <v>94</v>
      </c>
      <c r="D1225" t="s">
        <v>95</v>
      </c>
      <c r="E1225" t="s">
        <v>96</v>
      </c>
      <c r="H1225" s="3">
        <v>45803</v>
      </c>
      <c r="I1225" s="13">
        <v>45804.510644212962</v>
      </c>
      <c r="J1225" t="s">
        <v>195</v>
      </c>
      <c r="K1225">
        <v>1000</v>
      </c>
      <c r="L1225" t="s">
        <v>188</v>
      </c>
      <c r="M1225" t="s">
        <v>58</v>
      </c>
      <c r="N1225">
        <v>1</v>
      </c>
      <c r="O1225">
        <v>0</v>
      </c>
      <c r="P1225">
        <v>0</v>
      </c>
      <c r="Q1225">
        <v>0</v>
      </c>
      <c r="R1225" t="s">
        <v>227</v>
      </c>
      <c r="S1225" t="s">
        <v>227</v>
      </c>
      <c r="T1225">
        <v>0</v>
      </c>
      <c r="U1225" t="s">
        <v>227</v>
      </c>
      <c r="V1225" t="s">
        <v>227</v>
      </c>
      <c r="W1225" t="s">
        <v>227</v>
      </c>
      <c r="X1225" t="s">
        <v>227</v>
      </c>
      <c r="Y1225" t="s">
        <v>227</v>
      </c>
      <c r="Z1225" t="s">
        <v>228</v>
      </c>
      <c r="AA1225" t="s">
        <v>64</v>
      </c>
      <c r="AB1225">
        <v>129.9</v>
      </c>
      <c r="AC1225">
        <v>111.563</v>
      </c>
      <c r="AD1225" t="s">
        <v>60</v>
      </c>
      <c r="AE1225" t="s">
        <v>127</v>
      </c>
      <c r="AF1225" t="s">
        <v>128</v>
      </c>
      <c r="AG1225" t="s">
        <v>88</v>
      </c>
      <c r="AH1225" s="3">
        <v>45804</v>
      </c>
      <c r="AJ1225" t="s">
        <v>56</v>
      </c>
      <c r="AK1225" s="3"/>
      <c r="AM1225" s="3"/>
      <c r="AN1225" t="s">
        <v>57</v>
      </c>
      <c r="AO1225" s="3"/>
      <c r="AR1225"/>
      <c r="AS1225">
        <v>202505</v>
      </c>
      <c r="AT1225" s="3">
        <v>45804</v>
      </c>
      <c r="AU1225">
        <v>2199762</v>
      </c>
      <c r="AW1225" s="3"/>
      <c r="AY1225" s="3"/>
      <c r="BA1225" s="3"/>
      <c r="BC1225" s="3"/>
      <c r="BD1225">
        <v>202505</v>
      </c>
      <c r="BE1225">
        <v>202505</v>
      </c>
      <c r="BF1225" s="5">
        <f>IFERROR(VLOOKUP(Sheet1[[#This Row],[ASESOR]],Parámetros!A:B,2,0),Sheet1[[#This Row],[PERIODO_ALTA]])</f>
        <v>202505</v>
      </c>
      <c r="BG1225" s="5" t="str">
        <f>_xlfn.CONCAT(TRIM(Sheet1[[#This Row],[ASESOR]])," ",TRIM(Sheet1[[#This Row],[DEPARTAMENTO]]))</f>
        <v>DATANTENNA S.A.C. La Libertad</v>
      </c>
      <c r="BH1225" s="5" t="str">
        <f>Sheet1[[#This Row],[DNI_ASESOR]]</f>
        <v>20557798723</v>
      </c>
      <c r="BI1225">
        <f>IF(Sheet1[[#This Row],[GRUPO]]="G1",IF(AND(Sheet1[[#This Row],[RECIBO1_PAGADO]]&lt;&gt;"",Sheet1[[#This Row],[RECIBO1_PAGADO]]&lt;=DATEVALUE("10/06/2025")),1,0),0)</f>
        <v>0</v>
      </c>
      <c r="BJ1225" s="9">
        <f>Sheet1[[#This Row],[PRECIO CON IGV EXTERNO]]/1.18</f>
        <v>94.544915254237296</v>
      </c>
      <c r="BK1225" s="5" t="str">
        <f>IF(MONTH(Sheet1[[#This Row],[WS_RECIBO1_EMISION]])=5,"G1",IF(MONTH(Sheet1[[#This Row],[WS_RECIBO1_EMISION]])-5=1,"G2","POR DEFINIR"))</f>
        <v>POR DEFINIR</v>
      </c>
      <c r="BL1225" s="5" t="s">
        <v>1798</v>
      </c>
    </row>
    <row r="1226" spans="1:64" x14ac:dyDescent="0.25">
      <c r="A1226">
        <v>2199886</v>
      </c>
      <c r="B1226" t="s">
        <v>1535</v>
      </c>
      <c r="C1226" t="s">
        <v>85</v>
      </c>
      <c r="D1226" t="s">
        <v>86</v>
      </c>
      <c r="E1226" t="s">
        <v>87</v>
      </c>
      <c r="H1226" s="3">
        <v>45804</v>
      </c>
      <c r="I1226" s="13">
        <v>45804.539865393519</v>
      </c>
      <c r="J1226" t="s">
        <v>190</v>
      </c>
      <c r="K1226">
        <v>350</v>
      </c>
      <c r="L1226" t="s">
        <v>186</v>
      </c>
      <c r="M1226" t="s">
        <v>53</v>
      </c>
      <c r="N1226">
        <v>0</v>
      </c>
      <c r="O1226">
        <v>0</v>
      </c>
      <c r="P1226">
        <v>0</v>
      </c>
      <c r="Q1226">
        <v>0</v>
      </c>
      <c r="R1226" t="s">
        <v>227</v>
      </c>
      <c r="S1226" t="s">
        <v>227</v>
      </c>
      <c r="T1226">
        <v>0</v>
      </c>
      <c r="U1226" t="s">
        <v>227</v>
      </c>
      <c r="V1226" t="s">
        <v>227</v>
      </c>
      <c r="W1226" t="s">
        <v>227</v>
      </c>
      <c r="X1226" t="s">
        <v>227</v>
      </c>
      <c r="Y1226" t="s">
        <v>227</v>
      </c>
      <c r="Z1226" t="s">
        <v>227</v>
      </c>
      <c r="AA1226" t="s">
        <v>54</v>
      </c>
      <c r="AB1226">
        <v>69</v>
      </c>
      <c r="AC1226">
        <v>69</v>
      </c>
      <c r="AD1226" t="s">
        <v>67</v>
      </c>
      <c r="AE1226" t="s">
        <v>70</v>
      </c>
      <c r="AF1226" t="s">
        <v>131</v>
      </c>
      <c r="AG1226" t="s">
        <v>88</v>
      </c>
      <c r="AH1226" s="3">
        <v>45805</v>
      </c>
      <c r="AJ1226" t="s">
        <v>56</v>
      </c>
      <c r="AK1226" s="3"/>
      <c r="AM1226" s="3"/>
      <c r="AN1226" t="s">
        <v>57</v>
      </c>
      <c r="AO1226" s="3"/>
      <c r="AR1226"/>
      <c r="AS1226">
        <v>202505</v>
      </c>
      <c r="AT1226" s="3">
        <v>45805</v>
      </c>
      <c r="AU1226">
        <v>2199886</v>
      </c>
      <c r="AW1226" s="3"/>
      <c r="AY1226" s="3"/>
      <c r="BA1226" s="3"/>
      <c r="BC1226" s="3"/>
      <c r="BD1226">
        <v>202505</v>
      </c>
      <c r="BE1226">
        <v>202505</v>
      </c>
      <c r="BF1226" s="5">
        <f>IFERROR(VLOOKUP(Sheet1[[#This Row],[ASESOR]],Parámetros!A:B,2,0),Sheet1[[#This Row],[PERIODO_ALTA]])</f>
        <v>202505</v>
      </c>
      <c r="BG1226" s="5" t="str">
        <f>_xlfn.CONCAT(TRIM(Sheet1[[#This Row],[ASESOR]])," ",TRIM(Sheet1[[#This Row],[DEPARTAMENTO]]))</f>
        <v>SICOMNET SAC Lambayeque</v>
      </c>
      <c r="BH1226" s="5" t="str">
        <f>Sheet1[[#This Row],[DNI_ASESOR]]</f>
        <v>20610959564</v>
      </c>
      <c r="BI1226">
        <f>IF(Sheet1[[#This Row],[GRUPO]]="G1",IF(AND(Sheet1[[#This Row],[RECIBO1_PAGADO]]&lt;&gt;"",Sheet1[[#This Row],[RECIBO1_PAGADO]]&lt;=DATEVALUE("10/06/2025")),1,0),0)</f>
        <v>0</v>
      </c>
      <c r="BJ1226" s="9">
        <f>Sheet1[[#This Row],[PRECIO CON IGV EXTERNO]]/1.18</f>
        <v>58.474576271186443</v>
      </c>
      <c r="BK1226" s="5" t="str">
        <f>IF(MONTH(Sheet1[[#This Row],[WS_RECIBO1_EMISION]])=5,"G1",IF(MONTH(Sheet1[[#This Row],[WS_RECIBO1_EMISION]])-5=1,"G2","POR DEFINIR"))</f>
        <v>POR DEFINIR</v>
      </c>
      <c r="BL1226" s="5" t="s">
        <v>1798</v>
      </c>
    </row>
    <row r="1227" spans="1:64" x14ac:dyDescent="0.25">
      <c r="A1227">
        <v>2199949</v>
      </c>
      <c r="B1227" t="s">
        <v>1536</v>
      </c>
      <c r="C1227" t="s">
        <v>89</v>
      </c>
      <c r="D1227" t="s">
        <v>89</v>
      </c>
      <c r="E1227" t="s">
        <v>90</v>
      </c>
      <c r="H1227" s="3">
        <v>45804</v>
      </c>
      <c r="I1227" s="13">
        <v>45804.573098379631</v>
      </c>
      <c r="J1227" t="s">
        <v>190</v>
      </c>
      <c r="K1227">
        <v>350</v>
      </c>
      <c r="L1227" t="s">
        <v>186</v>
      </c>
      <c r="M1227" t="s">
        <v>53</v>
      </c>
      <c r="N1227">
        <v>0</v>
      </c>
      <c r="O1227">
        <v>0</v>
      </c>
      <c r="P1227">
        <v>0</v>
      </c>
      <c r="Q1227">
        <v>0</v>
      </c>
      <c r="R1227" t="s">
        <v>227</v>
      </c>
      <c r="S1227" t="s">
        <v>227</v>
      </c>
      <c r="T1227">
        <v>0</v>
      </c>
      <c r="U1227" t="s">
        <v>227</v>
      </c>
      <c r="V1227" t="s">
        <v>227</v>
      </c>
      <c r="W1227" t="s">
        <v>227</v>
      </c>
      <c r="X1227" t="s">
        <v>227</v>
      </c>
      <c r="Y1227" t="s">
        <v>227</v>
      </c>
      <c r="Z1227" t="s">
        <v>227</v>
      </c>
      <c r="AA1227" t="s">
        <v>54</v>
      </c>
      <c r="AB1227">
        <v>69</v>
      </c>
      <c r="AC1227">
        <v>69</v>
      </c>
      <c r="AD1227" t="s">
        <v>67</v>
      </c>
      <c r="AE1227" t="s">
        <v>4</v>
      </c>
      <c r="AF1227" t="s">
        <v>8</v>
      </c>
      <c r="AG1227" t="s">
        <v>88</v>
      </c>
      <c r="AH1227" s="3">
        <v>45804</v>
      </c>
      <c r="AJ1227" t="s">
        <v>56</v>
      </c>
      <c r="AK1227" s="3"/>
      <c r="AM1227" s="3"/>
      <c r="AN1227" t="s">
        <v>57</v>
      </c>
      <c r="AO1227" s="3"/>
      <c r="AR1227"/>
      <c r="AS1227">
        <v>202505</v>
      </c>
      <c r="AT1227" s="3">
        <v>45804</v>
      </c>
      <c r="AU1227">
        <v>2199949</v>
      </c>
      <c r="AW1227" s="3"/>
      <c r="AY1227" s="3"/>
      <c r="BA1227" s="3"/>
      <c r="BC1227" s="3"/>
      <c r="BD1227">
        <v>202505</v>
      </c>
      <c r="BE1227">
        <v>202505</v>
      </c>
      <c r="BF1227" s="5">
        <f>IFERROR(VLOOKUP(Sheet1[[#This Row],[ASESOR]],Parámetros!A:B,2,0),Sheet1[[#This Row],[PERIODO_ALTA]])</f>
        <v>202505</v>
      </c>
      <c r="BG1227" s="5" t="str">
        <f>_xlfn.CONCAT(TRIM(Sheet1[[#This Row],[ASESOR]])," ",TRIM(Sheet1[[#This Row],[DEPARTAMENTO]]))</f>
        <v>ALIV TELECOM S.A.C. Piura</v>
      </c>
      <c r="BH1227" s="5" t="str">
        <f>Sheet1[[#This Row],[DNI_ASESOR]]</f>
        <v>20609316170</v>
      </c>
      <c r="BI1227">
        <f>IF(Sheet1[[#This Row],[GRUPO]]="G1",IF(AND(Sheet1[[#This Row],[RECIBO1_PAGADO]]&lt;&gt;"",Sheet1[[#This Row],[RECIBO1_PAGADO]]&lt;=DATEVALUE("10/06/2025")),1,0),0)</f>
        <v>0</v>
      </c>
      <c r="BJ1227" s="9">
        <f>Sheet1[[#This Row],[PRECIO CON IGV EXTERNO]]/1.18</f>
        <v>58.474576271186443</v>
      </c>
      <c r="BK1227" s="5" t="str">
        <f>IF(MONTH(Sheet1[[#This Row],[WS_RECIBO1_EMISION]])=5,"G1",IF(MONTH(Sheet1[[#This Row],[WS_RECIBO1_EMISION]])-5=1,"G2","POR DEFINIR"))</f>
        <v>POR DEFINIR</v>
      </c>
      <c r="BL1227" s="5" t="s">
        <v>1798</v>
      </c>
    </row>
    <row r="1228" spans="1:64" x14ac:dyDescent="0.25">
      <c r="A1228">
        <v>2199983</v>
      </c>
      <c r="B1228" t="s">
        <v>1537</v>
      </c>
      <c r="C1228" t="s">
        <v>1003</v>
      </c>
      <c r="D1228" t="s">
        <v>1003</v>
      </c>
      <c r="E1228" t="s">
        <v>1004</v>
      </c>
      <c r="H1228" s="3">
        <v>45804</v>
      </c>
      <c r="I1228" s="13">
        <v>45804.560671180552</v>
      </c>
      <c r="J1228" t="s">
        <v>190</v>
      </c>
      <c r="K1228">
        <v>350</v>
      </c>
      <c r="L1228" t="s">
        <v>186</v>
      </c>
      <c r="M1228" t="s">
        <v>53</v>
      </c>
      <c r="N1228">
        <v>0</v>
      </c>
      <c r="O1228">
        <v>0</v>
      </c>
      <c r="P1228">
        <v>0</v>
      </c>
      <c r="Q1228">
        <v>0</v>
      </c>
      <c r="R1228" t="s">
        <v>227</v>
      </c>
      <c r="S1228" t="s">
        <v>227</v>
      </c>
      <c r="T1228">
        <v>0</v>
      </c>
      <c r="U1228" t="s">
        <v>227</v>
      </c>
      <c r="V1228" t="s">
        <v>227</v>
      </c>
      <c r="W1228" t="s">
        <v>227</v>
      </c>
      <c r="X1228" t="s">
        <v>227</v>
      </c>
      <c r="Y1228" t="s">
        <v>227</v>
      </c>
      <c r="Z1228" t="s">
        <v>227</v>
      </c>
      <c r="AA1228" t="s">
        <v>54</v>
      </c>
      <c r="AB1228">
        <v>69</v>
      </c>
      <c r="AC1228">
        <v>69</v>
      </c>
      <c r="AD1228" t="s">
        <v>67</v>
      </c>
      <c r="AE1228" t="s">
        <v>1082</v>
      </c>
      <c r="AF1228" t="s">
        <v>1083</v>
      </c>
      <c r="AG1228" t="s">
        <v>88</v>
      </c>
      <c r="AH1228" s="3">
        <v>45804</v>
      </c>
      <c r="AJ1228" t="s">
        <v>56</v>
      </c>
      <c r="AK1228" s="3"/>
      <c r="AM1228" s="3"/>
      <c r="AN1228" t="s">
        <v>57</v>
      </c>
      <c r="AO1228" s="3"/>
      <c r="AR1228"/>
      <c r="AS1228">
        <v>202505</v>
      </c>
      <c r="AT1228" s="3">
        <v>45804</v>
      </c>
      <c r="AU1228">
        <v>2199983</v>
      </c>
      <c r="AW1228" s="3"/>
      <c r="AY1228" s="3"/>
      <c r="BA1228" s="3"/>
      <c r="BC1228" s="3"/>
      <c r="BD1228">
        <v>202505</v>
      </c>
      <c r="BE1228">
        <v>202505</v>
      </c>
      <c r="BF1228" s="5">
        <f>IFERROR(VLOOKUP(Sheet1[[#This Row],[ASESOR]],Parámetros!A:B,2,0),Sheet1[[#This Row],[PERIODO_ALTA]])</f>
        <v>202505</v>
      </c>
      <c r="BG1228" s="5" t="str">
        <f>_xlfn.CONCAT(TRIM(Sheet1[[#This Row],[ASESOR]])," ",TRIM(Sheet1[[#This Row],[DEPARTAMENTO]]))</f>
        <v>MEBRA ABSOLUTO S.A.C. Arequipa</v>
      </c>
      <c r="BH1228" s="5" t="str">
        <f>Sheet1[[#This Row],[DNI_ASESOR]]</f>
        <v>20601247519</v>
      </c>
      <c r="BI1228">
        <f>IF(Sheet1[[#This Row],[GRUPO]]="G1",IF(AND(Sheet1[[#This Row],[RECIBO1_PAGADO]]&lt;&gt;"",Sheet1[[#This Row],[RECIBO1_PAGADO]]&lt;=DATEVALUE("10/06/2025")),1,0),0)</f>
        <v>0</v>
      </c>
      <c r="BJ1228" s="9">
        <f>Sheet1[[#This Row],[PRECIO CON IGV EXTERNO]]/1.18</f>
        <v>58.474576271186443</v>
      </c>
      <c r="BK1228" s="5" t="str">
        <f>IF(MONTH(Sheet1[[#This Row],[WS_RECIBO1_EMISION]])=5,"G1",IF(MONTH(Sheet1[[#This Row],[WS_RECIBO1_EMISION]])-5=1,"G2","POR DEFINIR"))</f>
        <v>POR DEFINIR</v>
      </c>
      <c r="BL1228" s="5" t="s">
        <v>1797</v>
      </c>
    </row>
    <row r="1229" spans="1:64" x14ac:dyDescent="0.25">
      <c r="A1229">
        <v>2199989</v>
      </c>
      <c r="B1229" t="s">
        <v>1538</v>
      </c>
      <c r="C1229" t="s">
        <v>98</v>
      </c>
      <c r="D1229" t="s">
        <v>99</v>
      </c>
      <c r="E1229" t="s">
        <v>100</v>
      </c>
      <c r="H1229" s="3">
        <v>45804</v>
      </c>
      <c r="I1229" s="13">
        <v>45804.556456747683</v>
      </c>
      <c r="J1229" t="s">
        <v>195</v>
      </c>
      <c r="K1229">
        <v>1000</v>
      </c>
      <c r="L1229" t="s">
        <v>188</v>
      </c>
      <c r="M1229" t="s">
        <v>58</v>
      </c>
      <c r="N1229">
        <v>1</v>
      </c>
      <c r="O1229">
        <v>0</v>
      </c>
      <c r="P1229">
        <v>0</v>
      </c>
      <c r="Q1229">
        <v>0</v>
      </c>
      <c r="R1229" t="s">
        <v>227</v>
      </c>
      <c r="S1229" t="s">
        <v>227</v>
      </c>
      <c r="T1229">
        <v>0</v>
      </c>
      <c r="U1229" t="s">
        <v>227</v>
      </c>
      <c r="V1229" t="s">
        <v>227</v>
      </c>
      <c r="W1229" t="s">
        <v>227</v>
      </c>
      <c r="X1229" t="s">
        <v>227</v>
      </c>
      <c r="Y1229" t="s">
        <v>227</v>
      </c>
      <c r="Z1229" t="s">
        <v>228</v>
      </c>
      <c r="AA1229" t="s">
        <v>54</v>
      </c>
      <c r="AB1229">
        <v>129.9</v>
      </c>
      <c r="AC1229">
        <v>111.563</v>
      </c>
      <c r="AD1229" t="s">
        <v>55</v>
      </c>
      <c r="AE1229" t="s">
        <v>4</v>
      </c>
      <c r="AF1229" t="s">
        <v>8</v>
      </c>
      <c r="AG1229" t="s">
        <v>88</v>
      </c>
      <c r="AH1229" s="3">
        <v>45804</v>
      </c>
      <c r="AJ1229" t="s">
        <v>56</v>
      </c>
      <c r="AK1229" s="3"/>
      <c r="AM1229" s="3"/>
      <c r="AN1229" t="s">
        <v>57</v>
      </c>
      <c r="AO1229" s="3"/>
      <c r="AR1229"/>
      <c r="AS1229">
        <v>202505</v>
      </c>
      <c r="AT1229" s="3">
        <v>45804</v>
      </c>
      <c r="AU1229">
        <v>2199989</v>
      </c>
      <c r="AW1229" s="3"/>
      <c r="AY1229" s="3"/>
      <c r="BA1229" s="3"/>
      <c r="BC1229" s="3"/>
      <c r="BD1229">
        <v>202505</v>
      </c>
      <c r="BE1229">
        <v>202505</v>
      </c>
      <c r="BF1229" s="5">
        <f>IFERROR(VLOOKUP(Sheet1[[#This Row],[ASESOR]],Parámetros!A:B,2,0),Sheet1[[#This Row],[PERIODO_ALTA]])</f>
        <v>202505</v>
      </c>
      <c r="BG1229" s="5" t="str">
        <f>_xlfn.CONCAT(TRIM(Sheet1[[#This Row],[ASESOR]])," ",TRIM(Sheet1[[#This Row],[DEPARTAMENTO]]))</f>
        <v>ALIV TELECOM S.A.C. Áncash</v>
      </c>
      <c r="BH1229" s="5" t="str">
        <f>Sheet1[[#This Row],[DNI_ASESOR]]</f>
        <v>20609316170</v>
      </c>
      <c r="BI1229">
        <f>IF(Sheet1[[#This Row],[GRUPO]]="G1",IF(AND(Sheet1[[#This Row],[RECIBO1_PAGADO]]&lt;&gt;"",Sheet1[[#This Row],[RECIBO1_PAGADO]]&lt;=DATEVALUE("10/06/2025")),1,0),0)</f>
        <v>0</v>
      </c>
      <c r="BJ1229" s="9">
        <f>Sheet1[[#This Row],[PRECIO CON IGV EXTERNO]]/1.18</f>
        <v>94.544915254237296</v>
      </c>
      <c r="BK1229" s="5" t="str">
        <f>IF(MONTH(Sheet1[[#This Row],[WS_RECIBO1_EMISION]])=5,"G1",IF(MONTH(Sheet1[[#This Row],[WS_RECIBO1_EMISION]])-5=1,"G2","POR DEFINIR"))</f>
        <v>POR DEFINIR</v>
      </c>
      <c r="BL1229" s="5" t="s">
        <v>1798</v>
      </c>
    </row>
    <row r="1230" spans="1:64" x14ac:dyDescent="0.25">
      <c r="A1230">
        <v>2200058</v>
      </c>
      <c r="B1230" t="s">
        <v>1539</v>
      </c>
      <c r="C1230" t="s">
        <v>89</v>
      </c>
      <c r="D1230" t="s">
        <v>89</v>
      </c>
      <c r="E1230" t="s">
        <v>90</v>
      </c>
      <c r="H1230" s="3">
        <v>45804</v>
      </c>
      <c r="I1230" s="13">
        <v>45804.604621759259</v>
      </c>
      <c r="J1230" t="s">
        <v>195</v>
      </c>
      <c r="K1230">
        <v>1000</v>
      </c>
      <c r="L1230" t="s">
        <v>188</v>
      </c>
      <c r="M1230" t="s">
        <v>58</v>
      </c>
      <c r="N1230">
        <v>1</v>
      </c>
      <c r="O1230">
        <v>0</v>
      </c>
      <c r="P1230">
        <v>0</v>
      </c>
      <c r="Q1230">
        <v>0</v>
      </c>
      <c r="R1230" t="s">
        <v>227</v>
      </c>
      <c r="S1230" t="s">
        <v>227</v>
      </c>
      <c r="T1230">
        <v>0</v>
      </c>
      <c r="U1230" t="s">
        <v>227</v>
      </c>
      <c r="V1230" t="s">
        <v>227</v>
      </c>
      <c r="W1230" t="s">
        <v>227</v>
      </c>
      <c r="X1230" t="s">
        <v>227</v>
      </c>
      <c r="Y1230" t="s">
        <v>227</v>
      </c>
      <c r="Z1230" t="s">
        <v>228</v>
      </c>
      <c r="AA1230" t="s">
        <v>54</v>
      </c>
      <c r="AB1230">
        <v>129.9</v>
      </c>
      <c r="AC1230">
        <v>111.563</v>
      </c>
      <c r="AD1230" t="s">
        <v>67</v>
      </c>
      <c r="AE1230" t="s">
        <v>70</v>
      </c>
      <c r="AF1230" t="s">
        <v>131</v>
      </c>
      <c r="AG1230" t="s">
        <v>88</v>
      </c>
      <c r="AH1230" s="3">
        <v>45804</v>
      </c>
      <c r="AJ1230" t="s">
        <v>56</v>
      </c>
      <c r="AK1230" s="3"/>
      <c r="AM1230" s="3"/>
      <c r="AN1230" t="s">
        <v>57</v>
      </c>
      <c r="AO1230" s="3"/>
      <c r="AR1230"/>
      <c r="AS1230">
        <v>202505</v>
      </c>
      <c r="AT1230" s="3">
        <v>45804</v>
      </c>
      <c r="AU1230">
        <v>2200058</v>
      </c>
      <c r="AW1230" s="3"/>
      <c r="AY1230" s="3"/>
      <c r="BA1230" s="3"/>
      <c r="BC1230" s="3"/>
      <c r="BD1230">
        <v>202505</v>
      </c>
      <c r="BE1230">
        <v>202505</v>
      </c>
      <c r="BF1230" s="5">
        <f>IFERROR(VLOOKUP(Sheet1[[#This Row],[ASESOR]],Parámetros!A:B,2,0),Sheet1[[#This Row],[PERIODO_ALTA]])</f>
        <v>202505</v>
      </c>
      <c r="BG1230" s="5" t="str">
        <f>_xlfn.CONCAT(TRIM(Sheet1[[#This Row],[ASESOR]])," ",TRIM(Sheet1[[#This Row],[DEPARTAMENTO]]))</f>
        <v>SICOMNET SAC Piura</v>
      </c>
      <c r="BH1230" s="5" t="str">
        <f>Sheet1[[#This Row],[DNI_ASESOR]]</f>
        <v>20610959564</v>
      </c>
      <c r="BI1230">
        <f>IF(Sheet1[[#This Row],[GRUPO]]="G1",IF(AND(Sheet1[[#This Row],[RECIBO1_PAGADO]]&lt;&gt;"",Sheet1[[#This Row],[RECIBO1_PAGADO]]&lt;=DATEVALUE("10/06/2025")),1,0),0)</f>
        <v>0</v>
      </c>
      <c r="BJ1230" s="9">
        <f>Sheet1[[#This Row],[PRECIO CON IGV EXTERNO]]/1.18</f>
        <v>94.544915254237296</v>
      </c>
      <c r="BK1230" s="5" t="str">
        <f>IF(MONTH(Sheet1[[#This Row],[WS_RECIBO1_EMISION]])=5,"G1",IF(MONTH(Sheet1[[#This Row],[WS_RECIBO1_EMISION]])-5=1,"G2","POR DEFINIR"))</f>
        <v>POR DEFINIR</v>
      </c>
      <c r="BL1230" s="5" t="s">
        <v>1798</v>
      </c>
    </row>
    <row r="1231" spans="1:64" x14ac:dyDescent="0.25">
      <c r="A1231">
        <v>2200070</v>
      </c>
      <c r="B1231" t="s">
        <v>1540</v>
      </c>
      <c r="C1231" t="s">
        <v>1003</v>
      </c>
      <c r="D1231" t="s">
        <v>1003</v>
      </c>
      <c r="E1231" t="s">
        <v>1004</v>
      </c>
      <c r="H1231" s="3">
        <v>45804</v>
      </c>
      <c r="I1231" s="13">
        <v>45804.585916400465</v>
      </c>
      <c r="J1231" t="s">
        <v>190</v>
      </c>
      <c r="K1231">
        <v>350</v>
      </c>
      <c r="L1231" t="s">
        <v>186</v>
      </c>
      <c r="M1231" t="s">
        <v>53</v>
      </c>
      <c r="N1231">
        <v>0</v>
      </c>
      <c r="O1231">
        <v>0</v>
      </c>
      <c r="P1231">
        <v>0</v>
      </c>
      <c r="Q1231">
        <v>0</v>
      </c>
      <c r="R1231" t="s">
        <v>227</v>
      </c>
      <c r="S1231" t="s">
        <v>227</v>
      </c>
      <c r="T1231">
        <v>0</v>
      </c>
      <c r="U1231" t="s">
        <v>227</v>
      </c>
      <c r="V1231" t="s">
        <v>227</v>
      </c>
      <c r="W1231" t="s">
        <v>227</v>
      </c>
      <c r="X1231" t="s">
        <v>227</v>
      </c>
      <c r="Y1231" t="s">
        <v>227</v>
      </c>
      <c r="Z1231" t="s">
        <v>227</v>
      </c>
      <c r="AA1231" t="s">
        <v>54</v>
      </c>
      <c r="AB1231">
        <v>69</v>
      </c>
      <c r="AC1231">
        <v>69</v>
      </c>
      <c r="AD1231" t="s">
        <v>67</v>
      </c>
      <c r="AE1231" t="s">
        <v>900</v>
      </c>
      <c r="AF1231" t="s">
        <v>901</v>
      </c>
      <c r="AG1231" t="s">
        <v>88</v>
      </c>
      <c r="AH1231" s="3">
        <v>45804</v>
      </c>
      <c r="AJ1231" t="s">
        <v>56</v>
      </c>
      <c r="AK1231" s="3"/>
      <c r="AM1231" s="3"/>
      <c r="AN1231" t="s">
        <v>57</v>
      </c>
      <c r="AO1231" s="3"/>
      <c r="AR1231"/>
      <c r="AS1231">
        <v>202505</v>
      </c>
      <c r="AT1231" s="3">
        <v>45804</v>
      </c>
      <c r="AU1231">
        <v>2200070</v>
      </c>
      <c r="AW1231" s="3"/>
      <c r="AY1231" s="3"/>
      <c r="BA1231" s="3"/>
      <c r="BC1231" s="3"/>
      <c r="BD1231">
        <v>202505</v>
      </c>
      <c r="BE1231">
        <v>202505</v>
      </c>
      <c r="BF1231" s="5">
        <f>IFERROR(VLOOKUP(Sheet1[[#This Row],[ASESOR]],Parámetros!A:B,2,0),Sheet1[[#This Row],[PERIODO_ALTA]])</f>
        <v>202505</v>
      </c>
      <c r="BG1231" s="5" t="str">
        <f>_xlfn.CONCAT(TRIM(Sheet1[[#This Row],[ASESOR]])," ",TRIM(Sheet1[[#This Row],[DEPARTAMENTO]]))</f>
        <v>FUTURA CONNECTION Arequipa</v>
      </c>
      <c r="BH1231" s="5" t="str">
        <f>Sheet1[[#This Row],[DNI_ASESOR]]</f>
        <v>20608999371</v>
      </c>
      <c r="BI1231">
        <f>IF(Sheet1[[#This Row],[GRUPO]]="G1",IF(AND(Sheet1[[#This Row],[RECIBO1_PAGADO]]&lt;&gt;"",Sheet1[[#This Row],[RECIBO1_PAGADO]]&lt;=DATEVALUE("10/06/2025")),1,0),0)</f>
        <v>0</v>
      </c>
      <c r="BJ1231" s="9">
        <f>Sheet1[[#This Row],[PRECIO CON IGV EXTERNO]]/1.18</f>
        <v>58.474576271186443</v>
      </c>
      <c r="BK1231" s="5" t="str">
        <f>IF(MONTH(Sheet1[[#This Row],[WS_RECIBO1_EMISION]])=5,"G1",IF(MONTH(Sheet1[[#This Row],[WS_RECIBO1_EMISION]])-5=1,"G2","POR DEFINIR"))</f>
        <v>POR DEFINIR</v>
      </c>
      <c r="BL1231" s="5" t="s">
        <v>1797</v>
      </c>
    </row>
    <row r="1232" spans="1:64" x14ac:dyDescent="0.25">
      <c r="A1232">
        <v>2200091</v>
      </c>
      <c r="B1232" t="s">
        <v>1541</v>
      </c>
      <c r="C1232" t="s">
        <v>85</v>
      </c>
      <c r="D1232" t="s">
        <v>86</v>
      </c>
      <c r="E1232" t="s">
        <v>87</v>
      </c>
      <c r="H1232" s="3">
        <v>45804</v>
      </c>
      <c r="I1232" s="13">
        <v>45804.604470752318</v>
      </c>
      <c r="J1232" t="s">
        <v>191</v>
      </c>
      <c r="K1232">
        <v>550</v>
      </c>
      <c r="L1232" t="s">
        <v>186</v>
      </c>
      <c r="M1232" t="s">
        <v>53</v>
      </c>
      <c r="N1232">
        <v>0</v>
      </c>
      <c r="O1232">
        <v>0</v>
      </c>
      <c r="P1232">
        <v>0</v>
      </c>
      <c r="Q1232">
        <v>0</v>
      </c>
      <c r="R1232" t="s">
        <v>227</v>
      </c>
      <c r="S1232" t="s">
        <v>227</v>
      </c>
      <c r="T1232">
        <v>0</v>
      </c>
      <c r="U1232" t="s">
        <v>227</v>
      </c>
      <c r="V1232" t="s">
        <v>227</v>
      </c>
      <c r="W1232" t="s">
        <v>227</v>
      </c>
      <c r="X1232" t="s">
        <v>227</v>
      </c>
      <c r="Y1232" t="s">
        <v>227</v>
      </c>
      <c r="Z1232" t="s">
        <v>227</v>
      </c>
      <c r="AA1232" t="s">
        <v>54</v>
      </c>
      <c r="AB1232">
        <v>89</v>
      </c>
      <c r="AC1232">
        <v>89</v>
      </c>
      <c r="AD1232" t="s">
        <v>67</v>
      </c>
      <c r="AE1232" t="s">
        <v>70</v>
      </c>
      <c r="AF1232" t="s">
        <v>131</v>
      </c>
      <c r="AG1232" t="s">
        <v>88</v>
      </c>
      <c r="AH1232" s="3">
        <v>45804</v>
      </c>
      <c r="AJ1232" t="s">
        <v>56</v>
      </c>
      <c r="AK1232" s="3"/>
      <c r="AM1232" s="3"/>
      <c r="AN1232" t="s">
        <v>57</v>
      </c>
      <c r="AO1232" s="3"/>
      <c r="AR1232"/>
      <c r="AS1232">
        <v>202505</v>
      </c>
      <c r="AT1232" s="3">
        <v>45804</v>
      </c>
      <c r="AU1232">
        <v>2200091</v>
      </c>
      <c r="AW1232" s="3"/>
      <c r="AY1232" s="3"/>
      <c r="BA1232" s="3"/>
      <c r="BC1232" s="3"/>
      <c r="BD1232">
        <v>202505</v>
      </c>
      <c r="BE1232">
        <v>202505</v>
      </c>
      <c r="BF1232" s="5">
        <f>IFERROR(VLOOKUP(Sheet1[[#This Row],[ASESOR]],Parámetros!A:B,2,0),Sheet1[[#This Row],[PERIODO_ALTA]])</f>
        <v>202505</v>
      </c>
      <c r="BG1232" s="5" t="str">
        <f>_xlfn.CONCAT(TRIM(Sheet1[[#This Row],[ASESOR]])," ",TRIM(Sheet1[[#This Row],[DEPARTAMENTO]]))</f>
        <v>SICOMNET SAC Lambayeque</v>
      </c>
      <c r="BH1232" s="5" t="str">
        <f>Sheet1[[#This Row],[DNI_ASESOR]]</f>
        <v>20610959564</v>
      </c>
      <c r="BI1232">
        <f>IF(Sheet1[[#This Row],[GRUPO]]="G1",IF(AND(Sheet1[[#This Row],[RECIBO1_PAGADO]]&lt;&gt;"",Sheet1[[#This Row],[RECIBO1_PAGADO]]&lt;=DATEVALUE("10/06/2025")),1,0),0)</f>
        <v>0</v>
      </c>
      <c r="BJ1232" s="9">
        <f>Sheet1[[#This Row],[PRECIO CON IGV EXTERNO]]/1.18</f>
        <v>75.423728813559322</v>
      </c>
      <c r="BK1232" s="5" t="str">
        <f>IF(MONTH(Sheet1[[#This Row],[WS_RECIBO1_EMISION]])=5,"G1",IF(MONTH(Sheet1[[#This Row],[WS_RECIBO1_EMISION]])-5=1,"G2","POR DEFINIR"))</f>
        <v>POR DEFINIR</v>
      </c>
      <c r="BL1232" s="5" t="s">
        <v>1798</v>
      </c>
    </row>
    <row r="1233" spans="1:64" x14ac:dyDescent="0.25">
      <c r="A1233">
        <v>2200195</v>
      </c>
      <c r="B1233" t="s">
        <v>1542</v>
      </c>
      <c r="C1233" t="s">
        <v>89</v>
      </c>
      <c r="D1233" t="s">
        <v>89</v>
      </c>
      <c r="E1233" t="s">
        <v>93</v>
      </c>
      <c r="H1233" s="3">
        <v>45804</v>
      </c>
      <c r="I1233" s="13">
        <v>45804.627308252311</v>
      </c>
      <c r="J1233" t="s">
        <v>190</v>
      </c>
      <c r="K1233">
        <v>350</v>
      </c>
      <c r="L1233" t="s">
        <v>186</v>
      </c>
      <c r="M1233" t="s">
        <v>53</v>
      </c>
      <c r="N1233">
        <v>0</v>
      </c>
      <c r="O1233">
        <v>0</v>
      </c>
      <c r="P1233">
        <v>0</v>
      </c>
      <c r="Q1233">
        <v>0</v>
      </c>
      <c r="R1233" t="s">
        <v>227</v>
      </c>
      <c r="S1233" t="s">
        <v>227</v>
      </c>
      <c r="T1233">
        <v>0</v>
      </c>
      <c r="U1233" t="s">
        <v>227</v>
      </c>
      <c r="V1233" t="s">
        <v>227</v>
      </c>
      <c r="W1233" t="s">
        <v>227</v>
      </c>
      <c r="X1233" t="s">
        <v>227</v>
      </c>
      <c r="Y1233" t="s">
        <v>227</v>
      </c>
      <c r="Z1233" t="s">
        <v>227</v>
      </c>
      <c r="AA1233" t="s">
        <v>64</v>
      </c>
      <c r="AB1233">
        <v>69</v>
      </c>
      <c r="AC1233">
        <v>69</v>
      </c>
      <c r="AD1233" t="s">
        <v>67</v>
      </c>
      <c r="AE1233" t="s">
        <v>1279</v>
      </c>
      <c r="AF1233" t="s">
        <v>1280</v>
      </c>
      <c r="AG1233" t="s">
        <v>88</v>
      </c>
      <c r="AH1233" s="3">
        <v>45805</v>
      </c>
      <c r="AJ1233" t="s">
        <v>56</v>
      </c>
      <c r="AK1233" s="3"/>
      <c r="AM1233" s="3"/>
      <c r="AN1233" t="s">
        <v>57</v>
      </c>
      <c r="AO1233" s="3"/>
      <c r="AR1233"/>
      <c r="AS1233">
        <v>202505</v>
      </c>
      <c r="AT1233" s="3">
        <v>45805</v>
      </c>
      <c r="AU1233">
        <v>2200195</v>
      </c>
      <c r="AW1233" s="3"/>
      <c r="AY1233" s="3"/>
      <c r="BA1233" s="3"/>
      <c r="BC1233" s="3"/>
      <c r="BD1233">
        <v>202505</v>
      </c>
      <c r="BE1233">
        <v>202505</v>
      </c>
      <c r="BF1233" s="5">
        <f>IFERROR(VLOOKUP(Sheet1[[#This Row],[ASESOR]],Parámetros!A:B,2,0),Sheet1[[#This Row],[PERIODO_ALTA]])</f>
        <v>202505</v>
      </c>
      <c r="BG1233" s="5" t="str">
        <f>_xlfn.CONCAT(TRIM(Sheet1[[#This Row],[ASESOR]])," ",TRIM(Sheet1[[#This Row],[DEPARTAMENTO]]))</f>
        <v>CEL Piura</v>
      </c>
      <c r="BH1233" s="5" t="str">
        <f>Sheet1[[#This Row],[DNI_ASESOR]]</f>
        <v>20612239003</v>
      </c>
      <c r="BI1233">
        <f>IF(Sheet1[[#This Row],[GRUPO]]="G1",IF(AND(Sheet1[[#This Row],[RECIBO1_PAGADO]]&lt;&gt;"",Sheet1[[#This Row],[RECIBO1_PAGADO]]&lt;=DATEVALUE("10/06/2025")),1,0),0)</f>
        <v>0</v>
      </c>
      <c r="BJ1233" s="9">
        <f>Sheet1[[#This Row],[PRECIO CON IGV EXTERNO]]/1.18</f>
        <v>58.474576271186443</v>
      </c>
      <c r="BK1233" s="5" t="str">
        <f>IF(MONTH(Sheet1[[#This Row],[WS_RECIBO1_EMISION]])=5,"G1",IF(MONTH(Sheet1[[#This Row],[WS_RECIBO1_EMISION]])-5=1,"G2","POR DEFINIR"))</f>
        <v>POR DEFINIR</v>
      </c>
      <c r="BL1233" s="5" t="s">
        <v>1798</v>
      </c>
    </row>
    <row r="1234" spans="1:64" x14ac:dyDescent="0.25">
      <c r="A1234">
        <v>2200242</v>
      </c>
      <c r="B1234" t="s">
        <v>1543</v>
      </c>
      <c r="C1234" t="s">
        <v>94</v>
      </c>
      <c r="D1234" t="s">
        <v>95</v>
      </c>
      <c r="E1234" t="s">
        <v>96</v>
      </c>
      <c r="H1234" s="3">
        <v>45804</v>
      </c>
      <c r="I1234" s="13">
        <v>45804.635566898149</v>
      </c>
      <c r="J1234" t="s">
        <v>190</v>
      </c>
      <c r="K1234">
        <v>350</v>
      </c>
      <c r="L1234" t="s">
        <v>186</v>
      </c>
      <c r="M1234" t="s">
        <v>53</v>
      </c>
      <c r="N1234">
        <v>0</v>
      </c>
      <c r="O1234">
        <v>0</v>
      </c>
      <c r="P1234">
        <v>0</v>
      </c>
      <c r="Q1234">
        <v>0</v>
      </c>
      <c r="R1234" t="s">
        <v>227</v>
      </c>
      <c r="S1234" t="s">
        <v>227</v>
      </c>
      <c r="T1234">
        <v>0</v>
      </c>
      <c r="U1234" t="s">
        <v>227</v>
      </c>
      <c r="V1234" t="s">
        <v>227</v>
      </c>
      <c r="W1234" t="s">
        <v>227</v>
      </c>
      <c r="X1234" t="s">
        <v>227</v>
      </c>
      <c r="Y1234" t="s">
        <v>227</v>
      </c>
      <c r="Z1234" t="s">
        <v>227</v>
      </c>
      <c r="AA1234" t="s">
        <v>54</v>
      </c>
      <c r="AB1234">
        <v>69</v>
      </c>
      <c r="AC1234">
        <v>69</v>
      </c>
      <c r="AD1234" t="s">
        <v>67</v>
      </c>
      <c r="AE1234" t="s">
        <v>151</v>
      </c>
      <c r="AF1234" t="s">
        <v>152</v>
      </c>
      <c r="AG1234" t="s">
        <v>88</v>
      </c>
      <c r="AH1234" s="3">
        <v>45804</v>
      </c>
      <c r="AJ1234" t="s">
        <v>56</v>
      </c>
      <c r="AK1234" s="3"/>
      <c r="AM1234" s="3"/>
      <c r="AN1234" t="s">
        <v>57</v>
      </c>
      <c r="AO1234" s="3"/>
      <c r="AR1234"/>
      <c r="AS1234">
        <v>202505</v>
      </c>
      <c r="AT1234" s="3">
        <v>45804</v>
      </c>
      <c r="AU1234">
        <v>2200242</v>
      </c>
      <c r="AW1234" s="3"/>
      <c r="AY1234" s="3"/>
      <c r="BA1234" s="3"/>
      <c r="BC1234" s="3"/>
      <c r="BD1234">
        <v>202505</v>
      </c>
      <c r="BE1234">
        <v>202505</v>
      </c>
      <c r="BF1234" s="5">
        <f>IFERROR(VLOOKUP(Sheet1[[#This Row],[ASESOR]],Parámetros!A:B,2,0),Sheet1[[#This Row],[PERIODO_ALTA]])</f>
        <v>202505</v>
      </c>
      <c r="BG1234" s="5" t="str">
        <f>_xlfn.CONCAT(TRIM(Sheet1[[#This Row],[ASESOR]])," ",TRIM(Sheet1[[#This Row],[DEPARTAMENTO]]))</f>
        <v>SAVY OUTSOURCING S.A.C. La Libertad</v>
      </c>
      <c r="BH1234" s="5" t="str">
        <f>Sheet1[[#This Row],[DNI_ASESOR]]</f>
        <v>20611812893</v>
      </c>
      <c r="BI1234">
        <f>IF(Sheet1[[#This Row],[GRUPO]]="G1",IF(AND(Sheet1[[#This Row],[RECIBO1_PAGADO]]&lt;&gt;"",Sheet1[[#This Row],[RECIBO1_PAGADO]]&lt;=DATEVALUE("10/06/2025")),1,0),0)</f>
        <v>0</v>
      </c>
      <c r="BJ1234" s="9">
        <f>Sheet1[[#This Row],[PRECIO CON IGV EXTERNO]]/1.18</f>
        <v>58.474576271186443</v>
      </c>
      <c r="BK1234" s="5" t="str">
        <f>IF(MONTH(Sheet1[[#This Row],[WS_RECIBO1_EMISION]])=5,"G1",IF(MONTH(Sheet1[[#This Row],[WS_RECIBO1_EMISION]])-5=1,"G2","POR DEFINIR"))</f>
        <v>POR DEFINIR</v>
      </c>
      <c r="BL1234" s="5" t="s">
        <v>1798</v>
      </c>
    </row>
    <row r="1235" spans="1:64" x14ac:dyDescent="0.25">
      <c r="A1235">
        <v>2200262</v>
      </c>
      <c r="B1235" t="s">
        <v>1544</v>
      </c>
      <c r="C1235" t="s">
        <v>98</v>
      </c>
      <c r="D1235" t="s">
        <v>99</v>
      </c>
      <c r="E1235" t="s">
        <v>101</v>
      </c>
      <c r="H1235" s="3">
        <v>45804</v>
      </c>
      <c r="I1235" s="13">
        <v>45804.641813807873</v>
      </c>
      <c r="J1235" t="s">
        <v>190</v>
      </c>
      <c r="K1235">
        <v>350</v>
      </c>
      <c r="L1235" t="s">
        <v>186</v>
      </c>
      <c r="M1235" t="s">
        <v>53</v>
      </c>
      <c r="N1235">
        <v>0</v>
      </c>
      <c r="O1235">
        <v>0</v>
      </c>
      <c r="P1235">
        <v>0</v>
      </c>
      <c r="Q1235">
        <v>0</v>
      </c>
      <c r="R1235" t="s">
        <v>227</v>
      </c>
      <c r="S1235" t="s">
        <v>227</v>
      </c>
      <c r="T1235">
        <v>0</v>
      </c>
      <c r="U1235" t="s">
        <v>227</v>
      </c>
      <c r="V1235" t="s">
        <v>227</v>
      </c>
      <c r="W1235" t="s">
        <v>227</v>
      </c>
      <c r="X1235" t="s">
        <v>227</v>
      </c>
      <c r="Y1235" t="s">
        <v>227</v>
      </c>
      <c r="Z1235" t="s">
        <v>227</v>
      </c>
      <c r="AA1235" t="s">
        <v>64</v>
      </c>
      <c r="AB1235">
        <v>69</v>
      </c>
      <c r="AC1235">
        <v>69</v>
      </c>
      <c r="AD1235" t="s">
        <v>67</v>
      </c>
      <c r="AE1235" t="s">
        <v>4</v>
      </c>
      <c r="AF1235" t="s">
        <v>8</v>
      </c>
      <c r="AG1235" t="s">
        <v>88</v>
      </c>
      <c r="AH1235" s="3">
        <v>45805</v>
      </c>
      <c r="AJ1235" t="s">
        <v>56</v>
      </c>
      <c r="AK1235" s="3"/>
      <c r="AM1235" s="3"/>
      <c r="AN1235" t="s">
        <v>57</v>
      </c>
      <c r="AO1235" s="3"/>
      <c r="AR1235"/>
      <c r="AS1235">
        <v>202505</v>
      </c>
      <c r="AT1235" s="3">
        <v>45805</v>
      </c>
      <c r="AU1235">
        <v>2200262</v>
      </c>
      <c r="AW1235" s="3"/>
      <c r="AY1235" s="3"/>
      <c r="BA1235" s="3"/>
      <c r="BC1235" s="3"/>
      <c r="BD1235">
        <v>202505</v>
      </c>
      <c r="BE1235">
        <v>202505</v>
      </c>
      <c r="BF1235" s="5">
        <f>IFERROR(VLOOKUP(Sheet1[[#This Row],[ASESOR]],Parámetros!A:B,2,0),Sheet1[[#This Row],[PERIODO_ALTA]])</f>
        <v>202505</v>
      </c>
      <c r="BG1235" s="5" t="str">
        <f>_xlfn.CONCAT(TRIM(Sheet1[[#This Row],[ASESOR]])," ",TRIM(Sheet1[[#This Row],[DEPARTAMENTO]]))</f>
        <v>ALIV TELECOM S.A.C. Áncash</v>
      </c>
      <c r="BH1235" s="5" t="str">
        <f>Sheet1[[#This Row],[DNI_ASESOR]]</f>
        <v>20609316170</v>
      </c>
      <c r="BI1235">
        <f>IF(Sheet1[[#This Row],[GRUPO]]="G1",IF(AND(Sheet1[[#This Row],[RECIBO1_PAGADO]]&lt;&gt;"",Sheet1[[#This Row],[RECIBO1_PAGADO]]&lt;=DATEVALUE("10/06/2025")),1,0),0)</f>
        <v>0</v>
      </c>
      <c r="BJ1235" s="9">
        <f>Sheet1[[#This Row],[PRECIO CON IGV EXTERNO]]/1.18</f>
        <v>58.474576271186443</v>
      </c>
      <c r="BK1235" s="5" t="str">
        <f>IF(MONTH(Sheet1[[#This Row],[WS_RECIBO1_EMISION]])=5,"G1",IF(MONTH(Sheet1[[#This Row],[WS_RECIBO1_EMISION]])-5=1,"G2","POR DEFINIR"))</f>
        <v>POR DEFINIR</v>
      </c>
      <c r="BL1235" s="5" t="s">
        <v>1798</v>
      </c>
    </row>
    <row r="1236" spans="1:64" x14ac:dyDescent="0.25">
      <c r="A1236">
        <v>2200280</v>
      </c>
      <c r="B1236" t="s">
        <v>1545</v>
      </c>
      <c r="C1236" t="s">
        <v>1003</v>
      </c>
      <c r="D1236" t="s">
        <v>1003</v>
      </c>
      <c r="E1236" t="s">
        <v>1004</v>
      </c>
      <c r="H1236" s="3">
        <v>45804</v>
      </c>
      <c r="I1236" s="13">
        <v>45804.65435084491</v>
      </c>
      <c r="J1236" t="s">
        <v>190</v>
      </c>
      <c r="K1236">
        <v>350</v>
      </c>
      <c r="L1236" t="s">
        <v>186</v>
      </c>
      <c r="M1236" t="s">
        <v>53</v>
      </c>
      <c r="N1236">
        <v>0</v>
      </c>
      <c r="O1236">
        <v>0</v>
      </c>
      <c r="P1236">
        <v>0</v>
      </c>
      <c r="Q1236">
        <v>0</v>
      </c>
      <c r="R1236" t="s">
        <v>227</v>
      </c>
      <c r="S1236" t="s">
        <v>227</v>
      </c>
      <c r="T1236">
        <v>0</v>
      </c>
      <c r="U1236" t="s">
        <v>227</v>
      </c>
      <c r="V1236" t="s">
        <v>227</v>
      </c>
      <c r="W1236" t="s">
        <v>227</v>
      </c>
      <c r="X1236" t="s">
        <v>227</v>
      </c>
      <c r="Y1236" t="s">
        <v>227</v>
      </c>
      <c r="Z1236" t="s">
        <v>227</v>
      </c>
      <c r="AA1236" t="s">
        <v>54</v>
      </c>
      <c r="AB1236">
        <v>69</v>
      </c>
      <c r="AC1236">
        <v>69</v>
      </c>
      <c r="AD1236" t="s">
        <v>55</v>
      </c>
      <c r="AE1236" t="s">
        <v>900</v>
      </c>
      <c r="AF1236" t="s">
        <v>901</v>
      </c>
      <c r="AG1236" t="s">
        <v>88</v>
      </c>
      <c r="AH1236" s="3">
        <v>45805</v>
      </c>
      <c r="AJ1236" t="s">
        <v>56</v>
      </c>
      <c r="AK1236" s="3"/>
      <c r="AM1236" s="3"/>
      <c r="AN1236" t="s">
        <v>57</v>
      </c>
      <c r="AO1236" s="3"/>
      <c r="AR1236"/>
      <c r="AS1236">
        <v>202505</v>
      </c>
      <c r="AT1236" s="3">
        <v>45805</v>
      </c>
      <c r="AU1236">
        <v>2200280</v>
      </c>
      <c r="AW1236" s="3"/>
      <c r="AY1236" s="3"/>
      <c r="BA1236" s="3"/>
      <c r="BC1236" s="3"/>
      <c r="BD1236">
        <v>202505</v>
      </c>
      <c r="BE1236">
        <v>202505</v>
      </c>
      <c r="BF1236" s="5">
        <f>IFERROR(VLOOKUP(Sheet1[[#This Row],[ASESOR]],Parámetros!A:B,2,0),Sheet1[[#This Row],[PERIODO_ALTA]])</f>
        <v>202505</v>
      </c>
      <c r="BG1236" s="5" t="str">
        <f>_xlfn.CONCAT(TRIM(Sheet1[[#This Row],[ASESOR]])," ",TRIM(Sheet1[[#This Row],[DEPARTAMENTO]]))</f>
        <v>FUTURA CONNECTION Arequipa</v>
      </c>
      <c r="BH1236" s="5" t="str">
        <f>Sheet1[[#This Row],[DNI_ASESOR]]</f>
        <v>20608999371</v>
      </c>
      <c r="BI1236">
        <f>IF(Sheet1[[#This Row],[GRUPO]]="G1",IF(AND(Sheet1[[#This Row],[RECIBO1_PAGADO]]&lt;&gt;"",Sheet1[[#This Row],[RECIBO1_PAGADO]]&lt;=DATEVALUE("10/06/2025")),1,0),0)</f>
        <v>0</v>
      </c>
      <c r="BJ1236" s="9">
        <f>Sheet1[[#This Row],[PRECIO CON IGV EXTERNO]]/1.18</f>
        <v>58.474576271186443</v>
      </c>
      <c r="BK1236" s="5" t="str">
        <f>IF(MONTH(Sheet1[[#This Row],[WS_RECIBO1_EMISION]])=5,"G1",IF(MONTH(Sheet1[[#This Row],[WS_RECIBO1_EMISION]])-5=1,"G2","POR DEFINIR"))</f>
        <v>POR DEFINIR</v>
      </c>
      <c r="BL1236" s="5" t="s">
        <v>1797</v>
      </c>
    </row>
    <row r="1237" spans="1:64" x14ac:dyDescent="0.25">
      <c r="A1237">
        <v>2200291</v>
      </c>
      <c r="B1237" t="s">
        <v>1546</v>
      </c>
      <c r="C1237" t="s">
        <v>89</v>
      </c>
      <c r="D1237" t="s">
        <v>89</v>
      </c>
      <c r="E1237" t="s">
        <v>93</v>
      </c>
      <c r="H1237" s="3">
        <v>45804</v>
      </c>
      <c r="I1237" s="13">
        <v>45804.648138460645</v>
      </c>
      <c r="J1237" t="s">
        <v>190</v>
      </c>
      <c r="K1237">
        <v>350</v>
      </c>
      <c r="L1237" t="s">
        <v>186</v>
      </c>
      <c r="M1237" t="s">
        <v>53</v>
      </c>
      <c r="N1237">
        <v>0</v>
      </c>
      <c r="O1237">
        <v>0</v>
      </c>
      <c r="P1237">
        <v>0</v>
      </c>
      <c r="Q1237">
        <v>0</v>
      </c>
      <c r="R1237" t="s">
        <v>227</v>
      </c>
      <c r="S1237" t="s">
        <v>227</v>
      </c>
      <c r="T1237">
        <v>0</v>
      </c>
      <c r="U1237" t="s">
        <v>227</v>
      </c>
      <c r="V1237" t="s">
        <v>227</v>
      </c>
      <c r="W1237" t="s">
        <v>227</v>
      </c>
      <c r="X1237" t="s">
        <v>227</v>
      </c>
      <c r="Y1237" t="s">
        <v>227</v>
      </c>
      <c r="Z1237" t="s">
        <v>227</v>
      </c>
      <c r="AA1237" t="s">
        <v>54</v>
      </c>
      <c r="AB1237">
        <v>69</v>
      </c>
      <c r="AC1237">
        <v>69</v>
      </c>
      <c r="AD1237" t="s">
        <v>67</v>
      </c>
      <c r="AE1237" t="s">
        <v>70</v>
      </c>
      <c r="AF1237" t="s">
        <v>131</v>
      </c>
      <c r="AG1237" t="s">
        <v>88</v>
      </c>
      <c r="AH1237" s="3">
        <v>45805</v>
      </c>
      <c r="AJ1237" t="s">
        <v>56</v>
      </c>
      <c r="AK1237" s="3"/>
      <c r="AM1237" s="3"/>
      <c r="AN1237" t="s">
        <v>57</v>
      </c>
      <c r="AO1237" s="3"/>
      <c r="AR1237"/>
      <c r="AS1237">
        <v>202505</v>
      </c>
      <c r="AT1237" s="3">
        <v>45805</v>
      </c>
      <c r="AU1237">
        <v>2200291</v>
      </c>
      <c r="AW1237" s="3"/>
      <c r="AY1237" s="3"/>
      <c r="BA1237" s="3"/>
      <c r="BC1237" s="3"/>
      <c r="BD1237">
        <v>202505</v>
      </c>
      <c r="BE1237">
        <v>202505</v>
      </c>
      <c r="BF1237" s="5">
        <f>IFERROR(VLOOKUP(Sheet1[[#This Row],[ASESOR]],Parámetros!A:B,2,0),Sheet1[[#This Row],[PERIODO_ALTA]])</f>
        <v>202505</v>
      </c>
      <c r="BG1237" s="5" t="str">
        <f>_xlfn.CONCAT(TRIM(Sheet1[[#This Row],[ASESOR]])," ",TRIM(Sheet1[[#This Row],[DEPARTAMENTO]]))</f>
        <v>SICOMNET SAC Piura</v>
      </c>
      <c r="BH1237" s="5" t="str">
        <f>Sheet1[[#This Row],[DNI_ASESOR]]</f>
        <v>20610959564</v>
      </c>
      <c r="BI1237">
        <f>IF(Sheet1[[#This Row],[GRUPO]]="G1",IF(AND(Sheet1[[#This Row],[RECIBO1_PAGADO]]&lt;&gt;"",Sheet1[[#This Row],[RECIBO1_PAGADO]]&lt;=DATEVALUE("10/06/2025")),1,0),0)</f>
        <v>0</v>
      </c>
      <c r="BJ1237" s="9">
        <f>Sheet1[[#This Row],[PRECIO CON IGV EXTERNO]]/1.18</f>
        <v>58.474576271186443</v>
      </c>
      <c r="BK1237" s="5" t="str">
        <f>IF(MONTH(Sheet1[[#This Row],[WS_RECIBO1_EMISION]])=5,"G1",IF(MONTH(Sheet1[[#This Row],[WS_RECIBO1_EMISION]])-5=1,"G2","POR DEFINIR"))</f>
        <v>POR DEFINIR</v>
      </c>
      <c r="BL1237" s="5" t="s">
        <v>1798</v>
      </c>
    </row>
    <row r="1238" spans="1:64" x14ac:dyDescent="0.25">
      <c r="A1238">
        <v>2200327</v>
      </c>
      <c r="B1238" t="s">
        <v>1547</v>
      </c>
      <c r="C1238" t="s">
        <v>89</v>
      </c>
      <c r="D1238" t="s">
        <v>89</v>
      </c>
      <c r="E1238" t="s">
        <v>97</v>
      </c>
      <c r="H1238" s="3">
        <v>45804</v>
      </c>
      <c r="I1238" s="13">
        <v>45804.662676736109</v>
      </c>
      <c r="J1238" t="s">
        <v>190</v>
      </c>
      <c r="K1238">
        <v>350</v>
      </c>
      <c r="L1238" t="s">
        <v>186</v>
      </c>
      <c r="M1238" t="s">
        <v>53</v>
      </c>
      <c r="N1238">
        <v>0</v>
      </c>
      <c r="O1238">
        <v>0</v>
      </c>
      <c r="P1238">
        <v>0</v>
      </c>
      <c r="Q1238">
        <v>0</v>
      </c>
      <c r="R1238" t="s">
        <v>227</v>
      </c>
      <c r="S1238" t="s">
        <v>227</v>
      </c>
      <c r="T1238">
        <v>0</v>
      </c>
      <c r="U1238" t="s">
        <v>227</v>
      </c>
      <c r="V1238" t="s">
        <v>227</v>
      </c>
      <c r="W1238" t="s">
        <v>227</v>
      </c>
      <c r="X1238" t="s">
        <v>227</v>
      </c>
      <c r="Y1238" t="s">
        <v>227</v>
      </c>
      <c r="Z1238" t="s">
        <v>227</v>
      </c>
      <c r="AA1238" t="s">
        <v>54</v>
      </c>
      <c r="AB1238">
        <v>69</v>
      </c>
      <c r="AC1238">
        <v>69</v>
      </c>
      <c r="AD1238" t="s">
        <v>67</v>
      </c>
      <c r="AE1238" t="s">
        <v>4</v>
      </c>
      <c r="AF1238" t="s">
        <v>8</v>
      </c>
      <c r="AG1238" t="s">
        <v>88</v>
      </c>
      <c r="AH1238" s="3">
        <v>45805</v>
      </c>
      <c r="AJ1238" t="s">
        <v>56</v>
      </c>
      <c r="AK1238" s="3"/>
      <c r="AM1238" s="3"/>
      <c r="AN1238" t="s">
        <v>57</v>
      </c>
      <c r="AO1238" s="3"/>
      <c r="AR1238"/>
      <c r="AS1238">
        <v>202505</v>
      </c>
      <c r="AT1238" s="3">
        <v>45805</v>
      </c>
      <c r="AU1238">
        <v>2200327</v>
      </c>
      <c r="AW1238" s="3"/>
      <c r="AY1238" s="3"/>
      <c r="BA1238" s="3"/>
      <c r="BC1238" s="3"/>
      <c r="BD1238">
        <v>202505</v>
      </c>
      <c r="BE1238">
        <v>202505</v>
      </c>
      <c r="BF1238" s="5">
        <f>IFERROR(VLOOKUP(Sheet1[[#This Row],[ASESOR]],Parámetros!A:B,2,0),Sheet1[[#This Row],[PERIODO_ALTA]])</f>
        <v>202505</v>
      </c>
      <c r="BG1238" s="5" t="str">
        <f>_xlfn.CONCAT(TRIM(Sheet1[[#This Row],[ASESOR]])," ",TRIM(Sheet1[[#This Row],[DEPARTAMENTO]]))</f>
        <v>ALIV TELECOM S.A.C. Piura</v>
      </c>
      <c r="BH1238" s="5" t="str">
        <f>Sheet1[[#This Row],[DNI_ASESOR]]</f>
        <v>20609316170</v>
      </c>
      <c r="BI1238">
        <f>IF(Sheet1[[#This Row],[GRUPO]]="G1",IF(AND(Sheet1[[#This Row],[RECIBO1_PAGADO]]&lt;&gt;"",Sheet1[[#This Row],[RECIBO1_PAGADO]]&lt;=DATEVALUE("10/06/2025")),1,0),0)</f>
        <v>0</v>
      </c>
      <c r="BJ1238" s="9">
        <f>Sheet1[[#This Row],[PRECIO CON IGV EXTERNO]]/1.18</f>
        <v>58.474576271186443</v>
      </c>
      <c r="BK1238" s="5" t="str">
        <f>IF(MONTH(Sheet1[[#This Row],[WS_RECIBO1_EMISION]])=5,"G1",IF(MONTH(Sheet1[[#This Row],[WS_RECIBO1_EMISION]])-5=1,"G2","POR DEFINIR"))</f>
        <v>POR DEFINIR</v>
      </c>
      <c r="BL1238" s="5" t="s">
        <v>1798</v>
      </c>
    </row>
    <row r="1239" spans="1:64" x14ac:dyDescent="0.25">
      <c r="A1239">
        <v>2200455</v>
      </c>
      <c r="B1239" t="s">
        <v>1548</v>
      </c>
      <c r="C1239" t="s">
        <v>94</v>
      </c>
      <c r="D1239" t="s">
        <v>95</v>
      </c>
      <c r="E1239" t="s">
        <v>96</v>
      </c>
      <c r="H1239" s="3">
        <v>45804</v>
      </c>
      <c r="I1239" s="13">
        <v>45804.691862037034</v>
      </c>
      <c r="J1239" t="s">
        <v>190</v>
      </c>
      <c r="K1239">
        <v>350</v>
      </c>
      <c r="L1239" t="s">
        <v>186</v>
      </c>
      <c r="M1239" t="s">
        <v>53</v>
      </c>
      <c r="N1239">
        <v>0</v>
      </c>
      <c r="O1239">
        <v>0</v>
      </c>
      <c r="P1239">
        <v>0</v>
      </c>
      <c r="Q1239">
        <v>0</v>
      </c>
      <c r="R1239" t="s">
        <v>227</v>
      </c>
      <c r="S1239" t="s">
        <v>227</v>
      </c>
      <c r="T1239">
        <v>0</v>
      </c>
      <c r="U1239" t="s">
        <v>227</v>
      </c>
      <c r="V1239" t="s">
        <v>227</v>
      </c>
      <c r="W1239" t="s">
        <v>227</v>
      </c>
      <c r="X1239" t="s">
        <v>227</v>
      </c>
      <c r="Y1239" t="s">
        <v>227</v>
      </c>
      <c r="Z1239" t="s">
        <v>227</v>
      </c>
      <c r="AA1239" t="s">
        <v>54</v>
      </c>
      <c r="AB1239">
        <v>69</v>
      </c>
      <c r="AC1239">
        <v>69</v>
      </c>
      <c r="AD1239" t="s">
        <v>55</v>
      </c>
      <c r="AE1239" t="s">
        <v>141</v>
      </c>
      <c r="AF1239" t="s">
        <v>187</v>
      </c>
      <c r="AG1239" t="s">
        <v>88</v>
      </c>
      <c r="AH1239" s="3">
        <v>45805</v>
      </c>
      <c r="AJ1239" t="s">
        <v>56</v>
      </c>
      <c r="AK1239" s="3"/>
      <c r="AM1239" s="3"/>
      <c r="AN1239" t="s">
        <v>57</v>
      </c>
      <c r="AO1239" s="3"/>
      <c r="AR1239"/>
      <c r="AS1239">
        <v>202505</v>
      </c>
      <c r="AT1239" s="3">
        <v>45805</v>
      </c>
      <c r="AU1239">
        <v>2200455</v>
      </c>
      <c r="AW1239" s="3"/>
      <c r="AY1239" s="3"/>
      <c r="BA1239" s="3"/>
      <c r="BC1239" s="3"/>
      <c r="BD1239">
        <v>202505</v>
      </c>
      <c r="BE1239">
        <v>202505</v>
      </c>
      <c r="BF1239" s="5">
        <f>IFERROR(VLOOKUP(Sheet1[[#This Row],[ASESOR]],Parámetros!A:B,2,0),Sheet1[[#This Row],[PERIODO_ALTA]])</f>
        <v>202505</v>
      </c>
      <c r="BG1239" s="5" t="str">
        <f>_xlfn.CONCAT(TRIM(Sheet1[[#This Row],[ASESOR]])," ",TRIM(Sheet1[[#This Row],[DEPARTAMENTO]]))</f>
        <v>EXPORTEL PROVINCIA La Libertad</v>
      </c>
      <c r="BH1239" s="5" t="str">
        <f>Sheet1[[#This Row],[DNI_ASESOR]]</f>
        <v>20610487672</v>
      </c>
      <c r="BI1239">
        <f>IF(Sheet1[[#This Row],[GRUPO]]="G1",IF(AND(Sheet1[[#This Row],[RECIBO1_PAGADO]]&lt;&gt;"",Sheet1[[#This Row],[RECIBO1_PAGADO]]&lt;=DATEVALUE("10/06/2025")),1,0),0)</f>
        <v>0</v>
      </c>
      <c r="BJ1239" s="9">
        <f>Sheet1[[#This Row],[PRECIO CON IGV EXTERNO]]/1.18</f>
        <v>58.474576271186443</v>
      </c>
      <c r="BK1239" s="5" t="str">
        <f>IF(MONTH(Sheet1[[#This Row],[WS_RECIBO1_EMISION]])=5,"G1",IF(MONTH(Sheet1[[#This Row],[WS_RECIBO1_EMISION]])-5=1,"G2","POR DEFINIR"))</f>
        <v>POR DEFINIR</v>
      </c>
      <c r="BL1239" s="5" t="s">
        <v>1798</v>
      </c>
    </row>
    <row r="1240" spans="1:64" x14ac:dyDescent="0.25">
      <c r="A1240">
        <v>2200461</v>
      </c>
      <c r="B1240" t="s">
        <v>1549</v>
      </c>
      <c r="C1240" t="s">
        <v>1003</v>
      </c>
      <c r="D1240" t="s">
        <v>1003</v>
      </c>
      <c r="E1240" t="s">
        <v>1004</v>
      </c>
      <c r="H1240" s="3">
        <v>45804</v>
      </c>
      <c r="I1240" s="13">
        <v>45804.693876469908</v>
      </c>
      <c r="J1240" t="s">
        <v>195</v>
      </c>
      <c r="K1240">
        <v>1000</v>
      </c>
      <c r="L1240" t="s">
        <v>188</v>
      </c>
      <c r="M1240" t="s">
        <v>58</v>
      </c>
      <c r="N1240">
        <v>1</v>
      </c>
      <c r="O1240">
        <v>0</v>
      </c>
      <c r="P1240">
        <v>0</v>
      </c>
      <c r="Q1240">
        <v>0</v>
      </c>
      <c r="R1240" t="s">
        <v>227</v>
      </c>
      <c r="S1240" t="s">
        <v>227</v>
      </c>
      <c r="T1240">
        <v>0</v>
      </c>
      <c r="U1240" t="s">
        <v>227</v>
      </c>
      <c r="V1240" t="s">
        <v>227</v>
      </c>
      <c r="W1240" t="s">
        <v>227</v>
      </c>
      <c r="X1240" t="s">
        <v>227</v>
      </c>
      <c r="Y1240" t="s">
        <v>227</v>
      </c>
      <c r="Z1240" t="s">
        <v>228</v>
      </c>
      <c r="AA1240" t="s">
        <v>54</v>
      </c>
      <c r="AB1240">
        <v>144.9</v>
      </c>
      <c r="AC1240">
        <v>126.563</v>
      </c>
      <c r="AD1240" t="s">
        <v>67</v>
      </c>
      <c r="AE1240" t="s">
        <v>1082</v>
      </c>
      <c r="AF1240" t="s">
        <v>1083</v>
      </c>
      <c r="AG1240" t="s">
        <v>88</v>
      </c>
      <c r="AH1240" s="3">
        <v>45805</v>
      </c>
      <c r="AJ1240" t="s">
        <v>56</v>
      </c>
      <c r="AK1240" s="3"/>
      <c r="AM1240" s="3"/>
      <c r="AN1240" t="s">
        <v>57</v>
      </c>
      <c r="AO1240" s="3"/>
      <c r="AR1240"/>
      <c r="AS1240">
        <v>202505</v>
      </c>
      <c r="AT1240" s="3">
        <v>45805</v>
      </c>
      <c r="AU1240">
        <v>2200461</v>
      </c>
      <c r="AW1240" s="3"/>
      <c r="AY1240" s="3"/>
      <c r="BA1240" s="3"/>
      <c r="BC1240" s="3"/>
      <c r="BD1240">
        <v>202505</v>
      </c>
      <c r="BE1240">
        <v>202505</v>
      </c>
      <c r="BF1240" s="5">
        <f>IFERROR(VLOOKUP(Sheet1[[#This Row],[ASESOR]],Parámetros!A:B,2,0),Sheet1[[#This Row],[PERIODO_ALTA]])</f>
        <v>202505</v>
      </c>
      <c r="BG1240" s="5" t="str">
        <f>_xlfn.CONCAT(TRIM(Sheet1[[#This Row],[ASESOR]])," ",TRIM(Sheet1[[#This Row],[DEPARTAMENTO]]))</f>
        <v>MEBRA ABSOLUTO S.A.C. Arequipa</v>
      </c>
      <c r="BH1240" s="5" t="str">
        <f>Sheet1[[#This Row],[DNI_ASESOR]]</f>
        <v>20601247519</v>
      </c>
      <c r="BI1240">
        <f>IF(Sheet1[[#This Row],[GRUPO]]="G1",IF(AND(Sheet1[[#This Row],[RECIBO1_PAGADO]]&lt;&gt;"",Sheet1[[#This Row],[RECIBO1_PAGADO]]&lt;=DATEVALUE("10/06/2025")),1,0),0)</f>
        <v>0</v>
      </c>
      <c r="BJ1240" s="9">
        <f>Sheet1[[#This Row],[PRECIO CON IGV EXTERNO]]/1.18</f>
        <v>107.25677966101696</v>
      </c>
      <c r="BK1240" s="5" t="str">
        <f>IF(MONTH(Sheet1[[#This Row],[WS_RECIBO1_EMISION]])=5,"G1",IF(MONTH(Sheet1[[#This Row],[WS_RECIBO1_EMISION]])-5=1,"G2","POR DEFINIR"))</f>
        <v>POR DEFINIR</v>
      </c>
      <c r="BL1240" s="5" t="s">
        <v>1797</v>
      </c>
    </row>
    <row r="1241" spans="1:64" x14ac:dyDescent="0.25">
      <c r="A1241">
        <v>2200482</v>
      </c>
      <c r="B1241" t="s">
        <v>1550</v>
      </c>
      <c r="C1241" t="s">
        <v>94</v>
      </c>
      <c r="D1241" t="s">
        <v>95</v>
      </c>
      <c r="E1241" t="s">
        <v>102</v>
      </c>
      <c r="H1241" s="3">
        <v>45803</v>
      </c>
      <c r="I1241" s="13">
        <v>45804.696066898148</v>
      </c>
      <c r="J1241" t="s">
        <v>191</v>
      </c>
      <c r="K1241">
        <v>550</v>
      </c>
      <c r="L1241" t="s">
        <v>186</v>
      </c>
      <c r="M1241" t="s">
        <v>53</v>
      </c>
      <c r="N1241">
        <v>0</v>
      </c>
      <c r="O1241">
        <v>0</v>
      </c>
      <c r="P1241">
        <v>0</v>
      </c>
      <c r="Q1241">
        <v>0</v>
      </c>
      <c r="R1241" t="s">
        <v>227</v>
      </c>
      <c r="S1241" t="s">
        <v>227</v>
      </c>
      <c r="T1241">
        <v>0</v>
      </c>
      <c r="U1241" t="s">
        <v>227</v>
      </c>
      <c r="V1241" t="s">
        <v>227</v>
      </c>
      <c r="W1241" t="s">
        <v>227</v>
      </c>
      <c r="X1241" t="s">
        <v>227</v>
      </c>
      <c r="Y1241" t="s">
        <v>227</v>
      </c>
      <c r="Z1241" t="s">
        <v>227</v>
      </c>
      <c r="AA1241" t="s">
        <v>54</v>
      </c>
      <c r="AB1241">
        <v>89</v>
      </c>
      <c r="AC1241">
        <v>89</v>
      </c>
      <c r="AD1241" t="s">
        <v>67</v>
      </c>
      <c r="AE1241" t="s">
        <v>4</v>
      </c>
      <c r="AF1241" t="s">
        <v>8</v>
      </c>
      <c r="AG1241" t="s">
        <v>88</v>
      </c>
      <c r="AH1241" s="3">
        <v>45805</v>
      </c>
      <c r="AJ1241" t="s">
        <v>56</v>
      </c>
      <c r="AK1241" s="3"/>
      <c r="AM1241" s="3"/>
      <c r="AN1241" t="s">
        <v>57</v>
      </c>
      <c r="AO1241" s="3"/>
      <c r="AR1241"/>
      <c r="AS1241">
        <v>202505</v>
      </c>
      <c r="AT1241" s="3">
        <v>45805</v>
      </c>
      <c r="AU1241">
        <v>2200482</v>
      </c>
      <c r="AW1241" s="3"/>
      <c r="AY1241" s="3"/>
      <c r="BA1241" s="3"/>
      <c r="BC1241" s="3"/>
      <c r="BD1241">
        <v>202505</v>
      </c>
      <c r="BE1241">
        <v>202505</v>
      </c>
      <c r="BF1241" s="5">
        <f>IFERROR(VLOOKUP(Sheet1[[#This Row],[ASESOR]],Parámetros!A:B,2,0),Sheet1[[#This Row],[PERIODO_ALTA]])</f>
        <v>202505</v>
      </c>
      <c r="BG1241" s="5" t="str">
        <f>_xlfn.CONCAT(TRIM(Sheet1[[#This Row],[ASESOR]])," ",TRIM(Sheet1[[#This Row],[DEPARTAMENTO]]))</f>
        <v>ALIV TELECOM S.A.C. La Libertad</v>
      </c>
      <c r="BH1241" s="5" t="str">
        <f>Sheet1[[#This Row],[DNI_ASESOR]]</f>
        <v>20609316170</v>
      </c>
      <c r="BI1241">
        <f>IF(Sheet1[[#This Row],[GRUPO]]="G1",IF(AND(Sheet1[[#This Row],[RECIBO1_PAGADO]]&lt;&gt;"",Sheet1[[#This Row],[RECIBO1_PAGADO]]&lt;=DATEVALUE("10/06/2025")),1,0),0)</f>
        <v>0</v>
      </c>
      <c r="BJ1241" s="9">
        <f>Sheet1[[#This Row],[PRECIO CON IGV EXTERNO]]/1.18</f>
        <v>75.423728813559322</v>
      </c>
      <c r="BK1241" s="5" t="str">
        <f>IF(MONTH(Sheet1[[#This Row],[WS_RECIBO1_EMISION]])=5,"G1",IF(MONTH(Sheet1[[#This Row],[WS_RECIBO1_EMISION]])-5=1,"G2","POR DEFINIR"))</f>
        <v>POR DEFINIR</v>
      </c>
      <c r="BL1241" s="5" t="s">
        <v>1798</v>
      </c>
    </row>
    <row r="1242" spans="1:64" x14ac:dyDescent="0.25">
      <c r="A1242">
        <v>2200509</v>
      </c>
      <c r="B1242" t="s">
        <v>1551</v>
      </c>
      <c r="C1242" t="s">
        <v>98</v>
      </c>
      <c r="D1242" t="s">
        <v>99</v>
      </c>
      <c r="E1242" t="s">
        <v>101</v>
      </c>
      <c r="H1242" s="3">
        <v>45804</v>
      </c>
      <c r="I1242" s="13">
        <v>45804.708512303238</v>
      </c>
      <c r="J1242" t="s">
        <v>190</v>
      </c>
      <c r="K1242">
        <v>350</v>
      </c>
      <c r="L1242" t="s">
        <v>186</v>
      </c>
      <c r="M1242" t="s">
        <v>53</v>
      </c>
      <c r="N1242">
        <v>0</v>
      </c>
      <c r="O1242">
        <v>0</v>
      </c>
      <c r="P1242">
        <v>0</v>
      </c>
      <c r="Q1242">
        <v>0</v>
      </c>
      <c r="R1242" t="s">
        <v>227</v>
      </c>
      <c r="S1242" t="s">
        <v>227</v>
      </c>
      <c r="T1242">
        <v>0</v>
      </c>
      <c r="U1242" t="s">
        <v>227</v>
      </c>
      <c r="V1242" t="s">
        <v>227</v>
      </c>
      <c r="W1242" t="s">
        <v>227</v>
      </c>
      <c r="X1242" t="s">
        <v>227</v>
      </c>
      <c r="Y1242" t="s">
        <v>227</v>
      </c>
      <c r="Z1242" t="s">
        <v>227</v>
      </c>
      <c r="AA1242" t="s">
        <v>64</v>
      </c>
      <c r="AB1242">
        <v>69</v>
      </c>
      <c r="AC1242">
        <v>69</v>
      </c>
      <c r="AD1242" t="s">
        <v>67</v>
      </c>
      <c r="AE1242" t="s">
        <v>4</v>
      </c>
      <c r="AF1242" t="s">
        <v>8</v>
      </c>
      <c r="AG1242" t="s">
        <v>88</v>
      </c>
      <c r="AH1242" s="3">
        <v>45805</v>
      </c>
      <c r="AJ1242" t="s">
        <v>56</v>
      </c>
      <c r="AK1242" s="3"/>
      <c r="AM1242" s="3"/>
      <c r="AN1242" t="s">
        <v>57</v>
      </c>
      <c r="AO1242" s="3"/>
      <c r="AR1242"/>
      <c r="AS1242">
        <v>202505</v>
      </c>
      <c r="AT1242" s="3">
        <v>45805</v>
      </c>
      <c r="AU1242">
        <v>2200509</v>
      </c>
      <c r="AW1242" s="3"/>
      <c r="AY1242" s="3"/>
      <c r="BA1242" s="3"/>
      <c r="BC1242" s="3"/>
      <c r="BD1242">
        <v>202505</v>
      </c>
      <c r="BE1242">
        <v>202505</v>
      </c>
      <c r="BF1242" s="5">
        <f>IFERROR(VLOOKUP(Sheet1[[#This Row],[ASESOR]],Parámetros!A:B,2,0),Sheet1[[#This Row],[PERIODO_ALTA]])</f>
        <v>202505</v>
      </c>
      <c r="BG1242" s="5" t="str">
        <f>_xlfn.CONCAT(TRIM(Sheet1[[#This Row],[ASESOR]])," ",TRIM(Sheet1[[#This Row],[DEPARTAMENTO]]))</f>
        <v>ALIV TELECOM S.A.C. Áncash</v>
      </c>
      <c r="BH1242" s="5" t="str">
        <f>Sheet1[[#This Row],[DNI_ASESOR]]</f>
        <v>20609316170</v>
      </c>
      <c r="BI1242">
        <f>IF(Sheet1[[#This Row],[GRUPO]]="G1",IF(AND(Sheet1[[#This Row],[RECIBO1_PAGADO]]&lt;&gt;"",Sheet1[[#This Row],[RECIBO1_PAGADO]]&lt;=DATEVALUE("10/06/2025")),1,0),0)</f>
        <v>0</v>
      </c>
      <c r="BJ1242" s="9">
        <f>Sheet1[[#This Row],[PRECIO CON IGV EXTERNO]]/1.18</f>
        <v>58.474576271186443</v>
      </c>
      <c r="BK1242" s="5" t="str">
        <f>IF(MONTH(Sheet1[[#This Row],[WS_RECIBO1_EMISION]])=5,"G1",IF(MONTH(Sheet1[[#This Row],[WS_RECIBO1_EMISION]])-5=1,"G2","POR DEFINIR"))</f>
        <v>POR DEFINIR</v>
      </c>
      <c r="BL1242" s="5" t="s">
        <v>1798</v>
      </c>
    </row>
    <row r="1243" spans="1:64" x14ac:dyDescent="0.25">
      <c r="A1243">
        <v>2200533</v>
      </c>
      <c r="B1243" t="s">
        <v>1552</v>
      </c>
      <c r="C1243" t="s">
        <v>94</v>
      </c>
      <c r="D1243" t="s">
        <v>95</v>
      </c>
      <c r="E1243" t="s">
        <v>96</v>
      </c>
      <c r="H1243" s="3">
        <v>45804</v>
      </c>
      <c r="I1243" s="13">
        <v>45804.714736377318</v>
      </c>
      <c r="J1243" t="s">
        <v>191</v>
      </c>
      <c r="K1243">
        <v>550</v>
      </c>
      <c r="L1243" t="s">
        <v>186</v>
      </c>
      <c r="M1243" t="s">
        <v>53</v>
      </c>
      <c r="N1243">
        <v>0</v>
      </c>
      <c r="O1243">
        <v>0</v>
      </c>
      <c r="P1243">
        <v>0</v>
      </c>
      <c r="Q1243">
        <v>0</v>
      </c>
      <c r="R1243" t="s">
        <v>227</v>
      </c>
      <c r="S1243" t="s">
        <v>227</v>
      </c>
      <c r="T1243">
        <v>0</v>
      </c>
      <c r="U1243" t="s">
        <v>227</v>
      </c>
      <c r="V1243" t="s">
        <v>227</v>
      </c>
      <c r="W1243" t="s">
        <v>227</v>
      </c>
      <c r="X1243" t="s">
        <v>227</v>
      </c>
      <c r="Y1243" t="s">
        <v>227</v>
      </c>
      <c r="Z1243" t="s">
        <v>227</v>
      </c>
      <c r="AA1243" t="s">
        <v>54</v>
      </c>
      <c r="AB1243">
        <v>89</v>
      </c>
      <c r="AC1243">
        <v>89</v>
      </c>
      <c r="AD1243" t="s">
        <v>67</v>
      </c>
      <c r="AE1243" t="s">
        <v>4</v>
      </c>
      <c r="AF1243" t="s">
        <v>8</v>
      </c>
      <c r="AG1243" t="s">
        <v>88</v>
      </c>
      <c r="AH1243" s="3">
        <v>45805</v>
      </c>
      <c r="AJ1243" t="s">
        <v>56</v>
      </c>
      <c r="AK1243" s="3"/>
      <c r="AM1243" s="3"/>
      <c r="AN1243" t="s">
        <v>57</v>
      </c>
      <c r="AO1243" s="3"/>
      <c r="AR1243"/>
      <c r="AS1243">
        <v>202505</v>
      </c>
      <c r="AT1243" s="3">
        <v>45805</v>
      </c>
      <c r="AU1243">
        <v>2200533</v>
      </c>
      <c r="AW1243" s="3"/>
      <c r="AY1243" s="3"/>
      <c r="BA1243" s="3"/>
      <c r="BC1243" s="3"/>
      <c r="BD1243">
        <v>202505</v>
      </c>
      <c r="BE1243">
        <v>202505</v>
      </c>
      <c r="BF1243" s="5">
        <f>IFERROR(VLOOKUP(Sheet1[[#This Row],[ASESOR]],Parámetros!A:B,2,0),Sheet1[[#This Row],[PERIODO_ALTA]])</f>
        <v>202505</v>
      </c>
      <c r="BG1243" s="5" t="str">
        <f>_xlfn.CONCAT(TRIM(Sheet1[[#This Row],[ASESOR]])," ",TRIM(Sheet1[[#This Row],[DEPARTAMENTO]]))</f>
        <v>ALIV TELECOM S.A.C. La Libertad</v>
      </c>
      <c r="BH1243" s="5" t="str">
        <f>Sheet1[[#This Row],[DNI_ASESOR]]</f>
        <v>20609316170</v>
      </c>
      <c r="BI1243">
        <f>IF(Sheet1[[#This Row],[GRUPO]]="G1",IF(AND(Sheet1[[#This Row],[RECIBO1_PAGADO]]&lt;&gt;"",Sheet1[[#This Row],[RECIBO1_PAGADO]]&lt;=DATEVALUE("10/06/2025")),1,0),0)</f>
        <v>0</v>
      </c>
      <c r="BJ1243" s="9">
        <f>Sheet1[[#This Row],[PRECIO CON IGV EXTERNO]]/1.18</f>
        <v>75.423728813559322</v>
      </c>
      <c r="BK1243" s="5" t="str">
        <f>IF(MONTH(Sheet1[[#This Row],[WS_RECIBO1_EMISION]])=5,"G1",IF(MONTH(Sheet1[[#This Row],[WS_RECIBO1_EMISION]])-5=1,"G2","POR DEFINIR"))</f>
        <v>POR DEFINIR</v>
      </c>
      <c r="BL1243" s="5" t="s">
        <v>1798</v>
      </c>
    </row>
    <row r="1244" spans="1:64" x14ac:dyDescent="0.25">
      <c r="A1244">
        <v>2200558</v>
      </c>
      <c r="B1244" t="s">
        <v>1553</v>
      </c>
      <c r="C1244" t="s">
        <v>85</v>
      </c>
      <c r="D1244" t="s">
        <v>86</v>
      </c>
      <c r="E1244" t="s">
        <v>87</v>
      </c>
      <c r="H1244" s="3">
        <v>45804</v>
      </c>
      <c r="I1244" s="13">
        <v>45804.720996608798</v>
      </c>
      <c r="J1244" t="s">
        <v>190</v>
      </c>
      <c r="K1244">
        <v>350</v>
      </c>
      <c r="L1244" t="s">
        <v>186</v>
      </c>
      <c r="M1244" t="s">
        <v>53</v>
      </c>
      <c r="N1244">
        <v>0</v>
      </c>
      <c r="O1244">
        <v>0</v>
      </c>
      <c r="P1244">
        <v>0</v>
      </c>
      <c r="Q1244">
        <v>0</v>
      </c>
      <c r="R1244" t="s">
        <v>227</v>
      </c>
      <c r="S1244" t="s">
        <v>227</v>
      </c>
      <c r="T1244">
        <v>0</v>
      </c>
      <c r="U1244" t="s">
        <v>227</v>
      </c>
      <c r="V1244" t="s">
        <v>227</v>
      </c>
      <c r="W1244" t="s">
        <v>227</v>
      </c>
      <c r="X1244" t="s">
        <v>227</v>
      </c>
      <c r="Y1244" t="s">
        <v>227</v>
      </c>
      <c r="Z1244" t="s">
        <v>227</v>
      </c>
      <c r="AA1244" t="s">
        <v>54</v>
      </c>
      <c r="AB1244">
        <v>69</v>
      </c>
      <c r="AC1244">
        <v>69</v>
      </c>
      <c r="AD1244" t="s">
        <v>67</v>
      </c>
      <c r="AE1244" t="s">
        <v>4</v>
      </c>
      <c r="AF1244" t="s">
        <v>8</v>
      </c>
      <c r="AG1244" t="s">
        <v>88</v>
      </c>
      <c r="AH1244" s="3">
        <v>45805</v>
      </c>
      <c r="AJ1244" t="s">
        <v>56</v>
      </c>
      <c r="AK1244" s="3"/>
      <c r="AM1244" s="3"/>
      <c r="AN1244" t="s">
        <v>57</v>
      </c>
      <c r="AO1244" s="3"/>
      <c r="AR1244"/>
      <c r="AS1244">
        <v>202505</v>
      </c>
      <c r="AT1244" s="3">
        <v>45805</v>
      </c>
      <c r="AU1244">
        <v>2200558</v>
      </c>
      <c r="AW1244" s="3"/>
      <c r="AY1244" s="3"/>
      <c r="BA1244" s="3"/>
      <c r="BC1244" s="3"/>
      <c r="BD1244">
        <v>202505</v>
      </c>
      <c r="BE1244">
        <v>202505</v>
      </c>
      <c r="BF1244" s="5">
        <f>IFERROR(VLOOKUP(Sheet1[[#This Row],[ASESOR]],Parámetros!A:B,2,0),Sheet1[[#This Row],[PERIODO_ALTA]])</f>
        <v>202505</v>
      </c>
      <c r="BG1244" s="5" t="str">
        <f>_xlfn.CONCAT(TRIM(Sheet1[[#This Row],[ASESOR]])," ",TRIM(Sheet1[[#This Row],[DEPARTAMENTO]]))</f>
        <v>ALIV TELECOM S.A.C. Lambayeque</v>
      </c>
      <c r="BH1244" s="5" t="str">
        <f>Sheet1[[#This Row],[DNI_ASESOR]]</f>
        <v>20609316170</v>
      </c>
      <c r="BI1244">
        <f>IF(Sheet1[[#This Row],[GRUPO]]="G1",IF(AND(Sheet1[[#This Row],[RECIBO1_PAGADO]]&lt;&gt;"",Sheet1[[#This Row],[RECIBO1_PAGADO]]&lt;=DATEVALUE("10/06/2025")),1,0),0)</f>
        <v>0</v>
      </c>
      <c r="BJ1244" s="9">
        <f>Sheet1[[#This Row],[PRECIO CON IGV EXTERNO]]/1.18</f>
        <v>58.474576271186443</v>
      </c>
      <c r="BK1244" s="5" t="str">
        <f>IF(MONTH(Sheet1[[#This Row],[WS_RECIBO1_EMISION]])=5,"G1",IF(MONTH(Sheet1[[#This Row],[WS_RECIBO1_EMISION]])-5=1,"G2","POR DEFINIR"))</f>
        <v>POR DEFINIR</v>
      </c>
      <c r="BL1244" s="5" t="s">
        <v>1798</v>
      </c>
    </row>
    <row r="1245" spans="1:64" x14ac:dyDescent="0.25">
      <c r="A1245">
        <v>2200567</v>
      </c>
      <c r="B1245" t="s">
        <v>1554</v>
      </c>
      <c r="C1245" t="s">
        <v>85</v>
      </c>
      <c r="D1245" t="s">
        <v>86</v>
      </c>
      <c r="E1245" t="s">
        <v>87</v>
      </c>
      <c r="H1245" s="3">
        <v>45804</v>
      </c>
      <c r="I1245" s="13">
        <v>45804.723151388891</v>
      </c>
      <c r="J1245" t="s">
        <v>190</v>
      </c>
      <c r="K1245">
        <v>350</v>
      </c>
      <c r="L1245" t="s">
        <v>186</v>
      </c>
      <c r="M1245" t="s">
        <v>53</v>
      </c>
      <c r="N1245">
        <v>0</v>
      </c>
      <c r="O1245">
        <v>0</v>
      </c>
      <c r="P1245">
        <v>0</v>
      </c>
      <c r="Q1245">
        <v>0</v>
      </c>
      <c r="R1245" t="s">
        <v>227</v>
      </c>
      <c r="S1245" t="s">
        <v>227</v>
      </c>
      <c r="T1245">
        <v>0</v>
      </c>
      <c r="U1245" t="s">
        <v>227</v>
      </c>
      <c r="V1245" t="s">
        <v>227</v>
      </c>
      <c r="W1245" t="s">
        <v>227</v>
      </c>
      <c r="X1245" t="s">
        <v>227</v>
      </c>
      <c r="Y1245" t="s">
        <v>227</v>
      </c>
      <c r="Z1245" t="s">
        <v>227</v>
      </c>
      <c r="AA1245" t="s">
        <v>54</v>
      </c>
      <c r="AB1245">
        <v>69</v>
      </c>
      <c r="AC1245">
        <v>69</v>
      </c>
      <c r="AD1245" t="s">
        <v>67</v>
      </c>
      <c r="AE1245" t="s">
        <v>70</v>
      </c>
      <c r="AF1245" t="s">
        <v>131</v>
      </c>
      <c r="AG1245" t="s">
        <v>88</v>
      </c>
      <c r="AH1245" s="3">
        <v>45805</v>
      </c>
      <c r="AJ1245" t="s">
        <v>56</v>
      </c>
      <c r="AK1245" s="3"/>
      <c r="AM1245" s="3"/>
      <c r="AN1245" t="s">
        <v>57</v>
      </c>
      <c r="AO1245" s="3"/>
      <c r="AR1245"/>
      <c r="AS1245">
        <v>202505</v>
      </c>
      <c r="AT1245" s="3">
        <v>45805</v>
      </c>
      <c r="AU1245">
        <v>2200567</v>
      </c>
      <c r="AW1245" s="3"/>
      <c r="AY1245" s="3"/>
      <c r="BA1245" s="3"/>
      <c r="BC1245" s="3"/>
      <c r="BD1245">
        <v>202505</v>
      </c>
      <c r="BE1245">
        <v>202505</v>
      </c>
      <c r="BF1245" s="5">
        <f>IFERROR(VLOOKUP(Sheet1[[#This Row],[ASESOR]],Parámetros!A:B,2,0),Sheet1[[#This Row],[PERIODO_ALTA]])</f>
        <v>202505</v>
      </c>
      <c r="BG1245" s="5" t="str">
        <f>_xlfn.CONCAT(TRIM(Sheet1[[#This Row],[ASESOR]])," ",TRIM(Sheet1[[#This Row],[DEPARTAMENTO]]))</f>
        <v>SICOMNET SAC Lambayeque</v>
      </c>
      <c r="BH1245" s="5" t="str">
        <f>Sheet1[[#This Row],[DNI_ASESOR]]</f>
        <v>20610959564</v>
      </c>
      <c r="BI1245">
        <f>IF(Sheet1[[#This Row],[GRUPO]]="G1",IF(AND(Sheet1[[#This Row],[RECIBO1_PAGADO]]&lt;&gt;"",Sheet1[[#This Row],[RECIBO1_PAGADO]]&lt;=DATEVALUE("10/06/2025")),1,0),0)</f>
        <v>0</v>
      </c>
      <c r="BJ1245" s="9">
        <f>Sheet1[[#This Row],[PRECIO CON IGV EXTERNO]]/1.18</f>
        <v>58.474576271186443</v>
      </c>
      <c r="BK1245" s="5" t="str">
        <f>IF(MONTH(Sheet1[[#This Row],[WS_RECIBO1_EMISION]])=5,"G1",IF(MONTH(Sheet1[[#This Row],[WS_RECIBO1_EMISION]])-5=1,"G2","POR DEFINIR"))</f>
        <v>POR DEFINIR</v>
      </c>
      <c r="BL1245" s="5" t="s">
        <v>1798</v>
      </c>
    </row>
    <row r="1246" spans="1:64" x14ac:dyDescent="0.25">
      <c r="A1246">
        <v>2200575</v>
      </c>
      <c r="B1246" t="s">
        <v>1555</v>
      </c>
      <c r="C1246" t="s">
        <v>98</v>
      </c>
      <c r="D1246" t="s">
        <v>99</v>
      </c>
      <c r="E1246" t="s">
        <v>101</v>
      </c>
      <c r="H1246" s="3">
        <v>45797</v>
      </c>
      <c r="I1246" s="13">
        <v>45804.723157175926</v>
      </c>
      <c r="J1246" t="s">
        <v>194</v>
      </c>
      <c r="K1246">
        <v>1000</v>
      </c>
      <c r="L1246" t="s">
        <v>186</v>
      </c>
      <c r="M1246" t="s">
        <v>53</v>
      </c>
      <c r="N1246">
        <v>0</v>
      </c>
      <c r="O1246">
        <v>0</v>
      </c>
      <c r="P1246">
        <v>0</v>
      </c>
      <c r="Q1246">
        <v>0</v>
      </c>
      <c r="R1246" t="s">
        <v>227</v>
      </c>
      <c r="S1246" t="s">
        <v>227</v>
      </c>
      <c r="T1246">
        <v>0</v>
      </c>
      <c r="U1246" t="s">
        <v>227</v>
      </c>
      <c r="V1246" t="s">
        <v>227</v>
      </c>
      <c r="W1246" t="s">
        <v>227</v>
      </c>
      <c r="X1246" t="s">
        <v>227</v>
      </c>
      <c r="Y1246" t="s">
        <v>227</v>
      </c>
      <c r="Z1246" t="s">
        <v>227</v>
      </c>
      <c r="AA1246" t="s">
        <v>54</v>
      </c>
      <c r="AB1246">
        <v>159</v>
      </c>
      <c r="AC1246">
        <v>159</v>
      </c>
      <c r="AD1246" t="s">
        <v>67</v>
      </c>
      <c r="AE1246" t="s">
        <v>142</v>
      </c>
      <c r="AF1246" t="s">
        <v>143</v>
      </c>
      <c r="AG1246" t="s">
        <v>88</v>
      </c>
      <c r="AH1246" s="3">
        <v>45805</v>
      </c>
      <c r="AJ1246" t="s">
        <v>56</v>
      </c>
      <c r="AK1246" s="3"/>
      <c r="AM1246" s="3"/>
      <c r="AN1246" t="s">
        <v>57</v>
      </c>
      <c r="AO1246" s="3"/>
      <c r="AR1246"/>
      <c r="AS1246">
        <v>202505</v>
      </c>
      <c r="AT1246" s="3">
        <v>45805</v>
      </c>
      <c r="AU1246">
        <v>2200575</v>
      </c>
      <c r="AW1246" s="3"/>
      <c r="AY1246" s="3"/>
      <c r="BA1246" s="3"/>
      <c r="BC1246" s="3"/>
      <c r="BD1246">
        <v>202505</v>
      </c>
      <c r="BE1246">
        <v>202505</v>
      </c>
      <c r="BF1246" s="5">
        <f>IFERROR(VLOOKUP(Sheet1[[#This Row],[ASESOR]],Parámetros!A:B,2,0),Sheet1[[#This Row],[PERIODO_ALTA]])</f>
        <v>202505</v>
      </c>
      <c r="BG1246" s="5" t="str">
        <f>_xlfn.CONCAT(TRIM(Sheet1[[#This Row],[ASESOR]])," ",TRIM(Sheet1[[#This Row],[DEPARTAMENTO]]))</f>
        <v>CENTRALCALL TELECOMUNICACIONES Áncash</v>
      </c>
      <c r="BH1246" s="5" t="str">
        <f>Sheet1[[#This Row],[DNI_ASESOR]]</f>
        <v>20609402319</v>
      </c>
      <c r="BI1246">
        <f>IF(Sheet1[[#This Row],[GRUPO]]="G1",IF(AND(Sheet1[[#This Row],[RECIBO1_PAGADO]]&lt;&gt;"",Sheet1[[#This Row],[RECIBO1_PAGADO]]&lt;=DATEVALUE("10/06/2025")),1,0),0)</f>
        <v>0</v>
      </c>
      <c r="BJ1246" s="9">
        <f>Sheet1[[#This Row],[PRECIO CON IGV EXTERNO]]/1.18</f>
        <v>134.74576271186442</v>
      </c>
      <c r="BK1246" s="5" t="str">
        <f>IF(MONTH(Sheet1[[#This Row],[WS_RECIBO1_EMISION]])=5,"G1",IF(MONTH(Sheet1[[#This Row],[WS_RECIBO1_EMISION]])-5=1,"G2","POR DEFINIR"))</f>
        <v>POR DEFINIR</v>
      </c>
      <c r="BL1246" s="5" t="s">
        <v>1798</v>
      </c>
    </row>
    <row r="1247" spans="1:64" x14ac:dyDescent="0.25">
      <c r="A1247">
        <v>2200580</v>
      </c>
      <c r="B1247" t="s">
        <v>1556</v>
      </c>
      <c r="C1247" t="s">
        <v>94</v>
      </c>
      <c r="D1247" t="s">
        <v>95</v>
      </c>
      <c r="E1247" t="s">
        <v>96</v>
      </c>
      <c r="H1247" s="3">
        <v>45804</v>
      </c>
      <c r="I1247" s="13">
        <v>45804.743888310186</v>
      </c>
      <c r="J1247" t="s">
        <v>190</v>
      </c>
      <c r="K1247">
        <v>350</v>
      </c>
      <c r="L1247" t="s">
        <v>186</v>
      </c>
      <c r="M1247" t="s">
        <v>53</v>
      </c>
      <c r="N1247">
        <v>0</v>
      </c>
      <c r="O1247">
        <v>0</v>
      </c>
      <c r="P1247">
        <v>0</v>
      </c>
      <c r="Q1247">
        <v>0</v>
      </c>
      <c r="R1247" t="s">
        <v>227</v>
      </c>
      <c r="S1247" t="s">
        <v>227</v>
      </c>
      <c r="T1247">
        <v>0</v>
      </c>
      <c r="U1247" t="s">
        <v>227</v>
      </c>
      <c r="V1247" t="s">
        <v>227</v>
      </c>
      <c r="W1247" t="s">
        <v>227</v>
      </c>
      <c r="X1247" t="s">
        <v>227</v>
      </c>
      <c r="Y1247" t="s">
        <v>227</v>
      </c>
      <c r="Z1247" t="s">
        <v>227</v>
      </c>
      <c r="AA1247" t="s">
        <v>54</v>
      </c>
      <c r="AB1247">
        <v>69</v>
      </c>
      <c r="AC1247">
        <v>69</v>
      </c>
      <c r="AD1247" t="s">
        <v>67</v>
      </c>
      <c r="AE1247" t="s">
        <v>4</v>
      </c>
      <c r="AF1247" t="s">
        <v>8</v>
      </c>
      <c r="AG1247" t="s">
        <v>88</v>
      </c>
      <c r="AH1247" s="3">
        <v>45805</v>
      </c>
      <c r="AJ1247" t="s">
        <v>56</v>
      </c>
      <c r="AK1247" s="3"/>
      <c r="AM1247" s="3"/>
      <c r="AN1247" t="s">
        <v>57</v>
      </c>
      <c r="AO1247" s="3"/>
      <c r="AR1247"/>
      <c r="AS1247">
        <v>202505</v>
      </c>
      <c r="AT1247" s="3">
        <v>45805</v>
      </c>
      <c r="AU1247">
        <v>2200580</v>
      </c>
      <c r="AW1247" s="3"/>
      <c r="AY1247" s="3"/>
      <c r="BA1247" s="3"/>
      <c r="BC1247" s="3"/>
      <c r="BD1247">
        <v>202505</v>
      </c>
      <c r="BE1247">
        <v>202505</v>
      </c>
      <c r="BF1247" s="5">
        <f>IFERROR(VLOOKUP(Sheet1[[#This Row],[ASESOR]],Parámetros!A:B,2,0),Sheet1[[#This Row],[PERIODO_ALTA]])</f>
        <v>202505</v>
      </c>
      <c r="BG1247" s="5" t="str">
        <f>_xlfn.CONCAT(TRIM(Sheet1[[#This Row],[ASESOR]])," ",TRIM(Sheet1[[#This Row],[DEPARTAMENTO]]))</f>
        <v>ALIV TELECOM S.A.C. La Libertad</v>
      </c>
      <c r="BH1247" s="5" t="str">
        <f>Sheet1[[#This Row],[DNI_ASESOR]]</f>
        <v>20609316170</v>
      </c>
      <c r="BI1247">
        <f>IF(Sheet1[[#This Row],[GRUPO]]="G1",IF(AND(Sheet1[[#This Row],[RECIBO1_PAGADO]]&lt;&gt;"",Sheet1[[#This Row],[RECIBO1_PAGADO]]&lt;=DATEVALUE("10/06/2025")),1,0),0)</f>
        <v>0</v>
      </c>
      <c r="BJ1247" s="9">
        <f>Sheet1[[#This Row],[PRECIO CON IGV EXTERNO]]/1.18</f>
        <v>58.474576271186443</v>
      </c>
      <c r="BK1247" s="5" t="str">
        <f>IF(MONTH(Sheet1[[#This Row],[WS_RECIBO1_EMISION]])=5,"G1",IF(MONTH(Sheet1[[#This Row],[WS_RECIBO1_EMISION]])-5=1,"G2","POR DEFINIR"))</f>
        <v>POR DEFINIR</v>
      </c>
      <c r="BL1247" s="5" t="s">
        <v>1798</v>
      </c>
    </row>
    <row r="1248" spans="1:64" x14ac:dyDescent="0.25">
      <c r="A1248">
        <v>2200635</v>
      </c>
      <c r="B1248" t="s">
        <v>1557</v>
      </c>
      <c r="C1248" t="s">
        <v>89</v>
      </c>
      <c r="D1248" t="s">
        <v>89</v>
      </c>
      <c r="E1248" t="s">
        <v>93</v>
      </c>
      <c r="H1248" s="3">
        <v>45804</v>
      </c>
      <c r="I1248" s="13">
        <v>45804.73971130787</v>
      </c>
      <c r="J1248" t="s">
        <v>190</v>
      </c>
      <c r="K1248">
        <v>350</v>
      </c>
      <c r="L1248" t="s">
        <v>186</v>
      </c>
      <c r="M1248" t="s">
        <v>53</v>
      </c>
      <c r="N1248">
        <v>0</v>
      </c>
      <c r="O1248">
        <v>0</v>
      </c>
      <c r="P1248">
        <v>0</v>
      </c>
      <c r="Q1248">
        <v>0</v>
      </c>
      <c r="R1248" t="s">
        <v>227</v>
      </c>
      <c r="S1248" t="s">
        <v>227</v>
      </c>
      <c r="T1248">
        <v>0</v>
      </c>
      <c r="U1248" t="s">
        <v>227</v>
      </c>
      <c r="V1248" t="s">
        <v>227</v>
      </c>
      <c r="W1248" t="s">
        <v>227</v>
      </c>
      <c r="X1248" t="s">
        <v>227</v>
      </c>
      <c r="Y1248" t="s">
        <v>227</v>
      </c>
      <c r="Z1248" t="s">
        <v>227</v>
      </c>
      <c r="AA1248" t="s">
        <v>54</v>
      </c>
      <c r="AB1248">
        <v>69</v>
      </c>
      <c r="AC1248">
        <v>69</v>
      </c>
      <c r="AD1248" t="s">
        <v>67</v>
      </c>
      <c r="AE1248" t="s">
        <v>4</v>
      </c>
      <c r="AF1248" t="s">
        <v>8</v>
      </c>
      <c r="AG1248" t="s">
        <v>88</v>
      </c>
      <c r="AH1248" s="3">
        <v>45805</v>
      </c>
      <c r="AJ1248" t="s">
        <v>56</v>
      </c>
      <c r="AK1248" s="3"/>
      <c r="AM1248" s="3"/>
      <c r="AN1248" t="s">
        <v>57</v>
      </c>
      <c r="AO1248" s="3"/>
      <c r="AR1248"/>
      <c r="AS1248">
        <v>202505</v>
      </c>
      <c r="AT1248" s="3">
        <v>45805</v>
      </c>
      <c r="AU1248">
        <v>2200635</v>
      </c>
      <c r="AW1248" s="3"/>
      <c r="AY1248" s="3"/>
      <c r="BA1248" s="3"/>
      <c r="BC1248" s="3"/>
      <c r="BD1248">
        <v>202505</v>
      </c>
      <c r="BE1248">
        <v>202505</v>
      </c>
      <c r="BF1248" s="5">
        <f>IFERROR(VLOOKUP(Sheet1[[#This Row],[ASESOR]],Parámetros!A:B,2,0),Sheet1[[#This Row],[PERIODO_ALTA]])</f>
        <v>202505</v>
      </c>
      <c r="BG1248" s="5" t="str">
        <f>_xlfn.CONCAT(TRIM(Sheet1[[#This Row],[ASESOR]])," ",TRIM(Sheet1[[#This Row],[DEPARTAMENTO]]))</f>
        <v>ALIV TELECOM S.A.C. Piura</v>
      </c>
      <c r="BH1248" s="5" t="str">
        <f>Sheet1[[#This Row],[DNI_ASESOR]]</f>
        <v>20609316170</v>
      </c>
      <c r="BI1248">
        <f>IF(Sheet1[[#This Row],[GRUPO]]="G1",IF(AND(Sheet1[[#This Row],[RECIBO1_PAGADO]]&lt;&gt;"",Sheet1[[#This Row],[RECIBO1_PAGADO]]&lt;=DATEVALUE("10/06/2025")),1,0),0)</f>
        <v>0</v>
      </c>
      <c r="BJ1248" s="9">
        <f>Sheet1[[#This Row],[PRECIO CON IGV EXTERNO]]/1.18</f>
        <v>58.474576271186443</v>
      </c>
      <c r="BK1248" s="5" t="str">
        <f>IF(MONTH(Sheet1[[#This Row],[WS_RECIBO1_EMISION]])=5,"G1",IF(MONTH(Sheet1[[#This Row],[WS_RECIBO1_EMISION]])-5=1,"G2","POR DEFINIR"))</f>
        <v>POR DEFINIR</v>
      </c>
      <c r="BL1248" s="5" t="s">
        <v>1798</v>
      </c>
    </row>
    <row r="1249" spans="1:64" x14ac:dyDescent="0.25">
      <c r="A1249">
        <v>2200656</v>
      </c>
      <c r="B1249" t="s">
        <v>1558</v>
      </c>
      <c r="C1249" t="s">
        <v>89</v>
      </c>
      <c r="D1249" t="s">
        <v>89</v>
      </c>
      <c r="E1249" t="s">
        <v>97</v>
      </c>
      <c r="H1249" s="3">
        <v>45803</v>
      </c>
      <c r="I1249" s="13">
        <v>45804.746124421297</v>
      </c>
      <c r="J1249" t="s">
        <v>195</v>
      </c>
      <c r="K1249">
        <v>1000</v>
      </c>
      <c r="L1249" t="s">
        <v>188</v>
      </c>
      <c r="M1249" t="s">
        <v>58</v>
      </c>
      <c r="N1249">
        <v>1</v>
      </c>
      <c r="O1249">
        <v>0</v>
      </c>
      <c r="P1249">
        <v>0</v>
      </c>
      <c r="Q1249">
        <v>0</v>
      </c>
      <c r="R1249" t="s">
        <v>227</v>
      </c>
      <c r="S1249" t="s">
        <v>227</v>
      </c>
      <c r="T1249">
        <v>0</v>
      </c>
      <c r="U1249" t="s">
        <v>227</v>
      </c>
      <c r="V1249" t="s">
        <v>227</v>
      </c>
      <c r="W1249" t="s">
        <v>227</v>
      </c>
      <c r="X1249" t="s">
        <v>227</v>
      </c>
      <c r="Y1249" t="s">
        <v>227</v>
      </c>
      <c r="Z1249" t="s">
        <v>228</v>
      </c>
      <c r="AA1249" t="s">
        <v>54</v>
      </c>
      <c r="AB1249">
        <v>129.9</v>
      </c>
      <c r="AC1249">
        <v>111.563</v>
      </c>
      <c r="AD1249" t="s">
        <v>67</v>
      </c>
      <c r="AE1249" t="s">
        <v>4</v>
      </c>
      <c r="AF1249" t="s">
        <v>8</v>
      </c>
      <c r="AG1249" t="s">
        <v>88</v>
      </c>
      <c r="AH1249" s="3">
        <v>45805</v>
      </c>
      <c r="AJ1249" t="s">
        <v>56</v>
      </c>
      <c r="AK1249" s="3"/>
      <c r="AM1249" s="3"/>
      <c r="AN1249" t="s">
        <v>57</v>
      </c>
      <c r="AO1249" s="3"/>
      <c r="AR1249"/>
      <c r="AS1249">
        <v>202505</v>
      </c>
      <c r="AT1249" s="3">
        <v>45805</v>
      </c>
      <c r="AU1249">
        <v>2200656</v>
      </c>
      <c r="AW1249" s="3"/>
      <c r="AY1249" s="3"/>
      <c r="BA1249" s="3"/>
      <c r="BC1249" s="3"/>
      <c r="BD1249">
        <v>202505</v>
      </c>
      <c r="BE1249">
        <v>202505</v>
      </c>
      <c r="BF1249" s="5">
        <f>IFERROR(VLOOKUP(Sheet1[[#This Row],[ASESOR]],Parámetros!A:B,2,0),Sheet1[[#This Row],[PERIODO_ALTA]])</f>
        <v>202505</v>
      </c>
      <c r="BG1249" s="5" t="str">
        <f>_xlfn.CONCAT(TRIM(Sheet1[[#This Row],[ASESOR]])," ",TRIM(Sheet1[[#This Row],[DEPARTAMENTO]]))</f>
        <v>ALIV TELECOM S.A.C. Piura</v>
      </c>
      <c r="BH1249" s="5" t="str">
        <f>Sheet1[[#This Row],[DNI_ASESOR]]</f>
        <v>20609316170</v>
      </c>
      <c r="BI1249">
        <f>IF(Sheet1[[#This Row],[GRUPO]]="G1",IF(AND(Sheet1[[#This Row],[RECIBO1_PAGADO]]&lt;&gt;"",Sheet1[[#This Row],[RECIBO1_PAGADO]]&lt;=DATEVALUE("10/06/2025")),1,0),0)</f>
        <v>0</v>
      </c>
      <c r="BJ1249" s="9">
        <f>Sheet1[[#This Row],[PRECIO CON IGV EXTERNO]]/1.18</f>
        <v>94.544915254237296</v>
      </c>
      <c r="BK1249" s="5" t="str">
        <f>IF(MONTH(Sheet1[[#This Row],[WS_RECIBO1_EMISION]])=5,"G1",IF(MONTH(Sheet1[[#This Row],[WS_RECIBO1_EMISION]])-5=1,"G2","POR DEFINIR"))</f>
        <v>POR DEFINIR</v>
      </c>
      <c r="BL1249" s="5" t="s">
        <v>1798</v>
      </c>
    </row>
    <row r="1250" spans="1:64" x14ac:dyDescent="0.25">
      <c r="A1250">
        <v>2200705</v>
      </c>
      <c r="B1250" t="s">
        <v>1559</v>
      </c>
      <c r="C1250" t="s">
        <v>94</v>
      </c>
      <c r="D1250" t="s">
        <v>95</v>
      </c>
      <c r="E1250" t="s">
        <v>230</v>
      </c>
      <c r="H1250" s="3">
        <v>45804</v>
      </c>
      <c r="I1250" s="13">
        <v>45804.766818402779</v>
      </c>
      <c r="J1250" t="s">
        <v>231</v>
      </c>
      <c r="K1250">
        <v>300</v>
      </c>
      <c r="L1250" t="s">
        <v>186</v>
      </c>
      <c r="M1250" t="s">
        <v>53</v>
      </c>
      <c r="N1250">
        <v>0</v>
      </c>
      <c r="O1250">
        <v>0</v>
      </c>
      <c r="P1250">
        <v>0</v>
      </c>
      <c r="Q1250">
        <v>0</v>
      </c>
      <c r="R1250" t="s">
        <v>227</v>
      </c>
      <c r="S1250" t="s">
        <v>227</v>
      </c>
      <c r="T1250">
        <v>0</v>
      </c>
      <c r="U1250" t="s">
        <v>227</v>
      </c>
      <c r="V1250" t="s">
        <v>227</v>
      </c>
      <c r="W1250" t="s">
        <v>227</v>
      </c>
      <c r="X1250" t="s">
        <v>227</v>
      </c>
      <c r="Y1250" t="s">
        <v>227</v>
      </c>
      <c r="Z1250" t="s">
        <v>227</v>
      </c>
      <c r="AA1250" t="s">
        <v>54</v>
      </c>
      <c r="AB1250">
        <v>119</v>
      </c>
      <c r="AC1250">
        <v>119</v>
      </c>
      <c r="AD1250" t="s">
        <v>55</v>
      </c>
      <c r="AE1250" t="s">
        <v>141</v>
      </c>
      <c r="AF1250" t="s">
        <v>187</v>
      </c>
      <c r="AG1250" t="s">
        <v>88</v>
      </c>
      <c r="AH1250" s="3">
        <v>45805</v>
      </c>
      <c r="AJ1250" t="s">
        <v>56</v>
      </c>
      <c r="AK1250" s="3"/>
      <c r="AM1250" s="3"/>
      <c r="AN1250" t="s">
        <v>57</v>
      </c>
      <c r="AO1250" s="3"/>
      <c r="AR1250"/>
      <c r="AS1250">
        <v>202505</v>
      </c>
      <c r="AT1250" s="3">
        <v>45805</v>
      </c>
      <c r="AU1250">
        <v>2200705</v>
      </c>
      <c r="AW1250" s="3"/>
      <c r="AY1250" s="3"/>
      <c r="BA1250" s="3"/>
      <c r="BC1250" s="3"/>
      <c r="BD1250">
        <v>202505</v>
      </c>
      <c r="BE1250">
        <v>202505</v>
      </c>
      <c r="BF1250" s="5">
        <f>IFERROR(VLOOKUP(Sheet1[[#This Row],[ASESOR]],Parámetros!A:B,2,0),Sheet1[[#This Row],[PERIODO_ALTA]])</f>
        <v>202505</v>
      </c>
      <c r="BG1250" s="5" t="str">
        <f>_xlfn.CONCAT(TRIM(Sheet1[[#This Row],[ASESOR]])," ",TRIM(Sheet1[[#This Row],[DEPARTAMENTO]]))</f>
        <v>EXPORTEL PROVINCIA La Libertad</v>
      </c>
      <c r="BH1250" s="5" t="str">
        <f>Sheet1[[#This Row],[DNI_ASESOR]]</f>
        <v>20610487672</v>
      </c>
      <c r="BI1250">
        <f>IF(Sheet1[[#This Row],[GRUPO]]="G1",IF(AND(Sheet1[[#This Row],[RECIBO1_PAGADO]]&lt;&gt;"",Sheet1[[#This Row],[RECIBO1_PAGADO]]&lt;=DATEVALUE("10/06/2025")),1,0),0)</f>
        <v>0</v>
      </c>
      <c r="BJ1250" s="9">
        <f>Sheet1[[#This Row],[PRECIO CON IGV EXTERNO]]/1.18</f>
        <v>100.84745762711864</v>
      </c>
      <c r="BK1250" s="5" t="str">
        <f>IF(MONTH(Sheet1[[#This Row],[WS_RECIBO1_EMISION]])=5,"G1",IF(MONTH(Sheet1[[#This Row],[WS_RECIBO1_EMISION]])-5=1,"G2","POR DEFINIR"))</f>
        <v>POR DEFINIR</v>
      </c>
      <c r="BL1250" s="5" t="s">
        <v>1798</v>
      </c>
    </row>
    <row r="1251" spans="1:64" x14ac:dyDescent="0.25">
      <c r="A1251">
        <v>2200722</v>
      </c>
      <c r="B1251" t="s">
        <v>1560</v>
      </c>
      <c r="C1251" t="s">
        <v>89</v>
      </c>
      <c r="D1251" t="s">
        <v>89</v>
      </c>
      <c r="E1251" t="s">
        <v>90</v>
      </c>
      <c r="H1251" s="3">
        <v>45804</v>
      </c>
      <c r="I1251" s="13">
        <v>45804.764734606484</v>
      </c>
      <c r="J1251" t="s">
        <v>195</v>
      </c>
      <c r="K1251">
        <v>1000</v>
      </c>
      <c r="L1251" t="s">
        <v>188</v>
      </c>
      <c r="M1251" t="s">
        <v>58</v>
      </c>
      <c r="N1251">
        <v>1</v>
      </c>
      <c r="O1251">
        <v>0</v>
      </c>
      <c r="P1251">
        <v>0</v>
      </c>
      <c r="Q1251">
        <v>0</v>
      </c>
      <c r="R1251" t="s">
        <v>227</v>
      </c>
      <c r="S1251" t="s">
        <v>227</v>
      </c>
      <c r="T1251">
        <v>0</v>
      </c>
      <c r="U1251" t="s">
        <v>227</v>
      </c>
      <c r="V1251" t="s">
        <v>227</v>
      </c>
      <c r="W1251" t="s">
        <v>227</v>
      </c>
      <c r="X1251" t="s">
        <v>227</v>
      </c>
      <c r="Y1251" t="s">
        <v>227</v>
      </c>
      <c r="Z1251" t="s">
        <v>228</v>
      </c>
      <c r="AA1251" t="s">
        <v>54</v>
      </c>
      <c r="AB1251">
        <v>129.9</v>
      </c>
      <c r="AC1251">
        <v>111.563</v>
      </c>
      <c r="AD1251" t="s">
        <v>67</v>
      </c>
      <c r="AE1251" t="s">
        <v>4</v>
      </c>
      <c r="AF1251" t="s">
        <v>8</v>
      </c>
      <c r="AG1251" t="s">
        <v>88</v>
      </c>
      <c r="AH1251" s="3">
        <v>45805</v>
      </c>
      <c r="AJ1251" t="s">
        <v>56</v>
      </c>
      <c r="AK1251" s="3"/>
      <c r="AM1251" s="3"/>
      <c r="AN1251" t="s">
        <v>57</v>
      </c>
      <c r="AO1251" s="3"/>
      <c r="AR1251"/>
      <c r="AS1251">
        <v>202505</v>
      </c>
      <c r="AT1251" s="3">
        <v>45805</v>
      </c>
      <c r="AU1251">
        <v>2200722</v>
      </c>
      <c r="AW1251" s="3"/>
      <c r="AY1251" s="3"/>
      <c r="BA1251" s="3"/>
      <c r="BC1251" s="3"/>
      <c r="BD1251">
        <v>202505</v>
      </c>
      <c r="BE1251">
        <v>202505</v>
      </c>
      <c r="BF1251" s="5">
        <f>IFERROR(VLOOKUP(Sheet1[[#This Row],[ASESOR]],Parámetros!A:B,2,0),Sheet1[[#This Row],[PERIODO_ALTA]])</f>
        <v>202505</v>
      </c>
      <c r="BG1251" s="5" t="str">
        <f>_xlfn.CONCAT(TRIM(Sheet1[[#This Row],[ASESOR]])," ",TRIM(Sheet1[[#This Row],[DEPARTAMENTO]]))</f>
        <v>ALIV TELECOM S.A.C. Piura</v>
      </c>
      <c r="BH1251" s="5" t="str">
        <f>Sheet1[[#This Row],[DNI_ASESOR]]</f>
        <v>20609316170</v>
      </c>
      <c r="BI1251">
        <f>IF(Sheet1[[#This Row],[GRUPO]]="G1",IF(AND(Sheet1[[#This Row],[RECIBO1_PAGADO]]&lt;&gt;"",Sheet1[[#This Row],[RECIBO1_PAGADO]]&lt;=DATEVALUE("10/06/2025")),1,0),0)</f>
        <v>0</v>
      </c>
      <c r="BJ1251" s="9">
        <f>Sheet1[[#This Row],[PRECIO CON IGV EXTERNO]]/1.18</f>
        <v>94.544915254237296</v>
      </c>
      <c r="BK1251" s="5" t="str">
        <f>IF(MONTH(Sheet1[[#This Row],[WS_RECIBO1_EMISION]])=5,"G1",IF(MONTH(Sheet1[[#This Row],[WS_RECIBO1_EMISION]])-5=1,"G2","POR DEFINIR"))</f>
        <v>POR DEFINIR</v>
      </c>
      <c r="BL1251" s="5" t="s">
        <v>1798</v>
      </c>
    </row>
    <row r="1252" spans="1:64" x14ac:dyDescent="0.25">
      <c r="A1252">
        <v>2200760</v>
      </c>
      <c r="B1252" t="s">
        <v>1561</v>
      </c>
      <c r="C1252" t="s">
        <v>85</v>
      </c>
      <c r="D1252" t="s">
        <v>105</v>
      </c>
      <c r="E1252" t="s">
        <v>85</v>
      </c>
      <c r="H1252" s="3">
        <v>45804</v>
      </c>
      <c r="I1252" s="13">
        <v>45804.785557523152</v>
      </c>
      <c r="J1252" t="s">
        <v>190</v>
      </c>
      <c r="K1252">
        <v>350</v>
      </c>
      <c r="L1252" t="s">
        <v>186</v>
      </c>
      <c r="M1252" t="s">
        <v>53</v>
      </c>
      <c r="N1252">
        <v>0</v>
      </c>
      <c r="O1252">
        <v>0</v>
      </c>
      <c r="P1252">
        <v>0</v>
      </c>
      <c r="Q1252">
        <v>0</v>
      </c>
      <c r="R1252" t="s">
        <v>227</v>
      </c>
      <c r="S1252" t="s">
        <v>227</v>
      </c>
      <c r="T1252">
        <v>0</v>
      </c>
      <c r="U1252" t="s">
        <v>227</v>
      </c>
      <c r="V1252" t="s">
        <v>227</v>
      </c>
      <c r="W1252" t="s">
        <v>227</v>
      </c>
      <c r="X1252" t="s">
        <v>227</v>
      </c>
      <c r="Y1252" t="s">
        <v>227</v>
      </c>
      <c r="Z1252" t="s">
        <v>227</v>
      </c>
      <c r="AA1252" t="s">
        <v>54</v>
      </c>
      <c r="AB1252">
        <v>69</v>
      </c>
      <c r="AC1252">
        <v>69</v>
      </c>
      <c r="AD1252" t="s">
        <v>67</v>
      </c>
      <c r="AE1252" t="s">
        <v>91</v>
      </c>
      <c r="AF1252" t="s">
        <v>92</v>
      </c>
      <c r="AG1252" t="s">
        <v>88</v>
      </c>
      <c r="AH1252" s="3">
        <v>45805</v>
      </c>
      <c r="AJ1252" t="s">
        <v>56</v>
      </c>
      <c r="AK1252" s="3"/>
      <c r="AM1252" s="3"/>
      <c r="AN1252" t="s">
        <v>57</v>
      </c>
      <c r="AO1252" s="3"/>
      <c r="AR1252"/>
      <c r="AS1252">
        <v>202505</v>
      </c>
      <c r="AT1252" s="3">
        <v>45805</v>
      </c>
      <c r="AU1252">
        <v>2200760</v>
      </c>
      <c r="AW1252" s="3"/>
      <c r="AY1252" s="3"/>
      <c r="BA1252" s="3"/>
      <c r="BC1252" s="3"/>
      <c r="BD1252">
        <v>202505</v>
      </c>
      <c r="BE1252">
        <v>202505</v>
      </c>
      <c r="BF1252" s="5">
        <f>IFERROR(VLOOKUP(Sheet1[[#This Row],[ASESOR]],Parámetros!A:B,2,0),Sheet1[[#This Row],[PERIODO_ALTA]])</f>
        <v>202505</v>
      </c>
      <c r="BG1252" s="5" t="str">
        <f>_xlfn.CONCAT(TRIM(Sheet1[[#This Row],[ASESOR]])," ",TRIM(Sheet1[[#This Row],[DEPARTAMENTO]]))</f>
        <v>YBENS GROUP Lambayeque</v>
      </c>
      <c r="BH1252" s="5" t="str">
        <f>Sheet1[[#This Row],[DNI_ASESOR]]</f>
        <v>20610803131</v>
      </c>
      <c r="BI1252">
        <f>IF(Sheet1[[#This Row],[GRUPO]]="G1",IF(AND(Sheet1[[#This Row],[RECIBO1_PAGADO]]&lt;&gt;"",Sheet1[[#This Row],[RECIBO1_PAGADO]]&lt;=DATEVALUE("10/06/2025")),1,0),0)</f>
        <v>0</v>
      </c>
      <c r="BJ1252" s="9">
        <f>Sheet1[[#This Row],[PRECIO CON IGV EXTERNO]]/1.18</f>
        <v>58.474576271186443</v>
      </c>
      <c r="BK1252" s="5" t="str">
        <f>IF(MONTH(Sheet1[[#This Row],[WS_RECIBO1_EMISION]])=5,"G1",IF(MONTH(Sheet1[[#This Row],[WS_RECIBO1_EMISION]])-5=1,"G2","POR DEFINIR"))</f>
        <v>POR DEFINIR</v>
      </c>
      <c r="BL1252" s="5" t="s">
        <v>1798</v>
      </c>
    </row>
    <row r="1253" spans="1:64" x14ac:dyDescent="0.25">
      <c r="A1253">
        <v>2200807</v>
      </c>
      <c r="B1253" t="s">
        <v>1562</v>
      </c>
      <c r="C1253" t="s">
        <v>89</v>
      </c>
      <c r="D1253" t="s">
        <v>89</v>
      </c>
      <c r="E1253" t="s">
        <v>93</v>
      </c>
      <c r="H1253" s="3">
        <v>45804</v>
      </c>
      <c r="I1253" s="13">
        <v>45804.829299039353</v>
      </c>
      <c r="J1253" t="s">
        <v>190</v>
      </c>
      <c r="K1253">
        <v>350</v>
      </c>
      <c r="L1253" t="s">
        <v>186</v>
      </c>
      <c r="M1253" t="s">
        <v>53</v>
      </c>
      <c r="N1253">
        <v>0</v>
      </c>
      <c r="O1253">
        <v>0</v>
      </c>
      <c r="P1253">
        <v>0</v>
      </c>
      <c r="Q1253">
        <v>0</v>
      </c>
      <c r="R1253" t="s">
        <v>227</v>
      </c>
      <c r="S1253" t="s">
        <v>227</v>
      </c>
      <c r="T1253">
        <v>0</v>
      </c>
      <c r="U1253" t="s">
        <v>227</v>
      </c>
      <c r="V1253" t="s">
        <v>227</v>
      </c>
      <c r="W1253" t="s">
        <v>227</v>
      </c>
      <c r="X1253" t="s">
        <v>227</v>
      </c>
      <c r="Y1253" t="s">
        <v>227</v>
      </c>
      <c r="Z1253" t="s">
        <v>227</v>
      </c>
      <c r="AA1253" t="s">
        <v>54</v>
      </c>
      <c r="AB1253">
        <v>69</v>
      </c>
      <c r="AC1253">
        <v>69</v>
      </c>
      <c r="AD1253" t="s">
        <v>55</v>
      </c>
      <c r="AE1253" t="s">
        <v>199</v>
      </c>
      <c r="AF1253" t="s">
        <v>200</v>
      </c>
      <c r="AG1253" t="s">
        <v>88</v>
      </c>
      <c r="AH1253" s="3">
        <v>45805</v>
      </c>
      <c r="AJ1253" t="s">
        <v>56</v>
      </c>
      <c r="AK1253" s="3"/>
      <c r="AM1253" s="3"/>
      <c r="AN1253" t="s">
        <v>57</v>
      </c>
      <c r="AO1253" s="3"/>
      <c r="AR1253"/>
      <c r="AS1253">
        <v>202505</v>
      </c>
      <c r="AT1253" s="3">
        <v>45805</v>
      </c>
      <c r="AU1253">
        <v>2200807</v>
      </c>
      <c r="AW1253" s="3"/>
      <c r="AY1253" s="3"/>
      <c r="BA1253" s="3"/>
      <c r="BC1253" s="3"/>
      <c r="BD1253">
        <v>202505</v>
      </c>
      <c r="BE1253">
        <v>202505</v>
      </c>
      <c r="BF1253" s="5">
        <f>IFERROR(VLOOKUP(Sheet1[[#This Row],[ASESOR]],Parámetros!A:B,2,0),Sheet1[[#This Row],[PERIODO_ALTA]])</f>
        <v>202505</v>
      </c>
      <c r="BG1253" s="5" t="str">
        <f>_xlfn.CONCAT(TRIM(Sheet1[[#This Row],[ASESOR]])," ",TRIM(Sheet1[[#This Row],[DEPARTAMENTO]]))</f>
        <v>TELCO CONTACT S.A.C Piura</v>
      </c>
      <c r="BH1253" s="5" t="str">
        <f>Sheet1[[#This Row],[DNI_ASESOR]]</f>
        <v>20613723219</v>
      </c>
      <c r="BI1253">
        <f>IF(Sheet1[[#This Row],[GRUPO]]="G1",IF(AND(Sheet1[[#This Row],[RECIBO1_PAGADO]]&lt;&gt;"",Sheet1[[#This Row],[RECIBO1_PAGADO]]&lt;=DATEVALUE("10/06/2025")),1,0),0)</f>
        <v>0</v>
      </c>
      <c r="BJ1253" s="9">
        <f>Sheet1[[#This Row],[PRECIO CON IGV EXTERNO]]/1.18</f>
        <v>58.474576271186443</v>
      </c>
      <c r="BK1253" s="5" t="str">
        <f>IF(MONTH(Sheet1[[#This Row],[WS_RECIBO1_EMISION]])=5,"G1",IF(MONTH(Sheet1[[#This Row],[WS_RECIBO1_EMISION]])-5=1,"G2","POR DEFINIR"))</f>
        <v>POR DEFINIR</v>
      </c>
      <c r="BL1253" s="5" t="s">
        <v>1798</v>
      </c>
    </row>
    <row r="1254" spans="1:64" x14ac:dyDescent="0.25">
      <c r="A1254">
        <v>2200834</v>
      </c>
      <c r="B1254" t="s">
        <v>1563</v>
      </c>
      <c r="C1254" t="s">
        <v>89</v>
      </c>
      <c r="D1254" t="s">
        <v>89</v>
      </c>
      <c r="E1254" t="s">
        <v>93</v>
      </c>
      <c r="H1254" s="3">
        <v>45804</v>
      </c>
      <c r="I1254" s="13">
        <v>45804.802248067128</v>
      </c>
      <c r="J1254" t="s">
        <v>190</v>
      </c>
      <c r="K1254">
        <v>350</v>
      </c>
      <c r="L1254" t="s">
        <v>186</v>
      </c>
      <c r="M1254" t="s">
        <v>53</v>
      </c>
      <c r="N1254">
        <v>0</v>
      </c>
      <c r="O1254">
        <v>0</v>
      </c>
      <c r="P1254">
        <v>0</v>
      </c>
      <c r="Q1254">
        <v>0</v>
      </c>
      <c r="R1254" t="s">
        <v>227</v>
      </c>
      <c r="S1254" t="s">
        <v>227</v>
      </c>
      <c r="T1254">
        <v>0</v>
      </c>
      <c r="U1254" t="s">
        <v>227</v>
      </c>
      <c r="V1254" t="s">
        <v>227</v>
      </c>
      <c r="W1254" t="s">
        <v>227</v>
      </c>
      <c r="X1254" t="s">
        <v>227</v>
      </c>
      <c r="Y1254" t="s">
        <v>227</v>
      </c>
      <c r="Z1254" t="s">
        <v>227</v>
      </c>
      <c r="AA1254" t="s">
        <v>54</v>
      </c>
      <c r="AB1254">
        <v>69</v>
      </c>
      <c r="AC1254">
        <v>69</v>
      </c>
      <c r="AD1254" t="s">
        <v>55</v>
      </c>
      <c r="AE1254" t="s">
        <v>4</v>
      </c>
      <c r="AF1254" t="s">
        <v>8</v>
      </c>
      <c r="AG1254" t="s">
        <v>88</v>
      </c>
      <c r="AH1254" s="3">
        <v>45805</v>
      </c>
      <c r="AJ1254" t="s">
        <v>56</v>
      </c>
      <c r="AK1254" s="3"/>
      <c r="AM1254" s="3"/>
      <c r="AN1254" t="s">
        <v>57</v>
      </c>
      <c r="AO1254" s="3"/>
      <c r="AR1254"/>
      <c r="AS1254">
        <v>202505</v>
      </c>
      <c r="AT1254" s="3">
        <v>45805</v>
      </c>
      <c r="AU1254">
        <v>2200834</v>
      </c>
      <c r="AW1254" s="3"/>
      <c r="AY1254" s="3"/>
      <c r="BA1254" s="3"/>
      <c r="BC1254" s="3"/>
      <c r="BD1254">
        <v>202505</v>
      </c>
      <c r="BE1254">
        <v>202505</v>
      </c>
      <c r="BF1254" s="5">
        <f>IFERROR(VLOOKUP(Sheet1[[#This Row],[ASESOR]],Parámetros!A:B,2,0),Sheet1[[#This Row],[PERIODO_ALTA]])</f>
        <v>202505</v>
      </c>
      <c r="BG1254" s="5" t="str">
        <f>_xlfn.CONCAT(TRIM(Sheet1[[#This Row],[ASESOR]])," ",TRIM(Sheet1[[#This Row],[DEPARTAMENTO]]))</f>
        <v>ALIV TELECOM S.A.C. Piura</v>
      </c>
      <c r="BH1254" s="5" t="str">
        <f>Sheet1[[#This Row],[DNI_ASESOR]]</f>
        <v>20609316170</v>
      </c>
      <c r="BI1254">
        <f>IF(Sheet1[[#This Row],[GRUPO]]="G1",IF(AND(Sheet1[[#This Row],[RECIBO1_PAGADO]]&lt;&gt;"",Sheet1[[#This Row],[RECIBO1_PAGADO]]&lt;=DATEVALUE("10/06/2025")),1,0),0)</f>
        <v>0</v>
      </c>
      <c r="BJ1254" s="9">
        <f>Sheet1[[#This Row],[PRECIO CON IGV EXTERNO]]/1.18</f>
        <v>58.474576271186443</v>
      </c>
      <c r="BK1254" s="5" t="str">
        <f>IF(MONTH(Sheet1[[#This Row],[WS_RECIBO1_EMISION]])=5,"G1",IF(MONTH(Sheet1[[#This Row],[WS_RECIBO1_EMISION]])-5=1,"G2","POR DEFINIR"))</f>
        <v>POR DEFINIR</v>
      </c>
      <c r="BL1254" s="5" t="s">
        <v>1798</v>
      </c>
    </row>
    <row r="1255" spans="1:64" x14ac:dyDescent="0.25">
      <c r="A1255">
        <v>2200887</v>
      </c>
      <c r="B1255" t="s">
        <v>1564</v>
      </c>
      <c r="C1255" t="s">
        <v>94</v>
      </c>
      <c r="D1255" t="s">
        <v>95</v>
      </c>
      <c r="E1255" t="s">
        <v>102</v>
      </c>
      <c r="H1255" s="3">
        <v>45804</v>
      </c>
      <c r="I1255" s="13">
        <v>45804.868961493055</v>
      </c>
      <c r="J1255" t="s">
        <v>195</v>
      </c>
      <c r="K1255">
        <v>1000</v>
      </c>
      <c r="L1255" t="s">
        <v>188</v>
      </c>
      <c r="M1255" t="s">
        <v>58</v>
      </c>
      <c r="N1255">
        <v>1</v>
      </c>
      <c r="O1255">
        <v>0</v>
      </c>
      <c r="P1255">
        <v>0</v>
      </c>
      <c r="Q1255">
        <v>0</v>
      </c>
      <c r="R1255" t="s">
        <v>227</v>
      </c>
      <c r="S1255" t="s">
        <v>227</v>
      </c>
      <c r="T1255">
        <v>0</v>
      </c>
      <c r="U1255" t="s">
        <v>227</v>
      </c>
      <c r="V1255" t="s">
        <v>227</v>
      </c>
      <c r="W1255" t="s">
        <v>227</v>
      </c>
      <c r="X1255" t="s">
        <v>227</v>
      </c>
      <c r="Y1255" t="s">
        <v>227</v>
      </c>
      <c r="Z1255" t="s">
        <v>228</v>
      </c>
      <c r="AA1255" t="s">
        <v>54</v>
      </c>
      <c r="AB1255">
        <v>144.9</v>
      </c>
      <c r="AC1255">
        <v>126.563</v>
      </c>
      <c r="AD1255" t="s">
        <v>67</v>
      </c>
      <c r="AE1255" t="s">
        <v>4</v>
      </c>
      <c r="AF1255" t="s">
        <v>8</v>
      </c>
      <c r="AG1255" t="s">
        <v>88</v>
      </c>
      <c r="AH1255" s="3">
        <v>45805</v>
      </c>
      <c r="AJ1255" t="s">
        <v>56</v>
      </c>
      <c r="AK1255" s="3"/>
      <c r="AM1255" s="3"/>
      <c r="AN1255" t="s">
        <v>57</v>
      </c>
      <c r="AO1255" s="3"/>
      <c r="AR1255"/>
      <c r="AS1255">
        <v>202505</v>
      </c>
      <c r="AT1255" s="3">
        <v>45805</v>
      </c>
      <c r="AU1255">
        <v>2200887</v>
      </c>
      <c r="AW1255" s="3"/>
      <c r="AY1255" s="3"/>
      <c r="BA1255" s="3"/>
      <c r="BC1255" s="3"/>
      <c r="BD1255">
        <v>202505</v>
      </c>
      <c r="BE1255">
        <v>202505</v>
      </c>
      <c r="BF1255" s="5">
        <f>IFERROR(VLOOKUP(Sheet1[[#This Row],[ASESOR]],Parámetros!A:B,2,0),Sheet1[[#This Row],[PERIODO_ALTA]])</f>
        <v>202505</v>
      </c>
      <c r="BG1255" s="5" t="str">
        <f>_xlfn.CONCAT(TRIM(Sheet1[[#This Row],[ASESOR]])," ",TRIM(Sheet1[[#This Row],[DEPARTAMENTO]]))</f>
        <v>ALIV TELECOM S.A.C. La Libertad</v>
      </c>
      <c r="BH1255" s="5" t="str">
        <f>Sheet1[[#This Row],[DNI_ASESOR]]</f>
        <v>20609316170</v>
      </c>
      <c r="BI1255">
        <f>IF(Sheet1[[#This Row],[GRUPO]]="G1",IF(AND(Sheet1[[#This Row],[RECIBO1_PAGADO]]&lt;&gt;"",Sheet1[[#This Row],[RECIBO1_PAGADO]]&lt;=DATEVALUE("10/06/2025")),1,0),0)</f>
        <v>0</v>
      </c>
      <c r="BJ1255" s="9">
        <f>Sheet1[[#This Row],[PRECIO CON IGV EXTERNO]]/1.18</f>
        <v>107.25677966101696</v>
      </c>
      <c r="BK1255" s="5" t="str">
        <f>IF(MONTH(Sheet1[[#This Row],[WS_RECIBO1_EMISION]])=5,"G1",IF(MONTH(Sheet1[[#This Row],[WS_RECIBO1_EMISION]])-5=1,"G2","POR DEFINIR"))</f>
        <v>POR DEFINIR</v>
      </c>
      <c r="BL1255" s="5" t="s">
        <v>1798</v>
      </c>
    </row>
    <row r="1256" spans="1:64" x14ac:dyDescent="0.25">
      <c r="A1256">
        <v>2200937</v>
      </c>
      <c r="B1256" t="s">
        <v>1565</v>
      </c>
      <c r="C1256" t="s">
        <v>94</v>
      </c>
      <c r="D1256" t="s">
        <v>95</v>
      </c>
      <c r="E1256" t="s">
        <v>96</v>
      </c>
      <c r="H1256" s="3">
        <v>45804</v>
      </c>
      <c r="I1256" s="13">
        <v>45804.860536192129</v>
      </c>
      <c r="J1256" t="s">
        <v>195</v>
      </c>
      <c r="K1256">
        <v>1000</v>
      </c>
      <c r="L1256" t="s">
        <v>188</v>
      </c>
      <c r="M1256" t="s">
        <v>58</v>
      </c>
      <c r="N1256">
        <v>1</v>
      </c>
      <c r="O1256">
        <v>0</v>
      </c>
      <c r="P1256">
        <v>0</v>
      </c>
      <c r="Q1256">
        <v>0</v>
      </c>
      <c r="R1256" t="s">
        <v>227</v>
      </c>
      <c r="S1256" t="s">
        <v>227</v>
      </c>
      <c r="T1256">
        <v>0</v>
      </c>
      <c r="U1256" t="s">
        <v>227</v>
      </c>
      <c r="V1256" t="s">
        <v>227</v>
      </c>
      <c r="W1256" t="s">
        <v>227</v>
      </c>
      <c r="X1256" t="s">
        <v>227</v>
      </c>
      <c r="Y1256" t="s">
        <v>227</v>
      </c>
      <c r="Z1256" t="s">
        <v>228</v>
      </c>
      <c r="AA1256" t="s">
        <v>54</v>
      </c>
      <c r="AB1256">
        <v>129.9</v>
      </c>
      <c r="AC1256">
        <v>111.563</v>
      </c>
      <c r="AD1256" t="s">
        <v>60</v>
      </c>
      <c r="AE1256" t="s">
        <v>141</v>
      </c>
      <c r="AF1256" t="s">
        <v>187</v>
      </c>
      <c r="AG1256" t="s">
        <v>88</v>
      </c>
      <c r="AH1256" s="3">
        <v>45805</v>
      </c>
      <c r="AJ1256" t="s">
        <v>56</v>
      </c>
      <c r="AK1256" s="3"/>
      <c r="AM1256" s="3"/>
      <c r="AN1256" t="s">
        <v>57</v>
      </c>
      <c r="AO1256" s="3"/>
      <c r="AR1256"/>
      <c r="AS1256">
        <v>202505</v>
      </c>
      <c r="AT1256" s="3">
        <v>45805</v>
      </c>
      <c r="AU1256">
        <v>2200937</v>
      </c>
      <c r="AW1256" s="3"/>
      <c r="AY1256" s="3"/>
      <c r="BA1256" s="3"/>
      <c r="BC1256" s="3"/>
      <c r="BD1256">
        <v>202505</v>
      </c>
      <c r="BE1256">
        <v>202505</v>
      </c>
      <c r="BF1256" s="5">
        <f>IFERROR(VLOOKUP(Sheet1[[#This Row],[ASESOR]],Parámetros!A:B,2,0),Sheet1[[#This Row],[PERIODO_ALTA]])</f>
        <v>202505</v>
      </c>
      <c r="BG1256" s="5" t="str">
        <f>_xlfn.CONCAT(TRIM(Sheet1[[#This Row],[ASESOR]])," ",TRIM(Sheet1[[#This Row],[DEPARTAMENTO]]))</f>
        <v>EXPORTEL PROVINCIA La Libertad</v>
      </c>
      <c r="BH1256" s="5" t="str">
        <f>Sheet1[[#This Row],[DNI_ASESOR]]</f>
        <v>20610487672</v>
      </c>
      <c r="BI1256">
        <f>IF(Sheet1[[#This Row],[GRUPO]]="G1",IF(AND(Sheet1[[#This Row],[RECIBO1_PAGADO]]&lt;&gt;"",Sheet1[[#This Row],[RECIBO1_PAGADO]]&lt;=DATEVALUE("10/06/2025")),1,0),0)</f>
        <v>0</v>
      </c>
      <c r="BJ1256" s="9">
        <f>Sheet1[[#This Row],[PRECIO CON IGV EXTERNO]]/1.18</f>
        <v>94.544915254237296</v>
      </c>
      <c r="BK1256" s="5" t="str">
        <f>IF(MONTH(Sheet1[[#This Row],[WS_RECIBO1_EMISION]])=5,"G1",IF(MONTH(Sheet1[[#This Row],[WS_RECIBO1_EMISION]])-5=1,"G2","POR DEFINIR"))</f>
        <v>POR DEFINIR</v>
      </c>
      <c r="BL1256" s="5" t="s">
        <v>1798</v>
      </c>
    </row>
    <row r="1257" spans="1:64" x14ac:dyDescent="0.25">
      <c r="A1257">
        <v>2200985</v>
      </c>
      <c r="B1257" t="s">
        <v>1566</v>
      </c>
      <c r="C1257" t="s">
        <v>94</v>
      </c>
      <c r="D1257" t="s">
        <v>95</v>
      </c>
      <c r="E1257" t="s">
        <v>96</v>
      </c>
      <c r="H1257" s="3">
        <v>45804</v>
      </c>
      <c r="I1257" s="13">
        <v>45804.902213738424</v>
      </c>
      <c r="J1257" t="s">
        <v>195</v>
      </c>
      <c r="K1257">
        <v>1000</v>
      </c>
      <c r="L1257" t="s">
        <v>188</v>
      </c>
      <c r="M1257" t="s">
        <v>58</v>
      </c>
      <c r="N1257">
        <v>1</v>
      </c>
      <c r="O1257">
        <v>0</v>
      </c>
      <c r="P1257">
        <v>0</v>
      </c>
      <c r="Q1257">
        <v>0</v>
      </c>
      <c r="R1257" t="s">
        <v>227</v>
      </c>
      <c r="S1257" t="s">
        <v>227</v>
      </c>
      <c r="T1257">
        <v>0</v>
      </c>
      <c r="U1257" t="s">
        <v>227</v>
      </c>
      <c r="V1257" t="s">
        <v>227</v>
      </c>
      <c r="W1257" t="s">
        <v>227</v>
      </c>
      <c r="X1257" t="s">
        <v>227</v>
      </c>
      <c r="Y1257" t="s">
        <v>227</v>
      </c>
      <c r="Z1257" t="s">
        <v>228</v>
      </c>
      <c r="AA1257" t="s">
        <v>54</v>
      </c>
      <c r="AB1257">
        <v>144.9</v>
      </c>
      <c r="AC1257">
        <v>126.563</v>
      </c>
      <c r="AD1257" t="s">
        <v>67</v>
      </c>
      <c r="AE1257" t="s">
        <v>4</v>
      </c>
      <c r="AF1257" t="s">
        <v>8</v>
      </c>
      <c r="AG1257" t="s">
        <v>88</v>
      </c>
      <c r="AH1257" s="3">
        <v>45805</v>
      </c>
      <c r="AJ1257" t="s">
        <v>56</v>
      </c>
      <c r="AK1257" s="3"/>
      <c r="AM1257" s="3"/>
      <c r="AN1257" t="s">
        <v>57</v>
      </c>
      <c r="AO1257" s="3"/>
      <c r="AR1257"/>
      <c r="AS1257">
        <v>202505</v>
      </c>
      <c r="AT1257" s="3">
        <v>45805</v>
      </c>
      <c r="AU1257">
        <v>2200985</v>
      </c>
      <c r="AW1257" s="3"/>
      <c r="AY1257" s="3"/>
      <c r="BA1257" s="3"/>
      <c r="BC1257" s="3"/>
      <c r="BD1257">
        <v>202505</v>
      </c>
      <c r="BE1257">
        <v>202505</v>
      </c>
      <c r="BF1257" s="5">
        <f>IFERROR(VLOOKUP(Sheet1[[#This Row],[ASESOR]],Parámetros!A:B,2,0),Sheet1[[#This Row],[PERIODO_ALTA]])</f>
        <v>202505</v>
      </c>
      <c r="BG1257" s="5" t="str">
        <f>_xlfn.CONCAT(TRIM(Sheet1[[#This Row],[ASESOR]])," ",TRIM(Sheet1[[#This Row],[DEPARTAMENTO]]))</f>
        <v>ALIV TELECOM S.A.C. La Libertad</v>
      </c>
      <c r="BH1257" s="5" t="str">
        <f>Sheet1[[#This Row],[DNI_ASESOR]]</f>
        <v>20609316170</v>
      </c>
      <c r="BI1257">
        <f>IF(Sheet1[[#This Row],[GRUPO]]="G1",IF(AND(Sheet1[[#This Row],[RECIBO1_PAGADO]]&lt;&gt;"",Sheet1[[#This Row],[RECIBO1_PAGADO]]&lt;=DATEVALUE("10/06/2025")),1,0),0)</f>
        <v>0</v>
      </c>
      <c r="BJ1257" s="9">
        <f>Sheet1[[#This Row],[PRECIO CON IGV EXTERNO]]/1.18</f>
        <v>107.25677966101696</v>
      </c>
      <c r="BK1257" s="5" t="str">
        <f>IF(MONTH(Sheet1[[#This Row],[WS_RECIBO1_EMISION]])=5,"G1",IF(MONTH(Sheet1[[#This Row],[WS_RECIBO1_EMISION]])-5=1,"G2","POR DEFINIR"))</f>
        <v>POR DEFINIR</v>
      </c>
      <c r="BL1257" s="5" t="s">
        <v>1798</v>
      </c>
    </row>
    <row r="1258" spans="1:64" x14ac:dyDescent="0.25">
      <c r="A1258">
        <v>2201003</v>
      </c>
      <c r="B1258" t="s">
        <v>1567</v>
      </c>
      <c r="C1258" t="s">
        <v>85</v>
      </c>
      <c r="D1258" t="s">
        <v>86</v>
      </c>
      <c r="E1258" t="s">
        <v>103</v>
      </c>
      <c r="H1258" s="3">
        <v>45804</v>
      </c>
      <c r="I1258" s="13">
        <v>45804.875197106485</v>
      </c>
      <c r="J1258" t="s">
        <v>195</v>
      </c>
      <c r="K1258">
        <v>1000</v>
      </c>
      <c r="L1258" t="s">
        <v>188</v>
      </c>
      <c r="M1258" t="s">
        <v>58</v>
      </c>
      <c r="N1258">
        <v>1</v>
      </c>
      <c r="O1258">
        <v>0</v>
      </c>
      <c r="P1258">
        <v>0</v>
      </c>
      <c r="Q1258">
        <v>0</v>
      </c>
      <c r="R1258" t="s">
        <v>227</v>
      </c>
      <c r="S1258" t="s">
        <v>227</v>
      </c>
      <c r="T1258">
        <v>0</v>
      </c>
      <c r="U1258" t="s">
        <v>227</v>
      </c>
      <c r="V1258" t="s">
        <v>227</v>
      </c>
      <c r="W1258" t="s">
        <v>227</v>
      </c>
      <c r="X1258" t="s">
        <v>227</v>
      </c>
      <c r="Y1258" t="s">
        <v>227</v>
      </c>
      <c r="Z1258" t="s">
        <v>228</v>
      </c>
      <c r="AA1258" t="s">
        <v>54</v>
      </c>
      <c r="AB1258">
        <v>129.9</v>
      </c>
      <c r="AC1258">
        <v>111.563</v>
      </c>
      <c r="AD1258" t="s">
        <v>67</v>
      </c>
      <c r="AE1258" t="s">
        <v>70</v>
      </c>
      <c r="AF1258" t="s">
        <v>131</v>
      </c>
      <c r="AG1258" t="s">
        <v>88</v>
      </c>
      <c r="AH1258" s="3">
        <v>45805</v>
      </c>
      <c r="AJ1258" t="s">
        <v>56</v>
      </c>
      <c r="AK1258" s="3"/>
      <c r="AM1258" s="3"/>
      <c r="AN1258" t="s">
        <v>57</v>
      </c>
      <c r="AO1258" s="3"/>
      <c r="AR1258"/>
      <c r="AS1258">
        <v>202505</v>
      </c>
      <c r="AT1258" s="3">
        <v>45805</v>
      </c>
      <c r="AU1258">
        <v>2201003</v>
      </c>
      <c r="AW1258" s="3"/>
      <c r="AY1258" s="3"/>
      <c r="BA1258" s="3"/>
      <c r="BC1258" s="3"/>
      <c r="BD1258">
        <v>202505</v>
      </c>
      <c r="BE1258">
        <v>202505</v>
      </c>
      <c r="BF1258" s="5">
        <f>IFERROR(VLOOKUP(Sheet1[[#This Row],[ASESOR]],Parámetros!A:B,2,0),Sheet1[[#This Row],[PERIODO_ALTA]])</f>
        <v>202505</v>
      </c>
      <c r="BG1258" s="5" t="str">
        <f>_xlfn.CONCAT(TRIM(Sheet1[[#This Row],[ASESOR]])," ",TRIM(Sheet1[[#This Row],[DEPARTAMENTO]]))</f>
        <v>SICOMNET SAC Lambayeque</v>
      </c>
      <c r="BH1258" s="5" t="str">
        <f>Sheet1[[#This Row],[DNI_ASESOR]]</f>
        <v>20610959564</v>
      </c>
      <c r="BI1258">
        <f>IF(Sheet1[[#This Row],[GRUPO]]="G1",IF(AND(Sheet1[[#This Row],[RECIBO1_PAGADO]]&lt;&gt;"",Sheet1[[#This Row],[RECIBO1_PAGADO]]&lt;=DATEVALUE("10/06/2025")),1,0),0)</f>
        <v>0</v>
      </c>
      <c r="BJ1258" s="9">
        <f>Sheet1[[#This Row],[PRECIO CON IGV EXTERNO]]/1.18</f>
        <v>94.544915254237296</v>
      </c>
      <c r="BK1258" s="5" t="str">
        <f>IF(MONTH(Sheet1[[#This Row],[WS_RECIBO1_EMISION]])=5,"G1",IF(MONTH(Sheet1[[#This Row],[WS_RECIBO1_EMISION]])-5=1,"G2","POR DEFINIR"))</f>
        <v>POR DEFINIR</v>
      </c>
      <c r="BL1258" s="5" t="s">
        <v>1798</v>
      </c>
    </row>
    <row r="1259" spans="1:64" x14ac:dyDescent="0.25">
      <c r="A1259">
        <v>2201021</v>
      </c>
      <c r="B1259" t="s">
        <v>1568</v>
      </c>
      <c r="C1259" t="s">
        <v>94</v>
      </c>
      <c r="D1259" t="s">
        <v>95</v>
      </c>
      <c r="E1259" t="s">
        <v>96</v>
      </c>
      <c r="H1259" s="3">
        <v>45804</v>
      </c>
      <c r="I1259" s="13">
        <v>45804.881385995373</v>
      </c>
      <c r="J1259" t="s">
        <v>190</v>
      </c>
      <c r="K1259">
        <v>350</v>
      </c>
      <c r="L1259" t="s">
        <v>186</v>
      </c>
      <c r="M1259" t="s">
        <v>53</v>
      </c>
      <c r="N1259">
        <v>0</v>
      </c>
      <c r="O1259">
        <v>0</v>
      </c>
      <c r="P1259">
        <v>0</v>
      </c>
      <c r="Q1259">
        <v>0</v>
      </c>
      <c r="R1259" t="s">
        <v>227</v>
      </c>
      <c r="S1259" t="s">
        <v>227</v>
      </c>
      <c r="T1259">
        <v>0</v>
      </c>
      <c r="U1259" t="s">
        <v>227</v>
      </c>
      <c r="V1259" t="s">
        <v>227</v>
      </c>
      <c r="W1259" t="s">
        <v>227</v>
      </c>
      <c r="X1259" t="s">
        <v>227</v>
      </c>
      <c r="Y1259" t="s">
        <v>227</v>
      </c>
      <c r="Z1259" t="s">
        <v>227</v>
      </c>
      <c r="AA1259" t="s">
        <v>54</v>
      </c>
      <c r="AB1259">
        <v>69</v>
      </c>
      <c r="AC1259">
        <v>69</v>
      </c>
      <c r="AD1259" t="s">
        <v>67</v>
      </c>
      <c r="AE1259" t="s">
        <v>4</v>
      </c>
      <c r="AF1259" t="s">
        <v>8</v>
      </c>
      <c r="AG1259" t="s">
        <v>88</v>
      </c>
      <c r="AH1259" s="3">
        <v>45805</v>
      </c>
      <c r="AJ1259" t="s">
        <v>56</v>
      </c>
      <c r="AK1259" s="3"/>
      <c r="AM1259" s="3"/>
      <c r="AN1259" t="s">
        <v>57</v>
      </c>
      <c r="AO1259" s="3"/>
      <c r="AR1259"/>
      <c r="AS1259">
        <v>202505</v>
      </c>
      <c r="AT1259" s="3">
        <v>45805</v>
      </c>
      <c r="AU1259">
        <v>2201021</v>
      </c>
      <c r="AW1259" s="3"/>
      <c r="AY1259" s="3"/>
      <c r="BA1259" s="3"/>
      <c r="BC1259" s="3"/>
      <c r="BD1259">
        <v>202505</v>
      </c>
      <c r="BE1259">
        <v>202505</v>
      </c>
      <c r="BF1259" s="5">
        <f>IFERROR(VLOOKUP(Sheet1[[#This Row],[ASESOR]],Parámetros!A:B,2,0),Sheet1[[#This Row],[PERIODO_ALTA]])</f>
        <v>202505</v>
      </c>
      <c r="BG1259" s="5" t="str">
        <f>_xlfn.CONCAT(TRIM(Sheet1[[#This Row],[ASESOR]])," ",TRIM(Sheet1[[#This Row],[DEPARTAMENTO]]))</f>
        <v>ALIV TELECOM S.A.C. La Libertad</v>
      </c>
      <c r="BH1259" s="5" t="str">
        <f>Sheet1[[#This Row],[DNI_ASESOR]]</f>
        <v>20609316170</v>
      </c>
      <c r="BI1259">
        <f>IF(Sheet1[[#This Row],[GRUPO]]="G1",IF(AND(Sheet1[[#This Row],[RECIBO1_PAGADO]]&lt;&gt;"",Sheet1[[#This Row],[RECIBO1_PAGADO]]&lt;=DATEVALUE("10/06/2025")),1,0),0)</f>
        <v>0</v>
      </c>
      <c r="BJ1259" s="9">
        <f>Sheet1[[#This Row],[PRECIO CON IGV EXTERNO]]/1.18</f>
        <v>58.474576271186443</v>
      </c>
      <c r="BK1259" s="5" t="str">
        <f>IF(MONTH(Sheet1[[#This Row],[WS_RECIBO1_EMISION]])=5,"G1",IF(MONTH(Sheet1[[#This Row],[WS_RECIBO1_EMISION]])-5=1,"G2","POR DEFINIR"))</f>
        <v>POR DEFINIR</v>
      </c>
      <c r="BL1259" s="5" t="s">
        <v>1798</v>
      </c>
    </row>
    <row r="1260" spans="1:64" x14ac:dyDescent="0.25">
      <c r="A1260">
        <v>2201152</v>
      </c>
      <c r="B1260" t="s">
        <v>1569</v>
      </c>
      <c r="C1260" t="s">
        <v>98</v>
      </c>
      <c r="D1260" t="s">
        <v>99</v>
      </c>
      <c r="E1260" t="s">
        <v>101</v>
      </c>
      <c r="H1260" s="3">
        <v>45804</v>
      </c>
      <c r="I1260" s="13">
        <v>45805.218885034723</v>
      </c>
      <c r="J1260" t="s">
        <v>195</v>
      </c>
      <c r="K1260">
        <v>1000</v>
      </c>
      <c r="L1260" t="s">
        <v>188</v>
      </c>
      <c r="M1260" t="s">
        <v>58</v>
      </c>
      <c r="N1260">
        <v>1</v>
      </c>
      <c r="O1260">
        <v>0</v>
      </c>
      <c r="P1260">
        <v>0</v>
      </c>
      <c r="Q1260">
        <v>0</v>
      </c>
      <c r="R1260" t="s">
        <v>227</v>
      </c>
      <c r="S1260" t="s">
        <v>227</v>
      </c>
      <c r="T1260">
        <v>0</v>
      </c>
      <c r="U1260" t="s">
        <v>227</v>
      </c>
      <c r="V1260" t="s">
        <v>227</v>
      </c>
      <c r="W1260" t="s">
        <v>227</v>
      </c>
      <c r="X1260" t="s">
        <v>227</v>
      </c>
      <c r="Y1260" t="s">
        <v>227</v>
      </c>
      <c r="Z1260" t="s">
        <v>228</v>
      </c>
      <c r="AA1260" t="s">
        <v>54</v>
      </c>
      <c r="AB1260">
        <v>129.9</v>
      </c>
      <c r="AC1260">
        <v>111.563</v>
      </c>
      <c r="AD1260" t="s">
        <v>55</v>
      </c>
      <c r="AE1260" t="s">
        <v>4</v>
      </c>
      <c r="AF1260" t="s">
        <v>8</v>
      </c>
      <c r="AG1260" t="s">
        <v>88</v>
      </c>
      <c r="AH1260" s="3">
        <v>45805</v>
      </c>
      <c r="AJ1260" t="s">
        <v>56</v>
      </c>
      <c r="AK1260" s="3"/>
      <c r="AM1260" s="3"/>
      <c r="AN1260" t="s">
        <v>57</v>
      </c>
      <c r="AO1260" s="3"/>
      <c r="AR1260"/>
      <c r="AS1260">
        <v>202505</v>
      </c>
      <c r="AT1260" s="3">
        <v>45805</v>
      </c>
      <c r="AU1260">
        <v>2201152</v>
      </c>
      <c r="AW1260" s="3"/>
      <c r="AY1260" s="3"/>
      <c r="BA1260" s="3"/>
      <c r="BC1260" s="3"/>
      <c r="BD1260">
        <v>202505</v>
      </c>
      <c r="BE1260">
        <v>202505</v>
      </c>
      <c r="BF1260" s="5">
        <f>IFERROR(VLOOKUP(Sheet1[[#This Row],[ASESOR]],Parámetros!A:B,2,0),Sheet1[[#This Row],[PERIODO_ALTA]])</f>
        <v>202505</v>
      </c>
      <c r="BG1260" s="5" t="str">
        <f>_xlfn.CONCAT(TRIM(Sheet1[[#This Row],[ASESOR]])," ",TRIM(Sheet1[[#This Row],[DEPARTAMENTO]]))</f>
        <v>ALIV TELECOM S.A.C. Áncash</v>
      </c>
      <c r="BH1260" s="5" t="str">
        <f>Sheet1[[#This Row],[DNI_ASESOR]]</f>
        <v>20609316170</v>
      </c>
      <c r="BI1260">
        <f>IF(Sheet1[[#This Row],[GRUPO]]="G1",IF(AND(Sheet1[[#This Row],[RECIBO1_PAGADO]]&lt;&gt;"",Sheet1[[#This Row],[RECIBO1_PAGADO]]&lt;=DATEVALUE("10/06/2025")),1,0),0)</f>
        <v>0</v>
      </c>
      <c r="BJ1260" s="9">
        <f>Sheet1[[#This Row],[PRECIO CON IGV EXTERNO]]/1.18</f>
        <v>94.544915254237296</v>
      </c>
      <c r="BK1260" s="5" t="str">
        <f>IF(MONTH(Sheet1[[#This Row],[WS_RECIBO1_EMISION]])=5,"G1",IF(MONTH(Sheet1[[#This Row],[WS_RECIBO1_EMISION]])-5=1,"G2","POR DEFINIR"))</f>
        <v>POR DEFINIR</v>
      </c>
      <c r="BL1260" s="5" t="s">
        <v>1798</v>
      </c>
    </row>
    <row r="1261" spans="1:64" x14ac:dyDescent="0.25">
      <c r="A1261">
        <v>2201276</v>
      </c>
      <c r="B1261" t="s">
        <v>1570</v>
      </c>
      <c r="C1261" t="s">
        <v>94</v>
      </c>
      <c r="D1261" t="s">
        <v>95</v>
      </c>
      <c r="E1261" t="s">
        <v>96</v>
      </c>
      <c r="H1261" s="3">
        <v>45805</v>
      </c>
      <c r="I1261" s="13">
        <v>45805.429335185188</v>
      </c>
      <c r="J1261" t="s">
        <v>190</v>
      </c>
      <c r="K1261">
        <v>350</v>
      </c>
      <c r="L1261" t="s">
        <v>186</v>
      </c>
      <c r="M1261" t="s">
        <v>53</v>
      </c>
      <c r="N1261">
        <v>0</v>
      </c>
      <c r="O1261">
        <v>0</v>
      </c>
      <c r="P1261">
        <v>0</v>
      </c>
      <c r="Q1261">
        <v>0</v>
      </c>
      <c r="R1261" t="s">
        <v>227</v>
      </c>
      <c r="S1261" t="s">
        <v>227</v>
      </c>
      <c r="T1261">
        <v>0</v>
      </c>
      <c r="U1261" t="s">
        <v>227</v>
      </c>
      <c r="V1261" t="s">
        <v>227</v>
      </c>
      <c r="W1261" t="s">
        <v>227</v>
      </c>
      <c r="X1261" t="s">
        <v>227</v>
      </c>
      <c r="Y1261" t="s">
        <v>227</v>
      </c>
      <c r="Z1261" t="s">
        <v>227</v>
      </c>
      <c r="AA1261" t="s">
        <v>54</v>
      </c>
      <c r="AB1261">
        <v>69</v>
      </c>
      <c r="AC1261">
        <v>69</v>
      </c>
      <c r="AD1261" t="s">
        <v>55</v>
      </c>
      <c r="AE1261" t="s">
        <v>5</v>
      </c>
      <c r="AF1261" t="s">
        <v>9</v>
      </c>
      <c r="AG1261" t="s">
        <v>88</v>
      </c>
      <c r="AH1261" s="3">
        <v>45805</v>
      </c>
      <c r="AJ1261" t="s">
        <v>56</v>
      </c>
      <c r="AK1261" s="3"/>
      <c r="AM1261" s="3"/>
      <c r="AN1261" t="s">
        <v>57</v>
      </c>
      <c r="AO1261" s="3"/>
      <c r="AR1261"/>
      <c r="AS1261">
        <v>202505</v>
      </c>
      <c r="AT1261" s="3">
        <v>45805</v>
      </c>
      <c r="AU1261">
        <v>2201276</v>
      </c>
      <c r="AW1261" s="3"/>
      <c r="AY1261" s="3"/>
      <c r="BA1261" s="3"/>
      <c r="BC1261" s="3"/>
      <c r="BD1261">
        <v>202505</v>
      </c>
      <c r="BE1261">
        <v>202505</v>
      </c>
      <c r="BF1261" s="5">
        <f>IFERROR(VLOOKUP(Sheet1[[#This Row],[ASESOR]],Parámetros!A:B,2,0),Sheet1[[#This Row],[PERIODO_ALTA]])</f>
        <v>202505</v>
      </c>
      <c r="BG1261" s="5" t="str">
        <f>_xlfn.CONCAT(TRIM(Sheet1[[#This Row],[ASESOR]])," ",TRIM(Sheet1[[#This Row],[DEPARTAMENTO]]))</f>
        <v>S L SELECTRA La Libertad</v>
      </c>
      <c r="BH1261" s="5" t="str">
        <f>Sheet1[[#This Row],[DNI_ASESOR]]</f>
        <v>28.646.378-Q</v>
      </c>
      <c r="BI1261">
        <f>IF(Sheet1[[#This Row],[GRUPO]]="G1",IF(AND(Sheet1[[#This Row],[RECIBO1_PAGADO]]&lt;&gt;"",Sheet1[[#This Row],[RECIBO1_PAGADO]]&lt;=DATEVALUE("10/06/2025")),1,0),0)</f>
        <v>0</v>
      </c>
      <c r="BJ1261" s="9">
        <f>Sheet1[[#This Row],[PRECIO CON IGV EXTERNO]]/1.18</f>
        <v>58.474576271186443</v>
      </c>
      <c r="BK1261" s="5" t="str">
        <f>IF(MONTH(Sheet1[[#This Row],[WS_RECIBO1_EMISION]])=5,"G1",IF(MONTH(Sheet1[[#This Row],[WS_RECIBO1_EMISION]])-5=1,"G2","POR DEFINIR"))</f>
        <v>POR DEFINIR</v>
      </c>
      <c r="BL1261" s="5" t="s">
        <v>1798</v>
      </c>
    </row>
    <row r="1262" spans="1:64" x14ac:dyDescent="0.25">
      <c r="A1262">
        <v>2201365</v>
      </c>
      <c r="B1262" t="s">
        <v>1571</v>
      </c>
      <c r="C1262" t="s">
        <v>94</v>
      </c>
      <c r="D1262" t="s">
        <v>95</v>
      </c>
      <c r="E1262" t="s">
        <v>102</v>
      </c>
      <c r="H1262" s="3">
        <v>45805</v>
      </c>
      <c r="I1262" s="13">
        <v>45805.4543003125</v>
      </c>
      <c r="J1262" t="s">
        <v>190</v>
      </c>
      <c r="K1262">
        <v>350</v>
      </c>
      <c r="L1262" t="s">
        <v>186</v>
      </c>
      <c r="M1262" t="s">
        <v>53</v>
      </c>
      <c r="N1262">
        <v>0</v>
      </c>
      <c r="O1262">
        <v>0</v>
      </c>
      <c r="P1262">
        <v>0</v>
      </c>
      <c r="Q1262">
        <v>0</v>
      </c>
      <c r="R1262" t="s">
        <v>227</v>
      </c>
      <c r="S1262" t="s">
        <v>227</v>
      </c>
      <c r="T1262">
        <v>0</v>
      </c>
      <c r="U1262" t="s">
        <v>227</v>
      </c>
      <c r="V1262" t="s">
        <v>227</v>
      </c>
      <c r="W1262" t="s">
        <v>227</v>
      </c>
      <c r="X1262" t="s">
        <v>227</v>
      </c>
      <c r="Y1262" t="s">
        <v>227</v>
      </c>
      <c r="Z1262" t="s">
        <v>227</v>
      </c>
      <c r="AA1262" t="s">
        <v>54</v>
      </c>
      <c r="AB1262">
        <v>69</v>
      </c>
      <c r="AC1262">
        <v>69</v>
      </c>
      <c r="AD1262" t="s">
        <v>67</v>
      </c>
      <c r="AE1262" t="s">
        <v>151</v>
      </c>
      <c r="AF1262" t="s">
        <v>152</v>
      </c>
      <c r="AG1262" t="s">
        <v>88</v>
      </c>
      <c r="AH1262" s="3">
        <v>45805</v>
      </c>
      <c r="AJ1262" t="s">
        <v>56</v>
      </c>
      <c r="AK1262" s="3"/>
      <c r="AM1262" s="3"/>
      <c r="AN1262" t="s">
        <v>57</v>
      </c>
      <c r="AO1262" s="3"/>
      <c r="AR1262"/>
      <c r="AS1262">
        <v>202505</v>
      </c>
      <c r="AT1262" s="3">
        <v>45805</v>
      </c>
      <c r="AU1262">
        <v>2201365</v>
      </c>
      <c r="AW1262" s="3"/>
      <c r="AY1262" s="3"/>
      <c r="BA1262" s="3"/>
      <c r="BC1262" s="3"/>
      <c r="BD1262">
        <v>202505</v>
      </c>
      <c r="BE1262">
        <v>202505</v>
      </c>
      <c r="BF1262" s="5">
        <f>IFERROR(VLOOKUP(Sheet1[[#This Row],[ASESOR]],Parámetros!A:B,2,0),Sheet1[[#This Row],[PERIODO_ALTA]])</f>
        <v>202505</v>
      </c>
      <c r="BG1262" s="5" t="str">
        <f>_xlfn.CONCAT(TRIM(Sheet1[[#This Row],[ASESOR]])," ",TRIM(Sheet1[[#This Row],[DEPARTAMENTO]]))</f>
        <v>SAVY OUTSOURCING S.A.C. La Libertad</v>
      </c>
      <c r="BH1262" s="5" t="str">
        <f>Sheet1[[#This Row],[DNI_ASESOR]]</f>
        <v>20611812893</v>
      </c>
      <c r="BI1262">
        <f>IF(Sheet1[[#This Row],[GRUPO]]="G1",IF(AND(Sheet1[[#This Row],[RECIBO1_PAGADO]]&lt;&gt;"",Sheet1[[#This Row],[RECIBO1_PAGADO]]&lt;=DATEVALUE("10/06/2025")),1,0),0)</f>
        <v>0</v>
      </c>
      <c r="BJ1262" s="9">
        <f>Sheet1[[#This Row],[PRECIO CON IGV EXTERNO]]/1.18</f>
        <v>58.474576271186443</v>
      </c>
      <c r="BK1262" s="5" t="str">
        <f>IF(MONTH(Sheet1[[#This Row],[WS_RECIBO1_EMISION]])=5,"G1",IF(MONTH(Sheet1[[#This Row],[WS_RECIBO1_EMISION]])-5=1,"G2","POR DEFINIR"))</f>
        <v>POR DEFINIR</v>
      </c>
      <c r="BL1262" s="5" t="s">
        <v>1798</v>
      </c>
    </row>
    <row r="1263" spans="1:64" x14ac:dyDescent="0.25">
      <c r="A1263">
        <v>2201423</v>
      </c>
      <c r="B1263" t="s">
        <v>1572</v>
      </c>
      <c r="C1263" t="s">
        <v>94</v>
      </c>
      <c r="D1263" t="s">
        <v>95</v>
      </c>
      <c r="E1263" t="s">
        <v>102</v>
      </c>
      <c r="H1263" s="3">
        <v>45805</v>
      </c>
      <c r="I1263" s="13">
        <v>45805.487678622689</v>
      </c>
      <c r="J1263" t="s">
        <v>190</v>
      </c>
      <c r="K1263">
        <v>350</v>
      </c>
      <c r="L1263" t="s">
        <v>186</v>
      </c>
      <c r="M1263" t="s">
        <v>53</v>
      </c>
      <c r="N1263">
        <v>0</v>
      </c>
      <c r="O1263">
        <v>0</v>
      </c>
      <c r="P1263">
        <v>0</v>
      </c>
      <c r="Q1263">
        <v>0</v>
      </c>
      <c r="R1263" t="s">
        <v>227</v>
      </c>
      <c r="S1263" t="s">
        <v>227</v>
      </c>
      <c r="T1263">
        <v>0</v>
      </c>
      <c r="U1263" t="s">
        <v>227</v>
      </c>
      <c r="V1263" t="s">
        <v>227</v>
      </c>
      <c r="W1263" t="s">
        <v>227</v>
      </c>
      <c r="X1263" t="s">
        <v>227</v>
      </c>
      <c r="Y1263" t="s">
        <v>227</v>
      </c>
      <c r="Z1263" t="s">
        <v>227</v>
      </c>
      <c r="AA1263" t="s">
        <v>54</v>
      </c>
      <c r="AB1263">
        <v>69</v>
      </c>
      <c r="AC1263">
        <v>69</v>
      </c>
      <c r="AD1263" t="s">
        <v>67</v>
      </c>
      <c r="AE1263" t="s">
        <v>4</v>
      </c>
      <c r="AF1263" t="s">
        <v>8</v>
      </c>
      <c r="AG1263" t="s">
        <v>88</v>
      </c>
      <c r="AH1263" s="3">
        <v>45806</v>
      </c>
      <c r="AJ1263" t="s">
        <v>56</v>
      </c>
      <c r="AK1263" s="3"/>
      <c r="AM1263" s="3"/>
      <c r="AN1263" t="s">
        <v>57</v>
      </c>
      <c r="AO1263" s="3"/>
      <c r="AR1263"/>
      <c r="AS1263">
        <v>202505</v>
      </c>
      <c r="AT1263" s="3">
        <v>45806</v>
      </c>
      <c r="AU1263">
        <v>2201423</v>
      </c>
      <c r="AW1263" s="3"/>
      <c r="AY1263" s="3"/>
      <c r="BA1263" s="3"/>
      <c r="BC1263" s="3"/>
      <c r="BD1263">
        <v>202505</v>
      </c>
      <c r="BE1263">
        <v>202505</v>
      </c>
      <c r="BF1263" s="5">
        <f>IFERROR(VLOOKUP(Sheet1[[#This Row],[ASESOR]],Parámetros!A:B,2,0),Sheet1[[#This Row],[PERIODO_ALTA]])</f>
        <v>202505</v>
      </c>
      <c r="BG1263" s="5" t="str">
        <f>_xlfn.CONCAT(TRIM(Sheet1[[#This Row],[ASESOR]])," ",TRIM(Sheet1[[#This Row],[DEPARTAMENTO]]))</f>
        <v>ALIV TELECOM S.A.C. La Libertad</v>
      </c>
      <c r="BH1263" s="5" t="str">
        <f>Sheet1[[#This Row],[DNI_ASESOR]]</f>
        <v>20609316170</v>
      </c>
      <c r="BI1263">
        <f>IF(Sheet1[[#This Row],[GRUPO]]="G1",IF(AND(Sheet1[[#This Row],[RECIBO1_PAGADO]]&lt;&gt;"",Sheet1[[#This Row],[RECIBO1_PAGADO]]&lt;=DATEVALUE("10/06/2025")),1,0),0)</f>
        <v>0</v>
      </c>
      <c r="BJ1263" s="9">
        <f>Sheet1[[#This Row],[PRECIO CON IGV EXTERNO]]/1.18</f>
        <v>58.474576271186443</v>
      </c>
      <c r="BK1263" s="5" t="str">
        <f>IF(MONTH(Sheet1[[#This Row],[WS_RECIBO1_EMISION]])=5,"G1",IF(MONTH(Sheet1[[#This Row],[WS_RECIBO1_EMISION]])-5=1,"G2","POR DEFINIR"))</f>
        <v>POR DEFINIR</v>
      </c>
      <c r="BL1263" s="5" t="s">
        <v>1798</v>
      </c>
    </row>
    <row r="1264" spans="1:64" x14ac:dyDescent="0.25">
      <c r="A1264">
        <v>2201442</v>
      </c>
      <c r="B1264" t="s">
        <v>1573</v>
      </c>
      <c r="C1264" t="s">
        <v>94</v>
      </c>
      <c r="D1264" t="s">
        <v>95</v>
      </c>
      <c r="E1264" t="s">
        <v>96</v>
      </c>
      <c r="H1264" s="3">
        <v>45805</v>
      </c>
      <c r="I1264" s="13">
        <v>45805.49396550926</v>
      </c>
      <c r="J1264" t="s">
        <v>195</v>
      </c>
      <c r="K1264">
        <v>1000</v>
      </c>
      <c r="L1264" t="s">
        <v>188</v>
      </c>
      <c r="M1264" t="s">
        <v>58</v>
      </c>
      <c r="N1264">
        <v>1</v>
      </c>
      <c r="O1264">
        <v>0</v>
      </c>
      <c r="P1264">
        <v>0</v>
      </c>
      <c r="Q1264">
        <v>0</v>
      </c>
      <c r="R1264" t="s">
        <v>227</v>
      </c>
      <c r="S1264" t="s">
        <v>227</v>
      </c>
      <c r="T1264">
        <v>0</v>
      </c>
      <c r="U1264" t="s">
        <v>227</v>
      </c>
      <c r="V1264" t="s">
        <v>227</v>
      </c>
      <c r="W1264" t="s">
        <v>227</v>
      </c>
      <c r="X1264" t="s">
        <v>227</v>
      </c>
      <c r="Y1264" t="s">
        <v>227</v>
      </c>
      <c r="Z1264" t="s">
        <v>228</v>
      </c>
      <c r="AA1264" t="s">
        <v>64</v>
      </c>
      <c r="AB1264">
        <v>129.9</v>
      </c>
      <c r="AC1264">
        <v>111.563</v>
      </c>
      <c r="AD1264" t="s">
        <v>232</v>
      </c>
      <c r="AE1264" t="s">
        <v>233</v>
      </c>
      <c r="AF1264" t="s">
        <v>234</v>
      </c>
      <c r="AG1264" t="s">
        <v>88</v>
      </c>
      <c r="AH1264" s="3">
        <v>45805</v>
      </c>
      <c r="AJ1264" t="s">
        <v>56</v>
      </c>
      <c r="AK1264" s="3"/>
      <c r="AM1264" s="3"/>
      <c r="AN1264" t="s">
        <v>57</v>
      </c>
      <c r="AO1264" s="3"/>
      <c r="AR1264"/>
      <c r="AS1264">
        <v>202505</v>
      </c>
      <c r="AT1264" s="3">
        <v>45805</v>
      </c>
      <c r="AU1264">
        <v>2201442</v>
      </c>
      <c r="AW1264" s="3"/>
      <c r="AY1264" s="3"/>
      <c r="BA1264" s="3"/>
      <c r="BC1264" s="3"/>
      <c r="BD1264">
        <v>202505</v>
      </c>
      <c r="BE1264">
        <v>202505</v>
      </c>
      <c r="BF1264" s="5">
        <f>IFERROR(VLOOKUP(Sheet1[[#This Row],[ASESOR]],Parámetros!A:B,2,0),Sheet1[[#This Row],[PERIODO_ALTA]])</f>
        <v>202505</v>
      </c>
      <c r="BG1264" s="5" t="str">
        <f>_xlfn.CONCAT(TRIM(Sheet1[[#This Row],[ASESOR]])," ",TRIM(Sheet1[[#This Row],[DEPARTAMENTO]]))</f>
        <v>AZDAGROUP S.A.C. La Libertad</v>
      </c>
      <c r="BH1264" s="5" t="str">
        <f>Sheet1[[#This Row],[DNI_ASESOR]]</f>
        <v>20613301144</v>
      </c>
      <c r="BI1264">
        <f>IF(Sheet1[[#This Row],[GRUPO]]="G1",IF(AND(Sheet1[[#This Row],[RECIBO1_PAGADO]]&lt;&gt;"",Sheet1[[#This Row],[RECIBO1_PAGADO]]&lt;=DATEVALUE("10/06/2025")),1,0),0)</f>
        <v>0</v>
      </c>
      <c r="BJ1264" s="9">
        <f>Sheet1[[#This Row],[PRECIO CON IGV EXTERNO]]/1.18</f>
        <v>94.544915254237296</v>
      </c>
      <c r="BK1264" s="5" t="str">
        <f>IF(MONTH(Sheet1[[#This Row],[WS_RECIBO1_EMISION]])=5,"G1",IF(MONTH(Sheet1[[#This Row],[WS_RECIBO1_EMISION]])-5=1,"G2","POR DEFINIR"))</f>
        <v>POR DEFINIR</v>
      </c>
      <c r="BL1264" s="5" t="s">
        <v>1798</v>
      </c>
    </row>
    <row r="1265" spans="1:64" x14ac:dyDescent="0.25">
      <c r="A1265">
        <v>2201474</v>
      </c>
      <c r="B1265" t="s">
        <v>1574</v>
      </c>
      <c r="C1265" t="s">
        <v>89</v>
      </c>
      <c r="D1265" t="s">
        <v>89</v>
      </c>
      <c r="E1265" t="s">
        <v>97</v>
      </c>
      <c r="H1265" s="3">
        <v>45805</v>
      </c>
      <c r="I1265" s="13">
        <v>45805.489806215279</v>
      </c>
      <c r="J1265" t="s">
        <v>191</v>
      </c>
      <c r="K1265">
        <v>550</v>
      </c>
      <c r="L1265" t="s">
        <v>186</v>
      </c>
      <c r="M1265" t="s">
        <v>53</v>
      </c>
      <c r="N1265">
        <v>0</v>
      </c>
      <c r="O1265">
        <v>0</v>
      </c>
      <c r="P1265">
        <v>0</v>
      </c>
      <c r="Q1265">
        <v>0</v>
      </c>
      <c r="R1265" t="s">
        <v>227</v>
      </c>
      <c r="S1265" t="s">
        <v>227</v>
      </c>
      <c r="T1265">
        <v>0</v>
      </c>
      <c r="U1265" t="s">
        <v>227</v>
      </c>
      <c r="V1265" t="s">
        <v>227</v>
      </c>
      <c r="W1265" t="s">
        <v>227</v>
      </c>
      <c r="X1265" t="s">
        <v>227</v>
      </c>
      <c r="Y1265" t="s">
        <v>227</v>
      </c>
      <c r="Z1265" t="s">
        <v>227</v>
      </c>
      <c r="AA1265" t="s">
        <v>54</v>
      </c>
      <c r="AB1265">
        <v>89</v>
      </c>
      <c r="AC1265">
        <v>89</v>
      </c>
      <c r="AD1265" t="s">
        <v>67</v>
      </c>
      <c r="AE1265" t="s">
        <v>70</v>
      </c>
      <c r="AF1265" t="s">
        <v>131</v>
      </c>
      <c r="AG1265" t="s">
        <v>88</v>
      </c>
      <c r="AH1265" s="3">
        <v>45805</v>
      </c>
      <c r="AJ1265" t="s">
        <v>56</v>
      </c>
      <c r="AK1265" s="3"/>
      <c r="AM1265" s="3"/>
      <c r="AN1265" t="s">
        <v>57</v>
      </c>
      <c r="AO1265" s="3"/>
      <c r="AR1265"/>
      <c r="AS1265">
        <v>202505</v>
      </c>
      <c r="AT1265" s="3">
        <v>45805</v>
      </c>
      <c r="AU1265">
        <v>2201474</v>
      </c>
      <c r="AW1265" s="3"/>
      <c r="AY1265" s="3"/>
      <c r="BA1265" s="3"/>
      <c r="BC1265" s="3"/>
      <c r="BD1265">
        <v>202505</v>
      </c>
      <c r="BE1265">
        <v>202505</v>
      </c>
      <c r="BF1265" s="5">
        <f>IFERROR(VLOOKUP(Sheet1[[#This Row],[ASESOR]],Parámetros!A:B,2,0),Sheet1[[#This Row],[PERIODO_ALTA]])</f>
        <v>202505</v>
      </c>
      <c r="BG1265" s="5" t="str">
        <f>_xlfn.CONCAT(TRIM(Sheet1[[#This Row],[ASESOR]])," ",TRIM(Sheet1[[#This Row],[DEPARTAMENTO]]))</f>
        <v>SICOMNET SAC Piura</v>
      </c>
      <c r="BH1265" s="5" t="str">
        <f>Sheet1[[#This Row],[DNI_ASESOR]]</f>
        <v>20610959564</v>
      </c>
      <c r="BI1265">
        <f>IF(Sheet1[[#This Row],[GRUPO]]="G1",IF(AND(Sheet1[[#This Row],[RECIBO1_PAGADO]]&lt;&gt;"",Sheet1[[#This Row],[RECIBO1_PAGADO]]&lt;=DATEVALUE("10/06/2025")),1,0),0)</f>
        <v>0</v>
      </c>
      <c r="BJ1265" s="9">
        <f>Sheet1[[#This Row],[PRECIO CON IGV EXTERNO]]/1.18</f>
        <v>75.423728813559322</v>
      </c>
      <c r="BK1265" s="5" t="str">
        <f>IF(MONTH(Sheet1[[#This Row],[WS_RECIBO1_EMISION]])=5,"G1",IF(MONTH(Sheet1[[#This Row],[WS_RECIBO1_EMISION]])-5=1,"G2","POR DEFINIR"))</f>
        <v>POR DEFINIR</v>
      </c>
      <c r="BL1265" s="5" t="s">
        <v>1798</v>
      </c>
    </row>
    <row r="1266" spans="1:64" x14ac:dyDescent="0.25">
      <c r="A1266">
        <v>2201560</v>
      </c>
      <c r="B1266" t="s">
        <v>1575</v>
      </c>
      <c r="C1266" t="s">
        <v>89</v>
      </c>
      <c r="D1266" t="s">
        <v>89</v>
      </c>
      <c r="E1266" t="s">
        <v>93</v>
      </c>
      <c r="H1266" s="3">
        <v>45805</v>
      </c>
      <c r="I1266" s="13">
        <v>45805.516803900464</v>
      </c>
      <c r="J1266" t="s">
        <v>195</v>
      </c>
      <c r="K1266">
        <v>1000</v>
      </c>
      <c r="L1266" t="s">
        <v>188</v>
      </c>
      <c r="M1266" t="s">
        <v>58</v>
      </c>
      <c r="N1266">
        <v>1</v>
      </c>
      <c r="O1266">
        <v>0</v>
      </c>
      <c r="P1266">
        <v>0</v>
      </c>
      <c r="Q1266">
        <v>0</v>
      </c>
      <c r="R1266" t="s">
        <v>227</v>
      </c>
      <c r="S1266" t="s">
        <v>227</v>
      </c>
      <c r="T1266">
        <v>0</v>
      </c>
      <c r="U1266" t="s">
        <v>227</v>
      </c>
      <c r="V1266" t="s">
        <v>227</v>
      </c>
      <c r="W1266" t="s">
        <v>227</v>
      </c>
      <c r="X1266" t="s">
        <v>227</v>
      </c>
      <c r="Y1266" t="s">
        <v>227</v>
      </c>
      <c r="Z1266" t="s">
        <v>228</v>
      </c>
      <c r="AA1266" t="s">
        <v>54</v>
      </c>
      <c r="AB1266">
        <v>129.9</v>
      </c>
      <c r="AC1266">
        <v>111.563</v>
      </c>
      <c r="AD1266" t="s">
        <v>67</v>
      </c>
      <c r="AE1266" t="s">
        <v>4</v>
      </c>
      <c r="AF1266" t="s">
        <v>8</v>
      </c>
      <c r="AG1266" t="s">
        <v>88</v>
      </c>
      <c r="AH1266" s="3">
        <v>45805</v>
      </c>
      <c r="AJ1266" t="s">
        <v>56</v>
      </c>
      <c r="AK1266" s="3"/>
      <c r="AM1266" s="3"/>
      <c r="AN1266" t="s">
        <v>57</v>
      </c>
      <c r="AO1266" s="3"/>
      <c r="AR1266"/>
      <c r="AS1266">
        <v>202505</v>
      </c>
      <c r="AT1266" s="3">
        <v>45805</v>
      </c>
      <c r="AU1266">
        <v>2201560</v>
      </c>
      <c r="AW1266" s="3"/>
      <c r="AY1266" s="3"/>
      <c r="BA1266" s="3"/>
      <c r="BC1266" s="3"/>
      <c r="BD1266">
        <v>202505</v>
      </c>
      <c r="BE1266">
        <v>202505</v>
      </c>
      <c r="BF1266" s="5">
        <f>IFERROR(VLOOKUP(Sheet1[[#This Row],[ASESOR]],Parámetros!A:B,2,0),Sheet1[[#This Row],[PERIODO_ALTA]])</f>
        <v>202505</v>
      </c>
      <c r="BG1266" s="5" t="str">
        <f>_xlfn.CONCAT(TRIM(Sheet1[[#This Row],[ASESOR]])," ",TRIM(Sheet1[[#This Row],[DEPARTAMENTO]]))</f>
        <v>ALIV TELECOM S.A.C. Piura</v>
      </c>
      <c r="BH1266" s="5" t="str">
        <f>Sheet1[[#This Row],[DNI_ASESOR]]</f>
        <v>20609316170</v>
      </c>
      <c r="BI1266">
        <f>IF(Sheet1[[#This Row],[GRUPO]]="G1",IF(AND(Sheet1[[#This Row],[RECIBO1_PAGADO]]&lt;&gt;"",Sheet1[[#This Row],[RECIBO1_PAGADO]]&lt;=DATEVALUE("10/06/2025")),1,0),0)</f>
        <v>0</v>
      </c>
      <c r="BJ1266" s="9">
        <f>Sheet1[[#This Row],[PRECIO CON IGV EXTERNO]]/1.18</f>
        <v>94.544915254237296</v>
      </c>
      <c r="BK1266" s="5" t="str">
        <f>IF(MONTH(Sheet1[[#This Row],[WS_RECIBO1_EMISION]])=5,"G1",IF(MONTH(Sheet1[[#This Row],[WS_RECIBO1_EMISION]])-5=1,"G2","POR DEFINIR"))</f>
        <v>POR DEFINIR</v>
      </c>
      <c r="BL1266" s="5" t="s">
        <v>1798</v>
      </c>
    </row>
    <row r="1267" spans="1:64" x14ac:dyDescent="0.25">
      <c r="A1267">
        <v>2201598</v>
      </c>
      <c r="B1267" t="s">
        <v>1576</v>
      </c>
      <c r="C1267" t="s">
        <v>89</v>
      </c>
      <c r="D1267" t="s">
        <v>89</v>
      </c>
      <c r="E1267" t="s">
        <v>93</v>
      </c>
      <c r="H1267" s="3">
        <v>45805</v>
      </c>
      <c r="I1267" s="13">
        <v>45805.535606018515</v>
      </c>
      <c r="J1267" t="s">
        <v>190</v>
      </c>
      <c r="K1267">
        <v>350</v>
      </c>
      <c r="L1267" t="s">
        <v>186</v>
      </c>
      <c r="M1267" t="s">
        <v>53</v>
      </c>
      <c r="N1267">
        <v>0</v>
      </c>
      <c r="O1267">
        <v>0</v>
      </c>
      <c r="P1267">
        <v>0</v>
      </c>
      <c r="Q1267">
        <v>0</v>
      </c>
      <c r="R1267" t="s">
        <v>227</v>
      </c>
      <c r="S1267" t="s">
        <v>227</v>
      </c>
      <c r="T1267">
        <v>0</v>
      </c>
      <c r="U1267" t="s">
        <v>227</v>
      </c>
      <c r="V1267" t="s">
        <v>227</v>
      </c>
      <c r="W1267" t="s">
        <v>227</v>
      </c>
      <c r="X1267" t="s">
        <v>227</v>
      </c>
      <c r="Y1267" t="s">
        <v>227</v>
      </c>
      <c r="Z1267" t="s">
        <v>227</v>
      </c>
      <c r="AA1267" t="s">
        <v>54</v>
      </c>
      <c r="AB1267">
        <v>69</v>
      </c>
      <c r="AC1267">
        <v>69</v>
      </c>
      <c r="AD1267" t="s">
        <v>67</v>
      </c>
      <c r="AE1267" t="s">
        <v>70</v>
      </c>
      <c r="AF1267" t="s">
        <v>131</v>
      </c>
      <c r="AG1267" t="s">
        <v>88</v>
      </c>
      <c r="AH1267" s="3">
        <v>45806</v>
      </c>
      <c r="AJ1267" t="s">
        <v>56</v>
      </c>
      <c r="AK1267" s="3"/>
      <c r="AM1267" s="3"/>
      <c r="AN1267" t="s">
        <v>57</v>
      </c>
      <c r="AO1267" s="3"/>
      <c r="AR1267"/>
      <c r="AS1267">
        <v>202505</v>
      </c>
      <c r="AT1267" s="3">
        <v>45806</v>
      </c>
      <c r="AU1267">
        <v>2201598</v>
      </c>
      <c r="AW1267" s="3"/>
      <c r="AY1267" s="3"/>
      <c r="BA1267" s="3"/>
      <c r="BC1267" s="3"/>
      <c r="BD1267">
        <v>202505</v>
      </c>
      <c r="BE1267">
        <v>202505</v>
      </c>
      <c r="BF1267" s="5">
        <f>IFERROR(VLOOKUP(Sheet1[[#This Row],[ASESOR]],Parámetros!A:B,2,0),Sheet1[[#This Row],[PERIODO_ALTA]])</f>
        <v>202505</v>
      </c>
      <c r="BG1267" s="5" t="str">
        <f>_xlfn.CONCAT(TRIM(Sheet1[[#This Row],[ASESOR]])," ",TRIM(Sheet1[[#This Row],[DEPARTAMENTO]]))</f>
        <v>SICOMNET SAC Piura</v>
      </c>
      <c r="BH1267" s="5" t="str">
        <f>Sheet1[[#This Row],[DNI_ASESOR]]</f>
        <v>20610959564</v>
      </c>
      <c r="BI1267">
        <f>IF(Sheet1[[#This Row],[GRUPO]]="G1",IF(AND(Sheet1[[#This Row],[RECIBO1_PAGADO]]&lt;&gt;"",Sheet1[[#This Row],[RECIBO1_PAGADO]]&lt;=DATEVALUE("10/06/2025")),1,0),0)</f>
        <v>0</v>
      </c>
      <c r="BJ1267" s="9">
        <f>Sheet1[[#This Row],[PRECIO CON IGV EXTERNO]]/1.18</f>
        <v>58.474576271186443</v>
      </c>
      <c r="BK1267" s="5" t="str">
        <f>IF(MONTH(Sheet1[[#This Row],[WS_RECIBO1_EMISION]])=5,"G1",IF(MONTH(Sheet1[[#This Row],[WS_RECIBO1_EMISION]])-5=1,"G2","POR DEFINIR"))</f>
        <v>POR DEFINIR</v>
      </c>
      <c r="BL1267" s="5" t="s">
        <v>1798</v>
      </c>
    </row>
    <row r="1268" spans="1:64" x14ac:dyDescent="0.25">
      <c r="A1268">
        <v>2201609</v>
      </c>
      <c r="B1268" t="s">
        <v>1577</v>
      </c>
      <c r="C1268" t="s">
        <v>94</v>
      </c>
      <c r="D1268" t="s">
        <v>95</v>
      </c>
      <c r="E1268" t="s">
        <v>96</v>
      </c>
      <c r="H1268" s="3">
        <v>45805</v>
      </c>
      <c r="I1268" s="13">
        <v>45805.533513229166</v>
      </c>
      <c r="J1268" t="s">
        <v>190</v>
      </c>
      <c r="K1268">
        <v>350</v>
      </c>
      <c r="L1268" t="s">
        <v>186</v>
      </c>
      <c r="M1268" t="s">
        <v>53</v>
      </c>
      <c r="N1268">
        <v>0</v>
      </c>
      <c r="O1268">
        <v>0</v>
      </c>
      <c r="P1268">
        <v>0</v>
      </c>
      <c r="Q1268">
        <v>0</v>
      </c>
      <c r="R1268" t="s">
        <v>227</v>
      </c>
      <c r="S1268" t="s">
        <v>227</v>
      </c>
      <c r="T1268">
        <v>0</v>
      </c>
      <c r="U1268" t="s">
        <v>227</v>
      </c>
      <c r="V1268" t="s">
        <v>227</v>
      </c>
      <c r="W1268" t="s">
        <v>227</v>
      </c>
      <c r="X1268" t="s">
        <v>227</v>
      </c>
      <c r="Y1268" t="s">
        <v>227</v>
      </c>
      <c r="Z1268" t="s">
        <v>227</v>
      </c>
      <c r="AA1268" t="s">
        <v>54</v>
      </c>
      <c r="AB1268">
        <v>69</v>
      </c>
      <c r="AC1268">
        <v>69</v>
      </c>
      <c r="AD1268" t="s">
        <v>67</v>
      </c>
      <c r="AE1268" t="s">
        <v>4</v>
      </c>
      <c r="AF1268" t="s">
        <v>8</v>
      </c>
      <c r="AG1268" t="s">
        <v>88</v>
      </c>
      <c r="AH1268" s="3">
        <v>45805</v>
      </c>
      <c r="AJ1268" t="s">
        <v>56</v>
      </c>
      <c r="AK1268" s="3"/>
      <c r="AM1268" s="3"/>
      <c r="AN1268" t="s">
        <v>57</v>
      </c>
      <c r="AO1268" s="3"/>
      <c r="AR1268"/>
      <c r="AS1268">
        <v>202505</v>
      </c>
      <c r="AT1268" s="3">
        <v>45805</v>
      </c>
      <c r="AU1268">
        <v>2201609</v>
      </c>
      <c r="AW1268" s="3"/>
      <c r="AY1268" s="3"/>
      <c r="BA1268" s="3"/>
      <c r="BC1268" s="3"/>
      <c r="BD1268">
        <v>202505</v>
      </c>
      <c r="BE1268">
        <v>202505</v>
      </c>
      <c r="BF1268" s="5">
        <f>IFERROR(VLOOKUP(Sheet1[[#This Row],[ASESOR]],Parámetros!A:B,2,0),Sheet1[[#This Row],[PERIODO_ALTA]])</f>
        <v>202505</v>
      </c>
      <c r="BG1268" s="5" t="str">
        <f>_xlfn.CONCAT(TRIM(Sheet1[[#This Row],[ASESOR]])," ",TRIM(Sheet1[[#This Row],[DEPARTAMENTO]]))</f>
        <v>ALIV TELECOM S.A.C. La Libertad</v>
      </c>
      <c r="BH1268" s="5" t="str">
        <f>Sheet1[[#This Row],[DNI_ASESOR]]</f>
        <v>20609316170</v>
      </c>
      <c r="BI1268">
        <f>IF(Sheet1[[#This Row],[GRUPO]]="G1",IF(AND(Sheet1[[#This Row],[RECIBO1_PAGADO]]&lt;&gt;"",Sheet1[[#This Row],[RECIBO1_PAGADO]]&lt;=DATEVALUE("10/06/2025")),1,0),0)</f>
        <v>0</v>
      </c>
      <c r="BJ1268" s="9">
        <f>Sheet1[[#This Row],[PRECIO CON IGV EXTERNO]]/1.18</f>
        <v>58.474576271186443</v>
      </c>
      <c r="BK1268" s="5" t="str">
        <f>IF(MONTH(Sheet1[[#This Row],[WS_RECIBO1_EMISION]])=5,"G1",IF(MONTH(Sheet1[[#This Row],[WS_RECIBO1_EMISION]])-5=1,"G2","POR DEFINIR"))</f>
        <v>POR DEFINIR</v>
      </c>
      <c r="BL1268" s="5" t="s">
        <v>1798</v>
      </c>
    </row>
    <row r="1269" spans="1:64" x14ac:dyDescent="0.25">
      <c r="A1269">
        <v>2201662</v>
      </c>
      <c r="B1269" t="s">
        <v>1578</v>
      </c>
      <c r="C1269" t="s">
        <v>1003</v>
      </c>
      <c r="D1269" t="s">
        <v>1003</v>
      </c>
      <c r="E1269" t="s">
        <v>1004</v>
      </c>
      <c r="H1269" s="3">
        <v>45805</v>
      </c>
      <c r="I1269" s="13">
        <v>45805.541959756942</v>
      </c>
      <c r="J1269" t="s">
        <v>191</v>
      </c>
      <c r="K1269">
        <v>550</v>
      </c>
      <c r="L1269" t="s">
        <v>186</v>
      </c>
      <c r="M1269" t="s">
        <v>53</v>
      </c>
      <c r="N1269">
        <v>0</v>
      </c>
      <c r="O1269">
        <v>0</v>
      </c>
      <c r="P1269">
        <v>0</v>
      </c>
      <c r="Q1269">
        <v>0</v>
      </c>
      <c r="R1269" t="s">
        <v>227</v>
      </c>
      <c r="S1269" t="s">
        <v>227</v>
      </c>
      <c r="T1269">
        <v>0</v>
      </c>
      <c r="U1269" t="s">
        <v>227</v>
      </c>
      <c r="V1269" t="s">
        <v>227</v>
      </c>
      <c r="W1269" t="s">
        <v>227</v>
      </c>
      <c r="X1269" t="s">
        <v>227</v>
      </c>
      <c r="Y1269" t="s">
        <v>227</v>
      </c>
      <c r="Z1269" t="s">
        <v>227</v>
      </c>
      <c r="AA1269" t="s">
        <v>54</v>
      </c>
      <c r="AB1269">
        <v>89</v>
      </c>
      <c r="AC1269">
        <v>89</v>
      </c>
      <c r="AD1269" t="s">
        <v>55</v>
      </c>
      <c r="AE1269" t="s">
        <v>661</v>
      </c>
      <c r="AF1269" t="s">
        <v>153</v>
      </c>
      <c r="AG1269" t="s">
        <v>88</v>
      </c>
      <c r="AH1269" s="3">
        <v>45805</v>
      </c>
      <c r="AJ1269" t="s">
        <v>56</v>
      </c>
      <c r="AK1269" s="3"/>
      <c r="AM1269" s="3"/>
      <c r="AN1269" t="s">
        <v>57</v>
      </c>
      <c r="AO1269" s="3"/>
      <c r="AR1269"/>
      <c r="AS1269">
        <v>202505</v>
      </c>
      <c r="AT1269" s="3">
        <v>45805</v>
      </c>
      <c r="AU1269">
        <v>2201662</v>
      </c>
      <c r="AW1269" s="3"/>
      <c r="AY1269" s="3"/>
      <c r="BA1269" s="3"/>
      <c r="BC1269" s="3"/>
      <c r="BD1269">
        <v>202505</v>
      </c>
      <c r="BE1269">
        <v>202505</v>
      </c>
      <c r="BF1269" s="5">
        <f>IFERROR(VLOOKUP(Sheet1[[#This Row],[ASESOR]],Parámetros!A:B,2,0),Sheet1[[#This Row],[PERIODO_ALTA]])</f>
        <v>202505</v>
      </c>
      <c r="BG1269" s="5" t="str">
        <f>_xlfn.CONCAT(TRIM(Sheet1[[#This Row],[ASESOR]])," ",TRIM(Sheet1[[#This Row],[DEPARTAMENTO]]))</f>
        <v>CORPORACION DE TODO PERU S.A.C Arequipa</v>
      </c>
      <c r="BH1269" s="5" t="str">
        <f>Sheet1[[#This Row],[DNI_ASESOR]]</f>
        <v>20612842389</v>
      </c>
      <c r="BI1269">
        <f>IF(Sheet1[[#This Row],[GRUPO]]="G1",IF(AND(Sheet1[[#This Row],[RECIBO1_PAGADO]]&lt;&gt;"",Sheet1[[#This Row],[RECIBO1_PAGADO]]&lt;=DATEVALUE("10/06/2025")),1,0),0)</f>
        <v>0</v>
      </c>
      <c r="BJ1269" s="9">
        <f>Sheet1[[#This Row],[PRECIO CON IGV EXTERNO]]/1.18</f>
        <v>75.423728813559322</v>
      </c>
      <c r="BK1269" s="5" t="str">
        <f>IF(MONTH(Sheet1[[#This Row],[WS_RECIBO1_EMISION]])=5,"G1",IF(MONTH(Sheet1[[#This Row],[WS_RECIBO1_EMISION]])-5=1,"G2","POR DEFINIR"))</f>
        <v>POR DEFINIR</v>
      </c>
      <c r="BL1269" s="5" t="s">
        <v>1797</v>
      </c>
    </row>
    <row r="1270" spans="1:64" x14ac:dyDescent="0.25">
      <c r="A1270">
        <v>2201707</v>
      </c>
      <c r="B1270" t="s">
        <v>1579</v>
      </c>
      <c r="C1270" t="s">
        <v>94</v>
      </c>
      <c r="D1270" t="s">
        <v>95</v>
      </c>
      <c r="E1270" t="s">
        <v>96</v>
      </c>
      <c r="H1270" s="3">
        <v>45805</v>
      </c>
      <c r="I1270" s="13">
        <v>45805.54602804398</v>
      </c>
      <c r="J1270" t="s">
        <v>190</v>
      </c>
      <c r="K1270">
        <v>350</v>
      </c>
      <c r="L1270" t="s">
        <v>186</v>
      </c>
      <c r="M1270" t="s">
        <v>53</v>
      </c>
      <c r="N1270">
        <v>0</v>
      </c>
      <c r="O1270">
        <v>0</v>
      </c>
      <c r="P1270">
        <v>0</v>
      </c>
      <c r="Q1270">
        <v>0</v>
      </c>
      <c r="R1270" t="s">
        <v>227</v>
      </c>
      <c r="S1270" t="s">
        <v>227</v>
      </c>
      <c r="T1270">
        <v>0</v>
      </c>
      <c r="U1270" t="s">
        <v>227</v>
      </c>
      <c r="V1270" t="s">
        <v>227</v>
      </c>
      <c r="W1270" t="s">
        <v>227</v>
      </c>
      <c r="X1270" t="s">
        <v>227</v>
      </c>
      <c r="Y1270" t="s">
        <v>227</v>
      </c>
      <c r="Z1270" t="s">
        <v>227</v>
      </c>
      <c r="AA1270" t="s">
        <v>54</v>
      </c>
      <c r="AB1270">
        <v>69</v>
      </c>
      <c r="AC1270">
        <v>69</v>
      </c>
      <c r="AD1270" t="s">
        <v>67</v>
      </c>
      <c r="AE1270" t="s">
        <v>4</v>
      </c>
      <c r="AF1270" t="s">
        <v>8</v>
      </c>
      <c r="AG1270" t="s">
        <v>88</v>
      </c>
      <c r="AH1270" s="3">
        <v>45805</v>
      </c>
      <c r="AJ1270" t="s">
        <v>56</v>
      </c>
      <c r="AK1270" s="3"/>
      <c r="AM1270" s="3"/>
      <c r="AN1270" t="s">
        <v>57</v>
      </c>
      <c r="AO1270" s="3"/>
      <c r="AR1270"/>
      <c r="AS1270">
        <v>202505</v>
      </c>
      <c r="AT1270" s="3">
        <v>45805</v>
      </c>
      <c r="AU1270">
        <v>2201707</v>
      </c>
      <c r="AW1270" s="3"/>
      <c r="AY1270" s="3"/>
      <c r="BA1270" s="3"/>
      <c r="BC1270" s="3"/>
      <c r="BD1270">
        <v>202505</v>
      </c>
      <c r="BE1270">
        <v>202505</v>
      </c>
      <c r="BF1270" s="5">
        <f>IFERROR(VLOOKUP(Sheet1[[#This Row],[ASESOR]],Parámetros!A:B,2,0),Sheet1[[#This Row],[PERIODO_ALTA]])</f>
        <v>202505</v>
      </c>
      <c r="BG1270" s="5" t="str">
        <f>_xlfn.CONCAT(TRIM(Sheet1[[#This Row],[ASESOR]])," ",TRIM(Sheet1[[#This Row],[DEPARTAMENTO]]))</f>
        <v>ALIV TELECOM S.A.C. La Libertad</v>
      </c>
      <c r="BH1270" s="5" t="str">
        <f>Sheet1[[#This Row],[DNI_ASESOR]]</f>
        <v>20609316170</v>
      </c>
      <c r="BI1270">
        <f>IF(Sheet1[[#This Row],[GRUPO]]="G1",IF(AND(Sheet1[[#This Row],[RECIBO1_PAGADO]]&lt;&gt;"",Sheet1[[#This Row],[RECIBO1_PAGADO]]&lt;=DATEVALUE("10/06/2025")),1,0),0)</f>
        <v>0</v>
      </c>
      <c r="BJ1270" s="9">
        <f>Sheet1[[#This Row],[PRECIO CON IGV EXTERNO]]/1.18</f>
        <v>58.474576271186443</v>
      </c>
      <c r="BK1270" s="5" t="str">
        <f>IF(MONTH(Sheet1[[#This Row],[WS_RECIBO1_EMISION]])=5,"G1",IF(MONTH(Sheet1[[#This Row],[WS_RECIBO1_EMISION]])-5=1,"G2","POR DEFINIR"))</f>
        <v>POR DEFINIR</v>
      </c>
      <c r="BL1270" s="5" t="s">
        <v>1798</v>
      </c>
    </row>
    <row r="1271" spans="1:64" x14ac:dyDescent="0.25">
      <c r="A1271">
        <v>2201731</v>
      </c>
      <c r="B1271" t="s">
        <v>1580</v>
      </c>
      <c r="C1271" t="s">
        <v>89</v>
      </c>
      <c r="D1271" t="s">
        <v>89</v>
      </c>
      <c r="E1271" t="s">
        <v>89</v>
      </c>
      <c r="H1271" s="3">
        <v>45805</v>
      </c>
      <c r="I1271" s="13">
        <v>45805.548058252316</v>
      </c>
      <c r="J1271" t="s">
        <v>191</v>
      </c>
      <c r="K1271">
        <v>550</v>
      </c>
      <c r="L1271" t="s">
        <v>186</v>
      </c>
      <c r="M1271" t="s">
        <v>53</v>
      </c>
      <c r="N1271">
        <v>0</v>
      </c>
      <c r="O1271">
        <v>0</v>
      </c>
      <c r="P1271">
        <v>0</v>
      </c>
      <c r="Q1271">
        <v>0</v>
      </c>
      <c r="R1271" t="s">
        <v>227</v>
      </c>
      <c r="S1271" t="s">
        <v>227</v>
      </c>
      <c r="T1271">
        <v>0</v>
      </c>
      <c r="U1271" t="s">
        <v>227</v>
      </c>
      <c r="V1271" t="s">
        <v>227</v>
      </c>
      <c r="W1271" t="s">
        <v>227</v>
      </c>
      <c r="X1271" t="s">
        <v>227</v>
      </c>
      <c r="Y1271" t="s">
        <v>227</v>
      </c>
      <c r="Z1271" t="s">
        <v>227</v>
      </c>
      <c r="AA1271" t="s">
        <v>54</v>
      </c>
      <c r="AB1271">
        <v>89</v>
      </c>
      <c r="AC1271">
        <v>89</v>
      </c>
      <c r="AD1271" t="s">
        <v>55</v>
      </c>
      <c r="AE1271" t="s">
        <v>4</v>
      </c>
      <c r="AF1271" t="s">
        <v>8</v>
      </c>
      <c r="AG1271" t="s">
        <v>88</v>
      </c>
      <c r="AH1271" s="3">
        <v>45805</v>
      </c>
      <c r="AJ1271" t="s">
        <v>56</v>
      </c>
      <c r="AK1271" s="3"/>
      <c r="AM1271" s="3"/>
      <c r="AN1271" t="s">
        <v>57</v>
      </c>
      <c r="AO1271" s="3"/>
      <c r="AR1271"/>
      <c r="AS1271">
        <v>202505</v>
      </c>
      <c r="AT1271" s="3">
        <v>45805</v>
      </c>
      <c r="AU1271">
        <v>2201731</v>
      </c>
      <c r="AW1271" s="3"/>
      <c r="AY1271" s="3"/>
      <c r="BA1271" s="3"/>
      <c r="BC1271" s="3"/>
      <c r="BD1271">
        <v>202505</v>
      </c>
      <c r="BE1271">
        <v>202505</v>
      </c>
      <c r="BF1271" s="5">
        <f>IFERROR(VLOOKUP(Sheet1[[#This Row],[ASESOR]],Parámetros!A:B,2,0),Sheet1[[#This Row],[PERIODO_ALTA]])</f>
        <v>202505</v>
      </c>
      <c r="BG1271" s="5" t="str">
        <f>_xlfn.CONCAT(TRIM(Sheet1[[#This Row],[ASESOR]])," ",TRIM(Sheet1[[#This Row],[DEPARTAMENTO]]))</f>
        <v>ALIV TELECOM S.A.C. Piura</v>
      </c>
      <c r="BH1271" s="5" t="str">
        <f>Sheet1[[#This Row],[DNI_ASESOR]]</f>
        <v>20609316170</v>
      </c>
      <c r="BI1271">
        <f>IF(Sheet1[[#This Row],[GRUPO]]="G1",IF(AND(Sheet1[[#This Row],[RECIBO1_PAGADO]]&lt;&gt;"",Sheet1[[#This Row],[RECIBO1_PAGADO]]&lt;=DATEVALUE("10/06/2025")),1,0),0)</f>
        <v>0</v>
      </c>
      <c r="BJ1271" s="9">
        <f>Sheet1[[#This Row],[PRECIO CON IGV EXTERNO]]/1.18</f>
        <v>75.423728813559322</v>
      </c>
      <c r="BK1271" s="5" t="str">
        <f>IF(MONTH(Sheet1[[#This Row],[WS_RECIBO1_EMISION]])=5,"G1",IF(MONTH(Sheet1[[#This Row],[WS_RECIBO1_EMISION]])-5=1,"G2","POR DEFINIR"))</f>
        <v>POR DEFINIR</v>
      </c>
      <c r="BL1271" s="5" t="s">
        <v>1798</v>
      </c>
    </row>
    <row r="1272" spans="1:64" x14ac:dyDescent="0.25">
      <c r="A1272">
        <v>2201737</v>
      </c>
      <c r="B1272" t="s">
        <v>1581</v>
      </c>
      <c r="C1272" t="s">
        <v>85</v>
      </c>
      <c r="D1272" t="s">
        <v>86</v>
      </c>
      <c r="E1272" t="s">
        <v>87</v>
      </c>
      <c r="H1272" s="3">
        <v>45805</v>
      </c>
      <c r="I1272" s="13">
        <v>45805.548053935185</v>
      </c>
      <c r="J1272" t="s">
        <v>191</v>
      </c>
      <c r="K1272">
        <v>550</v>
      </c>
      <c r="L1272" t="s">
        <v>186</v>
      </c>
      <c r="M1272" t="s">
        <v>53</v>
      </c>
      <c r="N1272">
        <v>0</v>
      </c>
      <c r="O1272">
        <v>0</v>
      </c>
      <c r="P1272">
        <v>0</v>
      </c>
      <c r="Q1272">
        <v>0</v>
      </c>
      <c r="R1272" t="s">
        <v>227</v>
      </c>
      <c r="S1272" t="s">
        <v>227</v>
      </c>
      <c r="T1272">
        <v>0</v>
      </c>
      <c r="U1272" t="s">
        <v>227</v>
      </c>
      <c r="V1272" t="s">
        <v>227</v>
      </c>
      <c r="W1272" t="s">
        <v>227</v>
      </c>
      <c r="X1272" t="s">
        <v>227</v>
      </c>
      <c r="Y1272" t="s">
        <v>227</v>
      </c>
      <c r="Z1272" t="s">
        <v>227</v>
      </c>
      <c r="AA1272" t="s">
        <v>54</v>
      </c>
      <c r="AB1272">
        <v>89</v>
      </c>
      <c r="AC1272">
        <v>89</v>
      </c>
      <c r="AD1272" t="s">
        <v>67</v>
      </c>
      <c r="AE1272" t="s">
        <v>4</v>
      </c>
      <c r="AF1272" t="s">
        <v>8</v>
      </c>
      <c r="AG1272" t="s">
        <v>88</v>
      </c>
      <c r="AH1272" s="3">
        <v>45805</v>
      </c>
      <c r="AJ1272" t="s">
        <v>56</v>
      </c>
      <c r="AK1272" s="3"/>
      <c r="AM1272" s="3"/>
      <c r="AN1272" t="s">
        <v>57</v>
      </c>
      <c r="AO1272" s="3"/>
      <c r="AR1272"/>
      <c r="AS1272">
        <v>202505</v>
      </c>
      <c r="AT1272" s="3">
        <v>45805</v>
      </c>
      <c r="AU1272">
        <v>2201737</v>
      </c>
      <c r="AW1272" s="3"/>
      <c r="AY1272" s="3"/>
      <c r="BA1272" s="3"/>
      <c r="BC1272" s="3"/>
      <c r="BD1272">
        <v>202505</v>
      </c>
      <c r="BE1272">
        <v>202505</v>
      </c>
      <c r="BF1272" s="5">
        <f>IFERROR(VLOOKUP(Sheet1[[#This Row],[ASESOR]],Parámetros!A:B,2,0),Sheet1[[#This Row],[PERIODO_ALTA]])</f>
        <v>202505</v>
      </c>
      <c r="BG1272" s="5" t="str">
        <f>_xlfn.CONCAT(TRIM(Sheet1[[#This Row],[ASESOR]])," ",TRIM(Sheet1[[#This Row],[DEPARTAMENTO]]))</f>
        <v>ALIV TELECOM S.A.C. Lambayeque</v>
      </c>
      <c r="BH1272" s="5" t="str">
        <f>Sheet1[[#This Row],[DNI_ASESOR]]</f>
        <v>20609316170</v>
      </c>
      <c r="BI1272">
        <f>IF(Sheet1[[#This Row],[GRUPO]]="G1",IF(AND(Sheet1[[#This Row],[RECIBO1_PAGADO]]&lt;&gt;"",Sheet1[[#This Row],[RECIBO1_PAGADO]]&lt;=DATEVALUE("10/06/2025")),1,0),0)</f>
        <v>0</v>
      </c>
      <c r="BJ1272" s="9">
        <f>Sheet1[[#This Row],[PRECIO CON IGV EXTERNO]]/1.18</f>
        <v>75.423728813559322</v>
      </c>
      <c r="BK1272" s="5" t="str">
        <f>IF(MONTH(Sheet1[[#This Row],[WS_RECIBO1_EMISION]])=5,"G1",IF(MONTH(Sheet1[[#This Row],[WS_RECIBO1_EMISION]])-5=1,"G2","POR DEFINIR"))</f>
        <v>POR DEFINIR</v>
      </c>
      <c r="BL1272" s="5" t="s">
        <v>1798</v>
      </c>
    </row>
    <row r="1273" spans="1:64" x14ac:dyDescent="0.25">
      <c r="A1273">
        <v>2201742</v>
      </c>
      <c r="B1273" t="s">
        <v>1582</v>
      </c>
      <c r="C1273" t="s">
        <v>89</v>
      </c>
      <c r="D1273" t="s">
        <v>89</v>
      </c>
      <c r="E1273" t="s">
        <v>93</v>
      </c>
      <c r="H1273" s="3">
        <v>45805</v>
      </c>
      <c r="I1273" s="13">
        <v>45805.552225844905</v>
      </c>
      <c r="J1273" t="s">
        <v>190</v>
      </c>
      <c r="K1273">
        <v>350</v>
      </c>
      <c r="L1273" t="s">
        <v>186</v>
      </c>
      <c r="M1273" t="s">
        <v>53</v>
      </c>
      <c r="N1273">
        <v>0</v>
      </c>
      <c r="O1273">
        <v>0</v>
      </c>
      <c r="P1273">
        <v>0</v>
      </c>
      <c r="Q1273">
        <v>0</v>
      </c>
      <c r="R1273" t="s">
        <v>227</v>
      </c>
      <c r="S1273" t="s">
        <v>227</v>
      </c>
      <c r="T1273">
        <v>0</v>
      </c>
      <c r="U1273" t="s">
        <v>227</v>
      </c>
      <c r="V1273" t="s">
        <v>227</v>
      </c>
      <c r="W1273" t="s">
        <v>227</v>
      </c>
      <c r="X1273" t="s">
        <v>227</v>
      </c>
      <c r="Y1273" t="s">
        <v>227</v>
      </c>
      <c r="Z1273" t="s">
        <v>227</v>
      </c>
      <c r="AA1273" t="s">
        <v>54</v>
      </c>
      <c r="AB1273">
        <v>69</v>
      </c>
      <c r="AC1273">
        <v>69</v>
      </c>
      <c r="AD1273" t="s">
        <v>67</v>
      </c>
      <c r="AE1273" t="s">
        <v>70</v>
      </c>
      <c r="AF1273" t="s">
        <v>131</v>
      </c>
      <c r="AG1273" t="s">
        <v>88</v>
      </c>
      <c r="AH1273" s="3">
        <v>45805</v>
      </c>
      <c r="AJ1273" t="s">
        <v>56</v>
      </c>
      <c r="AK1273" s="3"/>
      <c r="AM1273" s="3"/>
      <c r="AN1273" t="s">
        <v>57</v>
      </c>
      <c r="AO1273" s="3"/>
      <c r="AR1273"/>
      <c r="AS1273">
        <v>202505</v>
      </c>
      <c r="AT1273" s="3">
        <v>45805</v>
      </c>
      <c r="AU1273">
        <v>2201742</v>
      </c>
      <c r="AW1273" s="3"/>
      <c r="AY1273" s="3"/>
      <c r="BA1273" s="3"/>
      <c r="BC1273" s="3"/>
      <c r="BD1273">
        <v>202505</v>
      </c>
      <c r="BE1273">
        <v>202505</v>
      </c>
      <c r="BF1273" s="5">
        <f>IFERROR(VLOOKUP(Sheet1[[#This Row],[ASESOR]],Parámetros!A:B,2,0),Sheet1[[#This Row],[PERIODO_ALTA]])</f>
        <v>202505</v>
      </c>
      <c r="BG1273" s="5" t="str">
        <f>_xlfn.CONCAT(TRIM(Sheet1[[#This Row],[ASESOR]])," ",TRIM(Sheet1[[#This Row],[DEPARTAMENTO]]))</f>
        <v>SICOMNET SAC Piura</v>
      </c>
      <c r="BH1273" s="5" t="str">
        <f>Sheet1[[#This Row],[DNI_ASESOR]]</f>
        <v>20610959564</v>
      </c>
      <c r="BI1273">
        <f>IF(Sheet1[[#This Row],[GRUPO]]="G1",IF(AND(Sheet1[[#This Row],[RECIBO1_PAGADO]]&lt;&gt;"",Sheet1[[#This Row],[RECIBO1_PAGADO]]&lt;=DATEVALUE("10/06/2025")),1,0),0)</f>
        <v>0</v>
      </c>
      <c r="BJ1273" s="9">
        <f>Sheet1[[#This Row],[PRECIO CON IGV EXTERNO]]/1.18</f>
        <v>58.474576271186443</v>
      </c>
      <c r="BK1273" s="5" t="str">
        <f>IF(MONTH(Sheet1[[#This Row],[WS_RECIBO1_EMISION]])=5,"G1",IF(MONTH(Sheet1[[#This Row],[WS_RECIBO1_EMISION]])-5=1,"G2","POR DEFINIR"))</f>
        <v>POR DEFINIR</v>
      </c>
      <c r="BL1273" s="5" t="s">
        <v>1798</v>
      </c>
    </row>
    <row r="1274" spans="1:64" x14ac:dyDescent="0.25">
      <c r="A1274">
        <v>2201764</v>
      </c>
      <c r="B1274" t="s">
        <v>1583</v>
      </c>
      <c r="C1274" t="s">
        <v>1003</v>
      </c>
      <c r="D1274" t="s">
        <v>1003</v>
      </c>
      <c r="E1274" t="s">
        <v>1584</v>
      </c>
      <c r="H1274" s="3">
        <v>45805</v>
      </c>
      <c r="I1274" s="13">
        <v>45805.568887118054</v>
      </c>
      <c r="J1274" t="s">
        <v>195</v>
      </c>
      <c r="K1274">
        <v>1000</v>
      </c>
      <c r="L1274" t="s">
        <v>188</v>
      </c>
      <c r="M1274" t="s">
        <v>58</v>
      </c>
      <c r="N1274">
        <v>1</v>
      </c>
      <c r="O1274">
        <v>0</v>
      </c>
      <c r="P1274">
        <v>0</v>
      </c>
      <c r="Q1274">
        <v>0</v>
      </c>
      <c r="R1274" t="s">
        <v>227</v>
      </c>
      <c r="S1274" t="s">
        <v>227</v>
      </c>
      <c r="T1274">
        <v>0</v>
      </c>
      <c r="U1274" t="s">
        <v>227</v>
      </c>
      <c r="V1274" t="s">
        <v>227</v>
      </c>
      <c r="W1274" t="s">
        <v>227</v>
      </c>
      <c r="X1274" t="s">
        <v>227</v>
      </c>
      <c r="Y1274" t="s">
        <v>227</v>
      </c>
      <c r="Z1274" t="s">
        <v>228</v>
      </c>
      <c r="AA1274" t="s">
        <v>54</v>
      </c>
      <c r="AB1274">
        <v>129.9</v>
      </c>
      <c r="AC1274">
        <v>111.563</v>
      </c>
      <c r="AD1274" t="s">
        <v>67</v>
      </c>
      <c r="AE1274" t="s">
        <v>1082</v>
      </c>
      <c r="AF1274" t="s">
        <v>1083</v>
      </c>
      <c r="AG1274" t="s">
        <v>88</v>
      </c>
      <c r="AH1274" s="3">
        <v>45805</v>
      </c>
      <c r="AJ1274" t="s">
        <v>56</v>
      </c>
      <c r="AK1274" s="3"/>
      <c r="AM1274" s="3"/>
      <c r="AN1274" t="s">
        <v>57</v>
      </c>
      <c r="AO1274" s="3"/>
      <c r="AR1274"/>
      <c r="AS1274">
        <v>202505</v>
      </c>
      <c r="AT1274" s="3">
        <v>45805</v>
      </c>
      <c r="AU1274">
        <v>2201764</v>
      </c>
      <c r="AW1274" s="3"/>
      <c r="AY1274" s="3"/>
      <c r="BA1274" s="3"/>
      <c r="BC1274" s="3"/>
      <c r="BD1274">
        <v>202505</v>
      </c>
      <c r="BE1274">
        <v>202505</v>
      </c>
      <c r="BF1274" s="5">
        <f>IFERROR(VLOOKUP(Sheet1[[#This Row],[ASESOR]],Parámetros!A:B,2,0),Sheet1[[#This Row],[PERIODO_ALTA]])</f>
        <v>202505</v>
      </c>
      <c r="BG1274" s="5" t="str">
        <f>_xlfn.CONCAT(TRIM(Sheet1[[#This Row],[ASESOR]])," ",TRIM(Sheet1[[#This Row],[DEPARTAMENTO]]))</f>
        <v>MEBRA ABSOLUTO S.A.C. Arequipa</v>
      </c>
      <c r="BH1274" s="5" t="str">
        <f>Sheet1[[#This Row],[DNI_ASESOR]]</f>
        <v>20601247519</v>
      </c>
      <c r="BI1274">
        <f>IF(Sheet1[[#This Row],[GRUPO]]="G1",IF(AND(Sheet1[[#This Row],[RECIBO1_PAGADO]]&lt;&gt;"",Sheet1[[#This Row],[RECIBO1_PAGADO]]&lt;=DATEVALUE("10/06/2025")),1,0),0)</f>
        <v>0</v>
      </c>
      <c r="BJ1274" s="9">
        <f>Sheet1[[#This Row],[PRECIO CON IGV EXTERNO]]/1.18</f>
        <v>94.544915254237296</v>
      </c>
      <c r="BK1274" s="5" t="str">
        <f>IF(MONTH(Sheet1[[#This Row],[WS_RECIBO1_EMISION]])=5,"G1",IF(MONTH(Sheet1[[#This Row],[WS_RECIBO1_EMISION]])-5=1,"G2","POR DEFINIR"))</f>
        <v>POR DEFINIR</v>
      </c>
      <c r="BL1274" s="5" t="s">
        <v>1797</v>
      </c>
    </row>
    <row r="1275" spans="1:64" x14ac:dyDescent="0.25">
      <c r="A1275">
        <v>2201846</v>
      </c>
      <c r="B1275" t="s">
        <v>1585</v>
      </c>
      <c r="C1275" t="s">
        <v>98</v>
      </c>
      <c r="D1275" t="s">
        <v>99</v>
      </c>
      <c r="E1275" t="s">
        <v>101</v>
      </c>
      <c r="H1275" s="3">
        <v>45805</v>
      </c>
      <c r="I1275" s="13">
        <v>45805.579395868059</v>
      </c>
      <c r="J1275" t="s">
        <v>195</v>
      </c>
      <c r="K1275">
        <v>1000</v>
      </c>
      <c r="L1275" t="s">
        <v>188</v>
      </c>
      <c r="M1275" t="s">
        <v>58</v>
      </c>
      <c r="N1275">
        <v>1</v>
      </c>
      <c r="O1275">
        <v>0</v>
      </c>
      <c r="P1275">
        <v>0</v>
      </c>
      <c r="Q1275">
        <v>0</v>
      </c>
      <c r="R1275" t="s">
        <v>227</v>
      </c>
      <c r="S1275" t="s">
        <v>227</v>
      </c>
      <c r="T1275">
        <v>0</v>
      </c>
      <c r="U1275" t="s">
        <v>227</v>
      </c>
      <c r="V1275" t="s">
        <v>227</v>
      </c>
      <c r="W1275" t="s">
        <v>227</v>
      </c>
      <c r="X1275" t="s">
        <v>227</v>
      </c>
      <c r="Y1275" t="s">
        <v>227</v>
      </c>
      <c r="Z1275" t="s">
        <v>228</v>
      </c>
      <c r="AA1275" t="s">
        <v>54</v>
      </c>
      <c r="AB1275">
        <v>129.9</v>
      </c>
      <c r="AC1275">
        <v>111.563</v>
      </c>
      <c r="AD1275" t="s">
        <v>55</v>
      </c>
      <c r="AE1275" t="s">
        <v>247</v>
      </c>
      <c r="AF1275" t="s">
        <v>153</v>
      </c>
      <c r="AG1275" t="s">
        <v>88</v>
      </c>
      <c r="AH1275" s="3">
        <v>45805</v>
      </c>
      <c r="AJ1275" t="s">
        <v>56</v>
      </c>
      <c r="AK1275" s="3"/>
      <c r="AM1275" s="3"/>
      <c r="AN1275" t="s">
        <v>57</v>
      </c>
      <c r="AO1275" s="3"/>
      <c r="AR1275"/>
      <c r="AS1275">
        <v>202505</v>
      </c>
      <c r="AT1275" s="3">
        <v>45805</v>
      </c>
      <c r="AU1275">
        <v>2201846</v>
      </c>
      <c r="AW1275" s="3"/>
      <c r="AY1275" s="3"/>
      <c r="BA1275" s="3"/>
      <c r="BC1275" s="3"/>
      <c r="BD1275">
        <v>202505</v>
      </c>
      <c r="BE1275">
        <v>202505</v>
      </c>
      <c r="BF1275" s="5">
        <f>IFERROR(VLOOKUP(Sheet1[[#This Row],[ASESOR]],Parámetros!A:B,2,0),Sheet1[[#This Row],[PERIODO_ALTA]])</f>
        <v>202505</v>
      </c>
      <c r="BG1275" s="5" t="str">
        <f>_xlfn.CONCAT(TRIM(Sheet1[[#This Row],[ASESOR]])," ",TRIM(Sheet1[[#This Row],[DEPARTAMENTO]]))</f>
        <v>CORPORACION DE TODO PERU S.A.C Áncash</v>
      </c>
      <c r="BH1275" s="5" t="str">
        <f>Sheet1[[#This Row],[DNI_ASESOR]]</f>
        <v>20612842380</v>
      </c>
      <c r="BI1275">
        <f>IF(Sheet1[[#This Row],[GRUPO]]="G1",IF(AND(Sheet1[[#This Row],[RECIBO1_PAGADO]]&lt;&gt;"",Sheet1[[#This Row],[RECIBO1_PAGADO]]&lt;=DATEVALUE("10/06/2025")),1,0),0)</f>
        <v>0</v>
      </c>
      <c r="BJ1275" s="9">
        <f>Sheet1[[#This Row],[PRECIO CON IGV EXTERNO]]/1.18</f>
        <v>94.544915254237296</v>
      </c>
      <c r="BK1275" s="5" t="str">
        <f>IF(MONTH(Sheet1[[#This Row],[WS_RECIBO1_EMISION]])=5,"G1",IF(MONTH(Sheet1[[#This Row],[WS_RECIBO1_EMISION]])-5=1,"G2","POR DEFINIR"))</f>
        <v>POR DEFINIR</v>
      </c>
      <c r="BL1275" s="5" t="s">
        <v>1798</v>
      </c>
    </row>
    <row r="1276" spans="1:64" x14ac:dyDescent="0.25">
      <c r="A1276">
        <v>2201878</v>
      </c>
      <c r="B1276" t="s">
        <v>1586</v>
      </c>
      <c r="C1276" t="s">
        <v>94</v>
      </c>
      <c r="D1276" t="s">
        <v>95</v>
      </c>
      <c r="E1276" t="s">
        <v>102</v>
      </c>
      <c r="H1276" s="3">
        <v>45805</v>
      </c>
      <c r="I1276" s="13">
        <v>45805.589749884261</v>
      </c>
      <c r="J1276" t="s">
        <v>195</v>
      </c>
      <c r="K1276">
        <v>1000</v>
      </c>
      <c r="L1276" t="s">
        <v>188</v>
      </c>
      <c r="M1276" t="s">
        <v>58</v>
      </c>
      <c r="N1276">
        <v>1</v>
      </c>
      <c r="O1276">
        <v>0</v>
      </c>
      <c r="P1276">
        <v>0</v>
      </c>
      <c r="Q1276">
        <v>0</v>
      </c>
      <c r="R1276" t="s">
        <v>227</v>
      </c>
      <c r="S1276" t="s">
        <v>227</v>
      </c>
      <c r="T1276">
        <v>0</v>
      </c>
      <c r="U1276" t="s">
        <v>227</v>
      </c>
      <c r="V1276" t="s">
        <v>227</v>
      </c>
      <c r="W1276" t="s">
        <v>227</v>
      </c>
      <c r="X1276" t="s">
        <v>227</v>
      </c>
      <c r="Y1276" t="s">
        <v>227</v>
      </c>
      <c r="Z1276" t="s">
        <v>228</v>
      </c>
      <c r="AA1276" t="s">
        <v>54</v>
      </c>
      <c r="AB1276">
        <v>129.9</v>
      </c>
      <c r="AC1276">
        <v>111.563</v>
      </c>
      <c r="AD1276" t="s">
        <v>67</v>
      </c>
      <c r="AE1276" t="s">
        <v>70</v>
      </c>
      <c r="AF1276" t="s">
        <v>131</v>
      </c>
      <c r="AG1276" t="s">
        <v>88</v>
      </c>
      <c r="AH1276" s="3">
        <v>45805</v>
      </c>
      <c r="AJ1276" t="s">
        <v>56</v>
      </c>
      <c r="AK1276" s="3"/>
      <c r="AM1276" s="3"/>
      <c r="AN1276" t="s">
        <v>57</v>
      </c>
      <c r="AO1276" s="3"/>
      <c r="AQ1276" t="s">
        <v>57</v>
      </c>
      <c r="AR1276" t="s">
        <v>69</v>
      </c>
      <c r="AS1276">
        <v>202505</v>
      </c>
      <c r="AT1276" s="3">
        <v>45805</v>
      </c>
      <c r="AU1276">
        <v>2201878</v>
      </c>
      <c r="AW1276" s="3"/>
      <c r="AY1276" s="3"/>
      <c r="BA1276" s="3"/>
      <c r="BC1276" s="3"/>
      <c r="BD1276">
        <v>202505</v>
      </c>
      <c r="BE1276">
        <v>202505</v>
      </c>
      <c r="BF1276" s="5">
        <f>IFERROR(VLOOKUP(Sheet1[[#This Row],[ASESOR]],Parámetros!A:B,2,0),Sheet1[[#This Row],[PERIODO_ALTA]])</f>
        <v>202505</v>
      </c>
      <c r="BG1276" s="5" t="str">
        <f>_xlfn.CONCAT(TRIM(Sheet1[[#This Row],[ASESOR]])," ",TRIM(Sheet1[[#This Row],[DEPARTAMENTO]]))</f>
        <v>SICOMNET SAC La Libertad</v>
      </c>
      <c r="BH1276" s="5" t="str">
        <f>Sheet1[[#This Row],[DNI_ASESOR]]</f>
        <v>20610959564</v>
      </c>
      <c r="BI1276">
        <f>IF(Sheet1[[#This Row],[GRUPO]]="G1",IF(AND(Sheet1[[#This Row],[RECIBO1_PAGADO]]&lt;&gt;"",Sheet1[[#This Row],[RECIBO1_PAGADO]]&lt;=DATEVALUE("10/06/2025")),1,0),0)</f>
        <v>0</v>
      </c>
      <c r="BJ1276" s="9">
        <f>Sheet1[[#This Row],[PRECIO CON IGV EXTERNO]]/1.18</f>
        <v>94.544915254237296</v>
      </c>
      <c r="BK1276" s="5" t="str">
        <f>IF(MONTH(Sheet1[[#This Row],[WS_RECIBO1_EMISION]])=5,"G1",IF(MONTH(Sheet1[[#This Row],[WS_RECIBO1_EMISION]])-5=1,"G2","POR DEFINIR"))</f>
        <v>POR DEFINIR</v>
      </c>
      <c r="BL1276" s="5" t="s">
        <v>1798</v>
      </c>
    </row>
    <row r="1277" spans="1:64" x14ac:dyDescent="0.25">
      <c r="A1277">
        <v>2201906</v>
      </c>
      <c r="B1277" t="s">
        <v>1587</v>
      </c>
      <c r="C1277" t="s">
        <v>94</v>
      </c>
      <c r="D1277" t="s">
        <v>95</v>
      </c>
      <c r="E1277" t="s">
        <v>96</v>
      </c>
      <c r="H1277" s="3">
        <v>45805</v>
      </c>
      <c r="I1277" s="13">
        <v>45805.591879826388</v>
      </c>
      <c r="J1277" t="s">
        <v>190</v>
      </c>
      <c r="K1277">
        <v>350</v>
      </c>
      <c r="L1277" t="s">
        <v>186</v>
      </c>
      <c r="M1277" t="s">
        <v>53</v>
      </c>
      <c r="N1277">
        <v>0</v>
      </c>
      <c r="O1277">
        <v>0</v>
      </c>
      <c r="P1277">
        <v>0</v>
      </c>
      <c r="Q1277">
        <v>0</v>
      </c>
      <c r="R1277" t="s">
        <v>227</v>
      </c>
      <c r="S1277" t="s">
        <v>227</v>
      </c>
      <c r="T1277">
        <v>0</v>
      </c>
      <c r="U1277" t="s">
        <v>227</v>
      </c>
      <c r="V1277" t="s">
        <v>227</v>
      </c>
      <c r="W1277" t="s">
        <v>227</v>
      </c>
      <c r="X1277" t="s">
        <v>227</v>
      </c>
      <c r="Y1277" t="s">
        <v>227</v>
      </c>
      <c r="Z1277" t="s">
        <v>227</v>
      </c>
      <c r="AA1277" t="s">
        <v>54</v>
      </c>
      <c r="AB1277">
        <v>69</v>
      </c>
      <c r="AC1277">
        <v>69</v>
      </c>
      <c r="AD1277" t="s">
        <v>55</v>
      </c>
      <c r="AE1277" t="s">
        <v>4</v>
      </c>
      <c r="AF1277" t="s">
        <v>8</v>
      </c>
      <c r="AG1277" t="s">
        <v>88</v>
      </c>
      <c r="AH1277" s="3">
        <v>45805</v>
      </c>
      <c r="AJ1277" t="s">
        <v>56</v>
      </c>
      <c r="AK1277" s="3"/>
      <c r="AM1277" s="3"/>
      <c r="AN1277" t="s">
        <v>57</v>
      </c>
      <c r="AO1277" s="3"/>
      <c r="AR1277"/>
      <c r="AS1277">
        <v>202505</v>
      </c>
      <c r="AT1277" s="3">
        <v>45805</v>
      </c>
      <c r="AU1277">
        <v>2201906</v>
      </c>
      <c r="AW1277" s="3"/>
      <c r="AY1277" s="3"/>
      <c r="BA1277" s="3"/>
      <c r="BC1277" s="3"/>
      <c r="BD1277">
        <v>202505</v>
      </c>
      <c r="BE1277">
        <v>202505</v>
      </c>
      <c r="BF1277" s="5">
        <f>IFERROR(VLOOKUP(Sheet1[[#This Row],[ASESOR]],Parámetros!A:B,2,0),Sheet1[[#This Row],[PERIODO_ALTA]])</f>
        <v>202505</v>
      </c>
      <c r="BG1277" s="5" t="str">
        <f>_xlfn.CONCAT(TRIM(Sheet1[[#This Row],[ASESOR]])," ",TRIM(Sheet1[[#This Row],[DEPARTAMENTO]]))</f>
        <v>ALIV TELECOM S.A.C. La Libertad</v>
      </c>
      <c r="BH1277" s="5" t="str">
        <f>Sheet1[[#This Row],[DNI_ASESOR]]</f>
        <v>20609316170</v>
      </c>
      <c r="BI1277">
        <f>IF(Sheet1[[#This Row],[GRUPO]]="G1",IF(AND(Sheet1[[#This Row],[RECIBO1_PAGADO]]&lt;&gt;"",Sheet1[[#This Row],[RECIBO1_PAGADO]]&lt;=DATEVALUE("10/06/2025")),1,0),0)</f>
        <v>0</v>
      </c>
      <c r="BJ1277" s="9">
        <f>Sheet1[[#This Row],[PRECIO CON IGV EXTERNO]]/1.18</f>
        <v>58.474576271186443</v>
      </c>
      <c r="BK1277" s="5" t="str">
        <f>IF(MONTH(Sheet1[[#This Row],[WS_RECIBO1_EMISION]])=5,"G1",IF(MONTH(Sheet1[[#This Row],[WS_RECIBO1_EMISION]])-5=1,"G2","POR DEFINIR"))</f>
        <v>POR DEFINIR</v>
      </c>
      <c r="BL1277" s="5" t="s">
        <v>1798</v>
      </c>
    </row>
    <row r="1278" spans="1:64" x14ac:dyDescent="0.25">
      <c r="A1278">
        <v>2201927</v>
      </c>
      <c r="B1278" t="s">
        <v>1588</v>
      </c>
      <c r="C1278" t="s">
        <v>89</v>
      </c>
      <c r="D1278" t="s">
        <v>89</v>
      </c>
      <c r="E1278" t="s">
        <v>93</v>
      </c>
      <c r="H1278" s="3">
        <v>45805</v>
      </c>
      <c r="I1278" s="13">
        <v>45805.602215937499</v>
      </c>
      <c r="J1278" t="s">
        <v>190</v>
      </c>
      <c r="K1278">
        <v>350</v>
      </c>
      <c r="L1278" t="s">
        <v>188</v>
      </c>
      <c r="M1278" t="s">
        <v>58</v>
      </c>
      <c r="N1278">
        <v>0</v>
      </c>
      <c r="O1278">
        <v>0</v>
      </c>
      <c r="P1278">
        <v>1</v>
      </c>
      <c r="Q1278">
        <v>0</v>
      </c>
      <c r="R1278" t="s">
        <v>227</v>
      </c>
      <c r="S1278" t="s">
        <v>227</v>
      </c>
      <c r="T1278">
        <v>0</v>
      </c>
      <c r="U1278" t="s">
        <v>227</v>
      </c>
      <c r="V1278" t="s">
        <v>227</v>
      </c>
      <c r="W1278" t="s">
        <v>227</v>
      </c>
      <c r="X1278" t="s">
        <v>227</v>
      </c>
      <c r="Y1278" t="s">
        <v>227</v>
      </c>
      <c r="Z1278" t="s">
        <v>227</v>
      </c>
      <c r="AA1278" t="s">
        <v>54</v>
      </c>
      <c r="AB1278">
        <v>84</v>
      </c>
      <c r="AC1278">
        <v>84</v>
      </c>
      <c r="AD1278" t="s">
        <v>67</v>
      </c>
      <c r="AE1278" t="s">
        <v>4</v>
      </c>
      <c r="AF1278" t="s">
        <v>8</v>
      </c>
      <c r="AG1278" t="s">
        <v>88</v>
      </c>
      <c r="AH1278" s="3">
        <v>45805</v>
      </c>
      <c r="AJ1278" t="s">
        <v>56</v>
      </c>
      <c r="AK1278" s="3"/>
      <c r="AM1278" s="3"/>
      <c r="AN1278" t="s">
        <v>57</v>
      </c>
      <c r="AO1278" s="3"/>
      <c r="AR1278"/>
      <c r="AS1278">
        <v>202505</v>
      </c>
      <c r="AT1278" s="3">
        <v>45805</v>
      </c>
      <c r="AU1278">
        <v>2201927</v>
      </c>
      <c r="AW1278" s="3"/>
      <c r="AY1278" s="3"/>
      <c r="BA1278" s="3"/>
      <c r="BC1278" s="3"/>
      <c r="BD1278">
        <v>202505</v>
      </c>
      <c r="BE1278">
        <v>202505</v>
      </c>
      <c r="BF1278" s="5">
        <f>IFERROR(VLOOKUP(Sheet1[[#This Row],[ASESOR]],Parámetros!A:B,2,0),Sheet1[[#This Row],[PERIODO_ALTA]])</f>
        <v>202505</v>
      </c>
      <c r="BG1278" s="5" t="str">
        <f>_xlfn.CONCAT(TRIM(Sheet1[[#This Row],[ASESOR]])," ",TRIM(Sheet1[[#This Row],[DEPARTAMENTO]]))</f>
        <v>ALIV TELECOM S.A.C. Piura</v>
      </c>
      <c r="BH1278" s="5" t="str">
        <f>Sheet1[[#This Row],[DNI_ASESOR]]</f>
        <v>20609316170</v>
      </c>
      <c r="BI1278">
        <f>IF(Sheet1[[#This Row],[GRUPO]]="G1",IF(AND(Sheet1[[#This Row],[RECIBO1_PAGADO]]&lt;&gt;"",Sheet1[[#This Row],[RECIBO1_PAGADO]]&lt;=DATEVALUE("10/06/2025")),1,0),0)</f>
        <v>0</v>
      </c>
      <c r="BJ1278" s="9">
        <f>Sheet1[[#This Row],[PRECIO CON IGV EXTERNO]]/1.18</f>
        <v>71.186440677966104</v>
      </c>
      <c r="BK1278" s="5" t="str">
        <f>IF(MONTH(Sheet1[[#This Row],[WS_RECIBO1_EMISION]])=5,"G1",IF(MONTH(Sheet1[[#This Row],[WS_RECIBO1_EMISION]])-5=1,"G2","POR DEFINIR"))</f>
        <v>POR DEFINIR</v>
      </c>
      <c r="BL1278" s="5" t="s">
        <v>1798</v>
      </c>
    </row>
    <row r="1279" spans="1:64" x14ac:dyDescent="0.25">
      <c r="A1279">
        <v>2202038</v>
      </c>
      <c r="B1279" t="s">
        <v>1589</v>
      </c>
      <c r="C1279" t="s">
        <v>85</v>
      </c>
      <c r="D1279" t="s">
        <v>86</v>
      </c>
      <c r="E1279" t="s">
        <v>87</v>
      </c>
      <c r="H1279" s="3">
        <v>45805</v>
      </c>
      <c r="I1279" s="13">
        <v>45805.646088657406</v>
      </c>
      <c r="J1279" t="s">
        <v>195</v>
      </c>
      <c r="K1279">
        <v>1000</v>
      </c>
      <c r="L1279" t="s">
        <v>188</v>
      </c>
      <c r="M1279" t="s">
        <v>58</v>
      </c>
      <c r="N1279">
        <v>1</v>
      </c>
      <c r="O1279">
        <v>0</v>
      </c>
      <c r="P1279">
        <v>0</v>
      </c>
      <c r="Q1279">
        <v>0</v>
      </c>
      <c r="R1279" t="s">
        <v>227</v>
      </c>
      <c r="S1279" t="s">
        <v>227</v>
      </c>
      <c r="T1279">
        <v>0</v>
      </c>
      <c r="U1279" t="s">
        <v>227</v>
      </c>
      <c r="V1279" t="s">
        <v>227</v>
      </c>
      <c r="W1279" t="s">
        <v>227</v>
      </c>
      <c r="X1279" t="s">
        <v>227</v>
      </c>
      <c r="Y1279" t="s">
        <v>227</v>
      </c>
      <c r="Z1279" t="s">
        <v>228</v>
      </c>
      <c r="AA1279" t="s">
        <v>54</v>
      </c>
      <c r="AB1279">
        <v>129.9</v>
      </c>
      <c r="AC1279">
        <v>111.563</v>
      </c>
      <c r="AD1279" t="s">
        <v>55</v>
      </c>
      <c r="AE1279" t="s">
        <v>4</v>
      </c>
      <c r="AF1279" t="s">
        <v>8</v>
      </c>
      <c r="AG1279" t="s">
        <v>88</v>
      </c>
      <c r="AH1279" s="3">
        <v>45806</v>
      </c>
      <c r="AJ1279" t="s">
        <v>56</v>
      </c>
      <c r="AK1279" s="3"/>
      <c r="AM1279" s="3"/>
      <c r="AN1279" t="s">
        <v>57</v>
      </c>
      <c r="AO1279" s="3"/>
      <c r="AR1279"/>
      <c r="AS1279">
        <v>202505</v>
      </c>
      <c r="AT1279" s="3">
        <v>45806</v>
      </c>
      <c r="AU1279">
        <v>2202038</v>
      </c>
      <c r="AW1279" s="3"/>
      <c r="AY1279" s="3"/>
      <c r="BA1279" s="3"/>
      <c r="BC1279" s="3"/>
      <c r="BD1279">
        <v>202505</v>
      </c>
      <c r="BE1279">
        <v>202505</v>
      </c>
      <c r="BF1279" s="5">
        <f>IFERROR(VLOOKUP(Sheet1[[#This Row],[ASESOR]],Parámetros!A:B,2,0),Sheet1[[#This Row],[PERIODO_ALTA]])</f>
        <v>202505</v>
      </c>
      <c r="BG1279" s="5" t="str">
        <f>_xlfn.CONCAT(TRIM(Sheet1[[#This Row],[ASESOR]])," ",TRIM(Sheet1[[#This Row],[DEPARTAMENTO]]))</f>
        <v>ALIV TELECOM S.A.C. Lambayeque</v>
      </c>
      <c r="BH1279" s="5" t="str">
        <f>Sheet1[[#This Row],[DNI_ASESOR]]</f>
        <v>20609316170</v>
      </c>
      <c r="BI1279">
        <f>IF(Sheet1[[#This Row],[GRUPO]]="G1",IF(AND(Sheet1[[#This Row],[RECIBO1_PAGADO]]&lt;&gt;"",Sheet1[[#This Row],[RECIBO1_PAGADO]]&lt;=DATEVALUE("10/06/2025")),1,0),0)</f>
        <v>0</v>
      </c>
      <c r="BJ1279" s="9">
        <f>Sheet1[[#This Row],[PRECIO CON IGV EXTERNO]]/1.18</f>
        <v>94.544915254237296</v>
      </c>
      <c r="BK1279" s="5" t="str">
        <f>IF(MONTH(Sheet1[[#This Row],[WS_RECIBO1_EMISION]])=5,"G1",IF(MONTH(Sheet1[[#This Row],[WS_RECIBO1_EMISION]])-5=1,"G2","POR DEFINIR"))</f>
        <v>POR DEFINIR</v>
      </c>
      <c r="BL1279" s="5" t="s">
        <v>1798</v>
      </c>
    </row>
    <row r="1280" spans="1:64" x14ac:dyDescent="0.25">
      <c r="A1280">
        <v>2202079</v>
      </c>
      <c r="B1280" t="s">
        <v>1590</v>
      </c>
      <c r="C1280" t="s">
        <v>89</v>
      </c>
      <c r="D1280" t="s">
        <v>89</v>
      </c>
      <c r="E1280" t="s">
        <v>89</v>
      </c>
      <c r="H1280" s="3">
        <v>45805</v>
      </c>
      <c r="I1280" s="13">
        <v>45805.652307291668</v>
      </c>
      <c r="J1280" t="s">
        <v>190</v>
      </c>
      <c r="K1280">
        <v>350</v>
      </c>
      <c r="L1280" t="s">
        <v>186</v>
      </c>
      <c r="M1280" t="s">
        <v>53</v>
      </c>
      <c r="N1280">
        <v>0</v>
      </c>
      <c r="O1280">
        <v>0</v>
      </c>
      <c r="P1280">
        <v>0</v>
      </c>
      <c r="Q1280">
        <v>0</v>
      </c>
      <c r="R1280" t="s">
        <v>227</v>
      </c>
      <c r="S1280" t="s">
        <v>227</v>
      </c>
      <c r="T1280">
        <v>0</v>
      </c>
      <c r="U1280" t="s">
        <v>227</v>
      </c>
      <c r="V1280" t="s">
        <v>227</v>
      </c>
      <c r="W1280" t="s">
        <v>227</v>
      </c>
      <c r="X1280" t="s">
        <v>227</v>
      </c>
      <c r="Y1280" t="s">
        <v>227</v>
      </c>
      <c r="Z1280" t="s">
        <v>227</v>
      </c>
      <c r="AA1280" t="s">
        <v>54</v>
      </c>
      <c r="AB1280">
        <v>69</v>
      </c>
      <c r="AC1280">
        <v>69</v>
      </c>
      <c r="AD1280" t="s">
        <v>67</v>
      </c>
      <c r="AE1280" t="s">
        <v>4</v>
      </c>
      <c r="AF1280" t="s">
        <v>8</v>
      </c>
      <c r="AG1280" t="s">
        <v>88</v>
      </c>
      <c r="AH1280" s="3">
        <v>45806</v>
      </c>
      <c r="AJ1280" t="s">
        <v>56</v>
      </c>
      <c r="AK1280" s="3"/>
      <c r="AM1280" s="3"/>
      <c r="AN1280" t="s">
        <v>57</v>
      </c>
      <c r="AO1280" s="3"/>
      <c r="AR1280"/>
      <c r="AS1280">
        <v>202505</v>
      </c>
      <c r="AT1280" s="3">
        <v>45806</v>
      </c>
      <c r="AU1280">
        <v>2202079</v>
      </c>
      <c r="AW1280" s="3"/>
      <c r="AY1280" s="3"/>
      <c r="BA1280" s="3"/>
      <c r="BC1280" s="3"/>
      <c r="BD1280">
        <v>202505</v>
      </c>
      <c r="BE1280">
        <v>202505</v>
      </c>
      <c r="BF1280" s="5">
        <f>IFERROR(VLOOKUP(Sheet1[[#This Row],[ASESOR]],Parámetros!A:B,2,0),Sheet1[[#This Row],[PERIODO_ALTA]])</f>
        <v>202505</v>
      </c>
      <c r="BG1280" s="5" t="str">
        <f>_xlfn.CONCAT(TRIM(Sheet1[[#This Row],[ASESOR]])," ",TRIM(Sheet1[[#This Row],[DEPARTAMENTO]]))</f>
        <v>ALIV TELECOM S.A.C. Piura</v>
      </c>
      <c r="BH1280" s="5" t="str">
        <f>Sheet1[[#This Row],[DNI_ASESOR]]</f>
        <v>20609316170</v>
      </c>
      <c r="BI1280">
        <f>IF(Sheet1[[#This Row],[GRUPO]]="G1",IF(AND(Sheet1[[#This Row],[RECIBO1_PAGADO]]&lt;&gt;"",Sheet1[[#This Row],[RECIBO1_PAGADO]]&lt;=DATEVALUE("10/06/2025")),1,0),0)</f>
        <v>0</v>
      </c>
      <c r="BJ1280" s="9">
        <f>Sheet1[[#This Row],[PRECIO CON IGV EXTERNO]]/1.18</f>
        <v>58.474576271186443</v>
      </c>
      <c r="BK1280" s="5" t="str">
        <f>IF(MONTH(Sheet1[[#This Row],[WS_RECIBO1_EMISION]])=5,"G1",IF(MONTH(Sheet1[[#This Row],[WS_RECIBO1_EMISION]])-5=1,"G2","POR DEFINIR"))</f>
        <v>POR DEFINIR</v>
      </c>
      <c r="BL1280" s="5" t="s">
        <v>1798</v>
      </c>
    </row>
    <row r="1281" spans="1:64" x14ac:dyDescent="0.25">
      <c r="A1281">
        <v>2202146</v>
      </c>
      <c r="B1281" t="s">
        <v>1591</v>
      </c>
      <c r="C1281" t="s">
        <v>89</v>
      </c>
      <c r="D1281" t="s">
        <v>89</v>
      </c>
      <c r="E1281" t="s">
        <v>93</v>
      </c>
      <c r="H1281" s="3">
        <v>45805</v>
      </c>
      <c r="I1281" s="13">
        <v>45805.673145023145</v>
      </c>
      <c r="J1281" t="s">
        <v>190</v>
      </c>
      <c r="K1281">
        <v>350</v>
      </c>
      <c r="L1281" t="s">
        <v>186</v>
      </c>
      <c r="M1281" t="s">
        <v>53</v>
      </c>
      <c r="N1281">
        <v>0</v>
      </c>
      <c r="O1281">
        <v>0</v>
      </c>
      <c r="P1281">
        <v>0</v>
      </c>
      <c r="Q1281">
        <v>0</v>
      </c>
      <c r="R1281" t="s">
        <v>227</v>
      </c>
      <c r="S1281" t="s">
        <v>227</v>
      </c>
      <c r="T1281">
        <v>0</v>
      </c>
      <c r="U1281" t="s">
        <v>227</v>
      </c>
      <c r="V1281" t="s">
        <v>227</v>
      </c>
      <c r="W1281" t="s">
        <v>227</v>
      </c>
      <c r="X1281" t="s">
        <v>227</v>
      </c>
      <c r="Y1281" t="s">
        <v>227</v>
      </c>
      <c r="Z1281" t="s">
        <v>227</v>
      </c>
      <c r="AA1281" t="s">
        <v>54</v>
      </c>
      <c r="AB1281">
        <v>69</v>
      </c>
      <c r="AC1281">
        <v>69</v>
      </c>
      <c r="AD1281" t="s">
        <v>67</v>
      </c>
      <c r="AE1281" t="s">
        <v>4</v>
      </c>
      <c r="AF1281" t="s">
        <v>8</v>
      </c>
      <c r="AG1281" t="s">
        <v>88</v>
      </c>
      <c r="AH1281" s="3">
        <v>45807</v>
      </c>
      <c r="AJ1281" t="s">
        <v>56</v>
      </c>
      <c r="AK1281" s="3"/>
      <c r="AM1281" s="3"/>
      <c r="AN1281" t="s">
        <v>57</v>
      </c>
      <c r="AO1281" s="3"/>
      <c r="AR1281"/>
      <c r="AS1281">
        <v>202505</v>
      </c>
      <c r="AT1281" s="3">
        <v>45807</v>
      </c>
      <c r="AU1281">
        <v>2202146</v>
      </c>
      <c r="AW1281" s="3"/>
      <c r="AY1281" s="3"/>
      <c r="BA1281" s="3"/>
      <c r="BC1281" s="3"/>
      <c r="BD1281">
        <v>202505</v>
      </c>
      <c r="BE1281">
        <v>202505</v>
      </c>
      <c r="BF1281" s="5">
        <f>IFERROR(VLOOKUP(Sheet1[[#This Row],[ASESOR]],Parámetros!A:B,2,0),Sheet1[[#This Row],[PERIODO_ALTA]])</f>
        <v>202505</v>
      </c>
      <c r="BG1281" s="5" t="str">
        <f>_xlfn.CONCAT(TRIM(Sheet1[[#This Row],[ASESOR]])," ",TRIM(Sheet1[[#This Row],[DEPARTAMENTO]]))</f>
        <v>ALIV TELECOM S.A.C. Piura</v>
      </c>
      <c r="BH1281" s="5" t="str">
        <f>Sheet1[[#This Row],[DNI_ASESOR]]</f>
        <v>20609316170</v>
      </c>
      <c r="BI1281">
        <f>IF(Sheet1[[#This Row],[GRUPO]]="G1",IF(AND(Sheet1[[#This Row],[RECIBO1_PAGADO]]&lt;&gt;"",Sheet1[[#This Row],[RECIBO1_PAGADO]]&lt;=DATEVALUE("10/06/2025")),1,0),0)</f>
        <v>0</v>
      </c>
      <c r="BJ1281" s="9">
        <f>Sheet1[[#This Row],[PRECIO CON IGV EXTERNO]]/1.18</f>
        <v>58.474576271186443</v>
      </c>
      <c r="BK1281" s="5" t="str">
        <f>IF(MONTH(Sheet1[[#This Row],[WS_RECIBO1_EMISION]])=5,"G1",IF(MONTH(Sheet1[[#This Row],[WS_RECIBO1_EMISION]])-5=1,"G2","POR DEFINIR"))</f>
        <v>POR DEFINIR</v>
      </c>
      <c r="BL1281" s="5" t="s">
        <v>1798</v>
      </c>
    </row>
    <row r="1282" spans="1:64" x14ac:dyDescent="0.25">
      <c r="A1282">
        <v>2202177</v>
      </c>
      <c r="B1282" t="s">
        <v>1592</v>
      </c>
      <c r="C1282" t="s">
        <v>1003</v>
      </c>
      <c r="D1282" t="s">
        <v>1003</v>
      </c>
      <c r="E1282" t="s">
        <v>1584</v>
      </c>
      <c r="H1282" s="3">
        <v>45805</v>
      </c>
      <c r="I1282" s="13">
        <v>45805.669228553241</v>
      </c>
      <c r="J1282" t="s">
        <v>195</v>
      </c>
      <c r="K1282">
        <v>1000</v>
      </c>
      <c r="L1282" t="s">
        <v>188</v>
      </c>
      <c r="M1282" t="s">
        <v>58</v>
      </c>
      <c r="N1282">
        <v>1</v>
      </c>
      <c r="O1282">
        <v>0</v>
      </c>
      <c r="P1282">
        <v>0</v>
      </c>
      <c r="Q1282">
        <v>0</v>
      </c>
      <c r="R1282" t="s">
        <v>227</v>
      </c>
      <c r="S1282" t="s">
        <v>227</v>
      </c>
      <c r="T1282">
        <v>0</v>
      </c>
      <c r="U1282" t="s">
        <v>227</v>
      </c>
      <c r="V1282" t="s">
        <v>227</v>
      </c>
      <c r="W1282" t="s">
        <v>227</v>
      </c>
      <c r="X1282" t="s">
        <v>227</v>
      </c>
      <c r="Y1282" t="s">
        <v>227</v>
      </c>
      <c r="Z1282" t="s">
        <v>228</v>
      </c>
      <c r="AA1282" t="s">
        <v>54</v>
      </c>
      <c r="AB1282">
        <v>144.9</v>
      </c>
      <c r="AC1282">
        <v>126.563</v>
      </c>
      <c r="AD1282" t="s">
        <v>55</v>
      </c>
      <c r="AE1282" t="s">
        <v>661</v>
      </c>
      <c r="AF1282" t="s">
        <v>153</v>
      </c>
      <c r="AG1282" t="s">
        <v>88</v>
      </c>
      <c r="AH1282" s="3">
        <v>45806</v>
      </c>
      <c r="AJ1282" t="s">
        <v>56</v>
      </c>
      <c r="AK1282" s="3"/>
      <c r="AM1282" s="3"/>
      <c r="AN1282" t="s">
        <v>57</v>
      </c>
      <c r="AO1282" s="3"/>
      <c r="AR1282"/>
      <c r="AS1282">
        <v>202505</v>
      </c>
      <c r="AT1282" s="3">
        <v>45806</v>
      </c>
      <c r="AU1282">
        <v>2202177</v>
      </c>
      <c r="AW1282" s="3"/>
      <c r="AY1282" s="3"/>
      <c r="BA1282" s="3"/>
      <c r="BC1282" s="3"/>
      <c r="BD1282">
        <v>202505</v>
      </c>
      <c r="BE1282">
        <v>202505</v>
      </c>
      <c r="BF1282" s="5">
        <f>IFERROR(VLOOKUP(Sheet1[[#This Row],[ASESOR]],Parámetros!A:B,2,0),Sheet1[[#This Row],[PERIODO_ALTA]])</f>
        <v>202505</v>
      </c>
      <c r="BG1282" s="5" t="str">
        <f>_xlfn.CONCAT(TRIM(Sheet1[[#This Row],[ASESOR]])," ",TRIM(Sheet1[[#This Row],[DEPARTAMENTO]]))</f>
        <v>CORPORACION DE TODO PERU S.A.C Arequipa</v>
      </c>
      <c r="BH1282" s="5" t="str">
        <f>Sheet1[[#This Row],[DNI_ASESOR]]</f>
        <v>20612842389</v>
      </c>
      <c r="BI1282">
        <f>IF(Sheet1[[#This Row],[GRUPO]]="G1",IF(AND(Sheet1[[#This Row],[RECIBO1_PAGADO]]&lt;&gt;"",Sheet1[[#This Row],[RECIBO1_PAGADO]]&lt;=DATEVALUE("10/06/2025")),1,0),0)</f>
        <v>0</v>
      </c>
      <c r="BJ1282" s="9">
        <f>Sheet1[[#This Row],[PRECIO CON IGV EXTERNO]]/1.18</f>
        <v>107.25677966101696</v>
      </c>
      <c r="BK1282" s="5" t="str">
        <f>IF(MONTH(Sheet1[[#This Row],[WS_RECIBO1_EMISION]])=5,"G1",IF(MONTH(Sheet1[[#This Row],[WS_RECIBO1_EMISION]])-5=1,"G2","POR DEFINIR"))</f>
        <v>POR DEFINIR</v>
      </c>
      <c r="BL1282" s="5" t="s">
        <v>1797</v>
      </c>
    </row>
    <row r="1283" spans="1:64" x14ac:dyDescent="0.25">
      <c r="A1283">
        <v>2202179</v>
      </c>
      <c r="B1283" t="s">
        <v>1593</v>
      </c>
      <c r="C1283" t="s">
        <v>89</v>
      </c>
      <c r="D1283" t="s">
        <v>89</v>
      </c>
      <c r="E1283" t="s">
        <v>93</v>
      </c>
      <c r="H1283" s="3">
        <v>45805</v>
      </c>
      <c r="I1283" s="13">
        <v>45805.673137766207</v>
      </c>
      <c r="J1283" t="s">
        <v>190</v>
      </c>
      <c r="K1283">
        <v>350</v>
      </c>
      <c r="L1283" t="s">
        <v>186</v>
      </c>
      <c r="M1283" t="s">
        <v>53</v>
      </c>
      <c r="N1283">
        <v>0</v>
      </c>
      <c r="O1283">
        <v>0</v>
      </c>
      <c r="P1283">
        <v>0</v>
      </c>
      <c r="Q1283">
        <v>0</v>
      </c>
      <c r="R1283" t="s">
        <v>227</v>
      </c>
      <c r="S1283" t="s">
        <v>227</v>
      </c>
      <c r="T1283">
        <v>0</v>
      </c>
      <c r="U1283" t="s">
        <v>227</v>
      </c>
      <c r="V1283" t="s">
        <v>227</v>
      </c>
      <c r="W1283" t="s">
        <v>227</v>
      </c>
      <c r="X1283" t="s">
        <v>227</v>
      </c>
      <c r="Y1283" t="s">
        <v>227</v>
      </c>
      <c r="Z1283" t="s">
        <v>227</v>
      </c>
      <c r="AA1283" t="s">
        <v>54</v>
      </c>
      <c r="AB1283">
        <v>69</v>
      </c>
      <c r="AC1283">
        <v>69</v>
      </c>
      <c r="AD1283" t="s">
        <v>67</v>
      </c>
      <c r="AE1283" t="s">
        <v>70</v>
      </c>
      <c r="AF1283" t="s">
        <v>131</v>
      </c>
      <c r="AG1283" t="s">
        <v>88</v>
      </c>
      <c r="AH1283" s="3">
        <v>45806</v>
      </c>
      <c r="AJ1283" t="s">
        <v>56</v>
      </c>
      <c r="AK1283" s="3"/>
      <c r="AM1283" s="3"/>
      <c r="AN1283" t="s">
        <v>57</v>
      </c>
      <c r="AO1283" s="3"/>
      <c r="AR1283"/>
      <c r="AS1283">
        <v>202505</v>
      </c>
      <c r="AT1283" s="3">
        <v>45806</v>
      </c>
      <c r="AU1283">
        <v>2202179</v>
      </c>
      <c r="AW1283" s="3"/>
      <c r="AY1283" s="3"/>
      <c r="BA1283" s="3"/>
      <c r="BC1283" s="3"/>
      <c r="BD1283">
        <v>202505</v>
      </c>
      <c r="BE1283">
        <v>202505</v>
      </c>
      <c r="BF1283" s="5">
        <f>IFERROR(VLOOKUP(Sheet1[[#This Row],[ASESOR]],Parámetros!A:B,2,0),Sheet1[[#This Row],[PERIODO_ALTA]])</f>
        <v>202505</v>
      </c>
      <c r="BG1283" s="5" t="str">
        <f>_xlfn.CONCAT(TRIM(Sheet1[[#This Row],[ASESOR]])," ",TRIM(Sheet1[[#This Row],[DEPARTAMENTO]]))</f>
        <v>SICOMNET SAC Piura</v>
      </c>
      <c r="BH1283" s="5" t="str">
        <f>Sheet1[[#This Row],[DNI_ASESOR]]</f>
        <v>20610959564</v>
      </c>
      <c r="BI1283">
        <f>IF(Sheet1[[#This Row],[GRUPO]]="G1",IF(AND(Sheet1[[#This Row],[RECIBO1_PAGADO]]&lt;&gt;"",Sheet1[[#This Row],[RECIBO1_PAGADO]]&lt;=DATEVALUE("10/06/2025")),1,0),0)</f>
        <v>0</v>
      </c>
      <c r="BJ1283" s="9">
        <f>Sheet1[[#This Row],[PRECIO CON IGV EXTERNO]]/1.18</f>
        <v>58.474576271186443</v>
      </c>
      <c r="BK1283" s="5" t="str">
        <f>IF(MONTH(Sheet1[[#This Row],[WS_RECIBO1_EMISION]])=5,"G1",IF(MONTH(Sheet1[[#This Row],[WS_RECIBO1_EMISION]])-5=1,"G2","POR DEFINIR"))</f>
        <v>POR DEFINIR</v>
      </c>
      <c r="BL1283" s="5" t="s">
        <v>1798</v>
      </c>
    </row>
    <row r="1284" spans="1:64" x14ac:dyDescent="0.25">
      <c r="A1284">
        <v>2202215</v>
      </c>
      <c r="B1284" t="s">
        <v>1594</v>
      </c>
      <c r="C1284" t="s">
        <v>85</v>
      </c>
      <c r="D1284" t="s">
        <v>86</v>
      </c>
      <c r="E1284" t="s">
        <v>104</v>
      </c>
      <c r="H1284" s="3">
        <v>45805</v>
      </c>
      <c r="I1284" s="13">
        <v>45805.685587928238</v>
      </c>
      <c r="J1284" t="s">
        <v>190</v>
      </c>
      <c r="K1284">
        <v>350</v>
      </c>
      <c r="L1284" t="s">
        <v>186</v>
      </c>
      <c r="M1284" t="s">
        <v>53</v>
      </c>
      <c r="N1284">
        <v>0</v>
      </c>
      <c r="O1284">
        <v>0</v>
      </c>
      <c r="P1284">
        <v>0</v>
      </c>
      <c r="Q1284">
        <v>0</v>
      </c>
      <c r="R1284" t="s">
        <v>227</v>
      </c>
      <c r="S1284" t="s">
        <v>227</v>
      </c>
      <c r="T1284">
        <v>0</v>
      </c>
      <c r="U1284" t="s">
        <v>227</v>
      </c>
      <c r="V1284" t="s">
        <v>227</v>
      </c>
      <c r="W1284" t="s">
        <v>227</v>
      </c>
      <c r="X1284" t="s">
        <v>227</v>
      </c>
      <c r="Y1284" t="s">
        <v>227</v>
      </c>
      <c r="Z1284" t="s">
        <v>227</v>
      </c>
      <c r="AA1284" t="s">
        <v>54</v>
      </c>
      <c r="AB1284">
        <v>69</v>
      </c>
      <c r="AC1284">
        <v>69</v>
      </c>
      <c r="AD1284" t="s">
        <v>67</v>
      </c>
      <c r="AE1284" t="s">
        <v>4</v>
      </c>
      <c r="AF1284" t="s">
        <v>8</v>
      </c>
      <c r="AG1284" t="s">
        <v>88</v>
      </c>
      <c r="AH1284" s="3">
        <v>45806</v>
      </c>
      <c r="AJ1284" t="s">
        <v>56</v>
      </c>
      <c r="AK1284" s="3"/>
      <c r="AM1284" s="3"/>
      <c r="AN1284" t="s">
        <v>57</v>
      </c>
      <c r="AO1284" s="3"/>
      <c r="AR1284"/>
      <c r="AS1284">
        <v>202505</v>
      </c>
      <c r="AT1284" s="3">
        <v>45806</v>
      </c>
      <c r="AU1284">
        <v>2202215</v>
      </c>
      <c r="AW1284" s="3"/>
      <c r="AY1284" s="3"/>
      <c r="BA1284" s="3"/>
      <c r="BC1284" s="3"/>
      <c r="BD1284">
        <v>202505</v>
      </c>
      <c r="BE1284">
        <v>202505</v>
      </c>
      <c r="BF1284" s="5">
        <f>IFERROR(VLOOKUP(Sheet1[[#This Row],[ASESOR]],Parámetros!A:B,2,0),Sheet1[[#This Row],[PERIODO_ALTA]])</f>
        <v>202505</v>
      </c>
      <c r="BG1284" s="5" t="str">
        <f>_xlfn.CONCAT(TRIM(Sheet1[[#This Row],[ASESOR]])," ",TRIM(Sheet1[[#This Row],[DEPARTAMENTO]]))</f>
        <v>ALIV TELECOM S.A.C. Lambayeque</v>
      </c>
      <c r="BH1284" s="5" t="str">
        <f>Sheet1[[#This Row],[DNI_ASESOR]]</f>
        <v>20609316170</v>
      </c>
      <c r="BI1284">
        <f>IF(Sheet1[[#This Row],[GRUPO]]="G1",IF(AND(Sheet1[[#This Row],[RECIBO1_PAGADO]]&lt;&gt;"",Sheet1[[#This Row],[RECIBO1_PAGADO]]&lt;=DATEVALUE("10/06/2025")),1,0),0)</f>
        <v>0</v>
      </c>
      <c r="BJ1284" s="9">
        <f>Sheet1[[#This Row],[PRECIO CON IGV EXTERNO]]/1.18</f>
        <v>58.474576271186443</v>
      </c>
      <c r="BK1284" s="5" t="str">
        <f>IF(MONTH(Sheet1[[#This Row],[WS_RECIBO1_EMISION]])=5,"G1",IF(MONTH(Sheet1[[#This Row],[WS_RECIBO1_EMISION]])-5=1,"G2","POR DEFINIR"))</f>
        <v>POR DEFINIR</v>
      </c>
      <c r="BL1284" s="5" t="s">
        <v>1798</v>
      </c>
    </row>
    <row r="1285" spans="1:64" x14ac:dyDescent="0.25">
      <c r="A1285">
        <v>2202223</v>
      </c>
      <c r="B1285" t="s">
        <v>1595</v>
      </c>
      <c r="C1285" t="s">
        <v>89</v>
      </c>
      <c r="D1285" t="s">
        <v>89</v>
      </c>
      <c r="E1285" t="s">
        <v>90</v>
      </c>
      <c r="H1285" s="3">
        <v>45805</v>
      </c>
      <c r="I1285" s="13">
        <v>45805.693939780096</v>
      </c>
      <c r="J1285" t="s">
        <v>190</v>
      </c>
      <c r="K1285">
        <v>350</v>
      </c>
      <c r="L1285" t="s">
        <v>186</v>
      </c>
      <c r="M1285" t="s">
        <v>53</v>
      </c>
      <c r="N1285">
        <v>0</v>
      </c>
      <c r="O1285">
        <v>0</v>
      </c>
      <c r="P1285">
        <v>0</v>
      </c>
      <c r="Q1285">
        <v>0</v>
      </c>
      <c r="R1285" t="s">
        <v>227</v>
      </c>
      <c r="S1285" t="s">
        <v>227</v>
      </c>
      <c r="T1285">
        <v>0</v>
      </c>
      <c r="U1285" t="s">
        <v>227</v>
      </c>
      <c r="V1285" t="s">
        <v>227</v>
      </c>
      <c r="W1285" t="s">
        <v>227</v>
      </c>
      <c r="X1285" t="s">
        <v>227</v>
      </c>
      <c r="Y1285" t="s">
        <v>227</v>
      </c>
      <c r="Z1285" t="s">
        <v>227</v>
      </c>
      <c r="AA1285" t="s">
        <v>54</v>
      </c>
      <c r="AB1285">
        <v>69</v>
      </c>
      <c r="AC1285">
        <v>69</v>
      </c>
      <c r="AD1285" t="s">
        <v>55</v>
      </c>
      <c r="AE1285" t="s">
        <v>5</v>
      </c>
      <c r="AF1285" t="s">
        <v>9</v>
      </c>
      <c r="AG1285" t="s">
        <v>88</v>
      </c>
      <c r="AH1285" s="3">
        <v>45806</v>
      </c>
      <c r="AJ1285" t="s">
        <v>56</v>
      </c>
      <c r="AK1285" s="3"/>
      <c r="AM1285" s="3"/>
      <c r="AN1285" t="s">
        <v>57</v>
      </c>
      <c r="AO1285" s="3"/>
      <c r="AR1285"/>
      <c r="AS1285">
        <v>202505</v>
      </c>
      <c r="AT1285" s="3">
        <v>45806</v>
      </c>
      <c r="AU1285">
        <v>2202223</v>
      </c>
      <c r="AW1285" s="3"/>
      <c r="AY1285" s="3"/>
      <c r="BA1285" s="3"/>
      <c r="BC1285" s="3"/>
      <c r="BD1285">
        <v>202505</v>
      </c>
      <c r="BE1285">
        <v>202505</v>
      </c>
      <c r="BF1285" s="5">
        <f>IFERROR(VLOOKUP(Sheet1[[#This Row],[ASESOR]],Parámetros!A:B,2,0),Sheet1[[#This Row],[PERIODO_ALTA]])</f>
        <v>202505</v>
      </c>
      <c r="BG1285" s="5" t="str">
        <f>_xlfn.CONCAT(TRIM(Sheet1[[#This Row],[ASESOR]])," ",TRIM(Sheet1[[#This Row],[DEPARTAMENTO]]))</f>
        <v>S L SELECTRA Piura</v>
      </c>
      <c r="BH1285" s="5" t="str">
        <f>Sheet1[[#This Row],[DNI_ASESOR]]</f>
        <v>28.646.378-Q</v>
      </c>
      <c r="BI1285">
        <f>IF(Sheet1[[#This Row],[GRUPO]]="G1",IF(AND(Sheet1[[#This Row],[RECIBO1_PAGADO]]&lt;&gt;"",Sheet1[[#This Row],[RECIBO1_PAGADO]]&lt;=DATEVALUE("10/06/2025")),1,0),0)</f>
        <v>0</v>
      </c>
      <c r="BJ1285" s="9">
        <f>Sheet1[[#This Row],[PRECIO CON IGV EXTERNO]]/1.18</f>
        <v>58.474576271186443</v>
      </c>
      <c r="BK1285" s="5" t="str">
        <f>IF(MONTH(Sheet1[[#This Row],[WS_RECIBO1_EMISION]])=5,"G1",IF(MONTH(Sheet1[[#This Row],[WS_RECIBO1_EMISION]])-5=1,"G2","POR DEFINIR"))</f>
        <v>POR DEFINIR</v>
      </c>
      <c r="BL1285" s="5" t="s">
        <v>1798</v>
      </c>
    </row>
    <row r="1286" spans="1:64" x14ac:dyDescent="0.25">
      <c r="A1286">
        <v>2202235</v>
      </c>
      <c r="B1286" t="s">
        <v>1596</v>
      </c>
      <c r="C1286" t="s">
        <v>94</v>
      </c>
      <c r="D1286" t="s">
        <v>95</v>
      </c>
      <c r="E1286" t="s">
        <v>96</v>
      </c>
      <c r="H1286" s="3">
        <v>45805</v>
      </c>
      <c r="I1286" s="13">
        <v>45805.693941747682</v>
      </c>
      <c r="J1286" t="s">
        <v>190</v>
      </c>
      <c r="K1286">
        <v>350</v>
      </c>
      <c r="L1286" t="s">
        <v>186</v>
      </c>
      <c r="M1286" t="s">
        <v>53</v>
      </c>
      <c r="N1286">
        <v>0</v>
      </c>
      <c r="O1286">
        <v>0</v>
      </c>
      <c r="P1286">
        <v>0</v>
      </c>
      <c r="Q1286">
        <v>0</v>
      </c>
      <c r="R1286" t="s">
        <v>227</v>
      </c>
      <c r="S1286" t="s">
        <v>227</v>
      </c>
      <c r="T1286">
        <v>0</v>
      </c>
      <c r="U1286" t="s">
        <v>227</v>
      </c>
      <c r="V1286" t="s">
        <v>227</v>
      </c>
      <c r="W1286" t="s">
        <v>227</v>
      </c>
      <c r="X1286" t="s">
        <v>227</v>
      </c>
      <c r="Y1286" t="s">
        <v>227</v>
      </c>
      <c r="Z1286" t="s">
        <v>227</v>
      </c>
      <c r="AA1286" t="s">
        <v>54</v>
      </c>
      <c r="AB1286">
        <v>69</v>
      </c>
      <c r="AC1286">
        <v>69</v>
      </c>
      <c r="AD1286" t="s">
        <v>55</v>
      </c>
      <c r="AE1286" t="s">
        <v>5</v>
      </c>
      <c r="AF1286" t="s">
        <v>9</v>
      </c>
      <c r="AG1286" t="s">
        <v>88</v>
      </c>
      <c r="AH1286" s="3">
        <v>45806</v>
      </c>
      <c r="AJ1286" t="s">
        <v>56</v>
      </c>
      <c r="AK1286" s="3"/>
      <c r="AM1286" s="3"/>
      <c r="AN1286" t="s">
        <v>57</v>
      </c>
      <c r="AO1286" s="3"/>
      <c r="AR1286"/>
      <c r="AS1286">
        <v>202505</v>
      </c>
      <c r="AT1286" s="3">
        <v>45806</v>
      </c>
      <c r="AU1286">
        <v>2202235</v>
      </c>
      <c r="AW1286" s="3"/>
      <c r="AY1286" s="3"/>
      <c r="BA1286" s="3"/>
      <c r="BC1286" s="3"/>
      <c r="BD1286">
        <v>202505</v>
      </c>
      <c r="BE1286">
        <v>202505</v>
      </c>
      <c r="BF1286" s="5">
        <f>IFERROR(VLOOKUP(Sheet1[[#This Row],[ASESOR]],Parámetros!A:B,2,0),Sheet1[[#This Row],[PERIODO_ALTA]])</f>
        <v>202505</v>
      </c>
      <c r="BG1286" s="5" t="str">
        <f>_xlfn.CONCAT(TRIM(Sheet1[[#This Row],[ASESOR]])," ",TRIM(Sheet1[[#This Row],[DEPARTAMENTO]]))</f>
        <v>S L SELECTRA La Libertad</v>
      </c>
      <c r="BH1286" s="5" t="str">
        <f>Sheet1[[#This Row],[DNI_ASESOR]]</f>
        <v>28.646.378-Q</v>
      </c>
      <c r="BI1286">
        <f>IF(Sheet1[[#This Row],[GRUPO]]="G1",IF(AND(Sheet1[[#This Row],[RECIBO1_PAGADO]]&lt;&gt;"",Sheet1[[#This Row],[RECIBO1_PAGADO]]&lt;=DATEVALUE("10/06/2025")),1,0),0)</f>
        <v>0</v>
      </c>
      <c r="BJ1286" s="9">
        <f>Sheet1[[#This Row],[PRECIO CON IGV EXTERNO]]/1.18</f>
        <v>58.474576271186443</v>
      </c>
      <c r="BK1286" s="5" t="str">
        <f>IF(MONTH(Sheet1[[#This Row],[WS_RECIBO1_EMISION]])=5,"G1",IF(MONTH(Sheet1[[#This Row],[WS_RECIBO1_EMISION]])-5=1,"G2","POR DEFINIR"))</f>
        <v>POR DEFINIR</v>
      </c>
      <c r="BL1286" s="5" t="s">
        <v>1798</v>
      </c>
    </row>
    <row r="1287" spans="1:64" x14ac:dyDescent="0.25">
      <c r="A1287">
        <v>2202240</v>
      </c>
      <c r="B1287" t="s">
        <v>1597</v>
      </c>
      <c r="C1287" t="s">
        <v>94</v>
      </c>
      <c r="D1287" t="s">
        <v>95</v>
      </c>
      <c r="E1287" t="s">
        <v>96</v>
      </c>
      <c r="H1287" s="3">
        <v>45805</v>
      </c>
      <c r="I1287" s="13">
        <v>45805.700202002314</v>
      </c>
      <c r="J1287" t="s">
        <v>190</v>
      </c>
      <c r="K1287">
        <v>350</v>
      </c>
      <c r="L1287" t="s">
        <v>186</v>
      </c>
      <c r="M1287" t="s">
        <v>53</v>
      </c>
      <c r="N1287">
        <v>0</v>
      </c>
      <c r="O1287">
        <v>0</v>
      </c>
      <c r="P1287">
        <v>0</v>
      </c>
      <c r="Q1287">
        <v>0</v>
      </c>
      <c r="R1287" t="s">
        <v>227</v>
      </c>
      <c r="S1287" t="s">
        <v>227</v>
      </c>
      <c r="T1287">
        <v>0</v>
      </c>
      <c r="U1287" t="s">
        <v>227</v>
      </c>
      <c r="V1287" t="s">
        <v>227</v>
      </c>
      <c r="W1287" t="s">
        <v>227</v>
      </c>
      <c r="X1287" t="s">
        <v>227</v>
      </c>
      <c r="Y1287" t="s">
        <v>227</v>
      </c>
      <c r="Z1287" t="s">
        <v>227</v>
      </c>
      <c r="AA1287" t="s">
        <v>54</v>
      </c>
      <c r="AB1287">
        <v>69</v>
      </c>
      <c r="AC1287">
        <v>69</v>
      </c>
      <c r="AD1287" t="s">
        <v>55</v>
      </c>
      <c r="AE1287" t="s">
        <v>4</v>
      </c>
      <c r="AF1287" t="s">
        <v>8</v>
      </c>
      <c r="AG1287" t="s">
        <v>88</v>
      </c>
      <c r="AH1287" s="3">
        <v>45806</v>
      </c>
      <c r="AJ1287" t="s">
        <v>56</v>
      </c>
      <c r="AK1287" s="3"/>
      <c r="AM1287" s="3"/>
      <c r="AN1287" t="s">
        <v>57</v>
      </c>
      <c r="AO1287" s="3"/>
      <c r="AR1287"/>
      <c r="AS1287">
        <v>202505</v>
      </c>
      <c r="AT1287" s="3">
        <v>45806</v>
      </c>
      <c r="AU1287">
        <v>2202240</v>
      </c>
      <c r="AW1287" s="3"/>
      <c r="AY1287" s="3"/>
      <c r="BA1287" s="3"/>
      <c r="BC1287" s="3"/>
      <c r="BD1287">
        <v>202505</v>
      </c>
      <c r="BE1287">
        <v>202505</v>
      </c>
      <c r="BF1287" s="5">
        <f>IFERROR(VLOOKUP(Sheet1[[#This Row],[ASESOR]],Parámetros!A:B,2,0),Sheet1[[#This Row],[PERIODO_ALTA]])</f>
        <v>202505</v>
      </c>
      <c r="BG1287" s="5" t="str">
        <f>_xlfn.CONCAT(TRIM(Sheet1[[#This Row],[ASESOR]])," ",TRIM(Sheet1[[#This Row],[DEPARTAMENTO]]))</f>
        <v>ALIV TELECOM S.A.C. La Libertad</v>
      </c>
      <c r="BH1287" s="5" t="str">
        <f>Sheet1[[#This Row],[DNI_ASESOR]]</f>
        <v>20609316170</v>
      </c>
      <c r="BI1287">
        <f>IF(Sheet1[[#This Row],[GRUPO]]="G1",IF(AND(Sheet1[[#This Row],[RECIBO1_PAGADO]]&lt;&gt;"",Sheet1[[#This Row],[RECIBO1_PAGADO]]&lt;=DATEVALUE("10/06/2025")),1,0),0)</f>
        <v>0</v>
      </c>
      <c r="BJ1287" s="9">
        <f>Sheet1[[#This Row],[PRECIO CON IGV EXTERNO]]/1.18</f>
        <v>58.474576271186443</v>
      </c>
      <c r="BK1287" s="5" t="str">
        <f>IF(MONTH(Sheet1[[#This Row],[WS_RECIBO1_EMISION]])=5,"G1",IF(MONTH(Sheet1[[#This Row],[WS_RECIBO1_EMISION]])-5=1,"G2","POR DEFINIR"))</f>
        <v>POR DEFINIR</v>
      </c>
      <c r="BL1287" s="5" t="s">
        <v>1798</v>
      </c>
    </row>
    <row r="1288" spans="1:64" x14ac:dyDescent="0.25">
      <c r="A1288">
        <v>2202242</v>
      </c>
      <c r="B1288" t="s">
        <v>1598</v>
      </c>
      <c r="C1288" t="s">
        <v>89</v>
      </c>
      <c r="D1288" t="s">
        <v>89</v>
      </c>
      <c r="E1288" t="s">
        <v>89</v>
      </c>
      <c r="H1288" s="3">
        <v>45805</v>
      </c>
      <c r="I1288" s="13">
        <v>45805.708672025467</v>
      </c>
      <c r="J1288" t="s">
        <v>195</v>
      </c>
      <c r="K1288">
        <v>1000</v>
      </c>
      <c r="L1288" t="s">
        <v>188</v>
      </c>
      <c r="M1288" t="s">
        <v>58</v>
      </c>
      <c r="N1288">
        <v>1</v>
      </c>
      <c r="O1288">
        <v>0</v>
      </c>
      <c r="P1288">
        <v>0</v>
      </c>
      <c r="Q1288">
        <v>0</v>
      </c>
      <c r="R1288" t="s">
        <v>227</v>
      </c>
      <c r="S1288" t="s">
        <v>227</v>
      </c>
      <c r="T1288">
        <v>0</v>
      </c>
      <c r="U1288" t="s">
        <v>227</v>
      </c>
      <c r="V1288" t="s">
        <v>227</v>
      </c>
      <c r="W1288" t="s">
        <v>227</v>
      </c>
      <c r="X1288" t="s">
        <v>227</v>
      </c>
      <c r="Y1288" t="s">
        <v>227</v>
      </c>
      <c r="Z1288" t="s">
        <v>228</v>
      </c>
      <c r="AA1288" t="s">
        <v>54</v>
      </c>
      <c r="AB1288">
        <v>129.9</v>
      </c>
      <c r="AC1288">
        <v>111.563</v>
      </c>
      <c r="AD1288" t="s">
        <v>67</v>
      </c>
      <c r="AE1288" t="s">
        <v>4</v>
      </c>
      <c r="AF1288" t="s">
        <v>8</v>
      </c>
      <c r="AG1288" t="s">
        <v>88</v>
      </c>
      <c r="AH1288" s="3">
        <v>45806</v>
      </c>
      <c r="AJ1288" t="s">
        <v>56</v>
      </c>
      <c r="AK1288" s="3"/>
      <c r="AM1288" s="3"/>
      <c r="AN1288" t="s">
        <v>57</v>
      </c>
      <c r="AO1288" s="3"/>
      <c r="AR1288"/>
      <c r="AS1288">
        <v>202505</v>
      </c>
      <c r="AT1288" s="3">
        <v>45806</v>
      </c>
      <c r="AU1288">
        <v>2202242</v>
      </c>
      <c r="AW1288" s="3"/>
      <c r="AY1288" s="3"/>
      <c r="BA1288" s="3"/>
      <c r="BC1288" s="3"/>
      <c r="BD1288">
        <v>202505</v>
      </c>
      <c r="BE1288">
        <v>202505</v>
      </c>
      <c r="BF1288" s="5">
        <f>IFERROR(VLOOKUP(Sheet1[[#This Row],[ASESOR]],Parámetros!A:B,2,0),Sheet1[[#This Row],[PERIODO_ALTA]])</f>
        <v>202505</v>
      </c>
      <c r="BG1288" s="5" t="str">
        <f>_xlfn.CONCAT(TRIM(Sheet1[[#This Row],[ASESOR]])," ",TRIM(Sheet1[[#This Row],[DEPARTAMENTO]]))</f>
        <v>ALIV TELECOM S.A.C. Piura</v>
      </c>
      <c r="BH1288" s="5" t="str">
        <f>Sheet1[[#This Row],[DNI_ASESOR]]</f>
        <v>20609316170</v>
      </c>
      <c r="BI1288">
        <f>IF(Sheet1[[#This Row],[GRUPO]]="G1",IF(AND(Sheet1[[#This Row],[RECIBO1_PAGADO]]&lt;&gt;"",Sheet1[[#This Row],[RECIBO1_PAGADO]]&lt;=DATEVALUE("10/06/2025")),1,0),0)</f>
        <v>0</v>
      </c>
      <c r="BJ1288" s="9">
        <f>Sheet1[[#This Row],[PRECIO CON IGV EXTERNO]]/1.18</f>
        <v>94.544915254237296</v>
      </c>
      <c r="BK1288" s="5" t="str">
        <f>IF(MONTH(Sheet1[[#This Row],[WS_RECIBO1_EMISION]])=5,"G1",IF(MONTH(Sheet1[[#This Row],[WS_RECIBO1_EMISION]])-5=1,"G2","POR DEFINIR"))</f>
        <v>POR DEFINIR</v>
      </c>
      <c r="BL1288" s="5" t="s">
        <v>1798</v>
      </c>
    </row>
    <row r="1289" spans="1:64" x14ac:dyDescent="0.25">
      <c r="A1289">
        <v>2202326</v>
      </c>
      <c r="B1289" t="s">
        <v>1599</v>
      </c>
      <c r="C1289" t="s">
        <v>89</v>
      </c>
      <c r="D1289" t="s">
        <v>89</v>
      </c>
      <c r="E1289" t="s">
        <v>90</v>
      </c>
      <c r="H1289" s="3">
        <v>45805</v>
      </c>
      <c r="I1289" s="13">
        <v>45805.743911261576</v>
      </c>
      <c r="J1289" t="s">
        <v>195</v>
      </c>
      <c r="K1289">
        <v>1000</v>
      </c>
      <c r="L1289" t="s">
        <v>188</v>
      </c>
      <c r="M1289" t="s">
        <v>58</v>
      </c>
      <c r="N1289">
        <v>1</v>
      </c>
      <c r="O1289">
        <v>0</v>
      </c>
      <c r="P1289">
        <v>0</v>
      </c>
      <c r="Q1289">
        <v>0</v>
      </c>
      <c r="R1289" t="s">
        <v>227</v>
      </c>
      <c r="S1289" t="s">
        <v>227</v>
      </c>
      <c r="T1289">
        <v>0</v>
      </c>
      <c r="U1289" t="s">
        <v>227</v>
      </c>
      <c r="V1289" t="s">
        <v>227</v>
      </c>
      <c r="W1289" t="s">
        <v>227</v>
      </c>
      <c r="X1289" t="s">
        <v>227</v>
      </c>
      <c r="Y1289" t="s">
        <v>227</v>
      </c>
      <c r="Z1289" t="s">
        <v>228</v>
      </c>
      <c r="AA1289" t="s">
        <v>64</v>
      </c>
      <c r="AB1289">
        <v>129.9</v>
      </c>
      <c r="AC1289">
        <v>111.563</v>
      </c>
      <c r="AD1289" t="s">
        <v>67</v>
      </c>
      <c r="AE1289" t="s">
        <v>1279</v>
      </c>
      <c r="AF1289" t="s">
        <v>1280</v>
      </c>
      <c r="AG1289" t="s">
        <v>88</v>
      </c>
      <c r="AH1289" s="3">
        <v>45806</v>
      </c>
      <c r="AJ1289" t="s">
        <v>56</v>
      </c>
      <c r="AK1289" s="3"/>
      <c r="AM1289" s="3"/>
      <c r="AN1289" t="s">
        <v>57</v>
      </c>
      <c r="AO1289" s="3"/>
      <c r="AR1289"/>
      <c r="AS1289">
        <v>202505</v>
      </c>
      <c r="AT1289" s="3">
        <v>45806</v>
      </c>
      <c r="AU1289">
        <v>2202326</v>
      </c>
      <c r="AW1289" s="3"/>
      <c r="AY1289" s="3"/>
      <c r="BA1289" s="3"/>
      <c r="BC1289" s="3"/>
      <c r="BD1289">
        <v>202505</v>
      </c>
      <c r="BE1289">
        <v>202505</v>
      </c>
      <c r="BF1289" s="5">
        <f>IFERROR(VLOOKUP(Sheet1[[#This Row],[ASESOR]],Parámetros!A:B,2,0),Sheet1[[#This Row],[PERIODO_ALTA]])</f>
        <v>202505</v>
      </c>
      <c r="BG1289" s="5" t="str">
        <f>_xlfn.CONCAT(TRIM(Sheet1[[#This Row],[ASESOR]])," ",TRIM(Sheet1[[#This Row],[DEPARTAMENTO]]))</f>
        <v>CEL Piura</v>
      </c>
      <c r="BH1289" s="5" t="str">
        <f>Sheet1[[#This Row],[DNI_ASESOR]]</f>
        <v>20612239003</v>
      </c>
      <c r="BI1289">
        <f>IF(Sheet1[[#This Row],[GRUPO]]="G1",IF(AND(Sheet1[[#This Row],[RECIBO1_PAGADO]]&lt;&gt;"",Sheet1[[#This Row],[RECIBO1_PAGADO]]&lt;=DATEVALUE("10/06/2025")),1,0),0)</f>
        <v>0</v>
      </c>
      <c r="BJ1289" s="9">
        <f>Sheet1[[#This Row],[PRECIO CON IGV EXTERNO]]/1.18</f>
        <v>94.544915254237296</v>
      </c>
      <c r="BK1289" s="5" t="str">
        <f>IF(MONTH(Sheet1[[#This Row],[WS_RECIBO1_EMISION]])=5,"G1",IF(MONTH(Sheet1[[#This Row],[WS_RECIBO1_EMISION]])-5=1,"G2","POR DEFINIR"))</f>
        <v>POR DEFINIR</v>
      </c>
      <c r="BL1289" s="5" t="s">
        <v>1798</v>
      </c>
    </row>
    <row r="1290" spans="1:64" x14ac:dyDescent="0.25">
      <c r="A1290">
        <v>2202347</v>
      </c>
      <c r="B1290" t="s">
        <v>1600</v>
      </c>
      <c r="C1290" t="s">
        <v>85</v>
      </c>
      <c r="D1290" t="s">
        <v>86</v>
      </c>
      <c r="E1290" t="s">
        <v>104</v>
      </c>
      <c r="H1290" s="3">
        <v>45805</v>
      </c>
      <c r="I1290" s="13">
        <v>45805.731449502317</v>
      </c>
      <c r="J1290" t="s">
        <v>190</v>
      </c>
      <c r="K1290">
        <v>350</v>
      </c>
      <c r="L1290" t="s">
        <v>186</v>
      </c>
      <c r="M1290" t="s">
        <v>53</v>
      </c>
      <c r="N1290">
        <v>0</v>
      </c>
      <c r="O1290">
        <v>0</v>
      </c>
      <c r="P1290">
        <v>0</v>
      </c>
      <c r="Q1290">
        <v>0</v>
      </c>
      <c r="R1290" t="s">
        <v>227</v>
      </c>
      <c r="S1290" t="s">
        <v>227</v>
      </c>
      <c r="T1290">
        <v>0</v>
      </c>
      <c r="U1290" t="s">
        <v>227</v>
      </c>
      <c r="V1290" t="s">
        <v>227</v>
      </c>
      <c r="W1290" t="s">
        <v>227</v>
      </c>
      <c r="X1290" t="s">
        <v>227</v>
      </c>
      <c r="Y1290" t="s">
        <v>227</v>
      </c>
      <c r="Z1290" t="s">
        <v>227</v>
      </c>
      <c r="AA1290" t="s">
        <v>54</v>
      </c>
      <c r="AB1290">
        <v>69</v>
      </c>
      <c r="AC1290">
        <v>69</v>
      </c>
      <c r="AD1290" t="s">
        <v>67</v>
      </c>
      <c r="AE1290" t="s">
        <v>91</v>
      </c>
      <c r="AF1290" t="s">
        <v>92</v>
      </c>
      <c r="AG1290" t="s">
        <v>88</v>
      </c>
      <c r="AH1290" s="3">
        <v>45806</v>
      </c>
      <c r="AJ1290" t="s">
        <v>56</v>
      </c>
      <c r="AK1290" s="3"/>
      <c r="AM1290" s="3"/>
      <c r="AN1290" t="s">
        <v>57</v>
      </c>
      <c r="AO1290" s="3"/>
      <c r="AR1290"/>
      <c r="AS1290">
        <v>202505</v>
      </c>
      <c r="AT1290" s="3">
        <v>45806</v>
      </c>
      <c r="AU1290">
        <v>2202347</v>
      </c>
      <c r="AW1290" s="3"/>
      <c r="AY1290" s="3"/>
      <c r="BA1290" s="3"/>
      <c r="BC1290" s="3"/>
      <c r="BD1290">
        <v>202505</v>
      </c>
      <c r="BE1290">
        <v>202505</v>
      </c>
      <c r="BF1290" s="5">
        <f>IFERROR(VLOOKUP(Sheet1[[#This Row],[ASESOR]],Parámetros!A:B,2,0),Sheet1[[#This Row],[PERIODO_ALTA]])</f>
        <v>202505</v>
      </c>
      <c r="BG1290" s="5" t="str">
        <f>_xlfn.CONCAT(TRIM(Sheet1[[#This Row],[ASESOR]])," ",TRIM(Sheet1[[#This Row],[DEPARTAMENTO]]))</f>
        <v>YBENS GROUP Lambayeque</v>
      </c>
      <c r="BH1290" s="5" t="str">
        <f>Sheet1[[#This Row],[DNI_ASESOR]]</f>
        <v>20610803131</v>
      </c>
      <c r="BI1290">
        <f>IF(Sheet1[[#This Row],[GRUPO]]="G1",IF(AND(Sheet1[[#This Row],[RECIBO1_PAGADO]]&lt;&gt;"",Sheet1[[#This Row],[RECIBO1_PAGADO]]&lt;=DATEVALUE("10/06/2025")),1,0),0)</f>
        <v>0</v>
      </c>
      <c r="BJ1290" s="9">
        <f>Sheet1[[#This Row],[PRECIO CON IGV EXTERNO]]/1.18</f>
        <v>58.474576271186443</v>
      </c>
      <c r="BK1290" s="5" t="str">
        <f>IF(MONTH(Sheet1[[#This Row],[WS_RECIBO1_EMISION]])=5,"G1",IF(MONTH(Sheet1[[#This Row],[WS_RECIBO1_EMISION]])-5=1,"G2","POR DEFINIR"))</f>
        <v>POR DEFINIR</v>
      </c>
      <c r="BL1290" s="5" t="s">
        <v>1798</v>
      </c>
    </row>
    <row r="1291" spans="1:64" x14ac:dyDescent="0.25">
      <c r="A1291">
        <v>2202391</v>
      </c>
      <c r="B1291" t="s">
        <v>1601</v>
      </c>
      <c r="C1291" t="s">
        <v>89</v>
      </c>
      <c r="D1291" t="s">
        <v>89</v>
      </c>
      <c r="E1291" t="s">
        <v>93</v>
      </c>
      <c r="H1291" s="3">
        <v>45805</v>
      </c>
      <c r="I1291" s="13">
        <v>45805.735587465279</v>
      </c>
      <c r="J1291" t="s">
        <v>190</v>
      </c>
      <c r="K1291">
        <v>350</v>
      </c>
      <c r="L1291" t="s">
        <v>186</v>
      </c>
      <c r="M1291" t="s">
        <v>53</v>
      </c>
      <c r="N1291">
        <v>0</v>
      </c>
      <c r="O1291">
        <v>0</v>
      </c>
      <c r="P1291">
        <v>0</v>
      </c>
      <c r="Q1291">
        <v>0</v>
      </c>
      <c r="R1291" t="s">
        <v>227</v>
      </c>
      <c r="S1291" t="s">
        <v>227</v>
      </c>
      <c r="T1291">
        <v>0</v>
      </c>
      <c r="U1291" t="s">
        <v>227</v>
      </c>
      <c r="V1291" t="s">
        <v>227</v>
      </c>
      <c r="W1291" t="s">
        <v>227</v>
      </c>
      <c r="X1291" t="s">
        <v>227</v>
      </c>
      <c r="Y1291" t="s">
        <v>227</v>
      </c>
      <c r="Z1291" t="s">
        <v>227</v>
      </c>
      <c r="AA1291" t="s">
        <v>54</v>
      </c>
      <c r="AB1291">
        <v>69</v>
      </c>
      <c r="AC1291">
        <v>69</v>
      </c>
      <c r="AD1291" t="s">
        <v>55</v>
      </c>
      <c r="AE1291" t="s">
        <v>199</v>
      </c>
      <c r="AF1291" t="s">
        <v>200</v>
      </c>
      <c r="AG1291" t="s">
        <v>88</v>
      </c>
      <c r="AH1291" s="3">
        <v>45806</v>
      </c>
      <c r="AJ1291" t="s">
        <v>56</v>
      </c>
      <c r="AK1291" s="3"/>
      <c r="AM1291" s="3"/>
      <c r="AN1291" t="s">
        <v>57</v>
      </c>
      <c r="AO1291" s="3"/>
      <c r="AR1291"/>
      <c r="AS1291">
        <v>202505</v>
      </c>
      <c r="AT1291" s="3">
        <v>45806</v>
      </c>
      <c r="AU1291">
        <v>2202391</v>
      </c>
      <c r="AW1291" s="3"/>
      <c r="AY1291" s="3"/>
      <c r="BA1291" s="3"/>
      <c r="BC1291" s="3"/>
      <c r="BD1291">
        <v>202505</v>
      </c>
      <c r="BE1291">
        <v>202505</v>
      </c>
      <c r="BF1291" s="5">
        <f>IFERROR(VLOOKUP(Sheet1[[#This Row],[ASESOR]],Parámetros!A:B,2,0),Sheet1[[#This Row],[PERIODO_ALTA]])</f>
        <v>202505</v>
      </c>
      <c r="BG1291" s="5" t="str">
        <f>_xlfn.CONCAT(TRIM(Sheet1[[#This Row],[ASESOR]])," ",TRIM(Sheet1[[#This Row],[DEPARTAMENTO]]))</f>
        <v>TELCO CONTACT S.A.C Piura</v>
      </c>
      <c r="BH1291" s="5" t="str">
        <f>Sheet1[[#This Row],[DNI_ASESOR]]</f>
        <v>20613723219</v>
      </c>
      <c r="BI1291">
        <f>IF(Sheet1[[#This Row],[GRUPO]]="G1",IF(AND(Sheet1[[#This Row],[RECIBO1_PAGADO]]&lt;&gt;"",Sheet1[[#This Row],[RECIBO1_PAGADO]]&lt;=DATEVALUE("10/06/2025")),1,0),0)</f>
        <v>0</v>
      </c>
      <c r="BJ1291" s="9">
        <f>Sheet1[[#This Row],[PRECIO CON IGV EXTERNO]]/1.18</f>
        <v>58.474576271186443</v>
      </c>
      <c r="BK1291" s="5" t="str">
        <f>IF(MONTH(Sheet1[[#This Row],[WS_RECIBO1_EMISION]])=5,"G1",IF(MONTH(Sheet1[[#This Row],[WS_RECIBO1_EMISION]])-5=1,"G2","POR DEFINIR"))</f>
        <v>POR DEFINIR</v>
      </c>
      <c r="BL1291" s="5" t="s">
        <v>1798</v>
      </c>
    </row>
    <row r="1292" spans="1:64" x14ac:dyDescent="0.25">
      <c r="A1292">
        <v>2202430</v>
      </c>
      <c r="B1292" t="s">
        <v>1602</v>
      </c>
      <c r="C1292" t="s">
        <v>89</v>
      </c>
      <c r="D1292" t="s">
        <v>89</v>
      </c>
      <c r="E1292" t="s">
        <v>90</v>
      </c>
      <c r="H1292" s="3">
        <v>45805</v>
      </c>
      <c r="I1292" s="13">
        <v>45805.75055420139</v>
      </c>
      <c r="J1292" t="s">
        <v>195</v>
      </c>
      <c r="K1292">
        <v>1000</v>
      </c>
      <c r="L1292" t="s">
        <v>188</v>
      </c>
      <c r="M1292" t="s">
        <v>58</v>
      </c>
      <c r="N1292">
        <v>1</v>
      </c>
      <c r="O1292">
        <v>0</v>
      </c>
      <c r="P1292">
        <v>0</v>
      </c>
      <c r="Q1292">
        <v>0</v>
      </c>
      <c r="R1292" t="s">
        <v>227</v>
      </c>
      <c r="S1292" t="s">
        <v>227</v>
      </c>
      <c r="T1292">
        <v>0</v>
      </c>
      <c r="U1292" t="s">
        <v>227</v>
      </c>
      <c r="V1292" t="s">
        <v>227</v>
      </c>
      <c r="W1292" t="s">
        <v>227</v>
      </c>
      <c r="X1292" t="s">
        <v>227</v>
      </c>
      <c r="Y1292" t="s">
        <v>227</v>
      </c>
      <c r="Z1292" t="s">
        <v>228</v>
      </c>
      <c r="AA1292" t="s">
        <v>54</v>
      </c>
      <c r="AB1292">
        <v>129.9</v>
      </c>
      <c r="AC1292">
        <v>111.563</v>
      </c>
      <c r="AD1292" t="s">
        <v>67</v>
      </c>
      <c r="AE1292" t="s">
        <v>4</v>
      </c>
      <c r="AF1292" t="s">
        <v>8</v>
      </c>
      <c r="AG1292" t="s">
        <v>88</v>
      </c>
      <c r="AH1292" s="3">
        <v>45806</v>
      </c>
      <c r="AJ1292" t="s">
        <v>56</v>
      </c>
      <c r="AK1292" s="3"/>
      <c r="AM1292" s="3"/>
      <c r="AN1292" t="s">
        <v>57</v>
      </c>
      <c r="AO1292" s="3"/>
      <c r="AR1292"/>
      <c r="AS1292">
        <v>202505</v>
      </c>
      <c r="AT1292" s="3">
        <v>45806</v>
      </c>
      <c r="AU1292">
        <v>2202430</v>
      </c>
      <c r="AW1292" s="3"/>
      <c r="AY1292" s="3"/>
      <c r="BA1292" s="3"/>
      <c r="BC1292" s="3"/>
      <c r="BD1292">
        <v>202505</v>
      </c>
      <c r="BE1292">
        <v>202505</v>
      </c>
      <c r="BF1292" s="5">
        <f>IFERROR(VLOOKUP(Sheet1[[#This Row],[ASESOR]],Parámetros!A:B,2,0),Sheet1[[#This Row],[PERIODO_ALTA]])</f>
        <v>202505</v>
      </c>
      <c r="BG1292" s="5" t="str">
        <f>_xlfn.CONCAT(TRIM(Sheet1[[#This Row],[ASESOR]])," ",TRIM(Sheet1[[#This Row],[DEPARTAMENTO]]))</f>
        <v>ALIV TELECOM S.A.C. Piura</v>
      </c>
      <c r="BH1292" s="5" t="str">
        <f>Sheet1[[#This Row],[DNI_ASESOR]]</f>
        <v>20609316170</v>
      </c>
      <c r="BI1292">
        <f>IF(Sheet1[[#This Row],[GRUPO]]="G1",IF(AND(Sheet1[[#This Row],[RECIBO1_PAGADO]]&lt;&gt;"",Sheet1[[#This Row],[RECIBO1_PAGADO]]&lt;=DATEVALUE("10/06/2025")),1,0),0)</f>
        <v>0</v>
      </c>
      <c r="BJ1292" s="9">
        <f>Sheet1[[#This Row],[PRECIO CON IGV EXTERNO]]/1.18</f>
        <v>94.544915254237296</v>
      </c>
      <c r="BK1292" s="5" t="str">
        <f>IF(MONTH(Sheet1[[#This Row],[WS_RECIBO1_EMISION]])=5,"G1",IF(MONTH(Sheet1[[#This Row],[WS_RECIBO1_EMISION]])-5=1,"G2","POR DEFINIR"))</f>
        <v>POR DEFINIR</v>
      </c>
      <c r="BL1292" s="5" t="s">
        <v>1798</v>
      </c>
    </row>
    <row r="1293" spans="1:64" x14ac:dyDescent="0.25">
      <c r="A1293">
        <v>2202509</v>
      </c>
      <c r="B1293" t="s">
        <v>1603</v>
      </c>
      <c r="C1293" t="s">
        <v>94</v>
      </c>
      <c r="D1293" t="s">
        <v>95</v>
      </c>
      <c r="E1293" t="s">
        <v>96</v>
      </c>
      <c r="H1293" s="3">
        <v>45805</v>
      </c>
      <c r="I1293" s="13">
        <v>45805.789800347222</v>
      </c>
      <c r="J1293" t="s">
        <v>190</v>
      </c>
      <c r="K1293">
        <v>350</v>
      </c>
      <c r="L1293" t="s">
        <v>186</v>
      </c>
      <c r="M1293" t="s">
        <v>53</v>
      </c>
      <c r="N1293">
        <v>0</v>
      </c>
      <c r="O1293">
        <v>0</v>
      </c>
      <c r="P1293">
        <v>0</v>
      </c>
      <c r="Q1293">
        <v>0</v>
      </c>
      <c r="R1293" t="s">
        <v>227</v>
      </c>
      <c r="S1293" t="s">
        <v>227</v>
      </c>
      <c r="T1293">
        <v>0</v>
      </c>
      <c r="U1293" t="s">
        <v>227</v>
      </c>
      <c r="V1293" t="s">
        <v>227</v>
      </c>
      <c r="W1293" t="s">
        <v>227</v>
      </c>
      <c r="X1293" t="s">
        <v>227</v>
      </c>
      <c r="Y1293" t="s">
        <v>227</v>
      </c>
      <c r="Z1293" t="s">
        <v>227</v>
      </c>
      <c r="AA1293" t="s">
        <v>54</v>
      </c>
      <c r="AB1293">
        <v>69</v>
      </c>
      <c r="AC1293">
        <v>69</v>
      </c>
      <c r="AD1293" t="s">
        <v>67</v>
      </c>
      <c r="AE1293" t="s">
        <v>4</v>
      </c>
      <c r="AF1293" t="s">
        <v>8</v>
      </c>
      <c r="AG1293" t="s">
        <v>88</v>
      </c>
      <c r="AH1293" s="3">
        <v>45806</v>
      </c>
      <c r="AJ1293" t="s">
        <v>56</v>
      </c>
      <c r="AK1293" s="3"/>
      <c r="AM1293" s="3"/>
      <c r="AN1293" t="s">
        <v>57</v>
      </c>
      <c r="AO1293" s="3"/>
      <c r="AR1293"/>
      <c r="AS1293">
        <v>202505</v>
      </c>
      <c r="AT1293" s="3">
        <v>45806</v>
      </c>
      <c r="AU1293">
        <v>2202509</v>
      </c>
      <c r="AW1293" s="3"/>
      <c r="AY1293" s="3"/>
      <c r="BA1293" s="3"/>
      <c r="BC1293" s="3"/>
      <c r="BD1293">
        <v>202505</v>
      </c>
      <c r="BE1293">
        <v>202505</v>
      </c>
      <c r="BF1293" s="5">
        <f>IFERROR(VLOOKUP(Sheet1[[#This Row],[ASESOR]],Parámetros!A:B,2,0),Sheet1[[#This Row],[PERIODO_ALTA]])</f>
        <v>202505</v>
      </c>
      <c r="BG1293" s="5" t="str">
        <f>_xlfn.CONCAT(TRIM(Sheet1[[#This Row],[ASESOR]])," ",TRIM(Sheet1[[#This Row],[DEPARTAMENTO]]))</f>
        <v>ALIV TELECOM S.A.C. La Libertad</v>
      </c>
      <c r="BH1293" s="5" t="str">
        <f>Sheet1[[#This Row],[DNI_ASESOR]]</f>
        <v>20609316170</v>
      </c>
      <c r="BI1293">
        <f>IF(Sheet1[[#This Row],[GRUPO]]="G1",IF(AND(Sheet1[[#This Row],[RECIBO1_PAGADO]]&lt;&gt;"",Sheet1[[#This Row],[RECIBO1_PAGADO]]&lt;=DATEVALUE("10/06/2025")),1,0),0)</f>
        <v>0</v>
      </c>
      <c r="BJ1293" s="9">
        <f>Sheet1[[#This Row],[PRECIO CON IGV EXTERNO]]/1.18</f>
        <v>58.474576271186443</v>
      </c>
      <c r="BK1293" s="5" t="str">
        <f>IF(MONTH(Sheet1[[#This Row],[WS_RECIBO1_EMISION]])=5,"G1",IF(MONTH(Sheet1[[#This Row],[WS_RECIBO1_EMISION]])-5=1,"G2","POR DEFINIR"))</f>
        <v>POR DEFINIR</v>
      </c>
      <c r="BL1293" s="5" t="s">
        <v>1798</v>
      </c>
    </row>
    <row r="1294" spans="1:64" x14ac:dyDescent="0.25">
      <c r="A1294">
        <v>2202530</v>
      </c>
      <c r="B1294" t="s">
        <v>1604</v>
      </c>
      <c r="C1294" t="s">
        <v>89</v>
      </c>
      <c r="D1294" t="s">
        <v>89</v>
      </c>
      <c r="E1294" t="s">
        <v>90</v>
      </c>
      <c r="H1294" s="3">
        <v>45805</v>
      </c>
      <c r="I1294" s="13">
        <v>45805.785565972219</v>
      </c>
      <c r="J1294" t="s">
        <v>190</v>
      </c>
      <c r="K1294">
        <v>350</v>
      </c>
      <c r="L1294" t="s">
        <v>186</v>
      </c>
      <c r="M1294" t="s">
        <v>53</v>
      </c>
      <c r="N1294">
        <v>0</v>
      </c>
      <c r="O1294">
        <v>0</v>
      </c>
      <c r="P1294">
        <v>0</v>
      </c>
      <c r="Q1294">
        <v>0</v>
      </c>
      <c r="R1294" t="s">
        <v>227</v>
      </c>
      <c r="S1294" t="s">
        <v>227</v>
      </c>
      <c r="T1294">
        <v>0</v>
      </c>
      <c r="U1294" t="s">
        <v>227</v>
      </c>
      <c r="V1294" t="s">
        <v>227</v>
      </c>
      <c r="W1294" t="s">
        <v>227</v>
      </c>
      <c r="X1294" t="s">
        <v>227</v>
      </c>
      <c r="Y1294" t="s">
        <v>227</v>
      </c>
      <c r="Z1294" t="s">
        <v>227</v>
      </c>
      <c r="AA1294" t="s">
        <v>54</v>
      </c>
      <c r="AB1294">
        <v>69</v>
      </c>
      <c r="AC1294">
        <v>69</v>
      </c>
      <c r="AD1294" t="s">
        <v>67</v>
      </c>
      <c r="AE1294" t="s">
        <v>70</v>
      </c>
      <c r="AF1294" t="s">
        <v>131</v>
      </c>
      <c r="AG1294" t="s">
        <v>88</v>
      </c>
      <c r="AH1294" s="3">
        <v>45808</v>
      </c>
      <c r="AJ1294" t="s">
        <v>56</v>
      </c>
      <c r="AK1294" s="3"/>
      <c r="AM1294" s="3"/>
      <c r="AN1294" t="s">
        <v>57</v>
      </c>
      <c r="AO1294" s="3"/>
      <c r="AR1294"/>
      <c r="AS1294">
        <v>202505</v>
      </c>
      <c r="AT1294" s="3">
        <v>45808</v>
      </c>
      <c r="AU1294">
        <v>2202530</v>
      </c>
      <c r="AW1294" s="3"/>
      <c r="AY1294" s="3"/>
      <c r="BA1294" s="3"/>
      <c r="BC1294" s="3"/>
      <c r="BD1294">
        <v>202505</v>
      </c>
      <c r="BE1294">
        <v>202505</v>
      </c>
      <c r="BF1294" s="5">
        <f>IFERROR(VLOOKUP(Sheet1[[#This Row],[ASESOR]],Parámetros!A:B,2,0),Sheet1[[#This Row],[PERIODO_ALTA]])</f>
        <v>202505</v>
      </c>
      <c r="BG1294" s="5" t="str">
        <f>_xlfn.CONCAT(TRIM(Sheet1[[#This Row],[ASESOR]])," ",TRIM(Sheet1[[#This Row],[DEPARTAMENTO]]))</f>
        <v>SICOMNET SAC Piura</v>
      </c>
      <c r="BH1294" s="5" t="str">
        <f>Sheet1[[#This Row],[DNI_ASESOR]]</f>
        <v>20610959564</v>
      </c>
      <c r="BI1294">
        <f>IF(Sheet1[[#This Row],[GRUPO]]="G1",IF(AND(Sheet1[[#This Row],[RECIBO1_PAGADO]]&lt;&gt;"",Sheet1[[#This Row],[RECIBO1_PAGADO]]&lt;=DATEVALUE("10/06/2025")),1,0),0)</f>
        <v>0</v>
      </c>
      <c r="BJ1294" s="9">
        <f>Sheet1[[#This Row],[PRECIO CON IGV EXTERNO]]/1.18</f>
        <v>58.474576271186443</v>
      </c>
      <c r="BK1294" s="5" t="str">
        <f>IF(MONTH(Sheet1[[#This Row],[WS_RECIBO1_EMISION]])=5,"G1",IF(MONTH(Sheet1[[#This Row],[WS_RECIBO1_EMISION]])-5=1,"G2","POR DEFINIR"))</f>
        <v>POR DEFINIR</v>
      </c>
      <c r="BL1294" s="5" t="s">
        <v>1798</v>
      </c>
    </row>
    <row r="1295" spans="1:64" x14ac:dyDescent="0.25">
      <c r="A1295">
        <v>2202557</v>
      </c>
      <c r="B1295" t="s">
        <v>1605</v>
      </c>
      <c r="C1295" t="s">
        <v>89</v>
      </c>
      <c r="D1295" t="s">
        <v>89</v>
      </c>
      <c r="E1295" t="s">
        <v>93</v>
      </c>
      <c r="H1295" s="3">
        <v>45805</v>
      </c>
      <c r="I1295" s="13">
        <v>45805.814708645834</v>
      </c>
      <c r="J1295" t="s">
        <v>190</v>
      </c>
      <c r="K1295">
        <v>350</v>
      </c>
      <c r="L1295" t="s">
        <v>186</v>
      </c>
      <c r="M1295" t="s">
        <v>53</v>
      </c>
      <c r="N1295">
        <v>0</v>
      </c>
      <c r="O1295">
        <v>0</v>
      </c>
      <c r="P1295">
        <v>0</v>
      </c>
      <c r="Q1295">
        <v>0</v>
      </c>
      <c r="R1295" t="s">
        <v>227</v>
      </c>
      <c r="S1295" t="s">
        <v>227</v>
      </c>
      <c r="T1295">
        <v>0</v>
      </c>
      <c r="U1295" t="s">
        <v>227</v>
      </c>
      <c r="V1295" t="s">
        <v>227</v>
      </c>
      <c r="W1295" t="s">
        <v>227</v>
      </c>
      <c r="X1295" t="s">
        <v>227</v>
      </c>
      <c r="Y1295" t="s">
        <v>227</v>
      </c>
      <c r="Z1295" t="s">
        <v>227</v>
      </c>
      <c r="AA1295" t="s">
        <v>54</v>
      </c>
      <c r="AB1295">
        <v>69</v>
      </c>
      <c r="AC1295">
        <v>69</v>
      </c>
      <c r="AD1295" t="s">
        <v>67</v>
      </c>
      <c r="AE1295" t="s">
        <v>70</v>
      </c>
      <c r="AF1295" t="s">
        <v>131</v>
      </c>
      <c r="AG1295" t="s">
        <v>88</v>
      </c>
      <c r="AH1295" s="3">
        <v>45806</v>
      </c>
      <c r="AJ1295" t="s">
        <v>56</v>
      </c>
      <c r="AK1295" s="3"/>
      <c r="AM1295" s="3"/>
      <c r="AN1295" t="s">
        <v>57</v>
      </c>
      <c r="AO1295" s="3"/>
      <c r="AR1295"/>
      <c r="AS1295">
        <v>202505</v>
      </c>
      <c r="AT1295" s="3">
        <v>45806</v>
      </c>
      <c r="AU1295">
        <v>2202557</v>
      </c>
      <c r="AW1295" s="3"/>
      <c r="AY1295" s="3"/>
      <c r="BA1295" s="3"/>
      <c r="BC1295" s="3"/>
      <c r="BD1295">
        <v>202505</v>
      </c>
      <c r="BE1295">
        <v>202505</v>
      </c>
      <c r="BF1295" s="5">
        <f>IFERROR(VLOOKUP(Sheet1[[#This Row],[ASESOR]],Parámetros!A:B,2,0),Sheet1[[#This Row],[PERIODO_ALTA]])</f>
        <v>202505</v>
      </c>
      <c r="BG1295" s="5" t="str">
        <f>_xlfn.CONCAT(TRIM(Sheet1[[#This Row],[ASESOR]])," ",TRIM(Sheet1[[#This Row],[DEPARTAMENTO]]))</f>
        <v>SICOMNET SAC Piura</v>
      </c>
      <c r="BH1295" s="5" t="str">
        <f>Sheet1[[#This Row],[DNI_ASESOR]]</f>
        <v>20610959564</v>
      </c>
      <c r="BI1295">
        <f>IF(Sheet1[[#This Row],[GRUPO]]="G1",IF(AND(Sheet1[[#This Row],[RECIBO1_PAGADO]]&lt;&gt;"",Sheet1[[#This Row],[RECIBO1_PAGADO]]&lt;=DATEVALUE("10/06/2025")),1,0),0)</f>
        <v>0</v>
      </c>
      <c r="BJ1295" s="9">
        <f>Sheet1[[#This Row],[PRECIO CON IGV EXTERNO]]/1.18</f>
        <v>58.474576271186443</v>
      </c>
      <c r="BK1295" s="5" t="str">
        <f>IF(MONTH(Sheet1[[#This Row],[WS_RECIBO1_EMISION]])=5,"G1",IF(MONTH(Sheet1[[#This Row],[WS_RECIBO1_EMISION]])-5=1,"G2","POR DEFINIR"))</f>
        <v>POR DEFINIR</v>
      </c>
      <c r="BL1295" s="5" t="s">
        <v>1798</v>
      </c>
    </row>
    <row r="1296" spans="1:64" x14ac:dyDescent="0.25">
      <c r="A1296">
        <v>2202599</v>
      </c>
      <c r="B1296" t="s">
        <v>1606</v>
      </c>
      <c r="C1296" t="s">
        <v>94</v>
      </c>
      <c r="D1296" t="s">
        <v>95</v>
      </c>
      <c r="E1296" t="s">
        <v>102</v>
      </c>
      <c r="H1296" s="3">
        <v>45805</v>
      </c>
      <c r="I1296" s="13">
        <v>45805.825132094906</v>
      </c>
      <c r="J1296" t="s">
        <v>190</v>
      </c>
      <c r="K1296">
        <v>350</v>
      </c>
      <c r="L1296" t="s">
        <v>186</v>
      </c>
      <c r="M1296" t="s">
        <v>53</v>
      </c>
      <c r="N1296">
        <v>0</v>
      </c>
      <c r="O1296">
        <v>0</v>
      </c>
      <c r="P1296">
        <v>0</v>
      </c>
      <c r="Q1296">
        <v>0</v>
      </c>
      <c r="R1296" t="s">
        <v>227</v>
      </c>
      <c r="S1296" t="s">
        <v>227</v>
      </c>
      <c r="T1296">
        <v>0</v>
      </c>
      <c r="U1296" t="s">
        <v>227</v>
      </c>
      <c r="V1296" t="s">
        <v>227</v>
      </c>
      <c r="W1296" t="s">
        <v>227</v>
      </c>
      <c r="X1296" t="s">
        <v>227</v>
      </c>
      <c r="Y1296" t="s">
        <v>227</v>
      </c>
      <c r="Z1296" t="s">
        <v>227</v>
      </c>
      <c r="AA1296" t="s">
        <v>54</v>
      </c>
      <c r="AB1296">
        <v>69</v>
      </c>
      <c r="AC1296">
        <v>69</v>
      </c>
      <c r="AD1296" t="s">
        <v>67</v>
      </c>
      <c r="AE1296" t="s">
        <v>4</v>
      </c>
      <c r="AF1296" t="s">
        <v>8</v>
      </c>
      <c r="AG1296" t="s">
        <v>88</v>
      </c>
      <c r="AH1296" s="3">
        <v>45806</v>
      </c>
      <c r="AJ1296" t="s">
        <v>56</v>
      </c>
      <c r="AK1296" s="3"/>
      <c r="AM1296" s="3"/>
      <c r="AN1296" t="s">
        <v>57</v>
      </c>
      <c r="AO1296" s="3"/>
      <c r="AR1296"/>
      <c r="AS1296">
        <v>202505</v>
      </c>
      <c r="AT1296" s="3">
        <v>45806</v>
      </c>
      <c r="AU1296">
        <v>2202599</v>
      </c>
      <c r="AW1296" s="3"/>
      <c r="AY1296" s="3"/>
      <c r="BA1296" s="3"/>
      <c r="BC1296" s="3"/>
      <c r="BD1296">
        <v>202505</v>
      </c>
      <c r="BE1296">
        <v>202505</v>
      </c>
      <c r="BF1296" s="5">
        <f>IFERROR(VLOOKUP(Sheet1[[#This Row],[ASESOR]],Parámetros!A:B,2,0),Sheet1[[#This Row],[PERIODO_ALTA]])</f>
        <v>202505</v>
      </c>
      <c r="BG1296" s="5" t="str">
        <f>_xlfn.CONCAT(TRIM(Sheet1[[#This Row],[ASESOR]])," ",TRIM(Sheet1[[#This Row],[DEPARTAMENTO]]))</f>
        <v>ALIV TELECOM S.A.C. La Libertad</v>
      </c>
      <c r="BH1296" s="5" t="str">
        <f>Sheet1[[#This Row],[DNI_ASESOR]]</f>
        <v>20609316170</v>
      </c>
      <c r="BI1296">
        <f>IF(Sheet1[[#This Row],[GRUPO]]="G1",IF(AND(Sheet1[[#This Row],[RECIBO1_PAGADO]]&lt;&gt;"",Sheet1[[#This Row],[RECIBO1_PAGADO]]&lt;=DATEVALUE("10/06/2025")),1,0),0)</f>
        <v>0</v>
      </c>
      <c r="BJ1296" s="9">
        <f>Sheet1[[#This Row],[PRECIO CON IGV EXTERNO]]/1.18</f>
        <v>58.474576271186443</v>
      </c>
      <c r="BK1296" s="5" t="str">
        <f>IF(MONTH(Sheet1[[#This Row],[WS_RECIBO1_EMISION]])=5,"G1",IF(MONTH(Sheet1[[#This Row],[WS_RECIBO1_EMISION]])-5=1,"G2","POR DEFINIR"))</f>
        <v>POR DEFINIR</v>
      </c>
      <c r="BL1296" s="5" t="s">
        <v>1798</v>
      </c>
    </row>
    <row r="1297" spans="1:64" x14ac:dyDescent="0.25">
      <c r="A1297">
        <v>2202600</v>
      </c>
      <c r="B1297" t="s">
        <v>1607</v>
      </c>
      <c r="C1297" t="s">
        <v>89</v>
      </c>
      <c r="D1297" t="s">
        <v>89</v>
      </c>
      <c r="E1297" t="s">
        <v>89</v>
      </c>
      <c r="H1297" s="3">
        <v>45805</v>
      </c>
      <c r="I1297" s="13">
        <v>45805.816815659724</v>
      </c>
      <c r="J1297" t="s">
        <v>195</v>
      </c>
      <c r="K1297">
        <v>1000</v>
      </c>
      <c r="L1297" t="s">
        <v>188</v>
      </c>
      <c r="M1297" t="s">
        <v>58</v>
      </c>
      <c r="N1297">
        <v>1</v>
      </c>
      <c r="O1297">
        <v>0</v>
      </c>
      <c r="P1297">
        <v>0</v>
      </c>
      <c r="Q1297">
        <v>0</v>
      </c>
      <c r="R1297" t="s">
        <v>227</v>
      </c>
      <c r="S1297" t="s">
        <v>227</v>
      </c>
      <c r="T1297">
        <v>0</v>
      </c>
      <c r="U1297" t="s">
        <v>227</v>
      </c>
      <c r="V1297" t="s">
        <v>227</v>
      </c>
      <c r="W1297" t="s">
        <v>227</v>
      </c>
      <c r="X1297" t="s">
        <v>227</v>
      </c>
      <c r="Y1297" t="s">
        <v>227</v>
      </c>
      <c r="Z1297" t="s">
        <v>228</v>
      </c>
      <c r="AA1297" t="s">
        <v>54</v>
      </c>
      <c r="AB1297">
        <v>129.9</v>
      </c>
      <c r="AC1297">
        <v>111.563</v>
      </c>
      <c r="AD1297" t="s">
        <v>67</v>
      </c>
      <c r="AE1297" t="s">
        <v>70</v>
      </c>
      <c r="AF1297" t="s">
        <v>131</v>
      </c>
      <c r="AG1297" t="s">
        <v>88</v>
      </c>
      <c r="AH1297" s="3">
        <v>45806</v>
      </c>
      <c r="AJ1297" t="s">
        <v>56</v>
      </c>
      <c r="AK1297" s="3"/>
      <c r="AM1297" s="3"/>
      <c r="AN1297" t="s">
        <v>57</v>
      </c>
      <c r="AO1297" s="3"/>
      <c r="AR1297"/>
      <c r="AS1297">
        <v>202505</v>
      </c>
      <c r="AT1297" s="3">
        <v>45806</v>
      </c>
      <c r="AU1297">
        <v>2202600</v>
      </c>
      <c r="AW1297" s="3"/>
      <c r="AY1297" s="3"/>
      <c r="BA1297" s="3"/>
      <c r="BC1297" s="3"/>
      <c r="BD1297">
        <v>202505</v>
      </c>
      <c r="BE1297">
        <v>202505</v>
      </c>
      <c r="BF1297" s="5">
        <f>IFERROR(VLOOKUP(Sheet1[[#This Row],[ASESOR]],Parámetros!A:B,2,0),Sheet1[[#This Row],[PERIODO_ALTA]])</f>
        <v>202505</v>
      </c>
      <c r="BG1297" s="5" t="str">
        <f>_xlfn.CONCAT(TRIM(Sheet1[[#This Row],[ASESOR]])," ",TRIM(Sheet1[[#This Row],[DEPARTAMENTO]]))</f>
        <v>SICOMNET SAC Piura</v>
      </c>
      <c r="BH1297" s="5" t="str">
        <f>Sheet1[[#This Row],[DNI_ASESOR]]</f>
        <v>20610959564</v>
      </c>
      <c r="BI1297">
        <f>IF(Sheet1[[#This Row],[GRUPO]]="G1",IF(AND(Sheet1[[#This Row],[RECIBO1_PAGADO]]&lt;&gt;"",Sheet1[[#This Row],[RECIBO1_PAGADO]]&lt;=DATEVALUE("10/06/2025")),1,0),0)</f>
        <v>0</v>
      </c>
      <c r="BJ1297" s="9">
        <f>Sheet1[[#This Row],[PRECIO CON IGV EXTERNO]]/1.18</f>
        <v>94.544915254237296</v>
      </c>
      <c r="BK1297" s="5" t="str">
        <f>IF(MONTH(Sheet1[[#This Row],[WS_RECIBO1_EMISION]])=5,"G1",IF(MONTH(Sheet1[[#This Row],[WS_RECIBO1_EMISION]])-5=1,"G2","POR DEFINIR"))</f>
        <v>POR DEFINIR</v>
      </c>
      <c r="BL1297" s="5" t="s">
        <v>1798</v>
      </c>
    </row>
    <row r="1298" spans="1:64" x14ac:dyDescent="0.25">
      <c r="A1298">
        <v>2202617</v>
      </c>
      <c r="B1298" t="s">
        <v>1608</v>
      </c>
      <c r="C1298" t="s">
        <v>85</v>
      </c>
      <c r="D1298" t="s">
        <v>86</v>
      </c>
      <c r="E1298" t="s">
        <v>103</v>
      </c>
      <c r="H1298" s="3">
        <v>45805</v>
      </c>
      <c r="I1298" s="13">
        <v>45805.837927233799</v>
      </c>
      <c r="J1298" t="s">
        <v>195</v>
      </c>
      <c r="K1298">
        <v>1000</v>
      </c>
      <c r="L1298" t="s">
        <v>188</v>
      </c>
      <c r="M1298" t="s">
        <v>58</v>
      </c>
      <c r="N1298">
        <v>1</v>
      </c>
      <c r="O1298">
        <v>0</v>
      </c>
      <c r="P1298">
        <v>0</v>
      </c>
      <c r="Q1298">
        <v>0</v>
      </c>
      <c r="R1298" t="s">
        <v>227</v>
      </c>
      <c r="S1298" t="s">
        <v>227</v>
      </c>
      <c r="T1298">
        <v>0</v>
      </c>
      <c r="U1298" t="s">
        <v>227</v>
      </c>
      <c r="V1298" t="s">
        <v>227</v>
      </c>
      <c r="W1298" t="s">
        <v>227</v>
      </c>
      <c r="X1298" t="s">
        <v>227</v>
      </c>
      <c r="Y1298" t="s">
        <v>227</v>
      </c>
      <c r="Z1298" t="s">
        <v>228</v>
      </c>
      <c r="AA1298" t="s">
        <v>54</v>
      </c>
      <c r="AB1298">
        <v>129.9</v>
      </c>
      <c r="AC1298">
        <v>111.563</v>
      </c>
      <c r="AD1298" t="s">
        <v>55</v>
      </c>
      <c r="AE1298" t="s">
        <v>661</v>
      </c>
      <c r="AF1298" t="s">
        <v>153</v>
      </c>
      <c r="AG1298" t="s">
        <v>88</v>
      </c>
      <c r="AH1298" s="3">
        <v>45806</v>
      </c>
      <c r="AJ1298" t="s">
        <v>56</v>
      </c>
      <c r="AK1298" s="3"/>
      <c r="AM1298" s="3"/>
      <c r="AN1298" t="s">
        <v>57</v>
      </c>
      <c r="AO1298" s="3"/>
      <c r="AR1298"/>
      <c r="AS1298">
        <v>202505</v>
      </c>
      <c r="AT1298" s="3">
        <v>45806</v>
      </c>
      <c r="AU1298">
        <v>2202617</v>
      </c>
      <c r="AW1298" s="3"/>
      <c r="AY1298" s="3"/>
      <c r="BA1298" s="3"/>
      <c r="BC1298" s="3"/>
      <c r="BD1298">
        <v>202505</v>
      </c>
      <c r="BE1298">
        <v>202505</v>
      </c>
      <c r="BF1298" s="5">
        <f>IFERROR(VLOOKUP(Sheet1[[#This Row],[ASESOR]],Parámetros!A:B,2,0),Sheet1[[#This Row],[PERIODO_ALTA]])</f>
        <v>202505</v>
      </c>
      <c r="BG1298" s="5" t="str">
        <f>_xlfn.CONCAT(TRIM(Sheet1[[#This Row],[ASESOR]])," ",TRIM(Sheet1[[#This Row],[DEPARTAMENTO]]))</f>
        <v>CORPORACION DE TODO PERU S.A.C Lambayeque</v>
      </c>
      <c r="BH1298" s="5" t="str">
        <f>Sheet1[[#This Row],[DNI_ASESOR]]</f>
        <v>20612842389</v>
      </c>
      <c r="BI1298">
        <f>IF(Sheet1[[#This Row],[GRUPO]]="G1",IF(AND(Sheet1[[#This Row],[RECIBO1_PAGADO]]&lt;&gt;"",Sheet1[[#This Row],[RECIBO1_PAGADO]]&lt;=DATEVALUE("10/06/2025")),1,0),0)</f>
        <v>0</v>
      </c>
      <c r="BJ1298" s="9">
        <f>Sheet1[[#This Row],[PRECIO CON IGV EXTERNO]]/1.18</f>
        <v>94.544915254237296</v>
      </c>
      <c r="BK1298" s="5" t="str">
        <f>IF(MONTH(Sheet1[[#This Row],[WS_RECIBO1_EMISION]])=5,"G1",IF(MONTH(Sheet1[[#This Row],[WS_RECIBO1_EMISION]])-5=1,"G2","POR DEFINIR"))</f>
        <v>POR DEFINIR</v>
      </c>
      <c r="BL1298" s="5" t="s">
        <v>1798</v>
      </c>
    </row>
    <row r="1299" spans="1:64" x14ac:dyDescent="0.25">
      <c r="A1299">
        <v>2202634</v>
      </c>
      <c r="B1299" t="s">
        <v>1609</v>
      </c>
      <c r="C1299" t="s">
        <v>94</v>
      </c>
      <c r="D1299" t="s">
        <v>95</v>
      </c>
      <c r="E1299" t="s">
        <v>96</v>
      </c>
      <c r="H1299" s="3">
        <v>45805</v>
      </c>
      <c r="I1299" s="13">
        <v>45805.910548032407</v>
      </c>
      <c r="J1299" t="s">
        <v>190</v>
      </c>
      <c r="K1299">
        <v>350</v>
      </c>
      <c r="L1299" t="s">
        <v>188</v>
      </c>
      <c r="M1299" t="s">
        <v>58</v>
      </c>
      <c r="N1299">
        <v>0</v>
      </c>
      <c r="O1299">
        <v>0</v>
      </c>
      <c r="P1299">
        <v>0</v>
      </c>
      <c r="Q1299">
        <v>0</v>
      </c>
      <c r="R1299" t="s">
        <v>227</v>
      </c>
      <c r="S1299" t="s">
        <v>227</v>
      </c>
      <c r="T1299">
        <v>0</v>
      </c>
      <c r="U1299" t="s">
        <v>227</v>
      </c>
      <c r="V1299" t="s">
        <v>227</v>
      </c>
      <c r="W1299" t="s">
        <v>228</v>
      </c>
      <c r="X1299" t="s">
        <v>227</v>
      </c>
      <c r="Y1299" t="s">
        <v>227</v>
      </c>
      <c r="Z1299" t="s">
        <v>227</v>
      </c>
      <c r="AA1299" t="s">
        <v>54</v>
      </c>
      <c r="AB1299">
        <v>94</v>
      </c>
      <c r="AC1299">
        <v>94</v>
      </c>
      <c r="AD1299" t="s">
        <v>67</v>
      </c>
      <c r="AE1299" t="s">
        <v>4</v>
      </c>
      <c r="AF1299" t="s">
        <v>8</v>
      </c>
      <c r="AG1299" t="s">
        <v>88</v>
      </c>
      <c r="AH1299" s="3">
        <v>45806</v>
      </c>
      <c r="AJ1299" t="s">
        <v>56</v>
      </c>
      <c r="AK1299" s="3"/>
      <c r="AM1299" s="3"/>
      <c r="AN1299" t="s">
        <v>57</v>
      </c>
      <c r="AO1299" s="3"/>
      <c r="AR1299"/>
      <c r="AS1299">
        <v>202505</v>
      </c>
      <c r="AT1299" s="3">
        <v>45806</v>
      </c>
      <c r="AU1299">
        <v>2202634</v>
      </c>
      <c r="AW1299" s="3"/>
      <c r="AY1299" s="3"/>
      <c r="BA1299" s="3"/>
      <c r="BC1299" s="3"/>
      <c r="BD1299">
        <v>202505</v>
      </c>
      <c r="BE1299">
        <v>202505</v>
      </c>
      <c r="BF1299" s="5">
        <f>IFERROR(VLOOKUP(Sheet1[[#This Row],[ASESOR]],Parámetros!A:B,2,0),Sheet1[[#This Row],[PERIODO_ALTA]])</f>
        <v>202505</v>
      </c>
      <c r="BG1299" s="5" t="str">
        <f>_xlfn.CONCAT(TRIM(Sheet1[[#This Row],[ASESOR]])," ",TRIM(Sheet1[[#This Row],[DEPARTAMENTO]]))</f>
        <v>ALIV TELECOM S.A.C. La Libertad</v>
      </c>
      <c r="BH1299" s="5" t="str">
        <f>Sheet1[[#This Row],[DNI_ASESOR]]</f>
        <v>20609316170</v>
      </c>
      <c r="BI1299">
        <f>IF(Sheet1[[#This Row],[GRUPO]]="G1",IF(AND(Sheet1[[#This Row],[RECIBO1_PAGADO]]&lt;&gt;"",Sheet1[[#This Row],[RECIBO1_PAGADO]]&lt;=DATEVALUE("10/06/2025")),1,0),0)</f>
        <v>0</v>
      </c>
      <c r="BJ1299" s="9">
        <f>Sheet1[[#This Row],[PRECIO CON IGV EXTERNO]]/1.18</f>
        <v>79.66101694915254</v>
      </c>
      <c r="BK1299" s="5" t="str">
        <f>IF(MONTH(Sheet1[[#This Row],[WS_RECIBO1_EMISION]])=5,"G1",IF(MONTH(Sheet1[[#This Row],[WS_RECIBO1_EMISION]])-5=1,"G2","POR DEFINIR"))</f>
        <v>POR DEFINIR</v>
      </c>
      <c r="BL1299" s="5" t="s">
        <v>1798</v>
      </c>
    </row>
    <row r="1300" spans="1:64" x14ac:dyDescent="0.25">
      <c r="A1300">
        <v>2202668</v>
      </c>
      <c r="B1300" t="s">
        <v>1610</v>
      </c>
      <c r="C1300" t="s">
        <v>89</v>
      </c>
      <c r="D1300" t="s">
        <v>89</v>
      </c>
      <c r="E1300" t="s">
        <v>90</v>
      </c>
      <c r="H1300" s="3">
        <v>45799</v>
      </c>
      <c r="I1300" s="13">
        <v>45805.864751851848</v>
      </c>
      <c r="J1300" t="s">
        <v>190</v>
      </c>
      <c r="K1300">
        <v>350</v>
      </c>
      <c r="L1300" t="s">
        <v>186</v>
      </c>
      <c r="M1300" t="s">
        <v>53</v>
      </c>
      <c r="N1300">
        <v>0</v>
      </c>
      <c r="O1300">
        <v>0</v>
      </c>
      <c r="P1300">
        <v>0</v>
      </c>
      <c r="Q1300">
        <v>0</v>
      </c>
      <c r="R1300" t="s">
        <v>227</v>
      </c>
      <c r="S1300" t="s">
        <v>227</v>
      </c>
      <c r="T1300">
        <v>0</v>
      </c>
      <c r="U1300" t="s">
        <v>227</v>
      </c>
      <c r="V1300" t="s">
        <v>227</v>
      </c>
      <c r="W1300" t="s">
        <v>227</v>
      </c>
      <c r="X1300" t="s">
        <v>227</v>
      </c>
      <c r="Y1300" t="s">
        <v>227</v>
      </c>
      <c r="Z1300" t="s">
        <v>227</v>
      </c>
      <c r="AA1300" t="s">
        <v>54</v>
      </c>
      <c r="AB1300">
        <v>69</v>
      </c>
      <c r="AC1300">
        <v>69</v>
      </c>
      <c r="AD1300" t="s">
        <v>67</v>
      </c>
      <c r="AE1300" t="s">
        <v>4</v>
      </c>
      <c r="AF1300" t="s">
        <v>8</v>
      </c>
      <c r="AG1300" t="s">
        <v>88</v>
      </c>
      <c r="AH1300" s="3">
        <v>45806</v>
      </c>
      <c r="AJ1300" t="s">
        <v>56</v>
      </c>
      <c r="AK1300" s="3"/>
      <c r="AM1300" s="3"/>
      <c r="AN1300" t="s">
        <v>57</v>
      </c>
      <c r="AO1300" s="3"/>
      <c r="AR1300"/>
      <c r="AS1300">
        <v>202505</v>
      </c>
      <c r="AT1300" s="3">
        <v>45806</v>
      </c>
      <c r="AU1300">
        <v>2202668</v>
      </c>
      <c r="AW1300" s="3"/>
      <c r="AY1300" s="3"/>
      <c r="BA1300" s="3"/>
      <c r="BC1300" s="3"/>
      <c r="BD1300">
        <v>202505</v>
      </c>
      <c r="BE1300">
        <v>202505</v>
      </c>
      <c r="BF1300" s="5">
        <f>IFERROR(VLOOKUP(Sheet1[[#This Row],[ASESOR]],Parámetros!A:B,2,0),Sheet1[[#This Row],[PERIODO_ALTA]])</f>
        <v>202505</v>
      </c>
      <c r="BG1300" s="5" t="str">
        <f>_xlfn.CONCAT(TRIM(Sheet1[[#This Row],[ASESOR]])," ",TRIM(Sheet1[[#This Row],[DEPARTAMENTO]]))</f>
        <v>ALIV TELECOM S.A.C. Piura</v>
      </c>
      <c r="BH1300" s="5" t="str">
        <f>Sheet1[[#This Row],[DNI_ASESOR]]</f>
        <v>20609316170</v>
      </c>
      <c r="BI1300">
        <f>IF(Sheet1[[#This Row],[GRUPO]]="G1",IF(AND(Sheet1[[#This Row],[RECIBO1_PAGADO]]&lt;&gt;"",Sheet1[[#This Row],[RECIBO1_PAGADO]]&lt;=DATEVALUE("10/06/2025")),1,0),0)</f>
        <v>0</v>
      </c>
      <c r="BJ1300" s="9">
        <f>Sheet1[[#This Row],[PRECIO CON IGV EXTERNO]]/1.18</f>
        <v>58.474576271186443</v>
      </c>
      <c r="BK1300" s="5" t="str">
        <f>IF(MONTH(Sheet1[[#This Row],[WS_RECIBO1_EMISION]])=5,"G1",IF(MONTH(Sheet1[[#This Row],[WS_RECIBO1_EMISION]])-5=1,"G2","POR DEFINIR"))</f>
        <v>POR DEFINIR</v>
      </c>
      <c r="BL1300" s="5" t="s">
        <v>1798</v>
      </c>
    </row>
    <row r="1301" spans="1:64" x14ac:dyDescent="0.25">
      <c r="A1301">
        <v>2202674</v>
      </c>
      <c r="B1301" t="s">
        <v>1611</v>
      </c>
      <c r="C1301" t="s">
        <v>85</v>
      </c>
      <c r="D1301" t="s">
        <v>86</v>
      </c>
      <c r="E1301" t="s">
        <v>87</v>
      </c>
      <c r="H1301" s="3">
        <v>45805</v>
      </c>
      <c r="I1301" s="13">
        <v>45805.856404085651</v>
      </c>
      <c r="J1301" t="s">
        <v>190</v>
      </c>
      <c r="K1301">
        <v>350</v>
      </c>
      <c r="L1301" t="s">
        <v>186</v>
      </c>
      <c r="M1301" t="s">
        <v>53</v>
      </c>
      <c r="N1301">
        <v>0</v>
      </c>
      <c r="O1301">
        <v>0</v>
      </c>
      <c r="P1301">
        <v>0</v>
      </c>
      <c r="Q1301">
        <v>0</v>
      </c>
      <c r="R1301" t="s">
        <v>227</v>
      </c>
      <c r="S1301" t="s">
        <v>227</v>
      </c>
      <c r="T1301">
        <v>0</v>
      </c>
      <c r="U1301" t="s">
        <v>227</v>
      </c>
      <c r="V1301" t="s">
        <v>227</v>
      </c>
      <c r="W1301" t="s">
        <v>227</v>
      </c>
      <c r="X1301" t="s">
        <v>227</v>
      </c>
      <c r="Y1301" t="s">
        <v>227</v>
      </c>
      <c r="Z1301" t="s">
        <v>227</v>
      </c>
      <c r="AA1301" t="s">
        <v>54</v>
      </c>
      <c r="AB1301">
        <v>69</v>
      </c>
      <c r="AC1301">
        <v>69</v>
      </c>
      <c r="AD1301" t="s">
        <v>67</v>
      </c>
      <c r="AE1301" t="s">
        <v>4</v>
      </c>
      <c r="AF1301" t="s">
        <v>8</v>
      </c>
      <c r="AG1301" t="s">
        <v>88</v>
      </c>
      <c r="AH1301" s="3">
        <v>45806</v>
      </c>
      <c r="AJ1301" t="s">
        <v>56</v>
      </c>
      <c r="AK1301" s="3"/>
      <c r="AM1301" s="3"/>
      <c r="AN1301" t="s">
        <v>57</v>
      </c>
      <c r="AO1301" s="3"/>
      <c r="AR1301"/>
      <c r="AS1301">
        <v>202505</v>
      </c>
      <c r="AT1301" s="3">
        <v>45806</v>
      </c>
      <c r="AU1301">
        <v>2202674</v>
      </c>
      <c r="AW1301" s="3"/>
      <c r="AY1301" s="3"/>
      <c r="BA1301" s="3"/>
      <c r="BC1301" s="3"/>
      <c r="BD1301">
        <v>202505</v>
      </c>
      <c r="BE1301">
        <v>202505</v>
      </c>
      <c r="BF1301" s="5">
        <f>IFERROR(VLOOKUP(Sheet1[[#This Row],[ASESOR]],Parámetros!A:B,2,0),Sheet1[[#This Row],[PERIODO_ALTA]])</f>
        <v>202505</v>
      </c>
      <c r="BG1301" s="5" t="str">
        <f>_xlfn.CONCAT(TRIM(Sheet1[[#This Row],[ASESOR]])," ",TRIM(Sheet1[[#This Row],[DEPARTAMENTO]]))</f>
        <v>ALIV TELECOM S.A.C. Lambayeque</v>
      </c>
      <c r="BH1301" s="5" t="str">
        <f>Sheet1[[#This Row],[DNI_ASESOR]]</f>
        <v>20609316170</v>
      </c>
      <c r="BI1301">
        <f>IF(Sheet1[[#This Row],[GRUPO]]="G1",IF(AND(Sheet1[[#This Row],[RECIBO1_PAGADO]]&lt;&gt;"",Sheet1[[#This Row],[RECIBO1_PAGADO]]&lt;=DATEVALUE("10/06/2025")),1,0),0)</f>
        <v>0</v>
      </c>
      <c r="BJ1301" s="9">
        <f>Sheet1[[#This Row],[PRECIO CON IGV EXTERNO]]/1.18</f>
        <v>58.474576271186443</v>
      </c>
      <c r="BK1301" s="5" t="str">
        <f>IF(MONTH(Sheet1[[#This Row],[WS_RECIBO1_EMISION]])=5,"G1",IF(MONTH(Sheet1[[#This Row],[WS_RECIBO1_EMISION]])-5=1,"G2","POR DEFINIR"))</f>
        <v>POR DEFINIR</v>
      </c>
      <c r="BL1301" s="5" t="s">
        <v>1798</v>
      </c>
    </row>
    <row r="1302" spans="1:64" x14ac:dyDescent="0.25">
      <c r="A1302">
        <v>2202749</v>
      </c>
      <c r="B1302" t="s">
        <v>1612</v>
      </c>
      <c r="C1302" t="s">
        <v>89</v>
      </c>
      <c r="D1302" t="s">
        <v>89</v>
      </c>
      <c r="E1302" t="s">
        <v>90</v>
      </c>
      <c r="H1302" s="3">
        <v>45805</v>
      </c>
      <c r="I1302" s="13">
        <v>45805.950127465279</v>
      </c>
      <c r="J1302" t="s">
        <v>195</v>
      </c>
      <c r="K1302">
        <v>1000</v>
      </c>
      <c r="L1302" t="s">
        <v>188</v>
      </c>
      <c r="M1302" t="s">
        <v>58</v>
      </c>
      <c r="N1302">
        <v>1</v>
      </c>
      <c r="O1302">
        <v>0</v>
      </c>
      <c r="P1302">
        <v>0</v>
      </c>
      <c r="Q1302">
        <v>0</v>
      </c>
      <c r="R1302" t="s">
        <v>227</v>
      </c>
      <c r="S1302" t="s">
        <v>227</v>
      </c>
      <c r="T1302">
        <v>0</v>
      </c>
      <c r="U1302" t="s">
        <v>227</v>
      </c>
      <c r="V1302" t="s">
        <v>227</v>
      </c>
      <c r="W1302" t="s">
        <v>227</v>
      </c>
      <c r="X1302" t="s">
        <v>227</v>
      </c>
      <c r="Y1302" t="s">
        <v>227</v>
      </c>
      <c r="Z1302" t="s">
        <v>228</v>
      </c>
      <c r="AA1302" t="s">
        <v>54</v>
      </c>
      <c r="AB1302">
        <v>129.9</v>
      </c>
      <c r="AC1302">
        <v>111.563</v>
      </c>
      <c r="AD1302" t="s">
        <v>67</v>
      </c>
      <c r="AE1302" t="s">
        <v>4</v>
      </c>
      <c r="AF1302" t="s">
        <v>8</v>
      </c>
      <c r="AG1302" t="s">
        <v>88</v>
      </c>
      <c r="AH1302" s="3">
        <v>45806</v>
      </c>
      <c r="AJ1302" t="s">
        <v>56</v>
      </c>
      <c r="AK1302" s="3"/>
      <c r="AM1302" s="3"/>
      <c r="AN1302" t="s">
        <v>57</v>
      </c>
      <c r="AO1302" s="3"/>
      <c r="AR1302"/>
      <c r="AS1302">
        <v>202505</v>
      </c>
      <c r="AT1302" s="3">
        <v>45806</v>
      </c>
      <c r="AU1302">
        <v>2202749</v>
      </c>
      <c r="AW1302" s="3"/>
      <c r="AY1302" s="3"/>
      <c r="BA1302" s="3"/>
      <c r="BC1302" s="3"/>
      <c r="BD1302">
        <v>202505</v>
      </c>
      <c r="BE1302">
        <v>202505</v>
      </c>
      <c r="BF1302" s="5">
        <f>IFERROR(VLOOKUP(Sheet1[[#This Row],[ASESOR]],Parámetros!A:B,2,0),Sheet1[[#This Row],[PERIODO_ALTA]])</f>
        <v>202505</v>
      </c>
      <c r="BG1302" s="5" t="str">
        <f>_xlfn.CONCAT(TRIM(Sheet1[[#This Row],[ASESOR]])," ",TRIM(Sheet1[[#This Row],[DEPARTAMENTO]]))</f>
        <v>ALIV TELECOM S.A.C. Piura</v>
      </c>
      <c r="BH1302" s="5" t="str">
        <f>Sheet1[[#This Row],[DNI_ASESOR]]</f>
        <v>20609316170</v>
      </c>
      <c r="BI1302">
        <f>IF(Sheet1[[#This Row],[GRUPO]]="G1",IF(AND(Sheet1[[#This Row],[RECIBO1_PAGADO]]&lt;&gt;"",Sheet1[[#This Row],[RECIBO1_PAGADO]]&lt;=DATEVALUE("10/06/2025")),1,0),0)</f>
        <v>0</v>
      </c>
      <c r="BJ1302" s="9">
        <f>Sheet1[[#This Row],[PRECIO CON IGV EXTERNO]]/1.18</f>
        <v>94.544915254237296</v>
      </c>
      <c r="BK1302" s="5" t="str">
        <f>IF(MONTH(Sheet1[[#This Row],[WS_RECIBO1_EMISION]])=5,"G1",IF(MONTH(Sheet1[[#This Row],[WS_RECIBO1_EMISION]])-5=1,"G2","POR DEFINIR"))</f>
        <v>POR DEFINIR</v>
      </c>
      <c r="BL1302" s="5" t="s">
        <v>1798</v>
      </c>
    </row>
    <row r="1303" spans="1:64" x14ac:dyDescent="0.25">
      <c r="A1303">
        <v>2202814</v>
      </c>
      <c r="B1303" t="s">
        <v>1613</v>
      </c>
      <c r="C1303" t="s">
        <v>94</v>
      </c>
      <c r="D1303" t="s">
        <v>95</v>
      </c>
      <c r="E1303" t="s">
        <v>102</v>
      </c>
      <c r="H1303" s="3">
        <v>45805</v>
      </c>
      <c r="I1303" s="13">
        <v>45805.945962118058</v>
      </c>
      <c r="J1303" t="s">
        <v>195</v>
      </c>
      <c r="K1303">
        <v>1000</v>
      </c>
      <c r="L1303" t="s">
        <v>188</v>
      </c>
      <c r="M1303" t="s">
        <v>58</v>
      </c>
      <c r="N1303">
        <v>1</v>
      </c>
      <c r="O1303">
        <v>0</v>
      </c>
      <c r="P1303">
        <v>0</v>
      </c>
      <c r="Q1303">
        <v>0</v>
      </c>
      <c r="R1303" t="s">
        <v>227</v>
      </c>
      <c r="S1303" t="s">
        <v>227</v>
      </c>
      <c r="T1303">
        <v>0</v>
      </c>
      <c r="U1303" t="s">
        <v>227</v>
      </c>
      <c r="V1303" t="s">
        <v>227</v>
      </c>
      <c r="W1303" t="s">
        <v>227</v>
      </c>
      <c r="X1303" t="s">
        <v>227</v>
      </c>
      <c r="Y1303" t="s">
        <v>227</v>
      </c>
      <c r="Z1303" t="s">
        <v>228</v>
      </c>
      <c r="AA1303" t="s">
        <v>54</v>
      </c>
      <c r="AB1303">
        <v>129.9</v>
      </c>
      <c r="AC1303">
        <v>111.563</v>
      </c>
      <c r="AD1303" t="s">
        <v>67</v>
      </c>
      <c r="AE1303" t="s">
        <v>151</v>
      </c>
      <c r="AF1303" t="s">
        <v>152</v>
      </c>
      <c r="AG1303" t="s">
        <v>88</v>
      </c>
      <c r="AH1303" s="3">
        <v>45806</v>
      </c>
      <c r="AJ1303" t="s">
        <v>56</v>
      </c>
      <c r="AK1303" s="3"/>
      <c r="AM1303" s="3"/>
      <c r="AN1303" t="s">
        <v>57</v>
      </c>
      <c r="AO1303" s="3"/>
      <c r="AR1303"/>
      <c r="AS1303">
        <v>202505</v>
      </c>
      <c r="AT1303" s="3">
        <v>45806</v>
      </c>
      <c r="AU1303">
        <v>2202814</v>
      </c>
      <c r="AW1303" s="3"/>
      <c r="AY1303" s="3"/>
      <c r="BA1303" s="3"/>
      <c r="BC1303" s="3"/>
      <c r="BD1303">
        <v>202505</v>
      </c>
      <c r="BE1303">
        <v>202505</v>
      </c>
      <c r="BF1303" s="5">
        <f>IFERROR(VLOOKUP(Sheet1[[#This Row],[ASESOR]],Parámetros!A:B,2,0),Sheet1[[#This Row],[PERIODO_ALTA]])</f>
        <v>202505</v>
      </c>
      <c r="BG1303" s="5" t="str">
        <f>_xlfn.CONCAT(TRIM(Sheet1[[#This Row],[ASESOR]])," ",TRIM(Sheet1[[#This Row],[DEPARTAMENTO]]))</f>
        <v>SAVY OUTSOURCING S.A.C. La Libertad</v>
      </c>
      <c r="BH1303" s="5" t="str">
        <f>Sheet1[[#This Row],[DNI_ASESOR]]</f>
        <v>20611812893</v>
      </c>
      <c r="BI1303">
        <f>IF(Sheet1[[#This Row],[GRUPO]]="G1",IF(AND(Sheet1[[#This Row],[RECIBO1_PAGADO]]&lt;&gt;"",Sheet1[[#This Row],[RECIBO1_PAGADO]]&lt;=DATEVALUE("10/06/2025")),1,0),0)</f>
        <v>0</v>
      </c>
      <c r="BJ1303" s="9">
        <f>Sheet1[[#This Row],[PRECIO CON IGV EXTERNO]]/1.18</f>
        <v>94.544915254237296</v>
      </c>
      <c r="BK1303" s="5" t="str">
        <f>IF(MONTH(Sheet1[[#This Row],[WS_RECIBO1_EMISION]])=5,"G1",IF(MONTH(Sheet1[[#This Row],[WS_RECIBO1_EMISION]])-5=1,"G2","POR DEFINIR"))</f>
        <v>POR DEFINIR</v>
      </c>
      <c r="BL1303" s="5" t="s">
        <v>1798</v>
      </c>
    </row>
    <row r="1304" spans="1:64" x14ac:dyDescent="0.25">
      <c r="A1304">
        <v>2202994</v>
      </c>
      <c r="B1304" t="s">
        <v>1614</v>
      </c>
      <c r="C1304" t="s">
        <v>98</v>
      </c>
      <c r="D1304" t="s">
        <v>99</v>
      </c>
      <c r="E1304" t="s">
        <v>101</v>
      </c>
      <c r="H1304" s="3">
        <v>45805</v>
      </c>
      <c r="I1304" s="13">
        <v>45806.427223993058</v>
      </c>
      <c r="J1304" t="s">
        <v>195</v>
      </c>
      <c r="K1304">
        <v>1000</v>
      </c>
      <c r="L1304" t="s">
        <v>188</v>
      </c>
      <c r="M1304" t="s">
        <v>58</v>
      </c>
      <c r="N1304">
        <v>1</v>
      </c>
      <c r="O1304">
        <v>0</v>
      </c>
      <c r="P1304">
        <v>0</v>
      </c>
      <c r="Q1304">
        <v>0</v>
      </c>
      <c r="R1304" t="s">
        <v>227</v>
      </c>
      <c r="S1304" t="s">
        <v>227</v>
      </c>
      <c r="T1304">
        <v>0</v>
      </c>
      <c r="U1304" t="s">
        <v>227</v>
      </c>
      <c r="V1304" t="s">
        <v>227</v>
      </c>
      <c r="W1304" t="s">
        <v>227</v>
      </c>
      <c r="X1304" t="s">
        <v>227</v>
      </c>
      <c r="Y1304" t="s">
        <v>227</v>
      </c>
      <c r="Z1304" t="s">
        <v>228</v>
      </c>
      <c r="AA1304" t="s">
        <v>54</v>
      </c>
      <c r="AB1304">
        <v>129.9</v>
      </c>
      <c r="AC1304">
        <v>111.563</v>
      </c>
      <c r="AD1304" t="s">
        <v>55</v>
      </c>
      <c r="AE1304" t="s">
        <v>4</v>
      </c>
      <c r="AF1304" t="s">
        <v>8</v>
      </c>
      <c r="AG1304" t="s">
        <v>88</v>
      </c>
      <c r="AH1304" s="3">
        <v>45806</v>
      </c>
      <c r="AJ1304" t="s">
        <v>56</v>
      </c>
      <c r="AK1304" s="3"/>
      <c r="AM1304" s="3"/>
      <c r="AN1304" t="s">
        <v>57</v>
      </c>
      <c r="AO1304" s="3"/>
      <c r="AR1304"/>
      <c r="AS1304">
        <v>202505</v>
      </c>
      <c r="AT1304" s="3">
        <v>45806</v>
      </c>
      <c r="AU1304">
        <v>2202994</v>
      </c>
      <c r="AW1304" s="3"/>
      <c r="AY1304" s="3"/>
      <c r="BA1304" s="3"/>
      <c r="BC1304" s="3"/>
      <c r="BD1304">
        <v>202505</v>
      </c>
      <c r="BE1304">
        <v>202505</v>
      </c>
      <c r="BF1304" s="5">
        <f>IFERROR(VLOOKUP(Sheet1[[#This Row],[ASESOR]],Parámetros!A:B,2,0),Sheet1[[#This Row],[PERIODO_ALTA]])</f>
        <v>202505</v>
      </c>
      <c r="BG1304" s="5" t="str">
        <f>_xlfn.CONCAT(TRIM(Sheet1[[#This Row],[ASESOR]])," ",TRIM(Sheet1[[#This Row],[DEPARTAMENTO]]))</f>
        <v>ALIV TELECOM S.A.C. Áncash</v>
      </c>
      <c r="BH1304" s="5" t="str">
        <f>Sheet1[[#This Row],[DNI_ASESOR]]</f>
        <v>20609316170</v>
      </c>
      <c r="BI1304">
        <f>IF(Sheet1[[#This Row],[GRUPO]]="G1",IF(AND(Sheet1[[#This Row],[RECIBO1_PAGADO]]&lt;&gt;"",Sheet1[[#This Row],[RECIBO1_PAGADO]]&lt;=DATEVALUE("10/06/2025")),1,0),0)</f>
        <v>0</v>
      </c>
      <c r="BJ1304" s="9">
        <f>Sheet1[[#This Row],[PRECIO CON IGV EXTERNO]]/1.18</f>
        <v>94.544915254237296</v>
      </c>
      <c r="BK1304" s="5" t="str">
        <f>IF(MONTH(Sheet1[[#This Row],[WS_RECIBO1_EMISION]])=5,"G1",IF(MONTH(Sheet1[[#This Row],[WS_RECIBO1_EMISION]])-5=1,"G2","POR DEFINIR"))</f>
        <v>POR DEFINIR</v>
      </c>
      <c r="BL1304" s="5" t="s">
        <v>1798</v>
      </c>
    </row>
    <row r="1305" spans="1:64" x14ac:dyDescent="0.25">
      <c r="A1305">
        <v>2202996</v>
      </c>
      <c r="B1305" t="s">
        <v>1615</v>
      </c>
      <c r="C1305" t="s">
        <v>89</v>
      </c>
      <c r="D1305" t="s">
        <v>89</v>
      </c>
      <c r="E1305" t="s">
        <v>97</v>
      </c>
      <c r="H1305" s="3">
        <v>45806</v>
      </c>
      <c r="I1305" s="13">
        <v>45806.433482905093</v>
      </c>
      <c r="J1305" t="s">
        <v>190</v>
      </c>
      <c r="K1305">
        <v>350</v>
      </c>
      <c r="L1305" t="s">
        <v>186</v>
      </c>
      <c r="M1305" t="s">
        <v>53</v>
      </c>
      <c r="N1305">
        <v>0</v>
      </c>
      <c r="O1305">
        <v>0</v>
      </c>
      <c r="P1305">
        <v>0</v>
      </c>
      <c r="Q1305">
        <v>0</v>
      </c>
      <c r="R1305" t="s">
        <v>227</v>
      </c>
      <c r="S1305" t="s">
        <v>227</v>
      </c>
      <c r="T1305">
        <v>0</v>
      </c>
      <c r="U1305" t="s">
        <v>227</v>
      </c>
      <c r="V1305" t="s">
        <v>227</v>
      </c>
      <c r="W1305" t="s">
        <v>227</v>
      </c>
      <c r="X1305" t="s">
        <v>227</v>
      </c>
      <c r="Y1305" t="s">
        <v>227</v>
      </c>
      <c r="Z1305" t="s">
        <v>227</v>
      </c>
      <c r="AA1305" t="s">
        <v>54</v>
      </c>
      <c r="AB1305">
        <v>69</v>
      </c>
      <c r="AC1305">
        <v>69</v>
      </c>
      <c r="AD1305" t="s">
        <v>67</v>
      </c>
      <c r="AE1305" t="s">
        <v>70</v>
      </c>
      <c r="AF1305" t="s">
        <v>131</v>
      </c>
      <c r="AG1305" t="s">
        <v>88</v>
      </c>
      <c r="AH1305" s="3">
        <v>45806</v>
      </c>
      <c r="AJ1305" t="s">
        <v>56</v>
      </c>
      <c r="AK1305" s="3"/>
      <c r="AM1305" s="3"/>
      <c r="AN1305" t="s">
        <v>57</v>
      </c>
      <c r="AO1305" s="3"/>
      <c r="AR1305"/>
      <c r="AS1305">
        <v>202505</v>
      </c>
      <c r="AT1305" s="3">
        <v>45806</v>
      </c>
      <c r="AU1305">
        <v>2202996</v>
      </c>
      <c r="AW1305" s="3"/>
      <c r="AY1305" s="3"/>
      <c r="BA1305" s="3"/>
      <c r="BC1305" s="3"/>
      <c r="BD1305">
        <v>202505</v>
      </c>
      <c r="BE1305">
        <v>202505</v>
      </c>
      <c r="BF1305" s="5">
        <f>IFERROR(VLOOKUP(Sheet1[[#This Row],[ASESOR]],Parámetros!A:B,2,0),Sheet1[[#This Row],[PERIODO_ALTA]])</f>
        <v>202505</v>
      </c>
      <c r="BG1305" s="5" t="str">
        <f>_xlfn.CONCAT(TRIM(Sheet1[[#This Row],[ASESOR]])," ",TRIM(Sheet1[[#This Row],[DEPARTAMENTO]]))</f>
        <v>SICOMNET SAC Piura</v>
      </c>
      <c r="BH1305" s="5" t="str">
        <f>Sheet1[[#This Row],[DNI_ASESOR]]</f>
        <v>20610959564</v>
      </c>
      <c r="BI1305">
        <f>IF(Sheet1[[#This Row],[GRUPO]]="G1",IF(AND(Sheet1[[#This Row],[RECIBO1_PAGADO]]&lt;&gt;"",Sheet1[[#This Row],[RECIBO1_PAGADO]]&lt;=DATEVALUE("10/06/2025")),1,0),0)</f>
        <v>0</v>
      </c>
      <c r="BJ1305" s="9">
        <f>Sheet1[[#This Row],[PRECIO CON IGV EXTERNO]]/1.18</f>
        <v>58.474576271186443</v>
      </c>
      <c r="BK1305" s="5" t="str">
        <f>IF(MONTH(Sheet1[[#This Row],[WS_RECIBO1_EMISION]])=5,"G1",IF(MONTH(Sheet1[[#This Row],[WS_RECIBO1_EMISION]])-5=1,"G2","POR DEFINIR"))</f>
        <v>POR DEFINIR</v>
      </c>
      <c r="BL1305" s="5" t="s">
        <v>1798</v>
      </c>
    </row>
    <row r="1306" spans="1:64" x14ac:dyDescent="0.25">
      <c r="A1306">
        <v>2203100</v>
      </c>
      <c r="B1306" t="s">
        <v>1616</v>
      </c>
      <c r="C1306" t="s">
        <v>89</v>
      </c>
      <c r="D1306" t="s">
        <v>89</v>
      </c>
      <c r="E1306" t="s">
        <v>90</v>
      </c>
      <c r="H1306" s="3">
        <v>45805</v>
      </c>
      <c r="I1306" s="13">
        <v>45806.456438622685</v>
      </c>
      <c r="J1306" t="s">
        <v>190</v>
      </c>
      <c r="K1306">
        <v>350</v>
      </c>
      <c r="L1306" t="s">
        <v>186</v>
      </c>
      <c r="M1306" t="s">
        <v>53</v>
      </c>
      <c r="N1306">
        <v>0</v>
      </c>
      <c r="O1306">
        <v>0</v>
      </c>
      <c r="P1306">
        <v>0</v>
      </c>
      <c r="Q1306">
        <v>0</v>
      </c>
      <c r="R1306" t="s">
        <v>227</v>
      </c>
      <c r="S1306" t="s">
        <v>227</v>
      </c>
      <c r="T1306">
        <v>0</v>
      </c>
      <c r="U1306" t="s">
        <v>227</v>
      </c>
      <c r="V1306" t="s">
        <v>227</v>
      </c>
      <c r="W1306" t="s">
        <v>227</v>
      </c>
      <c r="X1306" t="s">
        <v>227</v>
      </c>
      <c r="Y1306" t="s">
        <v>227</v>
      </c>
      <c r="Z1306" t="s">
        <v>227</v>
      </c>
      <c r="AA1306" t="s">
        <v>54</v>
      </c>
      <c r="AB1306">
        <v>69</v>
      </c>
      <c r="AC1306">
        <v>69</v>
      </c>
      <c r="AD1306" t="s">
        <v>67</v>
      </c>
      <c r="AE1306" t="s">
        <v>4</v>
      </c>
      <c r="AF1306" t="s">
        <v>8</v>
      </c>
      <c r="AG1306" t="s">
        <v>88</v>
      </c>
      <c r="AH1306" s="3">
        <v>45807</v>
      </c>
      <c r="AJ1306" t="s">
        <v>56</v>
      </c>
      <c r="AK1306" s="3"/>
      <c r="AM1306" s="3"/>
      <c r="AN1306" t="s">
        <v>57</v>
      </c>
      <c r="AO1306" s="3"/>
      <c r="AR1306"/>
      <c r="AS1306">
        <v>202505</v>
      </c>
      <c r="AT1306" s="3">
        <v>45807</v>
      </c>
      <c r="AU1306">
        <v>2203100</v>
      </c>
      <c r="AW1306" s="3"/>
      <c r="AY1306" s="3"/>
      <c r="BA1306" s="3"/>
      <c r="BC1306" s="3"/>
      <c r="BD1306">
        <v>202505</v>
      </c>
      <c r="BE1306">
        <v>202505</v>
      </c>
      <c r="BF1306" s="5">
        <f>IFERROR(VLOOKUP(Sheet1[[#This Row],[ASESOR]],Parámetros!A:B,2,0),Sheet1[[#This Row],[PERIODO_ALTA]])</f>
        <v>202505</v>
      </c>
      <c r="BG1306" s="5" t="str">
        <f>_xlfn.CONCAT(TRIM(Sheet1[[#This Row],[ASESOR]])," ",TRIM(Sheet1[[#This Row],[DEPARTAMENTO]]))</f>
        <v>ALIV TELECOM S.A.C. Piura</v>
      </c>
      <c r="BH1306" s="5" t="str">
        <f>Sheet1[[#This Row],[DNI_ASESOR]]</f>
        <v>20609316170</v>
      </c>
      <c r="BI1306">
        <f>IF(Sheet1[[#This Row],[GRUPO]]="G1",IF(AND(Sheet1[[#This Row],[RECIBO1_PAGADO]]&lt;&gt;"",Sheet1[[#This Row],[RECIBO1_PAGADO]]&lt;=DATEVALUE("10/06/2025")),1,0),0)</f>
        <v>0</v>
      </c>
      <c r="BJ1306" s="9">
        <f>Sheet1[[#This Row],[PRECIO CON IGV EXTERNO]]/1.18</f>
        <v>58.474576271186443</v>
      </c>
      <c r="BK1306" s="5" t="str">
        <f>IF(MONTH(Sheet1[[#This Row],[WS_RECIBO1_EMISION]])=5,"G1",IF(MONTH(Sheet1[[#This Row],[WS_RECIBO1_EMISION]])-5=1,"G2","POR DEFINIR"))</f>
        <v>POR DEFINIR</v>
      </c>
      <c r="BL1306" s="5" t="s">
        <v>1798</v>
      </c>
    </row>
    <row r="1307" spans="1:64" x14ac:dyDescent="0.25">
      <c r="A1307">
        <v>2203166</v>
      </c>
      <c r="B1307" t="s">
        <v>1617</v>
      </c>
      <c r="C1307" t="s">
        <v>94</v>
      </c>
      <c r="D1307" t="s">
        <v>95</v>
      </c>
      <c r="E1307" t="s">
        <v>96</v>
      </c>
      <c r="H1307" s="3">
        <v>45806</v>
      </c>
      <c r="I1307" s="13">
        <v>45806.487748993059</v>
      </c>
      <c r="J1307" t="s">
        <v>191</v>
      </c>
      <c r="K1307">
        <v>550</v>
      </c>
      <c r="L1307" t="s">
        <v>186</v>
      </c>
      <c r="M1307" t="s">
        <v>53</v>
      </c>
      <c r="N1307">
        <v>0</v>
      </c>
      <c r="O1307">
        <v>0</v>
      </c>
      <c r="P1307">
        <v>0</v>
      </c>
      <c r="Q1307">
        <v>0</v>
      </c>
      <c r="R1307" t="s">
        <v>227</v>
      </c>
      <c r="S1307" t="s">
        <v>227</v>
      </c>
      <c r="T1307">
        <v>0</v>
      </c>
      <c r="U1307" t="s">
        <v>227</v>
      </c>
      <c r="V1307" t="s">
        <v>227</v>
      </c>
      <c r="W1307" t="s">
        <v>227</v>
      </c>
      <c r="X1307" t="s">
        <v>227</v>
      </c>
      <c r="Y1307" t="s">
        <v>227</v>
      </c>
      <c r="Z1307" t="s">
        <v>227</v>
      </c>
      <c r="AA1307" t="s">
        <v>54</v>
      </c>
      <c r="AB1307">
        <v>89</v>
      </c>
      <c r="AC1307">
        <v>89</v>
      </c>
      <c r="AD1307" t="s">
        <v>67</v>
      </c>
      <c r="AE1307" t="s">
        <v>151</v>
      </c>
      <c r="AF1307" t="s">
        <v>152</v>
      </c>
      <c r="AG1307" t="s">
        <v>88</v>
      </c>
      <c r="AH1307" s="3">
        <v>45807</v>
      </c>
      <c r="AJ1307" t="s">
        <v>56</v>
      </c>
      <c r="AK1307" s="3"/>
      <c r="AM1307" s="3"/>
      <c r="AN1307" t="s">
        <v>57</v>
      </c>
      <c r="AO1307" s="3"/>
      <c r="AR1307"/>
      <c r="AS1307">
        <v>202505</v>
      </c>
      <c r="AT1307" s="3">
        <v>45807</v>
      </c>
      <c r="AU1307">
        <v>2203166</v>
      </c>
      <c r="AW1307" s="3"/>
      <c r="AY1307" s="3"/>
      <c r="BA1307" s="3"/>
      <c r="BC1307" s="3"/>
      <c r="BD1307">
        <v>202505</v>
      </c>
      <c r="BE1307">
        <v>202505</v>
      </c>
      <c r="BF1307" s="5">
        <f>IFERROR(VLOOKUP(Sheet1[[#This Row],[ASESOR]],Parámetros!A:B,2,0),Sheet1[[#This Row],[PERIODO_ALTA]])</f>
        <v>202505</v>
      </c>
      <c r="BG1307" s="5" t="str">
        <f>_xlfn.CONCAT(TRIM(Sheet1[[#This Row],[ASESOR]])," ",TRIM(Sheet1[[#This Row],[DEPARTAMENTO]]))</f>
        <v>SAVY OUTSOURCING S.A.C. La Libertad</v>
      </c>
      <c r="BH1307" s="5" t="str">
        <f>Sheet1[[#This Row],[DNI_ASESOR]]</f>
        <v>20611812893</v>
      </c>
      <c r="BI1307">
        <f>IF(Sheet1[[#This Row],[GRUPO]]="G1",IF(AND(Sheet1[[#This Row],[RECIBO1_PAGADO]]&lt;&gt;"",Sheet1[[#This Row],[RECIBO1_PAGADO]]&lt;=DATEVALUE("10/06/2025")),1,0),0)</f>
        <v>0</v>
      </c>
      <c r="BJ1307" s="9">
        <f>Sheet1[[#This Row],[PRECIO CON IGV EXTERNO]]/1.18</f>
        <v>75.423728813559322</v>
      </c>
      <c r="BK1307" s="5" t="str">
        <f>IF(MONTH(Sheet1[[#This Row],[WS_RECIBO1_EMISION]])=5,"G1",IF(MONTH(Sheet1[[#This Row],[WS_RECIBO1_EMISION]])-5=1,"G2","POR DEFINIR"))</f>
        <v>POR DEFINIR</v>
      </c>
      <c r="BL1307" s="5" t="s">
        <v>1798</v>
      </c>
    </row>
    <row r="1308" spans="1:64" x14ac:dyDescent="0.25">
      <c r="A1308">
        <v>2203191</v>
      </c>
      <c r="B1308" t="s">
        <v>1618</v>
      </c>
      <c r="C1308" t="s">
        <v>1003</v>
      </c>
      <c r="D1308" t="s">
        <v>1003</v>
      </c>
      <c r="E1308" t="s">
        <v>1004</v>
      </c>
      <c r="H1308" s="3">
        <v>45806</v>
      </c>
      <c r="I1308" s="13">
        <v>45806.493936921295</v>
      </c>
      <c r="J1308" t="s">
        <v>190</v>
      </c>
      <c r="K1308">
        <v>350</v>
      </c>
      <c r="L1308" t="s">
        <v>188</v>
      </c>
      <c r="M1308" t="s">
        <v>58</v>
      </c>
      <c r="N1308">
        <v>0</v>
      </c>
      <c r="O1308">
        <v>0</v>
      </c>
      <c r="P1308">
        <v>1</v>
      </c>
      <c r="Q1308">
        <v>0</v>
      </c>
      <c r="R1308" t="s">
        <v>227</v>
      </c>
      <c r="S1308" t="s">
        <v>227</v>
      </c>
      <c r="T1308">
        <v>0</v>
      </c>
      <c r="U1308" t="s">
        <v>227</v>
      </c>
      <c r="V1308" t="s">
        <v>227</v>
      </c>
      <c r="W1308" t="s">
        <v>227</v>
      </c>
      <c r="X1308" t="s">
        <v>227</v>
      </c>
      <c r="Y1308" t="s">
        <v>227</v>
      </c>
      <c r="Z1308" t="s">
        <v>227</v>
      </c>
      <c r="AA1308" t="s">
        <v>54</v>
      </c>
      <c r="AB1308">
        <v>84</v>
      </c>
      <c r="AC1308">
        <v>84</v>
      </c>
      <c r="AD1308" t="s">
        <v>55</v>
      </c>
      <c r="AE1308" t="s">
        <v>900</v>
      </c>
      <c r="AF1308" t="s">
        <v>901</v>
      </c>
      <c r="AG1308" t="s">
        <v>88</v>
      </c>
      <c r="AH1308" s="3">
        <v>45806</v>
      </c>
      <c r="AJ1308" t="s">
        <v>56</v>
      </c>
      <c r="AK1308" s="3"/>
      <c r="AM1308" s="3"/>
      <c r="AN1308" t="s">
        <v>57</v>
      </c>
      <c r="AO1308" s="3"/>
      <c r="AR1308"/>
      <c r="AS1308">
        <v>202505</v>
      </c>
      <c r="AT1308" s="3">
        <v>45806</v>
      </c>
      <c r="AU1308">
        <v>2203191</v>
      </c>
      <c r="AW1308" s="3"/>
      <c r="AY1308" s="3"/>
      <c r="BA1308" s="3"/>
      <c r="BC1308" s="3"/>
      <c r="BD1308">
        <v>202505</v>
      </c>
      <c r="BE1308">
        <v>202505</v>
      </c>
      <c r="BF1308" s="5">
        <f>IFERROR(VLOOKUP(Sheet1[[#This Row],[ASESOR]],Parámetros!A:B,2,0),Sheet1[[#This Row],[PERIODO_ALTA]])</f>
        <v>202505</v>
      </c>
      <c r="BG1308" s="5" t="str">
        <f>_xlfn.CONCAT(TRIM(Sheet1[[#This Row],[ASESOR]])," ",TRIM(Sheet1[[#This Row],[DEPARTAMENTO]]))</f>
        <v>FUTURA CONNECTION Arequipa</v>
      </c>
      <c r="BH1308" s="5" t="str">
        <f>Sheet1[[#This Row],[DNI_ASESOR]]</f>
        <v>20608999371</v>
      </c>
      <c r="BI1308">
        <f>IF(Sheet1[[#This Row],[GRUPO]]="G1",IF(AND(Sheet1[[#This Row],[RECIBO1_PAGADO]]&lt;&gt;"",Sheet1[[#This Row],[RECIBO1_PAGADO]]&lt;=DATEVALUE("10/06/2025")),1,0),0)</f>
        <v>0</v>
      </c>
      <c r="BJ1308" s="9">
        <f>Sheet1[[#This Row],[PRECIO CON IGV EXTERNO]]/1.18</f>
        <v>71.186440677966104</v>
      </c>
      <c r="BK1308" s="5" t="str">
        <f>IF(MONTH(Sheet1[[#This Row],[WS_RECIBO1_EMISION]])=5,"G1",IF(MONTH(Sheet1[[#This Row],[WS_RECIBO1_EMISION]])-5=1,"G2","POR DEFINIR"))</f>
        <v>POR DEFINIR</v>
      </c>
      <c r="BL1308" s="5" t="s">
        <v>1797</v>
      </c>
    </row>
    <row r="1309" spans="1:64" x14ac:dyDescent="0.25">
      <c r="A1309">
        <v>2203213</v>
      </c>
      <c r="B1309" t="s">
        <v>1619</v>
      </c>
      <c r="C1309" t="s">
        <v>94</v>
      </c>
      <c r="D1309" t="s">
        <v>95</v>
      </c>
      <c r="E1309" t="s">
        <v>96</v>
      </c>
      <c r="H1309" s="3">
        <v>45806</v>
      </c>
      <c r="I1309" s="13">
        <v>45806.495976273145</v>
      </c>
      <c r="J1309" t="s">
        <v>190</v>
      </c>
      <c r="K1309">
        <v>350</v>
      </c>
      <c r="L1309" t="s">
        <v>186</v>
      </c>
      <c r="M1309" t="s">
        <v>53</v>
      </c>
      <c r="N1309">
        <v>0</v>
      </c>
      <c r="O1309">
        <v>0</v>
      </c>
      <c r="P1309">
        <v>0</v>
      </c>
      <c r="Q1309">
        <v>0</v>
      </c>
      <c r="R1309" t="s">
        <v>227</v>
      </c>
      <c r="S1309" t="s">
        <v>227</v>
      </c>
      <c r="T1309">
        <v>0</v>
      </c>
      <c r="U1309" t="s">
        <v>227</v>
      </c>
      <c r="V1309" t="s">
        <v>227</v>
      </c>
      <c r="W1309" t="s">
        <v>227</v>
      </c>
      <c r="X1309" t="s">
        <v>227</v>
      </c>
      <c r="Y1309" t="s">
        <v>227</v>
      </c>
      <c r="Z1309" t="s">
        <v>227</v>
      </c>
      <c r="AA1309" t="s">
        <v>54</v>
      </c>
      <c r="AB1309">
        <v>69</v>
      </c>
      <c r="AC1309">
        <v>69</v>
      </c>
      <c r="AD1309" t="s">
        <v>67</v>
      </c>
      <c r="AE1309" t="s">
        <v>4</v>
      </c>
      <c r="AF1309" t="s">
        <v>8</v>
      </c>
      <c r="AG1309" t="s">
        <v>88</v>
      </c>
      <c r="AH1309" s="3">
        <v>45806</v>
      </c>
      <c r="AJ1309" t="s">
        <v>56</v>
      </c>
      <c r="AK1309" s="3"/>
      <c r="AM1309" s="3"/>
      <c r="AN1309" t="s">
        <v>57</v>
      </c>
      <c r="AO1309" s="3"/>
      <c r="AR1309"/>
      <c r="AS1309">
        <v>202505</v>
      </c>
      <c r="AT1309" s="3">
        <v>45806</v>
      </c>
      <c r="AU1309">
        <v>2203213</v>
      </c>
      <c r="AW1309" s="3"/>
      <c r="AY1309" s="3"/>
      <c r="BA1309" s="3"/>
      <c r="BC1309" s="3"/>
      <c r="BD1309">
        <v>202505</v>
      </c>
      <c r="BE1309">
        <v>202505</v>
      </c>
      <c r="BF1309" s="5">
        <f>IFERROR(VLOOKUP(Sheet1[[#This Row],[ASESOR]],Parámetros!A:B,2,0),Sheet1[[#This Row],[PERIODO_ALTA]])</f>
        <v>202505</v>
      </c>
      <c r="BG1309" s="5" t="str">
        <f>_xlfn.CONCAT(TRIM(Sheet1[[#This Row],[ASESOR]])," ",TRIM(Sheet1[[#This Row],[DEPARTAMENTO]]))</f>
        <v>ALIV TELECOM S.A.C. La Libertad</v>
      </c>
      <c r="BH1309" s="5" t="str">
        <f>Sheet1[[#This Row],[DNI_ASESOR]]</f>
        <v>20609316170</v>
      </c>
      <c r="BI1309">
        <f>IF(Sheet1[[#This Row],[GRUPO]]="G1",IF(AND(Sheet1[[#This Row],[RECIBO1_PAGADO]]&lt;&gt;"",Sheet1[[#This Row],[RECIBO1_PAGADO]]&lt;=DATEVALUE("10/06/2025")),1,0),0)</f>
        <v>0</v>
      </c>
      <c r="BJ1309" s="9">
        <f>Sheet1[[#This Row],[PRECIO CON IGV EXTERNO]]/1.18</f>
        <v>58.474576271186443</v>
      </c>
      <c r="BK1309" s="5" t="str">
        <f>IF(MONTH(Sheet1[[#This Row],[WS_RECIBO1_EMISION]])=5,"G1",IF(MONTH(Sheet1[[#This Row],[WS_RECIBO1_EMISION]])-5=1,"G2","POR DEFINIR"))</f>
        <v>POR DEFINIR</v>
      </c>
      <c r="BL1309" s="5" t="s">
        <v>1798</v>
      </c>
    </row>
    <row r="1310" spans="1:64" x14ac:dyDescent="0.25">
      <c r="A1310">
        <v>2203215</v>
      </c>
      <c r="B1310" t="s">
        <v>1620</v>
      </c>
      <c r="C1310" t="s">
        <v>89</v>
      </c>
      <c r="D1310" t="s">
        <v>89</v>
      </c>
      <c r="E1310" t="s">
        <v>93</v>
      </c>
      <c r="H1310" s="3">
        <v>45805</v>
      </c>
      <c r="I1310" s="13">
        <v>45806.491803784724</v>
      </c>
      <c r="J1310" t="s">
        <v>190</v>
      </c>
      <c r="K1310">
        <v>350</v>
      </c>
      <c r="L1310" t="s">
        <v>186</v>
      </c>
      <c r="M1310" t="s">
        <v>53</v>
      </c>
      <c r="N1310">
        <v>0</v>
      </c>
      <c r="O1310">
        <v>0</v>
      </c>
      <c r="P1310">
        <v>0</v>
      </c>
      <c r="Q1310">
        <v>0</v>
      </c>
      <c r="R1310" t="s">
        <v>227</v>
      </c>
      <c r="S1310" t="s">
        <v>227</v>
      </c>
      <c r="T1310">
        <v>0</v>
      </c>
      <c r="U1310" t="s">
        <v>227</v>
      </c>
      <c r="V1310" t="s">
        <v>227</v>
      </c>
      <c r="W1310" t="s">
        <v>227</v>
      </c>
      <c r="X1310" t="s">
        <v>227</v>
      </c>
      <c r="Y1310" t="s">
        <v>227</v>
      </c>
      <c r="Z1310" t="s">
        <v>227</v>
      </c>
      <c r="AA1310" t="s">
        <v>64</v>
      </c>
      <c r="AB1310">
        <v>69</v>
      </c>
      <c r="AC1310">
        <v>69</v>
      </c>
      <c r="AD1310" t="s">
        <v>67</v>
      </c>
      <c r="AE1310" t="s">
        <v>4</v>
      </c>
      <c r="AF1310" t="s">
        <v>8</v>
      </c>
      <c r="AG1310" t="s">
        <v>88</v>
      </c>
      <c r="AH1310" s="3">
        <v>45806</v>
      </c>
      <c r="AJ1310" t="s">
        <v>56</v>
      </c>
      <c r="AK1310" s="3"/>
      <c r="AM1310" s="3"/>
      <c r="AN1310" t="s">
        <v>57</v>
      </c>
      <c r="AO1310" s="3"/>
      <c r="AR1310"/>
      <c r="AS1310">
        <v>202505</v>
      </c>
      <c r="AT1310" s="3">
        <v>45806</v>
      </c>
      <c r="AU1310">
        <v>2203215</v>
      </c>
      <c r="AW1310" s="3"/>
      <c r="AY1310" s="3"/>
      <c r="BA1310" s="3"/>
      <c r="BC1310" s="3"/>
      <c r="BD1310">
        <v>202505</v>
      </c>
      <c r="BE1310">
        <v>202505</v>
      </c>
      <c r="BF1310" s="5">
        <f>IFERROR(VLOOKUP(Sheet1[[#This Row],[ASESOR]],Parámetros!A:B,2,0),Sheet1[[#This Row],[PERIODO_ALTA]])</f>
        <v>202505</v>
      </c>
      <c r="BG1310" s="5" t="str">
        <f>_xlfn.CONCAT(TRIM(Sheet1[[#This Row],[ASESOR]])," ",TRIM(Sheet1[[#This Row],[DEPARTAMENTO]]))</f>
        <v>ALIV TELECOM S.A.C. Piura</v>
      </c>
      <c r="BH1310" s="5" t="str">
        <f>Sheet1[[#This Row],[DNI_ASESOR]]</f>
        <v>20609316170</v>
      </c>
      <c r="BI1310">
        <f>IF(Sheet1[[#This Row],[GRUPO]]="G1",IF(AND(Sheet1[[#This Row],[RECIBO1_PAGADO]]&lt;&gt;"",Sheet1[[#This Row],[RECIBO1_PAGADO]]&lt;=DATEVALUE("10/06/2025")),1,0),0)</f>
        <v>0</v>
      </c>
      <c r="BJ1310" s="9">
        <f>Sheet1[[#This Row],[PRECIO CON IGV EXTERNO]]/1.18</f>
        <v>58.474576271186443</v>
      </c>
      <c r="BK1310" s="5" t="str">
        <f>IF(MONTH(Sheet1[[#This Row],[WS_RECIBO1_EMISION]])=5,"G1",IF(MONTH(Sheet1[[#This Row],[WS_RECIBO1_EMISION]])-5=1,"G2","POR DEFINIR"))</f>
        <v>POR DEFINIR</v>
      </c>
      <c r="BL1310" s="5" t="s">
        <v>1798</v>
      </c>
    </row>
    <row r="1311" spans="1:64" x14ac:dyDescent="0.25">
      <c r="A1311">
        <v>2203227</v>
      </c>
      <c r="B1311" t="s">
        <v>1621</v>
      </c>
      <c r="C1311" t="s">
        <v>94</v>
      </c>
      <c r="D1311" t="s">
        <v>95</v>
      </c>
      <c r="E1311" t="s">
        <v>96</v>
      </c>
      <c r="H1311" s="3">
        <v>45806</v>
      </c>
      <c r="I1311" s="13">
        <v>45806.498153043984</v>
      </c>
      <c r="J1311" t="s">
        <v>190</v>
      </c>
      <c r="K1311">
        <v>350</v>
      </c>
      <c r="L1311" t="s">
        <v>188</v>
      </c>
      <c r="M1311" t="s">
        <v>61</v>
      </c>
      <c r="N1311">
        <v>0</v>
      </c>
      <c r="O1311">
        <v>0</v>
      </c>
      <c r="P1311">
        <v>0</v>
      </c>
      <c r="Q1311">
        <v>0</v>
      </c>
      <c r="R1311" t="s">
        <v>227</v>
      </c>
      <c r="S1311" t="s">
        <v>227</v>
      </c>
      <c r="T1311">
        <v>1</v>
      </c>
      <c r="U1311" t="s">
        <v>227</v>
      </c>
      <c r="V1311" t="s">
        <v>227</v>
      </c>
      <c r="W1311" t="s">
        <v>227</v>
      </c>
      <c r="X1311" t="s">
        <v>227</v>
      </c>
      <c r="Y1311" t="s">
        <v>227</v>
      </c>
      <c r="Z1311" t="s">
        <v>227</v>
      </c>
      <c r="AA1311" t="s">
        <v>54</v>
      </c>
      <c r="AB1311">
        <v>79</v>
      </c>
      <c r="AC1311">
        <v>79</v>
      </c>
      <c r="AD1311" t="s">
        <v>67</v>
      </c>
      <c r="AE1311" t="s">
        <v>4</v>
      </c>
      <c r="AF1311" t="s">
        <v>8</v>
      </c>
      <c r="AG1311" t="s">
        <v>88</v>
      </c>
      <c r="AH1311" s="3">
        <v>45806</v>
      </c>
      <c r="AJ1311" t="s">
        <v>56</v>
      </c>
      <c r="AK1311" s="3"/>
      <c r="AM1311" s="3"/>
      <c r="AN1311" t="s">
        <v>57</v>
      </c>
      <c r="AO1311" s="3"/>
      <c r="AR1311"/>
      <c r="AS1311">
        <v>202505</v>
      </c>
      <c r="AT1311" s="3">
        <v>45806</v>
      </c>
      <c r="AU1311">
        <v>2203227</v>
      </c>
      <c r="AW1311" s="3"/>
      <c r="AY1311" s="3"/>
      <c r="BA1311" s="3"/>
      <c r="BC1311" s="3"/>
      <c r="BD1311">
        <v>202505</v>
      </c>
      <c r="BE1311">
        <v>202505</v>
      </c>
      <c r="BF1311" s="5">
        <f>IFERROR(VLOOKUP(Sheet1[[#This Row],[ASESOR]],Parámetros!A:B,2,0),Sheet1[[#This Row],[PERIODO_ALTA]])</f>
        <v>202505</v>
      </c>
      <c r="BG1311" s="5" t="str">
        <f>_xlfn.CONCAT(TRIM(Sheet1[[#This Row],[ASESOR]])," ",TRIM(Sheet1[[#This Row],[DEPARTAMENTO]]))</f>
        <v>ALIV TELECOM S.A.C. La Libertad</v>
      </c>
      <c r="BH1311" s="5" t="str">
        <f>Sheet1[[#This Row],[DNI_ASESOR]]</f>
        <v>20609316170</v>
      </c>
      <c r="BI1311">
        <f>IF(Sheet1[[#This Row],[GRUPO]]="G1",IF(AND(Sheet1[[#This Row],[RECIBO1_PAGADO]]&lt;&gt;"",Sheet1[[#This Row],[RECIBO1_PAGADO]]&lt;=DATEVALUE("10/06/2025")),1,0),0)</f>
        <v>0</v>
      </c>
      <c r="BJ1311" s="9">
        <f>Sheet1[[#This Row],[PRECIO CON IGV EXTERNO]]/1.18</f>
        <v>66.949152542372886</v>
      </c>
      <c r="BK1311" s="5" t="str">
        <f>IF(MONTH(Sheet1[[#This Row],[WS_RECIBO1_EMISION]])=5,"G1",IF(MONTH(Sheet1[[#This Row],[WS_RECIBO1_EMISION]])-5=1,"G2","POR DEFINIR"))</f>
        <v>POR DEFINIR</v>
      </c>
      <c r="BL1311" s="5" t="s">
        <v>1798</v>
      </c>
    </row>
    <row r="1312" spans="1:64" x14ac:dyDescent="0.25">
      <c r="A1312">
        <v>2203285</v>
      </c>
      <c r="B1312" t="s">
        <v>1622</v>
      </c>
      <c r="C1312" t="s">
        <v>89</v>
      </c>
      <c r="D1312" t="s">
        <v>89</v>
      </c>
      <c r="E1312" t="s">
        <v>93</v>
      </c>
      <c r="H1312" s="3">
        <v>45806</v>
      </c>
      <c r="I1312" s="13">
        <v>45806.512639699074</v>
      </c>
      <c r="J1312" t="s">
        <v>190</v>
      </c>
      <c r="K1312">
        <v>350</v>
      </c>
      <c r="L1312" t="s">
        <v>186</v>
      </c>
      <c r="M1312" t="s">
        <v>53</v>
      </c>
      <c r="N1312">
        <v>0</v>
      </c>
      <c r="O1312">
        <v>0</v>
      </c>
      <c r="P1312">
        <v>0</v>
      </c>
      <c r="Q1312">
        <v>0</v>
      </c>
      <c r="R1312" t="s">
        <v>227</v>
      </c>
      <c r="S1312" t="s">
        <v>227</v>
      </c>
      <c r="T1312">
        <v>0</v>
      </c>
      <c r="U1312" t="s">
        <v>227</v>
      </c>
      <c r="V1312" t="s">
        <v>227</v>
      </c>
      <c r="W1312" t="s">
        <v>227</v>
      </c>
      <c r="X1312" t="s">
        <v>227</v>
      </c>
      <c r="Y1312" t="s">
        <v>227</v>
      </c>
      <c r="Z1312" t="s">
        <v>227</v>
      </c>
      <c r="AA1312" t="s">
        <v>54</v>
      </c>
      <c r="AB1312">
        <v>69</v>
      </c>
      <c r="AC1312">
        <v>69</v>
      </c>
      <c r="AD1312" t="s">
        <v>55</v>
      </c>
      <c r="AE1312" t="s">
        <v>141</v>
      </c>
      <c r="AF1312" t="s">
        <v>187</v>
      </c>
      <c r="AG1312" t="s">
        <v>88</v>
      </c>
      <c r="AH1312" s="3">
        <v>45806</v>
      </c>
      <c r="AJ1312" t="s">
        <v>56</v>
      </c>
      <c r="AK1312" s="3"/>
      <c r="AM1312" s="3"/>
      <c r="AN1312" t="s">
        <v>57</v>
      </c>
      <c r="AO1312" s="3"/>
      <c r="AR1312"/>
      <c r="AS1312">
        <v>202505</v>
      </c>
      <c r="AT1312" s="3">
        <v>45806</v>
      </c>
      <c r="AU1312">
        <v>2203285</v>
      </c>
      <c r="AW1312" s="3"/>
      <c r="AY1312" s="3"/>
      <c r="BA1312" s="3"/>
      <c r="BC1312" s="3"/>
      <c r="BD1312">
        <v>202505</v>
      </c>
      <c r="BE1312">
        <v>202505</v>
      </c>
      <c r="BF1312" s="5">
        <f>IFERROR(VLOOKUP(Sheet1[[#This Row],[ASESOR]],Parámetros!A:B,2,0),Sheet1[[#This Row],[PERIODO_ALTA]])</f>
        <v>202505</v>
      </c>
      <c r="BG1312" s="5" t="str">
        <f>_xlfn.CONCAT(TRIM(Sheet1[[#This Row],[ASESOR]])," ",TRIM(Sheet1[[#This Row],[DEPARTAMENTO]]))</f>
        <v>EXPORTEL PROVINCIA Piura</v>
      </c>
      <c r="BH1312" s="5" t="str">
        <f>Sheet1[[#This Row],[DNI_ASESOR]]</f>
        <v>20610487672</v>
      </c>
      <c r="BI1312">
        <f>IF(Sheet1[[#This Row],[GRUPO]]="G1",IF(AND(Sheet1[[#This Row],[RECIBO1_PAGADO]]&lt;&gt;"",Sheet1[[#This Row],[RECIBO1_PAGADO]]&lt;=DATEVALUE("10/06/2025")),1,0),0)</f>
        <v>0</v>
      </c>
      <c r="BJ1312" s="9">
        <f>Sheet1[[#This Row],[PRECIO CON IGV EXTERNO]]/1.18</f>
        <v>58.474576271186443</v>
      </c>
      <c r="BK1312" s="5" t="str">
        <f>IF(MONTH(Sheet1[[#This Row],[WS_RECIBO1_EMISION]])=5,"G1",IF(MONTH(Sheet1[[#This Row],[WS_RECIBO1_EMISION]])-5=1,"G2","POR DEFINIR"))</f>
        <v>POR DEFINIR</v>
      </c>
      <c r="BL1312" s="5" t="s">
        <v>1798</v>
      </c>
    </row>
    <row r="1313" spans="1:64" x14ac:dyDescent="0.25">
      <c r="A1313">
        <v>2203326</v>
      </c>
      <c r="B1313" t="s">
        <v>1623</v>
      </c>
      <c r="C1313" t="s">
        <v>85</v>
      </c>
      <c r="D1313" t="s">
        <v>86</v>
      </c>
      <c r="E1313" t="s">
        <v>104</v>
      </c>
      <c r="G1313" t="s">
        <v>1624</v>
      </c>
      <c r="H1313" s="3">
        <v>45806</v>
      </c>
      <c r="I1313" s="13">
        <v>45806.552230439818</v>
      </c>
      <c r="J1313" t="s">
        <v>190</v>
      </c>
      <c r="K1313">
        <v>350</v>
      </c>
      <c r="L1313" t="s">
        <v>186</v>
      </c>
      <c r="M1313" t="s">
        <v>53</v>
      </c>
      <c r="N1313">
        <v>0</v>
      </c>
      <c r="O1313">
        <v>0</v>
      </c>
      <c r="P1313">
        <v>0</v>
      </c>
      <c r="Q1313">
        <v>0</v>
      </c>
      <c r="R1313" t="s">
        <v>227</v>
      </c>
      <c r="S1313" t="s">
        <v>227</v>
      </c>
      <c r="T1313">
        <v>0</v>
      </c>
      <c r="U1313" t="s">
        <v>227</v>
      </c>
      <c r="V1313" t="s">
        <v>227</v>
      </c>
      <c r="W1313" t="s">
        <v>227</v>
      </c>
      <c r="X1313" t="s">
        <v>227</v>
      </c>
      <c r="Y1313" t="s">
        <v>227</v>
      </c>
      <c r="Z1313" t="s">
        <v>227</v>
      </c>
      <c r="AA1313" t="s">
        <v>59</v>
      </c>
      <c r="AB1313">
        <v>69</v>
      </c>
      <c r="AC1313">
        <v>69</v>
      </c>
      <c r="AD1313" t="s">
        <v>67</v>
      </c>
      <c r="AE1313" t="s">
        <v>91</v>
      </c>
      <c r="AF1313" t="s">
        <v>92</v>
      </c>
      <c r="AG1313" t="s">
        <v>88</v>
      </c>
      <c r="AH1313" s="3">
        <v>45806</v>
      </c>
      <c r="AJ1313" t="s">
        <v>56</v>
      </c>
      <c r="AK1313" s="3"/>
      <c r="AM1313" s="3"/>
      <c r="AN1313" t="s">
        <v>57</v>
      </c>
      <c r="AO1313" s="3"/>
      <c r="AR1313"/>
      <c r="AS1313">
        <v>202505</v>
      </c>
      <c r="AT1313" s="3">
        <v>45806</v>
      </c>
      <c r="AU1313">
        <v>2203326</v>
      </c>
      <c r="AW1313" s="3"/>
      <c r="AY1313" s="3"/>
      <c r="BA1313" s="3"/>
      <c r="BC1313" s="3"/>
      <c r="BD1313">
        <v>202505</v>
      </c>
      <c r="BE1313">
        <v>202505</v>
      </c>
      <c r="BF1313" s="5">
        <f>IFERROR(VLOOKUP(Sheet1[[#This Row],[ASESOR]],Parámetros!A:B,2,0),Sheet1[[#This Row],[PERIODO_ALTA]])</f>
        <v>202505</v>
      </c>
      <c r="BG1313" s="5" t="str">
        <f>_xlfn.CONCAT(TRIM(Sheet1[[#This Row],[ASESOR]])," ",TRIM(Sheet1[[#This Row],[DEPARTAMENTO]]))</f>
        <v>YBENS GROUP Lambayeque</v>
      </c>
      <c r="BH1313" s="5" t="str">
        <f>Sheet1[[#This Row],[DNI_ASESOR]]</f>
        <v>20610803131</v>
      </c>
      <c r="BI1313">
        <f>IF(Sheet1[[#This Row],[GRUPO]]="G1",IF(AND(Sheet1[[#This Row],[RECIBO1_PAGADO]]&lt;&gt;"",Sheet1[[#This Row],[RECIBO1_PAGADO]]&lt;=DATEVALUE("10/06/2025")),1,0),0)</f>
        <v>0</v>
      </c>
      <c r="BJ1313" s="9">
        <f>Sheet1[[#This Row],[PRECIO CON IGV EXTERNO]]/1.18</f>
        <v>58.474576271186443</v>
      </c>
      <c r="BK1313" s="5" t="str">
        <f>IF(MONTH(Sheet1[[#This Row],[WS_RECIBO1_EMISION]])=5,"G1",IF(MONTH(Sheet1[[#This Row],[WS_RECIBO1_EMISION]])-5=1,"G2","POR DEFINIR"))</f>
        <v>POR DEFINIR</v>
      </c>
      <c r="BL1313" s="5" t="s">
        <v>1798</v>
      </c>
    </row>
    <row r="1314" spans="1:64" x14ac:dyDescent="0.25">
      <c r="A1314">
        <v>2203353</v>
      </c>
      <c r="B1314" t="s">
        <v>1625</v>
      </c>
      <c r="C1314" t="s">
        <v>94</v>
      </c>
      <c r="D1314" t="s">
        <v>95</v>
      </c>
      <c r="E1314" t="s">
        <v>102</v>
      </c>
      <c r="H1314" s="3">
        <v>45806</v>
      </c>
      <c r="I1314" s="13">
        <v>45806.533519131946</v>
      </c>
      <c r="J1314" t="s">
        <v>191</v>
      </c>
      <c r="K1314">
        <v>550</v>
      </c>
      <c r="L1314" t="s">
        <v>186</v>
      </c>
      <c r="M1314" t="s">
        <v>53</v>
      </c>
      <c r="N1314">
        <v>0</v>
      </c>
      <c r="O1314">
        <v>0</v>
      </c>
      <c r="P1314">
        <v>0</v>
      </c>
      <c r="Q1314">
        <v>0</v>
      </c>
      <c r="R1314" t="s">
        <v>227</v>
      </c>
      <c r="S1314" t="s">
        <v>227</v>
      </c>
      <c r="T1314">
        <v>0</v>
      </c>
      <c r="U1314" t="s">
        <v>227</v>
      </c>
      <c r="V1314" t="s">
        <v>227</v>
      </c>
      <c r="W1314" t="s">
        <v>227</v>
      </c>
      <c r="X1314" t="s">
        <v>227</v>
      </c>
      <c r="Y1314" t="s">
        <v>227</v>
      </c>
      <c r="Z1314" t="s">
        <v>227</v>
      </c>
      <c r="AA1314" t="s">
        <v>54</v>
      </c>
      <c r="AB1314">
        <v>89</v>
      </c>
      <c r="AC1314">
        <v>89</v>
      </c>
      <c r="AD1314" t="s">
        <v>67</v>
      </c>
      <c r="AE1314" t="s">
        <v>4</v>
      </c>
      <c r="AF1314" t="s">
        <v>8</v>
      </c>
      <c r="AG1314" t="s">
        <v>88</v>
      </c>
      <c r="AH1314" s="3">
        <v>45806</v>
      </c>
      <c r="AJ1314" t="s">
        <v>56</v>
      </c>
      <c r="AK1314" s="3"/>
      <c r="AM1314" s="3"/>
      <c r="AN1314" t="s">
        <v>57</v>
      </c>
      <c r="AO1314" s="3"/>
      <c r="AR1314"/>
      <c r="AS1314">
        <v>202505</v>
      </c>
      <c r="AT1314" s="3">
        <v>45806</v>
      </c>
      <c r="AU1314">
        <v>2203353</v>
      </c>
      <c r="AW1314" s="3"/>
      <c r="AY1314" s="3"/>
      <c r="BA1314" s="3"/>
      <c r="BC1314" s="3"/>
      <c r="BD1314">
        <v>202505</v>
      </c>
      <c r="BE1314">
        <v>202505</v>
      </c>
      <c r="BF1314" s="5">
        <f>IFERROR(VLOOKUP(Sheet1[[#This Row],[ASESOR]],Parámetros!A:B,2,0),Sheet1[[#This Row],[PERIODO_ALTA]])</f>
        <v>202505</v>
      </c>
      <c r="BG1314" s="5" t="str">
        <f>_xlfn.CONCAT(TRIM(Sheet1[[#This Row],[ASESOR]])," ",TRIM(Sheet1[[#This Row],[DEPARTAMENTO]]))</f>
        <v>ALIV TELECOM S.A.C. La Libertad</v>
      </c>
      <c r="BH1314" s="5" t="str">
        <f>Sheet1[[#This Row],[DNI_ASESOR]]</f>
        <v>20609316170</v>
      </c>
      <c r="BI1314">
        <f>IF(Sheet1[[#This Row],[GRUPO]]="G1",IF(AND(Sheet1[[#This Row],[RECIBO1_PAGADO]]&lt;&gt;"",Sheet1[[#This Row],[RECIBO1_PAGADO]]&lt;=DATEVALUE("10/06/2025")),1,0),0)</f>
        <v>0</v>
      </c>
      <c r="BJ1314" s="9">
        <f>Sheet1[[#This Row],[PRECIO CON IGV EXTERNO]]/1.18</f>
        <v>75.423728813559322</v>
      </c>
      <c r="BK1314" s="5" t="str">
        <f>IF(MONTH(Sheet1[[#This Row],[WS_RECIBO1_EMISION]])=5,"G1",IF(MONTH(Sheet1[[#This Row],[WS_RECIBO1_EMISION]])-5=1,"G2","POR DEFINIR"))</f>
        <v>POR DEFINIR</v>
      </c>
      <c r="BL1314" s="5" t="s">
        <v>1798</v>
      </c>
    </row>
    <row r="1315" spans="1:64" x14ac:dyDescent="0.25">
      <c r="A1315">
        <v>2203369</v>
      </c>
      <c r="B1315" t="s">
        <v>1626</v>
      </c>
      <c r="C1315" t="s">
        <v>85</v>
      </c>
      <c r="D1315" t="s">
        <v>86</v>
      </c>
      <c r="E1315" t="s">
        <v>66</v>
      </c>
      <c r="H1315" s="3">
        <v>45806</v>
      </c>
      <c r="I1315" s="13">
        <v>45806.539716550928</v>
      </c>
      <c r="J1315" t="s">
        <v>190</v>
      </c>
      <c r="K1315">
        <v>350</v>
      </c>
      <c r="L1315" t="s">
        <v>186</v>
      </c>
      <c r="M1315" t="s">
        <v>53</v>
      </c>
      <c r="N1315">
        <v>0</v>
      </c>
      <c r="O1315">
        <v>0</v>
      </c>
      <c r="P1315">
        <v>0</v>
      </c>
      <c r="Q1315">
        <v>0</v>
      </c>
      <c r="R1315" t="s">
        <v>227</v>
      </c>
      <c r="S1315" t="s">
        <v>227</v>
      </c>
      <c r="T1315">
        <v>0</v>
      </c>
      <c r="U1315" t="s">
        <v>227</v>
      </c>
      <c r="V1315" t="s">
        <v>227</v>
      </c>
      <c r="W1315" t="s">
        <v>227</v>
      </c>
      <c r="X1315" t="s">
        <v>227</v>
      </c>
      <c r="Y1315" t="s">
        <v>227</v>
      </c>
      <c r="Z1315" t="s">
        <v>227</v>
      </c>
      <c r="AA1315" t="s">
        <v>54</v>
      </c>
      <c r="AB1315">
        <v>69</v>
      </c>
      <c r="AC1315">
        <v>69</v>
      </c>
      <c r="AD1315" t="s">
        <v>67</v>
      </c>
      <c r="AE1315" t="s">
        <v>4</v>
      </c>
      <c r="AF1315" t="s">
        <v>8</v>
      </c>
      <c r="AG1315" t="s">
        <v>88</v>
      </c>
      <c r="AH1315" s="3">
        <v>45806</v>
      </c>
      <c r="AJ1315" t="s">
        <v>56</v>
      </c>
      <c r="AK1315" s="3"/>
      <c r="AM1315" s="3"/>
      <c r="AN1315" t="s">
        <v>57</v>
      </c>
      <c r="AO1315" s="3"/>
      <c r="AR1315"/>
      <c r="AS1315">
        <v>202505</v>
      </c>
      <c r="AT1315" s="3">
        <v>45806</v>
      </c>
      <c r="AU1315">
        <v>2203369</v>
      </c>
      <c r="AW1315" s="3"/>
      <c r="AY1315" s="3"/>
      <c r="BA1315" s="3"/>
      <c r="BC1315" s="3"/>
      <c r="BD1315">
        <v>202505</v>
      </c>
      <c r="BE1315">
        <v>202505</v>
      </c>
      <c r="BF1315" s="5">
        <f>IFERROR(VLOOKUP(Sheet1[[#This Row],[ASESOR]],Parámetros!A:B,2,0),Sheet1[[#This Row],[PERIODO_ALTA]])</f>
        <v>202505</v>
      </c>
      <c r="BG1315" s="5" t="str">
        <f>_xlfn.CONCAT(TRIM(Sheet1[[#This Row],[ASESOR]])," ",TRIM(Sheet1[[#This Row],[DEPARTAMENTO]]))</f>
        <v>ALIV TELECOM S.A.C. Lambayeque</v>
      </c>
      <c r="BH1315" s="5" t="str">
        <f>Sheet1[[#This Row],[DNI_ASESOR]]</f>
        <v>20609316170</v>
      </c>
      <c r="BI1315">
        <f>IF(Sheet1[[#This Row],[GRUPO]]="G1",IF(AND(Sheet1[[#This Row],[RECIBO1_PAGADO]]&lt;&gt;"",Sheet1[[#This Row],[RECIBO1_PAGADO]]&lt;=DATEVALUE("10/06/2025")),1,0),0)</f>
        <v>0</v>
      </c>
      <c r="BJ1315" s="9">
        <f>Sheet1[[#This Row],[PRECIO CON IGV EXTERNO]]/1.18</f>
        <v>58.474576271186443</v>
      </c>
      <c r="BK1315" s="5" t="str">
        <f>IF(MONTH(Sheet1[[#This Row],[WS_RECIBO1_EMISION]])=5,"G1",IF(MONTH(Sheet1[[#This Row],[WS_RECIBO1_EMISION]])-5=1,"G2","POR DEFINIR"))</f>
        <v>POR DEFINIR</v>
      </c>
      <c r="BL1315" s="5" t="s">
        <v>1798</v>
      </c>
    </row>
    <row r="1316" spans="1:64" x14ac:dyDescent="0.25">
      <c r="A1316">
        <v>2203395</v>
      </c>
      <c r="B1316" t="s">
        <v>1627</v>
      </c>
      <c r="C1316" t="s">
        <v>89</v>
      </c>
      <c r="D1316" t="s">
        <v>89</v>
      </c>
      <c r="E1316" t="s">
        <v>93</v>
      </c>
      <c r="H1316" s="3">
        <v>45806</v>
      </c>
      <c r="I1316" s="13">
        <v>45806.533522916667</v>
      </c>
      <c r="J1316" t="s">
        <v>195</v>
      </c>
      <c r="K1316">
        <v>1000</v>
      </c>
      <c r="L1316" t="s">
        <v>188</v>
      </c>
      <c r="M1316" t="s">
        <v>58</v>
      </c>
      <c r="N1316">
        <v>1</v>
      </c>
      <c r="O1316">
        <v>0</v>
      </c>
      <c r="P1316">
        <v>0</v>
      </c>
      <c r="Q1316">
        <v>0</v>
      </c>
      <c r="R1316" t="s">
        <v>227</v>
      </c>
      <c r="S1316" t="s">
        <v>227</v>
      </c>
      <c r="T1316">
        <v>0</v>
      </c>
      <c r="U1316" t="s">
        <v>227</v>
      </c>
      <c r="V1316" t="s">
        <v>227</v>
      </c>
      <c r="W1316" t="s">
        <v>227</v>
      </c>
      <c r="X1316" t="s">
        <v>227</v>
      </c>
      <c r="Y1316" t="s">
        <v>227</v>
      </c>
      <c r="Z1316" t="s">
        <v>228</v>
      </c>
      <c r="AA1316" t="s">
        <v>54</v>
      </c>
      <c r="AB1316">
        <v>129.9</v>
      </c>
      <c r="AC1316">
        <v>111.563</v>
      </c>
      <c r="AD1316" t="s">
        <v>67</v>
      </c>
      <c r="AE1316" t="s">
        <v>4</v>
      </c>
      <c r="AF1316" t="s">
        <v>8</v>
      </c>
      <c r="AG1316" t="s">
        <v>88</v>
      </c>
      <c r="AH1316" s="3">
        <v>45806</v>
      </c>
      <c r="AJ1316" t="s">
        <v>56</v>
      </c>
      <c r="AK1316" s="3"/>
      <c r="AM1316" s="3"/>
      <c r="AN1316" t="s">
        <v>57</v>
      </c>
      <c r="AO1316" s="3"/>
      <c r="AR1316"/>
      <c r="AS1316">
        <v>202505</v>
      </c>
      <c r="AT1316" s="3">
        <v>45806</v>
      </c>
      <c r="AU1316">
        <v>2203395</v>
      </c>
      <c r="AW1316" s="3"/>
      <c r="AY1316" s="3"/>
      <c r="BA1316" s="3"/>
      <c r="BC1316" s="3"/>
      <c r="BD1316">
        <v>202505</v>
      </c>
      <c r="BE1316">
        <v>202505</v>
      </c>
      <c r="BF1316" s="5">
        <f>IFERROR(VLOOKUP(Sheet1[[#This Row],[ASESOR]],Parámetros!A:B,2,0),Sheet1[[#This Row],[PERIODO_ALTA]])</f>
        <v>202505</v>
      </c>
      <c r="BG1316" s="5" t="str">
        <f>_xlfn.CONCAT(TRIM(Sheet1[[#This Row],[ASESOR]])," ",TRIM(Sheet1[[#This Row],[DEPARTAMENTO]]))</f>
        <v>ALIV TELECOM S.A.C. Piura</v>
      </c>
      <c r="BH1316" s="5" t="str">
        <f>Sheet1[[#This Row],[DNI_ASESOR]]</f>
        <v>20609316170</v>
      </c>
      <c r="BI1316">
        <f>IF(Sheet1[[#This Row],[GRUPO]]="G1",IF(AND(Sheet1[[#This Row],[RECIBO1_PAGADO]]&lt;&gt;"",Sheet1[[#This Row],[RECIBO1_PAGADO]]&lt;=DATEVALUE("10/06/2025")),1,0),0)</f>
        <v>0</v>
      </c>
      <c r="BJ1316" s="9">
        <f>Sheet1[[#This Row],[PRECIO CON IGV EXTERNO]]/1.18</f>
        <v>94.544915254237296</v>
      </c>
      <c r="BK1316" s="5" t="str">
        <f>IF(MONTH(Sheet1[[#This Row],[WS_RECIBO1_EMISION]])=5,"G1",IF(MONTH(Sheet1[[#This Row],[WS_RECIBO1_EMISION]])-5=1,"G2","POR DEFINIR"))</f>
        <v>POR DEFINIR</v>
      </c>
      <c r="BL1316" s="5" t="s">
        <v>1798</v>
      </c>
    </row>
    <row r="1317" spans="1:64" x14ac:dyDescent="0.25">
      <c r="A1317">
        <v>2203415</v>
      </c>
      <c r="B1317" t="s">
        <v>1628</v>
      </c>
      <c r="C1317" t="s">
        <v>85</v>
      </c>
      <c r="D1317" t="s">
        <v>86</v>
      </c>
      <c r="E1317" t="s">
        <v>103</v>
      </c>
      <c r="H1317" s="3">
        <v>45806</v>
      </c>
      <c r="I1317" s="13">
        <v>45806.544004710646</v>
      </c>
      <c r="J1317" t="s">
        <v>195</v>
      </c>
      <c r="K1317">
        <v>1000</v>
      </c>
      <c r="L1317" t="s">
        <v>188</v>
      </c>
      <c r="M1317" t="s">
        <v>58</v>
      </c>
      <c r="N1317">
        <v>1</v>
      </c>
      <c r="O1317">
        <v>0</v>
      </c>
      <c r="P1317">
        <v>0</v>
      </c>
      <c r="Q1317">
        <v>0</v>
      </c>
      <c r="R1317" t="s">
        <v>227</v>
      </c>
      <c r="S1317" t="s">
        <v>227</v>
      </c>
      <c r="T1317">
        <v>0</v>
      </c>
      <c r="U1317" t="s">
        <v>227</v>
      </c>
      <c r="V1317" t="s">
        <v>227</v>
      </c>
      <c r="W1317" t="s">
        <v>227</v>
      </c>
      <c r="X1317" t="s">
        <v>227</v>
      </c>
      <c r="Y1317" t="s">
        <v>227</v>
      </c>
      <c r="Z1317" t="s">
        <v>228</v>
      </c>
      <c r="AA1317" t="s">
        <v>54</v>
      </c>
      <c r="AB1317">
        <v>129.9</v>
      </c>
      <c r="AC1317">
        <v>111.563</v>
      </c>
      <c r="AD1317" t="s">
        <v>67</v>
      </c>
      <c r="AE1317" t="s">
        <v>1005</v>
      </c>
      <c r="AF1317" t="s">
        <v>1006</v>
      </c>
      <c r="AG1317" t="s">
        <v>88</v>
      </c>
      <c r="AH1317" s="3">
        <v>45806</v>
      </c>
      <c r="AJ1317" t="s">
        <v>56</v>
      </c>
      <c r="AK1317" s="3"/>
      <c r="AM1317" s="3"/>
      <c r="AN1317" t="s">
        <v>57</v>
      </c>
      <c r="AO1317" s="3"/>
      <c r="AR1317"/>
      <c r="AS1317">
        <v>202505</v>
      </c>
      <c r="AT1317" s="3">
        <v>45806</v>
      </c>
      <c r="AU1317">
        <v>2203415</v>
      </c>
      <c r="AW1317" s="3"/>
      <c r="AY1317" s="3"/>
      <c r="BA1317" s="3"/>
      <c r="BC1317" s="3"/>
      <c r="BD1317">
        <v>202505</v>
      </c>
      <c r="BE1317">
        <v>202505</v>
      </c>
      <c r="BF1317" s="5">
        <f>IFERROR(VLOOKUP(Sheet1[[#This Row],[ASESOR]],Parámetros!A:B,2,0),Sheet1[[#This Row],[PERIODO_ALTA]])</f>
        <v>202505</v>
      </c>
      <c r="BG1317" s="5" t="str">
        <f>_xlfn.CONCAT(TRIM(Sheet1[[#This Row],[ASESOR]])," ",TRIM(Sheet1[[#This Row],[DEPARTAMENTO]]))</f>
        <v>LEXY COMPANY E.I.R.L Lambayeque</v>
      </c>
      <c r="BH1317" s="5" t="str">
        <f>Sheet1[[#This Row],[DNI_ASESOR]]</f>
        <v>20610942157</v>
      </c>
      <c r="BI1317">
        <f>IF(Sheet1[[#This Row],[GRUPO]]="G1",IF(AND(Sheet1[[#This Row],[RECIBO1_PAGADO]]&lt;&gt;"",Sheet1[[#This Row],[RECIBO1_PAGADO]]&lt;=DATEVALUE("10/06/2025")),1,0),0)</f>
        <v>0</v>
      </c>
      <c r="BJ1317" s="9">
        <f>Sheet1[[#This Row],[PRECIO CON IGV EXTERNO]]/1.18</f>
        <v>94.544915254237296</v>
      </c>
      <c r="BK1317" s="5" t="str">
        <f>IF(MONTH(Sheet1[[#This Row],[WS_RECIBO1_EMISION]])=5,"G1",IF(MONTH(Sheet1[[#This Row],[WS_RECIBO1_EMISION]])-5=1,"G2","POR DEFINIR"))</f>
        <v>POR DEFINIR</v>
      </c>
      <c r="BL1317" s="5" t="s">
        <v>1798</v>
      </c>
    </row>
    <row r="1318" spans="1:64" x14ac:dyDescent="0.25">
      <c r="A1318">
        <v>2203455</v>
      </c>
      <c r="B1318" t="s">
        <v>1629</v>
      </c>
      <c r="C1318" t="s">
        <v>89</v>
      </c>
      <c r="D1318" t="s">
        <v>89</v>
      </c>
      <c r="E1318" t="s">
        <v>89</v>
      </c>
      <c r="H1318" s="3">
        <v>45806</v>
      </c>
      <c r="I1318" s="13">
        <v>45806.554333449072</v>
      </c>
      <c r="J1318" t="s">
        <v>191</v>
      </c>
      <c r="K1318">
        <v>550</v>
      </c>
      <c r="L1318" t="s">
        <v>186</v>
      </c>
      <c r="M1318" t="s">
        <v>53</v>
      </c>
      <c r="N1318">
        <v>0</v>
      </c>
      <c r="O1318">
        <v>0</v>
      </c>
      <c r="P1318">
        <v>0</v>
      </c>
      <c r="Q1318">
        <v>0</v>
      </c>
      <c r="R1318" t="s">
        <v>227</v>
      </c>
      <c r="S1318" t="s">
        <v>227</v>
      </c>
      <c r="T1318">
        <v>0</v>
      </c>
      <c r="U1318" t="s">
        <v>227</v>
      </c>
      <c r="V1318" t="s">
        <v>227</v>
      </c>
      <c r="W1318" t="s">
        <v>227</v>
      </c>
      <c r="X1318" t="s">
        <v>227</v>
      </c>
      <c r="Y1318" t="s">
        <v>227</v>
      </c>
      <c r="Z1318" t="s">
        <v>227</v>
      </c>
      <c r="AA1318" t="s">
        <v>54</v>
      </c>
      <c r="AB1318">
        <v>89</v>
      </c>
      <c r="AC1318">
        <v>89</v>
      </c>
      <c r="AD1318" t="s">
        <v>67</v>
      </c>
      <c r="AE1318" t="s">
        <v>70</v>
      </c>
      <c r="AF1318" t="s">
        <v>131</v>
      </c>
      <c r="AG1318" t="s">
        <v>88</v>
      </c>
      <c r="AH1318" s="3">
        <v>45806</v>
      </c>
      <c r="AJ1318" t="s">
        <v>56</v>
      </c>
      <c r="AK1318" s="3"/>
      <c r="AM1318" s="3"/>
      <c r="AN1318" t="s">
        <v>57</v>
      </c>
      <c r="AO1318" s="3"/>
      <c r="AR1318"/>
      <c r="AS1318">
        <v>202505</v>
      </c>
      <c r="AT1318" s="3">
        <v>45806</v>
      </c>
      <c r="AU1318">
        <v>2203455</v>
      </c>
      <c r="AW1318" s="3"/>
      <c r="AY1318" s="3"/>
      <c r="BA1318" s="3"/>
      <c r="BC1318" s="3"/>
      <c r="BD1318">
        <v>202505</v>
      </c>
      <c r="BE1318">
        <v>202505</v>
      </c>
      <c r="BF1318" s="5">
        <f>IFERROR(VLOOKUP(Sheet1[[#This Row],[ASESOR]],Parámetros!A:B,2,0),Sheet1[[#This Row],[PERIODO_ALTA]])</f>
        <v>202505</v>
      </c>
      <c r="BG1318" s="5" t="str">
        <f>_xlfn.CONCAT(TRIM(Sheet1[[#This Row],[ASESOR]])," ",TRIM(Sheet1[[#This Row],[DEPARTAMENTO]]))</f>
        <v>SICOMNET SAC Piura</v>
      </c>
      <c r="BH1318" s="5" t="str">
        <f>Sheet1[[#This Row],[DNI_ASESOR]]</f>
        <v>20610959564</v>
      </c>
      <c r="BI1318">
        <f>IF(Sheet1[[#This Row],[GRUPO]]="G1",IF(AND(Sheet1[[#This Row],[RECIBO1_PAGADO]]&lt;&gt;"",Sheet1[[#This Row],[RECIBO1_PAGADO]]&lt;=DATEVALUE("10/06/2025")),1,0),0)</f>
        <v>0</v>
      </c>
      <c r="BJ1318" s="9">
        <f>Sheet1[[#This Row],[PRECIO CON IGV EXTERNO]]/1.18</f>
        <v>75.423728813559322</v>
      </c>
      <c r="BK1318" s="5" t="str">
        <f>IF(MONTH(Sheet1[[#This Row],[WS_RECIBO1_EMISION]])=5,"G1",IF(MONTH(Sheet1[[#This Row],[WS_RECIBO1_EMISION]])-5=1,"G2","POR DEFINIR"))</f>
        <v>POR DEFINIR</v>
      </c>
      <c r="BL1318" s="5" t="s">
        <v>1798</v>
      </c>
    </row>
    <row r="1319" spans="1:64" x14ac:dyDescent="0.25">
      <c r="A1319">
        <v>2203477</v>
      </c>
      <c r="B1319" t="s">
        <v>1630</v>
      </c>
      <c r="C1319" t="s">
        <v>89</v>
      </c>
      <c r="D1319" t="s">
        <v>89</v>
      </c>
      <c r="E1319" t="s">
        <v>89</v>
      </c>
      <c r="H1319" s="3">
        <v>45806</v>
      </c>
      <c r="I1319" s="13">
        <v>45806.55850003472</v>
      </c>
      <c r="J1319" t="s">
        <v>190</v>
      </c>
      <c r="K1319">
        <v>350</v>
      </c>
      <c r="L1319" t="s">
        <v>186</v>
      </c>
      <c r="M1319" t="s">
        <v>53</v>
      </c>
      <c r="N1319">
        <v>0</v>
      </c>
      <c r="O1319">
        <v>0</v>
      </c>
      <c r="P1319">
        <v>0</v>
      </c>
      <c r="Q1319">
        <v>0</v>
      </c>
      <c r="R1319" t="s">
        <v>227</v>
      </c>
      <c r="S1319" t="s">
        <v>227</v>
      </c>
      <c r="T1319">
        <v>0</v>
      </c>
      <c r="U1319" t="s">
        <v>227</v>
      </c>
      <c r="V1319" t="s">
        <v>227</v>
      </c>
      <c r="W1319" t="s">
        <v>227</v>
      </c>
      <c r="X1319" t="s">
        <v>227</v>
      </c>
      <c r="Y1319" t="s">
        <v>227</v>
      </c>
      <c r="Z1319" t="s">
        <v>227</v>
      </c>
      <c r="AA1319" t="s">
        <v>54</v>
      </c>
      <c r="AB1319">
        <v>69</v>
      </c>
      <c r="AC1319">
        <v>69</v>
      </c>
      <c r="AD1319" t="s">
        <v>55</v>
      </c>
      <c r="AE1319" t="s">
        <v>4</v>
      </c>
      <c r="AF1319" t="s">
        <v>8</v>
      </c>
      <c r="AG1319" t="s">
        <v>88</v>
      </c>
      <c r="AH1319" s="3">
        <v>45806</v>
      </c>
      <c r="AJ1319" t="s">
        <v>56</v>
      </c>
      <c r="AK1319" s="3"/>
      <c r="AM1319" s="3"/>
      <c r="AN1319" t="s">
        <v>57</v>
      </c>
      <c r="AO1319" s="3"/>
      <c r="AR1319"/>
      <c r="AS1319">
        <v>202505</v>
      </c>
      <c r="AT1319" s="3">
        <v>45806</v>
      </c>
      <c r="AU1319">
        <v>2203477</v>
      </c>
      <c r="AW1319" s="3"/>
      <c r="AY1319" s="3"/>
      <c r="BA1319" s="3"/>
      <c r="BC1319" s="3"/>
      <c r="BD1319">
        <v>202505</v>
      </c>
      <c r="BE1319">
        <v>202505</v>
      </c>
      <c r="BF1319" s="5">
        <f>IFERROR(VLOOKUP(Sheet1[[#This Row],[ASESOR]],Parámetros!A:B,2,0),Sheet1[[#This Row],[PERIODO_ALTA]])</f>
        <v>202505</v>
      </c>
      <c r="BG1319" s="5" t="str">
        <f>_xlfn.CONCAT(TRIM(Sheet1[[#This Row],[ASESOR]])," ",TRIM(Sheet1[[#This Row],[DEPARTAMENTO]]))</f>
        <v>ALIV TELECOM S.A.C. Piura</v>
      </c>
      <c r="BH1319" s="5" t="str">
        <f>Sheet1[[#This Row],[DNI_ASESOR]]</f>
        <v>20609316170</v>
      </c>
      <c r="BI1319">
        <f>IF(Sheet1[[#This Row],[GRUPO]]="G1",IF(AND(Sheet1[[#This Row],[RECIBO1_PAGADO]]&lt;&gt;"",Sheet1[[#This Row],[RECIBO1_PAGADO]]&lt;=DATEVALUE("10/06/2025")),1,0),0)</f>
        <v>0</v>
      </c>
      <c r="BJ1319" s="9">
        <f>Sheet1[[#This Row],[PRECIO CON IGV EXTERNO]]/1.18</f>
        <v>58.474576271186443</v>
      </c>
      <c r="BK1319" s="5" t="str">
        <f>IF(MONTH(Sheet1[[#This Row],[WS_RECIBO1_EMISION]])=5,"G1",IF(MONTH(Sheet1[[#This Row],[WS_RECIBO1_EMISION]])-5=1,"G2","POR DEFINIR"))</f>
        <v>POR DEFINIR</v>
      </c>
      <c r="BL1319" s="5" t="s">
        <v>1798</v>
      </c>
    </row>
    <row r="1320" spans="1:64" x14ac:dyDescent="0.25">
      <c r="A1320">
        <v>2203583</v>
      </c>
      <c r="B1320" t="s">
        <v>1631</v>
      </c>
      <c r="C1320" t="s">
        <v>89</v>
      </c>
      <c r="D1320" t="s">
        <v>89</v>
      </c>
      <c r="E1320" t="s">
        <v>90</v>
      </c>
      <c r="H1320" s="3">
        <v>45806</v>
      </c>
      <c r="I1320" s="13">
        <v>45806.594016006944</v>
      </c>
      <c r="J1320" t="s">
        <v>195</v>
      </c>
      <c r="K1320">
        <v>1000</v>
      </c>
      <c r="L1320" t="s">
        <v>188</v>
      </c>
      <c r="M1320" t="s">
        <v>58</v>
      </c>
      <c r="N1320">
        <v>1</v>
      </c>
      <c r="O1320">
        <v>0</v>
      </c>
      <c r="P1320">
        <v>0</v>
      </c>
      <c r="Q1320">
        <v>0</v>
      </c>
      <c r="R1320" t="s">
        <v>227</v>
      </c>
      <c r="S1320" t="s">
        <v>227</v>
      </c>
      <c r="T1320">
        <v>0</v>
      </c>
      <c r="U1320" t="s">
        <v>227</v>
      </c>
      <c r="V1320" t="s">
        <v>227</v>
      </c>
      <c r="W1320" t="s">
        <v>227</v>
      </c>
      <c r="X1320" t="s">
        <v>227</v>
      </c>
      <c r="Y1320" t="s">
        <v>227</v>
      </c>
      <c r="Z1320" t="s">
        <v>228</v>
      </c>
      <c r="AA1320" t="s">
        <v>54</v>
      </c>
      <c r="AB1320">
        <v>129.9</v>
      </c>
      <c r="AC1320">
        <v>111.563</v>
      </c>
      <c r="AD1320" t="s">
        <v>67</v>
      </c>
      <c r="AE1320" t="s">
        <v>4</v>
      </c>
      <c r="AF1320" t="s">
        <v>8</v>
      </c>
      <c r="AG1320" t="s">
        <v>88</v>
      </c>
      <c r="AH1320" s="3">
        <v>45806</v>
      </c>
      <c r="AJ1320" t="s">
        <v>56</v>
      </c>
      <c r="AK1320" s="3"/>
      <c r="AM1320" s="3"/>
      <c r="AN1320" t="s">
        <v>57</v>
      </c>
      <c r="AO1320" s="3"/>
      <c r="AR1320"/>
      <c r="AS1320">
        <v>202505</v>
      </c>
      <c r="AT1320" s="3">
        <v>45806</v>
      </c>
      <c r="AU1320">
        <v>2203583</v>
      </c>
      <c r="AW1320" s="3"/>
      <c r="AY1320" s="3"/>
      <c r="BA1320" s="3"/>
      <c r="BC1320" s="3"/>
      <c r="BD1320">
        <v>202505</v>
      </c>
      <c r="BE1320">
        <v>202505</v>
      </c>
      <c r="BF1320" s="5">
        <f>IFERROR(VLOOKUP(Sheet1[[#This Row],[ASESOR]],Parámetros!A:B,2,0),Sheet1[[#This Row],[PERIODO_ALTA]])</f>
        <v>202505</v>
      </c>
      <c r="BG1320" s="5" t="str">
        <f>_xlfn.CONCAT(TRIM(Sheet1[[#This Row],[ASESOR]])," ",TRIM(Sheet1[[#This Row],[DEPARTAMENTO]]))</f>
        <v>ALIV TELECOM S.A.C. Piura</v>
      </c>
      <c r="BH1320" s="5" t="str">
        <f>Sheet1[[#This Row],[DNI_ASESOR]]</f>
        <v>20609316170</v>
      </c>
      <c r="BI1320">
        <f>IF(Sheet1[[#This Row],[GRUPO]]="G1",IF(AND(Sheet1[[#This Row],[RECIBO1_PAGADO]]&lt;&gt;"",Sheet1[[#This Row],[RECIBO1_PAGADO]]&lt;=DATEVALUE("10/06/2025")),1,0),0)</f>
        <v>0</v>
      </c>
      <c r="BJ1320" s="9">
        <f>Sheet1[[#This Row],[PRECIO CON IGV EXTERNO]]/1.18</f>
        <v>94.544915254237296</v>
      </c>
      <c r="BK1320" s="5" t="str">
        <f>IF(MONTH(Sheet1[[#This Row],[WS_RECIBO1_EMISION]])=5,"G1",IF(MONTH(Sheet1[[#This Row],[WS_RECIBO1_EMISION]])-5=1,"G2","POR DEFINIR"))</f>
        <v>POR DEFINIR</v>
      </c>
      <c r="BL1320" s="5" t="s">
        <v>1798</v>
      </c>
    </row>
    <row r="1321" spans="1:64" x14ac:dyDescent="0.25">
      <c r="A1321">
        <v>2203624</v>
      </c>
      <c r="B1321" t="s">
        <v>1632</v>
      </c>
      <c r="C1321" t="s">
        <v>89</v>
      </c>
      <c r="D1321" t="s">
        <v>89</v>
      </c>
      <c r="E1321" t="s">
        <v>93</v>
      </c>
      <c r="H1321" s="3">
        <v>45805</v>
      </c>
      <c r="I1321" s="13">
        <v>45806.604368518521</v>
      </c>
      <c r="J1321" t="s">
        <v>195</v>
      </c>
      <c r="K1321">
        <v>1000</v>
      </c>
      <c r="L1321" t="s">
        <v>188</v>
      </c>
      <c r="M1321" t="s">
        <v>58</v>
      </c>
      <c r="N1321">
        <v>1</v>
      </c>
      <c r="O1321">
        <v>0</v>
      </c>
      <c r="P1321">
        <v>0</v>
      </c>
      <c r="Q1321">
        <v>0</v>
      </c>
      <c r="R1321" t="s">
        <v>227</v>
      </c>
      <c r="S1321" t="s">
        <v>227</v>
      </c>
      <c r="T1321">
        <v>0</v>
      </c>
      <c r="U1321" t="s">
        <v>227</v>
      </c>
      <c r="V1321" t="s">
        <v>227</v>
      </c>
      <c r="W1321" t="s">
        <v>227</v>
      </c>
      <c r="X1321" t="s">
        <v>227</v>
      </c>
      <c r="Y1321" t="s">
        <v>227</v>
      </c>
      <c r="Z1321" t="s">
        <v>228</v>
      </c>
      <c r="AA1321" t="s">
        <v>54</v>
      </c>
      <c r="AB1321">
        <v>129.9</v>
      </c>
      <c r="AC1321">
        <v>111.563</v>
      </c>
      <c r="AD1321" t="s">
        <v>60</v>
      </c>
      <c r="AE1321" t="s">
        <v>4</v>
      </c>
      <c r="AF1321" t="s">
        <v>8</v>
      </c>
      <c r="AG1321" t="s">
        <v>88</v>
      </c>
      <c r="AH1321" s="3">
        <v>45806</v>
      </c>
      <c r="AJ1321" t="s">
        <v>56</v>
      </c>
      <c r="AK1321" s="3"/>
      <c r="AM1321" s="3"/>
      <c r="AN1321" t="s">
        <v>57</v>
      </c>
      <c r="AO1321" s="3"/>
      <c r="AR1321"/>
      <c r="AS1321">
        <v>202505</v>
      </c>
      <c r="AT1321" s="3">
        <v>45806</v>
      </c>
      <c r="AU1321">
        <v>2203624</v>
      </c>
      <c r="AW1321" s="3"/>
      <c r="AY1321" s="3"/>
      <c r="BA1321" s="3"/>
      <c r="BC1321" s="3"/>
      <c r="BD1321">
        <v>202505</v>
      </c>
      <c r="BE1321">
        <v>202505</v>
      </c>
      <c r="BF1321" s="5">
        <f>IFERROR(VLOOKUP(Sheet1[[#This Row],[ASESOR]],Parámetros!A:B,2,0),Sheet1[[#This Row],[PERIODO_ALTA]])</f>
        <v>202505</v>
      </c>
      <c r="BG1321" s="5" t="str">
        <f>_xlfn.CONCAT(TRIM(Sheet1[[#This Row],[ASESOR]])," ",TRIM(Sheet1[[#This Row],[DEPARTAMENTO]]))</f>
        <v>ALIV TELECOM S.A.C. Piura</v>
      </c>
      <c r="BH1321" s="5" t="str">
        <f>Sheet1[[#This Row],[DNI_ASESOR]]</f>
        <v>20609316170</v>
      </c>
      <c r="BI1321">
        <f>IF(Sheet1[[#This Row],[GRUPO]]="G1",IF(AND(Sheet1[[#This Row],[RECIBO1_PAGADO]]&lt;&gt;"",Sheet1[[#This Row],[RECIBO1_PAGADO]]&lt;=DATEVALUE("10/06/2025")),1,0),0)</f>
        <v>0</v>
      </c>
      <c r="BJ1321" s="9">
        <f>Sheet1[[#This Row],[PRECIO CON IGV EXTERNO]]/1.18</f>
        <v>94.544915254237296</v>
      </c>
      <c r="BK1321" s="5" t="str">
        <f>IF(MONTH(Sheet1[[#This Row],[WS_RECIBO1_EMISION]])=5,"G1",IF(MONTH(Sheet1[[#This Row],[WS_RECIBO1_EMISION]])-5=1,"G2","POR DEFINIR"))</f>
        <v>POR DEFINIR</v>
      </c>
      <c r="BL1321" s="5" t="s">
        <v>1798</v>
      </c>
    </row>
    <row r="1322" spans="1:64" x14ac:dyDescent="0.25">
      <c r="A1322">
        <v>2203682</v>
      </c>
      <c r="B1322" t="s">
        <v>1633</v>
      </c>
      <c r="C1322" t="s">
        <v>89</v>
      </c>
      <c r="D1322" t="s">
        <v>89</v>
      </c>
      <c r="E1322" t="s">
        <v>89</v>
      </c>
      <c r="H1322" s="3">
        <v>45806</v>
      </c>
      <c r="I1322" s="13">
        <v>45806.625256747684</v>
      </c>
      <c r="J1322" t="s">
        <v>190</v>
      </c>
      <c r="K1322">
        <v>350</v>
      </c>
      <c r="L1322" t="s">
        <v>186</v>
      </c>
      <c r="M1322" t="s">
        <v>53</v>
      </c>
      <c r="N1322">
        <v>0</v>
      </c>
      <c r="O1322">
        <v>0</v>
      </c>
      <c r="P1322">
        <v>0</v>
      </c>
      <c r="Q1322">
        <v>0</v>
      </c>
      <c r="R1322" t="s">
        <v>227</v>
      </c>
      <c r="S1322" t="s">
        <v>227</v>
      </c>
      <c r="T1322">
        <v>0</v>
      </c>
      <c r="U1322" t="s">
        <v>227</v>
      </c>
      <c r="V1322" t="s">
        <v>227</v>
      </c>
      <c r="W1322" t="s">
        <v>227</v>
      </c>
      <c r="X1322" t="s">
        <v>227</v>
      </c>
      <c r="Y1322" t="s">
        <v>227</v>
      </c>
      <c r="Z1322" t="s">
        <v>227</v>
      </c>
      <c r="AA1322" t="s">
        <v>54</v>
      </c>
      <c r="AB1322">
        <v>69</v>
      </c>
      <c r="AC1322">
        <v>69</v>
      </c>
      <c r="AD1322" t="s">
        <v>67</v>
      </c>
      <c r="AE1322" t="s">
        <v>4</v>
      </c>
      <c r="AF1322" t="s">
        <v>8</v>
      </c>
      <c r="AG1322" t="s">
        <v>88</v>
      </c>
      <c r="AH1322" s="3">
        <v>45807</v>
      </c>
      <c r="AJ1322" t="s">
        <v>56</v>
      </c>
      <c r="AK1322" s="3"/>
      <c r="AM1322" s="3"/>
      <c r="AN1322" t="s">
        <v>57</v>
      </c>
      <c r="AO1322" s="3"/>
      <c r="AR1322"/>
      <c r="AS1322">
        <v>202505</v>
      </c>
      <c r="AT1322" s="3">
        <v>45807</v>
      </c>
      <c r="AU1322">
        <v>2203682</v>
      </c>
      <c r="AW1322" s="3"/>
      <c r="AY1322" s="3"/>
      <c r="BA1322" s="3"/>
      <c r="BC1322" s="3"/>
      <c r="BD1322">
        <v>202505</v>
      </c>
      <c r="BE1322">
        <v>202505</v>
      </c>
      <c r="BF1322" s="5">
        <f>IFERROR(VLOOKUP(Sheet1[[#This Row],[ASESOR]],Parámetros!A:B,2,0),Sheet1[[#This Row],[PERIODO_ALTA]])</f>
        <v>202505</v>
      </c>
      <c r="BG1322" s="5" t="str">
        <f>_xlfn.CONCAT(TRIM(Sheet1[[#This Row],[ASESOR]])," ",TRIM(Sheet1[[#This Row],[DEPARTAMENTO]]))</f>
        <v>ALIV TELECOM S.A.C. Piura</v>
      </c>
      <c r="BH1322" s="5" t="str">
        <f>Sheet1[[#This Row],[DNI_ASESOR]]</f>
        <v>20609316170</v>
      </c>
      <c r="BI1322">
        <f>IF(Sheet1[[#This Row],[GRUPO]]="G1",IF(AND(Sheet1[[#This Row],[RECIBO1_PAGADO]]&lt;&gt;"",Sheet1[[#This Row],[RECIBO1_PAGADO]]&lt;=DATEVALUE("10/06/2025")),1,0),0)</f>
        <v>0</v>
      </c>
      <c r="BJ1322" s="9">
        <f>Sheet1[[#This Row],[PRECIO CON IGV EXTERNO]]/1.18</f>
        <v>58.474576271186443</v>
      </c>
      <c r="BK1322" s="5" t="str">
        <f>IF(MONTH(Sheet1[[#This Row],[WS_RECIBO1_EMISION]])=5,"G1",IF(MONTH(Sheet1[[#This Row],[WS_RECIBO1_EMISION]])-5=1,"G2","POR DEFINIR"))</f>
        <v>POR DEFINIR</v>
      </c>
      <c r="BL1322" s="5" t="s">
        <v>1798</v>
      </c>
    </row>
    <row r="1323" spans="1:64" x14ac:dyDescent="0.25">
      <c r="A1323">
        <v>2203725</v>
      </c>
      <c r="B1323" t="s">
        <v>1634</v>
      </c>
      <c r="C1323" t="s">
        <v>89</v>
      </c>
      <c r="D1323" t="s">
        <v>89</v>
      </c>
      <c r="E1323" t="s">
        <v>90</v>
      </c>
      <c r="H1323" s="3">
        <v>45806</v>
      </c>
      <c r="I1323" s="13">
        <v>45806.641796990742</v>
      </c>
      <c r="J1323" t="s">
        <v>195</v>
      </c>
      <c r="K1323">
        <v>1000</v>
      </c>
      <c r="L1323" t="s">
        <v>188</v>
      </c>
      <c r="M1323" t="s">
        <v>58</v>
      </c>
      <c r="N1323">
        <v>1</v>
      </c>
      <c r="O1323">
        <v>0</v>
      </c>
      <c r="P1323">
        <v>0</v>
      </c>
      <c r="Q1323">
        <v>0</v>
      </c>
      <c r="R1323" t="s">
        <v>227</v>
      </c>
      <c r="S1323" t="s">
        <v>227</v>
      </c>
      <c r="T1323">
        <v>0</v>
      </c>
      <c r="U1323" t="s">
        <v>227</v>
      </c>
      <c r="V1323" t="s">
        <v>227</v>
      </c>
      <c r="W1323" t="s">
        <v>227</v>
      </c>
      <c r="X1323" t="s">
        <v>227</v>
      </c>
      <c r="Y1323" t="s">
        <v>227</v>
      </c>
      <c r="Z1323" t="s">
        <v>228</v>
      </c>
      <c r="AA1323" t="s">
        <v>54</v>
      </c>
      <c r="AB1323">
        <v>129.9</v>
      </c>
      <c r="AC1323">
        <v>111.563</v>
      </c>
      <c r="AD1323" t="s">
        <v>67</v>
      </c>
      <c r="AE1323" t="s">
        <v>4</v>
      </c>
      <c r="AF1323" t="s">
        <v>8</v>
      </c>
      <c r="AG1323" t="s">
        <v>88</v>
      </c>
      <c r="AH1323" s="3">
        <v>45808</v>
      </c>
      <c r="AJ1323" t="s">
        <v>56</v>
      </c>
      <c r="AK1323" s="3"/>
      <c r="AM1323" s="3"/>
      <c r="AN1323" t="s">
        <v>57</v>
      </c>
      <c r="AO1323" s="3"/>
      <c r="AR1323"/>
      <c r="AS1323">
        <v>202505</v>
      </c>
      <c r="AT1323" s="3">
        <v>45808</v>
      </c>
      <c r="AU1323">
        <v>2203725</v>
      </c>
      <c r="AW1323" s="3"/>
      <c r="AY1323" s="3"/>
      <c r="BA1323" s="3"/>
      <c r="BC1323" s="3"/>
      <c r="BD1323">
        <v>202505</v>
      </c>
      <c r="BE1323">
        <v>202505</v>
      </c>
      <c r="BF1323" s="5">
        <f>IFERROR(VLOOKUP(Sheet1[[#This Row],[ASESOR]],Parámetros!A:B,2,0),Sheet1[[#This Row],[PERIODO_ALTA]])</f>
        <v>202505</v>
      </c>
      <c r="BG1323" s="5" t="str">
        <f>_xlfn.CONCAT(TRIM(Sheet1[[#This Row],[ASESOR]])," ",TRIM(Sheet1[[#This Row],[DEPARTAMENTO]]))</f>
        <v>ALIV TELECOM S.A.C. Piura</v>
      </c>
      <c r="BH1323" s="5" t="str">
        <f>Sheet1[[#This Row],[DNI_ASESOR]]</f>
        <v>20609316170</v>
      </c>
      <c r="BI1323">
        <f>IF(Sheet1[[#This Row],[GRUPO]]="G1",IF(AND(Sheet1[[#This Row],[RECIBO1_PAGADO]]&lt;&gt;"",Sheet1[[#This Row],[RECIBO1_PAGADO]]&lt;=DATEVALUE("10/06/2025")),1,0),0)</f>
        <v>0</v>
      </c>
      <c r="BJ1323" s="9">
        <f>Sheet1[[#This Row],[PRECIO CON IGV EXTERNO]]/1.18</f>
        <v>94.544915254237296</v>
      </c>
      <c r="BK1323" s="5" t="str">
        <f>IF(MONTH(Sheet1[[#This Row],[WS_RECIBO1_EMISION]])=5,"G1",IF(MONTH(Sheet1[[#This Row],[WS_RECIBO1_EMISION]])-5=1,"G2","POR DEFINIR"))</f>
        <v>POR DEFINIR</v>
      </c>
      <c r="BL1323" s="5" t="s">
        <v>1798</v>
      </c>
    </row>
    <row r="1324" spans="1:64" x14ac:dyDescent="0.25">
      <c r="A1324">
        <v>2203752</v>
      </c>
      <c r="B1324" t="s">
        <v>1635</v>
      </c>
      <c r="C1324" t="s">
        <v>89</v>
      </c>
      <c r="D1324" t="s">
        <v>89</v>
      </c>
      <c r="E1324" t="s">
        <v>90</v>
      </c>
      <c r="H1324" s="3">
        <v>45804</v>
      </c>
      <c r="I1324" s="13">
        <v>45806.644137731484</v>
      </c>
      <c r="J1324" t="s">
        <v>195</v>
      </c>
      <c r="K1324">
        <v>1000</v>
      </c>
      <c r="L1324" t="s">
        <v>188</v>
      </c>
      <c r="M1324" t="s">
        <v>58</v>
      </c>
      <c r="N1324">
        <v>1</v>
      </c>
      <c r="O1324">
        <v>0</v>
      </c>
      <c r="P1324">
        <v>0</v>
      </c>
      <c r="Q1324">
        <v>0</v>
      </c>
      <c r="R1324" t="s">
        <v>227</v>
      </c>
      <c r="S1324" t="s">
        <v>227</v>
      </c>
      <c r="T1324">
        <v>0</v>
      </c>
      <c r="U1324" t="s">
        <v>227</v>
      </c>
      <c r="V1324" t="s">
        <v>227</v>
      </c>
      <c r="W1324" t="s">
        <v>227</v>
      </c>
      <c r="X1324" t="s">
        <v>227</v>
      </c>
      <c r="Y1324" t="s">
        <v>227</v>
      </c>
      <c r="Z1324" t="s">
        <v>228</v>
      </c>
      <c r="AA1324" t="s">
        <v>54</v>
      </c>
      <c r="AB1324">
        <v>129.9</v>
      </c>
      <c r="AC1324">
        <v>111.563</v>
      </c>
      <c r="AD1324" t="s">
        <v>67</v>
      </c>
      <c r="AE1324" t="s">
        <v>4</v>
      </c>
      <c r="AF1324" t="s">
        <v>8</v>
      </c>
      <c r="AG1324" t="s">
        <v>88</v>
      </c>
      <c r="AH1324" s="3">
        <v>45807</v>
      </c>
      <c r="AJ1324" t="s">
        <v>56</v>
      </c>
      <c r="AK1324" s="3"/>
      <c r="AM1324" s="3"/>
      <c r="AN1324" t="s">
        <v>57</v>
      </c>
      <c r="AO1324" s="3"/>
      <c r="AR1324"/>
      <c r="AS1324">
        <v>202505</v>
      </c>
      <c r="AT1324" s="3">
        <v>45807</v>
      </c>
      <c r="AU1324">
        <v>2203752</v>
      </c>
      <c r="AW1324" s="3"/>
      <c r="AY1324" s="3"/>
      <c r="BA1324" s="3"/>
      <c r="BC1324" s="3"/>
      <c r="BD1324">
        <v>202505</v>
      </c>
      <c r="BE1324">
        <v>202505</v>
      </c>
      <c r="BF1324" s="5">
        <f>IFERROR(VLOOKUP(Sheet1[[#This Row],[ASESOR]],Parámetros!A:B,2,0),Sheet1[[#This Row],[PERIODO_ALTA]])</f>
        <v>202505</v>
      </c>
      <c r="BG1324" s="5" t="str">
        <f>_xlfn.CONCAT(TRIM(Sheet1[[#This Row],[ASESOR]])," ",TRIM(Sheet1[[#This Row],[DEPARTAMENTO]]))</f>
        <v>ALIV TELECOM S.A.C. Piura</v>
      </c>
      <c r="BH1324" s="5" t="str">
        <f>Sheet1[[#This Row],[DNI_ASESOR]]</f>
        <v>20609316170</v>
      </c>
      <c r="BI1324">
        <f>IF(Sheet1[[#This Row],[GRUPO]]="G1",IF(AND(Sheet1[[#This Row],[RECIBO1_PAGADO]]&lt;&gt;"",Sheet1[[#This Row],[RECIBO1_PAGADO]]&lt;=DATEVALUE("10/06/2025")),1,0),0)</f>
        <v>0</v>
      </c>
      <c r="BJ1324" s="9">
        <f>Sheet1[[#This Row],[PRECIO CON IGV EXTERNO]]/1.18</f>
        <v>94.544915254237296</v>
      </c>
      <c r="BK1324" s="5" t="str">
        <f>IF(MONTH(Sheet1[[#This Row],[WS_RECIBO1_EMISION]])=5,"G1",IF(MONTH(Sheet1[[#This Row],[WS_RECIBO1_EMISION]])-5=1,"G2","POR DEFINIR"))</f>
        <v>POR DEFINIR</v>
      </c>
      <c r="BL1324" s="5" t="s">
        <v>1798</v>
      </c>
    </row>
    <row r="1325" spans="1:64" x14ac:dyDescent="0.25">
      <c r="A1325">
        <v>2203761</v>
      </c>
      <c r="B1325" t="s">
        <v>1636</v>
      </c>
      <c r="C1325" t="s">
        <v>89</v>
      </c>
      <c r="D1325" t="s">
        <v>89</v>
      </c>
      <c r="E1325" t="s">
        <v>97</v>
      </c>
      <c r="H1325" s="3">
        <v>45806</v>
      </c>
      <c r="I1325" s="13">
        <v>45806.656421412037</v>
      </c>
      <c r="J1325" t="s">
        <v>190</v>
      </c>
      <c r="K1325">
        <v>350</v>
      </c>
      <c r="L1325" t="s">
        <v>186</v>
      </c>
      <c r="M1325" t="s">
        <v>53</v>
      </c>
      <c r="N1325">
        <v>0</v>
      </c>
      <c r="O1325">
        <v>0</v>
      </c>
      <c r="P1325">
        <v>0</v>
      </c>
      <c r="Q1325">
        <v>0</v>
      </c>
      <c r="R1325" t="s">
        <v>227</v>
      </c>
      <c r="S1325" t="s">
        <v>227</v>
      </c>
      <c r="T1325">
        <v>0</v>
      </c>
      <c r="U1325" t="s">
        <v>227</v>
      </c>
      <c r="V1325" t="s">
        <v>227</v>
      </c>
      <c r="W1325" t="s">
        <v>227</v>
      </c>
      <c r="X1325" t="s">
        <v>227</v>
      </c>
      <c r="Y1325" t="s">
        <v>227</v>
      </c>
      <c r="Z1325" t="s">
        <v>227</v>
      </c>
      <c r="AA1325" t="s">
        <v>54</v>
      </c>
      <c r="AB1325">
        <v>69</v>
      </c>
      <c r="AC1325">
        <v>69</v>
      </c>
      <c r="AD1325" t="s">
        <v>67</v>
      </c>
      <c r="AE1325" t="s">
        <v>4</v>
      </c>
      <c r="AF1325" t="s">
        <v>8</v>
      </c>
      <c r="AG1325" t="s">
        <v>88</v>
      </c>
      <c r="AH1325" s="3">
        <v>45807</v>
      </c>
      <c r="AJ1325" t="s">
        <v>56</v>
      </c>
      <c r="AK1325" s="3"/>
      <c r="AM1325" s="3"/>
      <c r="AN1325" t="s">
        <v>57</v>
      </c>
      <c r="AO1325" s="3"/>
      <c r="AR1325"/>
      <c r="AS1325">
        <v>202505</v>
      </c>
      <c r="AT1325" s="3">
        <v>45807</v>
      </c>
      <c r="AU1325">
        <v>2203761</v>
      </c>
      <c r="AW1325" s="3"/>
      <c r="AY1325" s="3"/>
      <c r="BA1325" s="3"/>
      <c r="BC1325" s="3"/>
      <c r="BD1325">
        <v>202505</v>
      </c>
      <c r="BE1325">
        <v>202505</v>
      </c>
      <c r="BF1325" s="5">
        <f>IFERROR(VLOOKUP(Sheet1[[#This Row],[ASESOR]],Parámetros!A:B,2,0),Sheet1[[#This Row],[PERIODO_ALTA]])</f>
        <v>202505</v>
      </c>
      <c r="BG1325" s="5" t="str">
        <f>_xlfn.CONCAT(TRIM(Sheet1[[#This Row],[ASESOR]])," ",TRIM(Sheet1[[#This Row],[DEPARTAMENTO]]))</f>
        <v>ALIV TELECOM S.A.C. Piura</v>
      </c>
      <c r="BH1325" s="5" t="str">
        <f>Sheet1[[#This Row],[DNI_ASESOR]]</f>
        <v>20609316170</v>
      </c>
      <c r="BI1325">
        <f>IF(Sheet1[[#This Row],[GRUPO]]="G1",IF(AND(Sheet1[[#This Row],[RECIBO1_PAGADO]]&lt;&gt;"",Sheet1[[#This Row],[RECIBO1_PAGADO]]&lt;=DATEVALUE("10/06/2025")),1,0),0)</f>
        <v>0</v>
      </c>
      <c r="BJ1325" s="9">
        <f>Sheet1[[#This Row],[PRECIO CON IGV EXTERNO]]/1.18</f>
        <v>58.474576271186443</v>
      </c>
      <c r="BK1325" s="5" t="str">
        <f>IF(MONTH(Sheet1[[#This Row],[WS_RECIBO1_EMISION]])=5,"G1",IF(MONTH(Sheet1[[#This Row],[WS_RECIBO1_EMISION]])-5=1,"G2","POR DEFINIR"))</f>
        <v>POR DEFINIR</v>
      </c>
      <c r="BL1325" s="5" t="s">
        <v>1798</v>
      </c>
    </row>
    <row r="1326" spans="1:64" x14ac:dyDescent="0.25">
      <c r="A1326">
        <v>2203807</v>
      </c>
      <c r="B1326" t="s">
        <v>1637</v>
      </c>
      <c r="C1326" t="s">
        <v>98</v>
      </c>
      <c r="D1326" t="s">
        <v>99</v>
      </c>
      <c r="E1326" t="s">
        <v>101</v>
      </c>
      <c r="H1326" s="3">
        <v>45806</v>
      </c>
      <c r="I1326" s="13">
        <v>45806.660629861108</v>
      </c>
      <c r="J1326" t="s">
        <v>195</v>
      </c>
      <c r="K1326">
        <v>1000</v>
      </c>
      <c r="L1326" t="s">
        <v>188</v>
      </c>
      <c r="M1326" t="s">
        <v>58</v>
      </c>
      <c r="N1326">
        <v>1</v>
      </c>
      <c r="O1326">
        <v>0</v>
      </c>
      <c r="P1326">
        <v>0</v>
      </c>
      <c r="Q1326">
        <v>0</v>
      </c>
      <c r="R1326" t="s">
        <v>227</v>
      </c>
      <c r="S1326" t="s">
        <v>227</v>
      </c>
      <c r="T1326">
        <v>0</v>
      </c>
      <c r="U1326" t="s">
        <v>227</v>
      </c>
      <c r="V1326" t="s">
        <v>227</v>
      </c>
      <c r="W1326" t="s">
        <v>227</v>
      </c>
      <c r="X1326" t="s">
        <v>227</v>
      </c>
      <c r="Y1326" t="s">
        <v>227</v>
      </c>
      <c r="Z1326" t="s">
        <v>228</v>
      </c>
      <c r="AA1326" t="s">
        <v>54</v>
      </c>
      <c r="AB1326">
        <v>129.9</v>
      </c>
      <c r="AC1326">
        <v>111.563</v>
      </c>
      <c r="AD1326" t="s">
        <v>55</v>
      </c>
      <c r="AE1326" t="s">
        <v>4</v>
      </c>
      <c r="AF1326" t="s">
        <v>8</v>
      </c>
      <c r="AG1326" t="s">
        <v>88</v>
      </c>
      <c r="AH1326" s="3">
        <v>45807</v>
      </c>
      <c r="AJ1326" t="s">
        <v>56</v>
      </c>
      <c r="AK1326" s="3"/>
      <c r="AM1326" s="3"/>
      <c r="AN1326" t="s">
        <v>57</v>
      </c>
      <c r="AO1326" s="3"/>
      <c r="AR1326"/>
      <c r="AS1326">
        <v>202505</v>
      </c>
      <c r="AT1326" s="3">
        <v>45807</v>
      </c>
      <c r="AU1326">
        <v>2203807</v>
      </c>
      <c r="AW1326" s="3"/>
      <c r="AY1326" s="3"/>
      <c r="BA1326" s="3"/>
      <c r="BC1326" s="3"/>
      <c r="BD1326">
        <v>202505</v>
      </c>
      <c r="BE1326">
        <v>202505</v>
      </c>
      <c r="BF1326" s="5">
        <f>IFERROR(VLOOKUP(Sheet1[[#This Row],[ASESOR]],Parámetros!A:B,2,0),Sheet1[[#This Row],[PERIODO_ALTA]])</f>
        <v>202505</v>
      </c>
      <c r="BG1326" s="5" t="str">
        <f>_xlfn.CONCAT(TRIM(Sheet1[[#This Row],[ASESOR]])," ",TRIM(Sheet1[[#This Row],[DEPARTAMENTO]]))</f>
        <v>ALIV TELECOM S.A.C. Áncash</v>
      </c>
      <c r="BH1326" s="5" t="str">
        <f>Sheet1[[#This Row],[DNI_ASESOR]]</f>
        <v>20609316170</v>
      </c>
      <c r="BI1326">
        <f>IF(Sheet1[[#This Row],[GRUPO]]="G1",IF(AND(Sheet1[[#This Row],[RECIBO1_PAGADO]]&lt;&gt;"",Sheet1[[#This Row],[RECIBO1_PAGADO]]&lt;=DATEVALUE("10/06/2025")),1,0),0)</f>
        <v>0</v>
      </c>
      <c r="BJ1326" s="9">
        <f>Sheet1[[#This Row],[PRECIO CON IGV EXTERNO]]/1.18</f>
        <v>94.544915254237296</v>
      </c>
      <c r="BK1326" s="5" t="str">
        <f>IF(MONTH(Sheet1[[#This Row],[WS_RECIBO1_EMISION]])=5,"G1",IF(MONTH(Sheet1[[#This Row],[WS_RECIBO1_EMISION]])-5=1,"G2","POR DEFINIR"))</f>
        <v>POR DEFINIR</v>
      </c>
      <c r="BL1326" s="5" t="s">
        <v>1798</v>
      </c>
    </row>
    <row r="1327" spans="1:64" x14ac:dyDescent="0.25">
      <c r="A1327">
        <v>2203955</v>
      </c>
      <c r="B1327" t="s">
        <v>1638</v>
      </c>
      <c r="C1327" t="s">
        <v>1003</v>
      </c>
      <c r="D1327" t="s">
        <v>1003</v>
      </c>
      <c r="E1327" t="s">
        <v>1004</v>
      </c>
      <c r="H1327" s="3">
        <v>45806</v>
      </c>
      <c r="I1327" s="13">
        <v>45806.704303240738</v>
      </c>
      <c r="J1327" t="s">
        <v>195</v>
      </c>
      <c r="K1327">
        <v>1000</v>
      </c>
      <c r="L1327" t="s">
        <v>188</v>
      </c>
      <c r="M1327" t="s">
        <v>58</v>
      </c>
      <c r="N1327">
        <v>1</v>
      </c>
      <c r="O1327">
        <v>0</v>
      </c>
      <c r="P1327">
        <v>0</v>
      </c>
      <c r="Q1327">
        <v>0</v>
      </c>
      <c r="R1327" t="s">
        <v>227</v>
      </c>
      <c r="S1327" t="s">
        <v>227</v>
      </c>
      <c r="T1327">
        <v>0</v>
      </c>
      <c r="U1327" t="s">
        <v>227</v>
      </c>
      <c r="V1327" t="s">
        <v>227</v>
      </c>
      <c r="W1327" t="s">
        <v>227</v>
      </c>
      <c r="X1327" t="s">
        <v>227</v>
      </c>
      <c r="Y1327" t="s">
        <v>227</v>
      </c>
      <c r="Z1327" t="s">
        <v>228</v>
      </c>
      <c r="AA1327" t="s">
        <v>54</v>
      </c>
      <c r="AB1327">
        <v>129.9</v>
      </c>
      <c r="AC1327">
        <v>111.563</v>
      </c>
      <c r="AD1327" t="s">
        <v>67</v>
      </c>
      <c r="AE1327" t="s">
        <v>900</v>
      </c>
      <c r="AF1327" t="s">
        <v>901</v>
      </c>
      <c r="AG1327" t="s">
        <v>88</v>
      </c>
      <c r="AH1327" s="3">
        <v>45807</v>
      </c>
      <c r="AJ1327" t="s">
        <v>56</v>
      </c>
      <c r="AK1327" s="3"/>
      <c r="AM1327" s="3"/>
      <c r="AN1327" t="s">
        <v>57</v>
      </c>
      <c r="AO1327" s="3"/>
      <c r="AR1327"/>
      <c r="AS1327">
        <v>202505</v>
      </c>
      <c r="AT1327" s="3">
        <v>45807</v>
      </c>
      <c r="AU1327">
        <v>2203955</v>
      </c>
      <c r="AW1327" s="3"/>
      <c r="AY1327" s="3"/>
      <c r="BA1327" s="3"/>
      <c r="BC1327" s="3"/>
      <c r="BD1327">
        <v>202505</v>
      </c>
      <c r="BE1327">
        <v>202505</v>
      </c>
      <c r="BF1327" s="5">
        <f>IFERROR(VLOOKUP(Sheet1[[#This Row],[ASESOR]],Parámetros!A:B,2,0),Sheet1[[#This Row],[PERIODO_ALTA]])</f>
        <v>202505</v>
      </c>
      <c r="BG1327" s="5" t="str">
        <f>_xlfn.CONCAT(TRIM(Sheet1[[#This Row],[ASESOR]])," ",TRIM(Sheet1[[#This Row],[DEPARTAMENTO]]))</f>
        <v>FUTURA CONNECTION Arequipa</v>
      </c>
      <c r="BH1327" s="5" t="str">
        <f>Sheet1[[#This Row],[DNI_ASESOR]]</f>
        <v>20608999371</v>
      </c>
      <c r="BI1327">
        <f>IF(Sheet1[[#This Row],[GRUPO]]="G1",IF(AND(Sheet1[[#This Row],[RECIBO1_PAGADO]]&lt;&gt;"",Sheet1[[#This Row],[RECIBO1_PAGADO]]&lt;=DATEVALUE("10/06/2025")),1,0),0)</f>
        <v>0</v>
      </c>
      <c r="BJ1327" s="9">
        <f>Sheet1[[#This Row],[PRECIO CON IGV EXTERNO]]/1.18</f>
        <v>94.544915254237296</v>
      </c>
      <c r="BK1327" s="5" t="str">
        <f>IF(MONTH(Sheet1[[#This Row],[WS_RECIBO1_EMISION]])=5,"G1",IF(MONTH(Sheet1[[#This Row],[WS_RECIBO1_EMISION]])-5=1,"G2","POR DEFINIR"))</f>
        <v>POR DEFINIR</v>
      </c>
      <c r="BL1327" s="5" t="s">
        <v>1797</v>
      </c>
    </row>
    <row r="1328" spans="1:64" x14ac:dyDescent="0.25">
      <c r="A1328">
        <v>2203956</v>
      </c>
      <c r="B1328" t="s">
        <v>1639</v>
      </c>
      <c r="C1328" t="s">
        <v>94</v>
      </c>
      <c r="D1328" t="s">
        <v>95</v>
      </c>
      <c r="E1328" t="s">
        <v>96</v>
      </c>
      <c r="H1328" s="3">
        <v>45806</v>
      </c>
      <c r="I1328" s="13">
        <v>45806.683462465277</v>
      </c>
      <c r="J1328" t="s">
        <v>195</v>
      </c>
      <c r="K1328">
        <v>1000</v>
      </c>
      <c r="L1328" t="s">
        <v>186</v>
      </c>
      <c r="M1328" t="s">
        <v>53</v>
      </c>
      <c r="N1328">
        <v>1</v>
      </c>
      <c r="O1328">
        <v>0</v>
      </c>
      <c r="P1328">
        <v>0</v>
      </c>
      <c r="Q1328">
        <v>0</v>
      </c>
      <c r="R1328" t="s">
        <v>227</v>
      </c>
      <c r="S1328" t="s">
        <v>227</v>
      </c>
      <c r="T1328">
        <v>0</v>
      </c>
      <c r="U1328" t="s">
        <v>227</v>
      </c>
      <c r="V1328" t="s">
        <v>227</v>
      </c>
      <c r="W1328" t="s">
        <v>227</v>
      </c>
      <c r="X1328" t="s">
        <v>227</v>
      </c>
      <c r="Y1328" t="s">
        <v>227</v>
      </c>
      <c r="Z1328" t="s">
        <v>227</v>
      </c>
      <c r="AA1328" t="s">
        <v>54</v>
      </c>
      <c r="AB1328">
        <v>109</v>
      </c>
      <c r="AC1328">
        <v>109</v>
      </c>
      <c r="AD1328" t="s">
        <v>55</v>
      </c>
      <c r="AE1328" t="s">
        <v>141</v>
      </c>
      <c r="AF1328" t="s">
        <v>187</v>
      </c>
      <c r="AG1328" t="s">
        <v>88</v>
      </c>
      <c r="AH1328" s="3">
        <v>45807</v>
      </c>
      <c r="AJ1328" t="s">
        <v>56</v>
      </c>
      <c r="AK1328" s="3"/>
      <c r="AM1328" s="3"/>
      <c r="AN1328" t="s">
        <v>57</v>
      </c>
      <c r="AO1328" s="3"/>
      <c r="AR1328"/>
      <c r="AS1328">
        <v>202505</v>
      </c>
      <c r="AT1328" s="3">
        <v>45807</v>
      </c>
      <c r="AU1328">
        <v>2203956</v>
      </c>
      <c r="AW1328" s="3"/>
      <c r="AY1328" s="3"/>
      <c r="BA1328" s="3"/>
      <c r="BC1328" s="3"/>
      <c r="BD1328">
        <v>202505</v>
      </c>
      <c r="BE1328">
        <v>202505</v>
      </c>
      <c r="BF1328" s="5">
        <f>IFERROR(VLOOKUP(Sheet1[[#This Row],[ASESOR]],Parámetros!A:B,2,0),Sheet1[[#This Row],[PERIODO_ALTA]])</f>
        <v>202505</v>
      </c>
      <c r="BG1328" s="5" t="str">
        <f>_xlfn.CONCAT(TRIM(Sheet1[[#This Row],[ASESOR]])," ",TRIM(Sheet1[[#This Row],[DEPARTAMENTO]]))</f>
        <v>EXPORTEL PROVINCIA La Libertad</v>
      </c>
      <c r="BH1328" s="5" t="str">
        <f>Sheet1[[#This Row],[DNI_ASESOR]]</f>
        <v>20610487672</v>
      </c>
      <c r="BI1328">
        <f>IF(Sheet1[[#This Row],[GRUPO]]="G1",IF(AND(Sheet1[[#This Row],[RECIBO1_PAGADO]]&lt;&gt;"",Sheet1[[#This Row],[RECIBO1_PAGADO]]&lt;=DATEVALUE("10/06/2025")),1,0),0)</f>
        <v>0</v>
      </c>
      <c r="BJ1328" s="9">
        <f>Sheet1[[#This Row],[PRECIO CON IGV EXTERNO]]/1.18</f>
        <v>92.372881355932208</v>
      </c>
      <c r="BK1328" s="5" t="str">
        <f>IF(MONTH(Sheet1[[#This Row],[WS_RECIBO1_EMISION]])=5,"G1",IF(MONTH(Sheet1[[#This Row],[WS_RECIBO1_EMISION]])-5=1,"G2","POR DEFINIR"))</f>
        <v>POR DEFINIR</v>
      </c>
      <c r="BL1328" s="5" t="s">
        <v>1798</v>
      </c>
    </row>
    <row r="1329" spans="1:64" x14ac:dyDescent="0.25">
      <c r="A1329">
        <v>2203999</v>
      </c>
      <c r="B1329" t="s">
        <v>1640</v>
      </c>
      <c r="C1329" t="s">
        <v>98</v>
      </c>
      <c r="D1329" t="s">
        <v>99</v>
      </c>
      <c r="E1329" t="s">
        <v>100</v>
      </c>
      <c r="H1329" s="3">
        <v>45806</v>
      </c>
      <c r="I1329" s="13">
        <v>45806.710590127317</v>
      </c>
      <c r="J1329" t="s">
        <v>190</v>
      </c>
      <c r="K1329">
        <v>350</v>
      </c>
      <c r="L1329" t="s">
        <v>186</v>
      </c>
      <c r="M1329" t="s">
        <v>53</v>
      </c>
      <c r="N1329">
        <v>0</v>
      </c>
      <c r="O1329">
        <v>0</v>
      </c>
      <c r="P1329">
        <v>0</v>
      </c>
      <c r="Q1329">
        <v>0</v>
      </c>
      <c r="R1329" t="s">
        <v>227</v>
      </c>
      <c r="S1329" t="s">
        <v>227</v>
      </c>
      <c r="T1329">
        <v>0</v>
      </c>
      <c r="U1329" t="s">
        <v>227</v>
      </c>
      <c r="V1329" t="s">
        <v>227</v>
      </c>
      <c r="W1329" t="s">
        <v>227</v>
      </c>
      <c r="X1329" t="s">
        <v>227</v>
      </c>
      <c r="Y1329" t="s">
        <v>227</v>
      </c>
      <c r="Z1329" t="s">
        <v>227</v>
      </c>
      <c r="AA1329" t="s">
        <v>54</v>
      </c>
      <c r="AB1329">
        <v>69</v>
      </c>
      <c r="AC1329">
        <v>69</v>
      </c>
      <c r="AD1329" t="s">
        <v>67</v>
      </c>
      <c r="AE1329" t="s">
        <v>4</v>
      </c>
      <c r="AF1329" t="s">
        <v>8</v>
      </c>
      <c r="AG1329" t="s">
        <v>88</v>
      </c>
      <c r="AH1329" s="3">
        <v>45807</v>
      </c>
      <c r="AJ1329" t="s">
        <v>56</v>
      </c>
      <c r="AK1329" s="3"/>
      <c r="AM1329" s="3"/>
      <c r="AN1329" t="s">
        <v>57</v>
      </c>
      <c r="AO1329" s="3"/>
      <c r="AR1329"/>
      <c r="AS1329">
        <v>202505</v>
      </c>
      <c r="AT1329" s="3">
        <v>45807</v>
      </c>
      <c r="AU1329">
        <v>2203999</v>
      </c>
      <c r="AW1329" s="3"/>
      <c r="AY1329" s="3"/>
      <c r="BA1329" s="3"/>
      <c r="BC1329" s="3"/>
      <c r="BD1329">
        <v>202505</v>
      </c>
      <c r="BE1329">
        <v>202505</v>
      </c>
      <c r="BF1329" s="5">
        <f>IFERROR(VLOOKUP(Sheet1[[#This Row],[ASESOR]],Parámetros!A:B,2,0),Sheet1[[#This Row],[PERIODO_ALTA]])</f>
        <v>202505</v>
      </c>
      <c r="BG1329" s="5" t="str">
        <f>_xlfn.CONCAT(TRIM(Sheet1[[#This Row],[ASESOR]])," ",TRIM(Sheet1[[#This Row],[DEPARTAMENTO]]))</f>
        <v>ALIV TELECOM S.A.C. Áncash</v>
      </c>
      <c r="BH1329" s="5" t="str">
        <f>Sheet1[[#This Row],[DNI_ASESOR]]</f>
        <v>20609316170</v>
      </c>
      <c r="BI1329">
        <f>IF(Sheet1[[#This Row],[GRUPO]]="G1",IF(AND(Sheet1[[#This Row],[RECIBO1_PAGADO]]&lt;&gt;"",Sheet1[[#This Row],[RECIBO1_PAGADO]]&lt;=DATEVALUE("10/06/2025")),1,0),0)</f>
        <v>0</v>
      </c>
      <c r="BJ1329" s="9">
        <f>Sheet1[[#This Row],[PRECIO CON IGV EXTERNO]]/1.18</f>
        <v>58.474576271186443</v>
      </c>
      <c r="BK1329" s="5" t="str">
        <f>IF(MONTH(Sheet1[[#This Row],[WS_RECIBO1_EMISION]])=5,"G1",IF(MONTH(Sheet1[[#This Row],[WS_RECIBO1_EMISION]])-5=1,"G2","POR DEFINIR"))</f>
        <v>POR DEFINIR</v>
      </c>
      <c r="BL1329" s="5" t="s">
        <v>1798</v>
      </c>
    </row>
    <row r="1330" spans="1:64" x14ac:dyDescent="0.25">
      <c r="A1330">
        <v>2204002</v>
      </c>
      <c r="B1330" t="s">
        <v>1641</v>
      </c>
      <c r="C1330" t="s">
        <v>89</v>
      </c>
      <c r="D1330" t="s">
        <v>89</v>
      </c>
      <c r="E1330" t="s">
        <v>90</v>
      </c>
      <c r="H1330" s="3">
        <v>45805</v>
      </c>
      <c r="I1330" s="13">
        <v>45806.698059374998</v>
      </c>
      <c r="J1330" t="s">
        <v>195</v>
      </c>
      <c r="K1330">
        <v>1000</v>
      </c>
      <c r="L1330" t="s">
        <v>188</v>
      </c>
      <c r="M1330" t="s">
        <v>58</v>
      </c>
      <c r="N1330">
        <v>1</v>
      </c>
      <c r="O1330">
        <v>0</v>
      </c>
      <c r="P1330">
        <v>0</v>
      </c>
      <c r="Q1330">
        <v>0</v>
      </c>
      <c r="R1330" t="s">
        <v>227</v>
      </c>
      <c r="S1330" t="s">
        <v>227</v>
      </c>
      <c r="T1330">
        <v>0</v>
      </c>
      <c r="U1330" t="s">
        <v>227</v>
      </c>
      <c r="V1330" t="s">
        <v>227</v>
      </c>
      <c r="W1330" t="s">
        <v>227</v>
      </c>
      <c r="X1330" t="s">
        <v>227</v>
      </c>
      <c r="Y1330" t="s">
        <v>227</v>
      </c>
      <c r="Z1330" t="s">
        <v>228</v>
      </c>
      <c r="AA1330" t="s">
        <v>54</v>
      </c>
      <c r="AB1330">
        <v>129.9</v>
      </c>
      <c r="AC1330">
        <v>111.563</v>
      </c>
      <c r="AD1330" t="s">
        <v>67</v>
      </c>
      <c r="AE1330" t="s">
        <v>4</v>
      </c>
      <c r="AF1330" t="s">
        <v>8</v>
      </c>
      <c r="AG1330" t="s">
        <v>88</v>
      </c>
      <c r="AH1330" s="3">
        <v>45808</v>
      </c>
      <c r="AJ1330" t="s">
        <v>56</v>
      </c>
      <c r="AK1330" s="3"/>
      <c r="AM1330" s="3"/>
      <c r="AN1330" t="s">
        <v>57</v>
      </c>
      <c r="AO1330" s="3"/>
      <c r="AR1330"/>
      <c r="AS1330">
        <v>202505</v>
      </c>
      <c r="AT1330" s="3">
        <v>45808</v>
      </c>
      <c r="AU1330">
        <v>2204002</v>
      </c>
      <c r="AW1330" s="3"/>
      <c r="AY1330" s="3"/>
      <c r="BA1330" s="3"/>
      <c r="BC1330" s="3"/>
      <c r="BD1330">
        <v>202505</v>
      </c>
      <c r="BE1330">
        <v>202505</v>
      </c>
      <c r="BF1330" s="5">
        <f>IFERROR(VLOOKUP(Sheet1[[#This Row],[ASESOR]],Parámetros!A:B,2,0),Sheet1[[#This Row],[PERIODO_ALTA]])</f>
        <v>202505</v>
      </c>
      <c r="BG1330" s="5" t="str">
        <f>_xlfn.CONCAT(TRIM(Sheet1[[#This Row],[ASESOR]])," ",TRIM(Sheet1[[#This Row],[DEPARTAMENTO]]))</f>
        <v>ALIV TELECOM S.A.C. Piura</v>
      </c>
      <c r="BH1330" s="5" t="str">
        <f>Sheet1[[#This Row],[DNI_ASESOR]]</f>
        <v>20609316170</v>
      </c>
      <c r="BI1330">
        <f>IF(Sheet1[[#This Row],[GRUPO]]="G1",IF(AND(Sheet1[[#This Row],[RECIBO1_PAGADO]]&lt;&gt;"",Sheet1[[#This Row],[RECIBO1_PAGADO]]&lt;=DATEVALUE("10/06/2025")),1,0),0)</f>
        <v>0</v>
      </c>
      <c r="BJ1330" s="9">
        <f>Sheet1[[#This Row],[PRECIO CON IGV EXTERNO]]/1.18</f>
        <v>94.544915254237296</v>
      </c>
      <c r="BK1330" s="5" t="str">
        <f>IF(MONTH(Sheet1[[#This Row],[WS_RECIBO1_EMISION]])=5,"G1",IF(MONTH(Sheet1[[#This Row],[WS_RECIBO1_EMISION]])-5=1,"G2","POR DEFINIR"))</f>
        <v>POR DEFINIR</v>
      </c>
      <c r="BL1330" s="5" t="s">
        <v>1798</v>
      </c>
    </row>
    <row r="1331" spans="1:64" x14ac:dyDescent="0.25">
      <c r="A1331">
        <v>2204004</v>
      </c>
      <c r="B1331" t="s">
        <v>1642</v>
      </c>
      <c r="C1331" t="s">
        <v>85</v>
      </c>
      <c r="D1331" t="s">
        <v>86</v>
      </c>
      <c r="E1331" t="s">
        <v>87</v>
      </c>
      <c r="H1331" s="3">
        <v>45806</v>
      </c>
      <c r="I1331" s="13">
        <v>45806.716870601849</v>
      </c>
      <c r="J1331" t="s">
        <v>190</v>
      </c>
      <c r="K1331">
        <v>350</v>
      </c>
      <c r="L1331" t="s">
        <v>186</v>
      </c>
      <c r="M1331" t="s">
        <v>53</v>
      </c>
      <c r="N1331">
        <v>0</v>
      </c>
      <c r="O1331">
        <v>0</v>
      </c>
      <c r="P1331">
        <v>0</v>
      </c>
      <c r="Q1331">
        <v>0</v>
      </c>
      <c r="R1331" t="s">
        <v>227</v>
      </c>
      <c r="S1331" t="s">
        <v>227</v>
      </c>
      <c r="T1331">
        <v>0</v>
      </c>
      <c r="U1331" t="s">
        <v>227</v>
      </c>
      <c r="V1331" t="s">
        <v>227</v>
      </c>
      <c r="W1331" t="s">
        <v>227</v>
      </c>
      <c r="X1331" t="s">
        <v>227</v>
      </c>
      <c r="Y1331" t="s">
        <v>227</v>
      </c>
      <c r="Z1331" t="s">
        <v>227</v>
      </c>
      <c r="AA1331" t="s">
        <v>54</v>
      </c>
      <c r="AB1331">
        <v>69</v>
      </c>
      <c r="AC1331">
        <v>69</v>
      </c>
      <c r="AD1331" t="s">
        <v>60</v>
      </c>
      <c r="AE1331" t="s">
        <v>127</v>
      </c>
      <c r="AF1331" t="s">
        <v>128</v>
      </c>
      <c r="AG1331" t="s">
        <v>88</v>
      </c>
      <c r="AH1331" s="3">
        <v>45807</v>
      </c>
      <c r="AJ1331" t="s">
        <v>56</v>
      </c>
      <c r="AK1331" s="3"/>
      <c r="AM1331" s="3"/>
      <c r="AN1331" t="s">
        <v>57</v>
      </c>
      <c r="AO1331" s="3"/>
      <c r="AR1331"/>
      <c r="AS1331">
        <v>202505</v>
      </c>
      <c r="AT1331" s="3">
        <v>45807</v>
      </c>
      <c r="AU1331">
        <v>2204004</v>
      </c>
      <c r="AW1331" s="3"/>
      <c r="AY1331" s="3"/>
      <c r="BA1331" s="3"/>
      <c r="BC1331" s="3"/>
      <c r="BD1331">
        <v>202505</v>
      </c>
      <c r="BE1331">
        <v>202505</v>
      </c>
      <c r="BF1331" s="5">
        <f>IFERROR(VLOOKUP(Sheet1[[#This Row],[ASESOR]],Parámetros!A:B,2,0),Sheet1[[#This Row],[PERIODO_ALTA]])</f>
        <v>202505</v>
      </c>
      <c r="BG1331" s="5" t="str">
        <f>_xlfn.CONCAT(TRIM(Sheet1[[#This Row],[ASESOR]])," ",TRIM(Sheet1[[#This Row],[DEPARTAMENTO]]))</f>
        <v>DATANTENNA S.A.C. Lambayeque</v>
      </c>
      <c r="BH1331" s="5" t="str">
        <f>Sheet1[[#This Row],[DNI_ASESOR]]</f>
        <v>20557798723</v>
      </c>
      <c r="BI1331">
        <f>IF(Sheet1[[#This Row],[GRUPO]]="G1",IF(AND(Sheet1[[#This Row],[RECIBO1_PAGADO]]&lt;&gt;"",Sheet1[[#This Row],[RECIBO1_PAGADO]]&lt;=DATEVALUE("10/06/2025")),1,0),0)</f>
        <v>0</v>
      </c>
      <c r="BJ1331" s="9">
        <f>Sheet1[[#This Row],[PRECIO CON IGV EXTERNO]]/1.18</f>
        <v>58.474576271186443</v>
      </c>
      <c r="BK1331" s="5" t="str">
        <f>IF(MONTH(Sheet1[[#This Row],[WS_RECIBO1_EMISION]])=5,"G1",IF(MONTH(Sheet1[[#This Row],[WS_RECIBO1_EMISION]])-5=1,"G2","POR DEFINIR"))</f>
        <v>POR DEFINIR</v>
      </c>
      <c r="BL1331" s="5" t="s">
        <v>1798</v>
      </c>
    </row>
    <row r="1332" spans="1:64" x14ac:dyDescent="0.25">
      <c r="A1332">
        <v>2204017</v>
      </c>
      <c r="B1332" t="s">
        <v>1643</v>
      </c>
      <c r="C1332" t="s">
        <v>89</v>
      </c>
      <c r="D1332" t="s">
        <v>89</v>
      </c>
      <c r="E1332" t="s">
        <v>90</v>
      </c>
      <c r="H1332" s="3">
        <v>45806</v>
      </c>
      <c r="I1332" s="13">
        <v>45806.710606747685</v>
      </c>
      <c r="J1332" t="s">
        <v>195</v>
      </c>
      <c r="K1332">
        <v>1000</v>
      </c>
      <c r="L1332" t="s">
        <v>188</v>
      </c>
      <c r="M1332" t="s">
        <v>58</v>
      </c>
      <c r="N1332">
        <v>1</v>
      </c>
      <c r="O1332">
        <v>0</v>
      </c>
      <c r="P1332">
        <v>0</v>
      </c>
      <c r="Q1332">
        <v>0</v>
      </c>
      <c r="R1332" t="s">
        <v>227</v>
      </c>
      <c r="S1332" t="s">
        <v>227</v>
      </c>
      <c r="T1332">
        <v>0</v>
      </c>
      <c r="U1332" t="s">
        <v>227</v>
      </c>
      <c r="V1332" t="s">
        <v>227</v>
      </c>
      <c r="W1332" t="s">
        <v>227</v>
      </c>
      <c r="X1332" t="s">
        <v>227</v>
      </c>
      <c r="Y1332" t="s">
        <v>227</v>
      </c>
      <c r="Z1332" t="s">
        <v>228</v>
      </c>
      <c r="AA1332" t="s">
        <v>54</v>
      </c>
      <c r="AB1332">
        <v>129.9</v>
      </c>
      <c r="AC1332">
        <v>111.563</v>
      </c>
      <c r="AD1332" t="s">
        <v>67</v>
      </c>
      <c r="AE1332" t="s">
        <v>4</v>
      </c>
      <c r="AF1332" t="s">
        <v>8</v>
      </c>
      <c r="AG1332" t="s">
        <v>88</v>
      </c>
      <c r="AH1332" s="3">
        <v>45806</v>
      </c>
      <c r="AJ1332" t="s">
        <v>56</v>
      </c>
      <c r="AK1332" s="3"/>
      <c r="AM1332" s="3"/>
      <c r="AN1332" t="s">
        <v>57</v>
      </c>
      <c r="AO1332" s="3"/>
      <c r="AR1332"/>
      <c r="AS1332">
        <v>202505</v>
      </c>
      <c r="AT1332" s="3">
        <v>45806</v>
      </c>
      <c r="AU1332">
        <v>2204017</v>
      </c>
      <c r="AW1332" s="3"/>
      <c r="AY1332" s="3"/>
      <c r="BA1332" s="3"/>
      <c r="BC1332" s="3"/>
      <c r="BD1332">
        <v>202505</v>
      </c>
      <c r="BE1332">
        <v>202505</v>
      </c>
      <c r="BF1332" s="5">
        <f>IFERROR(VLOOKUP(Sheet1[[#This Row],[ASESOR]],Parámetros!A:B,2,0),Sheet1[[#This Row],[PERIODO_ALTA]])</f>
        <v>202505</v>
      </c>
      <c r="BG1332" s="5" t="str">
        <f>_xlfn.CONCAT(TRIM(Sheet1[[#This Row],[ASESOR]])," ",TRIM(Sheet1[[#This Row],[DEPARTAMENTO]]))</f>
        <v>ALIV TELECOM S.A.C. Piura</v>
      </c>
      <c r="BH1332" s="5" t="str">
        <f>Sheet1[[#This Row],[DNI_ASESOR]]</f>
        <v>20609316170</v>
      </c>
      <c r="BI1332">
        <f>IF(Sheet1[[#This Row],[GRUPO]]="G1",IF(AND(Sheet1[[#This Row],[RECIBO1_PAGADO]]&lt;&gt;"",Sheet1[[#This Row],[RECIBO1_PAGADO]]&lt;=DATEVALUE("10/06/2025")),1,0),0)</f>
        <v>0</v>
      </c>
      <c r="BJ1332" s="9">
        <f>Sheet1[[#This Row],[PRECIO CON IGV EXTERNO]]/1.18</f>
        <v>94.544915254237296</v>
      </c>
      <c r="BK1332" s="5" t="str">
        <f>IF(MONTH(Sheet1[[#This Row],[WS_RECIBO1_EMISION]])=5,"G1",IF(MONTH(Sheet1[[#This Row],[WS_RECIBO1_EMISION]])-5=1,"G2","POR DEFINIR"))</f>
        <v>POR DEFINIR</v>
      </c>
      <c r="BL1332" s="5" t="s">
        <v>1798</v>
      </c>
    </row>
    <row r="1333" spans="1:64" x14ac:dyDescent="0.25">
      <c r="A1333">
        <v>2204133</v>
      </c>
      <c r="B1333" t="s">
        <v>1644</v>
      </c>
      <c r="C1333" t="s">
        <v>94</v>
      </c>
      <c r="D1333" t="s">
        <v>95</v>
      </c>
      <c r="E1333" t="s">
        <v>96</v>
      </c>
      <c r="H1333" s="3">
        <v>45806</v>
      </c>
      <c r="I1333" s="13">
        <v>45806.737632094904</v>
      </c>
      <c r="J1333" t="s">
        <v>195</v>
      </c>
      <c r="K1333">
        <v>1000</v>
      </c>
      <c r="L1333" t="s">
        <v>188</v>
      </c>
      <c r="M1333" t="s">
        <v>58</v>
      </c>
      <c r="N1333">
        <v>1</v>
      </c>
      <c r="O1333">
        <v>0</v>
      </c>
      <c r="P1333">
        <v>0</v>
      </c>
      <c r="Q1333">
        <v>0</v>
      </c>
      <c r="R1333" t="s">
        <v>227</v>
      </c>
      <c r="S1333" t="s">
        <v>227</v>
      </c>
      <c r="T1333">
        <v>0</v>
      </c>
      <c r="U1333" t="s">
        <v>227</v>
      </c>
      <c r="V1333" t="s">
        <v>227</v>
      </c>
      <c r="W1333" t="s">
        <v>227</v>
      </c>
      <c r="X1333" t="s">
        <v>227</v>
      </c>
      <c r="Y1333" t="s">
        <v>227</v>
      </c>
      <c r="Z1333" t="s">
        <v>228</v>
      </c>
      <c r="AA1333" t="s">
        <v>54</v>
      </c>
      <c r="AB1333">
        <v>129.9</v>
      </c>
      <c r="AC1333">
        <v>111.563</v>
      </c>
      <c r="AD1333" t="s">
        <v>67</v>
      </c>
      <c r="AE1333" t="s">
        <v>4</v>
      </c>
      <c r="AF1333" t="s">
        <v>8</v>
      </c>
      <c r="AG1333" t="s">
        <v>88</v>
      </c>
      <c r="AH1333" s="3">
        <v>45807</v>
      </c>
      <c r="AJ1333" t="s">
        <v>56</v>
      </c>
      <c r="AK1333" s="3"/>
      <c r="AM1333" s="3"/>
      <c r="AN1333" t="s">
        <v>57</v>
      </c>
      <c r="AO1333" s="3"/>
      <c r="AR1333"/>
      <c r="AS1333">
        <v>202505</v>
      </c>
      <c r="AT1333" s="3">
        <v>45807</v>
      </c>
      <c r="AU1333">
        <v>2204133</v>
      </c>
      <c r="AW1333" s="3"/>
      <c r="AY1333" s="3"/>
      <c r="BA1333" s="3"/>
      <c r="BC1333" s="3"/>
      <c r="BD1333">
        <v>202505</v>
      </c>
      <c r="BE1333">
        <v>202505</v>
      </c>
      <c r="BF1333" s="5">
        <f>IFERROR(VLOOKUP(Sheet1[[#This Row],[ASESOR]],Parámetros!A:B,2,0),Sheet1[[#This Row],[PERIODO_ALTA]])</f>
        <v>202505</v>
      </c>
      <c r="BG1333" s="5" t="str">
        <f>_xlfn.CONCAT(TRIM(Sheet1[[#This Row],[ASESOR]])," ",TRIM(Sheet1[[#This Row],[DEPARTAMENTO]]))</f>
        <v>ALIV TELECOM S.A.C. La Libertad</v>
      </c>
      <c r="BH1333" s="5" t="str">
        <f>Sheet1[[#This Row],[DNI_ASESOR]]</f>
        <v>20609316170</v>
      </c>
      <c r="BI1333">
        <f>IF(Sheet1[[#This Row],[GRUPO]]="G1",IF(AND(Sheet1[[#This Row],[RECIBO1_PAGADO]]&lt;&gt;"",Sheet1[[#This Row],[RECIBO1_PAGADO]]&lt;=DATEVALUE("10/06/2025")),1,0),0)</f>
        <v>0</v>
      </c>
      <c r="BJ1333" s="9">
        <f>Sheet1[[#This Row],[PRECIO CON IGV EXTERNO]]/1.18</f>
        <v>94.544915254237296</v>
      </c>
      <c r="BK1333" s="5" t="str">
        <f>IF(MONTH(Sheet1[[#This Row],[WS_RECIBO1_EMISION]])=5,"G1",IF(MONTH(Sheet1[[#This Row],[WS_RECIBO1_EMISION]])-5=1,"G2","POR DEFINIR"))</f>
        <v>POR DEFINIR</v>
      </c>
      <c r="BL1333" s="5" t="s">
        <v>1798</v>
      </c>
    </row>
    <row r="1334" spans="1:64" x14ac:dyDescent="0.25">
      <c r="A1334">
        <v>2204137</v>
      </c>
      <c r="B1334" t="s">
        <v>1645</v>
      </c>
      <c r="C1334" t="s">
        <v>89</v>
      </c>
      <c r="D1334" t="s">
        <v>89</v>
      </c>
      <c r="E1334" t="s">
        <v>89</v>
      </c>
      <c r="H1334" s="3">
        <v>45806</v>
      </c>
      <c r="I1334" s="13">
        <v>45806.737634988429</v>
      </c>
      <c r="J1334" t="s">
        <v>195</v>
      </c>
      <c r="K1334">
        <v>1000</v>
      </c>
      <c r="L1334" t="s">
        <v>188</v>
      </c>
      <c r="M1334" t="s">
        <v>58</v>
      </c>
      <c r="N1334">
        <v>1</v>
      </c>
      <c r="O1334">
        <v>0</v>
      </c>
      <c r="P1334">
        <v>0</v>
      </c>
      <c r="Q1334">
        <v>0</v>
      </c>
      <c r="R1334" t="s">
        <v>227</v>
      </c>
      <c r="S1334" t="s">
        <v>227</v>
      </c>
      <c r="T1334">
        <v>0</v>
      </c>
      <c r="U1334" t="s">
        <v>227</v>
      </c>
      <c r="V1334" t="s">
        <v>227</v>
      </c>
      <c r="W1334" t="s">
        <v>227</v>
      </c>
      <c r="X1334" t="s">
        <v>227</v>
      </c>
      <c r="Y1334" t="s">
        <v>227</v>
      </c>
      <c r="Z1334" t="s">
        <v>228</v>
      </c>
      <c r="AA1334" t="s">
        <v>64</v>
      </c>
      <c r="AB1334">
        <v>129.9</v>
      </c>
      <c r="AC1334">
        <v>111.563</v>
      </c>
      <c r="AD1334" t="s">
        <v>67</v>
      </c>
      <c r="AE1334" t="s">
        <v>1279</v>
      </c>
      <c r="AF1334" t="s">
        <v>1280</v>
      </c>
      <c r="AG1334" t="s">
        <v>88</v>
      </c>
      <c r="AH1334" s="3">
        <v>45807</v>
      </c>
      <c r="AJ1334" t="s">
        <v>56</v>
      </c>
      <c r="AK1334" s="3"/>
      <c r="AM1334" s="3"/>
      <c r="AN1334" t="s">
        <v>57</v>
      </c>
      <c r="AO1334" s="3"/>
      <c r="AR1334"/>
      <c r="AS1334">
        <v>202505</v>
      </c>
      <c r="AT1334" s="3">
        <v>45807</v>
      </c>
      <c r="AU1334">
        <v>2204137</v>
      </c>
      <c r="AW1334" s="3"/>
      <c r="AY1334" s="3"/>
      <c r="BA1334" s="3"/>
      <c r="BC1334" s="3"/>
      <c r="BD1334">
        <v>202505</v>
      </c>
      <c r="BE1334">
        <v>202505</v>
      </c>
      <c r="BF1334" s="5">
        <f>IFERROR(VLOOKUP(Sheet1[[#This Row],[ASESOR]],Parámetros!A:B,2,0),Sheet1[[#This Row],[PERIODO_ALTA]])</f>
        <v>202505</v>
      </c>
      <c r="BG1334" s="5" t="str">
        <f>_xlfn.CONCAT(TRIM(Sheet1[[#This Row],[ASESOR]])," ",TRIM(Sheet1[[#This Row],[DEPARTAMENTO]]))</f>
        <v>CEL Piura</v>
      </c>
      <c r="BH1334" s="5" t="str">
        <f>Sheet1[[#This Row],[DNI_ASESOR]]</f>
        <v>20612239003</v>
      </c>
      <c r="BI1334">
        <f>IF(Sheet1[[#This Row],[GRUPO]]="G1",IF(AND(Sheet1[[#This Row],[RECIBO1_PAGADO]]&lt;&gt;"",Sheet1[[#This Row],[RECIBO1_PAGADO]]&lt;=DATEVALUE("10/06/2025")),1,0),0)</f>
        <v>0</v>
      </c>
      <c r="BJ1334" s="9">
        <f>Sheet1[[#This Row],[PRECIO CON IGV EXTERNO]]/1.18</f>
        <v>94.544915254237296</v>
      </c>
      <c r="BK1334" s="5" t="str">
        <f>IF(MONTH(Sheet1[[#This Row],[WS_RECIBO1_EMISION]])=5,"G1",IF(MONTH(Sheet1[[#This Row],[WS_RECIBO1_EMISION]])-5=1,"G2","POR DEFINIR"))</f>
        <v>POR DEFINIR</v>
      </c>
      <c r="BL1334" s="5" t="s">
        <v>1798</v>
      </c>
    </row>
    <row r="1335" spans="1:64" x14ac:dyDescent="0.25">
      <c r="A1335">
        <v>2204170</v>
      </c>
      <c r="B1335" t="s">
        <v>1646</v>
      </c>
      <c r="C1335" t="s">
        <v>94</v>
      </c>
      <c r="D1335" t="s">
        <v>95</v>
      </c>
      <c r="E1335" t="s">
        <v>96</v>
      </c>
      <c r="H1335" s="3">
        <v>45806</v>
      </c>
      <c r="I1335" s="13">
        <v>45806.74180570602</v>
      </c>
      <c r="J1335" t="s">
        <v>190</v>
      </c>
      <c r="K1335">
        <v>350</v>
      </c>
      <c r="L1335" t="s">
        <v>186</v>
      </c>
      <c r="M1335" t="s">
        <v>53</v>
      </c>
      <c r="N1335">
        <v>0</v>
      </c>
      <c r="O1335">
        <v>0</v>
      </c>
      <c r="P1335">
        <v>0</v>
      </c>
      <c r="Q1335">
        <v>0</v>
      </c>
      <c r="R1335" t="s">
        <v>227</v>
      </c>
      <c r="S1335" t="s">
        <v>227</v>
      </c>
      <c r="T1335">
        <v>0</v>
      </c>
      <c r="U1335" t="s">
        <v>227</v>
      </c>
      <c r="V1335" t="s">
        <v>227</v>
      </c>
      <c r="W1335" t="s">
        <v>227</v>
      </c>
      <c r="X1335" t="s">
        <v>227</v>
      </c>
      <c r="Y1335" t="s">
        <v>227</v>
      </c>
      <c r="Z1335" t="s">
        <v>227</v>
      </c>
      <c r="AA1335" t="s">
        <v>54</v>
      </c>
      <c r="AB1335">
        <v>69</v>
      </c>
      <c r="AC1335">
        <v>69</v>
      </c>
      <c r="AD1335" t="s">
        <v>67</v>
      </c>
      <c r="AE1335" t="s">
        <v>4</v>
      </c>
      <c r="AF1335" t="s">
        <v>8</v>
      </c>
      <c r="AG1335" t="s">
        <v>88</v>
      </c>
      <c r="AH1335" s="3">
        <v>45807</v>
      </c>
      <c r="AJ1335" t="s">
        <v>56</v>
      </c>
      <c r="AK1335" s="3"/>
      <c r="AM1335" s="3"/>
      <c r="AN1335" t="s">
        <v>57</v>
      </c>
      <c r="AO1335" s="3"/>
      <c r="AR1335"/>
      <c r="AS1335">
        <v>202505</v>
      </c>
      <c r="AT1335" s="3">
        <v>45807</v>
      </c>
      <c r="AU1335">
        <v>2204170</v>
      </c>
      <c r="AW1335" s="3"/>
      <c r="AY1335" s="3"/>
      <c r="BA1335" s="3"/>
      <c r="BC1335" s="3"/>
      <c r="BD1335">
        <v>202505</v>
      </c>
      <c r="BE1335">
        <v>202505</v>
      </c>
      <c r="BF1335" s="5">
        <f>IFERROR(VLOOKUP(Sheet1[[#This Row],[ASESOR]],Parámetros!A:B,2,0),Sheet1[[#This Row],[PERIODO_ALTA]])</f>
        <v>202505</v>
      </c>
      <c r="BG1335" s="5" t="str">
        <f>_xlfn.CONCAT(TRIM(Sheet1[[#This Row],[ASESOR]])," ",TRIM(Sheet1[[#This Row],[DEPARTAMENTO]]))</f>
        <v>ALIV TELECOM S.A.C. La Libertad</v>
      </c>
      <c r="BH1335" s="5" t="str">
        <f>Sheet1[[#This Row],[DNI_ASESOR]]</f>
        <v>20609316170</v>
      </c>
      <c r="BI1335">
        <f>IF(Sheet1[[#This Row],[GRUPO]]="G1",IF(AND(Sheet1[[#This Row],[RECIBO1_PAGADO]]&lt;&gt;"",Sheet1[[#This Row],[RECIBO1_PAGADO]]&lt;=DATEVALUE("10/06/2025")),1,0),0)</f>
        <v>0</v>
      </c>
      <c r="BJ1335" s="9">
        <f>Sheet1[[#This Row],[PRECIO CON IGV EXTERNO]]/1.18</f>
        <v>58.474576271186443</v>
      </c>
      <c r="BK1335" s="5" t="str">
        <f>IF(MONTH(Sheet1[[#This Row],[WS_RECIBO1_EMISION]])=5,"G1",IF(MONTH(Sheet1[[#This Row],[WS_RECIBO1_EMISION]])-5=1,"G2","POR DEFINIR"))</f>
        <v>POR DEFINIR</v>
      </c>
      <c r="BL1335" s="5" t="s">
        <v>1798</v>
      </c>
    </row>
    <row r="1336" spans="1:64" x14ac:dyDescent="0.25">
      <c r="A1336">
        <v>2204214</v>
      </c>
      <c r="B1336" t="s">
        <v>1647</v>
      </c>
      <c r="C1336" t="s">
        <v>94</v>
      </c>
      <c r="D1336" t="s">
        <v>95</v>
      </c>
      <c r="E1336" t="s">
        <v>96</v>
      </c>
      <c r="H1336" s="3">
        <v>45806</v>
      </c>
      <c r="I1336" s="13">
        <v>45806.771138229167</v>
      </c>
      <c r="J1336" t="s">
        <v>190</v>
      </c>
      <c r="K1336">
        <v>350</v>
      </c>
      <c r="L1336" t="s">
        <v>186</v>
      </c>
      <c r="M1336" t="s">
        <v>53</v>
      </c>
      <c r="N1336">
        <v>0</v>
      </c>
      <c r="O1336">
        <v>0</v>
      </c>
      <c r="P1336">
        <v>0</v>
      </c>
      <c r="Q1336">
        <v>0</v>
      </c>
      <c r="R1336" t="s">
        <v>227</v>
      </c>
      <c r="S1336" t="s">
        <v>227</v>
      </c>
      <c r="T1336">
        <v>0</v>
      </c>
      <c r="U1336" t="s">
        <v>227</v>
      </c>
      <c r="V1336" t="s">
        <v>227</v>
      </c>
      <c r="W1336" t="s">
        <v>227</v>
      </c>
      <c r="X1336" t="s">
        <v>227</v>
      </c>
      <c r="Y1336" t="s">
        <v>227</v>
      </c>
      <c r="Z1336" t="s">
        <v>227</v>
      </c>
      <c r="AA1336" t="s">
        <v>54</v>
      </c>
      <c r="AB1336">
        <v>69</v>
      </c>
      <c r="AC1336">
        <v>69</v>
      </c>
      <c r="AD1336" t="s">
        <v>67</v>
      </c>
      <c r="AE1336" t="s">
        <v>4</v>
      </c>
      <c r="AF1336" t="s">
        <v>8</v>
      </c>
      <c r="AG1336" t="s">
        <v>88</v>
      </c>
      <c r="AH1336" s="3">
        <v>45807</v>
      </c>
      <c r="AJ1336" t="s">
        <v>56</v>
      </c>
      <c r="AK1336" s="3"/>
      <c r="AM1336" s="3"/>
      <c r="AN1336" t="s">
        <v>57</v>
      </c>
      <c r="AO1336" s="3"/>
      <c r="AR1336"/>
      <c r="AS1336">
        <v>202505</v>
      </c>
      <c r="AT1336" s="3">
        <v>45807</v>
      </c>
      <c r="AU1336">
        <v>2204214</v>
      </c>
      <c r="AW1336" s="3"/>
      <c r="AY1336" s="3"/>
      <c r="BA1336" s="3"/>
      <c r="BC1336" s="3"/>
      <c r="BD1336">
        <v>202505</v>
      </c>
      <c r="BE1336">
        <v>202505</v>
      </c>
      <c r="BF1336" s="5">
        <f>IFERROR(VLOOKUP(Sheet1[[#This Row],[ASESOR]],Parámetros!A:B,2,0),Sheet1[[#This Row],[PERIODO_ALTA]])</f>
        <v>202505</v>
      </c>
      <c r="BG1336" s="5" t="str">
        <f>_xlfn.CONCAT(TRIM(Sheet1[[#This Row],[ASESOR]])," ",TRIM(Sheet1[[#This Row],[DEPARTAMENTO]]))</f>
        <v>ALIV TELECOM S.A.C. La Libertad</v>
      </c>
      <c r="BH1336" s="5" t="str">
        <f>Sheet1[[#This Row],[DNI_ASESOR]]</f>
        <v>20609316170</v>
      </c>
      <c r="BI1336">
        <f>IF(Sheet1[[#This Row],[GRUPO]]="G1",IF(AND(Sheet1[[#This Row],[RECIBO1_PAGADO]]&lt;&gt;"",Sheet1[[#This Row],[RECIBO1_PAGADO]]&lt;=DATEVALUE("10/06/2025")),1,0),0)</f>
        <v>0</v>
      </c>
      <c r="BJ1336" s="9">
        <f>Sheet1[[#This Row],[PRECIO CON IGV EXTERNO]]/1.18</f>
        <v>58.474576271186443</v>
      </c>
      <c r="BK1336" s="5" t="str">
        <f>IF(MONTH(Sheet1[[#This Row],[WS_RECIBO1_EMISION]])=5,"G1",IF(MONTH(Sheet1[[#This Row],[WS_RECIBO1_EMISION]])-5=1,"G2","POR DEFINIR"))</f>
        <v>POR DEFINIR</v>
      </c>
      <c r="BL1336" s="5" t="s">
        <v>1798</v>
      </c>
    </row>
    <row r="1337" spans="1:64" x14ac:dyDescent="0.25">
      <c r="A1337">
        <v>2204215</v>
      </c>
      <c r="B1337" t="s">
        <v>1648</v>
      </c>
      <c r="C1337" t="s">
        <v>89</v>
      </c>
      <c r="D1337" t="s">
        <v>89</v>
      </c>
      <c r="E1337" t="s">
        <v>89</v>
      </c>
      <c r="H1337" s="3">
        <v>45806</v>
      </c>
      <c r="I1337" s="13">
        <v>45806.76262858796</v>
      </c>
      <c r="J1337" t="s">
        <v>195</v>
      </c>
      <c r="K1337">
        <v>1000</v>
      </c>
      <c r="L1337" t="s">
        <v>188</v>
      </c>
      <c r="M1337" t="s">
        <v>58</v>
      </c>
      <c r="N1337">
        <v>1</v>
      </c>
      <c r="O1337">
        <v>0</v>
      </c>
      <c r="P1337">
        <v>0</v>
      </c>
      <c r="Q1337">
        <v>0</v>
      </c>
      <c r="R1337" t="s">
        <v>227</v>
      </c>
      <c r="S1337" t="s">
        <v>227</v>
      </c>
      <c r="T1337">
        <v>0</v>
      </c>
      <c r="U1337" t="s">
        <v>227</v>
      </c>
      <c r="V1337" t="s">
        <v>227</v>
      </c>
      <c r="W1337" t="s">
        <v>227</v>
      </c>
      <c r="X1337" t="s">
        <v>227</v>
      </c>
      <c r="Y1337" t="s">
        <v>227</v>
      </c>
      <c r="Z1337" t="s">
        <v>228</v>
      </c>
      <c r="AA1337" t="s">
        <v>54</v>
      </c>
      <c r="AB1337">
        <v>129.9</v>
      </c>
      <c r="AC1337">
        <v>111.563</v>
      </c>
      <c r="AD1337" t="s">
        <v>67</v>
      </c>
      <c r="AE1337" t="s">
        <v>4</v>
      </c>
      <c r="AF1337" t="s">
        <v>8</v>
      </c>
      <c r="AG1337" t="s">
        <v>88</v>
      </c>
      <c r="AH1337" s="3">
        <v>45808</v>
      </c>
      <c r="AJ1337" t="s">
        <v>56</v>
      </c>
      <c r="AK1337" s="3"/>
      <c r="AM1337" s="3"/>
      <c r="AN1337" t="s">
        <v>57</v>
      </c>
      <c r="AO1337" s="3"/>
      <c r="AR1337"/>
      <c r="AS1337">
        <v>202505</v>
      </c>
      <c r="AT1337" s="3">
        <v>45808</v>
      </c>
      <c r="AU1337">
        <v>2204215</v>
      </c>
      <c r="AW1337" s="3"/>
      <c r="AY1337" s="3"/>
      <c r="BA1337" s="3"/>
      <c r="BC1337" s="3"/>
      <c r="BD1337">
        <v>202505</v>
      </c>
      <c r="BE1337">
        <v>202505</v>
      </c>
      <c r="BF1337" s="5">
        <f>IFERROR(VLOOKUP(Sheet1[[#This Row],[ASESOR]],Parámetros!A:B,2,0),Sheet1[[#This Row],[PERIODO_ALTA]])</f>
        <v>202505</v>
      </c>
      <c r="BG1337" s="5" t="str">
        <f>_xlfn.CONCAT(TRIM(Sheet1[[#This Row],[ASESOR]])," ",TRIM(Sheet1[[#This Row],[DEPARTAMENTO]]))</f>
        <v>ALIV TELECOM S.A.C. Piura</v>
      </c>
      <c r="BH1337" s="5" t="str">
        <f>Sheet1[[#This Row],[DNI_ASESOR]]</f>
        <v>20609316170</v>
      </c>
      <c r="BI1337">
        <f>IF(Sheet1[[#This Row],[GRUPO]]="G1",IF(AND(Sheet1[[#This Row],[RECIBO1_PAGADO]]&lt;&gt;"",Sheet1[[#This Row],[RECIBO1_PAGADO]]&lt;=DATEVALUE("10/06/2025")),1,0),0)</f>
        <v>0</v>
      </c>
      <c r="BJ1337" s="9">
        <f>Sheet1[[#This Row],[PRECIO CON IGV EXTERNO]]/1.18</f>
        <v>94.544915254237296</v>
      </c>
      <c r="BK1337" s="5" t="str">
        <f>IF(MONTH(Sheet1[[#This Row],[WS_RECIBO1_EMISION]])=5,"G1",IF(MONTH(Sheet1[[#This Row],[WS_RECIBO1_EMISION]])-5=1,"G2","POR DEFINIR"))</f>
        <v>POR DEFINIR</v>
      </c>
      <c r="BL1337" s="5" t="s">
        <v>1798</v>
      </c>
    </row>
    <row r="1338" spans="1:64" x14ac:dyDescent="0.25">
      <c r="A1338">
        <v>2204228</v>
      </c>
      <c r="B1338" t="s">
        <v>1649</v>
      </c>
      <c r="C1338" t="s">
        <v>89</v>
      </c>
      <c r="D1338" t="s">
        <v>89</v>
      </c>
      <c r="E1338" t="s">
        <v>90</v>
      </c>
      <c r="H1338" s="3">
        <v>45806</v>
      </c>
      <c r="I1338" s="13">
        <v>45806.768867858795</v>
      </c>
      <c r="J1338" t="s">
        <v>195</v>
      </c>
      <c r="K1338">
        <v>1000</v>
      </c>
      <c r="L1338" t="s">
        <v>188</v>
      </c>
      <c r="M1338" t="s">
        <v>58</v>
      </c>
      <c r="N1338">
        <v>1</v>
      </c>
      <c r="O1338">
        <v>0</v>
      </c>
      <c r="P1338">
        <v>0</v>
      </c>
      <c r="Q1338">
        <v>0</v>
      </c>
      <c r="R1338" t="s">
        <v>227</v>
      </c>
      <c r="S1338" t="s">
        <v>227</v>
      </c>
      <c r="T1338">
        <v>0</v>
      </c>
      <c r="U1338" t="s">
        <v>227</v>
      </c>
      <c r="V1338" t="s">
        <v>227</v>
      </c>
      <c r="W1338" t="s">
        <v>227</v>
      </c>
      <c r="X1338" t="s">
        <v>227</v>
      </c>
      <c r="Y1338" t="s">
        <v>227</v>
      </c>
      <c r="Z1338" t="s">
        <v>228</v>
      </c>
      <c r="AA1338" t="s">
        <v>54</v>
      </c>
      <c r="AB1338">
        <v>129.9</v>
      </c>
      <c r="AC1338">
        <v>111.563</v>
      </c>
      <c r="AD1338" t="s">
        <v>67</v>
      </c>
      <c r="AE1338" t="s">
        <v>4</v>
      </c>
      <c r="AF1338" t="s">
        <v>8</v>
      </c>
      <c r="AG1338" t="s">
        <v>88</v>
      </c>
      <c r="AH1338" s="3">
        <v>45807</v>
      </c>
      <c r="AJ1338" t="s">
        <v>56</v>
      </c>
      <c r="AK1338" s="3"/>
      <c r="AM1338" s="3"/>
      <c r="AN1338" t="s">
        <v>57</v>
      </c>
      <c r="AO1338" s="3"/>
      <c r="AR1338"/>
      <c r="AS1338">
        <v>202505</v>
      </c>
      <c r="AT1338" s="3">
        <v>45807</v>
      </c>
      <c r="AU1338">
        <v>2204228</v>
      </c>
      <c r="AW1338" s="3"/>
      <c r="AY1338" s="3"/>
      <c r="BA1338" s="3"/>
      <c r="BC1338" s="3"/>
      <c r="BD1338">
        <v>202505</v>
      </c>
      <c r="BE1338">
        <v>202505</v>
      </c>
      <c r="BF1338" s="5">
        <f>IFERROR(VLOOKUP(Sheet1[[#This Row],[ASESOR]],Parámetros!A:B,2,0),Sheet1[[#This Row],[PERIODO_ALTA]])</f>
        <v>202505</v>
      </c>
      <c r="BG1338" s="5" t="str">
        <f>_xlfn.CONCAT(TRIM(Sheet1[[#This Row],[ASESOR]])," ",TRIM(Sheet1[[#This Row],[DEPARTAMENTO]]))</f>
        <v>ALIV TELECOM S.A.C. Piura</v>
      </c>
      <c r="BH1338" s="5" t="str">
        <f>Sheet1[[#This Row],[DNI_ASESOR]]</f>
        <v>20609316170</v>
      </c>
      <c r="BI1338">
        <f>IF(Sheet1[[#This Row],[GRUPO]]="G1",IF(AND(Sheet1[[#This Row],[RECIBO1_PAGADO]]&lt;&gt;"",Sheet1[[#This Row],[RECIBO1_PAGADO]]&lt;=DATEVALUE("10/06/2025")),1,0),0)</f>
        <v>0</v>
      </c>
      <c r="BJ1338" s="9">
        <f>Sheet1[[#This Row],[PRECIO CON IGV EXTERNO]]/1.18</f>
        <v>94.544915254237296</v>
      </c>
      <c r="BK1338" s="5" t="str">
        <f>IF(MONTH(Sheet1[[#This Row],[WS_RECIBO1_EMISION]])=5,"G1",IF(MONTH(Sheet1[[#This Row],[WS_RECIBO1_EMISION]])-5=1,"G2","POR DEFINIR"))</f>
        <v>POR DEFINIR</v>
      </c>
      <c r="BL1338" s="5" t="s">
        <v>1798</v>
      </c>
    </row>
    <row r="1339" spans="1:64" x14ac:dyDescent="0.25">
      <c r="A1339">
        <v>2204233</v>
      </c>
      <c r="B1339" t="s">
        <v>1650</v>
      </c>
      <c r="C1339" t="s">
        <v>89</v>
      </c>
      <c r="D1339" t="s">
        <v>89</v>
      </c>
      <c r="E1339" t="s">
        <v>89</v>
      </c>
      <c r="H1339" s="3">
        <v>45806</v>
      </c>
      <c r="I1339" s="13">
        <v>45806.764759178244</v>
      </c>
      <c r="J1339" t="s">
        <v>190</v>
      </c>
      <c r="K1339">
        <v>350</v>
      </c>
      <c r="L1339" t="s">
        <v>186</v>
      </c>
      <c r="M1339" t="s">
        <v>53</v>
      </c>
      <c r="N1339">
        <v>0</v>
      </c>
      <c r="O1339">
        <v>0</v>
      </c>
      <c r="P1339">
        <v>0</v>
      </c>
      <c r="Q1339">
        <v>0</v>
      </c>
      <c r="R1339" t="s">
        <v>227</v>
      </c>
      <c r="S1339" t="s">
        <v>227</v>
      </c>
      <c r="T1339">
        <v>0</v>
      </c>
      <c r="U1339" t="s">
        <v>227</v>
      </c>
      <c r="V1339" t="s">
        <v>227</v>
      </c>
      <c r="W1339" t="s">
        <v>227</v>
      </c>
      <c r="X1339" t="s">
        <v>227</v>
      </c>
      <c r="Y1339" t="s">
        <v>227</v>
      </c>
      <c r="Z1339" t="s">
        <v>227</v>
      </c>
      <c r="AA1339" t="s">
        <v>54</v>
      </c>
      <c r="AB1339">
        <v>69</v>
      </c>
      <c r="AC1339">
        <v>69</v>
      </c>
      <c r="AD1339" t="s">
        <v>55</v>
      </c>
      <c r="AE1339" t="s">
        <v>141</v>
      </c>
      <c r="AF1339" t="s">
        <v>187</v>
      </c>
      <c r="AG1339" t="s">
        <v>88</v>
      </c>
      <c r="AH1339" s="3">
        <v>45807</v>
      </c>
      <c r="AJ1339" t="s">
        <v>56</v>
      </c>
      <c r="AK1339" s="3"/>
      <c r="AM1339" s="3"/>
      <c r="AN1339" t="s">
        <v>57</v>
      </c>
      <c r="AO1339" s="3"/>
      <c r="AR1339"/>
      <c r="AS1339">
        <v>202505</v>
      </c>
      <c r="AT1339" s="3">
        <v>45807</v>
      </c>
      <c r="AU1339">
        <v>2204233</v>
      </c>
      <c r="AW1339" s="3"/>
      <c r="AY1339" s="3"/>
      <c r="BA1339" s="3"/>
      <c r="BC1339" s="3"/>
      <c r="BD1339">
        <v>202505</v>
      </c>
      <c r="BE1339">
        <v>202505</v>
      </c>
      <c r="BF1339" s="5">
        <f>IFERROR(VLOOKUP(Sheet1[[#This Row],[ASESOR]],Parámetros!A:B,2,0),Sheet1[[#This Row],[PERIODO_ALTA]])</f>
        <v>202505</v>
      </c>
      <c r="BG1339" s="5" t="str">
        <f>_xlfn.CONCAT(TRIM(Sheet1[[#This Row],[ASESOR]])," ",TRIM(Sheet1[[#This Row],[DEPARTAMENTO]]))</f>
        <v>EXPORTEL PROVINCIA Piura</v>
      </c>
      <c r="BH1339" s="5" t="str">
        <f>Sheet1[[#This Row],[DNI_ASESOR]]</f>
        <v>20610487672</v>
      </c>
      <c r="BI1339">
        <f>IF(Sheet1[[#This Row],[GRUPO]]="G1",IF(AND(Sheet1[[#This Row],[RECIBO1_PAGADO]]&lt;&gt;"",Sheet1[[#This Row],[RECIBO1_PAGADO]]&lt;=DATEVALUE("10/06/2025")),1,0),0)</f>
        <v>0</v>
      </c>
      <c r="BJ1339" s="9">
        <f>Sheet1[[#This Row],[PRECIO CON IGV EXTERNO]]/1.18</f>
        <v>58.474576271186443</v>
      </c>
      <c r="BK1339" s="5" t="str">
        <f>IF(MONTH(Sheet1[[#This Row],[WS_RECIBO1_EMISION]])=5,"G1",IF(MONTH(Sheet1[[#This Row],[WS_RECIBO1_EMISION]])-5=1,"G2","POR DEFINIR"))</f>
        <v>POR DEFINIR</v>
      </c>
      <c r="BL1339" s="5" t="s">
        <v>1798</v>
      </c>
    </row>
    <row r="1340" spans="1:64" x14ac:dyDescent="0.25">
      <c r="A1340">
        <v>2204292</v>
      </c>
      <c r="B1340" t="s">
        <v>1651</v>
      </c>
      <c r="C1340" t="s">
        <v>89</v>
      </c>
      <c r="D1340" t="s">
        <v>89</v>
      </c>
      <c r="E1340" t="s">
        <v>90</v>
      </c>
      <c r="H1340" s="3">
        <v>45806</v>
      </c>
      <c r="I1340" s="13">
        <v>45806.787634837965</v>
      </c>
      <c r="J1340" t="s">
        <v>195</v>
      </c>
      <c r="K1340">
        <v>1000</v>
      </c>
      <c r="L1340" t="s">
        <v>188</v>
      </c>
      <c r="M1340" t="s">
        <v>58</v>
      </c>
      <c r="N1340">
        <v>1</v>
      </c>
      <c r="O1340">
        <v>0</v>
      </c>
      <c r="P1340">
        <v>0</v>
      </c>
      <c r="Q1340">
        <v>0</v>
      </c>
      <c r="R1340" t="s">
        <v>227</v>
      </c>
      <c r="S1340" t="s">
        <v>227</v>
      </c>
      <c r="T1340">
        <v>0</v>
      </c>
      <c r="U1340" t="s">
        <v>227</v>
      </c>
      <c r="V1340" t="s">
        <v>227</v>
      </c>
      <c r="W1340" t="s">
        <v>227</v>
      </c>
      <c r="X1340" t="s">
        <v>227</v>
      </c>
      <c r="Y1340" t="s">
        <v>227</v>
      </c>
      <c r="Z1340" t="s">
        <v>228</v>
      </c>
      <c r="AA1340" t="s">
        <v>54</v>
      </c>
      <c r="AB1340">
        <v>129.9</v>
      </c>
      <c r="AC1340">
        <v>111.563</v>
      </c>
      <c r="AD1340" t="s">
        <v>67</v>
      </c>
      <c r="AE1340" t="s">
        <v>4</v>
      </c>
      <c r="AF1340" t="s">
        <v>8</v>
      </c>
      <c r="AG1340" t="s">
        <v>88</v>
      </c>
      <c r="AH1340" s="3">
        <v>45807</v>
      </c>
      <c r="AJ1340" t="s">
        <v>56</v>
      </c>
      <c r="AK1340" s="3"/>
      <c r="AM1340" s="3"/>
      <c r="AN1340" t="s">
        <v>57</v>
      </c>
      <c r="AO1340" s="3"/>
      <c r="AR1340"/>
      <c r="AS1340">
        <v>202505</v>
      </c>
      <c r="AT1340" s="3">
        <v>45807</v>
      </c>
      <c r="AU1340">
        <v>2204292</v>
      </c>
      <c r="AW1340" s="3"/>
      <c r="AY1340" s="3"/>
      <c r="BA1340" s="3"/>
      <c r="BC1340" s="3"/>
      <c r="BD1340">
        <v>202505</v>
      </c>
      <c r="BE1340">
        <v>202505</v>
      </c>
      <c r="BF1340" s="5">
        <f>IFERROR(VLOOKUP(Sheet1[[#This Row],[ASESOR]],Parámetros!A:B,2,0),Sheet1[[#This Row],[PERIODO_ALTA]])</f>
        <v>202505</v>
      </c>
      <c r="BG1340" s="5" t="str">
        <f>_xlfn.CONCAT(TRIM(Sheet1[[#This Row],[ASESOR]])," ",TRIM(Sheet1[[#This Row],[DEPARTAMENTO]]))</f>
        <v>ALIV TELECOM S.A.C. Piura</v>
      </c>
      <c r="BH1340" s="5" t="str">
        <f>Sheet1[[#This Row],[DNI_ASESOR]]</f>
        <v>20609316170</v>
      </c>
      <c r="BI1340">
        <f>IF(Sheet1[[#This Row],[GRUPO]]="G1",IF(AND(Sheet1[[#This Row],[RECIBO1_PAGADO]]&lt;&gt;"",Sheet1[[#This Row],[RECIBO1_PAGADO]]&lt;=DATEVALUE("10/06/2025")),1,0),0)</f>
        <v>0</v>
      </c>
      <c r="BJ1340" s="9">
        <f>Sheet1[[#This Row],[PRECIO CON IGV EXTERNO]]/1.18</f>
        <v>94.544915254237296</v>
      </c>
      <c r="BK1340" s="5" t="str">
        <f>IF(MONTH(Sheet1[[#This Row],[WS_RECIBO1_EMISION]])=5,"G1",IF(MONTH(Sheet1[[#This Row],[WS_RECIBO1_EMISION]])-5=1,"G2","POR DEFINIR"))</f>
        <v>POR DEFINIR</v>
      </c>
      <c r="BL1340" s="5" t="s">
        <v>1798</v>
      </c>
    </row>
    <row r="1341" spans="1:64" x14ac:dyDescent="0.25">
      <c r="A1341">
        <v>2204296</v>
      </c>
      <c r="B1341" t="s">
        <v>1652</v>
      </c>
      <c r="C1341" t="s">
        <v>85</v>
      </c>
      <c r="D1341" t="s">
        <v>86</v>
      </c>
      <c r="E1341" t="s">
        <v>87</v>
      </c>
      <c r="H1341" s="3">
        <v>45806</v>
      </c>
      <c r="I1341" s="13">
        <v>45806.77517364583</v>
      </c>
      <c r="J1341" t="s">
        <v>190</v>
      </c>
      <c r="K1341">
        <v>350</v>
      </c>
      <c r="L1341" t="s">
        <v>186</v>
      </c>
      <c r="M1341" t="s">
        <v>53</v>
      </c>
      <c r="N1341">
        <v>0</v>
      </c>
      <c r="O1341">
        <v>0</v>
      </c>
      <c r="P1341">
        <v>0</v>
      </c>
      <c r="Q1341">
        <v>0</v>
      </c>
      <c r="R1341" t="s">
        <v>227</v>
      </c>
      <c r="S1341" t="s">
        <v>227</v>
      </c>
      <c r="T1341">
        <v>0</v>
      </c>
      <c r="U1341" t="s">
        <v>227</v>
      </c>
      <c r="V1341" t="s">
        <v>227</v>
      </c>
      <c r="W1341" t="s">
        <v>227</v>
      </c>
      <c r="X1341" t="s">
        <v>227</v>
      </c>
      <c r="Y1341" t="s">
        <v>227</v>
      </c>
      <c r="Z1341" t="s">
        <v>227</v>
      </c>
      <c r="AA1341" t="s">
        <v>64</v>
      </c>
      <c r="AB1341">
        <v>69</v>
      </c>
      <c r="AC1341">
        <v>69</v>
      </c>
      <c r="AD1341" t="s">
        <v>67</v>
      </c>
      <c r="AE1341" t="s">
        <v>91</v>
      </c>
      <c r="AF1341" t="s">
        <v>92</v>
      </c>
      <c r="AG1341" t="s">
        <v>88</v>
      </c>
      <c r="AH1341" s="3">
        <v>45807</v>
      </c>
      <c r="AJ1341" t="s">
        <v>56</v>
      </c>
      <c r="AK1341" s="3"/>
      <c r="AM1341" s="3"/>
      <c r="AN1341" t="s">
        <v>57</v>
      </c>
      <c r="AO1341" s="3"/>
      <c r="AR1341"/>
      <c r="AS1341">
        <v>202505</v>
      </c>
      <c r="AT1341" s="3">
        <v>45807</v>
      </c>
      <c r="AU1341">
        <v>2204296</v>
      </c>
      <c r="AW1341" s="3"/>
      <c r="AY1341" s="3"/>
      <c r="BA1341" s="3"/>
      <c r="BC1341" s="3"/>
      <c r="BD1341">
        <v>202505</v>
      </c>
      <c r="BE1341">
        <v>202505</v>
      </c>
      <c r="BF1341" s="5">
        <f>IFERROR(VLOOKUP(Sheet1[[#This Row],[ASESOR]],Parámetros!A:B,2,0),Sheet1[[#This Row],[PERIODO_ALTA]])</f>
        <v>202505</v>
      </c>
      <c r="BG1341" s="5" t="str">
        <f>_xlfn.CONCAT(TRIM(Sheet1[[#This Row],[ASESOR]])," ",TRIM(Sheet1[[#This Row],[DEPARTAMENTO]]))</f>
        <v>YBENS GROUP Lambayeque</v>
      </c>
      <c r="BH1341" s="5" t="str">
        <f>Sheet1[[#This Row],[DNI_ASESOR]]</f>
        <v>20610803131</v>
      </c>
      <c r="BI1341">
        <f>IF(Sheet1[[#This Row],[GRUPO]]="G1",IF(AND(Sheet1[[#This Row],[RECIBO1_PAGADO]]&lt;&gt;"",Sheet1[[#This Row],[RECIBO1_PAGADO]]&lt;=DATEVALUE("10/06/2025")),1,0),0)</f>
        <v>0</v>
      </c>
      <c r="BJ1341" s="9">
        <f>Sheet1[[#This Row],[PRECIO CON IGV EXTERNO]]/1.18</f>
        <v>58.474576271186443</v>
      </c>
      <c r="BK1341" s="5" t="str">
        <f>IF(MONTH(Sheet1[[#This Row],[WS_RECIBO1_EMISION]])=5,"G1",IF(MONTH(Sheet1[[#This Row],[WS_RECIBO1_EMISION]])-5=1,"G2","POR DEFINIR"))</f>
        <v>POR DEFINIR</v>
      </c>
      <c r="BL1341" s="5" t="s">
        <v>1798</v>
      </c>
    </row>
    <row r="1342" spans="1:64" x14ac:dyDescent="0.25">
      <c r="A1342">
        <v>2204309</v>
      </c>
      <c r="B1342" t="s">
        <v>1653</v>
      </c>
      <c r="C1342" t="s">
        <v>85</v>
      </c>
      <c r="D1342" t="s">
        <v>86</v>
      </c>
      <c r="E1342" t="s">
        <v>87</v>
      </c>
      <c r="H1342" s="3">
        <v>45806</v>
      </c>
      <c r="I1342" s="13">
        <v>45807.52524771991</v>
      </c>
      <c r="J1342" t="s">
        <v>190</v>
      </c>
      <c r="K1342">
        <v>350</v>
      </c>
      <c r="L1342" t="s">
        <v>186</v>
      </c>
      <c r="M1342" t="s">
        <v>53</v>
      </c>
      <c r="N1342">
        <v>0</v>
      </c>
      <c r="O1342">
        <v>0</v>
      </c>
      <c r="P1342">
        <v>0</v>
      </c>
      <c r="Q1342">
        <v>0</v>
      </c>
      <c r="R1342" t="s">
        <v>227</v>
      </c>
      <c r="S1342" t="s">
        <v>227</v>
      </c>
      <c r="T1342">
        <v>0</v>
      </c>
      <c r="U1342" t="s">
        <v>227</v>
      </c>
      <c r="V1342" t="s">
        <v>227</v>
      </c>
      <c r="W1342" t="s">
        <v>227</v>
      </c>
      <c r="X1342" t="s">
        <v>227</v>
      </c>
      <c r="Y1342" t="s">
        <v>227</v>
      </c>
      <c r="Z1342" t="s">
        <v>227</v>
      </c>
      <c r="AA1342" t="s">
        <v>54</v>
      </c>
      <c r="AB1342">
        <v>69</v>
      </c>
      <c r="AC1342">
        <v>69</v>
      </c>
      <c r="AD1342" t="s">
        <v>67</v>
      </c>
      <c r="AE1342" t="s">
        <v>6</v>
      </c>
      <c r="AF1342" t="s">
        <v>10</v>
      </c>
      <c r="AG1342" t="s">
        <v>88</v>
      </c>
      <c r="AH1342" s="3">
        <v>45808</v>
      </c>
      <c r="AJ1342" t="s">
        <v>56</v>
      </c>
      <c r="AK1342" s="3"/>
      <c r="AM1342" s="3"/>
      <c r="AN1342" t="s">
        <v>57</v>
      </c>
      <c r="AO1342" s="3"/>
      <c r="AQ1342" t="s">
        <v>57</v>
      </c>
      <c r="AR1342" t="s">
        <v>69</v>
      </c>
      <c r="AS1342">
        <v>202505</v>
      </c>
      <c r="AT1342" s="3">
        <v>45808</v>
      </c>
      <c r="AU1342">
        <v>2204309</v>
      </c>
      <c r="AW1342" s="3"/>
      <c r="AY1342" s="3"/>
      <c r="BA1342" s="3"/>
      <c r="BC1342" s="3"/>
      <c r="BD1342">
        <v>202505</v>
      </c>
      <c r="BE1342">
        <v>202505</v>
      </c>
      <c r="BF1342" s="5">
        <f>IFERROR(VLOOKUP(Sheet1[[#This Row],[ASESOR]],Parámetros!A:B,2,0),Sheet1[[#This Row],[PERIODO_ALTA]])</f>
        <v>202505</v>
      </c>
      <c r="BG1342" s="5" t="str">
        <f>_xlfn.CONCAT(TRIM(Sheet1[[#This Row],[ASESOR]])," ",TRIM(Sheet1[[#This Row],[DEPARTAMENTO]]))</f>
        <v>DAS SOLUCIONES S.A.C. Lambayeque</v>
      </c>
      <c r="BH1342" s="5" t="str">
        <f>Sheet1[[#This Row],[DNI_ASESOR]]</f>
        <v>20607995258</v>
      </c>
      <c r="BI1342">
        <f>IF(Sheet1[[#This Row],[GRUPO]]="G1",IF(AND(Sheet1[[#This Row],[RECIBO1_PAGADO]]&lt;&gt;"",Sheet1[[#This Row],[RECIBO1_PAGADO]]&lt;=DATEVALUE("10/06/2025")),1,0),0)</f>
        <v>0</v>
      </c>
      <c r="BJ1342" s="9">
        <f>Sheet1[[#This Row],[PRECIO CON IGV EXTERNO]]/1.18</f>
        <v>58.474576271186443</v>
      </c>
      <c r="BK1342" s="5" t="str">
        <f>IF(MONTH(Sheet1[[#This Row],[WS_RECIBO1_EMISION]])=5,"G1",IF(MONTH(Sheet1[[#This Row],[WS_RECIBO1_EMISION]])-5=1,"G2","POR DEFINIR"))</f>
        <v>POR DEFINIR</v>
      </c>
      <c r="BL1342" s="5" t="s">
        <v>1798</v>
      </c>
    </row>
    <row r="1343" spans="1:64" x14ac:dyDescent="0.25">
      <c r="A1343">
        <v>2204387</v>
      </c>
      <c r="B1343" t="s">
        <v>1654</v>
      </c>
      <c r="C1343" t="s">
        <v>89</v>
      </c>
      <c r="D1343" t="s">
        <v>89</v>
      </c>
      <c r="E1343" t="s">
        <v>97</v>
      </c>
      <c r="H1343" s="3">
        <v>45806</v>
      </c>
      <c r="I1343" s="13">
        <v>45806.81890204861</v>
      </c>
      <c r="J1343" t="s">
        <v>190</v>
      </c>
      <c r="K1343">
        <v>350</v>
      </c>
      <c r="L1343" t="s">
        <v>186</v>
      </c>
      <c r="M1343" t="s">
        <v>53</v>
      </c>
      <c r="N1343">
        <v>0</v>
      </c>
      <c r="O1343">
        <v>0</v>
      </c>
      <c r="P1343">
        <v>0</v>
      </c>
      <c r="Q1343">
        <v>0</v>
      </c>
      <c r="R1343" t="s">
        <v>227</v>
      </c>
      <c r="S1343" t="s">
        <v>227</v>
      </c>
      <c r="T1343">
        <v>0</v>
      </c>
      <c r="U1343" t="s">
        <v>227</v>
      </c>
      <c r="V1343" t="s">
        <v>227</v>
      </c>
      <c r="W1343" t="s">
        <v>227</v>
      </c>
      <c r="X1343" t="s">
        <v>227</v>
      </c>
      <c r="Y1343" t="s">
        <v>227</v>
      </c>
      <c r="Z1343" t="s">
        <v>227</v>
      </c>
      <c r="AA1343" t="s">
        <v>54</v>
      </c>
      <c r="AB1343">
        <v>69</v>
      </c>
      <c r="AC1343">
        <v>69</v>
      </c>
      <c r="AD1343" t="s">
        <v>55</v>
      </c>
      <c r="AE1343" t="s">
        <v>141</v>
      </c>
      <c r="AF1343" t="s">
        <v>187</v>
      </c>
      <c r="AG1343" t="s">
        <v>88</v>
      </c>
      <c r="AH1343" s="3">
        <v>45807</v>
      </c>
      <c r="AJ1343" t="s">
        <v>56</v>
      </c>
      <c r="AK1343" s="3"/>
      <c r="AM1343" s="3"/>
      <c r="AN1343" t="s">
        <v>57</v>
      </c>
      <c r="AO1343" s="3"/>
      <c r="AR1343"/>
      <c r="AS1343">
        <v>202505</v>
      </c>
      <c r="AT1343" s="3">
        <v>45807</v>
      </c>
      <c r="AU1343">
        <v>2204387</v>
      </c>
      <c r="AW1343" s="3"/>
      <c r="AY1343" s="3"/>
      <c r="BA1343" s="3"/>
      <c r="BC1343" s="3"/>
      <c r="BD1343">
        <v>202505</v>
      </c>
      <c r="BE1343">
        <v>202505</v>
      </c>
      <c r="BF1343" s="5">
        <f>IFERROR(VLOOKUP(Sheet1[[#This Row],[ASESOR]],Parámetros!A:B,2,0),Sheet1[[#This Row],[PERIODO_ALTA]])</f>
        <v>202505</v>
      </c>
      <c r="BG1343" s="5" t="str">
        <f>_xlfn.CONCAT(TRIM(Sheet1[[#This Row],[ASESOR]])," ",TRIM(Sheet1[[#This Row],[DEPARTAMENTO]]))</f>
        <v>EXPORTEL PROVINCIA Piura</v>
      </c>
      <c r="BH1343" s="5" t="str">
        <f>Sheet1[[#This Row],[DNI_ASESOR]]</f>
        <v>20610487672</v>
      </c>
      <c r="BI1343">
        <f>IF(Sheet1[[#This Row],[GRUPO]]="G1",IF(AND(Sheet1[[#This Row],[RECIBO1_PAGADO]]&lt;&gt;"",Sheet1[[#This Row],[RECIBO1_PAGADO]]&lt;=DATEVALUE("10/06/2025")),1,0),0)</f>
        <v>0</v>
      </c>
      <c r="BJ1343" s="9">
        <f>Sheet1[[#This Row],[PRECIO CON IGV EXTERNO]]/1.18</f>
        <v>58.474576271186443</v>
      </c>
      <c r="BK1343" s="5" t="str">
        <f>IF(MONTH(Sheet1[[#This Row],[WS_RECIBO1_EMISION]])=5,"G1",IF(MONTH(Sheet1[[#This Row],[WS_RECIBO1_EMISION]])-5=1,"G2","POR DEFINIR"))</f>
        <v>POR DEFINIR</v>
      </c>
      <c r="BL1343" s="5" t="s">
        <v>1798</v>
      </c>
    </row>
    <row r="1344" spans="1:64" x14ac:dyDescent="0.25">
      <c r="A1344">
        <v>2204413</v>
      </c>
      <c r="B1344" t="s">
        <v>1655</v>
      </c>
      <c r="C1344" t="s">
        <v>89</v>
      </c>
      <c r="D1344" t="s">
        <v>89</v>
      </c>
      <c r="E1344" t="s">
        <v>97</v>
      </c>
      <c r="H1344" s="3">
        <v>45806</v>
      </c>
      <c r="I1344" s="13">
        <v>45806.852204710645</v>
      </c>
      <c r="J1344" t="s">
        <v>195</v>
      </c>
      <c r="K1344">
        <v>1000</v>
      </c>
      <c r="L1344" t="s">
        <v>188</v>
      </c>
      <c r="M1344" t="s">
        <v>58</v>
      </c>
      <c r="N1344">
        <v>1</v>
      </c>
      <c r="O1344">
        <v>0</v>
      </c>
      <c r="P1344">
        <v>0</v>
      </c>
      <c r="Q1344">
        <v>0</v>
      </c>
      <c r="R1344" t="s">
        <v>227</v>
      </c>
      <c r="S1344" t="s">
        <v>227</v>
      </c>
      <c r="T1344">
        <v>0</v>
      </c>
      <c r="U1344" t="s">
        <v>227</v>
      </c>
      <c r="V1344" t="s">
        <v>227</v>
      </c>
      <c r="W1344" t="s">
        <v>227</v>
      </c>
      <c r="X1344" t="s">
        <v>227</v>
      </c>
      <c r="Y1344" t="s">
        <v>227</v>
      </c>
      <c r="Z1344" t="s">
        <v>228</v>
      </c>
      <c r="AA1344" t="s">
        <v>54</v>
      </c>
      <c r="AB1344">
        <v>129.9</v>
      </c>
      <c r="AC1344">
        <v>111.563</v>
      </c>
      <c r="AD1344" t="s">
        <v>67</v>
      </c>
      <c r="AE1344" t="s">
        <v>70</v>
      </c>
      <c r="AF1344" t="s">
        <v>131</v>
      </c>
      <c r="AG1344" t="s">
        <v>88</v>
      </c>
      <c r="AH1344" s="3">
        <v>45807</v>
      </c>
      <c r="AJ1344" t="s">
        <v>56</v>
      </c>
      <c r="AK1344" s="3"/>
      <c r="AM1344" s="3"/>
      <c r="AN1344" t="s">
        <v>57</v>
      </c>
      <c r="AO1344" s="3"/>
      <c r="AQ1344" t="s">
        <v>57</v>
      </c>
      <c r="AR1344" t="s">
        <v>69</v>
      </c>
      <c r="AS1344">
        <v>202505</v>
      </c>
      <c r="AT1344" s="3">
        <v>45807</v>
      </c>
      <c r="AU1344">
        <v>2204413</v>
      </c>
      <c r="AW1344" s="3"/>
      <c r="AY1344" s="3"/>
      <c r="BA1344" s="3"/>
      <c r="BC1344" s="3"/>
      <c r="BD1344">
        <v>202505</v>
      </c>
      <c r="BE1344">
        <v>202505</v>
      </c>
      <c r="BF1344" s="5">
        <f>IFERROR(VLOOKUP(Sheet1[[#This Row],[ASESOR]],Parámetros!A:B,2,0),Sheet1[[#This Row],[PERIODO_ALTA]])</f>
        <v>202505</v>
      </c>
      <c r="BG1344" s="5" t="str">
        <f>_xlfn.CONCAT(TRIM(Sheet1[[#This Row],[ASESOR]])," ",TRIM(Sheet1[[#This Row],[DEPARTAMENTO]]))</f>
        <v>SICOMNET SAC Piura</v>
      </c>
      <c r="BH1344" s="5" t="str">
        <f>Sheet1[[#This Row],[DNI_ASESOR]]</f>
        <v>20610959564</v>
      </c>
      <c r="BI1344">
        <f>IF(Sheet1[[#This Row],[GRUPO]]="G1",IF(AND(Sheet1[[#This Row],[RECIBO1_PAGADO]]&lt;&gt;"",Sheet1[[#This Row],[RECIBO1_PAGADO]]&lt;=DATEVALUE("10/06/2025")),1,0),0)</f>
        <v>0</v>
      </c>
      <c r="BJ1344" s="9">
        <f>Sheet1[[#This Row],[PRECIO CON IGV EXTERNO]]/1.18</f>
        <v>94.544915254237296</v>
      </c>
      <c r="BK1344" s="5" t="str">
        <f>IF(MONTH(Sheet1[[#This Row],[WS_RECIBO1_EMISION]])=5,"G1",IF(MONTH(Sheet1[[#This Row],[WS_RECIBO1_EMISION]])-5=1,"G2","POR DEFINIR"))</f>
        <v>POR DEFINIR</v>
      </c>
      <c r="BL1344" s="5" t="s">
        <v>1798</v>
      </c>
    </row>
    <row r="1345" spans="1:64" x14ac:dyDescent="0.25">
      <c r="A1345">
        <v>2204495</v>
      </c>
      <c r="B1345" t="s">
        <v>1656</v>
      </c>
      <c r="C1345" t="s">
        <v>89</v>
      </c>
      <c r="D1345" t="s">
        <v>89</v>
      </c>
      <c r="E1345" t="s">
        <v>93</v>
      </c>
      <c r="H1345" s="3">
        <v>45806</v>
      </c>
      <c r="I1345" s="13">
        <v>45806.877313807869</v>
      </c>
      <c r="J1345" t="s">
        <v>190</v>
      </c>
      <c r="K1345">
        <v>350</v>
      </c>
      <c r="L1345" t="s">
        <v>188</v>
      </c>
      <c r="M1345" t="s">
        <v>58</v>
      </c>
      <c r="N1345">
        <v>1</v>
      </c>
      <c r="O1345">
        <v>0</v>
      </c>
      <c r="P1345">
        <v>1</v>
      </c>
      <c r="Q1345">
        <v>0</v>
      </c>
      <c r="R1345" t="s">
        <v>227</v>
      </c>
      <c r="S1345" t="s">
        <v>227</v>
      </c>
      <c r="T1345">
        <v>0</v>
      </c>
      <c r="U1345" t="s">
        <v>227</v>
      </c>
      <c r="V1345" t="s">
        <v>227</v>
      </c>
      <c r="W1345" t="s">
        <v>227</v>
      </c>
      <c r="X1345" t="s">
        <v>227</v>
      </c>
      <c r="Y1345" t="s">
        <v>227</v>
      </c>
      <c r="Z1345" t="s">
        <v>227</v>
      </c>
      <c r="AA1345" t="s">
        <v>54</v>
      </c>
      <c r="AB1345">
        <v>99</v>
      </c>
      <c r="AC1345">
        <v>99</v>
      </c>
      <c r="AD1345" t="s">
        <v>67</v>
      </c>
      <c r="AE1345" t="s">
        <v>4</v>
      </c>
      <c r="AF1345" t="s">
        <v>8</v>
      </c>
      <c r="AG1345" t="s">
        <v>88</v>
      </c>
      <c r="AH1345" s="3">
        <v>45807</v>
      </c>
      <c r="AJ1345" t="s">
        <v>56</v>
      </c>
      <c r="AK1345" s="3"/>
      <c r="AM1345" s="3"/>
      <c r="AN1345" t="s">
        <v>57</v>
      </c>
      <c r="AO1345" s="3"/>
      <c r="AR1345"/>
      <c r="AS1345">
        <v>202505</v>
      </c>
      <c r="AT1345" s="3">
        <v>45807</v>
      </c>
      <c r="AU1345">
        <v>2204495</v>
      </c>
      <c r="AW1345" s="3"/>
      <c r="AY1345" s="3"/>
      <c r="BA1345" s="3"/>
      <c r="BC1345" s="3"/>
      <c r="BD1345">
        <v>202505</v>
      </c>
      <c r="BE1345">
        <v>202505</v>
      </c>
      <c r="BF1345" s="5">
        <f>IFERROR(VLOOKUP(Sheet1[[#This Row],[ASESOR]],Parámetros!A:B,2,0),Sheet1[[#This Row],[PERIODO_ALTA]])</f>
        <v>202505</v>
      </c>
      <c r="BG1345" s="5" t="str">
        <f>_xlfn.CONCAT(TRIM(Sheet1[[#This Row],[ASESOR]])," ",TRIM(Sheet1[[#This Row],[DEPARTAMENTO]]))</f>
        <v>ALIV TELECOM S.A.C. Piura</v>
      </c>
      <c r="BH1345" s="5" t="str">
        <f>Sheet1[[#This Row],[DNI_ASESOR]]</f>
        <v>20609316170</v>
      </c>
      <c r="BI1345">
        <f>IF(Sheet1[[#This Row],[GRUPO]]="G1",IF(AND(Sheet1[[#This Row],[RECIBO1_PAGADO]]&lt;&gt;"",Sheet1[[#This Row],[RECIBO1_PAGADO]]&lt;=DATEVALUE("10/06/2025")),1,0),0)</f>
        <v>0</v>
      </c>
      <c r="BJ1345" s="9">
        <f>Sheet1[[#This Row],[PRECIO CON IGV EXTERNO]]/1.18</f>
        <v>83.898305084745772</v>
      </c>
      <c r="BK1345" s="5" t="str">
        <f>IF(MONTH(Sheet1[[#This Row],[WS_RECIBO1_EMISION]])=5,"G1",IF(MONTH(Sheet1[[#This Row],[WS_RECIBO1_EMISION]])-5=1,"G2","POR DEFINIR"))</f>
        <v>POR DEFINIR</v>
      </c>
      <c r="BL1345" s="5" t="s">
        <v>1798</v>
      </c>
    </row>
    <row r="1346" spans="1:64" x14ac:dyDescent="0.25">
      <c r="A1346">
        <v>2204508</v>
      </c>
      <c r="B1346" t="s">
        <v>1657</v>
      </c>
      <c r="C1346" t="s">
        <v>94</v>
      </c>
      <c r="D1346" t="s">
        <v>95</v>
      </c>
      <c r="E1346" t="s">
        <v>96</v>
      </c>
      <c r="H1346" s="3">
        <v>45806</v>
      </c>
      <c r="I1346" s="13">
        <v>45806.86271616898</v>
      </c>
      <c r="J1346" t="s">
        <v>190</v>
      </c>
      <c r="K1346">
        <v>350</v>
      </c>
      <c r="L1346" t="s">
        <v>188</v>
      </c>
      <c r="M1346" t="s">
        <v>58</v>
      </c>
      <c r="N1346">
        <v>0</v>
      </c>
      <c r="O1346">
        <v>0</v>
      </c>
      <c r="P1346">
        <v>1</v>
      </c>
      <c r="Q1346">
        <v>0</v>
      </c>
      <c r="R1346" t="s">
        <v>227</v>
      </c>
      <c r="S1346" t="s">
        <v>227</v>
      </c>
      <c r="T1346">
        <v>0</v>
      </c>
      <c r="U1346" t="s">
        <v>227</v>
      </c>
      <c r="V1346" t="s">
        <v>227</v>
      </c>
      <c r="W1346" t="s">
        <v>227</v>
      </c>
      <c r="X1346" t="s">
        <v>227</v>
      </c>
      <c r="Y1346" t="s">
        <v>227</v>
      </c>
      <c r="Z1346" t="s">
        <v>227</v>
      </c>
      <c r="AA1346" t="s">
        <v>54</v>
      </c>
      <c r="AB1346">
        <v>84</v>
      </c>
      <c r="AC1346">
        <v>84</v>
      </c>
      <c r="AD1346" t="s">
        <v>67</v>
      </c>
      <c r="AE1346" t="s">
        <v>4</v>
      </c>
      <c r="AF1346" t="s">
        <v>8</v>
      </c>
      <c r="AG1346" t="s">
        <v>88</v>
      </c>
      <c r="AH1346" s="3">
        <v>45807</v>
      </c>
      <c r="AJ1346" t="s">
        <v>56</v>
      </c>
      <c r="AK1346" s="3"/>
      <c r="AM1346" s="3"/>
      <c r="AN1346" t="s">
        <v>57</v>
      </c>
      <c r="AO1346" s="3"/>
      <c r="AR1346"/>
      <c r="AS1346">
        <v>202505</v>
      </c>
      <c r="AT1346" s="3">
        <v>45807</v>
      </c>
      <c r="AU1346">
        <v>2204508</v>
      </c>
      <c r="AW1346" s="3"/>
      <c r="AY1346" s="3"/>
      <c r="BA1346" s="3"/>
      <c r="BC1346" s="3"/>
      <c r="BD1346">
        <v>202505</v>
      </c>
      <c r="BE1346">
        <v>202505</v>
      </c>
      <c r="BF1346" s="5">
        <f>IFERROR(VLOOKUP(Sheet1[[#This Row],[ASESOR]],Parámetros!A:B,2,0),Sheet1[[#This Row],[PERIODO_ALTA]])</f>
        <v>202505</v>
      </c>
      <c r="BG1346" s="5" t="str">
        <f>_xlfn.CONCAT(TRIM(Sheet1[[#This Row],[ASESOR]])," ",TRIM(Sheet1[[#This Row],[DEPARTAMENTO]]))</f>
        <v>ALIV TELECOM S.A.C. La Libertad</v>
      </c>
      <c r="BH1346" s="5" t="str">
        <f>Sheet1[[#This Row],[DNI_ASESOR]]</f>
        <v>20609316170</v>
      </c>
      <c r="BI1346">
        <f>IF(Sheet1[[#This Row],[GRUPO]]="G1",IF(AND(Sheet1[[#This Row],[RECIBO1_PAGADO]]&lt;&gt;"",Sheet1[[#This Row],[RECIBO1_PAGADO]]&lt;=DATEVALUE("10/06/2025")),1,0),0)</f>
        <v>0</v>
      </c>
      <c r="BJ1346" s="9">
        <f>Sheet1[[#This Row],[PRECIO CON IGV EXTERNO]]/1.18</f>
        <v>71.186440677966104</v>
      </c>
      <c r="BK1346" s="5" t="str">
        <f>IF(MONTH(Sheet1[[#This Row],[WS_RECIBO1_EMISION]])=5,"G1",IF(MONTH(Sheet1[[#This Row],[WS_RECIBO1_EMISION]])-5=1,"G2","POR DEFINIR"))</f>
        <v>POR DEFINIR</v>
      </c>
      <c r="BL1346" s="5" t="s">
        <v>1798</v>
      </c>
    </row>
    <row r="1347" spans="1:64" x14ac:dyDescent="0.25">
      <c r="A1347">
        <v>2204510</v>
      </c>
      <c r="B1347" t="s">
        <v>1658</v>
      </c>
      <c r="C1347" t="s">
        <v>94</v>
      </c>
      <c r="D1347" t="s">
        <v>95</v>
      </c>
      <c r="E1347" t="s">
        <v>96</v>
      </c>
      <c r="H1347" s="3">
        <v>45806</v>
      </c>
      <c r="I1347" s="13">
        <v>45806.893870138891</v>
      </c>
      <c r="J1347" t="s">
        <v>195</v>
      </c>
      <c r="K1347">
        <v>1000</v>
      </c>
      <c r="L1347" t="s">
        <v>188</v>
      </c>
      <c r="M1347" t="s">
        <v>58</v>
      </c>
      <c r="N1347">
        <v>1</v>
      </c>
      <c r="O1347">
        <v>0</v>
      </c>
      <c r="P1347">
        <v>0</v>
      </c>
      <c r="Q1347">
        <v>0</v>
      </c>
      <c r="R1347" t="s">
        <v>227</v>
      </c>
      <c r="S1347" t="s">
        <v>227</v>
      </c>
      <c r="T1347">
        <v>0</v>
      </c>
      <c r="U1347" t="s">
        <v>227</v>
      </c>
      <c r="V1347" t="s">
        <v>227</v>
      </c>
      <c r="W1347" t="s">
        <v>227</v>
      </c>
      <c r="X1347" t="s">
        <v>227</v>
      </c>
      <c r="Y1347" t="s">
        <v>227</v>
      </c>
      <c r="Z1347" t="s">
        <v>228</v>
      </c>
      <c r="AA1347" t="s">
        <v>54</v>
      </c>
      <c r="AB1347">
        <v>129.9</v>
      </c>
      <c r="AC1347">
        <v>111.563</v>
      </c>
      <c r="AD1347" t="s">
        <v>67</v>
      </c>
      <c r="AE1347" t="s">
        <v>4</v>
      </c>
      <c r="AF1347" t="s">
        <v>8</v>
      </c>
      <c r="AG1347" t="s">
        <v>88</v>
      </c>
      <c r="AH1347" s="3">
        <v>45807</v>
      </c>
      <c r="AJ1347" t="s">
        <v>56</v>
      </c>
      <c r="AK1347" s="3"/>
      <c r="AM1347" s="3"/>
      <c r="AN1347" t="s">
        <v>57</v>
      </c>
      <c r="AO1347" s="3"/>
      <c r="AR1347"/>
      <c r="AS1347">
        <v>202505</v>
      </c>
      <c r="AT1347" s="3">
        <v>45807</v>
      </c>
      <c r="AU1347">
        <v>2204510</v>
      </c>
      <c r="AW1347" s="3"/>
      <c r="AY1347" s="3"/>
      <c r="BA1347" s="3"/>
      <c r="BC1347" s="3"/>
      <c r="BD1347">
        <v>202505</v>
      </c>
      <c r="BE1347">
        <v>202505</v>
      </c>
      <c r="BF1347" s="5">
        <f>IFERROR(VLOOKUP(Sheet1[[#This Row],[ASESOR]],Parámetros!A:B,2,0),Sheet1[[#This Row],[PERIODO_ALTA]])</f>
        <v>202505</v>
      </c>
      <c r="BG1347" s="5" t="str">
        <f>_xlfn.CONCAT(TRIM(Sheet1[[#This Row],[ASESOR]])," ",TRIM(Sheet1[[#This Row],[DEPARTAMENTO]]))</f>
        <v>ALIV TELECOM S.A.C. La Libertad</v>
      </c>
      <c r="BH1347" s="5" t="str">
        <f>Sheet1[[#This Row],[DNI_ASESOR]]</f>
        <v>20609316170</v>
      </c>
      <c r="BI1347">
        <f>IF(Sheet1[[#This Row],[GRUPO]]="G1",IF(AND(Sheet1[[#This Row],[RECIBO1_PAGADO]]&lt;&gt;"",Sheet1[[#This Row],[RECIBO1_PAGADO]]&lt;=DATEVALUE("10/06/2025")),1,0),0)</f>
        <v>0</v>
      </c>
      <c r="BJ1347" s="9">
        <f>Sheet1[[#This Row],[PRECIO CON IGV EXTERNO]]/1.18</f>
        <v>94.544915254237296</v>
      </c>
      <c r="BK1347" s="5" t="str">
        <f>IF(MONTH(Sheet1[[#This Row],[WS_RECIBO1_EMISION]])=5,"G1",IF(MONTH(Sheet1[[#This Row],[WS_RECIBO1_EMISION]])-5=1,"G2","POR DEFINIR"))</f>
        <v>POR DEFINIR</v>
      </c>
      <c r="BL1347" s="5" t="s">
        <v>1798</v>
      </c>
    </row>
    <row r="1348" spans="1:64" x14ac:dyDescent="0.25">
      <c r="A1348">
        <v>2204573</v>
      </c>
      <c r="B1348" t="s">
        <v>1659</v>
      </c>
      <c r="C1348" t="s">
        <v>85</v>
      </c>
      <c r="D1348" t="s">
        <v>86</v>
      </c>
      <c r="E1348" t="s">
        <v>87</v>
      </c>
      <c r="H1348" s="3">
        <v>45806</v>
      </c>
      <c r="I1348" s="13">
        <v>45806.912639618058</v>
      </c>
      <c r="J1348" t="s">
        <v>190</v>
      </c>
      <c r="K1348">
        <v>350</v>
      </c>
      <c r="L1348" t="s">
        <v>186</v>
      </c>
      <c r="M1348" t="s">
        <v>53</v>
      </c>
      <c r="N1348">
        <v>0</v>
      </c>
      <c r="O1348">
        <v>0</v>
      </c>
      <c r="P1348">
        <v>0</v>
      </c>
      <c r="Q1348">
        <v>0</v>
      </c>
      <c r="R1348" t="s">
        <v>227</v>
      </c>
      <c r="S1348" t="s">
        <v>227</v>
      </c>
      <c r="T1348">
        <v>0</v>
      </c>
      <c r="U1348" t="s">
        <v>227</v>
      </c>
      <c r="V1348" t="s">
        <v>227</v>
      </c>
      <c r="W1348" t="s">
        <v>227</v>
      </c>
      <c r="X1348" t="s">
        <v>227</v>
      </c>
      <c r="Y1348" t="s">
        <v>227</v>
      </c>
      <c r="Z1348" t="s">
        <v>227</v>
      </c>
      <c r="AA1348" t="s">
        <v>54</v>
      </c>
      <c r="AB1348">
        <v>69</v>
      </c>
      <c r="AC1348">
        <v>69</v>
      </c>
      <c r="AD1348" t="s">
        <v>67</v>
      </c>
      <c r="AE1348" t="s">
        <v>4</v>
      </c>
      <c r="AF1348" t="s">
        <v>8</v>
      </c>
      <c r="AG1348" t="s">
        <v>88</v>
      </c>
      <c r="AH1348" s="3">
        <v>45807</v>
      </c>
      <c r="AJ1348" t="s">
        <v>56</v>
      </c>
      <c r="AK1348" s="3"/>
      <c r="AM1348" s="3"/>
      <c r="AN1348" t="s">
        <v>57</v>
      </c>
      <c r="AO1348" s="3"/>
      <c r="AR1348"/>
      <c r="AS1348">
        <v>202505</v>
      </c>
      <c r="AT1348" s="3">
        <v>45807</v>
      </c>
      <c r="AU1348">
        <v>2204573</v>
      </c>
      <c r="AW1348" s="3"/>
      <c r="AY1348" s="3"/>
      <c r="BA1348" s="3"/>
      <c r="BC1348" s="3"/>
      <c r="BD1348">
        <v>202505</v>
      </c>
      <c r="BE1348">
        <v>202505</v>
      </c>
      <c r="BF1348" s="5">
        <f>IFERROR(VLOOKUP(Sheet1[[#This Row],[ASESOR]],Parámetros!A:B,2,0),Sheet1[[#This Row],[PERIODO_ALTA]])</f>
        <v>202505</v>
      </c>
      <c r="BG1348" s="5" t="str">
        <f>_xlfn.CONCAT(TRIM(Sheet1[[#This Row],[ASESOR]])," ",TRIM(Sheet1[[#This Row],[DEPARTAMENTO]]))</f>
        <v>ALIV TELECOM S.A.C. Lambayeque</v>
      </c>
      <c r="BH1348" s="5" t="str">
        <f>Sheet1[[#This Row],[DNI_ASESOR]]</f>
        <v>20609316170</v>
      </c>
      <c r="BI1348">
        <f>IF(Sheet1[[#This Row],[GRUPO]]="G1",IF(AND(Sheet1[[#This Row],[RECIBO1_PAGADO]]&lt;&gt;"",Sheet1[[#This Row],[RECIBO1_PAGADO]]&lt;=DATEVALUE("10/06/2025")),1,0),0)</f>
        <v>0</v>
      </c>
      <c r="BJ1348" s="9">
        <f>Sheet1[[#This Row],[PRECIO CON IGV EXTERNO]]/1.18</f>
        <v>58.474576271186443</v>
      </c>
      <c r="BK1348" s="5" t="str">
        <f>IF(MONTH(Sheet1[[#This Row],[WS_RECIBO1_EMISION]])=5,"G1",IF(MONTH(Sheet1[[#This Row],[WS_RECIBO1_EMISION]])-5=1,"G2","POR DEFINIR"))</f>
        <v>POR DEFINIR</v>
      </c>
      <c r="BL1348" s="5" t="s">
        <v>1798</v>
      </c>
    </row>
    <row r="1349" spans="1:64" x14ac:dyDescent="0.25">
      <c r="A1349">
        <v>2204668</v>
      </c>
      <c r="B1349" t="s">
        <v>1660</v>
      </c>
      <c r="C1349" t="s">
        <v>85</v>
      </c>
      <c r="D1349" t="s">
        <v>86</v>
      </c>
      <c r="E1349" t="s">
        <v>66</v>
      </c>
      <c r="G1349" t="s">
        <v>404</v>
      </c>
      <c r="H1349" s="3">
        <v>45806</v>
      </c>
      <c r="I1349" s="13">
        <v>45807.098063969905</v>
      </c>
      <c r="J1349" t="s">
        <v>190</v>
      </c>
      <c r="K1349">
        <v>350</v>
      </c>
      <c r="L1349" t="s">
        <v>186</v>
      </c>
      <c r="M1349" t="s">
        <v>53</v>
      </c>
      <c r="N1349">
        <v>0</v>
      </c>
      <c r="O1349">
        <v>0</v>
      </c>
      <c r="P1349">
        <v>0</v>
      </c>
      <c r="Q1349">
        <v>0</v>
      </c>
      <c r="R1349" t="s">
        <v>227</v>
      </c>
      <c r="S1349" t="s">
        <v>227</v>
      </c>
      <c r="T1349">
        <v>0</v>
      </c>
      <c r="U1349" t="s">
        <v>227</v>
      </c>
      <c r="V1349" t="s">
        <v>227</v>
      </c>
      <c r="W1349" t="s">
        <v>227</v>
      </c>
      <c r="X1349" t="s">
        <v>227</v>
      </c>
      <c r="Y1349" t="s">
        <v>227</v>
      </c>
      <c r="Z1349" t="s">
        <v>227</v>
      </c>
      <c r="AA1349" t="s">
        <v>59</v>
      </c>
      <c r="AB1349">
        <v>69</v>
      </c>
      <c r="AC1349">
        <v>69</v>
      </c>
      <c r="AD1349" t="s">
        <v>67</v>
      </c>
      <c r="AE1349" t="s">
        <v>91</v>
      </c>
      <c r="AF1349" t="s">
        <v>92</v>
      </c>
      <c r="AG1349" t="s">
        <v>88</v>
      </c>
      <c r="AH1349" s="3">
        <v>45807</v>
      </c>
      <c r="AJ1349" t="s">
        <v>56</v>
      </c>
      <c r="AK1349" s="3"/>
      <c r="AM1349" s="3"/>
      <c r="AN1349" t="s">
        <v>57</v>
      </c>
      <c r="AO1349" s="3"/>
      <c r="AR1349"/>
      <c r="AS1349">
        <v>202505</v>
      </c>
      <c r="AT1349" s="3">
        <v>45807</v>
      </c>
      <c r="AU1349">
        <v>2204668</v>
      </c>
      <c r="AW1349" s="3"/>
      <c r="AY1349" s="3"/>
      <c r="BA1349" s="3"/>
      <c r="BC1349" s="3"/>
      <c r="BD1349">
        <v>202505</v>
      </c>
      <c r="BE1349">
        <v>202505</v>
      </c>
      <c r="BF1349" s="5">
        <f>IFERROR(VLOOKUP(Sheet1[[#This Row],[ASESOR]],Parámetros!A:B,2,0),Sheet1[[#This Row],[PERIODO_ALTA]])</f>
        <v>202505</v>
      </c>
      <c r="BG1349" s="5" t="str">
        <f>_xlfn.CONCAT(TRIM(Sheet1[[#This Row],[ASESOR]])," ",TRIM(Sheet1[[#This Row],[DEPARTAMENTO]]))</f>
        <v>YBENS GROUP Lambayeque</v>
      </c>
      <c r="BH1349" s="5" t="str">
        <f>Sheet1[[#This Row],[DNI_ASESOR]]</f>
        <v>20610803131</v>
      </c>
      <c r="BI1349">
        <f>IF(Sheet1[[#This Row],[GRUPO]]="G1",IF(AND(Sheet1[[#This Row],[RECIBO1_PAGADO]]&lt;&gt;"",Sheet1[[#This Row],[RECIBO1_PAGADO]]&lt;=DATEVALUE("10/06/2025")),1,0),0)</f>
        <v>0</v>
      </c>
      <c r="BJ1349" s="9">
        <f>Sheet1[[#This Row],[PRECIO CON IGV EXTERNO]]/1.18</f>
        <v>58.474576271186443</v>
      </c>
      <c r="BK1349" s="5" t="str">
        <f>IF(MONTH(Sheet1[[#This Row],[WS_RECIBO1_EMISION]])=5,"G1",IF(MONTH(Sheet1[[#This Row],[WS_RECIBO1_EMISION]])-5=1,"G2","POR DEFINIR"))</f>
        <v>POR DEFINIR</v>
      </c>
      <c r="BL1349" s="5" t="s">
        <v>1798</v>
      </c>
    </row>
    <row r="1350" spans="1:64" x14ac:dyDescent="0.25">
      <c r="A1350">
        <v>2204731</v>
      </c>
      <c r="B1350" t="s">
        <v>1661</v>
      </c>
      <c r="C1350" t="s">
        <v>85</v>
      </c>
      <c r="D1350" t="s">
        <v>86</v>
      </c>
      <c r="E1350" t="s">
        <v>87</v>
      </c>
      <c r="H1350" s="3">
        <v>45807</v>
      </c>
      <c r="I1350" s="13">
        <v>45807.343882789355</v>
      </c>
      <c r="J1350" t="s">
        <v>190</v>
      </c>
      <c r="K1350">
        <v>350</v>
      </c>
      <c r="L1350" t="s">
        <v>186</v>
      </c>
      <c r="M1350" t="s">
        <v>53</v>
      </c>
      <c r="N1350">
        <v>0</v>
      </c>
      <c r="O1350">
        <v>0</v>
      </c>
      <c r="P1350">
        <v>0</v>
      </c>
      <c r="Q1350">
        <v>0</v>
      </c>
      <c r="R1350" t="s">
        <v>227</v>
      </c>
      <c r="S1350" t="s">
        <v>227</v>
      </c>
      <c r="T1350">
        <v>0</v>
      </c>
      <c r="U1350" t="s">
        <v>227</v>
      </c>
      <c r="V1350" t="s">
        <v>227</v>
      </c>
      <c r="W1350" t="s">
        <v>227</v>
      </c>
      <c r="X1350" t="s">
        <v>227</v>
      </c>
      <c r="Y1350" t="s">
        <v>227</v>
      </c>
      <c r="Z1350" t="s">
        <v>227</v>
      </c>
      <c r="AA1350" t="s">
        <v>54</v>
      </c>
      <c r="AB1350">
        <v>69</v>
      </c>
      <c r="AC1350">
        <v>69</v>
      </c>
      <c r="AD1350" t="s">
        <v>55</v>
      </c>
      <c r="AE1350" t="s">
        <v>141</v>
      </c>
      <c r="AF1350" t="s">
        <v>187</v>
      </c>
      <c r="AG1350" t="s">
        <v>88</v>
      </c>
      <c r="AH1350" s="3">
        <v>45807</v>
      </c>
      <c r="AJ1350" t="s">
        <v>56</v>
      </c>
      <c r="AK1350" s="3"/>
      <c r="AM1350" s="3"/>
      <c r="AN1350" t="s">
        <v>57</v>
      </c>
      <c r="AO1350" s="3"/>
      <c r="AR1350"/>
      <c r="AS1350">
        <v>202505</v>
      </c>
      <c r="AT1350" s="3">
        <v>45807</v>
      </c>
      <c r="AU1350">
        <v>2204731</v>
      </c>
      <c r="AW1350" s="3"/>
      <c r="AY1350" s="3"/>
      <c r="BA1350" s="3"/>
      <c r="BC1350" s="3"/>
      <c r="BD1350">
        <v>202505</v>
      </c>
      <c r="BE1350">
        <v>202505</v>
      </c>
      <c r="BF1350" s="5">
        <f>IFERROR(VLOOKUP(Sheet1[[#This Row],[ASESOR]],Parámetros!A:B,2,0),Sheet1[[#This Row],[PERIODO_ALTA]])</f>
        <v>202505</v>
      </c>
      <c r="BG1350" s="5" t="str">
        <f>_xlfn.CONCAT(TRIM(Sheet1[[#This Row],[ASESOR]])," ",TRIM(Sheet1[[#This Row],[DEPARTAMENTO]]))</f>
        <v>EXPORTEL PROVINCIA Lambayeque</v>
      </c>
      <c r="BH1350" s="5" t="str">
        <f>Sheet1[[#This Row],[DNI_ASESOR]]</f>
        <v>20610487672</v>
      </c>
      <c r="BI1350">
        <f>IF(Sheet1[[#This Row],[GRUPO]]="G1",IF(AND(Sheet1[[#This Row],[RECIBO1_PAGADO]]&lt;&gt;"",Sheet1[[#This Row],[RECIBO1_PAGADO]]&lt;=DATEVALUE("10/06/2025")),1,0),0)</f>
        <v>0</v>
      </c>
      <c r="BJ1350" s="9">
        <f>Sheet1[[#This Row],[PRECIO CON IGV EXTERNO]]/1.18</f>
        <v>58.474576271186443</v>
      </c>
      <c r="BK1350" s="5" t="str">
        <f>IF(MONTH(Sheet1[[#This Row],[WS_RECIBO1_EMISION]])=5,"G1",IF(MONTH(Sheet1[[#This Row],[WS_RECIBO1_EMISION]])-5=1,"G2","POR DEFINIR"))</f>
        <v>POR DEFINIR</v>
      </c>
      <c r="BL1350" s="5" t="s">
        <v>1798</v>
      </c>
    </row>
    <row r="1351" spans="1:64" x14ac:dyDescent="0.25">
      <c r="A1351">
        <v>2204740</v>
      </c>
      <c r="B1351" t="s">
        <v>1662</v>
      </c>
      <c r="C1351" t="s">
        <v>89</v>
      </c>
      <c r="D1351" t="s">
        <v>89</v>
      </c>
      <c r="E1351" t="s">
        <v>89</v>
      </c>
      <c r="H1351" s="3">
        <v>45807</v>
      </c>
      <c r="I1351" s="13">
        <v>45807.362718136574</v>
      </c>
      <c r="J1351" t="s">
        <v>195</v>
      </c>
      <c r="K1351">
        <v>1000</v>
      </c>
      <c r="L1351" t="s">
        <v>188</v>
      </c>
      <c r="M1351" t="s">
        <v>58</v>
      </c>
      <c r="N1351">
        <v>1</v>
      </c>
      <c r="O1351">
        <v>0</v>
      </c>
      <c r="P1351">
        <v>0</v>
      </c>
      <c r="Q1351">
        <v>0</v>
      </c>
      <c r="R1351" t="s">
        <v>227</v>
      </c>
      <c r="S1351" t="s">
        <v>227</v>
      </c>
      <c r="T1351">
        <v>0</v>
      </c>
      <c r="U1351" t="s">
        <v>227</v>
      </c>
      <c r="V1351" t="s">
        <v>227</v>
      </c>
      <c r="W1351" t="s">
        <v>227</v>
      </c>
      <c r="X1351" t="s">
        <v>227</v>
      </c>
      <c r="Y1351" t="s">
        <v>227</v>
      </c>
      <c r="Z1351" t="s">
        <v>228</v>
      </c>
      <c r="AA1351" t="s">
        <v>54</v>
      </c>
      <c r="AB1351">
        <v>129.9</v>
      </c>
      <c r="AC1351">
        <v>111.563</v>
      </c>
      <c r="AD1351" t="s">
        <v>55</v>
      </c>
      <c r="AE1351" t="s">
        <v>141</v>
      </c>
      <c r="AF1351" t="s">
        <v>187</v>
      </c>
      <c r="AG1351" t="s">
        <v>88</v>
      </c>
      <c r="AH1351" s="3">
        <v>45807</v>
      </c>
      <c r="AJ1351" t="s">
        <v>56</v>
      </c>
      <c r="AK1351" s="3"/>
      <c r="AM1351" s="3"/>
      <c r="AN1351" t="s">
        <v>57</v>
      </c>
      <c r="AO1351" s="3"/>
      <c r="AR1351"/>
      <c r="AS1351">
        <v>202505</v>
      </c>
      <c r="AT1351" s="3">
        <v>45807</v>
      </c>
      <c r="AU1351">
        <v>2204740</v>
      </c>
      <c r="AW1351" s="3"/>
      <c r="AY1351" s="3"/>
      <c r="BA1351" s="3"/>
      <c r="BC1351" s="3"/>
      <c r="BD1351">
        <v>202505</v>
      </c>
      <c r="BE1351">
        <v>202505</v>
      </c>
      <c r="BF1351" s="5">
        <f>IFERROR(VLOOKUP(Sheet1[[#This Row],[ASESOR]],Parámetros!A:B,2,0),Sheet1[[#This Row],[PERIODO_ALTA]])</f>
        <v>202505</v>
      </c>
      <c r="BG1351" s="5" t="str">
        <f>_xlfn.CONCAT(TRIM(Sheet1[[#This Row],[ASESOR]])," ",TRIM(Sheet1[[#This Row],[DEPARTAMENTO]]))</f>
        <v>EXPORTEL PROVINCIA Piura</v>
      </c>
      <c r="BH1351" s="5" t="str">
        <f>Sheet1[[#This Row],[DNI_ASESOR]]</f>
        <v>20610487672</v>
      </c>
      <c r="BI1351">
        <f>IF(Sheet1[[#This Row],[GRUPO]]="G1",IF(AND(Sheet1[[#This Row],[RECIBO1_PAGADO]]&lt;&gt;"",Sheet1[[#This Row],[RECIBO1_PAGADO]]&lt;=DATEVALUE("10/06/2025")),1,0),0)</f>
        <v>0</v>
      </c>
      <c r="BJ1351" s="9">
        <f>Sheet1[[#This Row],[PRECIO CON IGV EXTERNO]]/1.18</f>
        <v>94.544915254237296</v>
      </c>
      <c r="BK1351" s="5" t="str">
        <f>IF(MONTH(Sheet1[[#This Row],[WS_RECIBO1_EMISION]])=5,"G1",IF(MONTH(Sheet1[[#This Row],[WS_RECIBO1_EMISION]])-5=1,"G2","POR DEFINIR"))</f>
        <v>POR DEFINIR</v>
      </c>
      <c r="BL1351" s="5" t="s">
        <v>1798</v>
      </c>
    </row>
    <row r="1352" spans="1:64" x14ac:dyDescent="0.25">
      <c r="A1352">
        <v>2204758</v>
      </c>
      <c r="B1352" t="s">
        <v>1663</v>
      </c>
      <c r="C1352" t="s">
        <v>94</v>
      </c>
      <c r="D1352" t="s">
        <v>95</v>
      </c>
      <c r="E1352" t="s">
        <v>96</v>
      </c>
      <c r="H1352" s="3">
        <v>45807</v>
      </c>
      <c r="I1352" s="13">
        <v>45807.383492939814</v>
      </c>
      <c r="J1352" t="s">
        <v>190</v>
      </c>
      <c r="K1352">
        <v>350</v>
      </c>
      <c r="L1352" t="s">
        <v>186</v>
      </c>
      <c r="M1352" t="s">
        <v>53</v>
      </c>
      <c r="N1352">
        <v>0</v>
      </c>
      <c r="O1352">
        <v>0</v>
      </c>
      <c r="P1352">
        <v>0</v>
      </c>
      <c r="Q1352">
        <v>0</v>
      </c>
      <c r="R1352" t="s">
        <v>227</v>
      </c>
      <c r="S1352" t="s">
        <v>227</v>
      </c>
      <c r="T1352">
        <v>0</v>
      </c>
      <c r="U1352" t="s">
        <v>227</v>
      </c>
      <c r="V1352" t="s">
        <v>227</v>
      </c>
      <c r="W1352" t="s">
        <v>227</v>
      </c>
      <c r="X1352" t="s">
        <v>227</v>
      </c>
      <c r="Y1352" t="s">
        <v>227</v>
      </c>
      <c r="Z1352" t="s">
        <v>227</v>
      </c>
      <c r="AA1352" t="s">
        <v>54</v>
      </c>
      <c r="AB1352">
        <v>69</v>
      </c>
      <c r="AC1352">
        <v>69</v>
      </c>
      <c r="AD1352" t="s">
        <v>55</v>
      </c>
      <c r="AE1352" t="s">
        <v>141</v>
      </c>
      <c r="AF1352" t="s">
        <v>187</v>
      </c>
      <c r="AG1352" t="s">
        <v>88</v>
      </c>
      <c r="AH1352" s="3">
        <v>45807</v>
      </c>
      <c r="AJ1352" t="s">
        <v>56</v>
      </c>
      <c r="AK1352" s="3"/>
      <c r="AM1352" s="3"/>
      <c r="AN1352" t="s">
        <v>57</v>
      </c>
      <c r="AO1352" s="3"/>
      <c r="AR1352"/>
      <c r="AS1352">
        <v>202505</v>
      </c>
      <c r="AT1352" s="3">
        <v>45807</v>
      </c>
      <c r="AU1352">
        <v>2204758</v>
      </c>
      <c r="AW1352" s="3"/>
      <c r="AY1352" s="3"/>
      <c r="BA1352" s="3"/>
      <c r="BC1352" s="3"/>
      <c r="BD1352">
        <v>202505</v>
      </c>
      <c r="BE1352">
        <v>202505</v>
      </c>
      <c r="BF1352" s="5">
        <f>IFERROR(VLOOKUP(Sheet1[[#This Row],[ASESOR]],Parámetros!A:B,2,0),Sheet1[[#This Row],[PERIODO_ALTA]])</f>
        <v>202505</v>
      </c>
      <c r="BG1352" s="5" t="str">
        <f>_xlfn.CONCAT(TRIM(Sheet1[[#This Row],[ASESOR]])," ",TRIM(Sheet1[[#This Row],[DEPARTAMENTO]]))</f>
        <v>EXPORTEL PROVINCIA La Libertad</v>
      </c>
      <c r="BH1352" s="5" t="str">
        <f>Sheet1[[#This Row],[DNI_ASESOR]]</f>
        <v>20610487672</v>
      </c>
      <c r="BI1352">
        <f>IF(Sheet1[[#This Row],[GRUPO]]="G1",IF(AND(Sheet1[[#This Row],[RECIBO1_PAGADO]]&lt;&gt;"",Sheet1[[#This Row],[RECIBO1_PAGADO]]&lt;=DATEVALUE("10/06/2025")),1,0),0)</f>
        <v>0</v>
      </c>
      <c r="BJ1352" s="9">
        <f>Sheet1[[#This Row],[PRECIO CON IGV EXTERNO]]/1.18</f>
        <v>58.474576271186443</v>
      </c>
      <c r="BK1352" s="5" t="str">
        <f>IF(MONTH(Sheet1[[#This Row],[WS_RECIBO1_EMISION]])=5,"G1",IF(MONTH(Sheet1[[#This Row],[WS_RECIBO1_EMISION]])-5=1,"G2","POR DEFINIR"))</f>
        <v>POR DEFINIR</v>
      </c>
      <c r="BL1352" s="5" t="s">
        <v>1798</v>
      </c>
    </row>
    <row r="1353" spans="1:64" x14ac:dyDescent="0.25">
      <c r="A1353">
        <v>2204787</v>
      </c>
      <c r="B1353" t="s">
        <v>1664</v>
      </c>
      <c r="C1353" t="s">
        <v>89</v>
      </c>
      <c r="D1353" t="s">
        <v>89</v>
      </c>
      <c r="E1353" t="s">
        <v>93</v>
      </c>
      <c r="H1353" s="3">
        <v>45807</v>
      </c>
      <c r="I1353" s="13">
        <v>45807.402267673613</v>
      </c>
      <c r="J1353" t="s">
        <v>195</v>
      </c>
      <c r="K1353">
        <v>1000</v>
      </c>
      <c r="L1353" t="s">
        <v>188</v>
      </c>
      <c r="M1353" t="s">
        <v>58</v>
      </c>
      <c r="N1353">
        <v>1</v>
      </c>
      <c r="O1353">
        <v>0</v>
      </c>
      <c r="P1353">
        <v>0</v>
      </c>
      <c r="Q1353">
        <v>0</v>
      </c>
      <c r="R1353" t="s">
        <v>227</v>
      </c>
      <c r="S1353" t="s">
        <v>227</v>
      </c>
      <c r="T1353">
        <v>0</v>
      </c>
      <c r="U1353" t="s">
        <v>227</v>
      </c>
      <c r="V1353" t="s">
        <v>227</v>
      </c>
      <c r="W1353" t="s">
        <v>227</v>
      </c>
      <c r="X1353" t="s">
        <v>227</v>
      </c>
      <c r="Y1353" t="s">
        <v>227</v>
      </c>
      <c r="Z1353" t="s">
        <v>228</v>
      </c>
      <c r="AA1353" t="s">
        <v>54</v>
      </c>
      <c r="AB1353">
        <v>129.9</v>
      </c>
      <c r="AC1353">
        <v>111.563</v>
      </c>
      <c r="AD1353" t="s">
        <v>55</v>
      </c>
      <c r="AE1353" t="s">
        <v>4</v>
      </c>
      <c r="AF1353" t="s">
        <v>8</v>
      </c>
      <c r="AG1353" t="s">
        <v>88</v>
      </c>
      <c r="AH1353" s="3">
        <v>45807</v>
      </c>
      <c r="AJ1353" t="s">
        <v>56</v>
      </c>
      <c r="AK1353" s="3"/>
      <c r="AM1353" s="3"/>
      <c r="AN1353" t="s">
        <v>57</v>
      </c>
      <c r="AO1353" s="3"/>
      <c r="AR1353"/>
      <c r="AS1353">
        <v>202505</v>
      </c>
      <c r="AT1353" s="3">
        <v>45807</v>
      </c>
      <c r="AU1353">
        <v>2204787</v>
      </c>
      <c r="AW1353" s="3"/>
      <c r="AY1353" s="3"/>
      <c r="BA1353" s="3"/>
      <c r="BC1353" s="3"/>
      <c r="BD1353">
        <v>202505</v>
      </c>
      <c r="BE1353">
        <v>202505</v>
      </c>
      <c r="BF1353" s="5">
        <f>IFERROR(VLOOKUP(Sheet1[[#This Row],[ASESOR]],Parámetros!A:B,2,0),Sheet1[[#This Row],[PERIODO_ALTA]])</f>
        <v>202505</v>
      </c>
      <c r="BG1353" s="5" t="str">
        <f>_xlfn.CONCAT(TRIM(Sheet1[[#This Row],[ASESOR]])," ",TRIM(Sheet1[[#This Row],[DEPARTAMENTO]]))</f>
        <v>ALIV TELECOM S.A.C. Piura</v>
      </c>
      <c r="BH1353" s="5" t="str">
        <f>Sheet1[[#This Row],[DNI_ASESOR]]</f>
        <v>20609316170</v>
      </c>
      <c r="BI1353">
        <f>IF(Sheet1[[#This Row],[GRUPO]]="G1",IF(AND(Sheet1[[#This Row],[RECIBO1_PAGADO]]&lt;&gt;"",Sheet1[[#This Row],[RECIBO1_PAGADO]]&lt;=DATEVALUE("10/06/2025")),1,0),0)</f>
        <v>0</v>
      </c>
      <c r="BJ1353" s="9">
        <f>Sheet1[[#This Row],[PRECIO CON IGV EXTERNO]]/1.18</f>
        <v>94.544915254237296</v>
      </c>
      <c r="BK1353" s="5" t="str">
        <f>IF(MONTH(Sheet1[[#This Row],[WS_RECIBO1_EMISION]])=5,"G1",IF(MONTH(Sheet1[[#This Row],[WS_RECIBO1_EMISION]])-5=1,"G2","POR DEFINIR"))</f>
        <v>POR DEFINIR</v>
      </c>
      <c r="BL1353" s="5" t="s">
        <v>1798</v>
      </c>
    </row>
    <row r="1354" spans="1:64" x14ac:dyDescent="0.25">
      <c r="A1354">
        <v>2204791</v>
      </c>
      <c r="B1354" t="s">
        <v>1665</v>
      </c>
      <c r="C1354" t="s">
        <v>89</v>
      </c>
      <c r="D1354" t="s">
        <v>89</v>
      </c>
      <c r="E1354" t="s">
        <v>89</v>
      </c>
      <c r="H1354" s="3">
        <v>45807</v>
      </c>
      <c r="I1354" s="13">
        <v>45807.396029594907</v>
      </c>
      <c r="J1354" t="s">
        <v>190</v>
      </c>
      <c r="K1354">
        <v>350</v>
      </c>
      <c r="L1354" t="s">
        <v>186</v>
      </c>
      <c r="M1354" t="s">
        <v>53</v>
      </c>
      <c r="N1354">
        <v>0</v>
      </c>
      <c r="O1354">
        <v>0</v>
      </c>
      <c r="P1354">
        <v>0</v>
      </c>
      <c r="Q1354">
        <v>0</v>
      </c>
      <c r="R1354" t="s">
        <v>227</v>
      </c>
      <c r="S1354" t="s">
        <v>227</v>
      </c>
      <c r="T1354">
        <v>0</v>
      </c>
      <c r="U1354" t="s">
        <v>227</v>
      </c>
      <c r="V1354" t="s">
        <v>227</v>
      </c>
      <c r="W1354" t="s">
        <v>227</v>
      </c>
      <c r="X1354" t="s">
        <v>227</v>
      </c>
      <c r="Y1354" t="s">
        <v>227</v>
      </c>
      <c r="Z1354" t="s">
        <v>227</v>
      </c>
      <c r="AA1354" t="s">
        <v>54</v>
      </c>
      <c r="AB1354">
        <v>69</v>
      </c>
      <c r="AC1354">
        <v>69</v>
      </c>
      <c r="AD1354" t="s">
        <v>67</v>
      </c>
      <c r="AE1354" t="s">
        <v>70</v>
      </c>
      <c r="AF1354" t="s">
        <v>131</v>
      </c>
      <c r="AG1354" t="s">
        <v>88</v>
      </c>
      <c r="AH1354" s="3">
        <v>45807</v>
      </c>
      <c r="AJ1354" t="s">
        <v>56</v>
      </c>
      <c r="AK1354" s="3"/>
      <c r="AM1354" s="3"/>
      <c r="AN1354" t="s">
        <v>57</v>
      </c>
      <c r="AO1354" s="3"/>
      <c r="AR1354"/>
      <c r="AS1354">
        <v>202505</v>
      </c>
      <c r="AT1354" s="3">
        <v>45807</v>
      </c>
      <c r="AU1354">
        <v>2204791</v>
      </c>
      <c r="AW1354" s="3"/>
      <c r="AY1354" s="3"/>
      <c r="BA1354" s="3"/>
      <c r="BC1354" s="3"/>
      <c r="BD1354">
        <v>202505</v>
      </c>
      <c r="BE1354">
        <v>202505</v>
      </c>
      <c r="BF1354" s="5">
        <f>IFERROR(VLOOKUP(Sheet1[[#This Row],[ASESOR]],Parámetros!A:B,2,0),Sheet1[[#This Row],[PERIODO_ALTA]])</f>
        <v>202505</v>
      </c>
      <c r="BG1354" s="5" t="str">
        <f>_xlfn.CONCAT(TRIM(Sheet1[[#This Row],[ASESOR]])," ",TRIM(Sheet1[[#This Row],[DEPARTAMENTO]]))</f>
        <v>SICOMNET SAC Piura</v>
      </c>
      <c r="BH1354" s="5" t="str">
        <f>Sheet1[[#This Row],[DNI_ASESOR]]</f>
        <v>20610959564</v>
      </c>
      <c r="BI1354">
        <f>IF(Sheet1[[#This Row],[GRUPO]]="G1",IF(AND(Sheet1[[#This Row],[RECIBO1_PAGADO]]&lt;&gt;"",Sheet1[[#This Row],[RECIBO1_PAGADO]]&lt;=DATEVALUE("10/06/2025")),1,0),0)</f>
        <v>0</v>
      </c>
      <c r="BJ1354" s="9">
        <f>Sheet1[[#This Row],[PRECIO CON IGV EXTERNO]]/1.18</f>
        <v>58.474576271186443</v>
      </c>
      <c r="BK1354" s="5" t="str">
        <f>IF(MONTH(Sheet1[[#This Row],[WS_RECIBO1_EMISION]])=5,"G1",IF(MONTH(Sheet1[[#This Row],[WS_RECIBO1_EMISION]])-5=1,"G2","POR DEFINIR"))</f>
        <v>POR DEFINIR</v>
      </c>
      <c r="BL1354" s="5" t="s">
        <v>1798</v>
      </c>
    </row>
    <row r="1355" spans="1:64" x14ac:dyDescent="0.25">
      <c r="A1355">
        <v>2204879</v>
      </c>
      <c r="B1355" t="s">
        <v>1666</v>
      </c>
      <c r="C1355" t="s">
        <v>89</v>
      </c>
      <c r="D1355" t="s">
        <v>89</v>
      </c>
      <c r="E1355" t="s">
        <v>90</v>
      </c>
      <c r="H1355" s="3">
        <v>45806</v>
      </c>
      <c r="I1355" s="13">
        <v>45807.435563043982</v>
      </c>
      <c r="J1355" t="s">
        <v>190</v>
      </c>
      <c r="K1355">
        <v>350</v>
      </c>
      <c r="L1355" t="s">
        <v>186</v>
      </c>
      <c r="M1355" t="s">
        <v>53</v>
      </c>
      <c r="N1355">
        <v>0</v>
      </c>
      <c r="O1355">
        <v>0</v>
      </c>
      <c r="P1355">
        <v>0</v>
      </c>
      <c r="Q1355">
        <v>0</v>
      </c>
      <c r="R1355" t="s">
        <v>227</v>
      </c>
      <c r="S1355" t="s">
        <v>227</v>
      </c>
      <c r="T1355">
        <v>0</v>
      </c>
      <c r="U1355" t="s">
        <v>227</v>
      </c>
      <c r="V1355" t="s">
        <v>227</v>
      </c>
      <c r="W1355" t="s">
        <v>227</v>
      </c>
      <c r="X1355" t="s">
        <v>227</v>
      </c>
      <c r="Y1355" t="s">
        <v>227</v>
      </c>
      <c r="Z1355" t="s">
        <v>227</v>
      </c>
      <c r="AA1355" t="s">
        <v>64</v>
      </c>
      <c r="AB1355">
        <v>69</v>
      </c>
      <c r="AC1355">
        <v>69</v>
      </c>
      <c r="AD1355" t="s">
        <v>67</v>
      </c>
      <c r="AE1355" t="s">
        <v>1279</v>
      </c>
      <c r="AF1355" t="s">
        <v>1280</v>
      </c>
      <c r="AG1355" t="s">
        <v>88</v>
      </c>
      <c r="AH1355" s="3">
        <v>45807</v>
      </c>
      <c r="AJ1355" t="s">
        <v>56</v>
      </c>
      <c r="AK1355" s="3"/>
      <c r="AM1355" s="3"/>
      <c r="AN1355" t="s">
        <v>57</v>
      </c>
      <c r="AO1355" s="3"/>
      <c r="AR1355"/>
      <c r="AS1355">
        <v>202505</v>
      </c>
      <c r="AT1355" s="3">
        <v>45807</v>
      </c>
      <c r="AU1355">
        <v>2204879</v>
      </c>
      <c r="AW1355" s="3"/>
      <c r="AY1355" s="3"/>
      <c r="BA1355" s="3"/>
      <c r="BC1355" s="3"/>
      <c r="BD1355">
        <v>202505</v>
      </c>
      <c r="BE1355">
        <v>202505</v>
      </c>
      <c r="BF1355" s="5">
        <f>IFERROR(VLOOKUP(Sheet1[[#This Row],[ASESOR]],Parámetros!A:B,2,0),Sheet1[[#This Row],[PERIODO_ALTA]])</f>
        <v>202505</v>
      </c>
      <c r="BG1355" s="5" t="str">
        <f>_xlfn.CONCAT(TRIM(Sheet1[[#This Row],[ASESOR]])," ",TRIM(Sheet1[[#This Row],[DEPARTAMENTO]]))</f>
        <v>CEL Piura</v>
      </c>
      <c r="BH1355" s="5" t="str">
        <f>Sheet1[[#This Row],[DNI_ASESOR]]</f>
        <v>20612239003</v>
      </c>
      <c r="BI1355">
        <f>IF(Sheet1[[#This Row],[GRUPO]]="G1",IF(AND(Sheet1[[#This Row],[RECIBO1_PAGADO]]&lt;&gt;"",Sheet1[[#This Row],[RECIBO1_PAGADO]]&lt;=DATEVALUE("10/06/2025")),1,0),0)</f>
        <v>0</v>
      </c>
      <c r="BJ1355" s="9">
        <f>Sheet1[[#This Row],[PRECIO CON IGV EXTERNO]]/1.18</f>
        <v>58.474576271186443</v>
      </c>
      <c r="BK1355" s="5" t="str">
        <f>IF(MONTH(Sheet1[[#This Row],[WS_RECIBO1_EMISION]])=5,"G1",IF(MONTH(Sheet1[[#This Row],[WS_RECIBO1_EMISION]])-5=1,"G2","POR DEFINIR"))</f>
        <v>POR DEFINIR</v>
      </c>
      <c r="BL1355" s="5" t="s">
        <v>1798</v>
      </c>
    </row>
    <row r="1356" spans="1:64" x14ac:dyDescent="0.25">
      <c r="A1356">
        <v>2204892</v>
      </c>
      <c r="B1356" t="s">
        <v>1667</v>
      </c>
      <c r="C1356" t="s">
        <v>85</v>
      </c>
      <c r="D1356" t="s">
        <v>86</v>
      </c>
      <c r="E1356" t="s">
        <v>87</v>
      </c>
      <c r="H1356" s="3">
        <v>45803</v>
      </c>
      <c r="I1356" s="13">
        <v>45807.431408645833</v>
      </c>
      <c r="J1356" t="s">
        <v>195</v>
      </c>
      <c r="K1356">
        <v>1000</v>
      </c>
      <c r="L1356" t="s">
        <v>188</v>
      </c>
      <c r="M1356" t="s">
        <v>58</v>
      </c>
      <c r="N1356">
        <v>1</v>
      </c>
      <c r="O1356">
        <v>0</v>
      </c>
      <c r="P1356">
        <v>0</v>
      </c>
      <c r="Q1356">
        <v>0</v>
      </c>
      <c r="R1356" t="s">
        <v>227</v>
      </c>
      <c r="S1356" t="s">
        <v>227</v>
      </c>
      <c r="T1356">
        <v>0</v>
      </c>
      <c r="U1356" t="s">
        <v>227</v>
      </c>
      <c r="V1356" t="s">
        <v>227</v>
      </c>
      <c r="W1356" t="s">
        <v>227</v>
      </c>
      <c r="X1356" t="s">
        <v>227</v>
      </c>
      <c r="Y1356" t="s">
        <v>227</v>
      </c>
      <c r="Z1356" t="s">
        <v>228</v>
      </c>
      <c r="AA1356" t="s">
        <v>54</v>
      </c>
      <c r="AB1356">
        <v>129.9</v>
      </c>
      <c r="AC1356">
        <v>111.563</v>
      </c>
      <c r="AD1356" t="s">
        <v>60</v>
      </c>
      <c r="AE1356" t="s">
        <v>4</v>
      </c>
      <c r="AF1356" t="s">
        <v>8</v>
      </c>
      <c r="AG1356" t="s">
        <v>88</v>
      </c>
      <c r="AH1356" s="3">
        <v>45808</v>
      </c>
      <c r="AJ1356" t="s">
        <v>56</v>
      </c>
      <c r="AK1356" s="3"/>
      <c r="AM1356" s="3"/>
      <c r="AN1356" t="s">
        <v>57</v>
      </c>
      <c r="AO1356" s="3"/>
      <c r="AR1356"/>
      <c r="AS1356">
        <v>202505</v>
      </c>
      <c r="AT1356" s="3">
        <v>45808</v>
      </c>
      <c r="AU1356">
        <v>2204892</v>
      </c>
      <c r="AW1356" s="3"/>
      <c r="AY1356" s="3"/>
      <c r="BA1356" s="3"/>
      <c r="BC1356" s="3"/>
      <c r="BD1356">
        <v>202505</v>
      </c>
      <c r="BE1356">
        <v>202505</v>
      </c>
      <c r="BF1356" s="5">
        <f>IFERROR(VLOOKUP(Sheet1[[#This Row],[ASESOR]],Parámetros!A:B,2,0),Sheet1[[#This Row],[PERIODO_ALTA]])</f>
        <v>202505</v>
      </c>
      <c r="BG1356" s="5" t="str">
        <f>_xlfn.CONCAT(TRIM(Sheet1[[#This Row],[ASESOR]])," ",TRIM(Sheet1[[#This Row],[DEPARTAMENTO]]))</f>
        <v>ALIV TELECOM S.A.C. Lambayeque</v>
      </c>
      <c r="BH1356" s="5" t="str">
        <f>Sheet1[[#This Row],[DNI_ASESOR]]</f>
        <v>20609316170</v>
      </c>
      <c r="BI1356">
        <f>IF(Sheet1[[#This Row],[GRUPO]]="G1",IF(AND(Sheet1[[#This Row],[RECIBO1_PAGADO]]&lt;&gt;"",Sheet1[[#This Row],[RECIBO1_PAGADO]]&lt;=DATEVALUE("10/06/2025")),1,0),0)</f>
        <v>0</v>
      </c>
      <c r="BJ1356" s="9">
        <f>Sheet1[[#This Row],[PRECIO CON IGV EXTERNO]]/1.18</f>
        <v>94.544915254237296</v>
      </c>
      <c r="BK1356" s="5" t="str">
        <f>IF(MONTH(Sheet1[[#This Row],[WS_RECIBO1_EMISION]])=5,"G1",IF(MONTH(Sheet1[[#This Row],[WS_RECIBO1_EMISION]])-5=1,"G2","POR DEFINIR"))</f>
        <v>POR DEFINIR</v>
      </c>
      <c r="BL1356" s="5" t="s">
        <v>1798</v>
      </c>
    </row>
    <row r="1357" spans="1:64" x14ac:dyDescent="0.25">
      <c r="A1357">
        <v>2204900</v>
      </c>
      <c r="B1357" t="s">
        <v>1668</v>
      </c>
      <c r="C1357" t="s">
        <v>89</v>
      </c>
      <c r="D1357" t="s">
        <v>89</v>
      </c>
      <c r="E1357" t="s">
        <v>90</v>
      </c>
      <c r="H1357" s="3">
        <v>45806</v>
      </c>
      <c r="I1357" s="13">
        <v>45807.429311458334</v>
      </c>
      <c r="J1357" t="s">
        <v>195</v>
      </c>
      <c r="K1357">
        <v>1000</v>
      </c>
      <c r="L1357" t="s">
        <v>188</v>
      </c>
      <c r="M1357" t="s">
        <v>58</v>
      </c>
      <c r="N1357">
        <v>1</v>
      </c>
      <c r="O1357">
        <v>0</v>
      </c>
      <c r="P1357">
        <v>0</v>
      </c>
      <c r="Q1357">
        <v>0</v>
      </c>
      <c r="R1357" t="s">
        <v>227</v>
      </c>
      <c r="S1357" t="s">
        <v>227</v>
      </c>
      <c r="T1357">
        <v>0</v>
      </c>
      <c r="U1357" t="s">
        <v>227</v>
      </c>
      <c r="V1357" t="s">
        <v>227</v>
      </c>
      <c r="W1357" t="s">
        <v>227</v>
      </c>
      <c r="X1357" t="s">
        <v>227</v>
      </c>
      <c r="Y1357" t="s">
        <v>227</v>
      </c>
      <c r="Z1357" t="s">
        <v>228</v>
      </c>
      <c r="AA1357" t="s">
        <v>54</v>
      </c>
      <c r="AB1357">
        <v>129.9</v>
      </c>
      <c r="AC1357">
        <v>111.563</v>
      </c>
      <c r="AD1357" t="s">
        <v>67</v>
      </c>
      <c r="AE1357" t="s">
        <v>70</v>
      </c>
      <c r="AF1357" t="s">
        <v>131</v>
      </c>
      <c r="AG1357" t="s">
        <v>88</v>
      </c>
      <c r="AH1357" s="3">
        <v>45807</v>
      </c>
      <c r="AJ1357" t="s">
        <v>56</v>
      </c>
      <c r="AK1357" s="3"/>
      <c r="AM1357" s="3"/>
      <c r="AN1357" t="s">
        <v>57</v>
      </c>
      <c r="AO1357" s="3"/>
      <c r="AR1357"/>
      <c r="AS1357">
        <v>202505</v>
      </c>
      <c r="AT1357" s="3">
        <v>45807</v>
      </c>
      <c r="AU1357">
        <v>2204900</v>
      </c>
      <c r="AW1357" s="3"/>
      <c r="AY1357" s="3"/>
      <c r="BA1357" s="3"/>
      <c r="BC1357" s="3"/>
      <c r="BD1357">
        <v>202505</v>
      </c>
      <c r="BE1357">
        <v>202505</v>
      </c>
      <c r="BF1357" s="5">
        <f>IFERROR(VLOOKUP(Sheet1[[#This Row],[ASESOR]],Parámetros!A:B,2,0),Sheet1[[#This Row],[PERIODO_ALTA]])</f>
        <v>202505</v>
      </c>
      <c r="BG1357" s="5" t="str">
        <f>_xlfn.CONCAT(TRIM(Sheet1[[#This Row],[ASESOR]])," ",TRIM(Sheet1[[#This Row],[DEPARTAMENTO]]))</f>
        <v>SICOMNET SAC Piura</v>
      </c>
      <c r="BH1357" s="5" t="str">
        <f>Sheet1[[#This Row],[DNI_ASESOR]]</f>
        <v>20610959564</v>
      </c>
      <c r="BI1357">
        <f>IF(Sheet1[[#This Row],[GRUPO]]="G1",IF(AND(Sheet1[[#This Row],[RECIBO1_PAGADO]]&lt;&gt;"",Sheet1[[#This Row],[RECIBO1_PAGADO]]&lt;=DATEVALUE("10/06/2025")),1,0),0)</f>
        <v>0</v>
      </c>
      <c r="BJ1357" s="9">
        <f>Sheet1[[#This Row],[PRECIO CON IGV EXTERNO]]/1.18</f>
        <v>94.544915254237296</v>
      </c>
      <c r="BK1357" s="5" t="str">
        <f>IF(MONTH(Sheet1[[#This Row],[WS_RECIBO1_EMISION]])=5,"G1",IF(MONTH(Sheet1[[#This Row],[WS_RECIBO1_EMISION]])-5=1,"G2","POR DEFINIR"))</f>
        <v>POR DEFINIR</v>
      </c>
      <c r="BL1357" s="5" t="s">
        <v>1798</v>
      </c>
    </row>
    <row r="1358" spans="1:64" x14ac:dyDescent="0.25">
      <c r="A1358">
        <v>2204906</v>
      </c>
      <c r="B1358" t="s">
        <v>1669</v>
      </c>
      <c r="C1358" t="s">
        <v>89</v>
      </c>
      <c r="D1358" t="s">
        <v>89</v>
      </c>
      <c r="E1358" t="s">
        <v>89</v>
      </c>
      <c r="H1358" s="3">
        <v>45803</v>
      </c>
      <c r="I1358" s="13">
        <v>45807.431415312501</v>
      </c>
      <c r="J1358" t="s">
        <v>190</v>
      </c>
      <c r="K1358">
        <v>350</v>
      </c>
      <c r="L1358" t="s">
        <v>186</v>
      </c>
      <c r="M1358" t="s">
        <v>53</v>
      </c>
      <c r="N1358">
        <v>0</v>
      </c>
      <c r="O1358">
        <v>0</v>
      </c>
      <c r="P1358">
        <v>0</v>
      </c>
      <c r="Q1358">
        <v>0</v>
      </c>
      <c r="R1358" t="s">
        <v>227</v>
      </c>
      <c r="S1358" t="s">
        <v>227</v>
      </c>
      <c r="T1358">
        <v>0</v>
      </c>
      <c r="U1358" t="s">
        <v>227</v>
      </c>
      <c r="V1358" t="s">
        <v>227</v>
      </c>
      <c r="W1358" t="s">
        <v>227</v>
      </c>
      <c r="X1358" t="s">
        <v>227</v>
      </c>
      <c r="Y1358" t="s">
        <v>227</v>
      </c>
      <c r="Z1358" t="s">
        <v>227</v>
      </c>
      <c r="AA1358" t="s">
        <v>64</v>
      </c>
      <c r="AB1358">
        <v>69</v>
      </c>
      <c r="AC1358">
        <v>69</v>
      </c>
      <c r="AD1358" t="s">
        <v>67</v>
      </c>
      <c r="AE1358" t="s">
        <v>1279</v>
      </c>
      <c r="AF1358" t="s">
        <v>1280</v>
      </c>
      <c r="AG1358" t="s">
        <v>88</v>
      </c>
      <c r="AH1358" s="3">
        <v>45807</v>
      </c>
      <c r="AJ1358" t="s">
        <v>56</v>
      </c>
      <c r="AK1358" s="3"/>
      <c r="AM1358" s="3"/>
      <c r="AN1358" t="s">
        <v>57</v>
      </c>
      <c r="AO1358" s="3"/>
      <c r="AQ1358" t="s">
        <v>57</v>
      </c>
      <c r="AR1358" t="s">
        <v>69</v>
      </c>
      <c r="AS1358">
        <v>202505</v>
      </c>
      <c r="AT1358" s="3">
        <v>45807</v>
      </c>
      <c r="AU1358">
        <v>2204906</v>
      </c>
      <c r="AW1358" s="3"/>
      <c r="AY1358" s="3"/>
      <c r="BA1358" s="3"/>
      <c r="BC1358" s="3"/>
      <c r="BD1358">
        <v>202505</v>
      </c>
      <c r="BE1358">
        <v>202505</v>
      </c>
      <c r="BF1358" s="5">
        <f>IFERROR(VLOOKUP(Sheet1[[#This Row],[ASESOR]],Parámetros!A:B,2,0),Sheet1[[#This Row],[PERIODO_ALTA]])</f>
        <v>202505</v>
      </c>
      <c r="BG1358" s="5" t="str">
        <f>_xlfn.CONCAT(TRIM(Sheet1[[#This Row],[ASESOR]])," ",TRIM(Sheet1[[#This Row],[DEPARTAMENTO]]))</f>
        <v>CEL Piura</v>
      </c>
      <c r="BH1358" s="5" t="str">
        <f>Sheet1[[#This Row],[DNI_ASESOR]]</f>
        <v>20612239003</v>
      </c>
      <c r="BI1358">
        <f>IF(Sheet1[[#This Row],[GRUPO]]="G1",IF(AND(Sheet1[[#This Row],[RECIBO1_PAGADO]]&lt;&gt;"",Sheet1[[#This Row],[RECIBO1_PAGADO]]&lt;=DATEVALUE("10/06/2025")),1,0),0)</f>
        <v>0</v>
      </c>
      <c r="BJ1358" s="9">
        <f>Sheet1[[#This Row],[PRECIO CON IGV EXTERNO]]/1.18</f>
        <v>58.474576271186443</v>
      </c>
      <c r="BK1358" s="5" t="str">
        <f>IF(MONTH(Sheet1[[#This Row],[WS_RECIBO1_EMISION]])=5,"G1",IF(MONTH(Sheet1[[#This Row],[WS_RECIBO1_EMISION]])-5=1,"G2","POR DEFINIR"))</f>
        <v>POR DEFINIR</v>
      </c>
      <c r="BL1358" s="5" t="s">
        <v>1798</v>
      </c>
    </row>
    <row r="1359" spans="1:64" x14ac:dyDescent="0.25">
      <c r="A1359">
        <v>2204948</v>
      </c>
      <c r="B1359" t="s">
        <v>1670</v>
      </c>
      <c r="C1359" t="s">
        <v>94</v>
      </c>
      <c r="D1359" t="s">
        <v>95</v>
      </c>
      <c r="E1359" t="s">
        <v>96</v>
      </c>
      <c r="H1359" s="3">
        <v>45806</v>
      </c>
      <c r="I1359" s="13">
        <v>45807.443997488423</v>
      </c>
      <c r="J1359" t="s">
        <v>195</v>
      </c>
      <c r="K1359">
        <v>1000</v>
      </c>
      <c r="L1359" t="s">
        <v>188</v>
      </c>
      <c r="M1359" t="s">
        <v>58</v>
      </c>
      <c r="N1359">
        <v>1</v>
      </c>
      <c r="O1359">
        <v>0</v>
      </c>
      <c r="P1359">
        <v>0</v>
      </c>
      <c r="Q1359">
        <v>0</v>
      </c>
      <c r="R1359" t="s">
        <v>227</v>
      </c>
      <c r="S1359" t="s">
        <v>227</v>
      </c>
      <c r="T1359">
        <v>0</v>
      </c>
      <c r="U1359" t="s">
        <v>227</v>
      </c>
      <c r="V1359" t="s">
        <v>227</v>
      </c>
      <c r="W1359" t="s">
        <v>227</v>
      </c>
      <c r="X1359" t="s">
        <v>227</v>
      </c>
      <c r="Y1359" t="s">
        <v>227</v>
      </c>
      <c r="Z1359" t="s">
        <v>228</v>
      </c>
      <c r="AA1359" t="s">
        <v>62</v>
      </c>
      <c r="AB1359">
        <v>129.9</v>
      </c>
      <c r="AC1359">
        <v>111.563</v>
      </c>
      <c r="AD1359" t="s">
        <v>67</v>
      </c>
      <c r="AE1359" t="s">
        <v>4</v>
      </c>
      <c r="AF1359" t="s">
        <v>8</v>
      </c>
      <c r="AG1359" t="s">
        <v>88</v>
      </c>
      <c r="AH1359" s="3">
        <v>45807</v>
      </c>
      <c r="AJ1359" t="s">
        <v>56</v>
      </c>
      <c r="AK1359" s="3"/>
      <c r="AM1359" s="3"/>
      <c r="AN1359" t="s">
        <v>57</v>
      </c>
      <c r="AO1359" s="3"/>
      <c r="AR1359"/>
      <c r="AS1359">
        <v>202505</v>
      </c>
      <c r="AT1359" s="3">
        <v>45807</v>
      </c>
      <c r="AU1359">
        <v>2204948</v>
      </c>
      <c r="AW1359" s="3"/>
      <c r="AY1359" s="3"/>
      <c r="BA1359" s="3"/>
      <c r="BC1359" s="3"/>
      <c r="BD1359">
        <v>202505</v>
      </c>
      <c r="BE1359">
        <v>202505</v>
      </c>
      <c r="BF1359" s="5">
        <f>IFERROR(VLOOKUP(Sheet1[[#This Row],[ASESOR]],Parámetros!A:B,2,0),Sheet1[[#This Row],[PERIODO_ALTA]])</f>
        <v>202505</v>
      </c>
      <c r="BG1359" s="5" t="str">
        <f>_xlfn.CONCAT(TRIM(Sheet1[[#This Row],[ASESOR]])," ",TRIM(Sheet1[[#This Row],[DEPARTAMENTO]]))</f>
        <v>ALIV TELECOM S.A.C. La Libertad</v>
      </c>
      <c r="BH1359" s="5" t="str">
        <f>Sheet1[[#This Row],[DNI_ASESOR]]</f>
        <v>20609316170</v>
      </c>
      <c r="BI1359">
        <f>IF(Sheet1[[#This Row],[GRUPO]]="G1",IF(AND(Sheet1[[#This Row],[RECIBO1_PAGADO]]&lt;&gt;"",Sheet1[[#This Row],[RECIBO1_PAGADO]]&lt;=DATEVALUE("10/06/2025")),1,0),0)</f>
        <v>0</v>
      </c>
      <c r="BJ1359" s="9">
        <f>Sheet1[[#This Row],[PRECIO CON IGV EXTERNO]]/1.18</f>
        <v>94.544915254237296</v>
      </c>
      <c r="BK1359" s="5" t="str">
        <f>IF(MONTH(Sheet1[[#This Row],[WS_RECIBO1_EMISION]])=5,"G1",IF(MONTH(Sheet1[[#This Row],[WS_RECIBO1_EMISION]])-5=1,"G2","POR DEFINIR"))</f>
        <v>POR DEFINIR</v>
      </c>
      <c r="BL1359" s="5" t="s">
        <v>1798</v>
      </c>
    </row>
    <row r="1360" spans="1:64" x14ac:dyDescent="0.25">
      <c r="A1360">
        <v>2204979</v>
      </c>
      <c r="B1360" t="s">
        <v>1671</v>
      </c>
      <c r="C1360" t="s">
        <v>89</v>
      </c>
      <c r="D1360" t="s">
        <v>89</v>
      </c>
      <c r="E1360" t="s">
        <v>90</v>
      </c>
      <c r="H1360" s="3">
        <v>45807</v>
      </c>
      <c r="I1360" s="13">
        <v>45807.483489004633</v>
      </c>
      <c r="J1360" t="s">
        <v>195</v>
      </c>
      <c r="K1360">
        <v>1000</v>
      </c>
      <c r="L1360" t="s">
        <v>188</v>
      </c>
      <c r="M1360" t="s">
        <v>58</v>
      </c>
      <c r="N1360">
        <v>1</v>
      </c>
      <c r="O1360">
        <v>0</v>
      </c>
      <c r="P1360">
        <v>0</v>
      </c>
      <c r="Q1360">
        <v>0</v>
      </c>
      <c r="R1360" t="s">
        <v>227</v>
      </c>
      <c r="S1360" t="s">
        <v>227</v>
      </c>
      <c r="T1360">
        <v>0</v>
      </c>
      <c r="U1360" t="s">
        <v>227</v>
      </c>
      <c r="V1360" t="s">
        <v>227</v>
      </c>
      <c r="W1360" t="s">
        <v>227</v>
      </c>
      <c r="X1360" t="s">
        <v>227</v>
      </c>
      <c r="Y1360" t="s">
        <v>227</v>
      </c>
      <c r="Z1360" t="s">
        <v>228</v>
      </c>
      <c r="AA1360" t="s">
        <v>54</v>
      </c>
      <c r="AB1360">
        <v>129.9</v>
      </c>
      <c r="AC1360">
        <v>111.563</v>
      </c>
      <c r="AD1360" t="s">
        <v>67</v>
      </c>
      <c r="AE1360" t="s">
        <v>4</v>
      </c>
      <c r="AF1360" t="s">
        <v>8</v>
      </c>
      <c r="AG1360" t="s">
        <v>88</v>
      </c>
      <c r="AH1360" s="3">
        <v>45808</v>
      </c>
      <c r="AJ1360" t="s">
        <v>56</v>
      </c>
      <c r="AK1360" s="3"/>
      <c r="AM1360" s="3"/>
      <c r="AN1360" t="s">
        <v>57</v>
      </c>
      <c r="AO1360" s="3"/>
      <c r="AR1360"/>
      <c r="AS1360">
        <v>202505</v>
      </c>
      <c r="AT1360" s="3">
        <v>45808</v>
      </c>
      <c r="AU1360">
        <v>2204979</v>
      </c>
      <c r="AW1360" s="3"/>
      <c r="AY1360" s="3"/>
      <c r="BA1360" s="3"/>
      <c r="BC1360" s="3"/>
      <c r="BD1360">
        <v>202505</v>
      </c>
      <c r="BE1360">
        <v>202505</v>
      </c>
      <c r="BF1360" s="5">
        <f>IFERROR(VLOOKUP(Sheet1[[#This Row],[ASESOR]],Parámetros!A:B,2,0),Sheet1[[#This Row],[PERIODO_ALTA]])</f>
        <v>202505</v>
      </c>
      <c r="BG1360" s="5" t="str">
        <f>_xlfn.CONCAT(TRIM(Sheet1[[#This Row],[ASESOR]])," ",TRIM(Sheet1[[#This Row],[DEPARTAMENTO]]))</f>
        <v>ALIV TELECOM S.A.C. Piura</v>
      </c>
      <c r="BH1360" s="5" t="str">
        <f>Sheet1[[#This Row],[DNI_ASESOR]]</f>
        <v>20609316170</v>
      </c>
      <c r="BI1360">
        <f>IF(Sheet1[[#This Row],[GRUPO]]="G1",IF(AND(Sheet1[[#This Row],[RECIBO1_PAGADO]]&lt;&gt;"",Sheet1[[#This Row],[RECIBO1_PAGADO]]&lt;=DATEVALUE("10/06/2025")),1,0),0)</f>
        <v>0</v>
      </c>
      <c r="BJ1360" s="9">
        <f>Sheet1[[#This Row],[PRECIO CON IGV EXTERNO]]/1.18</f>
        <v>94.544915254237296</v>
      </c>
      <c r="BK1360" s="5" t="str">
        <f>IF(MONTH(Sheet1[[#This Row],[WS_RECIBO1_EMISION]])=5,"G1",IF(MONTH(Sheet1[[#This Row],[WS_RECIBO1_EMISION]])-5=1,"G2","POR DEFINIR"))</f>
        <v>POR DEFINIR</v>
      </c>
      <c r="BL1360" s="5" t="s">
        <v>1798</v>
      </c>
    </row>
    <row r="1361" spans="1:64" x14ac:dyDescent="0.25">
      <c r="A1361">
        <v>2205001</v>
      </c>
      <c r="B1361" t="s">
        <v>1672</v>
      </c>
      <c r="C1361" t="s">
        <v>94</v>
      </c>
      <c r="D1361" t="s">
        <v>95</v>
      </c>
      <c r="E1361" t="s">
        <v>96</v>
      </c>
      <c r="H1361" s="3">
        <v>45807</v>
      </c>
      <c r="I1361" s="13">
        <v>45807.48138665509</v>
      </c>
      <c r="J1361" t="s">
        <v>190</v>
      </c>
      <c r="K1361">
        <v>350</v>
      </c>
      <c r="L1361" t="s">
        <v>186</v>
      </c>
      <c r="M1361" t="s">
        <v>53</v>
      </c>
      <c r="N1361">
        <v>0</v>
      </c>
      <c r="O1361">
        <v>0</v>
      </c>
      <c r="P1361">
        <v>0</v>
      </c>
      <c r="Q1361">
        <v>0</v>
      </c>
      <c r="R1361" t="s">
        <v>227</v>
      </c>
      <c r="S1361" t="s">
        <v>227</v>
      </c>
      <c r="T1361">
        <v>0</v>
      </c>
      <c r="U1361" t="s">
        <v>227</v>
      </c>
      <c r="V1361" t="s">
        <v>227</v>
      </c>
      <c r="W1361" t="s">
        <v>227</v>
      </c>
      <c r="X1361" t="s">
        <v>227</v>
      </c>
      <c r="Y1361" t="s">
        <v>227</v>
      </c>
      <c r="Z1361" t="s">
        <v>227</v>
      </c>
      <c r="AA1361" t="s">
        <v>54</v>
      </c>
      <c r="AB1361">
        <v>69</v>
      </c>
      <c r="AC1361">
        <v>69</v>
      </c>
      <c r="AD1361" t="s">
        <v>67</v>
      </c>
      <c r="AE1361" t="s">
        <v>4</v>
      </c>
      <c r="AF1361" t="s">
        <v>8</v>
      </c>
      <c r="AG1361" t="s">
        <v>88</v>
      </c>
      <c r="AH1361" s="3">
        <v>45807</v>
      </c>
      <c r="AJ1361" t="s">
        <v>56</v>
      </c>
      <c r="AK1361" s="3"/>
      <c r="AM1361" s="3"/>
      <c r="AN1361" t="s">
        <v>57</v>
      </c>
      <c r="AO1361" s="3"/>
      <c r="AR1361"/>
      <c r="AS1361">
        <v>202505</v>
      </c>
      <c r="AT1361" s="3">
        <v>45807</v>
      </c>
      <c r="AU1361">
        <v>2205001</v>
      </c>
      <c r="AW1361" s="3"/>
      <c r="AY1361" s="3"/>
      <c r="BA1361" s="3"/>
      <c r="BC1361" s="3"/>
      <c r="BD1361">
        <v>202505</v>
      </c>
      <c r="BE1361">
        <v>202505</v>
      </c>
      <c r="BF1361" s="5">
        <f>IFERROR(VLOOKUP(Sheet1[[#This Row],[ASESOR]],Parámetros!A:B,2,0),Sheet1[[#This Row],[PERIODO_ALTA]])</f>
        <v>202505</v>
      </c>
      <c r="BG1361" s="5" t="str">
        <f>_xlfn.CONCAT(TRIM(Sheet1[[#This Row],[ASESOR]])," ",TRIM(Sheet1[[#This Row],[DEPARTAMENTO]]))</f>
        <v>ALIV TELECOM S.A.C. La Libertad</v>
      </c>
      <c r="BH1361" s="5" t="str">
        <f>Sheet1[[#This Row],[DNI_ASESOR]]</f>
        <v>20609316170</v>
      </c>
      <c r="BI1361">
        <f>IF(Sheet1[[#This Row],[GRUPO]]="G1",IF(AND(Sheet1[[#This Row],[RECIBO1_PAGADO]]&lt;&gt;"",Sheet1[[#This Row],[RECIBO1_PAGADO]]&lt;=DATEVALUE("10/06/2025")),1,0),0)</f>
        <v>0</v>
      </c>
      <c r="BJ1361" s="9">
        <f>Sheet1[[#This Row],[PRECIO CON IGV EXTERNO]]/1.18</f>
        <v>58.474576271186443</v>
      </c>
      <c r="BK1361" s="5" t="str">
        <f>IF(MONTH(Sheet1[[#This Row],[WS_RECIBO1_EMISION]])=5,"G1",IF(MONTH(Sheet1[[#This Row],[WS_RECIBO1_EMISION]])-5=1,"G2","POR DEFINIR"))</f>
        <v>POR DEFINIR</v>
      </c>
      <c r="BL1361" s="5" t="s">
        <v>1798</v>
      </c>
    </row>
    <row r="1362" spans="1:64" x14ac:dyDescent="0.25">
      <c r="A1362">
        <v>2205006</v>
      </c>
      <c r="B1362" t="s">
        <v>1673</v>
      </c>
      <c r="C1362" t="s">
        <v>85</v>
      </c>
      <c r="D1362" t="s">
        <v>86</v>
      </c>
      <c r="E1362" t="s">
        <v>66</v>
      </c>
      <c r="H1362" s="3">
        <v>45807</v>
      </c>
      <c r="I1362" s="13">
        <v>45807.464719097225</v>
      </c>
      <c r="J1362" t="s">
        <v>190</v>
      </c>
      <c r="K1362">
        <v>350</v>
      </c>
      <c r="L1362" t="s">
        <v>186</v>
      </c>
      <c r="M1362" t="s">
        <v>53</v>
      </c>
      <c r="N1362">
        <v>0</v>
      </c>
      <c r="O1362">
        <v>0</v>
      </c>
      <c r="P1362">
        <v>0</v>
      </c>
      <c r="Q1362">
        <v>0</v>
      </c>
      <c r="R1362" t="s">
        <v>227</v>
      </c>
      <c r="S1362" t="s">
        <v>227</v>
      </c>
      <c r="T1362">
        <v>0</v>
      </c>
      <c r="U1362" t="s">
        <v>227</v>
      </c>
      <c r="V1362" t="s">
        <v>227</v>
      </c>
      <c r="W1362" t="s">
        <v>227</v>
      </c>
      <c r="X1362" t="s">
        <v>227</v>
      </c>
      <c r="Y1362" t="s">
        <v>227</v>
      </c>
      <c r="Z1362" t="s">
        <v>227</v>
      </c>
      <c r="AA1362" t="s">
        <v>64</v>
      </c>
      <c r="AB1362">
        <v>69</v>
      </c>
      <c r="AC1362">
        <v>69</v>
      </c>
      <c r="AD1362" t="s">
        <v>67</v>
      </c>
      <c r="AE1362" t="s">
        <v>91</v>
      </c>
      <c r="AF1362" t="s">
        <v>92</v>
      </c>
      <c r="AG1362" t="s">
        <v>88</v>
      </c>
      <c r="AH1362" s="3">
        <v>45807</v>
      </c>
      <c r="AJ1362" t="s">
        <v>56</v>
      </c>
      <c r="AK1362" s="3"/>
      <c r="AM1362" s="3"/>
      <c r="AN1362" t="s">
        <v>57</v>
      </c>
      <c r="AO1362" s="3"/>
      <c r="AR1362"/>
      <c r="AS1362">
        <v>202505</v>
      </c>
      <c r="AT1362" s="3">
        <v>45807</v>
      </c>
      <c r="AU1362">
        <v>2205006</v>
      </c>
      <c r="AW1362" s="3"/>
      <c r="AY1362" s="3"/>
      <c r="BA1362" s="3"/>
      <c r="BC1362" s="3"/>
      <c r="BD1362">
        <v>202505</v>
      </c>
      <c r="BE1362">
        <v>202505</v>
      </c>
      <c r="BF1362" s="5">
        <f>IFERROR(VLOOKUP(Sheet1[[#This Row],[ASESOR]],Parámetros!A:B,2,0),Sheet1[[#This Row],[PERIODO_ALTA]])</f>
        <v>202505</v>
      </c>
      <c r="BG1362" s="5" t="str">
        <f>_xlfn.CONCAT(TRIM(Sheet1[[#This Row],[ASESOR]])," ",TRIM(Sheet1[[#This Row],[DEPARTAMENTO]]))</f>
        <v>YBENS GROUP Lambayeque</v>
      </c>
      <c r="BH1362" s="5" t="str">
        <f>Sheet1[[#This Row],[DNI_ASESOR]]</f>
        <v>20610803131</v>
      </c>
      <c r="BI1362">
        <f>IF(Sheet1[[#This Row],[GRUPO]]="G1",IF(AND(Sheet1[[#This Row],[RECIBO1_PAGADO]]&lt;&gt;"",Sheet1[[#This Row],[RECIBO1_PAGADO]]&lt;=DATEVALUE("10/06/2025")),1,0),0)</f>
        <v>0</v>
      </c>
      <c r="BJ1362" s="9">
        <f>Sheet1[[#This Row],[PRECIO CON IGV EXTERNO]]/1.18</f>
        <v>58.474576271186443</v>
      </c>
      <c r="BK1362" s="5" t="str">
        <f>IF(MONTH(Sheet1[[#This Row],[WS_RECIBO1_EMISION]])=5,"G1",IF(MONTH(Sheet1[[#This Row],[WS_RECIBO1_EMISION]])-5=1,"G2","POR DEFINIR"))</f>
        <v>POR DEFINIR</v>
      </c>
      <c r="BL1362" s="5" t="s">
        <v>1798</v>
      </c>
    </row>
    <row r="1363" spans="1:64" x14ac:dyDescent="0.25">
      <c r="A1363">
        <v>2205010</v>
      </c>
      <c r="B1363" t="s">
        <v>1674</v>
      </c>
      <c r="C1363" t="s">
        <v>85</v>
      </c>
      <c r="D1363" t="s">
        <v>86</v>
      </c>
      <c r="E1363" t="s">
        <v>104</v>
      </c>
      <c r="H1363" s="3">
        <v>45807</v>
      </c>
      <c r="I1363" s="13">
        <v>45807.469097222223</v>
      </c>
      <c r="J1363" t="s">
        <v>190</v>
      </c>
      <c r="K1363">
        <v>350</v>
      </c>
      <c r="L1363" t="s">
        <v>186</v>
      </c>
      <c r="M1363" t="s">
        <v>53</v>
      </c>
      <c r="N1363">
        <v>0</v>
      </c>
      <c r="O1363">
        <v>0</v>
      </c>
      <c r="P1363">
        <v>0</v>
      </c>
      <c r="Q1363">
        <v>0</v>
      </c>
      <c r="R1363" t="s">
        <v>227</v>
      </c>
      <c r="S1363" t="s">
        <v>227</v>
      </c>
      <c r="T1363">
        <v>0</v>
      </c>
      <c r="U1363" t="s">
        <v>227</v>
      </c>
      <c r="V1363" t="s">
        <v>227</v>
      </c>
      <c r="W1363" t="s">
        <v>227</v>
      </c>
      <c r="X1363" t="s">
        <v>227</v>
      </c>
      <c r="Y1363" t="s">
        <v>227</v>
      </c>
      <c r="Z1363" t="s">
        <v>227</v>
      </c>
      <c r="AA1363" t="s">
        <v>54</v>
      </c>
      <c r="AB1363">
        <v>69</v>
      </c>
      <c r="AC1363">
        <v>69</v>
      </c>
      <c r="AD1363" t="s">
        <v>55</v>
      </c>
      <c r="AE1363" t="s">
        <v>141</v>
      </c>
      <c r="AF1363" t="s">
        <v>187</v>
      </c>
      <c r="AG1363" t="s">
        <v>88</v>
      </c>
      <c r="AH1363" s="3">
        <v>45807</v>
      </c>
      <c r="AJ1363" t="s">
        <v>56</v>
      </c>
      <c r="AK1363" s="3"/>
      <c r="AM1363" s="3"/>
      <c r="AN1363" t="s">
        <v>57</v>
      </c>
      <c r="AO1363" s="3"/>
      <c r="AR1363"/>
      <c r="AS1363">
        <v>202505</v>
      </c>
      <c r="AT1363" s="3">
        <v>45807</v>
      </c>
      <c r="AU1363">
        <v>2205010</v>
      </c>
      <c r="AW1363" s="3"/>
      <c r="AY1363" s="3"/>
      <c r="BA1363" s="3"/>
      <c r="BC1363" s="3"/>
      <c r="BD1363">
        <v>202505</v>
      </c>
      <c r="BE1363">
        <v>202505</v>
      </c>
      <c r="BF1363" s="5">
        <f>IFERROR(VLOOKUP(Sheet1[[#This Row],[ASESOR]],Parámetros!A:B,2,0),Sheet1[[#This Row],[PERIODO_ALTA]])</f>
        <v>202505</v>
      </c>
      <c r="BG1363" s="5" t="str">
        <f>_xlfn.CONCAT(TRIM(Sheet1[[#This Row],[ASESOR]])," ",TRIM(Sheet1[[#This Row],[DEPARTAMENTO]]))</f>
        <v>EXPORTEL PROVINCIA Lambayeque</v>
      </c>
      <c r="BH1363" s="5" t="str">
        <f>Sheet1[[#This Row],[DNI_ASESOR]]</f>
        <v>20610487672</v>
      </c>
      <c r="BI1363">
        <f>IF(Sheet1[[#This Row],[GRUPO]]="G1",IF(AND(Sheet1[[#This Row],[RECIBO1_PAGADO]]&lt;&gt;"",Sheet1[[#This Row],[RECIBO1_PAGADO]]&lt;=DATEVALUE("10/06/2025")),1,0),0)</f>
        <v>0</v>
      </c>
      <c r="BJ1363" s="9">
        <f>Sheet1[[#This Row],[PRECIO CON IGV EXTERNO]]/1.18</f>
        <v>58.474576271186443</v>
      </c>
      <c r="BK1363" s="5" t="str">
        <f>IF(MONTH(Sheet1[[#This Row],[WS_RECIBO1_EMISION]])=5,"G1",IF(MONTH(Sheet1[[#This Row],[WS_RECIBO1_EMISION]])-5=1,"G2","POR DEFINIR"))</f>
        <v>POR DEFINIR</v>
      </c>
      <c r="BL1363" s="5" t="s">
        <v>1798</v>
      </c>
    </row>
    <row r="1364" spans="1:64" x14ac:dyDescent="0.25">
      <c r="A1364">
        <v>2205022</v>
      </c>
      <c r="B1364" t="s">
        <v>1675</v>
      </c>
      <c r="C1364" t="s">
        <v>1003</v>
      </c>
      <c r="D1364" t="s">
        <v>1003</v>
      </c>
      <c r="E1364" t="s">
        <v>1004</v>
      </c>
      <c r="H1364" s="3">
        <v>45807</v>
      </c>
      <c r="I1364" s="13">
        <v>45807.493911921294</v>
      </c>
      <c r="J1364" t="s">
        <v>191</v>
      </c>
      <c r="K1364">
        <v>550</v>
      </c>
      <c r="L1364" t="s">
        <v>186</v>
      </c>
      <c r="M1364" t="s">
        <v>53</v>
      </c>
      <c r="N1364">
        <v>0</v>
      </c>
      <c r="O1364">
        <v>0</v>
      </c>
      <c r="P1364">
        <v>0</v>
      </c>
      <c r="Q1364">
        <v>0</v>
      </c>
      <c r="R1364" t="s">
        <v>227</v>
      </c>
      <c r="S1364" t="s">
        <v>227</v>
      </c>
      <c r="T1364">
        <v>0</v>
      </c>
      <c r="U1364" t="s">
        <v>227</v>
      </c>
      <c r="V1364" t="s">
        <v>227</v>
      </c>
      <c r="W1364" t="s">
        <v>227</v>
      </c>
      <c r="X1364" t="s">
        <v>227</v>
      </c>
      <c r="Y1364" t="s">
        <v>227</v>
      </c>
      <c r="Z1364" t="s">
        <v>227</v>
      </c>
      <c r="AA1364" t="s">
        <v>64</v>
      </c>
      <c r="AB1364">
        <v>89</v>
      </c>
      <c r="AC1364">
        <v>89</v>
      </c>
      <c r="AD1364" t="s">
        <v>67</v>
      </c>
      <c r="AE1364" t="s">
        <v>1005</v>
      </c>
      <c r="AF1364" t="s">
        <v>1006</v>
      </c>
      <c r="AG1364" t="s">
        <v>88</v>
      </c>
      <c r="AH1364" s="3">
        <v>45807</v>
      </c>
      <c r="AJ1364" t="s">
        <v>56</v>
      </c>
      <c r="AK1364" s="3"/>
      <c r="AM1364" s="3"/>
      <c r="AN1364" t="s">
        <v>57</v>
      </c>
      <c r="AO1364" s="3"/>
      <c r="AR1364"/>
      <c r="AS1364">
        <v>202505</v>
      </c>
      <c r="AT1364" s="3">
        <v>45807</v>
      </c>
      <c r="AU1364">
        <v>2205022</v>
      </c>
      <c r="AW1364" s="3"/>
      <c r="AY1364" s="3"/>
      <c r="BA1364" s="3"/>
      <c r="BC1364" s="3"/>
      <c r="BD1364">
        <v>202505</v>
      </c>
      <c r="BE1364">
        <v>202505</v>
      </c>
      <c r="BF1364" s="5">
        <f>IFERROR(VLOOKUP(Sheet1[[#This Row],[ASESOR]],Parámetros!A:B,2,0),Sheet1[[#This Row],[PERIODO_ALTA]])</f>
        <v>202505</v>
      </c>
      <c r="BG1364" s="5" t="str">
        <f>_xlfn.CONCAT(TRIM(Sheet1[[#This Row],[ASESOR]])," ",TRIM(Sheet1[[#This Row],[DEPARTAMENTO]]))</f>
        <v>LEXY COMPANY E.I.R.L Arequipa</v>
      </c>
      <c r="BH1364" s="5" t="str">
        <f>Sheet1[[#This Row],[DNI_ASESOR]]</f>
        <v>20610942157</v>
      </c>
      <c r="BI1364">
        <f>IF(Sheet1[[#This Row],[GRUPO]]="G1",IF(AND(Sheet1[[#This Row],[RECIBO1_PAGADO]]&lt;&gt;"",Sheet1[[#This Row],[RECIBO1_PAGADO]]&lt;=DATEVALUE("10/06/2025")),1,0),0)</f>
        <v>0</v>
      </c>
      <c r="BJ1364" s="9">
        <f>Sheet1[[#This Row],[PRECIO CON IGV EXTERNO]]/1.18</f>
        <v>75.423728813559322</v>
      </c>
      <c r="BK1364" s="5" t="str">
        <f>IF(MONTH(Sheet1[[#This Row],[WS_RECIBO1_EMISION]])=5,"G1",IF(MONTH(Sheet1[[#This Row],[WS_RECIBO1_EMISION]])-5=1,"G2","POR DEFINIR"))</f>
        <v>POR DEFINIR</v>
      </c>
      <c r="BL1364" s="5" t="s">
        <v>1797</v>
      </c>
    </row>
    <row r="1365" spans="1:64" x14ac:dyDescent="0.25">
      <c r="A1365">
        <v>2205029</v>
      </c>
      <c r="B1365" t="s">
        <v>1676</v>
      </c>
      <c r="C1365" t="s">
        <v>85</v>
      </c>
      <c r="D1365" t="s">
        <v>86</v>
      </c>
      <c r="E1365" t="s">
        <v>87</v>
      </c>
      <c r="H1365" s="3">
        <v>45806</v>
      </c>
      <c r="I1365" s="13">
        <v>45807.469203738423</v>
      </c>
      <c r="J1365" t="s">
        <v>190</v>
      </c>
      <c r="K1365">
        <v>350</v>
      </c>
      <c r="L1365" t="s">
        <v>186</v>
      </c>
      <c r="M1365" t="s">
        <v>53</v>
      </c>
      <c r="N1365">
        <v>0</v>
      </c>
      <c r="O1365">
        <v>0</v>
      </c>
      <c r="P1365">
        <v>0</v>
      </c>
      <c r="Q1365">
        <v>0</v>
      </c>
      <c r="R1365" t="s">
        <v>227</v>
      </c>
      <c r="S1365" t="s">
        <v>227</v>
      </c>
      <c r="T1365">
        <v>0</v>
      </c>
      <c r="U1365" t="s">
        <v>227</v>
      </c>
      <c r="V1365" t="s">
        <v>227</v>
      </c>
      <c r="W1365" t="s">
        <v>227</v>
      </c>
      <c r="X1365" t="s">
        <v>227</v>
      </c>
      <c r="Y1365" t="s">
        <v>227</v>
      </c>
      <c r="Z1365" t="s">
        <v>227</v>
      </c>
      <c r="AA1365" t="s">
        <v>54</v>
      </c>
      <c r="AB1365">
        <v>69</v>
      </c>
      <c r="AC1365">
        <v>69</v>
      </c>
      <c r="AD1365" t="s">
        <v>55</v>
      </c>
      <c r="AE1365" t="s">
        <v>141</v>
      </c>
      <c r="AF1365" t="s">
        <v>187</v>
      </c>
      <c r="AG1365" t="s">
        <v>88</v>
      </c>
      <c r="AH1365" s="3">
        <v>45807</v>
      </c>
      <c r="AJ1365" t="s">
        <v>56</v>
      </c>
      <c r="AK1365" s="3"/>
      <c r="AM1365" s="3"/>
      <c r="AN1365" t="s">
        <v>57</v>
      </c>
      <c r="AO1365" s="3"/>
      <c r="AR1365"/>
      <c r="AS1365">
        <v>202505</v>
      </c>
      <c r="AT1365" s="3">
        <v>45807</v>
      </c>
      <c r="AU1365">
        <v>2205029</v>
      </c>
      <c r="AW1365" s="3"/>
      <c r="AY1365" s="3"/>
      <c r="BA1365" s="3"/>
      <c r="BC1365" s="3"/>
      <c r="BD1365">
        <v>202505</v>
      </c>
      <c r="BE1365">
        <v>202505</v>
      </c>
      <c r="BF1365" s="5">
        <f>IFERROR(VLOOKUP(Sheet1[[#This Row],[ASESOR]],Parámetros!A:B,2,0),Sheet1[[#This Row],[PERIODO_ALTA]])</f>
        <v>202505</v>
      </c>
      <c r="BG1365" s="5" t="str">
        <f>_xlfn.CONCAT(TRIM(Sheet1[[#This Row],[ASESOR]])," ",TRIM(Sheet1[[#This Row],[DEPARTAMENTO]]))</f>
        <v>EXPORTEL PROVINCIA Lambayeque</v>
      </c>
      <c r="BH1365" s="5" t="str">
        <f>Sheet1[[#This Row],[DNI_ASESOR]]</f>
        <v>20610487672</v>
      </c>
      <c r="BI1365">
        <f>IF(Sheet1[[#This Row],[GRUPO]]="G1",IF(AND(Sheet1[[#This Row],[RECIBO1_PAGADO]]&lt;&gt;"",Sheet1[[#This Row],[RECIBO1_PAGADO]]&lt;=DATEVALUE("10/06/2025")),1,0),0)</f>
        <v>0</v>
      </c>
      <c r="BJ1365" s="9">
        <f>Sheet1[[#This Row],[PRECIO CON IGV EXTERNO]]/1.18</f>
        <v>58.474576271186443</v>
      </c>
      <c r="BK1365" s="5" t="str">
        <f>IF(MONTH(Sheet1[[#This Row],[WS_RECIBO1_EMISION]])=5,"G1",IF(MONTH(Sheet1[[#This Row],[WS_RECIBO1_EMISION]])-5=1,"G2","POR DEFINIR"))</f>
        <v>POR DEFINIR</v>
      </c>
      <c r="BL1365" s="5" t="s">
        <v>1798</v>
      </c>
    </row>
    <row r="1366" spans="1:64" x14ac:dyDescent="0.25">
      <c r="A1366">
        <v>2205042</v>
      </c>
      <c r="B1366" t="s">
        <v>1677</v>
      </c>
      <c r="C1366" t="s">
        <v>89</v>
      </c>
      <c r="D1366" t="s">
        <v>89</v>
      </c>
      <c r="E1366" t="s">
        <v>93</v>
      </c>
      <c r="H1366" s="3">
        <v>45807</v>
      </c>
      <c r="I1366" s="13">
        <v>45807.489713229166</v>
      </c>
      <c r="J1366" t="s">
        <v>190</v>
      </c>
      <c r="K1366">
        <v>350</v>
      </c>
      <c r="L1366" t="s">
        <v>186</v>
      </c>
      <c r="M1366" t="s">
        <v>53</v>
      </c>
      <c r="N1366">
        <v>0</v>
      </c>
      <c r="O1366">
        <v>0</v>
      </c>
      <c r="P1366">
        <v>0</v>
      </c>
      <c r="Q1366">
        <v>0</v>
      </c>
      <c r="R1366" t="s">
        <v>227</v>
      </c>
      <c r="S1366" t="s">
        <v>227</v>
      </c>
      <c r="T1366">
        <v>0</v>
      </c>
      <c r="U1366" t="s">
        <v>227</v>
      </c>
      <c r="V1366" t="s">
        <v>227</v>
      </c>
      <c r="W1366" t="s">
        <v>227</v>
      </c>
      <c r="X1366" t="s">
        <v>227</v>
      </c>
      <c r="Y1366" t="s">
        <v>227</v>
      </c>
      <c r="Z1366" t="s">
        <v>227</v>
      </c>
      <c r="AA1366" t="s">
        <v>54</v>
      </c>
      <c r="AB1366">
        <v>69</v>
      </c>
      <c r="AC1366">
        <v>69</v>
      </c>
      <c r="AD1366" t="s">
        <v>55</v>
      </c>
      <c r="AE1366" t="s">
        <v>141</v>
      </c>
      <c r="AF1366" t="s">
        <v>187</v>
      </c>
      <c r="AG1366" t="s">
        <v>88</v>
      </c>
      <c r="AH1366" s="3">
        <v>45807</v>
      </c>
      <c r="AJ1366" t="s">
        <v>56</v>
      </c>
      <c r="AK1366" s="3"/>
      <c r="AM1366" s="3"/>
      <c r="AN1366" t="s">
        <v>57</v>
      </c>
      <c r="AO1366" s="3"/>
      <c r="AR1366"/>
      <c r="AS1366">
        <v>202505</v>
      </c>
      <c r="AT1366" s="3">
        <v>45807</v>
      </c>
      <c r="AU1366">
        <v>2205042</v>
      </c>
      <c r="AW1366" s="3"/>
      <c r="AY1366" s="3"/>
      <c r="BA1366" s="3"/>
      <c r="BC1366" s="3"/>
      <c r="BD1366">
        <v>202505</v>
      </c>
      <c r="BE1366">
        <v>202505</v>
      </c>
      <c r="BF1366" s="5">
        <f>IFERROR(VLOOKUP(Sheet1[[#This Row],[ASESOR]],Parámetros!A:B,2,0),Sheet1[[#This Row],[PERIODO_ALTA]])</f>
        <v>202505</v>
      </c>
      <c r="BG1366" s="5" t="str">
        <f>_xlfn.CONCAT(TRIM(Sheet1[[#This Row],[ASESOR]])," ",TRIM(Sheet1[[#This Row],[DEPARTAMENTO]]))</f>
        <v>EXPORTEL PROVINCIA Piura</v>
      </c>
      <c r="BH1366" s="5" t="str">
        <f>Sheet1[[#This Row],[DNI_ASESOR]]</f>
        <v>20610487672</v>
      </c>
      <c r="BI1366">
        <f>IF(Sheet1[[#This Row],[GRUPO]]="G1",IF(AND(Sheet1[[#This Row],[RECIBO1_PAGADO]]&lt;&gt;"",Sheet1[[#This Row],[RECIBO1_PAGADO]]&lt;=DATEVALUE("10/06/2025")),1,0),0)</f>
        <v>0</v>
      </c>
      <c r="BJ1366" s="9">
        <f>Sheet1[[#This Row],[PRECIO CON IGV EXTERNO]]/1.18</f>
        <v>58.474576271186443</v>
      </c>
      <c r="BK1366" s="5" t="str">
        <f>IF(MONTH(Sheet1[[#This Row],[WS_RECIBO1_EMISION]])=5,"G1",IF(MONTH(Sheet1[[#This Row],[WS_RECIBO1_EMISION]])-5=1,"G2","POR DEFINIR"))</f>
        <v>POR DEFINIR</v>
      </c>
      <c r="BL1366" s="5" t="s">
        <v>1798</v>
      </c>
    </row>
    <row r="1367" spans="1:64" x14ac:dyDescent="0.25">
      <c r="A1367">
        <v>2205043</v>
      </c>
      <c r="B1367" t="s">
        <v>1678</v>
      </c>
      <c r="C1367" t="s">
        <v>89</v>
      </c>
      <c r="D1367" t="s">
        <v>89</v>
      </c>
      <c r="E1367" t="s">
        <v>90</v>
      </c>
      <c r="H1367" s="3">
        <v>45807</v>
      </c>
      <c r="I1367" s="13">
        <v>45807.487679594909</v>
      </c>
      <c r="J1367" t="s">
        <v>195</v>
      </c>
      <c r="K1367">
        <v>1000</v>
      </c>
      <c r="L1367" t="s">
        <v>188</v>
      </c>
      <c r="M1367" t="s">
        <v>58</v>
      </c>
      <c r="N1367">
        <v>1</v>
      </c>
      <c r="O1367">
        <v>0</v>
      </c>
      <c r="P1367">
        <v>0</v>
      </c>
      <c r="Q1367">
        <v>0</v>
      </c>
      <c r="R1367" t="s">
        <v>227</v>
      </c>
      <c r="S1367" t="s">
        <v>227</v>
      </c>
      <c r="T1367">
        <v>0</v>
      </c>
      <c r="U1367" t="s">
        <v>227</v>
      </c>
      <c r="V1367" t="s">
        <v>227</v>
      </c>
      <c r="W1367" t="s">
        <v>227</v>
      </c>
      <c r="X1367" t="s">
        <v>227</v>
      </c>
      <c r="Y1367" t="s">
        <v>227</v>
      </c>
      <c r="Z1367" t="s">
        <v>228</v>
      </c>
      <c r="AA1367" t="s">
        <v>54</v>
      </c>
      <c r="AB1367">
        <v>129.9</v>
      </c>
      <c r="AC1367">
        <v>111.563</v>
      </c>
      <c r="AD1367" t="s">
        <v>60</v>
      </c>
      <c r="AE1367" t="s">
        <v>4</v>
      </c>
      <c r="AF1367" t="s">
        <v>8</v>
      </c>
      <c r="AG1367" t="s">
        <v>88</v>
      </c>
      <c r="AH1367" s="3">
        <v>45808</v>
      </c>
      <c r="AJ1367" t="s">
        <v>56</v>
      </c>
      <c r="AK1367" s="3"/>
      <c r="AM1367" s="3"/>
      <c r="AN1367" t="s">
        <v>57</v>
      </c>
      <c r="AO1367" s="3"/>
      <c r="AR1367"/>
      <c r="AS1367">
        <v>202505</v>
      </c>
      <c r="AT1367" s="3">
        <v>45808</v>
      </c>
      <c r="AU1367">
        <v>2205043</v>
      </c>
      <c r="AW1367" s="3"/>
      <c r="AY1367" s="3"/>
      <c r="BA1367" s="3"/>
      <c r="BC1367" s="3"/>
      <c r="BD1367">
        <v>202505</v>
      </c>
      <c r="BE1367">
        <v>202505</v>
      </c>
      <c r="BF1367" s="5">
        <f>IFERROR(VLOOKUP(Sheet1[[#This Row],[ASESOR]],Parámetros!A:B,2,0),Sheet1[[#This Row],[PERIODO_ALTA]])</f>
        <v>202505</v>
      </c>
      <c r="BG1367" s="5" t="str">
        <f>_xlfn.CONCAT(TRIM(Sheet1[[#This Row],[ASESOR]])," ",TRIM(Sheet1[[#This Row],[DEPARTAMENTO]]))</f>
        <v>ALIV TELECOM S.A.C. Piura</v>
      </c>
      <c r="BH1367" s="5" t="str">
        <f>Sheet1[[#This Row],[DNI_ASESOR]]</f>
        <v>20609316170</v>
      </c>
      <c r="BI1367">
        <f>IF(Sheet1[[#This Row],[GRUPO]]="G1",IF(AND(Sheet1[[#This Row],[RECIBO1_PAGADO]]&lt;&gt;"",Sheet1[[#This Row],[RECIBO1_PAGADO]]&lt;=DATEVALUE("10/06/2025")),1,0),0)</f>
        <v>0</v>
      </c>
      <c r="BJ1367" s="9">
        <f>Sheet1[[#This Row],[PRECIO CON IGV EXTERNO]]/1.18</f>
        <v>94.544915254237296</v>
      </c>
      <c r="BK1367" s="5" t="str">
        <f>IF(MONTH(Sheet1[[#This Row],[WS_RECIBO1_EMISION]])=5,"G1",IF(MONTH(Sheet1[[#This Row],[WS_RECIBO1_EMISION]])-5=1,"G2","POR DEFINIR"))</f>
        <v>POR DEFINIR</v>
      </c>
      <c r="BL1367" s="5" t="s">
        <v>1798</v>
      </c>
    </row>
    <row r="1368" spans="1:64" x14ac:dyDescent="0.25">
      <c r="A1368">
        <v>2205044</v>
      </c>
      <c r="B1368" t="s">
        <v>1679</v>
      </c>
      <c r="C1368" t="s">
        <v>98</v>
      </c>
      <c r="D1368" t="s">
        <v>99</v>
      </c>
      <c r="E1368" t="s">
        <v>101</v>
      </c>
      <c r="H1368" s="3">
        <v>45807</v>
      </c>
      <c r="I1368" s="13">
        <v>45807.491822719909</v>
      </c>
      <c r="J1368" t="s">
        <v>190</v>
      </c>
      <c r="K1368">
        <v>350</v>
      </c>
      <c r="L1368" t="s">
        <v>186</v>
      </c>
      <c r="M1368" t="s">
        <v>53</v>
      </c>
      <c r="N1368">
        <v>0</v>
      </c>
      <c r="O1368">
        <v>0</v>
      </c>
      <c r="P1368">
        <v>0</v>
      </c>
      <c r="Q1368">
        <v>0</v>
      </c>
      <c r="R1368" t="s">
        <v>227</v>
      </c>
      <c r="S1368" t="s">
        <v>227</v>
      </c>
      <c r="T1368">
        <v>0</v>
      </c>
      <c r="U1368" t="s">
        <v>227</v>
      </c>
      <c r="V1368" t="s">
        <v>227</v>
      </c>
      <c r="W1368" t="s">
        <v>227</v>
      </c>
      <c r="X1368" t="s">
        <v>227</v>
      </c>
      <c r="Y1368" t="s">
        <v>227</v>
      </c>
      <c r="Z1368" t="s">
        <v>227</v>
      </c>
      <c r="AA1368" t="s">
        <v>54</v>
      </c>
      <c r="AB1368">
        <v>69</v>
      </c>
      <c r="AC1368">
        <v>69</v>
      </c>
      <c r="AD1368" t="s">
        <v>67</v>
      </c>
      <c r="AE1368" t="s">
        <v>141</v>
      </c>
      <c r="AF1368" t="s">
        <v>187</v>
      </c>
      <c r="AG1368" t="s">
        <v>88</v>
      </c>
      <c r="AH1368" s="3">
        <v>45807</v>
      </c>
      <c r="AJ1368" t="s">
        <v>56</v>
      </c>
      <c r="AK1368" s="3"/>
      <c r="AM1368" s="3"/>
      <c r="AN1368" t="s">
        <v>57</v>
      </c>
      <c r="AO1368" s="3"/>
      <c r="AR1368"/>
      <c r="AS1368">
        <v>202505</v>
      </c>
      <c r="AT1368" s="3">
        <v>45807</v>
      </c>
      <c r="AU1368">
        <v>2205044</v>
      </c>
      <c r="AW1368" s="3"/>
      <c r="AY1368" s="3"/>
      <c r="BA1368" s="3"/>
      <c r="BC1368" s="3"/>
      <c r="BD1368">
        <v>202505</v>
      </c>
      <c r="BE1368">
        <v>202505</v>
      </c>
      <c r="BF1368" s="5">
        <f>IFERROR(VLOOKUP(Sheet1[[#This Row],[ASESOR]],Parámetros!A:B,2,0),Sheet1[[#This Row],[PERIODO_ALTA]])</f>
        <v>202505</v>
      </c>
      <c r="BG1368" s="5" t="str">
        <f>_xlfn.CONCAT(TRIM(Sheet1[[#This Row],[ASESOR]])," ",TRIM(Sheet1[[#This Row],[DEPARTAMENTO]]))</f>
        <v>EXPORTEL PROVINCIA Áncash</v>
      </c>
      <c r="BH1368" s="5" t="str">
        <f>Sheet1[[#This Row],[DNI_ASESOR]]</f>
        <v>20610487672</v>
      </c>
      <c r="BI1368">
        <f>IF(Sheet1[[#This Row],[GRUPO]]="G1",IF(AND(Sheet1[[#This Row],[RECIBO1_PAGADO]]&lt;&gt;"",Sheet1[[#This Row],[RECIBO1_PAGADO]]&lt;=DATEVALUE("10/06/2025")),1,0),0)</f>
        <v>0</v>
      </c>
      <c r="BJ1368" s="9">
        <f>Sheet1[[#This Row],[PRECIO CON IGV EXTERNO]]/1.18</f>
        <v>58.474576271186443</v>
      </c>
      <c r="BK1368" s="5" t="str">
        <f>IF(MONTH(Sheet1[[#This Row],[WS_RECIBO1_EMISION]])=5,"G1",IF(MONTH(Sheet1[[#This Row],[WS_RECIBO1_EMISION]])-5=1,"G2","POR DEFINIR"))</f>
        <v>POR DEFINIR</v>
      </c>
      <c r="BL1368" s="5" t="s">
        <v>1798</v>
      </c>
    </row>
    <row r="1369" spans="1:64" x14ac:dyDescent="0.25">
      <c r="A1369">
        <v>2205078</v>
      </c>
      <c r="B1369" t="s">
        <v>1680</v>
      </c>
      <c r="C1369" t="s">
        <v>89</v>
      </c>
      <c r="D1369" t="s">
        <v>89</v>
      </c>
      <c r="E1369" t="s">
        <v>89</v>
      </c>
      <c r="H1369" s="3">
        <v>45807</v>
      </c>
      <c r="I1369" s="13">
        <v>45807.500185879631</v>
      </c>
      <c r="J1369" t="s">
        <v>190</v>
      </c>
      <c r="K1369">
        <v>350</v>
      </c>
      <c r="L1369" t="s">
        <v>186</v>
      </c>
      <c r="M1369" t="s">
        <v>53</v>
      </c>
      <c r="N1369">
        <v>0</v>
      </c>
      <c r="O1369">
        <v>0</v>
      </c>
      <c r="P1369">
        <v>0</v>
      </c>
      <c r="Q1369">
        <v>0</v>
      </c>
      <c r="R1369" t="s">
        <v>227</v>
      </c>
      <c r="S1369" t="s">
        <v>227</v>
      </c>
      <c r="T1369">
        <v>0</v>
      </c>
      <c r="U1369" t="s">
        <v>227</v>
      </c>
      <c r="V1369" t="s">
        <v>227</v>
      </c>
      <c r="W1369" t="s">
        <v>227</v>
      </c>
      <c r="X1369" t="s">
        <v>227</v>
      </c>
      <c r="Y1369" t="s">
        <v>227</v>
      </c>
      <c r="Z1369" t="s">
        <v>227</v>
      </c>
      <c r="AA1369" t="s">
        <v>54</v>
      </c>
      <c r="AB1369">
        <v>69</v>
      </c>
      <c r="AC1369">
        <v>69</v>
      </c>
      <c r="AD1369" t="s">
        <v>55</v>
      </c>
      <c r="AE1369" t="s">
        <v>141</v>
      </c>
      <c r="AF1369" t="s">
        <v>187</v>
      </c>
      <c r="AG1369" t="s">
        <v>88</v>
      </c>
      <c r="AH1369" s="3">
        <v>45807</v>
      </c>
      <c r="AJ1369" t="s">
        <v>56</v>
      </c>
      <c r="AK1369" s="3"/>
      <c r="AM1369" s="3"/>
      <c r="AN1369" t="s">
        <v>57</v>
      </c>
      <c r="AO1369" s="3"/>
      <c r="AR1369"/>
      <c r="AS1369">
        <v>202505</v>
      </c>
      <c r="AT1369" s="3">
        <v>45807</v>
      </c>
      <c r="AU1369">
        <v>2205078</v>
      </c>
      <c r="AW1369" s="3"/>
      <c r="AY1369" s="3"/>
      <c r="BA1369" s="3"/>
      <c r="BC1369" s="3"/>
      <c r="BD1369">
        <v>202505</v>
      </c>
      <c r="BE1369">
        <v>202505</v>
      </c>
      <c r="BF1369" s="5">
        <f>IFERROR(VLOOKUP(Sheet1[[#This Row],[ASESOR]],Parámetros!A:B,2,0),Sheet1[[#This Row],[PERIODO_ALTA]])</f>
        <v>202505</v>
      </c>
      <c r="BG1369" s="5" t="str">
        <f>_xlfn.CONCAT(TRIM(Sheet1[[#This Row],[ASESOR]])," ",TRIM(Sheet1[[#This Row],[DEPARTAMENTO]]))</f>
        <v>EXPORTEL PROVINCIA Piura</v>
      </c>
      <c r="BH1369" s="5" t="str">
        <f>Sheet1[[#This Row],[DNI_ASESOR]]</f>
        <v>20610487672</v>
      </c>
      <c r="BI1369">
        <f>IF(Sheet1[[#This Row],[GRUPO]]="G1",IF(AND(Sheet1[[#This Row],[RECIBO1_PAGADO]]&lt;&gt;"",Sheet1[[#This Row],[RECIBO1_PAGADO]]&lt;=DATEVALUE("10/06/2025")),1,0),0)</f>
        <v>0</v>
      </c>
      <c r="BJ1369" s="9">
        <f>Sheet1[[#This Row],[PRECIO CON IGV EXTERNO]]/1.18</f>
        <v>58.474576271186443</v>
      </c>
      <c r="BK1369" s="5" t="str">
        <f>IF(MONTH(Sheet1[[#This Row],[WS_RECIBO1_EMISION]])=5,"G1",IF(MONTH(Sheet1[[#This Row],[WS_RECIBO1_EMISION]])-5=1,"G2","POR DEFINIR"))</f>
        <v>POR DEFINIR</v>
      </c>
      <c r="BL1369" s="5" t="s">
        <v>1798</v>
      </c>
    </row>
    <row r="1370" spans="1:64" x14ac:dyDescent="0.25">
      <c r="A1370">
        <v>2205111</v>
      </c>
      <c r="B1370" t="s">
        <v>1681</v>
      </c>
      <c r="C1370" t="s">
        <v>85</v>
      </c>
      <c r="D1370" t="s">
        <v>86</v>
      </c>
      <c r="E1370" t="s">
        <v>103</v>
      </c>
      <c r="H1370" s="3">
        <v>45807</v>
      </c>
      <c r="I1370" s="13">
        <v>45807.527232523149</v>
      </c>
      <c r="J1370" t="s">
        <v>190</v>
      </c>
      <c r="K1370">
        <v>350</v>
      </c>
      <c r="L1370" t="s">
        <v>186</v>
      </c>
      <c r="M1370" t="s">
        <v>53</v>
      </c>
      <c r="N1370">
        <v>0</v>
      </c>
      <c r="O1370">
        <v>0</v>
      </c>
      <c r="P1370">
        <v>0</v>
      </c>
      <c r="Q1370">
        <v>0</v>
      </c>
      <c r="R1370" t="s">
        <v>227</v>
      </c>
      <c r="S1370" t="s">
        <v>227</v>
      </c>
      <c r="T1370">
        <v>0</v>
      </c>
      <c r="U1370" t="s">
        <v>227</v>
      </c>
      <c r="V1370" t="s">
        <v>227</v>
      </c>
      <c r="W1370" t="s">
        <v>227</v>
      </c>
      <c r="X1370" t="s">
        <v>227</v>
      </c>
      <c r="Y1370" t="s">
        <v>227</v>
      </c>
      <c r="Z1370" t="s">
        <v>227</v>
      </c>
      <c r="AA1370" t="s">
        <v>54</v>
      </c>
      <c r="AB1370">
        <v>69</v>
      </c>
      <c r="AC1370">
        <v>69</v>
      </c>
      <c r="AD1370" t="s">
        <v>60</v>
      </c>
      <c r="AE1370" t="s">
        <v>4</v>
      </c>
      <c r="AF1370" t="s">
        <v>8</v>
      </c>
      <c r="AG1370" t="s">
        <v>88</v>
      </c>
      <c r="AH1370" s="3">
        <v>45807</v>
      </c>
      <c r="AJ1370" t="s">
        <v>56</v>
      </c>
      <c r="AK1370" s="3"/>
      <c r="AM1370" s="3"/>
      <c r="AN1370" t="s">
        <v>57</v>
      </c>
      <c r="AO1370" s="3"/>
      <c r="AR1370"/>
      <c r="AS1370">
        <v>202505</v>
      </c>
      <c r="AT1370" s="3">
        <v>45807</v>
      </c>
      <c r="AU1370">
        <v>2205111</v>
      </c>
      <c r="AW1370" s="3"/>
      <c r="AY1370" s="3"/>
      <c r="BA1370" s="3"/>
      <c r="BC1370" s="3"/>
      <c r="BD1370">
        <v>202505</v>
      </c>
      <c r="BE1370">
        <v>202505</v>
      </c>
      <c r="BF1370" s="5">
        <f>IFERROR(VLOOKUP(Sheet1[[#This Row],[ASESOR]],Parámetros!A:B,2,0),Sheet1[[#This Row],[PERIODO_ALTA]])</f>
        <v>202505</v>
      </c>
      <c r="BG1370" s="5" t="str">
        <f>_xlfn.CONCAT(TRIM(Sheet1[[#This Row],[ASESOR]])," ",TRIM(Sheet1[[#This Row],[DEPARTAMENTO]]))</f>
        <v>ALIV TELECOM S.A.C. Lambayeque</v>
      </c>
      <c r="BH1370" s="5" t="str">
        <f>Sheet1[[#This Row],[DNI_ASESOR]]</f>
        <v>20609316170</v>
      </c>
      <c r="BI1370">
        <f>IF(Sheet1[[#This Row],[GRUPO]]="G1",IF(AND(Sheet1[[#This Row],[RECIBO1_PAGADO]]&lt;&gt;"",Sheet1[[#This Row],[RECIBO1_PAGADO]]&lt;=DATEVALUE("10/06/2025")),1,0),0)</f>
        <v>0</v>
      </c>
      <c r="BJ1370" s="9">
        <f>Sheet1[[#This Row],[PRECIO CON IGV EXTERNO]]/1.18</f>
        <v>58.474576271186443</v>
      </c>
      <c r="BK1370" s="5" t="str">
        <f>IF(MONTH(Sheet1[[#This Row],[WS_RECIBO1_EMISION]])=5,"G1",IF(MONTH(Sheet1[[#This Row],[WS_RECIBO1_EMISION]])-5=1,"G2","POR DEFINIR"))</f>
        <v>POR DEFINIR</v>
      </c>
      <c r="BL1370" s="5" t="s">
        <v>1798</v>
      </c>
    </row>
    <row r="1371" spans="1:64" x14ac:dyDescent="0.25">
      <c r="A1371">
        <v>2205132</v>
      </c>
      <c r="B1371" t="s">
        <v>1682</v>
      </c>
      <c r="C1371" t="s">
        <v>89</v>
      </c>
      <c r="D1371" t="s">
        <v>89</v>
      </c>
      <c r="E1371" t="s">
        <v>93</v>
      </c>
      <c r="H1371" s="3">
        <v>45807</v>
      </c>
      <c r="I1371" s="13">
        <v>45807.521011226854</v>
      </c>
      <c r="J1371" t="s">
        <v>190</v>
      </c>
      <c r="K1371">
        <v>350</v>
      </c>
      <c r="L1371" t="s">
        <v>186</v>
      </c>
      <c r="M1371" t="s">
        <v>53</v>
      </c>
      <c r="N1371">
        <v>0</v>
      </c>
      <c r="O1371">
        <v>0</v>
      </c>
      <c r="P1371">
        <v>0</v>
      </c>
      <c r="Q1371">
        <v>0</v>
      </c>
      <c r="R1371" t="s">
        <v>227</v>
      </c>
      <c r="S1371" t="s">
        <v>227</v>
      </c>
      <c r="T1371">
        <v>0</v>
      </c>
      <c r="U1371" t="s">
        <v>227</v>
      </c>
      <c r="V1371" t="s">
        <v>227</v>
      </c>
      <c r="W1371" t="s">
        <v>227</v>
      </c>
      <c r="X1371" t="s">
        <v>227</v>
      </c>
      <c r="Y1371" t="s">
        <v>227</v>
      </c>
      <c r="Z1371" t="s">
        <v>227</v>
      </c>
      <c r="AA1371" t="s">
        <v>64</v>
      </c>
      <c r="AB1371">
        <v>69</v>
      </c>
      <c r="AC1371">
        <v>69</v>
      </c>
      <c r="AD1371" t="s">
        <v>67</v>
      </c>
      <c r="AE1371" t="s">
        <v>4</v>
      </c>
      <c r="AF1371" t="s">
        <v>8</v>
      </c>
      <c r="AG1371" t="s">
        <v>88</v>
      </c>
      <c r="AH1371" s="3">
        <v>45807</v>
      </c>
      <c r="AJ1371" t="s">
        <v>56</v>
      </c>
      <c r="AK1371" s="3"/>
      <c r="AM1371" s="3"/>
      <c r="AN1371" t="s">
        <v>57</v>
      </c>
      <c r="AO1371" s="3"/>
      <c r="AR1371"/>
      <c r="AS1371">
        <v>202505</v>
      </c>
      <c r="AT1371" s="3">
        <v>45807</v>
      </c>
      <c r="AU1371">
        <v>2205132</v>
      </c>
      <c r="AW1371" s="3"/>
      <c r="AY1371" s="3"/>
      <c r="BA1371" s="3"/>
      <c r="BC1371" s="3"/>
      <c r="BD1371">
        <v>202505</v>
      </c>
      <c r="BE1371">
        <v>202505</v>
      </c>
      <c r="BF1371" s="5">
        <f>IFERROR(VLOOKUP(Sheet1[[#This Row],[ASESOR]],Parámetros!A:B,2,0),Sheet1[[#This Row],[PERIODO_ALTA]])</f>
        <v>202505</v>
      </c>
      <c r="BG1371" s="5" t="str">
        <f>_xlfn.CONCAT(TRIM(Sheet1[[#This Row],[ASESOR]])," ",TRIM(Sheet1[[#This Row],[DEPARTAMENTO]]))</f>
        <v>ALIV TELECOM S.A.C. Piura</v>
      </c>
      <c r="BH1371" s="5" t="str">
        <f>Sheet1[[#This Row],[DNI_ASESOR]]</f>
        <v>20609316170</v>
      </c>
      <c r="BI1371">
        <f>IF(Sheet1[[#This Row],[GRUPO]]="G1",IF(AND(Sheet1[[#This Row],[RECIBO1_PAGADO]]&lt;&gt;"",Sheet1[[#This Row],[RECIBO1_PAGADO]]&lt;=DATEVALUE("10/06/2025")),1,0),0)</f>
        <v>0</v>
      </c>
      <c r="BJ1371" s="9">
        <f>Sheet1[[#This Row],[PRECIO CON IGV EXTERNO]]/1.18</f>
        <v>58.474576271186443</v>
      </c>
      <c r="BK1371" s="5" t="str">
        <f>IF(MONTH(Sheet1[[#This Row],[WS_RECIBO1_EMISION]])=5,"G1",IF(MONTH(Sheet1[[#This Row],[WS_RECIBO1_EMISION]])-5=1,"G2","POR DEFINIR"))</f>
        <v>POR DEFINIR</v>
      </c>
      <c r="BL1371" s="5" t="s">
        <v>1798</v>
      </c>
    </row>
    <row r="1372" spans="1:64" x14ac:dyDescent="0.25">
      <c r="A1372">
        <v>2205133</v>
      </c>
      <c r="B1372" t="s">
        <v>1683</v>
      </c>
      <c r="C1372" t="s">
        <v>94</v>
      </c>
      <c r="D1372" t="s">
        <v>95</v>
      </c>
      <c r="E1372" t="s">
        <v>96</v>
      </c>
      <c r="H1372" s="3">
        <v>45807</v>
      </c>
      <c r="I1372" s="13">
        <v>45807.510548460647</v>
      </c>
      <c r="J1372" t="s">
        <v>195</v>
      </c>
      <c r="K1372">
        <v>1000</v>
      </c>
      <c r="L1372" t="s">
        <v>189</v>
      </c>
      <c r="M1372" t="s">
        <v>65</v>
      </c>
      <c r="N1372">
        <v>1</v>
      </c>
      <c r="O1372">
        <v>0</v>
      </c>
      <c r="P1372">
        <v>0</v>
      </c>
      <c r="Q1372">
        <v>0</v>
      </c>
      <c r="R1372" t="s">
        <v>227</v>
      </c>
      <c r="S1372" t="s">
        <v>227</v>
      </c>
      <c r="T1372">
        <v>1</v>
      </c>
      <c r="U1372" t="s">
        <v>227</v>
      </c>
      <c r="V1372" t="s">
        <v>227</v>
      </c>
      <c r="W1372" t="s">
        <v>227</v>
      </c>
      <c r="X1372" t="s">
        <v>227</v>
      </c>
      <c r="Y1372" t="s">
        <v>227</v>
      </c>
      <c r="Z1372" t="s">
        <v>228</v>
      </c>
      <c r="AA1372" t="s">
        <v>54</v>
      </c>
      <c r="AB1372">
        <v>139.9</v>
      </c>
      <c r="AC1372">
        <v>121.563</v>
      </c>
      <c r="AD1372" t="s">
        <v>55</v>
      </c>
      <c r="AE1372" t="s">
        <v>4</v>
      </c>
      <c r="AF1372" t="s">
        <v>8</v>
      </c>
      <c r="AG1372" t="s">
        <v>88</v>
      </c>
      <c r="AH1372" s="3">
        <v>45807</v>
      </c>
      <c r="AJ1372" t="s">
        <v>56</v>
      </c>
      <c r="AK1372" s="3"/>
      <c r="AM1372" s="3"/>
      <c r="AN1372" t="s">
        <v>57</v>
      </c>
      <c r="AO1372" s="3"/>
      <c r="AR1372"/>
      <c r="AS1372">
        <v>202505</v>
      </c>
      <c r="AT1372" s="3">
        <v>45807</v>
      </c>
      <c r="AU1372">
        <v>2205133</v>
      </c>
      <c r="AW1372" s="3"/>
      <c r="AY1372" s="3"/>
      <c r="BA1372" s="3"/>
      <c r="BC1372" s="3"/>
      <c r="BD1372">
        <v>202505</v>
      </c>
      <c r="BE1372">
        <v>202505</v>
      </c>
      <c r="BF1372" s="5">
        <f>IFERROR(VLOOKUP(Sheet1[[#This Row],[ASESOR]],Parámetros!A:B,2,0),Sheet1[[#This Row],[PERIODO_ALTA]])</f>
        <v>202505</v>
      </c>
      <c r="BG1372" s="5" t="str">
        <f>_xlfn.CONCAT(TRIM(Sheet1[[#This Row],[ASESOR]])," ",TRIM(Sheet1[[#This Row],[DEPARTAMENTO]]))</f>
        <v>ALIV TELECOM S.A.C. La Libertad</v>
      </c>
      <c r="BH1372" s="5" t="str">
        <f>Sheet1[[#This Row],[DNI_ASESOR]]</f>
        <v>20609316170</v>
      </c>
      <c r="BI1372">
        <f>IF(Sheet1[[#This Row],[GRUPO]]="G1",IF(AND(Sheet1[[#This Row],[RECIBO1_PAGADO]]&lt;&gt;"",Sheet1[[#This Row],[RECIBO1_PAGADO]]&lt;=DATEVALUE("10/06/2025")),1,0),0)</f>
        <v>0</v>
      </c>
      <c r="BJ1372" s="9">
        <f>Sheet1[[#This Row],[PRECIO CON IGV EXTERNO]]/1.18</f>
        <v>103.01949152542373</v>
      </c>
      <c r="BK1372" s="5" t="str">
        <f>IF(MONTH(Sheet1[[#This Row],[WS_RECIBO1_EMISION]])=5,"G1",IF(MONTH(Sheet1[[#This Row],[WS_RECIBO1_EMISION]])-5=1,"G2","POR DEFINIR"))</f>
        <v>POR DEFINIR</v>
      </c>
      <c r="BL1372" s="5" t="s">
        <v>1798</v>
      </c>
    </row>
    <row r="1373" spans="1:64" x14ac:dyDescent="0.25">
      <c r="A1373">
        <v>2205146</v>
      </c>
      <c r="B1373" t="s">
        <v>1684</v>
      </c>
      <c r="C1373" t="s">
        <v>85</v>
      </c>
      <c r="D1373" t="s">
        <v>86</v>
      </c>
      <c r="E1373" t="s">
        <v>66</v>
      </c>
      <c r="G1373" t="s">
        <v>279</v>
      </c>
      <c r="H1373" s="3">
        <v>45807</v>
      </c>
      <c r="I1373" s="13">
        <v>45807.518931250001</v>
      </c>
      <c r="J1373" t="s">
        <v>190</v>
      </c>
      <c r="K1373">
        <v>350</v>
      </c>
      <c r="L1373" t="s">
        <v>186</v>
      </c>
      <c r="M1373" t="s">
        <v>53</v>
      </c>
      <c r="N1373">
        <v>0</v>
      </c>
      <c r="O1373">
        <v>0</v>
      </c>
      <c r="P1373">
        <v>0</v>
      </c>
      <c r="Q1373">
        <v>0</v>
      </c>
      <c r="R1373" t="s">
        <v>227</v>
      </c>
      <c r="S1373" t="s">
        <v>227</v>
      </c>
      <c r="T1373">
        <v>0</v>
      </c>
      <c r="U1373" t="s">
        <v>227</v>
      </c>
      <c r="V1373" t="s">
        <v>227</v>
      </c>
      <c r="W1373" t="s">
        <v>227</v>
      </c>
      <c r="X1373" t="s">
        <v>227</v>
      </c>
      <c r="Y1373" t="s">
        <v>227</v>
      </c>
      <c r="Z1373" t="s">
        <v>227</v>
      </c>
      <c r="AA1373" t="s">
        <v>59</v>
      </c>
      <c r="AB1373">
        <v>69</v>
      </c>
      <c r="AC1373">
        <v>69</v>
      </c>
      <c r="AD1373" t="s">
        <v>67</v>
      </c>
      <c r="AE1373" t="s">
        <v>91</v>
      </c>
      <c r="AF1373" t="s">
        <v>92</v>
      </c>
      <c r="AG1373" t="s">
        <v>88</v>
      </c>
      <c r="AH1373" s="3">
        <v>45807</v>
      </c>
      <c r="AJ1373" t="s">
        <v>56</v>
      </c>
      <c r="AK1373" s="3"/>
      <c r="AM1373" s="3"/>
      <c r="AN1373" t="s">
        <v>57</v>
      </c>
      <c r="AO1373" s="3"/>
      <c r="AR1373"/>
      <c r="AS1373">
        <v>202505</v>
      </c>
      <c r="AT1373" s="3">
        <v>45807</v>
      </c>
      <c r="AU1373">
        <v>2205146</v>
      </c>
      <c r="AW1373" s="3"/>
      <c r="AY1373" s="3"/>
      <c r="BA1373" s="3"/>
      <c r="BC1373" s="3"/>
      <c r="BD1373">
        <v>202505</v>
      </c>
      <c r="BE1373">
        <v>202505</v>
      </c>
      <c r="BF1373" s="5">
        <f>IFERROR(VLOOKUP(Sheet1[[#This Row],[ASESOR]],Parámetros!A:B,2,0),Sheet1[[#This Row],[PERIODO_ALTA]])</f>
        <v>202505</v>
      </c>
      <c r="BG1373" s="5" t="str">
        <f>_xlfn.CONCAT(TRIM(Sheet1[[#This Row],[ASESOR]])," ",TRIM(Sheet1[[#This Row],[DEPARTAMENTO]]))</f>
        <v>YBENS GROUP Lambayeque</v>
      </c>
      <c r="BH1373" s="5" t="str">
        <f>Sheet1[[#This Row],[DNI_ASESOR]]</f>
        <v>20610803131</v>
      </c>
      <c r="BI1373">
        <f>IF(Sheet1[[#This Row],[GRUPO]]="G1",IF(AND(Sheet1[[#This Row],[RECIBO1_PAGADO]]&lt;&gt;"",Sheet1[[#This Row],[RECIBO1_PAGADO]]&lt;=DATEVALUE("10/06/2025")),1,0),0)</f>
        <v>0</v>
      </c>
      <c r="BJ1373" s="9">
        <f>Sheet1[[#This Row],[PRECIO CON IGV EXTERNO]]/1.18</f>
        <v>58.474576271186443</v>
      </c>
      <c r="BK1373" s="5" t="str">
        <f>IF(MONTH(Sheet1[[#This Row],[WS_RECIBO1_EMISION]])=5,"G1",IF(MONTH(Sheet1[[#This Row],[WS_RECIBO1_EMISION]])-5=1,"G2","POR DEFINIR"))</f>
        <v>POR DEFINIR</v>
      </c>
      <c r="BL1373" s="5" t="s">
        <v>1798</v>
      </c>
    </row>
    <row r="1374" spans="1:64" x14ac:dyDescent="0.25">
      <c r="A1374">
        <v>2205185</v>
      </c>
      <c r="B1374" t="s">
        <v>1685</v>
      </c>
      <c r="C1374" t="s">
        <v>85</v>
      </c>
      <c r="D1374" t="s">
        <v>86</v>
      </c>
      <c r="E1374" t="s">
        <v>103</v>
      </c>
      <c r="H1374" s="3">
        <v>45807</v>
      </c>
      <c r="I1374" s="13">
        <v>45807.543882638885</v>
      </c>
      <c r="J1374" t="s">
        <v>190</v>
      </c>
      <c r="K1374">
        <v>350</v>
      </c>
      <c r="L1374" t="s">
        <v>186</v>
      </c>
      <c r="M1374" t="s">
        <v>53</v>
      </c>
      <c r="N1374">
        <v>0</v>
      </c>
      <c r="O1374">
        <v>0</v>
      </c>
      <c r="P1374">
        <v>0</v>
      </c>
      <c r="Q1374">
        <v>0</v>
      </c>
      <c r="R1374" t="s">
        <v>227</v>
      </c>
      <c r="S1374" t="s">
        <v>227</v>
      </c>
      <c r="T1374">
        <v>0</v>
      </c>
      <c r="U1374" t="s">
        <v>227</v>
      </c>
      <c r="V1374" t="s">
        <v>227</v>
      </c>
      <c r="W1374" t="s">
        <v>227</v>
      </c>
      <c r="X1374" t="s">
        <v>227</v>
      </c>
      <c r="Y1374" t="s">
        <v>227</v>
      </c>
      <c r="Z1374" t="s">
        <v>227</v>
      </c>
      <c r="AA1374" t="s">
        <v>54</v>
      </c>
      <c r="AB1374">
        <v>69</v>
      </c>
      <c r="AC1374">
        <v>69</v>
      </c>
      <c r="AD1374" t="s">
        <v>55</v>
      </c>
      <c r="AE1374" t="s">
        <v>141</v>
      </c>
      <c r="AF1374" t="s">
        <v>187</v>
      </c>
      <c r="AG1374" t="s">
        <v>88</v>
      </c>
      <c r="AH1374" s="3">
        <v>45808</v>
      </c>
      <c r="AJ1374" t="s">
        <v>56</v>
      </c>
      <c r="AK1374" s="3"/>
      <c r="AM1374" s="3"/>
      <c r="AN1374" t="s">
        <v>57</v>
      </c>
      <c r="AO1374" s="3"/>
      <c r="AR1374"/>
      <c r="AS1374">
        <v>202505</v>
      </c>
      <c r="AT1374" s="3">
        <v>45808</v>
      </c>
      <c r="AU1374">
        <v>2205185</v>
      </c>
      <c r="AW1374" s="3"/>
      <c r="AY1374" s="3"/>
      <c r="BA1374" s="3"/>
      <c r="BC1374" s="3"/>
      <c r="BD1374">
        <v>202505</v>
      </c>
      <c r="BE1374">
        <v>202505</v>
      </c>
      <c r="BF1374" s="5">
        <f>IFERROR(VLOOKUP(Sheet1[[#This Row],[ASESOR]],Parámetros!A:B,2,0),Sheet1[[#This Row],[PERIODO_ALTA]])</f>
        <v>202505</v>
      </c>
      <c r="BG1374" s="5" t="str">
        <f>_xlfn.CONCAT(TRIM(Sheet1[[#This Row],[ASESOR]])," ",TRIM(Sheet1[[#This Row],[DEPARTAMENTO]]))</f>
        <v>EXPORTEL PROVINCIA Lambayeque</v>
      </c>
      <c r="BH1374" s="5" t="str">
        <f>Sheet1[[#This Row],[DNI_ASESOR]]</f>
        <v>20610487672</v>
      </c>
      <c r="BI1374">
        <f>IF(Sheet1[[#This Row],[GRUPO]]="G1",IF(AND(Sheet1[[#This Row],[RECIBO1_PAGADO]]&lt;&gt;"",Sheet1[[#This Row],[RECIBO1_PAGADO]]&lt;=DATEVALUE("10/06/2025")),1,0),0)</f>
        <v>0</v>
      </c>
      <c r="BJ1374" s="9">
        <f>Sheet1[[#This Row],[PRECIO CON IGV EXTERNO]]/1.18</f>
        <v>58.474576271186443</v>
      </c>
      <c r="BK1374" s="5" t="str">
        <f>IF(MONTH(Sheet1[[#This Row],[WS_RECIBO1_EMISION]])=5,"G1",IF(MONTH(Sheet1[[#This Row],[WS_RECIBO1_EMISION]])-5=1,"G2","POR DEFINIR"))</f>
        <v>POR DEFINIR</v>
      </c>
      <c r="BL1374" s="5" t="s">
        <v>1798</v>
      </c>
    </row>
    <row r="1375" spans="1:64" x14ac:dyDescent="0.25">
      <c r="A1375">
        <v>2205197</v>
      </c>
      <c r="B1375" t="s">
        <v>1686</v>
      </c>
      <c r="C1375" t="s">
        <v>85</v>
      </c>
      <c r="D1375" t="s">
        <v>105</v>
      </c>
      <c r="E1375" t="s">
        <v>85</v>
      </c>
      <c r="H1375" s="3">
        <v>45807</v>
      </c>
      <c r="I1375" s="13">
        <v>45807.523053622688</v>
      </c>
      <c r="J1375" t="s">
        <v>190</v>
      </c>
      <c r="K1375">
        <v>350</v>
      </c>
      <c r="L1375" t="s">
        <v>186</v>
      </c>
      <c r="M1375" t="s">
        <v>53</v>
      </c>
      <c r="N1375">
        <v>0</v>
      </c>
      <c r="O1375">
        <v>0</v>
      </c>
      <c r="P1375">
        <v>0</v>
      </c>
      <c r="Q1375">
        <v>0</v>
      </c>
      <c r="R1375" t="s">
        <v>227</v>
      </c>
      <c r="S1375" t="s">
        <v>227</v>
      </c>
      <c r="T1375">
        <v>0</v>
      </c>
      <c r="U1375" t="s">
        <v>227</v>
      </c>
      <c r="V1375" t="s">
        <v>227</v>
      </c>
      <c r="W1375" t="s">
        <v>227</v>
      </c>
      <c r="X1375" t="s">
        <v>227</v>
      </c>
      <c r="Y1375" t="s">
        <v>227</v>
      </c>
      <c r="Z1375" t="s">
        <v>227</v>
      </c>
      <c r="AA1375" t="s">
        <v>54</v>
      </c>
      <c r="AB1375">
        <v>69</v>
      </c>
      <c r="AC1375">
        <v>69</v>
      </c>
      <c r="AD1375" t="s">
        <v>67</v>
      </c>
      <c r="AE1375" t="s">
        <v>91</v>
      </c>
      <c r="AF1375" t="s">
        <v>92</v>
      </c>
      <c r="AG1375" t="s">
        <v>88</v>
      </c>
      <c r="AH1375" s="3">
        <v>45807</v>
      </c>
      <c r="AJ1375" t="s">
        <v>56</v>
      </c>
      <c r="AK1375" s="3"/>
      <c r="AM1375" s="3"/>
      <c r="AN1375" t="s">
        <v>57</v>
      </c>
      <c r="AO1375" s="3"/>
      <c r="AR1375"/>
      <c r="AS1375">
        <v>202505</v>
      </c>
      <c r="AT1375" s="3">
        <v>45807</v>
      </c>
      <c r="AU1375">
        <v>2205197</v>
      </c>
      <c r="AW1375" s="3"/>
      <c r="AY1375" s="3"/>
      <c r="BA1375" s="3"/>
      <c r="BC1375" s="3"/>
      <c r="BD1375">
        <v>202505</v>
      </c>
      <c r="BE1375">
        <v>202505</v>
      </c>
      <c r="BF1375" s="5">
        <f>IFERROR(VLOOKUP(Sheet1[[#This Row],[ASESOR]],Parámetros!A:B,2,0),Sheet1[[#This Row],[PERIODO_ALTA]])</f>
        <v>202505</v>
      </c>
      <c r="BG1375" s="5" t="str">
        <f>_xlfn.CONCAT(TRIM(Sheet1[[#This Row],[ASESOR]])," ",TRIM(Sheet1[[#This Row],[DEPARTAMENTO]]))</f>
        <v>YBENS GROUP Lambayeque</v>
      </c>
      <c r="BH1375" s="5" t="str">
        <f>Sheet1[[#This Row],[DNI_ASESOR]]</f>
        <v>20610803131</v>
      </c>
      <c r="BI1375">
        <f>IF(Sheet1[[#This Row],[GRUPO]]="G1",IF(AND(Sheet1[[#This Row],[RECIBO1_PAGADO]]&lt;&gt;"",Sheet1[[#This Row],[RECIBO1_PAGADO]]&lt;=DATEVALUE("10/06/2025")),1,0),0)</f>
        <v>0</v>
      </c>
      <c r="BJ1375" s="9">
        <f>Sheet1[[#This Row],[PRECIO CON IGV EXTERNO]]/1.18</f>
        <v>58.474576271186443</v>
      </c>
      <c r="BK1375" s="5" t="str">
        <f>IF(MONTH(Sheet1[[#This Row],[WS_RECIBO1_EMISION]])=5,"G1",IF(MONTH(Sheet1[[#This Row],[WS_RECIBO1_EMISION]])-5=1,"G2","POR DEFINIR"))</f>
        <v>POR DEFINIR</v>
      </c>
      <c r="BL1375" s="5" t="s">
        <v>1798</v>
      </c>
    </row>
    <row r="1376" spans="1:64" x14ac:dyDescent="0.25">
      <c r="A1376">
        <v>2205241</v>
      </c>
      <c r="B1376" t="s">
        <v>1687</v>
      </c>
      <c r="C1376" t="s">
        <v>85</v>
      </c>
      <c r="D1376" t="s">
        <v>86</v>
      </c>
      <c r="E1376" t="s">
        <v>66</v>
      </c>
      <c r="H1376" s="3">
        <v>45807</v>
      </c>
      <c r="I1376" s="13">
        <v>45807.545958368057</v>
      </c>
      <c r="J1376" t="s">
        <v>190</v>
      </c>
      <c r="K1376">
        <v>350</v>
      </c>
      <c r="L1376" t="s">
        <v>186</v>
      </c>
      <c r="M1376" t="s">
        <v>53</v>
      </c>
      <c r="N1376">
        <v>0</v>
      </c>
      <c r="O1376">
        <v>0</v>
      </c>
      <c r="P1376">
        <v>0</v>
      </c>
      <c r="Q1376">
        <v>0</v>
      </c>
      <c r="R1376" t="s">
        <v>227</v>
      </c>
      <c r="S1376" t="s">
        <v>227</v>
      </c>
      <c r="T1376">
        <v>0</v>
      </c>
      <c r="U1376" t="s">
        <v>227</v>
      </c>
      <c r="V1376" t="s">
        <v>227</v>
      </c>
      <c r="W1376" t="s">
        <v>227</v>
      </c>
      <c r="X1376" t="s">
        <v>227</v>
      </c>
      <c r="Y1376" t="s">
        <v>227</v>
      </c>
      <c r="Z1376" t="s">
        <v>227</v>
      </c>
      <c r="AA1376" t="s">
        <v>54</v>
      </c>
      <c r="AB1376">
        <v>69</v>
      </c>
      <c r="AC1376">
        <v>69</v>
      </c>
      <c r="AD1376" t="s">
        <v>55</v>
      </c>
      <c r="AE1376" t="s">
        <v>141</v>
      </c>
      <c r="AF1376" t="s">
        <v>187</v>
      </c>
      <c r="AG1376" t="s">
        <v>88</v>
      </c>
      <c r="AH1376" s="3">
        <v>45807</v>
      </c>
      <c r="AJ1376" t="s">
        <v>56</v>
      </c>
      <c r="AK1376" s="3"/>
      <c r="AM1376" s="3"/>
      <c r="AN1376" t="s">
        <v>57</v>
      </c>
      <c r="AO1376" s="3"/>
      <c r="AR1376"/>
      <c r="AS1376">
        <v>202505</v>
      </c>
      <c r="AT1376" s="3">
        <v>45807</v>
      </c>
      <c r="AU1376">
        <v>2205241</v>
      </c>
      <c r="AW1376" s="3"/>
      <c r="AY1376" s="3"/>
      <c r="BA1376" s="3"/>
      <c r="BC1376" s="3"/>
      <c r="BD1376">
        <v>202505</v>
      </c>
      <c r="BE1376">
        <v>202505</v>
      </c>
      <c r="BF1376" s="5">
        <f>IFERROR(VLOOKUP(Sheet1[[#This Row],[ASESOR]],Parámetros!A:B,2,0),Sheet1[[#This Row],[PERIODO_ALTA]])</f>
        <v>202505</v>
      </c>
      <c r="BG1376" s="5" t="str">
        <f>_xlfn.CONCAT(TRIM(Sheet1[[#This Row],[ASESOR]])," ",TRIM(Sheet1[[#This Row],[DEPARTAMENTO]]))</f>
        <v>EXPORTEL PROVINCIA Lambayeque</v>
      </c>
      <c r="BH1376" s="5" t="str">
        <f>Sheet1[[#This Row],[DNI_ASESOR]]</f>
        <v>20610487672</v>
      </c>
      <c r="BI1376">
        <f>IF(Sheet1[[#This Row],[GRUPO]]="G1",IF(AND(Sheet1[[#This Row],[RECIBO1_PAGADO]]&lt;&gt;"",Sheet1[[#This Row],[RECIBO1_PAGADO]]&lt;=DATEVALUE("10/06/2025")),1,0),0)</f>
        <v>0</v>
      </c>
      <c r="BJ1376" s="9">
        <f>Sheet1[[#This Row],[PRECIO CON IGV EXTERNO]]/1.18</f>
        <v>58.474576271186443</v>
      </c>
      <c r="BK1376" s="5" t="str">
        <f>IF(MONTH(Sheet1[[#This Row],[WS_RECIBO1_EMISION]])=5,"G1",IF(MONTH(Sheet1[[#This Row],[WS_RECIBO1_EMISION]])-5=1,"G2","POR DEFINIR"))</f>
        <v>POR DEFINIR</v>
      </c>
      <c r="BL1376" s="5" t="s">
        <v>1798</v>
      </c>
    </row>
    <row r="1377" spans="1:64" x14ac:dyDescent="0.25">
      <c r="A1377">
        <v>2205259</v>
      </c>
      <c r="B1377" t="s">
        <v>1688</v>
      </c>
      <c r="C1377" t="s">
        <v>85</v>
      </c>
      <c r="D1377" t="s">
        <v>86</v>
      </c>
      <c r="E1377" t="s">
        <v>87</v>
      </c>
      <c r="H1377" s="3">
        <v>45807</v>
      </c>
      <c r="I1377" s="13">
        <v>45807.533566006947</v>
      </c>
      <c r="J1377" t="s">
        <v>190</v>
      </c>
      <c r="K1377">
        <v>350</v>
      </c>
      <c r="L1377" t="s">
        <v>186</v>
      </c>
      <c r="M1377" t="s">
        <v>53</v>
      </c>
      <c r="N1377">
        <v>0</v>
      </c>
      <c r="O1377">
        <v>0</v>
      </c>
      <c r="P1377">
        <v>0</v>
      </c>
      <c r="Q1377">
        <v>0</v>
      </c>
      <c r="R1377" t="s">
        <v>227</v>
      </c>
      <c r="S1377" t="s">
        <v>227</v>
      </c>
      <c r="T1377">
        <v>0</v>
      </c>
      <c r="U1377" t="s">
        <v>227</v>
      </c>
      <c r="V1377" t="s">
        <v>227</v>
      </c>
      <c r="W1377" t="s">
        <v>227</v>
      </c>
      <c r="X1377" t="s">
        <v>227</v>
      </c>
      <c r="Y1377" t="s">
        <v>227</v>
      </c>
      <c r="Z1377" t="s">
        <v>227</v>
      </c>
      <c r="AA1377" t="s">
        <v>54</v>
      </c>
      <c r="AB1377">
        <v>69</v>
      </c>
      <c r="AC1377">
        <v>69</v>
      </c>
      <c r="AD1377" t="s">
        <v>67</v>
      </c>
      <c r="AE1377" t="s">
        <v>141</v>
      </c>
      <c r="AF1377" t="s">
        <v>187</v>
      </c>
      <c r="AG1377" t="s">
        <v>88</v>
      </c>
      <c r="AH1377" s="3">
        <v>45808</v>
      </c>
      <c r="AJ1377" t="s">
        <v>56</v>
      </c>
      <c r="AK1377" s="3"/>
      <c r="AM1377" s="3"/>
      <c r="AN1377" t="s">
        <v>57</v>
      </c>
      <c r="AO1377" s="3"/>
      <c r="AR1377"/>
      <c r="AS1377">
        <v>202505</v>
      </c>
      <c r="AT1377" s="3">
        <v>45808</v>
      </c>
      <c r="AU1377">
        <v>2205259</v>
      </c>
      <c r="AW1377" s="3"/>
      <c r="AY1377" s="3"/>
      <c r="BA1377" s="3"/>
      <c r="BC1377" s="3"/>
      <c r="BD1377">
        <v>202505</v>
      </c>
      <c r="BE1377">
        <v>202505</v>
      </c>
      <c r="BF1377" s="5">
        <f>IFERROR(VLOOKUP(Sheet1[[#This Row],[ASESOR]],Parámetros!A:B,2,0),Sheet1[[#This Row],[PERIODO_ALTA]])</f>
        <v>202505</v>
      </c>
      <c r="BG1377" s="5" t="str">
        <f>_xlfn.CONCAT(TRIM(Sheet1[[#This Row],[ASESOR]])," ",TRIM(Sheet1[[#This Row],[DEPARTAMENTO]]))</f>
        <v>EXPORTEL PROVINCIA Lambayeque</v>
      </c>
      <c r="BH1377" s="5" t="str">
        <f>Sheet1[[#This Row],[DNI_ASESOR]]</f>
        <v>20610487672</v>
      </c>
      <c r="BI1377">
        <f>IF(Sheet1[[#This Row],[GRUPO]]="G1",IF(AND(Sheet1[[#This Row],[RECIBO1_PAGADO]]&lt;&gt;"",Sheet1[[#This Row],[RECIBO1_PAGADO]]&lt;=DATEVALUE("10/06/2025")),1,0),0)</f>
        <v>0</v>
      </c>
      <c r="BJ1377" s="9">
        <f>Sheet1[[#This Row],[PRECIO CON IGV EXTERNO]]/1.18</f>
        <v>58.474576271186443</v>
      </c>
      <c r="BK1377" s="5" t="str">
        <f>IF(MONTH(Sheet1[[#This Row],[WS_RECIBO1_EMISION]])=5,"G1",IF(MONTH(Sheet1[[#This Row],[WS_RECIBO1_EMISION]])-5=1,"G2","POR DEFINIR"))</f>
        <v>POR DEFINIR</v>
      </c>
      <c r="BL1377" s="5" t="s">
        <v>1798</v>
      </c>
    </row>
    <row r="1378" spans="1:64" x14ac:dyDescent="0.25">
      <c r="A1378">
        <v>2205290</v>
      </c>
      <c r="B1378" t="s">
        <v>1689</v>
      </c>
      <c r="C1378" t="s">
        <v>94</v>
      </c>
      <c r="D1378" t="s">
        <v>95</v>
      </c>
      <c r="E1378" t="s">
        <v>96</v>
      </c>
      <c r="H1378" s="3">
        <v>45807</v>
      </c>
      <c r="I1378" s="13">
        <v>45807.566796446758</v>
      </c>
      <c r="J1378" t="s">
        <v>190</v>
      </c>
      <c r="K1378">
        <v>350</v>
      </c>
      <c r="L1378" t="s">
        <v>186</v>
      </c>
      <c r="M1378" t="s">
        <v>53</v>
      </c>
      <c r="N1378">
        <v>0</v>
      </c>
      <c r="O1378">
        <v>0</v>
      </c>
      <c r="P1378">
        <v>0</v>
      </c>
      <c r="Q1378">
        <v>0</v>
      </c>
      <c r="R1378" t="s">
        <v>227</v>
      </c>
      <c r="S1378" t="s">
        <v>227</v>
      </c>
      <c r="T1378">
        <v>0</v>
      </c>
      <c r="U1378" t="s">
        <v>227</v>
      </c>
      <c r="V1378" t="s">
        <v>227</v>
      </c>
      <c r="W1378" t="s">
        <v>227</v>
      </c>
      <c r="X1378" t="s">
        <v>227</v>
      </c>
      <c r="Y1378" t="s">
        <v>227</v>
      </c>
      <c r="Z1378" t="s">
        <v>227</v>
      </c>
      <c r="AA1378" t="s">
        <v>54</v>
      </c>
      <c r="AB1378">
        <v>69</v>
      </c>
      <c r="AC1378">
        <v>69</v>
      </c>
      <c r="AD1378" t="s">
        <v>67</v>
      </c>
      <c r="AE1378" t="s">
        <v>4</v>
      </c>
      <c r="AF1378" t="s">
        <v>8</v>
      </c>
      <c r="AG1378" t="s">
        <v>88</v>
      </c>
      <c r="AH1378" s="3">
        <v>45807</v>
      </c>
      <c r="AJ1378" t="s">
        <v>56</v>
      </c>
      <c r="AK1378" s="3"/>
      <c r="AM1378" s="3"/>
      <c r="AN1378" t="s">
        <v>57</v>
      </c>
      <c r="AO1378" s="3"/>
      <c r="AR1378"/>
      <c r="AS1378">
        <v>202505</v>
      </c>
      <c r="AT1378" s="3">
        <v>45807</v>
      </c>
      <c r="AU1378">
        <v>2205290</v>
      </c>
      <c r="AW1378" s="3"/>
      <c r="AY1378" s="3"/>
      <c r="BA1378" s="3"/>
      <c r="BC1378" s="3"/>
      <c r="BD1378">
        <v>202505</v>
      </c>
      <c r="BE1378">
        <v>202505</v>
      </c>
      <c r="BF1378" s="5">
        <f>IFERROR(VLOOKUP(Sheet1[[#This Row],[ASESOR]],Parámetros!A:B,2,0),Sheet1[[#This Row],[PERIODO_ALTA]])</f>
        <v>202505</v>
      </c>
      <c r="BG1378" s="5" t="str">
        <f>_xlfn.CONCAT(TRIM(Sheet1[[#This Row],[ASESOR]])," ",TRIM(Sheet1[[#This Row],[DEPARTAMENTO]]))</f>
        <v>ALIV TELECOM S.A.C. La Libertad</v>
      </c>
      <c r="BH1378" s="5" t="str">
        <f>Sheet1[[#This Row],[DNI_ASESOR]]</f>
        <v>20609316170</v>
      </c>
      <c r="BI1378">
        <f>IF(Sheet1[[#This Row],[GRUPO]]="G1",IF(AND(Sheet1[[#This Row],[RECIBO1_PAGADO]]&lt;&gt;"",Sheet1[[#This Row],[RECIBO1_PAGADO]]&lt;=DATEVALUE("10/06/2025")),1,0),0)</f>
        <v>0</v>
      </c>
      <c r="BJ1378" s="9">
        <f>Sheet1[[#This Row],[PRECIO CON IGV EXTERNO]]/1.18</f>
        <v>58.474576271186443</v>
      </c>
      <c r="BK1378" s="5" t="str">
        <f>IF(MONTH(Sheet1[[#This Row],[WS_RECIBO1_EMISION]])=5,"G1",IF(MONTH(Sheet1[[#This Row],[WS_RECIBO1_EMISION]])-5=1,"G2","POR DEFINIR"))</f>
        <v>POR DEFINIR</v>
      </c>
      <c r="BL1378" s="5" t="s">
        <v>1798</v>
      </c>
    </row>
    <row r="1379" spans="1:64" x14ac:dyDescent="0.25">
      <c r="A1379">
        <v>2205311</v>
      </c>
      <c r="B1379" t="s">
        <v>1690</v>
      </c>
      <c r="C1379" t="s">
        <v>85</v>
      </c>
      <c r="D1379" t="s">
        <v>86</v>
      </c>
      <c r="E1379" t="s">
        <v>104</v>
      </c>
      <c r="H1379" s="3">
        <v>45807</v>
      </c>
      <c r="I1379" s="13">
        <v>45807.558478854167</v>
      </c>
      <c r="J1379" t="s">
        <v>190</v>
      </c>
      <c r="K1379">
        <v>350</v>
      </c>
      <c r="L1379" t="s">
        <v>186</v>
      </c>
      <c r="M1379" t="s">
        <v>53</v>
      </c>
      <c r="N1379">
        <v>0</v>
      </c>
      <c r="O1379">
        <v>0</v>
      </c>
      <c r="P1379">
        <v>0</v>
      </c>
      <c r="Q1379">
        <v>0</v>
      </c>
      <c r="R1379" t="s">
        <v>227</v>
      </c>
      <c r="S1379" t="s">
        <v>227</v>
      </c>
      <c r="T1379">
        <v>0</v>
      </c>
      <c r="U1379" t="s">
        <v>227</v>
      </c>
      <c r="V1379" t="s">
        <v>227</v>
      </c>
      <c r="W1379" t="s">
        <v>227</v>
      </c>
      <c r="X1379" t="s">
        <v>227</v>
      </c>
      <c r="Y1379" t="s">
        <v>227</v>
      </c>
      <c r="Z1379" t="s">
        <v>227</v>
      </c>
      <c r="AA1379" t="s">
        <v>54</v>
      </c>
      <c r="AB1379">
        <v>69</v>
      </c>
      <c r="AC1379">
        <v>69</v>
      </c>
      <c r="AD1379" t="s">
        <v>67</v>
      </c>
      <c r="AE1379" t="s">
        <v>70</v>
      </c>
      <c r="AF1379" t="s">
        <v>131</v>
      </c>
      <c r="AG1379" t="s">
        <v>88</v>
      </c>
      <c r="AH1379" s="3">
        <v>45807</v>
      </c>
      <c r="AJ1379" t="s">
        <v>56</v>
      </c>
      <c r="AK1379" s="3"/>
      <c r="AM1379" s="3"/>
      <c r="AN1379" t="s">
        <v>57</v>
      </c>
      <c r="AO1379" s="3"/>
      <c r="AR1379"/>
      <c r="AS1379">
        <v>202505</v>
      </c>
      <c r="AT1379" s="3">
        <v>45807</v>
      </c>
      <c r="AU1379">
        <v>2205311</v>
      </c>
      <c r="AW1379" s="3"/>
      <c r="AY1379" s="3"/>
      <c r="BA1379" s="3"/>
      <c r="BC1379" s="3"/>
      <c r="BD1379">
        <v>202505</v>
      </c>
      <c r="BE1379">
        <v>202505</v>
      </c>
      <c r="BF1379" s="5">
        <f>IFERROR(VLOOKUP(Sheet1[[#This Row],[ASESOR]],Parámetros!A:B,2,0),Sheet1[[#This Row],[PERIODO_ALTA]])</f>
        <v>202505</v>
      </c>
      <c r="BG1379" s="5" t="str">
        <f>_xlfn.CONCAT(TRIM(Sheet1[[#This Row],[ASESOR]])," ",TRIM(Sheet1[[#This Row],[DEPARTAMENTO]]))</f>
        <v>SICOMNET SAC Lambayeque</v>
      </c>
      <c r="BH1379" s="5" t="str">
        <f>Sheet1[[#This Row],[DNI_ASESOR]]</f>
        <v>20610959564</v>
      </c>
      <c r="BI1379">
        <f>IF(Sheet1[[#This Row],[GRUPO]]="G1",IF(AND(Sheet1[[#This Row],[RECIBO1_PAGADO]]&lt;&gt;"",Sheet1[[#This Row],[RECIBO1_PAGADO]]&lt;=DATEVALUE("10/06/2025")),1,0),0)</f>
        <v>0</v>
      </c>
      <c r="BJ1379" s="9">
        <f>Sheet1[[#This Row],[PRECIO CON IGV EXTERNO]]/1.18</f>
        <v>58.474576271186443</v>
      </c>
      <c r="BK1379" s="5" t="str">
        <f>IF(MONTH(Sheet1[[#This Row],[WS_RECIBO1_EMISION]])=5,"G1",IF(MONTH(Sheet1[[#This Row],[WS_RECIBO1_EMISION]])-5=1,"G2","POR DEFINIR"))</f>
        <v>POR DEFINIR</v>
      </c>
      <c r="BL1379" s="5" t="s">
        <v>1798</v>
      </c>
    </row>
    <row r="1380" spans="1:64" x14ac:dyDescent="0.25">
      <c r="A1380">
        <v>2205352</v>
      </c>
      <c r="B1380" t="s">
        <v>1691</v>
      </c>
      <c r="C1380" t="s">
        <v>94</v>
      </c>
      <c r="D1380" t="s">
        <v>95</v>
      </c>
      <c r="E1380" t="s">
        <v>102</v>
      </c>
      <c r="H1380" s="3">
        <v>45807</v>
      </c>
      <c r="I1380" s="13">
        <v>45807.583595567128</v>
      </c>
      <c r="J1380" t="s">
        <v>190</v>
      </c>
      <c r="K1380">
        <v>350</v>
      </c>
      <c r="L1380" t="s">
        <v>186</v>
      </c>
      <c r="M1380" t="s">
        <v>53</v>
      </c>
      <c r="N1380">
        <v>0</v>
      </c>
      <c r="O1380">
        <v>0</v>
      </c>
      <c r="P1380">
        <v>0</v>
      </c>
      <c r="Q1380">
        <v>0</v>
      </c>
      <c r="R1380" t="s">
        <v>227</v>
      </c>
      <c r="S1380" t="s">
        <v>227</v>
      </c>
      <c r="T1380">
        <v>0</v>
      </c>
      <c r="U1380" t="s">
        <v>227</v>
      </c>
      <c r="V1380" t="s">
        <v>227</v>
      </c>
      <c r="W1380" t="s">
        <v>227</v>
      </c>
      <c r="X1380" t="s">
        <v>227</v>
      </c>
      <c r="Y1380" t="s">
        <v>227</v>
      </c>
      <c r="Z1380" t="s">
        <v>227</v>
      </c>
      <c r="AA1380" t="s">
        <v>54</v>
      </c>
      <c r="AB1380">
        <v>69</v>
      </c>
      <c r="AC1380">
        <v>69</v>
      </c>
      <c r="AD1380" t="s">
        <v>67</v>
      </c>
      <c r="AE1380" t="s">
        <v>4</v>
      </c>
      <c r="AF1380" t="s">
        <v>8</v>
      </c>
      <c r="AG1380" t="s">
        <v>88</v>
      </c>
      <c r="AH1380" s="3">
        <v>45807</v>
      </c>
      <c r="AJ1380" t="s">
        <v>56</v>
      </c>
      <c r="AK1380" s="3"/>
      <c r="AM1380" s="3"/>
      <c r="AN1380" t="s">
        <v>57</v>
      </c>
      <c r="AO1380" s="3"/>
      <c r="AR1380"/>
      <c r="AS1380">
        <v>202505</v>
      </c>
      <c r="AT1380" s="3">
        <v>45807</v>
      </c>
      <c r="AU1380">
        <v>2205352</v>
      </c>
      <c r="AW1380" s="3"/>
      <c r="AY1380" s="3"/>
      <c r="BA1380" s="3"/>
      <c r="BC1380" s="3"/>
      <c r="BD1380">
        <v>202505</v>
      </c>
      <c r="BE1380">
        <v>202505</v>
      </c>
      <c r="BF1380" s="5">
        <f>IFERROR(VLOOKUP(Sheet1[[#This Row],[ASESOR]],Parámetros!A:B,2,0),Sheet1[[#This Row],[PERIODO_ALTA]])</f>
        <v>202505</v>
      </c>
      <c r="BG1380" s="5" t="str">
        <f>_xlfn.CONCAT(TRIM(Sheet1[[#This Row],[ASESOR]])," ",TRIM(Sheet1[[#This Row],[DEPARTAMENTO]]))</f>
        <v>ALIV TELECOM S.A.C. La Libertad</v>
      </c>
      <c r="BH1380" s="5" t="str">
        <f>Sheet1[[#This Row],[DNI_ASESOR]]</f>
        <v>20609316170</v>
      </c>
      <c r="BI1380">
        <f>IF(Sheet1[[#This Row],[GRUPO]]="G1",IF(AND(Sheet1[[#This Row],[RECIBO1_PAGADO]]&lt;&gt;"",Sheet1[[#This Row],[RECIBO1_PAGADO]]&lt;=DATEVALUE("10/06/2025")),1,0),0)</f>
        <v>0</v>
      </c>
      <c r="BJ1380" s="9">
        <f>Sheet1[[#This Row],[PRECIO CON IGV EXTERNO]]/1.18</f>
        <v>58.474576271186443</v>
      </c>
      <c r="BK1380" s="5" t="str">
        <f>IF(MONTH(Sheet1[[#This Row],[WS_RECIBO1_EMISION]])=5,"G1",IF(MONTH(Sheet1[[#This Row],[WS_RECIBO1_EMISION]])-5=1,"G2","POR DEFINIR"))</f>
        <v>POR DEFINIR</v>
      </c>
      <c r="BL1380" s="5" t="s">
        <v>1798</v>
      </c>
    </row>
    <row r="1381" spans="1:64" x14ac:dyDescent="0.25">
      <c r="A1381">
        <v>2205395</v>
      </c>
      <c r="B1381" t="s">
        <v>1692</v>
      </c>
      <c r="C1381" t="s">
        <v>89</v>
      </c>
      <c r="D1381" t="s">
        <v>89</v>
      </c>
      <c r="E1381" t="s">
        <v>90</v>
      </c>
      <c r="H1381" s="3">
        <v>45807</v>
      </c>
      <c r="I1381" s="13">
        <v>45807.575128738426</v>
      </c>
      <c r="J1381" t="s">
        <v>190</v>
      </c>
      <c r="K1381">
        <v>350</v>
      </c>
      <c r="L1381" t="s">
        <v>186</v>
      </c>
      <c r="M1381" t="s">
        <v>53</v>
      </c>
      <c r="N1381">
        <v>0</v>
      </c>
      <c r="O1381">
        <v>0</v>
      </c>
      <c r="P1381">
        <v>0</v>
      </c>
      <c r="Q1381">
        <v>0</v>
      </c>
      <c r="R1381" t="s">
        <v>227</v>
      </c>
      <c r="S1381" t="s">
        <v>227</v>
      </c>
      <c r="T1381">
        <v>0</v>
      </c>
      <c r="U1381" t="s">
        <v>227</v>
      </c>
      <c r="V1381" t="s">
        <v>227</v>
      </c>
      <c r="W1381" t="s">
        <v>227</v>
      </c>
      <c r="X1381" t="s">
        <v>227</v>
      </c>
      <c r="Y1381" t="s">
        <v>227</v>
      </c>
      <c r="Z1381" t="s">
        <v>227</v>
      </c>
      <c r="AA1381" t="s">
        <v>64</v>
      </c>
      <c r="AB1381">
        <v>69</v>
      </c>
      <c r="AC1381">
        <v>69</v>
      </c>
      <c r="AD1381" t="s">
        <v>67</v>
      </c>
      <c r="AE1381" t="s">
        <v>4</v>
      </c>
      <c r="AF1381" t="s">
        <v>8</v>
      </c>
      <c r="AG1381" t="s">
        <v>88</v>
      </c>
      <c r="AH1381" s="3">
        <v>45807</v>
      </c>
      <c r="AJ1381" t="s">
        <v>56</v>
      </c>
      <c r="AK1381" s="3"/>
      <c r="AM1381" s="3"/>
      <c r="AN1381" t="s">
        <v>57</v>
      </c>
      <c r="AO1381" s="3"/>
      <c r="AR1381"/>
      <c r="AS1381">
        <v>202505</v>
      </c>
      <c r="AT1381" s="3">
        <v>45807</v>
      </c>
      <c r="AU1381">
        <v>2205395</v>
      </c>
      <c r="AW1381" s="3"/>
      <c r="AY1381" s="3"/>
      <c r="BA1381" s="3"/>
      <c r="BC1381" s="3"/>
      <c r="BD1381">
        <v>202505</v>
      </c>
      <c r="BE1381">
        <v>202505</v>
      </c>
      <c r="BF1381" s="5">
        <f>IFERROR(VLOOKUP(Sheet1[[#This Row],[ASESOR]],Parámetros!A:B,2,0),Sheet1[[#This Row],[PERIODO_ALTA]])</f>
        <v>202505</v>
      </c>
      <c r="BG1381" s="5" t="str">
        <f>_xlfn.CONCAT(TRIM(Sheet1[[#This Row],[ASESOR]])," ",TRIM(Sheet1[[#This Row],[DEPARTAMENTO]]))</f>
        <v>ALIV TELECOM S.A.C. Piura</v>
      </c>
      <c r="BH1381" s="5" t="str">
        <f>Sheet1[[#This Row],[DNI_ASESOR]]</f>
        <v>20609316170</v>
      </c>
      <c r="BI1381">
        <f>IF(Sheet1[[#This Row],[GRUPO]]="G1",IF(AND(Sheet1[[#This Row],[RECIBO1_PAGADO]]&lt;&gt;"",Sheet1[[#This Row],[RECIBO1_PAGADO]]&lt;=DATEVALUE("10/06/2025")),1,0),0)</f>
        <v>0</v>
      </c>
      <c r="BJ1381" s="9">
        <f>Sheet1[[#This Row],[PRECIO CON IGV EXTERNO]]/1.18</f>
        <v>58.474576271186443</v>
      </c>
      <c r="BK1381" s="5" t="str">
        <f>IF(MONTH(Sheet1[[#This Row],[WS_RECIBO1_EMISION]])=5,"G1",IF(MONTH(Sheet1[[#This Row],[WS_RECIBO1_EMISION]])-5=1,"G2","POR DEFINIR"))</f>
        <v>POR DEFINIR</v>
      </c>
      <c r="BL1381" s="5" t="s">
        <v>1798</v>
      </c>
    </row>
    <row r="1382" spans="1:64" x14ac:dyDescent="0.25">
      <c r="A1382">
        <v>2205414</v>
      </c>
      <c r="B1382" t="s">
        <v>1693</v>
      </c>
      <c r="C1382" t="s">
        <v>85</v>
      </c>
      <c r="D1382" t="s">
        <v>86</v>
      </c>
      <c r="E1382" t="s">
        <v>87</v>
      </c>
      <c r="H1382" s="3">
        <v>45807</v>
      </c>
      <c r="I1382" s="13">
        <v>45807.57725894676</v>
      </c>
      <c r="J1382" t="s">
        <v>190</v>
      </c>
      <c r="K1382">
        <v>350</v>
      </c>
      <c r="L1382" t="s">
        <v>186</v>
      </c>
      <c r="M1382" t="s">
        <v>53</v>
      </c>
      <c r="N1382">
        <v>0</v>
      </c>
      <c r="O1382">
        <v>0</v>
      </c>
      <c r="P1382">
        <v>0</v>
      </c>
      <c r="Q1382">
        <v>0</v>
      </c>
      <c r="R1382" t="s">
        <v>227</v>
      </c>
      <c r="S1382" t="s">
        <v>227</v>
      </c>
      <c r="T1382">
        <v>0</v>
      </c>
      <c r="U1382" t="s">
        <v>227</v>
      </c>
      <c r="V1382" t="s">
        <v>227</v>
      </c>
      <c r="W1382" t="s">
        <v>227</v>
      </c>
      <c r="X1382" t="s">
        <v>227</v>
      </c>
      <c r="Y1382" t="s">
        <v>227</v>
      </c>
      <c r="Z1382" t="s">
        <v>227</v>
      </c>
      <c r="AA1382" t="s">
        <v>54</v>
      </c>
      <c r="AB1382">
        <v>69</v>
      </c>
      <c r="AC1382">
        <v>69</v>
      </c>
      <c r="AD1382" t="s">
        <v>67</v>
      </c>
      <c r="AE1382" t="s">
        <v>141</v>
      </c>
      <c r="AF1382" t="s">
        <v>187</v>
      </c>
      <c r="AG1382" t="s">
        <v>88</v>
      </c>
      <c r="AH1382" s="3">
        <v>45807</v>
      </c>
      <c r="AJ1382" t="s">
        <v>56</v>
      </c>
      <c r="AK1382" s="3"/>
      <c r="AM1382" s="3"/>
      <c r="AN1382" t="s">
        <v>57</v>
      </c>
      <c r="AO1382" s="3"/>
      <c r="AR1382"/>
      <c r="AS1382">
        <v>202505</v>
      </c>
      <c r="AT1382" s="3">
        <v>45807</v>
      </c>
      <c r="AU1382">
        <v>2205414</v>
      </c>
      <c r="AW1382" s="3"/>
      <c r="AY1382" s="3"/>
      <c r="BA1382" s="3"/>
      <c r="BC1382" s="3"/>
      <c r="BD1382">
        <v>202505</v>
      </c>
      <c r="BE1382">
        <v>202505</v>
      </c>
      <c r="BF1382" s="5">
        <f>IFERROR(VLOOKUP(Sheet1[[#This Row],[ASESOR]],Parámetros!A:B,2,0),Sheet1[[#This Row],[PERIODO_ALTA]])</f>
        <v>202505</v>
      </c>
      <c r="BG1382" s="5" t="str">
        <f>_xlfn.CONCAT(TRIM(Sheet1[[#This Row],[ASESOR]])," ",TRIM(Sheet1[[#This Row],[DEPARTAMENTO]]))</f>
        <v>EXPORTEL PROVINCIA Lambayeque</v>
      </c>
      <c r="BH1382" s="5" t="str">
        <f>Sheet1[[#This Row],[DNI_ASESOR]]</f>
        <v>20610487672</v>
      </c>
      <c r="BI1382">
        <f>IF(Sheet1[[#This Row],[GRUPO]]="G1",IF(AND(Sheet1[[#This Row],[RECIBO1_PAGADO]]&lt;&gt;"",Sheet1[[#This Row],[RECIBO1_PAGADO]]&lt;=DATEVALUE("10/06/2025")),1,0),0)</f>
        <v>0</v>
      </c>
      <c r="BJ1382" s="9">
        <f>Sheet1[[#This Row],[PRECIO CON IGV EXTERNO]]/1.18</f>
        <v>58.474576271186443</v>
      </c>
      <c r="BK1382" s="5" t="str">
        <f>IF(MONTH(Sheet1[[#This Row],[WS_RECIBO1_EMISION]])=5,"G1",IF(MONTH(Sheet1[[#This Row],[WS_RECIBO1_EMISION]])-5=1,"G2","POR DEFINIR"))</f>
        <v>POR DEFINIR</v>
      </c>
      <c r="BL1382" s="5" t="s">
        <v>1798</v>
      </c>
    </row>
    <row r="1383" spans="1:64" x14ac:dyDescent="0.25">
      <c r="A1383">
        <v>2205483</v>
      </c>
      <c r="B1383" t="s">
        <v>1694</v>
      </c>
      <c r="C1383" t="s">
        <v>94</v>
      </c>
      <c r="D1383" t="s">
        <v>95</v>
      </c>
      <c r="E1383" t="s">
        <v>96</v>
      </c>
      <c r="H1383" s="3">
        <v>45806</v>
      </c>
      <c r="I1383" s="13">
        <v>45807.598096759262</v>
      </c>
      <c r="J1383" t="s">
        <v>195</v>
      </c>
      <c r="K1383">
        <v>1000</v>
      </c>
      <c r="L1383" t="s">
        <v>188</v>
      </c>
      <c r="M1383" t="s">
        <v>58</v>
      </c>
      <c r="N1383">
        <v>1</v>
      </c>
      <c r="O1383">
        <v>0</v>
      </c>
      <c r="P1383">
        <v>0</v>
      </c>
      <c r="Q1383">
        <v>0</v>
      </c>
      <c r="R1383" t="s">
        <v>227</v>
      </c>
      <c r="S1383" t="s">
        <v>227</v>
      </c>
      <c r="T1383">
        <v>0</v>
      </c>
      <c r="U1383" t="s">
        <v>227</v>
      </c>
      <c r="V1383" t="s">
        <v>227</v>
      </c>
      <c r="W1383" t="s">
        <v>227</v>
      </c>
      <c r="X1383" t="s">
        <v>227</v>
      </c>
      <c r="Y1383" t="s">
        <v>227</v>
      </c>
      <c r="Z1383" t="s">
        <v>228</v>
      </c>
      <c r="AA1383" t="s">
        <v>54</v>
      </c>
      <c r="AB1383">
        <v>129.9</v>
      </c>
      <c r="AC1383">
        <v>111.563</v>
      </c>
      <c r="AD1383" t="s">
        <v>67</v>
      </c>
      <c r="AE1383" t="s">
        <v>4</v>
      </c>
      <c r="AF1383" t="s">
        <v>8</v>
      </c>
      <c r="AG1383" t="s">
        <v>88</v>
      </c>
      <c r="AH1383" s="3">
        <v>45807</v>
      </c>
      <c r="AJ1383" t="s">
        <v>56</v>
      </c>
      <c r="AK1383" s="3"/>
      <c r="AM1383" s="3"/>
      <c r="AN1383" t="s">
        <v>57</v>
      </c>
      <c r="AO1383" s="3"/>
      <c r="AR1383"/>
      <c r="AS1383">
        <v>202505</v>
      </c>
      <c r="AT1383" s="3">
        <v>45807</v>
      </c>
      <c r="AU1383">
        <v>2205483</v>
      </c>
      <c r="AW1383" s="3"/>
      <c r="AY1383" s="3"/>
      <c r="BA1383" s="3"/>
      <c r="BC1383" s="3"/>
      <c r="BD1383">
        <v>202505</v>
      </c>
      <c r="BE1383">
        <v>202505</v>
      </c>
      <c r="BF1383" s="5">
        <f>IFERROR(VLOOKUP(Sheet1[[#This Row],[ASESOR]],Parámetros!A:B,2,0),Sheet1[[#This Row],[PERIODO_ALTA]])</f>
        <v>202505</v>
      </c>
      <c r="BG1383" s="5" t="str">
        <f>_xlfn.CONCAT(TRIM(Sheet1[[#This Row],[ASESOR]])," ",TRIM(Sheet1[[#This Row],[DEPARTAMENTO]]))</f>
        <v>ALIV TELECOM S.A.C. La Libertad</v>
      </c>
      <c r="BH1383" s="5" t="str">
        <f>Sheet1[[#This Row],[DNI_ASESOR]]</f>
        <v>20609316170</v>
      </c>
      <c r="BI1383">
        <f>IF(Sheet1[[#This Row],[GRUPO]]="G1",IF(AND(Sheet1[[#This Row],[RECIBO1_PAGADO]]&lt;&gt;"",Sheet1[[#This Row],[RECIBO1_PAGADO]]&lt;=DATEVALUE("10/06/2025")),1,0),0)</f>
        <v>0</v>
      </c>
      <c r="BJ1383" s="9">
        <f>Sheet1[[#This Row],[PRECIO CON IGV EXTERNO]]/1.18</f>
        <v>94.544915254237296</v>
      </c>
      <c r="BK1383" s="5" t="str">
        <f>IF(MONTH(Sheet1[[#This Row],[WS_RECIBO1_EMISION]])=5,"G1",IF(MONTH(Sheet1[[#This Row],[WS_RECIBO1_EMISION]])-5=1,"G2","POR DEFINIR"))</f>
        <v>POR DEFINIR</v>
      </c>
      <c r="BL1383" s="5" t="s">
        <v>1798</v>
      </c>
    </row>
    <row r="1384" spans="1:64" x14ac:dyDescent="0.25">
      <c r="A1384">
        <v>2205503</v>
      </c>
      <c r="B1384" t="s">
        <v>1695</v>
      </c>
      <c r="C1384" t="s">
        <v>94</v>
      </c>
      <c r="D1384" t="s">
        <v>95</v>
      </c>
      <c r="E1384" t="s">
        <v>102</v>
      </c>
      <c r="H1384" s="3">
        <v>45807</v>
      </c>
      <c r="I1384" s="13">
        <v>45807.602231018522</v>
      </c>
      <c r="J1384" t="s">
        <v>190</v>
      </c>
      <c r="K1384">
        <v>350</v>
      </c>
      <c r="L1384" t="s">
        <v>186</v>
      </c>
      <c r="M1384" t="s">
        <v>53</v>
      </c>
      <c r="N1384">
        <v>0</v>
      </c>
      <c r="O1384">
        <v>0</v>
      </c>
      <c r="P1384">
        <v>0</v>
      </c>
      <c r="Q1384">
        <v>0</v>
      </c>
      <c r="R1384" t="s">
        <v>227</v>
      </c>
      <c r="S1384" t="s">
        <v>227</v>
      </c>
      <c r="T1384">
        <v>0</v>
      </c>
      <c r="U1384" t="s">
        <v>227</v>
      </c>
      <c r="V1384" t="s">
        <v>227</v>
      </c>
      <c r="W1384" t="s">
        <v>227</v>
      </c>
      <c r="X1384" t="s">
        <v>227</v>
      </c>
      <c r="Y1384" t="s">
        <v>227</v>
      </c>
      <c r="Z1384" t="s">
        <v>227</v>
      </c>
      <c r="AA1384" t="s">
        <v>54</v>
      </c>
      <c r="AB1384">
        <v>69</v>
      </c>
      <c r="AC1384">
        <v>69</v>
      </c>
      <c r="AD1384" t="s">
        <v>55</v>
      </c>
      <c r="AE1384" t="s">
        <v>199</v>
      </c>
      <c r="AF1384" t="s">
        <v>200</v>
      </c>
      <c r="AG1384" t="s">
        <v>88</v>
      </c>
      <c r="AH1384" s="3">
        <v>45808</v>
      </c>
      <c r="AJ1384" t="s">
        <v>56</v>
      </c>
      <c r="AK1384" s="3"/>
      <c r="AM1384" s="3"/>
      <c r="AN1384" t="s">
        <v>57</v>
      </c>
      <c r="AO1384" s="3"/>
      <c r="AR1384"/>
      <c r="AS1384">
        <v>202505</v>
      </c>
      <c r="AT1384" s="3">
        <v>45808</v>
      </c>
      <c r="AU1384">
        <v>2205503</v>
      </c>
      <c r="AW1384" s="3"/>
      <c r="AY1384" s="3"/>
      <c r="BA1384" s="3"/>
      <c r="BC1384" s="3"/>
      <c r="BD1384">
        <v>202505</v>
      </c>
      <c r="BE1384">
        <v>202505</v>
      </c>
      <c r="BF1384" s="5">
        <f>IFERROR(VLOOKUP(Sheet1[[#This Row],[ASESOR]],Parámetros!A:B,2,0),Sheet1[[#This Row],[PERIODO_ALTA]])</f>
        <v>202505</v>
      </c>
      <c r="BG1384" s="5" t="str">
        <f>_xlfn.CONCAT(TRIM(Sheet1[[#This Row],[ASESOR]])," ",TRIM(Sheet1[[#This Row],[DEPARTAMENTO]]))</f>
        <v>TELCO CONTACT S.A.C La Libertad</v>
      </c>
      <c r="BH1384" s="5" t="str">
        <f>Sheet1[[#This Row],[DNI_ASESOR]]</f>
        <v>20613723219</v>
      </c>
      <c r="BI1384">
        <f>IF(Sheet1[[#This Row],[GRUPO]]="G1",IF(AND(Sheet1[[#This Row],[RECIBO1_PAGADO]]&lt;&gt;"",Sheet1[[#This Row],[RECIBO1_PAGADO]]&lt;=DATEVALUE("10/06/2025")),1,0),0)</f>
        <v>0</v>
      </c>
      <c r="BJ1384" s="9">
        <f>Sheet1[[#This Row],[PRECIO CON IGV EXTERNO]]/1.18</f>
        <v>58.474576271186443</v>
      </c>
      <c r="BK1384" s="5" t="str">
        <f>IF(MONTH(Sheet1[[#This Row],[WS_RECIBO1_EMISION]])=5,"G1",IF(MONTH(Sheet1[[#This Row],[WS_RECIBO1_EMISION]])-5=1,"G2","POR DEFINIR"))</f>
        <v>POR DEFINIR</v>
      </c>
      <c r="BL1384" s="5" t="s">
        <v>1798</v>
      </c>
    </row>
    <row r="1385" spans="1:64" x14ac:dyDescent="0.25">
      <c r="A1385">
        <v>2205553</v>
      </c>
      <c r="B1385" t="s">
        <v>1696</v>
      </c>
      <c r="C1385" t="s">
        <v>94</v>
      </c>
      <c r="D1385" t="s">
        <v>95</v>
      </c>
      <c r="E1385" t="s">
        <v>96</v>
      </c>
      <c r="H1385" s="3">
        <v>45807</v>
      </c>
      <c r="I1385" s="13">
        <v>45807.616915393519</v>
      </c>
      <c r="J1385" t="s">
        <v>190</v>
      </c>
      <c r="K1385">
        <v>350</v>
      </c>
      <c r="L1385" t="s">
        <v>186</v>
      </c>
      <c r="M1385" t="s">
        <v>53</v>
      </c>
      <c r="N1385">
        <v>0</v>
      </c>
      <c r="O1385">
        <v>0</v>
      </c>
      <c r="P1385">
        <v>0</v>
      </c>
      <c r="Q1385">
        <v>0</v>
      </c>
      <c r="R1385" t="s">
        <v>227</v>
      </c>
      <c r="S1385" t="s">
        <v>227</v>
      </c>
      <c r="T1385">
        <v>0</v>
      </c>
      <c r="U1385" t="s">
        <v>227</v>
      </c>
      <c r="V1385" t="s">
        <v>227</v>
      </c>
      <c r="W1385" t="s">
        <v>227</v>
      </c>
      <c r="X1385" t="s">
        <v>227</v>
      </c>
      <c r="Y1385" t="s">
        <v>227</v>
      </c>
      <c r="Z1385" t="s">
        <v>227</v>
      </c>
      <c r="AA1385" t="s">
        <v>54</v>
      </c>
      <c r="AB1385">
        <v>69</v>
      </c>
      <c r="AC1385">
        <v>69</v>
      </c>
      <c r="AD1385" t="s">
        <v>55</v>
      </c>
      <c r="AE1385" t="s">
        <v>141</v>
      </c>
      <c r="AF1385" t="s">
        <v>187</v>
      </c>
      <c r="AG1385" t="s">
        <v>88</v>
      </c>
      <c r="AH1385" s="3">
        <v>45808</v>
      </c>
      <c r="AJ1385" t="s">
        <v>56</v>
      </c>
      <c r="AK1385" s="3"/>
      <c r="AM1385" s="3"/>
      <c r="AN1385" t="s">
        <v>57</v>
      </c>
      <c r="AO1385" s="3"/>
      <c r="AR1385"/>
      <c r="AS1385">
        <v>202505</v>
      </c>
      <c r="AT1385" s="3">
        <v>45808</v>
      </c>
      <c r="AU1385">
        <v>2205553</v>
      </c>
      <c r="AW1385" s="3"/>
      <c r="AY1385" s="3"/>
      <c r="BA1385" s="3"/>
      <c r="BC1385" s="3"/>
      <c r="BD1385">
        <v>202505</v>
      </c>
      <c r="BE1385">
        <v>202505</v>
      </c>
      <c r="BF1385" s="5">
        <f>IFERROR(VLOOKUP(Sheet1[[#This Row],[ASESOR]],Parámetros!A:B,2,0),Sheet1[[#This Row],[PERIODO_ALTA]])</f>
        <v>202505</v>
      </c>
      <c r="BG1385" s="5" t="str">
        <f>_xlfn.CONCAT(TRIM(Sheet1[[#This Row],[ASESOR]])," ",TRIM(Sheet1[[#This Row],[DEPARTAMENTO]]))</f>
        <v>EXPORTEL PROVINCIA La Libertad</v>
      </c>
      <c r="BH1385" s="5" t="str">
        <f>Sheet1[[#This Row],[DNI_ASESOR]]</f>
        <v>20610487672</v>
      </c>
      <c r="BI1385">
        <f>IF(Sheet1[[#This Row],[GRUPO]]="G1",IF(AND(Sheet1[[#This Row],[RECIBO1_PAGADO]]&lt;&gt;"",Sheet1[[#This Row],[RECIBO1_PAGADO]]&lt;=DATEVALUE("10/06/2025")),1,0),0)</f>
        <v>0</v>
      </c>
      <c r="BJ1385" s="9">
        <f>Sheet1[[#This Row],[PRECIO CON IGV EXTERNO]]/1.18</f>
        <v>58.474576271186443</v>
      </c>
      <c r="BK1385" s="5" t="str">
        <f>IF(MONTH(Sheet1[[#This Row],[WS_RECIBO1_EMISION]])=5,"G1",IF(MONTH(Sheet1[[#This Row],[WS_RECIBO1_EMISION]])-5=1,"G2","POR DEFINIR"))</f>
        <v>POR DEFINIR</v>
      </c>
      <c r="BL1385" s="5" t="s">
        <v>1798</v>
      </c>
    </row>
    <row r="1386" spans="1:64" x14ac:dyDescent="0.25">
      <c r="A1386">
        <v>2205574</v>
      </c>
      <c r="B1386" t="s">
        <v>1697</v>
      </c>
      <c r="C1386" t="s">
        <v>85</v>
      </c>
      <c r="D1386" t="s">
        <v>86</v>
      </c>
      <c r="E1386" t="s">
        <v>87</v>
      </c>
      <c r="H1386" s="3">
        <v>45807</v>
      </c>
      <c r="I1386" s="13">
        <v>45807.64181021991</v>
      </c>
      <c r="J1386" t="s">
        <v>190</v>
      </c>
      <c r="K1386">
        <v>350</v>
      </c>
      <c r="L1386" t="s">
        <v>186</v>
      </c>
      <c r="M1386" t="s">
        <v>53</v>
      </c>
      <c r="N1386">
        <v>0</v>
      </c>
      <c r="O1386">
        <v>0</v>
      </c>
      <c r="P1386">
        <v>0</v>
      </c>
      <c r="Q1386">
        <v>0</v>
      </c>
      <c r="R1386" t="s">
        <v>227</v>
      </c>
      <c r="S1386" t="s">
        <v>227</v>
      </c>
      <c r="T1386">
        <v>0</v>
      </c>
      <c r="U1386" t="s">
        <v>227</v>
      </c>
      <c r="V1386" t="s">
        <v>227</v>
      </c>
      <c r="W1386" t="s">
        <v>227</v>
      </c>
      <c r="X1386" t="s">
        <v>227</v>
      </c>
      <c r="Y1386" t="s">
        <v>227</v>
      </c>
      <c r="Z1386" t="s">
        <v>227</v>
      </c>
      <c r="AA1386" t="s">
        <v>54</v>
      </c>
      <c r="AB1386">
        <v>69</v>
      </c>
      <c r="AC1386">
        <v>69</v>
      </c>
      <c r="AD1386" t="s">
        <v>55</v>
      </c>
      <c r="AE1386" t="s">
        <v>199</v>
      </c>
      <c r="AF1386" t="s">
        <v>200</v>
      </c>
      <c r="AG1386" t="s">
        <v>88</v>
      </c>
      <c r="AH1386" s="3">
        <v>45807</v>
      </c>
      <c r="AJ1386" t="s">
        <v>56</v>
      </c>
      <c r="AK1386" s="3"/>
      <c r="AM1386" s="3"/>
      <c r="AN1386" t="s">
        <v>57</v>
      </c>
      <c r="AO1386" s="3"/>
      <c r="AR1386"/>
      <c r="AS1386">
        <v>202505</v>
      </c>
      <c r="AT1386" s="3">
        <v>45807</v>
      </c>
      <c r="AU1386">
        <v>2205574</v>
      </c>
      <c r="AW1386" s="3"/>
      <c r="AY1386" s="3"/>
      <c r="BA1386" s="3"/>
      <c r="BC1386" s="3"/>
      <c r="BD1386">
        <v>202505</v>
      </c>
      <c r="BE1386">
        <v>202505</v>
      </c>
      <c r="BF1386" s="5">
        <f>IFERROR(VLOOKUP(Sheet1[[#This Row],[ASESOR]],Parámetros!A:B,2,0),Sheet1[[#This Row],[PERIODO_ALTA]])</f>
        <v>202505</v>
      </c>
      <c r="BG1386" s="5" t="str">
        <f>_xlfn.CONCAT(TRIM(Sheet1[[#This Row],[ASESOR]])," ",TRIM(Sheet1[[#This Row],[DEPARTAMENTO]]))</f>
        <v>TELCO CONTACT S.A.C Lambayeque</v>
      </c>
      <c r="BH1386" s="5" t="str">
        <f>Sheet1[[#This Row],[DNI_ASESOR]]</f>
        <v>20613723219</v>
      </c>
      <c r="BI1386">
        <f>IF(Sheet1[[#This Row],[GRUPO]]="G1",IF(AND(Sheet1[[#This Row],[RECIBO1_PAGADO]]&lt;&gt;"",Sheet1[[#This Row],[RECIBO1_PAGADO]]&lt;=DATEVALUE("10/06/2025")),1,0),0)</f>
        <v>0</v>
      </c>
      <c r="BJ1386" s="9">
        <f>Sheet1[[#This Row],[PRECIO CON IGV EXTERNO]]/1.18</f>
        <v>58.474576271186443</v>
      </c>
      <c r="BK1386" s="5" t="str">
        <f>IF(MONTH(Sheet1[[#This Row],[WS_RECIBO1_EMISION]])=5,"G1",IF(MONTH(Sheet1[[#This Row],[WS_RECIBO1_EMISION]])-5=1,"G2","POR DEFINIR"))</f>
        <v>POR DEFINIR</v>
      </c>
      <c r="BL1386" s="5" t="s">
        <v>1798</v>
      </c>
    </row>
    <row r="1387" spans="1:64" x14ac:dyDescent="0.25">
      <c r="A1387">
        <v>2205576</v>
      </c>
      <c r="B1387" t="s">
        <v>1698</v>
      </c>
      <c r="C1387" t="s">
        <v>94</v>
      </c>
      <c r="D1387" t="s">
        <v>95</v>
      </c>
      <c r="E1387" t="s">
        <v>102</v>
      </c>
      <c r="H1387" s="3">
        <v>45807</v>
      </c>
      <c r="I1387" s="13">
        <v>45807.623078206016</v>
      </c>
      <c r="J1387" t="s">
        <v>195</v>
      </c>
      <c r="K1387">
        <v>1000</v>
      </c>
      <c r="L1387" t="s">
        <v>188</v>
      </c>
      <c r="M1387" t="s">
        <v>58</v>
      </c>
      <c r="N1387">
        <v>1</v>
      </c>
      <c r="O1387">
        <v>0</v>
      </c>
      <c r="P1387">
        <v>0</v>
      </c>
      <c r="Q1387">
        <v>0</v>
      </c>
      <c r="R1387" t="s">
        <v>227</v>
      </c>
      <c r="S1387" t="s">
        <v>227</v>
      </c>
      <c r="T1387">
        <v>0</v>
      </c>
      <c r="U1387" t="s">
        <v>227</v>
      </c>
      <c r="V1387" t="s">
        <v>227</v>
      </c>
      <c r="W1387" t="s">
        <v>227</v>
      </c>
      <c r="X1387" t="s">
        <v>227</v>
      </c>
      <c r="Y1387" t="s">
        <v>227</v>
      </c>
      <c r="Z1387" t="s">
        <v>228</v>
      </c>
      <c r="AA1387" t="s">
        <v>54</v>
      </c>
      <c r="AB1387">
        <v>129.9</v>
      </c>
      <c r="AC1387">
        <v>111.563</v>
      </c>
      <c r="AD1387" t="s">
        <v>67</v>
      </c>
      <c r="AE1387" t="s">
        <v>151</v>
      </c>
      <c r="AF1387" t="s">
        <v>152</v>
      </c>
      <c r="AG1387" t="s">
        <v>88</v>
      </c>
      <c r="AH1387" s="3">
        <v>45807</v>
      </c>
      <c r="AJ1387" t="s">
        <v>56</v>
      </c>
      <c r="AK1387" s="3"/>
      <c r="AM1387" s="3"/>
      <c r="AN1387" t="s">
        <v>57</v>
      </c>
      <c r="AO1387" s="3"/>
      <c r="AR1387"/>
      <c r="AS1387">
        <v>202505</v>
      </c>
      <c r="AT1387" s="3">
        <v>45807</v>
      </c>
      <c r="AU1387">
        <v>2205576</v>
      </c>
      <c r="AW1387" s="3"/>
      <c r="AY1387" s="3"/>
      <c r="BA1387" s="3"/>
      <c r="BC1387" s="3"/>
      <c r="BD1387">
        <v>202505</v>
      </c>
      <c r="BE1387">
        <v>202505</v>
      </c>
      <c r="BF1387" s="5">
        <f>IFERROR(VLOOKUP(Sheet1[[#This Row],[ASESOR]],Parámetros!A:B,2,0),Sheet1[[#This Row],[PERIODO_ALTA]])</f>
        <v>202505</v>
      </c>
      <c r="BG1387" s="5" t="str">
        <f>_xlfn.CONCAT(TRIM(Sheet1[[#This Row],[ASESOR]])," ",TRIM(Sheet1[[#This Row],[DEPARTAMENTO]]))</f>
        <v>SAVY OUTSOURCING S.A.C. La Libertad</v>
      </c>
      <c r="BH1387" s="5" t="str">
        <f>Sheet1[[#This Row],[DNI_ASESOR]]</f>
        <v>20611812893</v>
      </c>
      <c r="BI1387">
        <f>IF(Sheet1[[#This Row],[GRUPO]]="G1",IF(AND(Sheet1[[#This Row],[RECIBO1_PAGADO]]&lt;&gt;"",Sheet1[[#This Row],[RECIBO1_PAGADO]]&lt;=DATEVALUE("10/06/2025")),1,0),0)</f>
        <v>0</v>
      </c>
      <c r="BJ1387" s="9">
        <f>Sheet1[[#This Row],[PRECIO CON IGV EXTERNO]]/1.18</f>
        <v>94.544915254237296</v>
      </c>
      <c r="BK1387" s="5" t="str">
        <f>IF(MONTH(Sheet1[[#This Row],[WS_RECIBO1_EMISION]])=5,"G1",IF(MONTH(Sheet1[[#This Row],[WS_RECIBO1_EMISION]])-5=1,"G2","POR DEFINIR"))</f>
        <v>POR DEFINIR</v>
      </c>
      <c r="BL1387" s="5" t="s">
        <v>1798</v>
      </c>
    </row>
    <row r="1388" spans="1:64" x14ac:dyDescent="0.25">
      <c r="A1388">
        <v>2205605</v>
      </c>
      <c r="B1388" t="s">
        <v>1699</v>
      </c>
      <c r="C1388" t="s">
        <v>94</v>
      </c>
      <c r="D1388" t="s">
        <v>95</v>
      </c>
      <c r="E1388" t="s">
        <v>96</v>
      </c>
      <c r="H1388" s="3">
        <v>45807</v>
      </c>
      <c r="I1388" s="13">
        <v>45807.637697106482</v>
      </c>
      <c r="J1388" t="s">
        <v>190</v>
      </c>
      <c r="K1388">
        <v>350</v>
      </c>
      <c r="L1388" t="s">
        <v>186</v>
      </c>
      <c r="M1388" t="s">
        <v>53</v>
      </c>
      <c r="N1388">
        <v>0</v>
      </c>
      <c r="O1388">
        <v>0</v>
      </c>
      <c r="P1388">
        <v>0</v>
      </c>
      <c r="Q1388">
        <v>0</v>
      </c>
      <c r="R1388" t="s">
        <v>227</v>
      </c>
      <c r="S1388" t="s">
        <v>227</v>
      </c>
      <c r="T1388">
        <v>0</v>
      </c>
      <c r="U1388" t="s">
        <v>227</v>
      </c>
      <c r="V1388" t="s">
        <v>227</v>
      </c>
      <c r="W1388" t="s">
        <v>227</v>
      </c>
      <c r="X1388" t="s">
        <v>227</v>
      </c>
      <c r="Y1388" t="s">
        <v>227</v>
      </c>
      <c r="Z1388" t="s">
        <v>227</v>
      </c>
      <c r="AA1388" t="s">
        <v>54</v>
      </c>
      <c r="AB1388">
        <v>69</v>
      </c>
      <c r="AC1388">
        <v>69</v>
      </c>
      <c r="AD1388" t="s">
        <v>55</v>
      </c>
      <c r="AE1388" t="s">
        <v>141</v>
      </c>
      <c r="AF1388" t="s">
        <v>187</v>
      </c>
      <c r="AG1388" t="s">
        <v>88</v>
      </c>
      <c r="AH1388" s="3">
        <v>45807</v>
      </c>
      <c r="AJ1388" t="s">
        <v>56</v>
      </c>
      <c r="AK1388" s="3"/>
      <c r="AM1388" s="3"/>
      <c r="AN1388" t="s">
        <v>57</v>
      </c>
      <c r="AO1388" s="3"/>
      <c r="AR1388"/>
      <c r="AS1388">
        <v>202505</v>
      </c>
      <c r="AT1388" s="3">
        <v>45807</v>
      </c>
      <c r="AU1388">
        <v>2205605</v>
      </c>
      <c r="AW1388" s="3"/>
      <c r="AY1388" s="3"/>
      <c r="BA1388" s="3"/>
      <c r="BC1388" s="3"/>
      <c r="BD1388">
        <v>202505</v>
      </c>
      <c r="BE1388">
        <v>202505</v>
      </c>
      <c r="BF1388" s="5">
        <f>IFERROR(VLOOKUP(Sheet1[[#This Row],[ASESOR]],Parámetros!A:B,2,0),Sheet1[[#This Row],[PERIODO_ALTA]])</f>
        <v>202505</v>
      </c>
      <c r="BG1388" s="5" t="str">
        <f>_xlfn.CONCAT(TRIM(Sheet1[[#This Row],[ASESOR]])," ",TRIM(Sheet1[[#This Row],[DEPARTAMENTO]]))</f>
        <v>EXPORTEL PROVINCIA La Libertad</v>
      </c>
      <c r="BH1388" s="5" t="str">
        <f>Sheet1[[#This Row],[DNI_ASESOR]]</f>
        <v>20610487672</v>
      </c>
      <c r="BI1388">
        <f>IF(Sheet1[[#This Row],[GRUPO]]="G1",IF(AND(Sheet1[[#This Row],[RECIBO1_PAGADO]]&lt;&gt;"",Sheet1[[#This Row],[RECIBO1_PAGADO]]&lt;=DATEVALUE("10/06/2025")),1,0),0)</f>
        <v>0</v>
      </c>
      <c r="BJ1388" s="9">
        <f>Sheet1[[#This Row],[PRECIO CON IGV EXTERNO]]/1.18</f>
        <v>58.474576271186443</v>
      </c>
      <c r="BK1388" s="5" t="str">
        <f>IF(MONTH(Sheet1[[#This Row],[WS_RECIBO1_EMISION]])=5,"G1",IF(MONTH(Sheet1[[#This Row],[WS_RECIBO1_EMISION]])-5=1,"G2","POR DEFINIR"))</f>
        <v>POR DEFINIR</v>
      </c>
      <c r="BL1388" s="5" t="s">
        <v>1798</v>
      </c>
    </row>
    <row r="1389" spans="1:64" x14ac:dyDescent="0.25">
      <c r="A1389">
        <v>2205608</v>
      </c>
      <c r="B1389" t="s">
        <v>1700</v>
      </c>
      <c r="C1389" t="s">
        <v>1003</v>
      </c>
      <c r="D1389" t="s">
        <v>1003</v>
      </c>
      <c r="E1389" t="s">
        <v>1004</v>
      </c>
      <c r="H1389" s="3">
        <v>45807</v>
      </c>
      <c r="I1389" s="13">
        <v>45807.641793981478</v>
      </c>
      <c r="J1389" t="s">
        <v>190</v>
      </c>
      <c r="K1389">
        <v>350</v>
      </c>
      <c r="L1389" t="s">
        <v>186</v>
      </c>
      <c r="M1389" t="s">
        <v>53</v>
      </c>
      <c r="N1389">
        <v>0</v>
      </c>
      <c r="O1389">
        <v>0</v>
      </c>
      <c r="P1389">
        <v>0</v>
      </c>
      <c r="Q1389">
        <v>0</v>
      </c>
      <c r="R1389" t="s">
        <v>227</v>
      </c>
      <c r="S1389" t="s">
        <v>227</v>
      </c>
      <c r="T1389">
        <v>0</v>
      </c>
      <c r="U1389" t="s">
        <v>227</v>
      </c>
      <c r="V1389" t="s">
        <v>227</v>
      </c>
      <c r="W1389" t="s">
        <v>227</v>
      </c>
      <c r="X1389" t="s">
        <v>227</v>
      </c>
      <c r="Y1389" t="s">
        <v>227</v>
      </c>
      <c r="Z1389" t="s">
        <v>227</v>
      </c>
      <c r="AA1389" t="s">
        <v>54</v>
      </c>
      <c r="AB1389">
        <v>69</v>
      </c>
      <c r="AC1389">
        <v>69</v>
      </c>
      <c r="AD1389" t="s">
        <v>67</v>
      </c>
      <c r="AE1389" t="s">
        <v>1082</v>
      </c>
      <c r="AF1389" t="s">
        <v>1083</v>
      </c>
      <c r="AG1389" t="s">
        <v>88</v>
      </c>
      <c r="AH1389" s="3">
        <v>45808</v>
      </c>
      <c r="AJ1389" t="s">
        <v>56</v>
      </c>
      <c r="AK1389" s="3"/>
      <c r="AM1389" s="3"/>
      <c r="AN1389" t="s">
        <v>57</v>
      </c>
      <c r="AO1389" s="3"/>
      <c r="AR1389"/>
      <c r="AS1389">
        <v>202505</v>
      </c>
      <c r="AT1389" s="3">
        <v>45808</v>
      </c>
      <c r="AU1389">
        <v>2205608</v>
      </c>
      <c r="AW1389" s="3"/>
      <c r="AY1389" s="3"/>
      <c r="BA1389" s="3"/>
      <c r="BC1389" s="3"/>
      <c r="BD1389">
        <v>202505</v>
      </c>
      <c r="BE1389">
        <v>202505</v>
      </c>
      <c r="BF1389" s="5">
        <f>IFERROR(VLOOKUP(Sheet1[[#This Row],[ASESOR]],Parámetros!A:B,2,0),Sheet1[[#This Row],[PERIODO_ALTA]])</f>
        <v>202505</v>
      </c>
      <c r="BG1389" s="5" t="str">
        <f>_xlfn.CONCAT(TRIM(Sheet1[[#This Row],[ASESOR]])," ",TRIM(Sheet1[[#This Row],[DEPARTAMENTO]]))</f>
        <v>MEBRA ABSOLUTO S.A.C. Arequipa</v>
      </c>
      <c r="BH1389" s="5" t="str">
        <f>Sheet1[[#This Row],[DNI_ASESOR]]</f>
        <v>20601247519</v>
      </c>
      <c r="BI1389">
        <f>IF(Sheet1[[#This Row],[GRUPO]]="G1",IF(AND(Sheet1[[#This Row],[RECIBO1_PAGADO]]&lt;&gt;"",Sheet1[[#This Row],[RECIBO1_PAGADO]]&lt;=DATEVALUE("10/06/2025")),1,0),0)</f>
        <v>0</v>
      </c>
      <c r="BJ1389" s="9">
        <f>Sheet1[[#This Row],[PRECIO CON IGV EXTERNO]]/1.18</f>
        <v>58.474576271186443</v>
      </c>
      <c r="BK1389" s="5" t="str">
        <f>IF(MONTH(Sheet1[[#This Row],[WS_RECIBO1_EMISION]])=5,"G1",IF(MONTH(Sheet1[[#This Row],[WS_RECIBO1_EMISION]])-5=1,"G2","POR DEFINIR"))</f>
        <v>POR DEFINIR</v>
      </c>
      <c r="BL1389" s="5" t="s">
        <v>1797</v>
      </c>
    </row>
    <row r="1390" spans="1:64" x14ac:dyDescent="0.25">
      <c r="A1390">
        <v>2205642</v>
      </c>
      <c r="B1390" t="s">
        <v>1701</v>
      </c>
      <c r="C1390" t="s">
        <v>94</v>
      </c>
      <c r="D1390" t="s">
        <v>95</v>
      </c>
      <c r="E1390" t="s">
        <v>96</v>
      </c>
      <c r="H1390" s="3">
        <v>45807</v>
      </c>
      <c r="I1390" s="13">
        <v>45807.641816747688</v>
      </c>
      <c r="J1390" t="s">
        <v>190</v>
      </c>
      <c r="K1390">
        <v>350</v>
      </c>
      <c r="L1390" t="s">
        <v>186</v>
      </c>
      <c r="M1390" t="s">
        <v>53</v>
      </c>
      <c r="N1390">
        <v>0</v>
      </c>
      <c r="O1390">
        <v>0</v>
      </c>
      <c r="P1390">
        <v>0</v>
      </c>
      <c r="Q1390">
        <v>0</v>
      </c>
      <c r="R1390" t="s">
        <v>227</v>
      </c>
      <c r="S1390" t="s">
        <v>227</v>
      </c>
      <c r="T1390">
        <v>0</v>
      </c>
      <c r="U1390" t="s">
        <v>227</v>
      </c>
      <c r="V1390" t="s">
        <v>227</v>
      </c>
      <c r="W1390" t="s">
        <v>227</v>
      </c>
      <c r="X1390" t="s">
        <v>227</v>
      </c>
      <c r="Y1390" t="s">
        <v>227</v>
      </c>
      <c r="Z1390" t="s">
        <v>227</v>
      </c>
      <c r="AA1390" t="s">
        <v>54</v>
      </c>
      <c r="AB1390">
        <v>69</v>
      </c>
      <c r="AC1390">
        <v>69</v>
      </c>
      <c r="AD1390" t="s">
        <v>67</v>
      </c>
      <c r="AE1390" t="s">
        <v>4</v>
      </c>
      <c r="AF1390" t="s">
        <v>8</v>
      </c>
      <c r="AG1390" t="s">
        <v>88</v>
      </c>
      <c r="AH1390" s="3">
        <v>45808</v>
      </c>
      <c r="AJ1390" t="s">
        <v>56</v>
      </c>
      <c r="AK1390" s="3"/>
      <c r="AM1390" s="3"/>
      <c r="AN1390" t="s">
        <v>57</v>
      </c>
      <c r="AO1390" s="3"/>
      <c r="AR1390"/>
      <c r="AS1390">
        <v>202505</v>
      </c>
      <c r="AT1390" s="3">
        <v>45808</v>
      </c>
      <c r="AU1390">
        <v>2205642</v>
      </c>
      <c r="AW1390" s="3"/>
      <c r="AY1390" s="3"/>
      <c r="BA1390" s="3"/>
      <c r="BC1390" s="3"/>
      <c r="BD1390">
        <v>202505</v>
      </c>
      <c r="BE1390">
        <v>202505</v>
      </c>
      <c r="BF1390" s="5">
        <f>IFERROR(VLOOKUP(Sheet1[[#This Row],[ASESOR]],Parámetros!A:B,2,0),Sheet1[[#This Row],[PERIODO_ALTA]])</f>
        <v>202505</v>
      </c>
      <c r="BG1390" s="5" t="str">
        <f>_xlfn.CONCAT(TRIM(Sheet1[[#This Row],[ASESOR]])," ",TRIM(Sheet1[[#This Row],[DEPARTAMENTO]]))</f>
        <v>ALIV TELECOM S.A.C. La Libertad</v>
      </c>
      <c r="BH1390" s="5" t="str">
        <f>Sheet1[[#This Row],[DNI_ASESOR]]</f>
        <v>20609316170</v>
      </c>
      <c r="BI1390">
        <f>IF(Sheet1[[#This Row],[GRUPO]]="G1",IF(AND(Sheet1[[#This Row],[RECIBO1_PAGADO]]&lt;&gt;"",Sheet1[[#This Row],[RECIBO1_PAGADO]]&lt;=DATEVALUE("10/06/2025")),1,0),0)</f>
        <v>0</v>
      </c>
      <c r="BJ1390" s="9">
        <f>Sheet1[[#This Row],[PRECIO CON IGV EXTERNO]]/1.18</f>
        <v>58.474576271186443</v>
      </c>
      <c r="BK1390" s="5" t="str">
        <f>IF(MONTH(Sheet1[[#This Row],[WS_RECIBO1_EMISION]])=5,"G1",IF(MONTH(Sheet1[[#This Row],[WS_RECIBO1_EMISION]])-5=1,"G2","POR DEFINIR"))</f>
        <v>POR DEFINIR</v>
      </c>
      <c r="BL1390" s="5" t="s">
        <v>1798</v>
      </c>
    </row>
    <row r="1391" spans="1:64" x14ac:dyDescent="0.25">
      <c r="A1391">
        <v>2205684</v>
      </c>
      <c r="B1391" t="s">
        <v>1702</v>
      </c>
      <c r="C1391" t="s">
        <v>94</v>
      </c>
      <c r="D1391" t="s">
        <v>95</v>
      </c>
      <c r="E1391" t="s">
        <v>96</v>
      </c>
      <c r="H1391" s="3">
        <v>45807</v>
      </c>
      <c r="I1391" s="13">
        <v>45807.656658067128</v>
      </c>
      <c r="J1391" t="s">
        <v>190</v>
      </c>
      <c r="K1391">
        <v>350</v>
      </c>
      <c r="L1391" t="s">
        <v>186</v>
      </c>
      <c r="M1391" t="s">
        <v>53</v>
      </c>
      <c r="N1391">
        <v>0</v>
      </c>
      <c r="O1391">
        <v>0</v>
      </c>
      <c r="P1391">
        <v>0</v>
      </c>
      <c r="Q1391">
        <v>0</v>
      </c>
      <c r="R1391" t="s">
        <v>227</v>
      </c>
      <c r="S1391" t="s">
        <v>227</v>
      </c>
      <c r="T1391">
        <v>0</v>
      </c>
      <c r="U1391" t="s">
        <v>227</v>
      </c>
      <c r="V1391" t="s">
        <v>227</v>
      </c>
      <c r="W1391" t="s">
        <v>227</v>
      </c>
      <c r="X1391" t="s">
        <v>227</v>
      </c>
      <c r="Y1391" t="s">
        <v>227</v>
      </c>
      <c r="Z1391" t="s">
        <v>227</v>
      </c>
      <c r="AA1391" t="s">
        <v>54</v>
      </c>
      <c r="AB1391">
        <v>69</v>
      </c>
      <c r="AC1391">
        <v>69</v>
      </c>
      <c r="AD1391" t="s">
        <v>55</v>
      </c>
      <c r="AE1391" t="s">
        <v>4</v>
      </c>
      <c r="AF1391" t="s">
        <v>8</v>
      </c>
      <c r="AG1391" t="s">
        <v>88</v>
      </c>
      <c r="AH1391" s="3">
        <v>45808</v>
      </c>
      <c r="AJ1391" t="s">
        <v>56</v>
      </c>
      <c r="AK1391" s="3"/>
      <c r="AM1391" s="3"/>
      <c r="AN1391" t="s">
        <v>57</v>
      </c>
      <c r="AO1391" s="3"/>
      <c r="AR1391"/>
      <c r="AS1391">
        <v>202505</v>
      </c>
      <c r="AT1391" s="3">
        <v>45808</v>
      </c>
      <c r="AU1391">
        <v>2205684</v>
      </c>
      <c r="AW1391" s="3"/>
      <c r="AY1391" s="3"/>
      <c r="BA1391" s="3"/>
      <c r="BC1391" s="3"/>
      <c r="BD1391">
        <v>202505</v>
      </c>
      <c r="BE1391">
        <v>202505</v>
      </c>
      <c r="BF1391" s="5">
        <f>IFERROR(VLOOKUP(Sheet1[[#This Row],[ASESOR]],Parámetros!A:B,2,0),Sheet1[[#This Row],[PERIODO_ALTA]])</f>
        <v>202505</v>
      </c>
      <c r="BG1391" s="5" t="str">
        <f>_xlfn.CONCAT(TRIM(Sheet1[[#This Row],[ASESOR]])," ",TRIM(Sheet1[[#This Row],[DEPARTAMENTO]]))</f>
        <v>ALIV TELECOM S.A.C. La Libertad</v>
      </c>
      <c r="BH1391" s="5" t="str">
        <f>Sheet1[[#This Row],[DNI_ASESOR]]</f>
        <v>20609316170</v>
      </c>
      <c r="BI1391">
        <f>IF(Sheet1[[#This Row],[GRUPO]]="G1",IF(AND(Sheet1[[#This Row],[RECIBO1_PAGADO]]&lt;&gt;"",Sheet1[[#This Row],[RECIBO1_PAGADO]]&lt;=DATEVALUE("10/06/2025")),1,0),0)</f>
        <v>0</v>
      </c>
      <c r="BJ1391" s="9">
        <f>Sheet1[[#This Row],[PRECIO CON IGV EXTERNO]]/1.18</f>
        <v>58.474576271186443</v>
      </c>
      <c r="BK1391" s="5" t="str">
        <f>IF(MONTH(Sheet1[[#This Row],[WS_RECIBO1_EMISION]])=5,"G1",IF(MONTH(Sheet1[[#This Row],[WS_RECIBO1_EMISION]])-5=1,"G2","POR DEFINIR"))</f>
        <v>POR DEFINIR</v>
      </c>
      <c r="BL1391" s="5" t="s">
        <v>1798</v>
      </c>
    </row>
    <row r="1392" spans="1:64" x14ac:dyDescent="0.25">
      <c r="A1392">
        <v>2205704</v>
      </c>
      <c r="B1392" t="s">
        <v>1703</v>
      </c>
      <c r="C1392" t="s">
        <v>94</v>
      </c>
      <c r="D1392" t="s">
        <v>95</v>
      </c>
      <c r="E1392" t="s">
        <v>102</v>
      </c>
      <c r="H1392" s="3">
        <v>45807</v>
      </c>
      <c r="I1392" s="13">
        <v>45807.666880324075</v>
      </c>
      <c r="J1392" t="s">
        <v>190</v>
      </c>
      <c r="K1392">
        <v>350</v>
      </c>
      <c r="L1392" t="s">
        <v>186</v>
      </c>
      <c r="M1392" t="s">
        <v>53</v>
      </c>
      <c r="N1392">
        <v>0</v>
      </c>
      <c r="O1392">
        <v>0</v>
      </c>
      <c r="P1392">
        <v>0</v>
      </c>
      <c r="Q1392">
        <v>0</v>
      </c>
      <c r="R1392" t="s">
        <v>227</v>
      </c>
      <c r="S1392" t="s">
        <v>227</v>
      </c>
      <c r="T1392">
        <v>0</v>
      </c>
      <c r="U1392" t="s">
        <v>227</v>
      </c>
      <c r="V1392" t="s">
        <v>227</v>
      </c>
      <c r="W1392" t="s">
        <v>227</v>
      </c>
      <c r="X1392" t="s">
        <v>227</v>
      </c>
      <c r="Y1392" t="s">
        <v>227</v>
      </c>
      <c r="Z1392" t="s">
        <v>227</v>
      </c>
      <c r="AA1392" t="s">
        <v>54</v>
      </c>
      <c r="AB1392">
        <v>69</v>
      </c>
      <c r="AC1392">
        <v>69</v>
      </c>
      <c r="AD1392" t="s">
        <v>67</v>
      </c>
      <c r="AE1392" t="s">
        <v>4</v>
      </c>
      <c r="AF1392" t="s">
        <v>8</v>
      </c>
      <c r="AG1392" t="s">
        <v>88</v>
      </c>
      <c r="AH1392" s="3">
        <v>45808</v>
      </c>
      <c r="AJ1392" t="s">
        <v>56</v>
      </c>
      <c r="AK1392" s="3"/>
      <c r="AM1392" s="3"/>
      <c r="AN1392" t="s">
        <v>57</v>
      </c>
      <c r="AO1392" s="3"/>
      <c r="AR1392"/>
      <c r="AS1392">
        <v>202505</v>
      </c>
      <c r="AT1392" s="3">
        <v>45808</v>
      </c>
      <c r="AU1392">
        <v>2205704</v>
      </c>
      <c r="AW1392" s="3"/>
      <c r="AY1392" s="3"/>
      <c r="BA1392" s="3"/>
      <c r="BC1392" s="3"/>
      <c r="BD1392">
        <v>202505</v>
      </c>
      <c r="BE1392">
        <v>202505</v>
      </c>
      <c r="BF1392" s="5">
        <f>IFERROR(VLOOKUP(Sheet1[[#This Row],[ASESOR]],Parámetros!A:B,2,0),Sheet1[[#This Row],[PERIODO_ALTA]])</f>
        <v>202505</v>
      </c>
      <c r="BG1392" s="5" t="str">
        <f>_xlfn.CONCAT(TRIM(Sheet1[[#This Row],[ASESOR]])," ",TRIM(Sheet1[[#This Row],[DEPARTAMENTO]]))</f>
        <v>ALIV TELECOM S.A.C. La Libertad</v>
      </c>
      <c r="BH1392" s="5" t="str">
        <f>Sheet1[[#This Row],[DNI_ASESOR]]</f>
        <v>20609316170</v>
      </c>
      <c r="BI1392">
        <f>IF(Sheet1[[#This Row],[GRUPO]]="G1",IF(AND(Sheet1[[#This Row],[RECIBO1_PAGADO]]&lt;&gt;"",Sheet1[[#This Row],[RECIBO1_PAGADO]]&lt;=DATEVALUE("10/06/2025")),1,0),0)</f>
        <v>0</v>
      </c>
      <c r="BJ1392" s="9">
        <f>Sheet1[[#This Row],[PRECIO CON IGV EXTERNO]]/1.18</f>
        <v>58.474576271186443</v>
      </c>
      <c r="BK1392" s="5" t="str">
        <f>IF(MONTH(Sheet1[[#This Row],[WS_RECIBO1_EMISION]])=5,"G1",IF(MONTH(Sheet1[[#This Row],[WS_RECIBO1_EMISION]])-5=1,"G2","POR DEFINIR"))</f>
        <v>POR DEFINIR</v>
      </c>
      <c r="BL1392" s="5" t="s">
        <v>1798</v>
      </c>
    </row>
    <row r="1393" spans="1:64" x14ac:dyDescent="0.25">
      <c r="A1393">
        <v>2205738</v>
      </c>
      <c r="B1393" t="s">
        <v>1704</v>
      </c>
      <c r="C1393" t="s">
        <v>94</v>
      </c>
      <c r="D1393" t="s">
        <v>95</v>
      </c>
      <c r="E1393" t="s">
        <v>96</v>
      </c>
      <c r="H1393" s="3">
        <v>45807</v>
      </c>
      <c r="I1393" s="13">
        <v>45807.679300381948</v>
      </c>
      <c r="J1393" t="s">
        <v>190</v>
      </c>
      <c r="K1393">
        <v>350</v>
      </c>
      <c r="L1393" t="s">
        <v>186</v>
      </c>
      <c r="M1393" t="s">
        <v>53</v>
      </c>
      <c r="N1393">
        <v>0</v>
      </c>
      <c r="O1393">
        <v>0</v>
      </c>
      <c r="P1393">
        <v>0</v>
      </c>
      <c r="Q1393">
        <v>0</v>
      </c>
      <c r="R1393" t="s">
        <v>227</v>
      </c>
      <c r="S1393" t="s">
        <v>227</v>
      </c>
      <c r="T1393">
        <v>0</v>
      </c>
      <c r="U1393" t="s">
        <v>227</v>
      </c>
      <c r="V1393" t="s">
        <v>227</v>
      </c>
      <c r="W1393" t="s">
        <v>227</v>
      </c>
      <c r="X1393" t="s">
        <v>227</v>
      </c>
      <c r="Y1393" t="s">
        <v>227</v>
      </c>
      <c r="Z1393" t="s">
        <v>227</v>
      </c>
      <c r="AA1393" t="s">
        <v>54</v>
      </c>
      <c r="AB1393">
        <v>69</v>
      </c>
      <c r="AC1393">
        <v>69</v>
      </c>
      <c r="AD1393" t="s">
        <v>67</v>
      </c>
      <c r="AE1393" t="s">
        <v>4</v>
      </c>
      <c r="AF1393" t="s">
        <v>8</v>
      </c>
      <c r="AG1393" t="s">
        <v>88</v>
      </c>
      <c r="AH1393" s="3">
        <v>45808</v>
      </c>
      <c r="AJ1393" t="s">
        <v>56</v>
      </c>
      <c r="AK1393" s="3"/>
      <c r="AM1393" s="3"/>
      <c r="AN1393" t="s">
        <v>57</v>
      </c>
      <c r="AO1393" s="3"/>
      <c r="AR1393"/>
      <c r="AS1393">
        <v>202505</v>
      </c>
      <c r="AT1393" s="3">
        <v>45808</v>
      </c>
      <c r="AU1393">
        <v>2205738</v>
      </c>
      <c r="AW1393" s="3"/>
      <c r="AY1393" s="3"/>
      <c r="BA1393" s="3"/>
      <c r="BC1393" s="3"/>
      <c r="BD1393">
        <v>202505</v>
      </c>
      <c r="BE1393">
        <v>202505</v>
      </c>
      <c r="BF1393" s="5">
        <f>IFERROR(VLOOKUP(Sheet1[[#This Row],[ASESOR]],Parámetros!A:B,2,0),Sheet1[[#This Row],[PERIODO_ALTA]])</f>
        <v>202505</v>
      </c>
      <c r="BG1393" s="5" t="str">
        <f>_xlfn.CONCAT(TRIM(Sheet1[[#This Row],[ASESOR]])," ",TRIM(Sheet1[[#This Row],[DEPARTAMENTO]]))</f>
        <v>ALIV TELECOM S.A.C. La Libertad</v>
      </c>
      <c r="BH1393" s="5" t="str">
        <f>Sheet1[[#This Row],[DNI_ASESOR]]</f>
        <v>20609316170</v>
      </c>
      <c r="BI1393">
        <f>IF(Sheet1[[#This Row],[GRUPO]]="G1",IF(AND(Sheet1[[#This Row],[RECIBO1_PAGADO]]&lt;&gt;"",Sheet1[[#This Row],[RECIBO1_PAGADO]]&lt;=DATEVALUE("10/06/2025")),1,0),0)</f>
        <v>0</v>
      </c>
      <c r="BJ1393" s="9">
        <f>Sheet1[[#This Row],[PRECIO CON IGV EXTERNO]]/1.18</f>
        <v>58.474576271186443</v>
      </c>
      <c r="BK1393" s="5" t="str">
        <f>IF(MONTH(Sheet1[[#This Row],[WS_RECIBO1_EMISION]])=5,"G1",IF(MONTH(Sheet1[[#This Row],[WS_RECIBO1_EMISION]])-5=1,"G2","POR DEFINIR"))</f>
        <v>POR DEFINIR</v>
      </c>
      <c r="BL1393" s="5" t="s">
        <v>1798</v>
      </c>
    </row>
    <row r="1394" spans="1:64" x14ac:dyDescent="0.25">
      <c r="A1394">
        <v>2205764</v>
      </c>
      <c r="B1394" t="s">
        <v>1705</v>
      </c>
      <c r="C1394" t="s">
        <v>89</v>
      </c>
      <c r="D1394" t="s">
        <v>89</v>
      </c>
      <c r="E1394" t="s">
        <v>93</v>
      </c>
      <c r="H1394" s="3">
        <v>45807</v>
      </c>
      <c r="I1394" s="13">
        <v>45807.700213657408</v>
      </c>
      <c r="J1394" t="s">
        <v>190</v>
      </c>
      <c r="K1394">
        <v>350</v>
      </c>
      <c r="L1394" t="s">
        <v>186</v>
      </c>
      <c r="M1394" t="s">
        <v>53</v>
      </c>
      <c r="N1394">
        <v>0</v>
      </c>
      <c r="O1394">
        <v>0</v>
      </c>
      <c r="P1394">
        <v>0</v>
      </c>
      <c r="Q1394">
        <v>0</v>
      </c>
      <c r="R1394" t="s">
        <v>227</v>
      </c>
      <c r="S1394" t="s">
        <v>227</v>
      </c>
      <c r="T1394">
        <v>0</v>
      </c>
      <c r="U1394" t="s">
        <v>227</v>
      </c>
      <c r="V1394" t="s">
        <v>227</v>
      </c>
      <c r="W1394" t="s">
        <v>227</v>
      </c>
      <c r="X1394" t="s">
        <v>227</v>
      </c>
      <c r="Y1394" t="s">
        <v>227</v>
      </c>
      <c r="Z1394" t="s">
        <v>227</v>
      </c>
      <c r="AA1394" t="s">
        <v>54</v>
      </c>
      <c r="AB1394">
        <v>69</v>
      </c>
      <c r="AC1394">
        <v>69</v>
      </c>
      <c r="AD1394" t="s">
        <v>55</v>
      </c>
      <c r="AE1394" t="s">
        <v>141</v>
      </c>
      <c r="AF1394" t="s">
        <v>187</v>
      </c>
      <c r="AG1394" t="s">
        <v>88</v>
      </c>
      <c r="AH1394" s="3">
        <v>45808</v>
      </c>
      <c r="AJ1394" t="s">
        <v>56</v>
      </c>
      <c r="AK1394" s="3"/>
      <c r="AM1394" s="3"/>
      <c r="AN1394" t="s">
        <v>57</v>
      </c>
      <c r="AO1394" s="3"/>
      <c r="AR1394"/>
      <c r="AS1394">
        <v>202505</v>
      </c>
      <c r="AT1394" s="3">
        <v>45808</v>
      </c>
      <c r="AU1394">
        <v>2205764</v>
      </c>
      <c r="AW1394" s="3"/>
      <c r="AY1394" s="3"/>
      <c r="BA1394" s="3"/>
      <c r="BC1394" s="3"/>
      <c r="BD1394">
        <v>202505</v>
      </c>
      <c r="BE1394">
        <v>202505</v>
      </c>
      <c r="BF1394" s="5">
        <f>IFERROR(VLOOKUP(Sheet1[[#This Row],[ASESOR]],Parámetros!A:B,2,0),Sheet1[[#This Row],[PERIODO_ALTA]])</f>
        <v>202505</v>
      </c>
      <c r="BG1394" s="5" t="str">
        <f>_xlfn.CONCAT(TRIM(Sheet1[[#This Row],[ASESOR]])," ",TRIM(Sheet1[[#This Row],[DEPARTAMENTO]]))</f>
        <v>EXPORTEL PROVINCIA Piura</v>
      </c>
      <c r="BH1394" s="5" t="str">
        <f>Sheet1[[#This Row],[DNI_ASESOR]]</f>
        <v>20610487672</v>
      </c>
      <c r="BI1394">
        <f>IF(Sheet1[[#This Row],[GRUPO]]="G1",IF(AND(Sheet1[[#This Row],[RECIBO1_PAGADO]]&lt;&gt;"",Sheet1[[#This Row],[RECIBO1_PAGADO]]&lt;=DATEVALUE("10/06/2025")),1,0),0)</f>
        <v>0</v>
      </c>
      <c r="BJ1394" s="9">
        <f>Sheet1[[#This Row],[PRECIO CON IGV EXTERNO]]/1.18</f>
        <v>58.474576271186443</v>
      </c>
      <c r="BK1394" s="5" t="str">
        <f>IF(MONTH(Sheet1[[#This Row],[WS_RECIBO1_EMISION]])=5,"G1",IF(MONTH(Sheet1[[#This Row],[WS_RECIBO1_EMISION]])-5=1,"G2","POR DEFINIR"))</f>
        <v>POR DEFINIR</v>
      </c>
      <c r="BL1394" s="5" t="s">
        <v>1798</v>
      </c>
    </row>
    <row r="1395" spans="1:64" x14ac:dyDescent="0.25">
      <c r="A1395">
        <v>2205785</v>
      </c>
      <c r="B1395" t="s">
        <v>1706</v>
      </c>
      <c r="C1395" t="s">
        <v>94</v>
      </c>
      <c r="D1395" t="s">
        <v>95</v>
      </c>
      <c r="E1395" t="s">
        <v>96</v>
      </c>
      <c r="H1395" s="3">
        <v>45807</v>
      </c>
      <c r="I1395" s="13">
        <v>45807.700226307868</v>
      </c>
      <c r="J1395" t="s">
        <v>190</v>
      </c>
      <c r="K1395">
        <v>350</v>
      </c>
      <c r="L1395" t="s">
        <v>186</v>
      </c>
      <c r="M1395" t="s">
        <v>53</v>
      </c>
      <c r="N1395">
        <v>0</v>
      </c>
      <c r="O1395">
        <v>0</v>
      </c>
      <c r="P1395">
        <v>0</v>
      </c>
      <c r="Q1395">
        <v>0</v>
      </c>
      <c r="R1395" t="s">
        <v>227</v>
      </c>
      <c r="S1395" t="s">
        <v>227</v>
      </c>
      <c r="T1395">
        <v>0</v>
      </c>
      <c r="U1395" t="s">
        <v>227</v>
      </c>
      <c r="V1395" t="s">
        <v>227</v>
      </c>
      <c r="W1395" t="s">
        <v>227</v>
      </c>
      <c r="X1395" t="s">
        <v>227</v>
      </c>
      <c r="Y1395" t="s">
        <v>227</v>
      </c>
      <c r="Z1395" t="s">
        <v>227</v>
      </c>
      <c r="AA1395" t="s">
        <v>54</v>
      </c>
      <c r="AB1395">
        <v>69</v>
      </c>
      <c r="AC1395">
        <v>69</v>
      </c>
      <c r="AD1395" t="s">
        <v>67</v>
      </c>
      <c r="AE1395" t="s">
        <v>151</v>
      </c>
      <c r="AF1395" t="s">
        <v>152</v>
      </c>
      <c r="AG1395" t="s">
        <v>88</v>
      </c>
      <c r="AH1395" s="3">
        <v>45807</v>
      </c>
      <c r="AJ1395" t="s">
        <v>56</v>
      </c>
      <c r="AK1395" s="3"/>
      <c r="AM1395" s="3"/>
      <c r="AN1395" t="s">
        <v>57</v>
      </c>
      <c r="AO1395" s="3"/>
      <c r="AQ1395" t="s">
        <v>57</v>
      </c>
      <c r="AR1395" t="s">
        <v>69</v>
      </c>
      <c r="AS1395">
        <v>202505</v>
      </c>
      <c r="AT1395" s="3">
        <v>45807</v>
      </c>
      <c r="AU1395">
        <v>2205785</v>
      </c>
      <c r="AW1395" s="3"/>
      <c r="AY1395" s="3"/>
      <c r="BA1395" s="3"/>
      <c r="BC1395" s="3"/>
      <c r="BD1395">
        <v>202505</v>
      </c>
      <c r="BE1395">
        <v>202505</v>
      </c>
      <c r="BF1395" s="5">
        <f>IFERROR(VLOOKUP(Sheet1[[#This Row],[ASESOR]],Parámetros!A:B,2,0),Sheet1[[#This Row],[PERIODO_ALTA]])</f>
        <v>202505</v>
      </c>
      <c r="BG1395" s="5" t="str">
        <f>_xlfn.CONCAT(TRIM(Sheet1[[#This Row],[ASESOR]])," ",TRIM(Sheet1[[#This Row],[DEPARTAMENTO]]))</f>
        <v>SAVY OUTSOURCING S.A.C. La Libertad</v>
      </c>
      <c r="BH1395" s="5" t="str">
        <f>Sheet1[[#This Row],[DNI_ASESOR]]</f>
        <v>20611812893</v>
      </c>
      <c r="BI1395">
        <f>IF(Sheet1[[#This Row],[GRUPO]]="G1",IF(AND(Sheet1[[#This Row],[RECIBO1_PAGADO]]&lt;&gt;"",Sheet1[[#This Row],[RECIBO1_PAGADO]]&lt;=DATEVALUE("10/06/2025")),1,0),0)</f>
        <v>0</v>
      </c>
      <c r="BJ1395" s="9">
        <f>Sheet1[[#This Row],[PRECIO CON IGV EXTERNO]]/1.18</f>
        <v>58.474576271186443</v>
      </c>
      <c r="BK1395" s="5" t="str">
        <f>IF(MONTH(Sheet1[[#This Row],[WS_RECIBO1_EMISION]])=5,"G1",IF(MONTH(Sheet1[[#This Row],[WS_RECIBO1_EMISION]])-5=1,"G2","POR DEFINIR"))</f>
        <v>POR DEFINIR</v>
      </c>
      <c r="BL1395" s="5" t="s">
        <v>1798</v>
      </c>
    </row>
    <row r="1396" spans="1:64" x14ac:dyDescent="0.25">
      <c r="A1396">
        <v>2205828</v>
      </c>
      <c r="B1396" t="s">
        <v>1707</v>
      </c>
      <c r="C1396" t="s">
        <v>89</v>
      </c>
      <c r="D1396" t="s">
        <v>89</v>
      </c>
      <c r="E1396" t="s">
        <v>90</v>
      </c>
      <c r="H1396" s="3">
        <v>45807</v>
      </c>
      <c r="I1396" s="13">
        <v>45807.702259953701</v>
      </c>
      <c r="J1396" t="s">
        <v>190</v>
      </c>
      <c r="K1396">
        <v>350</v>
      </c>
      <c r="L1396" t="s">
        <v>186</v>
      </c>
      <c r="M1396" t="s">
        <v>53</v>
      </c>
      <c r="N1396">
        <v>0</v>
      </c>
      <c r="O1396">
        <v>0</v>
      </c>
      <c r="P1396">
        <v>0</v>
      </c>
      <c r="Q1396">
        <v>0</v>
      </c>
      <c r="R1396" t="s">
        <v>227</v>
      </c>
      <c r="S1396" t="s">
        <v>227</v>
      </c>
      <c r="T1396">
        <v>0</v>
      </c>
      <c r="U1396" t="s">
        <v>227</v>
      </c>
      <c r="V1396" t="s">
        <v>227</v>
      </c>
      <c r="W1396" t="s">
        <v>227</v>
      </c>
      <c r="X1396" t="s">
        <v>227</v>
      </c>
      <c r="Y1396" t="s">
        <v>227</v>
      </c>
      <c r="Z1396" t="s">
        <v>227</v>
      </c>
      <c r="AA1396" t="s">
        <v>54</v>
      </c>
      <c r="AB1396">
        <v>69</v>
      </c>
      <c r="AC1396">
        <v>69</v>
      </c>
      <c r="AD1396" t="s">
        <v>55</v>
      </c>
      <c r="AE1396" t="s">
        <v>141</v>
      </c>
      <c r="AF1396" t="s">
        <v>187</v>
      </c>
      <c r="AG1396" t="s">
        <v>88</v>
      </c>
      <c r="AH1396" s="3">
        <v>45808</v>
      </c>
      <c r="AJ1396" t="s">
        <v>56</v>
      </c>
      <c r="AK1396" s="3"/>
      <c r="AM1396" s="3"/>
      <c r="AN1396" t="s">
        <v>57</v>
      </c>
      <c r="AO1396" s="3"/>
      <c r="AR1396"/>
      <c r="AS1396">
        <v>202505</v>
      </c>
      <c r="AT1396" s="3">
        <v>45808</v>
      </c>
      <c r="AU1396">
        <v>2205828</v>
      </c>
      <c r="AW1396" s="3"/>
      <c r="AY1396" s="3"/>
      <c r="BA1396" s="3"/>
      <c r="BC1396" s="3"/>
      <c r="BD1396">
        <v>202505</v>
      </c>
      <c r="BE1396">
        <v>202505</v>
      </c>
      <c r="BF1396" s="5">
        <f>IFERROR(VLOOKUP(Sheet1[[#This Row],[ASESOR]],Parámetros!A:B,2,0),Sheet1[[#This Row],[PERIODO_ALTA]])</f>
        <v>202505</v>
      </c>
      <c r="BG1396" s="5" t="str">
        <f>_xlfn.CONCAT(TRIM(Sheet1[[#This Row],[ASESOR]])," ",TRIM(Sheet1[[#This Row],[DEPARTAMENTO]]))</f>
        <v>EXPORTEL PROVINCIA Piura</v>
      </c>
      <c r="BH1396" s="5" t="str">
        <f>Sheet1[[#This Row],[DNI_ASESOR]]</f>
        <v>20610487672</v>
      </c>
      <c r="BI1396">
        <f>IF(Sheet1[[#This Row],[GRUPO]]="G1",IF(AND(Sheet1[[#This Row],[RECIBO1_PAGADO]]&lt;&gt;"",Sheet1[[#This Row],[RECIBO1_PAGADO]]&lt;=DATEVALUE("10/06/2025")),1,0),0)</f>
        <v>0</v>
      </c>
      <c r="BJ1396" s="9">
        <f>Sheet1[[#This Row],[PRECIO CON IGV EXTERNO]]/1.18</f>
        <v>58.474576271186443</v>
      </c>
      <c r="BK1396" s="5" t="str">
        <f>IF(MONTH(Sheet1[[#This Row],[WS_RECIBO1_EMISION]])=5,"G1",IF(MONTH(Sheet1[[#This Row],[WS_RECIBO1_EMISION]])-5=1,"G2","POR DEFINIR"))</f>
        <v>POR DEFINIR</v>
      </c>
      <c r="BL1396" s="5" t="s">
        <v>1798</v>
      </c>
    </row>
    <row r="1397" spans="1:64" x14ac:dyDescent="0.25">
      <c r="A1397">
        <v>2205850</v>
      </c>
      <c r="B1397" t="s">
        <v>1708</v>
      </c>
      <c r="C1397" t="s">
        <v>89</v>
      </c>
      <c r="D1397" t="s">
        <v>89</v>
      </c>
      <c r="E1397" t="s">
        <v>93</v>
      </c>
      <c r="H1397" s="3">
        <v>45807</v>
      </c>
      <c r="I1397" s="13">
        <v>45807.712695983799</v>
      </c>
      <c r="J1397" t="s">
        <v>190</v>
      </c>
      <c r="K1397">
        <v>350</v>
      </c>
      <c r="L1397" t="s">
        <v>186</v>
      </c>
      <c r="M1397" t="s">
        <v>53</v>
      </c>
      <c r="N1397">
        <v>0</v>
      </c>
      <c r="O1397">
        <v>0</v>
      </c>
      <c r="P1397">
        <v>0</v>
      </c>
      <c r="Q1397">
        <v>0</v>
      </c>
      <c r="R1397" t="s">
        <v>227</v>
      </c>
      <c r="S1397" t="s">
        <v>227</v>
      </c>
      <c r="T1397">
        <v>0</v>
      </c>
      <c r="U1397" t="s">
        <v>227</v>
      </c>
      <c r="V1397" t="s">
        <v>227</v>
      </c>
      <c r="W1397" t="s">
        <v>227</v>
      </c>
      <c r="X1397" t="s">
        <v>227</v>
      </c>
      <c r="Y1397" t="s">
        <v>227</v>
      </c>
      <c r="Z1397" t="s">
        <v>227</v>
      </c>
      <c r="AA1397" t="s">
        <v>54</v>
      </c>
      <c r="AB1397">
        <v>69</v>
      </c>
      <c r="AC1397">
        <v>69</v>
      </c>
      <c r="AD1397" t="s">
        <v>67</v>
      </c>
      <c r="AE1397" t="s">
        <v>70</v>
      </c>
      <c r="AF1397" t="s">
        <v>131</v>
      </c>
      <c r="AG1397" t="s">
        <v>88</v>
      </c>
      <c r="AH1397" s="3">
        <v>45808</v>
      </c>
      <c r="AJ1397" t="s">
        <v>56</v>
      </c>
      <c r="AK1397" s="3"/>
      <c r="AM1397" s="3"/>
      <c r="AN1397" t="s">
        <v>57</v>
      </c>
      <c r="AO1397" s="3"/>
      <c r="AR1397"/>
      <c r="AS1397">
        <v>202505</v>
      </c>
      <c r="AT1397" s="3">
        <v>45808</v>
      </c>
      <c r="AU1397">
        <v>2205850</v>
      </c>
      <c r="AW1397" s="3"/>
      <c r="AY1397" s="3"/>
      <c r="BA1397" s="3"/>
      <c r="BC1397" s="3"/>
      <c r="BD1397">
        <v>202505</v>
      </c>
      <c r="BE1397">
        <v>202505</v>
      </c>
      <c r="BF1397" s="5">
        <f>IFERROR(VLOOKUP(Sheet1[[#This Row],[ASESOR]],Parámetros!A:B,2,0),Sheet1[[#This Row],[PERIODO_ALTA]])</f>
        <v>202505</v>
      </c>
      <c r="BG1397" s="5" t="str">
        <f>_xlfn.CONCAT(TRIM(Sheet1[[#This Row],[ASESOR]])," ",TRIM(Sheet1[[#This Row],[DEPARTAMENTO]]))</f>
        <v>SICOMNET SAC Piura</v>
      </c>
      <c r="BH1397" s="5" t="str">
        <f>Sheet1[[#This Row],[DNI_ASESOR]]</f>
        <v>20610959564</v>
      </c>
      <c r="BI1397">
        <f>IF(Sheet1[[#This Row],[GRUPO]]="G1",IF(AND(Sheet1[[#This Row],[RECIBO1_PAGADO]]&lt;&gt;"",Sheet1[[#This Row],[RECIBO1_PAGADO]]&lt;=DATEVALUE("10/06/2025")),1,0),0)</f>
        <v>0</v>
      </c>
      <c r="BJ1397" s="9">
        <f>Sheet1[[#This Row],[PRECIO CON IGV EXTERNO]]/1.18</f>
        <v>58.474576271186443</v>
      </c>
      <c r="BK1397" s="5" t="str">
        <f>IF(MONTH(Sheet1[[#This Row],[WS_RECIBO1_EMISION]])=5,"G1",IF(MONTH(Sheet1[[#This Row],[WS_RECIBO1_EMISION]])-5=1,"G2","POR DEFINIR"))</f>
        <v>POR DEFINIR</v>
      </c>
      <c r="BL1397" s="5" t="s">
        <v>1798</v>
      </c>
    </row>
    <row r="1398" spans="1:64" x14ac:dyDescent="0.25">
      <c r="A1398">
        <v>2205851</v>
      </c>
      <c r="B1398" t="s">
        <v>1709</v>
      </c>
      <c r="C1398" t="s">
        <v>85</v>
      </c>
      <c r="D1398" t="s">
        <v>86</v>
      </c>
      <c r="E1398" t="s">
        <v>87</v>
      </c>
      <c r="H1398" s="3">
        <v>45807</v>
      </c>
      <c r="I1398" s="13">
        <v>45807.716846724536</v>
      </c>
      <c r="J1398" t="s">
        <v>190</v>
      </c>
      <c r="K1398">
        <v>350</v>
      </c>
      <c r="L1398" t="s">
        <v>186</v>
      </c>
      <c r="M1398" t="s">
        <v>53</v>
      </c>
      <c r="N1398">
        <v>0</v>
      </c>
      <c r="O1398">
        <v>0</v>
      </c>
      <c r="P1398">
        <v>0</v>
      </c>
      <c r="Q1398">
        <v>0</v>
      </c>
      <c r="R1398" t="s">
        <v>227</v>
      </c>
      <c r="S1398" t="s">
        <v>227</v>
      </c>
      <c r="T1398">
        <v>0</v>
      </c>
      <c r="U1398" t="s">
        <v>227</v>
      </c>
      <c r="V1398" t="s">
        <v>227</v>
      </c>
      <c r="W1398" t="s">
        <v>227</v>
      </c>
      <c r="X1398" t="s">
        <v>227</v>
      </c>
      <c r="Y1398" t="s">
        <v>227</v>
      </c>
      <c r="Z1398" t="s">
        <v>227</v>
      </c>
      <c r="AA1398" t="s">
        <v>64</v>
      </c>
      <c r="AB1398">
        <v>69</v>
      </c>
      <c r="AC1398">
        <v>69</v>
      </c>
      <c r="AD1398" t="s">
        <v>67</v>
      </c>
      <c r="AE1398" t="s">
        <v>4</v>
      </c>
      <c r="AF1398" t="s">
        <v>8</v>
      </c>
      <c r="AG1398" t="s">
        <v>88</v>
      </c>
      <c r="AH1398" s="3">
        <v>45808</v>
      </c>
      <c r="AJ1398" t="s">
        <v>56</v>
      </c>
      <c r="AK1398" s="3"/>
      <c r="AM1398" s="3"/>
      <c r="AN1398" t="s">
        <v>57</v>
      </c>
      <c r="AO1398" s="3"/>
      <c r="AR1398"/>
      <c r="AS1398">
        <v>202505</v>
      </c>
      <c r="AT1398" s="3">
        <v>45808</v>
      </c>
      <c r="AU1398">
        <v>2205851</v>
      </c>
      <c r="AW1398" s="3"/>
      <c r="AY1398" s="3"/>
      <c r="BA1398" s="3"/>
      <c r="BC1398" s="3"/>
      <c r="BD1398">
        <v>202505</v>
      </c>
      <c r="BE1398">
        <v>202505</v>
      </c>
      <c r="BF1398" s="5">
        <f>IFERROR(VLOOKUP(Sheet1[[#This Row],[ASESOR]],Parámetros!A:B,2,0),Sheet1[[#This Row],[PERIODO_ALTA]])</f>
        <v>202505</v>
      </c>
      <c r="BG1398" s="5" t="str">
        <f>_xlfn.CONCAT(TRIM(Sheet1[[#This Row],[ASESOR]])," ",TRIM(Sheet1[[#This Row],[DEPARTAMENTO]]))</f>
        <v>ALIV TELECOM S.A.C. Lambayeque</v>
      </c>
      <c r="BH1398" s="5" t="str">
        <f>Sheet1[[#This Row],[DNI_ASESOR]]</f>
        <v>20609316170</v>
      </c>
      <c r="BI1398">
        <f>IF(Sheet1[[#This Row],[GRUPO]]="G1",IF(AND(Sheet1[[#This Row],[RECIBO1_PAGADO]]&lt;&gt;"",Sheet1[[#This Row],[RECIBO1_PAGADO]]&lt;=DATEVALUE("10/06/2025")),1,0),0)</f>
        <v>0</v>
      </c>
      <c r="BJ1398" s="9">
        <f>Sheet1[[#This Row],[PRECIO CON IGV EXTERNO]]/1.18</f>
        <v>58.474576271186443</v>
      </c>
      <c r="BK1398" s="5" t="str">
        <f>IF(MONTH(Sheet1[[#This Row],[WS_RECIBO1_EMISION]])=5,"G1",IF(MONTH(Sheet1[[#This Row],[WS_RECIBO1_EMISION]])-5=1,"G2","POR DEFINIR"))</f>
        <v>POR DEFINIR</v>
      </c>
      <c r="BL1398" s="5" t="s">
        <v>1798</v>
      </c>
    </row>
    <row r="1399" spans="1:64" x14ac:dyDescent="0.25">
      <c r="A1399">
        <v>2205960</v>
      </c>
      <c r="B1399" t="s">
        <v>1710</v>
      </c>
      <c r="C1399" t="s">
        <v>89</v>
      </c>
      <c r="D1399" t="s">
        <v>89</v>
      </c>
      <c r="E1399" t="s">
        <v>89</v>
      </c>
      <c r="H1399" s="3">
        <v>45807</v>
      </c>
      <c r="I1399" s="13">
        <v>45807.737637847225</v>
      </c>
      <c r="J1399" t="s">
        <v>190</v>
      </c>
      <c r="K1399">
        <v>350</v>
      </c>
      <c r="L1399" t="s">
        <v>186</v>
      </c>
      <c r="M1399" t="s">
        <v>53</v>
      </c>
      <c r="N1399">
        <v>0</v>
      </c>
      <c r="O1399">
        <v>0</v>
      </c>
      <c r="P1399">
        <v>0</v>
      </c>
      <c r="Q1399">
        <v>0</v>
      </c>
      <c r="R1399" t="s">
        <v>227</v>
      </c>
      <c r="S1399" t="s">
        <v>227</v>
      </c>
      <c r="T1399">
        <v>0</v>
      </c>
      <c r="U1399" t="s">
        <v>227</v>
      </c>
      <c r="V1399" t="s">
        <v>227</v>
      </c>
      <c r="W1399" t="s">
        <v>227</v>
      </c>
      <c r="X1399" t="s">
        <v>227</v>
      </c>
      <c r="Y1399" t="s">
        <v>227</v>
      </c>
      <c r="Z1399" t="s">
        <v>227</v>
      </c>
      <c r="AA1399" t="s">
        <v>64</v>
      </c>
      <c r="AB1399">
        <v>69</v>
      </c>
      <c r="AC1399">
        <v>69</v>
      </c>
      <c r="AD1399" t="s">
        <v>67</v>
      </c>
      <c r="AE1399" t="s">
        <v>1279</v>
      </c>
      <c r="AF1399" t="s">
        <v>1280</v>
      </c>
      <c r="AG1399" t="s">
        <v>88</v>
      </c>
      <c r="AH1399" s="3">
        <v>45808</v>
      </c>
      <c r="AJ1399" t="s">
        <v>56</v>
      </c>
      <c r="AK1399" s="3"/>
      <c r="AM1399" s="3"/>
      <c r="AN1399" t="s">
        <v>57</v>
      </c>
      <c r="AO1399" s="3"/>
      <c r="AR1399"/>
      <c r="AS1399">
        <v>202505</v>
      </c>
      <c r="AT1399" s="3">
        <v>45808</v>
      </c>
      <c r="AU1399">
        <v>2205960</v>
      </c>
      <c r="AW1399" s="3"/>
      <c r="AY1399" s="3"/>
      <c r="BA1399" s="3"/>
      <c r="BC1399" s="3"/>
      <c r="BD1399">
        <v>202505</v>
      </c>
      <c r="BE1399">
        <v>202505</v>
      </c>
      <c r="BF1399" s="5">
        <f>IFERROR(VLOOKUP(Sheet1[[#This Row],[ASESOR]],Parámetros!A:B,2,0),Sheet1[[#This Row],[PERIODO_ALTA]])</f>
        <v>202505</v>
      </c>
      <c r="BG1399" s="5" t="str">
        <f>_xlfn.CONCAT(TRIM(Sheet1[[#This Row],[ASESOR]])," ",TRIM(Sheet1[[#This Row],[DEPARTAMENTO]]))</f>
        <v>CEL Piura</v>
      </c>
      <c r="BH1399" s="5" t="str">
        <f>Sheet1[[#This Row],[DNI_ASESOR]]</f>
        <v>20612239003</v>
      </c>
      <c r="BI1399">
        <f>IF(Sheet1[[#This Row],[GRUPO]]="G1",IF(AND(Sheet1[[#This Row],[RECIBO1_PAGADO]]&lt;&gt;"",Sheet1[[#This Row],[RECIBO1_PAGADO]]&lt;=DATEVALUE("10/06/2025")),1,0),0)</f>
        <v>0</v>
      </c>
      <c r="BJ1399" s="9">
        <f>Sheet1[[#This Row],[PRECIO CON IGV EXTERNO]]/1.18</f>
        <v>58.474576271186443</v>
      </c>
      <c r="BK1399" s="5" t="str">
        <f>IF(MONTH(Sheet1[[#This Row],[WS_RECIBO1_EMISION]])=5,"G1",IF(MONTH(Sheet1[[#This Row],[WS_RECIBO1_EMISION]])-5=1,"G2","POR DEFINIR"))</f>
        <v>POR DEFINIR</v>
      </c>
      <c r="BL1399" s="5" t="s">
        <v>1798</v>
      </c>
    </row>
    <row r="1400" spans="1:64" x14ac:dyDescent="0.25">
      <c r="A1400">
        <v>2205963</v>
      </c>
      <c r="B1400" t="s">
        <v>1711</v>
      </c>
      <c r="C1400" t="s">
        <v>94</v>
      </c>
      <c r="D1400" t="s">
        <v>95</v>
      </c>
      <c r="E1400" t="s">
        <v>96</v>
      </c>
      <c r="H1400" s="3">
        <v>45807</v>
      </c>
      <c r="I1400" s="13">
        <v>45807.745985914349</v>
      </c>
      <c r="J1400" t="s">
        <v>190</v>
      </c>
      <c r="K1400">
        <v>350</v>
      </c>
      <c r="L1400" t="s">
        <v>186</v>
      </c>
      <c r="M1400" t="s">
        <v>53</v>
      </c>
      <c r="N1400">
        <v>0</v>
      </c>
      <c r="O1400">
        <v>0</v>
      </c>
      <c r="P1400">
        <v>0</v>
      </c>
      <c r="Q1400">
        <v>0</v>
      </c>
      <c r="R1400" t="s">
        <v>227</v>
      </c>
      <c r="S1400" t="s">
        <v>227</v>
      </c>
      <c r="T1400">
        <v>0</v>
      </c>
      <c r="U1400" t="s">
        <v>227</v>
      </c>
      <c r="V1400" t="s">
        <v>227</v>
      </c>
      <c r="W1400" t="s">
        <v>227</v>
      </c>
      <c r="X1400" t="s">
        <v>227</v>
      </c>
      <c r="Y1400" t="s">
        <v>227</v>
      </c>
      <c r="Z1400" t="s">
        <v>227</v>
      </c>
      <c r="AA1400" t="s">
        <v>54</v>
      </c>
      <c r="AB1400">
        <v>69</v>
      </c>
      <c r="AC1400">
        <v>69</v>
      </c>
      <c r="AD1400" t="s">
        <v>67</v>
      </c>
      <c r="AE1400" t="s">
        <v>4</v>
      </c>
      <c r="AF1400" t="s">
        <v>8</v>
      </c>
      <c r="AG1400" t="s">
        <v>88</v>
      </c>
      <c r="AH1400" s="3">
        <v>45808</v>
      </c>
      <c r="AJ1400" t="s">
        <v>56</v>
      </c>
      <c r="AK1400" s="3"/>
      <c r="AM1400" s="3"/>
      <c r="AN1400" t="s">
        <v>57</v>
      </c>
      <c r="AO1400" s="3"/>
      <c r="AR1400"/>
      <c r="AS1400">
        <v>202505</v>
      </c>
      <c r="AT1400" s="3">
        <v>45808</v>
      </c>
      <c r="AU1400">
        <v>2205963</v>
      </c>
      <c r="AW1400" s="3"/>
      <c r="AY1400" s="3"/>
      <c r="BA1400" s="3"/>
      <c r="BC1400" s="3"/>
      <c r="BD1400">
        <v>202505</v>
      </c>
      <c r="BE1400">
        <v>202505</v>
      </c>
      <c r="BF1400" s="5">
        <f>IFERROR(VLOOKUP(Sheet1[[#This Row],[ASESOR]],Parámetros!A:B,2,0),Sheet1[[#This Row],[PERIODO_ALTA]])</f>
        <v>202505</v>
      </c>
      <c r="BG1400" s="5" t="str">
        <f>_xlfn.CONCAT(TRIM(Sheet1[[#This Row],[ASESOR]])," ",TRIM(Sheet1[[#This Row],[DEPARTAMENTO]]))</f>
        <v>ALIV TELECOM S.A.C. La Libertad</v>
      </c>
      <c r="BH1400" s="5" t="str">
        <f>Sheet1[[#This Row],[DNI_ASESOR]]</f>
        <v>20609316170</v>
      </c>
      <c r="BI1400">
        <f>IF(Sheet1[[#This Row],[GRUPO]]="G1",IF(AND(Sheet1[[#This Row],[RECIBO1_PAGADO]]&lt;&gt;"",Sheet1[[#This Row],[RECIBO1_PAGADO]]&lt;=DATEVALUE("10/06/2025")),1,0),0)</f>
        <v>0</v>
      </c>
      <c r="BJ1400" s="9">
        <f>Sheet1[[#This Row],[PRECIO CON IGV EXTERNO]]/1.18</f>
        <v>58.474576271186443</v>
      </c>
      <c r="BK1400" s="5" t="str">
        <f>IF(MONTH(Sheet1[[#This Row],[WS_RECIBO1_EMISION]])=5,"G1",IF(MONTH(Sheet1[[#This Row],[WS_RECIBO1_EMISION]])-5=1,"G2","POR DEFINIR"))</f>
        <v>POR DEFINIR</v>
      </c>
      <c r="BL1400" s="5" t="s">
        <v>1798</v>
      </c>
    </row>
    <row r="1401" spans="1:64" x14ac:dyDescent="0.25">
      <c r="A1401">
        <v>2206034</v>
      </c>
      <c r="B1401" t="s">
        <v>1712</v>
      </c>
      <c r="C1401" t="s">
        <v>85</v>
      </c>
      <c r="D1401" t="s">
        <v>86</v>
      </c>
      <c r="E1401" t="s">
        <v>104</v>
      </c>
      <c r="H1401" s="3">
        <v>45807</v>
      </c>
      <c r="I1401" s="13">
        <v>45807.783454780096</v>
      </c>
      <c r="J1401" t="s">
        <v>190</v>
      </c>
      <c r="K1401">
        <v>350</v>
      </c>
      <c r="L1401" t="s">
        <v>186</v>
      </c>
      <c r="M1401" t="s">
        <v>53</v>
      </c>
      <c r="N1401">
        <v>0</v>
      </c>
      <c r="O1401">
        <v>0</v>
      </c>
      <c r="P1401">
        <v>0</v>
      </c>
      <c r="Q1401">
        <v>0</v>
      </c>
      <c r="R1401" t="s">
        <v>227</v>
      </c>
      <c r="S1401" t="s">
        <v>227</v>
      </c>
      <c r="T1401">
        <v>0</v>
      </c>
      <c r="U1401" t="s">
        <v>227</v>
      </c>
      <c r="V1401" t="s">
        <v>227</v>
      </c>
      <c r="W1401" t="s">
        <v>227</v>
      </c>
      <c r="X1401" t="s">
        <v>227</v>
      </c>
      <c r="Y1401" t="s">
        <v>227</v>
      </c>
      <c r="Z1401" t="s">
        <v>227</v>
      </c>
      <c r="AA1401" t="s">
        <v>54</v>
      </c>
      <c r="AB1401">
        <v>69</v>
      </c>
      <c r="AC1401">
        <v>69</v>
      </c>
      <c r="AD1401" t="s">
        <v>55</v>
      </c>
      <c r="AE1401" t="s">
        <v>141</v>
      </c>
      <c r="AF1401" t="s">
        <v>187</v>
      </c>
      <c r="AG1401" t="s">
        <v>88</v>
      </c>
      <c r="AH1401" s="3">
        <v>45808</v>
      </c>
      <c r="AJ1401" t="s">
        <v>56</v>
      </c>
      <c r="AK1401" s="3"/>
      <c r="AM1401" s="3"/>
      <c r="AN1401" t="s">
        <v>57</v>
      </c>
      <c r="AO1401" s="3"/>
      <c r="AR1401"/>
      <c r="AS1401">
        <v>202505</v>
      </c>
      <c r="AT1401" s="3">
        <v>45808</v>
      </c>
      <c r="AU1401">
        <v>2206034</v>
      </c>
      <c r="AW1401" s="3"/>
      <c r="AY1401" s="3"/>
      <c r="BA1401" s="3"/>
      <c r="BC1401" s="3"/>
      <c r="BD1401">
        <v>202505</v>
      </c>
      <c r="BE1401">
        <v>202505</v>
      </c>
      <c r="BF1401" s="5">
        <f>IFERROR(VLOOKUP(Sheet1[[#This Row],[ASESOR]],Parámetros!A:B,2,0),Sheet1[[#This Row],[PERIODO_ALTA]])</f>
        <v>202505</v>
      </c>
      <c r="BG1401" s="5" t="str">
        <f>_xlfn.CONCAT(TRIM(Sheet1[[#This Row],[ASESOR]])," ",TRIM(Sheet1[[#This Row],[DEPARTAMENTO]]))</f>
        <v>EXPORTEL PROVINCIA Lambayeque</v>
      </c>
      <c r="BH1401" s="5" t="str">
        <f>Sheet1[[#This Row],[DNI_ASESOR]]</f>
        <v>20610487672</v>
      </c>
      <c r="BI1401">
        <f>IF(Sheet1[[#This Row],[GRUPO]]="G1",IF(AND(Sheet1[[#This Row],[RECIBO1_PAGADO]]&lt;&gt;"",Sheet1[[#This Row],[RECIBO1_PAGADO]]&lt;=DATEVALUE("10/06/2025")),1,0),0)</f>
        <v>0</v>
      </c>
      <c r="BJ1401" s="9">
        <f>Sheet1[[#This Row],[PRECIO CON IGV EXTERNO]]/1.18</f>
        <v>58.474576271186443</v>
      </c>
      <c r="BK1401" s="5" t="str">
        <f>IF(MONTH(Sheet1[[#This Row],[WS_RECIBO1_EMISION]])=5,"G1",IF(MONTH(Sheet1[[#This Row],[WS_RECIBO1_EMISION]])-5=1,"G2","POR DEFINIR"))</f>
        <v>POR DEFINIR</v>
      </c>
      <c r="BL1401" s="5" t="s">
        <v>1798</v>
      </c>
    </row>
    <row r="1402" spans="1:64" x14ac:dyDescent="0.25">
      <c r="A1402">
        <v>2206068</v>
      </c>
      <c r="B1402" t="s">
        <v>1713</v>
      </c>
      <c r="C1402" t="s">
        <v>89</v>
      </c>
      <c r="D1402" t="s">
        <v>89</v>
      </c>
      <c r="E1402" t="s">
        <v>90</v>
      </c>
      <c r="H1402" s="3">
        <v>45807</v>
      </c>
      <c r="I1402" s="13">
        <v>45807.771030787037</v>
      </c>
      <c r="J1402" t="s">
        <v>190</v>
      </c>
      <c r="K1402">
        <v>350</v>
      </c>
      <c r="L1402" t="s">
        <v>186</v>
      </c>
      <c r="M1402" t="s">
        <v>53</v>
      </c>
      <c r="N1402">
        <v>0</v>
      </c>
      <c r="O1402">
        <v>0</v>
      </c>
      <c r="P1402">
        <v>0</v>
      </c>
      <c r="Q1402">
        <v>0</v>
      </c>
      <c r="R1402" t="s">
        <v>227</v>
      </c>
      <c r="S1402" t="s">
        <v>227</v>
      </c>
      <c r="T1402">
        <v>0</v>
      </c>
      <c r="U1402" t="s">
        <v>227</v>
      </c>
      <c r="V1402" t="s">
        <v>227</v>
      </c>
      <c r="W1402" t="s">
        <v>227</v>
      </c>
      <c r="X1402" t="s">
        <v>227</v>
      </c>
      <c r="Y1402" t="s">
        <v>227</v>
      </c>
      <c r="Z1402" t="s">
        <v>227</v>
      </c>
      <c r="AA1402" t="s">
        <v>54</v>
      </c>
      <c r="AB1402">
        <v>69</v>
      </c>
      <c r="AC1402">
        <v>69</v>
      </c>
      <c r="AD1402" t="s">
        <v>67</v>
      </c>
      <c r="AE1402" t="s">
        <v>70</v>
      </c>
      <c r="AF1402" t="s">
        <v>131</v>
      </c>
      <c r="AG1402" t="s">
        <v>88</v>
      </c>
      <c r="AH1402" s="3">
        <v>45808</v>
      </c>
      <c r="AJ1402" t="s">
        <v>56</v>
      </c>
      <c r="AK1402" s="3"/>
      <c r="AM1402" s="3"/>
      <c r="AN1402" t="s">
        <v>57</v>
      </c>
      <c r="AO1402" s="3"/>
      <c r="AR1402"/>
      <c r="AS1402">
        <v>202505</v>
      </c>
      <c r="AT1402" s="3">
        <v>45808</v>
      </c>
      <c r="AU1402">
        <v>2206068</v>
      </c>
      <c r="AW1402" s="3"/>
      <c r="AY1402" s="3"/>
      <c r="BA1402" s="3"/>
      <c r="BC1402" s="3"/>
      <c r="BD1402">
        <v>202505</v>
      </c>
      <c r="BE1402">
        <v>202505</v>
      </c>
      <c r="BF1402" s="5">
        <f>IFERROR(VLOOKUP(Sheet1[[#This Row],[ASESOR]],Parámetros!A:B,2,0),Sheet1[[#This Row],[PERIODO_ALTA]])</f>
        <v>202505</v>
      </c>
      <c r="BG1402" s="5" t="str">
        <f>_xlfn.CONCAT(TRIM(Sheet1[[#This Row],[ASESOR]])," ",TRIM(Sheet1[[#This Row],[DEPARTAMENTO]]))</f>
        <v>SICOMNET SAC Piura</v>
      </c>
      <c r="BH1402" s="5" t="str">
        <f>Sheet1[[#This Row],[DNI_ASESOR]]</f>
        <v>20610959564</v>
      </c>
      <c r="BI1402">
        <f>IF(Sheet1[[#This Row],[GRUPO]]="G1",IF(AND(Sheet1[[#This Row],[RECIBO1_PAGADO]]&lt;&gt;"",Sheet1[[#This Row],[RECIBO1_PAGADO]]&lt;=DATEVALUE("10/06/2025")),1,0),0)</f>
        <v>0</v>
      </c>
      <c r="BJ1402" s="9">
        <f>Sheet1[[#This Row],[PRECIO CON IGV EXTERNO]]/1.18</f>
        <v>58.474576271186443</v>
      </c>
      <c r="BK1402" s="5" t="str">
        <f>IF(MONTH(Sheet1[[#This Row],[WS_RECIBO1_EMISION]])=5,"G1",IF(MONTH(Sheet1[[#This Row],[WS_RECIBO1_EMISION]])-5=1,"G2","POR DEFINIR"))</f>
        <v>POR DEFINIR</v>
      </c>
      <c r="BL1402" s="5" t="s">
        <v>1798</v>
      </c>
    </row>
    <row r="1403" spans="1:64" x14ac:dyDescent="0.25">
      <c r="A1403">
        <v>2206071</v>
      </c>
      <c r="B1403" t="s">
        <v>1714</v>
      </c>
      <c r="C1403" t="s">
        <v>89</v>
      </c>
      <c r="D1403" t="s">
        <v>89</v>
      </c>
      <c r="E1403" t="s">
        <v>93</v>
      </c>
      <c r="H1403" s="3">
        <v>45807</v>
      </c>
      <c r="I1403" s="13">
        <v>45807.783469247683</v>
      </c>
      <c r="J1403" t="s">
        <v>195</v>
      </c>
      <c r="K1403">
        <v>1000</v>
      </c>
      <c r="L1403" t="s">
        <v>188</v>
      </c>
      <c r="M1403" t="s">
        <v>58</v>
      </c>
      <c r="N1403">
        <v>1</v>
      </c>
      <c r="O1403">
        <v>0</v>
      </c>
      <c r="P1403">
        <v>0</v>
      </c>
      <c r="Q1403">
        <v>0</v>
      </c>
      <c r="R1403" t="s">
        <v>227</v>
      </c>
      <c r="S1403" t="s">
        <v>227</v>
      </c>
      <c r="T1403">
        <v>0</v>
      </c>
      <c r="U1403" t="s">
        <v>227</v>
      </c>
      <c r="V1403" t="s">
        <v>227</v>
      </c>
      <c r="W1403" t="s">
        <v>227</v>
      </c>
      <c r="X1403" t="s">
        <v>227</v>
      </c>
      <c r="Y1403" t="s">
        <v>227</v>
      </c>
      <c r="Z1403" t="s">
        <v>228</v>
      </c>
      <c r="AA1403" t="s">
        <v>54</v>
      </c>
      <c r="AB1403">
        <v>129.9</v>
      </c>
      <c r="AC1403">
        <v>111.563</v>
      </c>
      <c r="AD1403" t="s">
        <v>67</v>
      </c>
      <c r="AE1403" t="s">
        <v>4</v>
      </c>
      <c r="AF1403" t="s">
        <v>8</v>
      </c>
      <c r="AG1403" t="s">
        <v>88</v>
      </c>
      <c r="AH1403" s="3">
        <v>45808</v>
      </c>
      <c r="AJ1403" t="s">
        <v>56</v>
      </c>
      <c r="AK1403" s="3"/>
      <c r="AM1403" s="3"/>
      <c r="AN1403" t="s">
        <v>57</v>
      </c>
      <c r="AO1403" s="3"/>
      <c r="AR1403"/>
      <c r="AS1403">
        <v>202505</v>
      </c>
      <c r="AT1403" s="3">
        <v>45808</v>
      </c>
      <c r="AU1403">
        <v>2206071</v>
      </c>
      <c r="AW1403" s="3"/>
      <c r="AY1403" s="3"/>
      <c r="BA1403" s="3"/>
      <c r="BC1403" s="3"/>
      <c r="BD1403">
        <v>202505</v>
      </c>
      <c r="BE1403">
        <v>202505</v>
      </c>
      <c r="BF1403" s="5">
        <f>IFERROR(VLOOKUP(Sheet1[[#This Row],[ASESOR]],Parámetros!A:B,2,0),Sheet1[[#This Row],[PERIODO_ALTA]])</f>
        <v>202505</v>
      </c>
      <c r="BG1403" s="5" t="str">
        <f>_xlfn.CONCAT(TRIM(Sheet1[[#This Row],[ASESOR]])," ",TRIM(Sheet1[[#This Row],[DEPARTAMENTO]]))</f>
        <v>ALIV TELECOM S.A.C. Piura</v>
      </c>
      <c r="BH1403" s="5" t="str">
        <f>Sheet1[[#This Row],[DNI_ASESOR]]</f>
        <v>20609316170</v>
      </c>
      <c r="BI1403">
        <f>IF(Sheet1[[#This Row],[GRUPO]]="G1",IF(AND(Sheet1[[#This Row],[RECIBO1_PAGADO]]&lt;&gt;"",Sheet1[[#This Row],[RECIBO1_PAGADO]]&lt;=DATEVALUE("10/06/2025")),1,0),0)</f>
        <v>0</v>
      </c>
      <c r="BJ1403" s="9">
        <f>Sheet1[[#This Row],[PRECIO CON IGV EXTERNO]]/1.18</f>
        <v>94.544915254237296</v>
      </c>
      <c r="BK1403" s="5" t="str">
        <f>IF(MONTH(Sheet1[[#This Row],[WS_RECIBO1_EMISION]])=5,"G1",IF(MONTH(Sheet1[[#This Row],[WS_RECIBO1_EMISION]])-5=1,"G2","POR DEFINIR"))</f>
        <v>POR DEFINIR</v>
      </c>
      <c r="BL1403" s="5" t="s">
        <v>1798</v>
      </c>
    </row>
    <row r="1404" spans="1:64" x14ac:dyDescent="0.25">
      <c r="A1404">
        <v>2206103</v>
      </c>
      <c r="B1404" t="s">
        <v>1715</v>
      </c>
      <c r="C1404" t="s">
        <v>94</v>
      </c>
      <c r="D1404" t="s">
        <v>95</v>
      </c>
      <c r="E1404" t="s">
        <v>96</v>
      </c>
      <c r="H1404" s="3">
        <v>45807</v>
      </c>
      <c r="I1404" s="13">
        <v>45807.795966747683</v>
      </c>
      <c r="J1404" t="s">
        <v>1716</v>
      </c>
      <c r="K1404">
        <v>1000</v>
      </c>
      <c r="L1404" t="s">
        <v>188</v>
      </c>
      <c r="M1404" t="s">
        <v>58</v>
      </c>
      <c r="N1404">
        <v>0</v>
      </c>
      <c r="O1404">
        <v>0</v>
      </c>
      <c r="P1404">
        <v>0</v>
      </c>
      <c r="Q1404">
        <v>0</v>
      </c>
      <c r="R1404" t="s">
        <v>227</v>
      </c>
      <c r="S1404" t="s">
        <v>227</v>
      </c>
      <c r="T1404">
        <v>0</v>
      </c>
      <c r="U1404" t="s">
        <v>227</v>
      </c>
      <c r="V1404" t="s">
        <v>227</v>
      </c>
      <c r="W1404" t="s">
        <v>227</v>
      </c>
      <c r="X1404" t="s">
        <v>227</v>
      </c>
      <c r="Y1404" t="s">
        <v>227</v>
      </c>
      <c r="Z1404" t="s">
        <v>228</v>
      </c>
      <c r="AA1404" t="s">
        <v>54</v>
      </c>
      <c r="AB1404">
        <v>129.9</v>
      </c>
      <c r="AC1404">
        <v>111.563</v>
      </c>
      <c r="AD1404" t="s">
        <v>67</v>
      </c>
      <c r="AE1404" t="s">
        <v>151</v>
      </c>
      <c r="AF1404" t="s">
        <v>152</v>
      </c>
      <c r="AG1404" t="s">
        <v>88</v>
      </c>
      <c r="AH1404" s="3">
        <v>45808</v>
      </c>
      <c r="AJ1404" t="s">
        <v>56</v>
      </c>
      <c r="AK1404" s="3"/>
      <c r="AM1404" s="3"/>
      <c r="AN1404" t="s">
        <v>57</v>
      </c>
      <c r="AO1404" s="3"/>
      <c r="AR1404"/>
      <c r="AS1404">
        <v>202505</v>
      </c>
      <c r="AT1404" s="3">
        <v>45808</v>
      </c>
      <c r="AU1404">
        <v>2206103</v>
      </c>
      <c r="AW1404" s="3"/>
      <c r="AY1404" s="3"/>
      <c r="BA1404" s="3"/>
      <c r="BC1404" s="3"/>
      <c r="BD1404">
        <v>202505</v>
      </c>
      <c r="BE1404">
        <v>202505</v>
      </c>
      <c r="BF1404" s="5">
        <f>IFERROR(VLOOKUP(Sheet1[[#This Row],[ASESOR]],Parámetros!A:B,2,0),Sheet1[[#This Row],[PERIODO_ALTA]])</f>
        <v>202505</v>
      </c>
      <c r="BG1404" s="5" t="str">
        <f>_xlfn.CONCAT(TRIM(Sheet1[[#This Row],[ASESOR]])," ",TRIM(Sheet1[[#This Row],[DEPARTAMENTO]]))</f>
        <v>SAVY OUTSOURCING S.A.C. La Libertad</v>
      </c>
      <c r="BH1404" s="5" t="str">
        <f>Sheet1[[#This Row],[DNI_ASESOR]]</f>
        <v>20611812893</v>
      </c>
      <c r="BI1404">
        <f>IF(Sheet1[[#This Row],[GRUPO]]="G1",IF(AND(Sheet1[[#This Row],[RECIBO1_PAGADO]]&lt;&gt;"",Sheet1[[#This Row],[RECIBO1_PAGADO]]&lt;=DATEVALUE("10/06/2025")),1,0),0)</f>
        <v>0</v>
      </c>
      <c r="BJ1404" s="9">
        <f>Sheet1[[#This Row],[PRECIO CON IGV EXTERNO]]/1.18</f>
        <v>94.544915254237296</v>
      </c>
      <c r="BK1404" s="5" t="str">
        <f>IF(MONTH(Sheet1[[#This Row],[WS_RECIBO1_EMISION]])=5,"G1",IF(MONTH(Sheet1[[#This Row],[WS_RECIBO1_EMISION]])-5=1,"G2","POR DEFINIR"))</f>
        <v>POR DEFINIR</v>
      </c>
      <c r="BL1404" s="5" t="s">
        <v>1798</v>
      </c>
    </row>
    <row r="1405" spans="1:64" x14ac:dyDescent="0.25">
      <c r="A1405">
        <v>2206105</v>
      </c>
      <c r="B1405" t="s">
        <v>1717</v>
      </c>
      <c r="C1405" t="s">
        <v>1003</v>
      </c>
      <c r="D1405" t="s">
        <v>1003</v>
      </c>
      <c r="E1405" t="s">
        <v>1004</v>
      </c>
      <c r="H1405" s="3">
        <v>45807</v>
      </c>
      <c r="I1405" s="13">
        <v>45807.783531284724</v>
      </c>
      <c r="J1405" t="s">
        <v>195</v>
      </c>
      <c r="K1405">
        <v>1000</v>
      </c>
      <c r="L1405" t="s">
        <v>188</v>
      </c>
      <c r="M1405" t="s">
        <v>58</v>
      </c>
      <c r="N1405">
        <v>1</v>
      </c>
      <c r="O1405">
        <v>0</v>
      </c>
      <c r="P1405">
        <v>0</v>
      </c>
      <c r="Q1405">
        <v>0</v>
      </c>
      <c r="R1405" t="s">
        <v>227</v>
      </c>
      <c r="S1405" t="s">
        <v>227</v>
      </c>
      <c r="T1405">
        <v>0</v>
      </c>
      <c r="U1405" t="s">
        <v>227</v>
      </c>
      <c r="V1405" t="s">
        <v>227</v>
      </c>
      <c r="W1405" t="s">
        <v>227</v>
      </c>
      <c r="X1405" t="s">
        <v>227</v>
      </c>
      <c r="Y1405" t="s">
        <v>227</v>
      </c>
      <c r="Z1405" t="s">
        <v>228</v>
      </c>
      <c r="AA1405" t="s">
        <v>54</v>
      </c>
      <c r="AB1405">
        <v>129.9</v>
      </c>
      <c r="AC1405">
        <v>111.563</v>
      </c>
      <c r="AD1405" t="s">
        <v>67</v>
      </c>
      <c r="AE1405" t="s">
        <v>1082</v>
      </c>
      <c r="AF1405" t="s">
        <v>1083</v>
      </c>
      <c r="AG1405" t="s">
        <v>88</v>
      </c>
      <c r="AH1405" s="3">
        <v>45808</v>
      </c>
      <c r="AJ1405" t="s">
        <v>56</v>
      </c>
      <c r="AK1405" s="3"/>
      <c r="AM1405" s="3"/>
      <c r="AN1405" t="s">
        <v>57</v>
      </c>
      <c r="AO1405" s="3"/>
      <c r="AR1405"/>
      <c r="AS1405">
        <v>202505</v>
      </c>
      <c r="AT1405" s="3">
        <v>45808</v>
      </c>
      <c r="AU1405">
        <v>2206105</v>
      </c>
      <c r="AW1405" s="3"/>
      <c r="AY1405" s="3"/>
      <c r="BA1405" s="3"/>
      <c r="BC1405" s="3"/>
      <c r="BD1405">
        <v>202505</v>
      </c>
      <c r="BE1405">
        <v>202505</v>
      </c>
      <c r="BF1405" s="5">
        <f>IFERROR(VLOOKUP(Sheet1[[#This Row],[ASESOR]],Parámetros!A:B,2,0),Sheet1[[#This Row],[PERIODO_ALTA]])</f>
        <v>202505</v>
      </c>
      <c r="BG1405" s="5" t="str">
        <f>_xlfn.CONCAT(TRIM(Sheet1[[#This Row],[ASESOR]])," ",TRIM(Sheet1[[#This Row],[DEPARTAMENTO]]))</f>
        <v>MEBRA ABSOLUTO S.A.C. Arequipa</v>
      </c>
      <c r="BH1405" s="5" t="str">
        <f>Sheet1[[#This Row],[DNI_ASESOR]]</f>
        <v>20601247519</v>
      </c>
      <c r="BI1405">
        <f>IF(Sheet1[[#This Row],[GRUPO]]="G1",IF(AND(Sheet1[[#This Row],[RECIBO1_PAGADO]]&lt;&gt;"",Sheet1[[#This Row],[RECIBO1_PAGADO]]&lt;=DATEVALUE("10/06/2025")),1,0),0)</f>
        <v>0</v>
      </c>
      <c r="BJ1405" s="9">
        <f>Sheet1[[#This Row],[PRECIO CON IGV EXTERNO]]/1.18</f>
        <v>94.544915254237296</v>
      </c>
      <c r="BK1405" s="5" t="str">
        <f>IF(MONTH(Sheet1[[#This Row],[WS_RECIBO1_EMISION]])=5,"G1",IF(MONTH(Sheet1[[#This Row],[WS_RECIBO1_EMISION]])-5=1,"G2","POR DEFINIR"))</f>
        <v>POR DEFINIR</v>
      </c>
      <c r="BL1405" s="5" t="s">
        <v>1797</v>
      </c>
    </row>
    <row r="1406" spans="1:64" x14ac:dyDescent="0.25">
      <c r="A1406">
        <v>2206130</v>
      </c>
      <c r="B1406" t="s">
        <v>1718</v>
      </c>
      <c r="C1406" t="s">
        <v>94</v>
      </c>
      <c r="D1406" t="s">
        <v>95</v>
      </c>
      <c r="E1406" t="s">
        <v>96</v>
      </c>
      <c r="H1406" s="3">
        <v>45807</v>
      </c>
      <c r="I1406" s="13">
        <v>45807.787652314815</v>
      </c>
      <c r="J1406" t="s">
        <v>190</v>
      </c>
      <c r="K1406">
        <v>350</v>
      </c>
      <c r="L1406" t="s">
        <v>186</v>
      </c>
      <c r="M1406" t="s">
        <v>53</v>
      </c>
      <c r="N1406">
        <v>0</v>
      </c>
      <c r="O1406">
        <v>0</v>
      </c>
      <c r="P1406">
        <v>0</v>
      </c>
      <c r="Q1406">
        <v>0</v>
      </c>
      <c r="R1406" t="s">
        <v>227</v>
      </c>
      <c r="S1406" t="s">
        <v>227</v>
      </c>
      <c r="T1406">
        <v>0</v>
      </c>
      <c r="U1406" t="s">
        <v>227</v>
      </c>
      <c r="V1406" t="s">
        <v>227</v>
      </c>
      <c r="W1406" t="s">
        <v>227</v>
      </c>
      <c r="X1406" t="s">
        <v>227</v>
      </c>
      <c r="Y1406" t="s">
        <v>227</v>
      </c>
      <c r="Z1406" t="s">
        <v>227</v>
      </c>
      <c r="AA1406" t="s">
        <v>54</v>
      </c>
      <c r="AB1406">
        <v>69</v>
      </c>
      <c r="AC1406">
        <v>69</v>
      </c>
      <c r="AD1406" t="s">
        <v>55</v>
      </c>
      <c r="AE1406" t="s">
        <v>5</v>
      </c>
      <c r="AF1406" t="s">
        <v>9</v>
      </c>
      <c r="AG1406" t="s">
        <v>88</v>
      </c>
      <c r="AH1406" s="3">
        <v>45808</v>
      </c>
      <c r="AJ1406" t="s">
        <v>56</v>
      </c>
      <c r="AK1406" s="3"/>
      <c r="AM1406" s="3"/>
      <c r="AN1406" t="s">
        <v>57</v>
      </c>
      <c r="AO1406" s="3"/>
      <c r="AR1406"/>
      <c r="AS1406">
        <v>202505</v>
      </c>
      <c r="AT1406" s="3">
        <v>45808</v>
      </c>
      <c r="AU1406">
        <v>2206130</v>
      </c>
      <c r="AW1406" s="3"/>
      <c r="AY1406" s="3"/>
      <c r="BA1406" s="3"/>
      <c r="BC1406" s="3"/>
      <c r="BD1406">
        <v>202505</v>
      </c>
      <c r="BE1406">
        <v>202505</v>
      </c>
      <c r="BF1406" s="5">
        <f>IFERROR(VLOOKUP(Sheet1[[#This Row],[ASESOR]],Parámetros!A:B,2,0),Sheet1[[#This Row],[PERIODO_ALTA]])</f>
        <v>202505</v>
      </c>
      <c r="BG1406" s="5" t="str">
        <f>_xlfn.CONCAT(TRIM(Sheet1[[#This Row],[ASESOR]])," ",TRIM(Sheet1[[#This Row],[DEPARTAMENTO]]))</f>
        <v>S L SELECTRA La Libertad</v>
      </c>
      <c r="BH1406" s="5" t="str">
        <f>Sheet1[[#This Row],[DNI_ASESOR]]</f>
        <v>28.646.378-Q</v>
      </c>
      <c r="BI1406">
        <f>IF(Sheet1[[#This Row],[GRUPO]]="G1",IF(AND(Sheet1[[#This Row],[RECIBO1_PAGADO]]&lt;&gt;"",Sheet1[[#This Row],[RECIBO1_PAGADO]]&lt;=DATEVALUE("10/06/2025")),1,0),0)</f>
        <v>0</v>
      </c>
      <c r="BJ1406" s="9">
        <f>Sheet1[[#This Row],[PRECIO CON IGV EXTERNO]]/1.18</f>
        <v>58.474576271186443</v>
      </c>
      <c r="BK1406" s="5" t="str">
        <f>IF(MONTH(Sheet1[[#This Row],[WS_RECIBO1_EMISION]])=5,"G1",IF(MONTH(Sheet1[[#This Row],[WS_RECIBO1_EMISION]])-5=1,"G2","POR DEFINIR"))</f>
        <v>POR DEFINIR</v>
      </c>
      <c r="BL1406" s="5" t="s">
        <v>1798</v>
      </c>
    </row>
    <row r="1407" spans="1:64" x14ac:dyDescent="0.25">
      <c r="A1407">
        <v>2206170</v>
      </c>
      <c r="B1407" t="s">
        <v>1719</v>
      </c>
      <c r="C1407" t="s">
        <v>89</v>
      </c>
      <c r="D1407" t="s">
        <v>89</v>
      </c>
      <c r="E1407" t="s">
        <v>90</v>
      </c>
      <c r="H1407" s="3">
        <v>45807</v>
      </c>
      <c r="I1407" s="13">
        <v>45807.810554594907</v>
      </c>
      <c r="J1407" t="s">
        <v>191</v>
      </c>
      <c r="K1407">
        <v>550</v>
      </c>
      <c r="L1407" t="s">
        <v>188</v>
      </c>
      <c r="M1407" t="s">
        <v>1720</v>
      </c>
      <c r="N1407">
        <v>1</v>
      </c>
      <c r="O1407">
        <v>0</v>
      </c>
      <c r="P1407">
        <v>0</v>
      </c>
      <c r="Q1407">
        <v>0</v>
      </c>
      <c r="R1407" t="s">
        <v>227</v>
      </c>
      <c r="S1407" t="s">
        <v>227</v>
      </c>
      <c r="T1407">
        <v>0</v>
      </c>
      <c r="U1407" t="s">
        <v>228</v>
      </c>
      <c r="V1407" t="s">
        <v>227</v>
      </c>
      <c r="W1407" t="s">
        <v>227</v>
      </c>
      <c r="X1407" t="s">
        <v>227</v>
      </c>
      <c r="Y1407" t="s">
        <v>227</v>
      </c>
      <c r="Z1407" t="s">
        <v>227</v>
      </c>
      <c r="AA1407" t="s">
        <v>54</v>
      </c>
      <c r="AB1407">
        <v>158</v>
      </c>
      <c r="AC1407">
        <v>112.1</v>
      </c>
      <c r="AD1407" t="s">
        <v>55</v>
      </c>
      <c r="AE1407" t="s">
        <v>6</v>
      </c>
      <c r="AF1407" t="s">
        <v>10</v>
      </c>
      <c r="AG1407" t="s">
        <v>88</v>
      </c>
      <c r="AH1407" s="3">
        <v>45808</v>
      </c>
      <c r="AJ1407" t="s">
        <v>56</v>
      </c>
      <c r="AK1407" s="3"/>
      <c r="AM1407" s="3"/>
      <c r="AN1407" t="s">
        <v>57</v>
      </c>
      <c r="AO1407" s="3"/>
      <c r="AR1407"/>
      <c r="AS1407">
        <v>202505</v>
      </c>
      <c r="AT1407" s="3">
        <v>45808</v>
      </c>
      <c r="AU1407">
        <v>2206170</v>
      </c>
      <c r="AW1407" s="3"/>
      <c r="AY1407" s="3"/>
      <c r="BA1407" s="3"/>
      <c r="BC1407" s="3"/>
      <c r="BD1407">
        <v>202505</v>
      </c>
      <c r="BE1407">
        <v>202505</v>
      </c>
      <c r="BF1407" s="5">
        <f>IFERROR(VLOOKUP(Sheet1[[#This Row],[ASESOR]],Parámetros!A:B,2,0),Sheet1[[#This Row],[PERIODO_ALTA]])</f>
        <v>202505</v>
      </c>
      <c r="BG1407" s="5" t="str">
        <f>_xlfn.CONCAT(TRIM(Sheet1[[#This Row],[ASESOR]])," ",TRIM(Sheet1[[#This Row],[DEPARTAMENTO]]))</f>
        <v>DAS SOLUCIONES S.A.C. Piura</v>
      </c>
      <c r="BH1407" s="5" t="str">
        <f>Sheet1[[#This Row],[DNI_ASESOR]]</f>
        <v>20607995258</v>
      </c>
      <c r="BI1407">
        <f>IF(Sheet1[[#This Row],[GRUPO]]="G1",IF(AND(Sheet1[[#This Row],[RECIBO1_PAGADO]]&lt;&gt;"",Sheet1[[#This Row],[RECIBO1_PAGADO]]&lt;=DATEVALUE("10/06/2025")),1,0),0)</f>
        <v>0</v>
      </c>
      <c r="BJ1407" s="9">
        <f>Sheet1[[#This Row],[PRECIO CON IGV EXTERNO]]/1.18</f>
        <v>95</v>
      </c>
      <c r="BK1407" s="5" t="str">
        <f>IF(MONTH(Sheet1[[#This Row],[WS_RECIBO1_EMISION]])=5,"G1",IF(MONTH(Sheet1[[#This Row],[WS_RECIBO1_EMISION]])-5=1,"G2","POR DEFINIR"))</f>
        <v>POR DEFINIR</v>
      </c>
      <c r="BL1407" s="5" t="s">
        <v>1798</v>
      </c>
    </row>
    <row r="1408" spans="1:64" x14ac:dyDescent="0.25">
      <c r="A1408">
        <v>2206176</v>
      </c>
      <c r="B1408" t="s">
        <v>1721</v>
      </c>
      <c r="C1408" t="s">
        <v>98</v>
      </c>
      <c r="D1408" t="s">
        <v>99</v>
      </c>
      <c r="E1408" t="s">
        <v>100</v>
      </c>
      <c r="H1408" s="3">
        <v>45807</v>
      </c>
      <c r="I1408" s="13">
        <v>45807.810538310187</v>
      </c>
      <c r="J1408" t="s">
        <v>195</v>
      </c>
      <c r="K1408">
        <v>1000</v>
      </c>
      <c r="L1408" t="s">
        <v>188</v>
      </c>
      <c r="M1408" t="s">
        <v>58</v>
      </c>
      <c r="N1408">
        <v>1</v>
      </c>
      <c r="O1408">
        <v>0</v>
      </c>
      <c r="P1408">
        <v>0</v>
      </c>
      <c r="Q1408">
        <v>0</v>
      </c>
      <c r="R1408" t="s">
        <v>227</v>
      </c>
      <c r="S1408" t="s">
        <v>227</v>
      </c>
      <c r="T1408">
        <v>0</v>
      </c>
      <c r="U1408" t="s">
        <v>227</v>
      </c>
      <c r="V1408" t="s">
        <v>227</v>
      </c>
      <c r="W1408" t="s">
        <v>227</v>
      </c>
      <c r="X1408" t="s">
        <v>227</v>
      </c>
      <c r="Y1408" t="s">
        <v>227</v>
      </c>
      <c r="Z1408" t="s">
        <v>228</v>
      </c>
      <c r="AA1408" t="s">
        <v>54</v>
      </c>
      <c r="AB1408">
        <v>129.9</v>
      </c>
      <c r="AC1408">
        <v>111.563</v>
      </c>
      <c r="AD1408" t="s">
        <v>55</v>
      </c>
      <c r="AE1408" t="s">
        <v>199</v>
      </c>
      <c r="AF1408" t="s">
        <v>200</v>
      </c>
      <c r="AG1408" t="s">
        <v>88</v>
      </c>
      <c r="AH1408" s="3">
        <v>45808</v>
      </c>
      <c r="AJ1408" t="s">
        <v>56</v>
      </c>
      <c r="AK1408" s="3"/>
      <c r="AM1408" s="3"/>
      <c r="AN1408" t="s">
        <v>57</v>
      </c>
      <c r="AO1408" s="3"/>
      <c r="AR1408"/>
      <c r="AS1408">
        <v>202505</v>
      </c>
      <c r="AT1408" s="3">
        <v>45808</v>
      </c>
      <c r="AU1408">
        <v>2206176</v>
      </c>
      <c r="AW1408" s="3"/>
      <c r="AY1408" s="3"/>
      <c r="BA1408" s="3"/>
      <c r="BC1408" s="3"/>
      <c r="BD1408">
        <v>202505</v>
      </c>
      <c r="BE1408">
        <v>202505</v>
      </c>
      <c r="BF1408" s="5">
        <f>IFERROR(VLOOKUP(Sheet1[[#This Row],[ASESOR]],Parámetros!A:B,2,0),Sheet1[[#This Row],[PERIODO_ALTA]])</f>
        <v>202505</v>
      </c>
      <c r="BG1408" s="5" t="str">
        <f>_xlfn.CONCAT(TRIM(Sheet1[[#This Row],[ASESOR]])," ",TRIM(Sheet1[[#This Row],[DEPARTAMENTO]]))</f>
        <v>TELCO CONTACT S.A.C Áncash</v>
      </c>
      <c r="BH1408" s="5" t="str">
        <f>Sheet1[[#This Row],[DNI_ASESOR]]</f>
        <v>20613723219</v>
      </c>
      <c r="BI1408">
        <f>IF(Sheet1[[#This Row],[GRUPO]]="G1",IF(AND(Sheet1[[#This Row],[RECIBO1_PAGADO]]&lt;&gt;"",Sheet1[[#This Row],[RECIBO1_PAGADO]]&lt;=DATEVALUE("10/06/2025")),1,0),0)</f>
        <v>0</v>
      </c>
      <c r="BJ1408" s="9">
        <f>Sheet1[[#This Row],[PRECIO CON IGV EXTERNO]]/1.18</f>
        <v>94.544915254237296</v>
      </c>
      <c r="BK1408" s="5" t="str">
        <f>IF(MONTH(Sheet1[[#This Row],[WS_RECIBO1_EMISION]])=5,"G1",IF(MONTH(Sheet1[[#This Row],[WS_RECIBO1_EMISION]])-5=1,"G2","POR DEFINIR"))</f>
        <v>POR DEFINIR</v>
      </c>
      <c r="BL1408" s="5" t="s">
        <v>1798</v>
      </c>
    </row>
    <row r="1409" spans="1:64" x14ac:dyDescent="0.25">
      <c r="A1409">
        <v>2206178</v>
      </c>
      <c r="B1409" t="s">
        <v>1722</v>
      </c>
      <c r="C1409" t="s">
        <v>85</v>
      </c>
      <c r="D1409" t="s">
        <v>86</v>
      </c>
      <c r="E1409" t="s">
        <v>87</v>
      </c>
      <c r="H1409" s="3">
        <v>45807</v>
      </c>
      <c r="I1409" s="13">
        <v>45807.8126962963</v>
      </c>
      <c r="J1409" t="s">
        <v>190</v>
      </c>
      <c r="K1409">
        <v>350</v>
      </c>
      <c r="L1409" t="s">
        <v>186</v>
      </c>
      <c r="M1409" t="s">
        <v>53</v>
      </c>
      <c r="N1409">
        <v>0</v>
      </c>
      <c r="O1409">
        <v>0</v>
      </c>
      <c r="P1409">
        <v>0</v>
      </c>
      <c r="Q1409">
        <v>0</v>
      </c>
      <c r="R1409" t="s">
        <v>227</v>
      </c>
      <c r="S1409" t="s">
        <v>227</v>
      </c>
      <c r="T1409">
        <v>0</v>
      </c>
      <c r="U1409" t="s">
        <v>227</v>
      </c>
      <c r="V1409" t="s">
        <v>227</v>
      </c>
      <c r="W1409" t="s">
        <v>227</v>
      </c>
      <c r="X1409" t="s">
        <v>227</v>
      </c>
      <c r="Y1409" t="s">
        <v>227</v>
      </c>
      <c r="Z1409" t="s">
        <v>227</v>
      </c>
      <c r="AA1409" t="s">
        <v>54</v>
      </c>
      <c r="AB1409">
        <v>69</v>
      </c>
      <c r="AC1409">
        <v>69</v>
      </c>
      <c r="AD1409" t="s">
        <v>67</v>
      </c>
      <c r="AE1409" t="s">
        <v>91</v>
      </c>
      <c r="AF1409" t="s">
        <v>92</v>
      </c>
      <c r="AG1409" t="s">
        <v>88</v>
      </c>
      <c r="AH1409" s="3">
        <v>45808</v>
      </c>
      <c r="AJ1409" t="s">
        <v>56</v>
      </c>
      <c r="AK1409" s="3"/>
      <c r="AM1409" s="3"/>
      <c r="AN1409" t="s">
        <v>57</v>
      </c>
      <c r="AO1409" s="3"/>
      <c r="AR1409"/>
      <c r="AS1409">
        <v>202505</v>
      </c>
      <c r="AT1409" s="3">
        <v>45808</v>
      </c>
      <c r="AU1409">
        <v>2206178</v>
      </c>
      <c r="AW1409" s="3"/>
      <c r="AY1409" s="3"/>
      <c r="BA1409" s="3"/>
      <c r="BC1409" s="3"/>
      <c r="BD1409">
        <v>202505</v>
      </c>
      <c r="BE1409">
        <v>202505</v>
      </c>
      <c r="BF1409" s="5">
        <f>IFERROR(VLOOKUP(Sheet1[[#This Row],[ASESOR]],Parámetros!A:B,2,0),Sheet1[[#This Row],[PERIODO_ALTA]])</f>
        <v>202505</v>
      </c>
      <c r="BG1409" s="5" t="str">
        <f>_xlfn.CONCAT(TRIM(Sheet1[[#This Row],[ASESOR]])," ",TRIM(Sheet1[[#This Row],[DEPARTAMENTO]]))</f>
        <v>YBENS GROUP Lambayeque</v>
      </c>
      <c r="BH1409" s="5" t="str">
        <f>Sheet1[[#This Row],[DNI_ASESOR]]</f>
        <v>20610803131</v>
      </c>
      <c r="BI1409">
        <f>IF(Sheet1[[#This Row],[GRUPO]]="G1",IF(AND(Sheet1[[#This Row],[RECIBO1_PAGADO]]&lt;&gt;"",Sheet1[[#This Row],[RECIBO1_PAGADO]]&lt;=DATEVALUE("10/06/2025")),1,0),0)</f>
        <v>0</v>
      </c>
      <c r="BJ1409" s="9">
        <f>Sheet1[[#This Row],[PRECIO CON IGV EXTERNO]]/1.18</f>
        <v>58.474576271186443</v>
      </c>
      <c r="BK1409" s="5" t="str">
        <f>IF(MONTH(Sheet1[[#This Row],[WS_RECIBO1_EMISION]])=5,"G1",IF(MONTH(Sheet1[[#This Row],[WS_RECIBO1_EMISION]])-5=1,"G2","POR DEFINIR"))</f>
        <v>POR DEFINIR</v>
      </c>
      <c r="BL1409" s="5" t="s">
        <v>1798</v>
      </c>
    </row>
    <row r="1410" spans="1:64" x14ac:dyDescent="0.25">
      <c r="A1410">
        <v>2206303</v>
      </c>
      <c r="B1410" t="s">
        <v>1723</v>
      </c>
      <c r="C1410" t="s">
        <v>94</v>
      </c>
      <c r="D1410" t="s">
        <v>95</v>
      </c>
      <c r="E1410" t="s">
        <v>96</v>
      </c>
      <c r="H1410" s="3">
        <v>45807</v>
      </c>
      <c r="I1410" s="13">
        <v>45807.912655555556</v>
      </c>
      <c r="J1410" t="s">
        <v>195</v>
      </c>
      <c r="K1410">
        <v>1000</v>
      </c>
      <c r="L1410" t="s">
        <v>188</v>
      </c>
      <c r="M1410" t="s">
        <v>58</v>
      </c>
      <c r="N1410">
        <v>1</v>
      </c>
      <c r="O1410">
        <v>0</v>
      </c>
      <c r="P1410">
        <v>0</v>
      </c>
      <c r="Q1410">
        <v>0</v>
      </c>
      <c r="R1410" t="s">
        <v>227</v>
      </c>
      <c r="S1410" t="s">
        <v>227</v>
      </c>
      <c r="T1410">
        <v>0</v>
      </c>
      <c r="U1410" t="s">
        <v>227</v>
      </c>
      <c r="V1410" t="s">
        <v>227</v>
      </c>
      <c r="W1410" t="s">
        <v>227</v>
      </c>
      <c r="X1410" t="s">
        <v>227</v>
      </c>
      <c r="Y1410" t="s">
        <v>227</v>
      </c>
      <c r="Z1410" t="s">
        <v>228</v>
      </c>
      <c r="AA1410" t="s">
        <v>54</v>
      </c>
      <c r="AB1410">
        <v>129.9</v>
      </c>
      <c r="AC1410">
        <v>111.563</v>
      </c>
      <c r="AD1410" t="s">
        <v>67</v>
      </c>
      <c r="AE1410" t="s">
        <v>141</v>
      </c>
      <c r="AF1410" t="s">
        <v>187</v>
      </c>
      <c r="AG1410" t="s">
        <v>88</v>
      </c>
      <c r="AH1410" s="3">
        <v>45808</v>
      </c>
      <c r="AJ1410" t="s">
        <v>56</v>
      </c>
      <c r="AK1410" s="3"/>
      <c r="AM1410" s="3"/>
      <c r="AN1410" t="s">
        <v>57</v>
      </c>
      <c r="AO1410" s="3"/>
      <c r="AR1410"/>
      <c r="AS1410">
        <v>202505</v>
      </c>
      <c r="AT1410" s="3">
        <v>45808</v>
      </c>
      <c r="AU1410">
        <v>2206303</v>
      </c>
      <c r="AW1410" s="3"/>
      <c r="AY1410" s="3"/>
      <c r="BA1410" s="3"/>
      <c r="BC1410" s="3"/>
      <c r="BD1410">
        <v>202505</v>
      </c>
      <c r="BE1410">
        <v>202505</v>
      </c>
      <c r="BF1410" s="5">
        <f>IFERROR(VLOOKUP(Sheet1[[#This Row],[ASESOR]],Parámetros!A:B,2,0),Sheet1[[#This Row],[PERIODO_ALTA]])</f>
        <v>202505</v>
      </c>
      <c r="BG1410" s="5" t="str">
        <f>_xlfn.CONCAT(TRIM(Sheet1[[#This Row],[ASESOR]])," ",TRIM(Sheet1[[#This Row],[DEPARTAMENTO]]))</f>
        <v>EXPORTEL PROVINCIA La Libertad</v>
      </c>
      <c r="BH1410" s="5" t="str">
        <f>Sheet1[[#This Row],[DNI_ASESOR]]</f>
        <v>20610487672</v>
      </c>
      <c r="BI1410">
        <f>IF(Sheet1[[#This Row],[GRUPO]]="G1",IF(AND(Sheet1[[#This Row],[RECIBO1_PAGADO]]&lt;&gt;"",Sheet1[[#This Row],[RECIBO1_PAGADO]]&lt;=DATEVALUE("10/06/2025")),1,0),0)</f>
        <v>0</v>
      </c>
      <c r="BJ1410" s="9">
        <f>Sheet1[[#This Row],[PRECIO CON IGV EXTERNO]]/1.18</f>
        <v>94.544915254237296</v>
      </c>
      <c r="BK1410" s="5" t="str">
        <f>IF(MONTH(Sheet1[[#This Row],[WS_RECIBO1_EMISION]])=5,"G1",IF(MONTH(Sheet1[[#This Row],[WS_RECIBO1_EMISION]])-5=1,"G2","POR DEFINIR"))</f>
        <v>POR DEFINIR</v>
      </c>
      <c r="BL1410" s="5" t="s">
        <v>1798</v>
      </c>
    </row>
    <row r="1411" spans="1:64" x14ac:dyDescent="0.25">
      <c r="A1411">
        <v>2206316</v>
      </c>
      <c r="B1411" t="s">
        <v>1724</v>
      </c>
      <c r="C1411" t="s">
        <v>85</v>
      </c>
      <c r="D1411" t="s">
        <v>86</v>
      </c>
      <c r="E1411" t="s">
        <v>87</v>
      </c>
      <c r="H1411" s="3">
        <v>45807</v>
      </c>
      <c r="I1411" s="13">
        <v>45807.879294525461</v>
      </c>
      <c r="J1411" t="s">
        <v>195</v>
      </c>
      <c r="K1411">
        <v>1000</v>
      </c>
      <c r="L1411" t="s">
        <v>188</v>
      </c>
      <c r="M1411" t="s">
        <v>58</v>
      </c>
      <c r="N1411">
        <v>1</v>
      </c>
      <c r="O1411">
        <v>0</v>
      </c>
      <c r="P1411">
        <v>0</v>
      </c>
      <c r="Q1411">
        <v>0</v>
      </c>
      <c r="R1411" t="s">
        <v>227</v>
      </c>
      <c r="S1411" t="s">
        <v>227</v>
      </c>
      <c r="T1411">
        <v>0</v>
      </c>
      <c r="U1411" t="s">
        <v>227</v>
      </c>
      <c r="V1411" t="s">
        <v>227</v>
      </c>
      <c r="W1411" t="s">
        <v>227</v>
      </c>
      <c r="X1411" t="s">
        <v>227</v>
      </c>
      <c r="Y1411" t="s">
        <v>227</v>
      </c>
      <c r="Z1411" t="s">
        <v>228</v>
      </c>
      <c r="AA1411" t="s">
        <v>54</v>
      </c>
      <c r="AB1411">
        <v>129.9</v>
      </c>
      <c r="AC1411">
        <v>111.563</v>
      </c>
      <c r="AD1411" t="s">
        <v>55</v>
      </c>
      <c r="AE1411" t="s">
        <v>141</v>
      </c>
      <c r="AF1411" t="s">
        <v>187</v>
      </c>
      <c r="AG1411" t="s">
        <v>88</v>
      </c>
      <c r="AH1411" s="3">
        <v>45808</v>
      </c>
      <c r="AJ1411" t="s">
        <v>56</v>
      </c>
      <c r="AK1411" s="3"/>
      <c r="AM1411" s="3"/>
      <c r="AN1411" t="s">
        <v>57</v>
      </c>
      <c r="AO1411" s="3"/>
      <c r="AR1411"/>
      <c r="AS1411">
        <v>202505</v>
      </c>
      <c r="AT1411" s="3">
        <v>45808</v>
      </c>
      <c r="AU1411">
        <v>2206316</v>
      </c>
      <c r="AW1411" s="3"/>
      <c r="AY1411" s="3"/>
      <c r="BA1411" s="3"/>
      <c r="BC1411" s="3"/>
      <c r="BD1411">
        <v>202505</v>
      </c>
      <c r="BE1411">
        <v>202505</v>
      </c>
      <c r="BF1411" s="5">
        <f>IFERROR(VLOOKUP(Sheet1[[#This Row],[ASESOR]],Parámetros!A:B,2,0),Sheet1[[#This Row],[PERIODO_ALTA]])</f>
        <v>202505</v>
      </c>
      <c r="BG1411" s="5" t="str">
        <f>_xlfn.CONCAT(TRIM(Sheet1[[#This Row],[ASESOR]])," ",TRIM(Sheet1[[#This Row],[DEPARTAMENTO]]))</f>
        <v>EXPORTEL PROVINCIA Lambayeque</v>
      </c>
      <c r="BH1411" s="5" t="str">
        <f>Sheet1[[#This Row],[DNI_ASESOR]]</f>
        <v>20610487672</v>
      </c>
      <c r="BI1411">
        <f>IF(Sheet1[[#This Row],[GRUPO]]="G1",IF(AND(Sheet1[[#This Row],[RECIBO1_PAGADO]]&lt;&gt;"",Sheet1[[#This Row],[RECIBO1_PAGADO]]&lt;=DATEVALUE("10/06/2025")),1,0),0)</f>
        <v>0</v>
      </c>
      <c r="BJ1411" s="9">
        <f>Sheet1[[#This Row],[PRECIO CON IGV EXTERNO]]/1.18</f>
        <v>94.544915254237296</v>
      </c>
      <c r="BK1411" s="5" t="str">
        <f>IF(MONTH(Sheet1[[#This Row],[WS_RECIBO1_EMISION]])=5,"G1",IF(MONTH(Sheet1[[#This Row],[WS_RECIBO1_EMISION]])-5=1,"G2","POR DEFINIR"))</f>
        <v>POR DEFINIR</v>
      </c>
      <c r="BL1411" s="5" t="s">
        <v>1798</v>
      </c>
    </row>
    <row r="1412" spans="1:64" x14ac:dyDescent="0.25">
      <c r="A1412">
        <v>2206359</v>
      </c>
      <c r="B1412" t="s">
        <v>1725</v>
      </c>
      <c r="C1412" t="s">
        <v>85</v>
      </c>
      <c r="D1412" t="s">
        <v>86</v>
      </c>
      <c r="E1412" t="s">
        <v>87</v>
      </c>
      <c r="H1412" s="3">
        <v>45807</v>
      </c>
      <c r="I1412" s="13">
        <v>45807.910565011574</v>
      </c>
      <c r="J1412" t="s">
        <v>190</v>
      </c>
      <c r="K1412">
        <v>350</v>
      </c>
      <c r="L1412" t="s">
        <v>186</v>
      </c>
      <c r="M1412" t="s">
        <v>53</v>
      </c>
      <c r="N1412">
        <v>0</v>
      </c>
      <c r="O1412">
        <v>0</v>
      </c>
      <c r="P1412">
        <v>0</v>
      </c>
      <c r="Q1412">
        <v>0</v>
      </c>
      <c r="R1412" t="s">
        <v>227</v>
      </c>
      <c r="S1412" t="s">
        <v>227</v>
      </c>
      <c r="T1412">
        <v>0</v>
      </c>
      <c r="U1412" t="s">
        <v>227</v>
      </c>
      <c r="V1412" t="s">
        <v>227</v>
      </c>
      <c r="W1412" t="s">
        <v>227</v>
      </c>
      <c r="X1412" t="s">
        <v>227</v>
      </c>
      <c r="Y1412" t="s">
        <v>227</v>
      </c>
      <c r="Z1412" t="s">
        <v>227</v>
      </c>
      <c r="AA1412" t="s">
        <v>54</v>
      </c>
      <c r="AB1412">
        <v>69</v>
      </c>
      <c r="AC1412">
        <v>69</v>
      </c>
      <c r="AD1412" t="s">
        <v>67</v>
      </c>
      <c r="AE1412" t="s">
        <v>4</v>
      </c>
      <c r="AF1412" t="s">
        <v>8</v>
      </c>
      <c r="AG1412" t="s">
        <v>88</v>
      </c>
      <c r="AH1412" s="3">
        <v>45808</v>
      </c>
      <c r="AJ1412" t="s">
        <v>56</v>
      </c>
      <c r="AK1412" s="3"/>
      <c r="AM1412" s="3"/>
      <c r="AN1412" t="s">
        <v>57</v>
      </c>
      <c r="AO1412" s="3"/>
      <c r="AR1412"/>
      <c r="AS1412">
        <v>202505</v>
      </c>
      <c r="AT1412" s="3">
        <v>45808</v>
      </c>
      <c r="AU1412">
        <v>2206359</v>
      </c>
      <c r="AW1412" s="3"/>
      <c r="AY1412" s="3"/>
      <c r="BA1412" s="3"/>
      <c r="BC1412" s="3"/>
      <c r="BD1412">
        <v>202505</v>
      </c>
      <c r="BE1412">
        <v>202505</v>
      </c>
      <c r="BF1412" s="5">
        <f>IFERROR(VLOOKUP(Sheet1[[#This Row],[ASESOR]],Parámetros!A:B,2,0),Sheet1[[#This Row],[PERIODO_ALTA]])</f>
        <v>202505</v>
      </c>
      <c r="BG1412" s="5" t="str">
        <f>_xlfn.CONCAT(TRIM(Sheet1[[#This Row],[ASESOR]])," ",TRIM(Sheet1[[#This Row],[DEPARTAMENTO]]))</f>
        <v>ALIV TELECOM S.A.C. Lambayeque</v>
      </c>
      <c r="BH1412" s="5" t="str">
        <f>Sheet1[[#This Row],[DNI_ASESOR]]</f>
        <v>20609316170</v>
      </c>
      <c r="BI1412">
        <f>IF(Sheet1[[#This Row],[GRUPO]]="G1",IF(AND(Sheet1[[#This Row],[RECIBO1_PAGADO]]&lt;&gt;"",Sheet1[[#This Row],[RECIBO1_PAGADO]]&lt;=DATEVALUE("10/06/2025")),1,0),0)</f>
        <v>0</v>
      </c>
      <c r="BJ1412" s="9">
        <f>Sheet1[[#This Row],[PRECIO CON IGV EXTERNO]]/1.18</f>
        <v>58.474576271186443</v>
      </c>
      <c r="BK1412" s="5" t="str">
        <f>IF(MONTH(Sheet1[[#This Row],[WS_RECIBO1_EMISION]])=5,"G1",IF(MONTH(Sheet1[[#This Row],[WS_RECIBO1_EMISION]])-5=1,"G2","POR DEFINIR"))</f>
        <v>POR DEFINIR</v>
      </c>
      <c r="BL1412" s="5" t="s">
        <v>1798</v>
      </c>
    </row>
    <row r="1413" spans="1:64" x14ac:dyDescent="0.25">
      <c r="A1413">
        <v>2206361</v>
      </c>
      <c r="B1413" t="s">
        <v>1726</v>
      </c>
      <c r="C1413" t="s">
        <v>89</v>
      </c>
      <c r="D1413" t="s">
        <v>89</v>
      </c>
      <c r="E1413" t="s">
        <v>90</v>
      </c>
      <c r="H1413" s="3">
        <v>45807</v>
      </c>
      <c r="I1413" s="13">
        <v>45807.912614618057</v>
      </c>
      <c r="J1413" t="s">
        <v>195</v>
      </c>
      <c r="K1413">
        <v>1000</v>
      </c>
      <c r="L1413" t="s">
        <v>188</v>
      </c>
      <c r="M1413" t="s">
        <v>58</v>
      </c>
      <c r="N1413">
        <v>1</v>
      </c>
      <c r="O1413">
        <v>0</v>
      </c>
      <c r="P1413">
        <v>0</v>
      </c>
      <c r="Q1413">
        <v>0</v>
      </c>
      <c r="R1413" t="s">
        <v>227</v>
      </c>
      <c r="S1413" t="s">
        <v>227</v>
      </c>
      <c r="T1413">
        <v>0</v>
      </c>
      <c r="U1413" t="s">
        <v>227</v>
      </c>
      <c r="V1413" t="s">
        <v>227</v>
      </c>
      <c r="W1413" t="s">
        <v>227</v>
      </c>
      <c r="X1413" t="s">
        <v>227</v>
      </c>
      <c r="Y1413" t="s">
        <v>227</v>
      </c>
      <c r="Z1413" t="s">
        <v>228</v>
      </c>
      <c r="AA1413" t="s">
        <v>54</v>
      </c>
      <c r="AB1413">
        <v>129.9</v>
      </c>
      <c r="AC1413">
        <v>111.563</v>
      </c>
      <c r="AD1413" t="s">
        <v>67</v>
      </c>
      <c r="AE1413" t="s">
        <v>4</v>
      </c>
      <c r="AF1413" t="s">
        <v>8</v>
      </c>
      <c r="AG1413" t="s">
        <v>88</v>
      </c>
      <c r="AH1413" s="3">
        <v>45808</v>
      </c>
      <c r="AJ1413" t="s">
        <v>56</v>
      </c>
      <c r="AK1413" s="3"/>
      <c r="AM1413" s="3"/>
      <c r="AN1413" t="s">
        <v>57</v>
      </c>
      <c r="AO1413" s="3"/>
      <c r="AR1413"/>
      <c r="AS1413">
        <v>202505</v>
      </c>
      <c r="AT1413" s="3">
        <v>45808</v>
      </c>
      <c r="AU1413">
        <v>2206361</v>
      </c>
      <c r="AW1413" s="3"/>
      <c r="AY1413" s="3"/>
      <c r="BA1413" s="3"/>
      <c r="BC1413" s="3"/>
      <c r="BD1413">
        <v>202505</v>
      </c>
      <c r="BE1413">
        <v>202505</v>
      </c>
      <c r="BF1413" s="5">
        <f>IFERROR(VLOOKUP(Sheet1[[#This Row],[ASESOR]],Parámetros!A:B,2,0),Sheet1[[#This Row],[PERIODO_ALTA]])</f>
        <v>202505</v>
      </c>
      <c r="BG1413" s="5" t="str">
        <f>_xlfn.CONCAT(TRIM(Sheet1[[#This Row],[ASESOR]])," ",TRIM(Sheet1[[#This Row],[DEPARTAMENTO]]))</f>
        <v>ALIV TELECOM S.A.C. Piura</v>
      </c>
      <c r="BH1413" s="5" t="str">
        <f>Sheet1[[#This Row],[DNI_ASESOR]]</f>
        <v>20609316170</v>
      </c>
      <c r="BI1413">
        <f>IF(Sheet1[[#This Row],[GRUPO]]="G1",IF(AND(Sheet1[[#This Row],[RECIBO1_PAGADO]]&lt;&gt;"",Sheet1[[#This Row],[RECIBO1_PAGADO]]&lt;=DATEVALUE("10/06/2025")),1,0),0)</f>
        <v>0</v>
      </c>
      <c r="BJ1413" s="9">
        <f>Sheet1[[#This Row],[PRECIO CON IGV EXTERNO]]/1.18</f>
        <v>94.544915254237296</v>
      </c>
      <c r="BK1413" s="5" t="str">
        <f>IF(MONTH(Sheet1[[#This Row],[WS_RECIBO1_EMISION]])=5,"G1",IF(MONTH(Sheet1[[#This Row],[WS_RECIBO1_EMISION]])-5=1,"G2","POR DEFINIR"))</f>
        <v>POR DEFINIR</v>
      </c>
      <c r="BL1413" s="5" t="s">
        <v>1798</v>
      </c>
    </row>
    <row r="1414" spans="1:64" x14ac:dyDescent="0.25">
      <c r="A1414">
        <v>2206376</v>
      </c>
      <c r="B1414" t="s">
        <v>1727</v>
      </c>
      <c r="C1414" t="s">
        <v>94</v>
      </c>
      <c r="D1414" t="s">
        <v>95</v>
      </c>
      <c r="E1414" t="s">
        <v>96</v>
      </c>
      <c r="H1414" s="3">
        <v>45807</v>
      </c>
      <c r="I1414" s="13">
        <v>45807.933453622682</v>
      </c>
      <c r="J1414" t="s">
        <v>192</v>
      </c>
      <c r="K1414">
        <v>400</v>
      </c>
      <c r="L1414" t="s">
        <v>188</v>
      </c>
      <c r="M1414" t="s">
        <v>58</v>
      </c>
      <c r="N1414">
        <v>2</v>
      </c>
      <c r="O1414">
        <v>0</v>
      </c>
      <c r="P1414">
        <v>1</v>
      </c>
      <c r="Q1414">
        <v>0</v>
      </c>
      <c r="R1414" t="s">
        <v>227</v>
      </c>
      <c r="S1414" t="s">
        <v>227</v>
      </c>
      <c r="T1414">
        <v>0</v>
      </c>
      <c r="U1414" t="s">
        <v>227</v>
      </c>
      <c r="V1414" t="s">
        <v>227</v>
      </c>
      <c r="W1414" t="s">
        <v>227</v>
      </c>
      <c r="X1414" t="s">
        <v>227</v>
      </c>
      <c r="Y1414" t="s">
        <v>227</v>
      </c>
      <c r="Z1414" t="s">
        <v>227</v>
      </c>
      <c r="AA1414" t="s">
        <v>54</v>
      </c>
      <c r="AB1414">
        <v>174</v>
      </c>
      <c r="AC1414">
        <v>174</v>
      </c>
      <c r="AD1414" t="s">
        <v>67</v>
      </c>
      <c r="AE1414" t="s">
        <v>4</v>
      </c>
      <c r="AF1414" t="s">
        <v>8</v>
      </c>
      <c r="AG1414" t="s">
        <v>88</v>
      </c>
      <c r="AH1414" s="3">
        <v>45808</v>
      </c>
      <c r="AJ1414" t="s">
        <v>56</v>
      </c>
      <c r="AK1414" s="3"/>
      <c r="AM1414" s="3"/>
      <c r="AN1414" t="s">
        <v>57</v>
      </c>
      <c r="AO1414" s="3"/>
      <c r="AR1414"/>
      <c r="AS1414">
        <v>202505</v>
      </c>
      <c r="AT1414" s="3">
        <v>45808</v>
      </c>
      <c r="AU1414">
        <v>2206376</v>
      </c>
      <c r="AW1414" s="3"/>
      <c r="AY1414" s="3"/>
      <c r="BA1414" s="3"/>
      <c r="BC1414" s="3"/>
      <c r="BD1414">
        <v>202505</v>
      </c>
      <c r="BE1414">
        <v>202505</v>
      </c>
      <c r="BF1414" s="5">
        <f>IFERROR(VLOOKUP(Sheet1[[#This Row],[ASESOR]],Parámetros!A:B,2,0),Sheet1[[#This Row],[PERIODO_ALTA]])</f>
        <v>202505</v>
      </c>
      <c r="BG1414" s="5" t="str">
        <f>_xlfn.CONCAT(TRIM(Sheet1[[#This Row],[ASESOR]])," ",TRIM(Sheet1[[#This Row],[DEPARTAMENTO]]))</f>
        <v>ALIV TELECOM S.A.C. La Libertad</v>
      </c>
      <c r="BH1414" s="5" t="str">
        <f>Sheet1[[#This Row],[DNI_ASESOR]]</f>
        <v>20609316170</v>
      </c>
      <c r="BI1414">
        <f>IF(Sheet1[[#This Row],[GRUPO]]="G1",IF(AND(Sheet1[[#This Row],[RECIBO1_PAGADO]]&lt;&gt;"",Sheet1[[#This Row],[RECIBO1_PAGADO]]&lt;=DATEVALUE("10/06/2025")),1,0),0)</f>
        <v>0</v>
      </c>
      <c r="BJ1414" s="9">
        <f>Sheet1[[#This Row],[PRECIO CON IGV EXTERNO]]/1.18</f>
        <v>147.45762711864407</v>
      </c>
      <c r="BK1414" s="5" t="str">
        <f>IF(MONTH(Sheet1[[#This Row],[WS_RECIBO1_EMISION]])=5,"G1",IF(MONTH(Sheet1[[#This Row],[WS_RECIBO1_EMISION]])-5=1,"G2","POR DEFINIR"))</f>
        <v>POR DEFINIR</v>
      </c>
      <c r="BL1414" s="5" t="s">
        <v>1798</v>
      </c>
    </row>
    <row r="1415" spans="1:64" x14ac:dyDescent="0.25">
      <c r="A1415">
        <v>2206380</v>
      </c>
      <c r="B1415" t="s">
        <v>1728</v>
      </c>
      <c r="C1415" t="s">
        <v>89</v>
      </c>
      <c r="D1415" t="s">
        <v>89</v>
      </c>
      <c r="E1415" t="s">
        <v>93</v>
      </c>
      <c r="H1415" s="3">
        <v>45807</v>
      </c>
      <c r="I1415" s="13">
        <v>45807.921056400461</v>
      </c>
      <c r="J1415" t="s">
        <v>195</v>
      </c>
      <c r="K1415">
        <v>1000</v>
      </c>
      <c r="L1415" t="s">
        <v>188</v>
      </c>
      <c r="M1415" t="s">
        <v>58</v>
      </c>
      <c r="N1415">
        <v>1</v>
      </c>
      <c r="O1415">
        <v>0</v>
      </c>
      <c r="P1415">
        <v>0</v>
      </c>
      <c r="Q1415">
        <v>0</v>
      </c>
      <c r="R1415" t="s">
        <v>227</v>
      </c>
      <c r="S1415" t="s">
        <v>227</v>
      </c>
      <c r="T1415">
        <v>0</v>
      </c>
      <c r="U1415" t="s">
        <v>227</v>
      </c>
      <c r="V1415" t="s">
        <v>227</v>
      </c>
      <c r="W1415" t="s">
        <v>227</v>
      </c>
      <c r="X1415" t="s">
        <v>227</v>
      </c>
      <c r="Y1415" t="s">
        <v>227</v>
      </c>
      <c r="Z1415" t="s">
        <v>228</v>
      </c>
      <c r="AA1415" t="s">
        <v>64</v>
      </c>
      <c r="AB1415">
        <v>129.9</v>
      </c>
      <c r="AC1415">
        <v>111.563</v>
      </c>
      <c r="AD1415" t="s">
        <v>67</v>
      </c>
      <c r="AE1415" t="s">
        <v>4</v>
      </c>
      <c r="AF1415" t="s">
        <v>8</v>
      </c>
      <c r="AG1415" t="s">
        <v>88</v>
      </c>
      <c r="AH1415" s="3">
        <v>45808</v>
      </c>
      <c r="AJ1415" t="s">
        <v>56</v>
      </c>
      <c r="AK1415" s="3"/>
      <c r="AM1415" s="3"/>
      <c r="AN1415" t="s">
        <v>57</v>
      </c>
      <c r="AO1415" s="3"/>
      <c r="AR1415"/>
      <c r="AS1415">
        <v>202505</v>
      </c>
      <c r="AT1415" s="3">
        <v>45808</v>
      </c>
      <c r="AU1415">
        <v>2206380</v>
      </c>
      <c r="AW1415" s="3"/>
      <c r="AY1415" s="3"/>
      <c r="BA1415" s="3"/>
      <c r="BC1415" s="3"/>
      <c r="BD1415">
        <v>202505</v>
      </c>
      <c r="BE1415">
        <v>202505</v>
      </c>
      <c r="BF1415" s="5">
        <f>IFERROR(VLOOKUP(Sheet1[[#This Row],[ASESOR]],Parámetros!A:B,2,0),Sheet1[[#This Row],[PERIODO_ALTA]])</f>
        <v>202505</v>
      </c>
      <c r="BG1415" s="5" t="str">
        <f>_xlfn.CONCAT(TRIM(Sheet1[[#This Row],[ASESOR]])," ",TRIM(Sheet1[[#This Row],[DEPARTAMENTO]]))</f>
        <v>ALIV TELECOM S.A.C. Piura</v>
      </c>
      <c r="BH1415" s="5" t="str">
        <f>Sheet1[[#This Row],[DNI_ASESOR]]</f>
        <v>20609316170</v>
      </c>
      <c r="BI1415">
        <f>IF(Sheet1[[#This Row],[GRUPO]]="G1",IF(AND(Sheet1[[#This Row],[RECIBO1_PAGADO]]&lt;&gt;"",Sheet1[[#This Row],[RECIBO1_PAGADO]]&lt;=DATEVALUE("10/06/2025")),1,0),0)</f>
        <v>0</v>
      </c>
      <c r="BJ1415" s="9">
        <f>Sheet1[[#This Row],[PRECIO CON IGV EXTERNO]]/1.18</f>
        <v>94.544915254237296</v>
      </c>
      <c r="BK1415" s="5" t="str">
        <f>IF(MONTH(Sheet1[[#This Row],[WS_RECIBO1_EMISION]])=5,"G1",IF(MONTH(Sheet1[[#This Row],[WS_RECIBO1_EMISION]])-5=1,"G2","POR DEFINIR"))</f>
        <v>POR DEFINIR</v>
      </c>
      <c r="BL1415" s="5" t="s">
        <v>1798</v>
      </c>
    </row>
    <row r="1416" spans="1:64" x14ac:dyDescent="0.25">
      <c r="A1416">
        <v>2206384</v>
      </c>
      <c r="B1416" t="s">
        <v>1729</v>
      </c>
      <c r="C1416" t="s">
        <v>94</v>
      </c>
      <c r="D1416" t="s">
        <v>95</v>
      </c>
      <c r="E1416" t="s">
        <v>96</v>
      </c>
      <c r="H1416" s="3">
        <v>45807</v>
      </c>
      <c r="I1416" s="13">
        <v>45807.935543055559</v>
      </c>
      <c r="J1416" t="s">
        <v>190</v>
      </c>
      <c r="K1416">
        <v>350</v>
      </c>
      <c r="L1416" t="s">
        <v>186</v>
      </c>
      <c r="M1416" t="s">
        <v>53</v>
      </c>
      <c r="N1416">
        <v>0</v>
      </c>
      <c r="O1416">
        <v>0</v>
      </c>
      <c r="P1416">
        <v>0</v>
      </c>
      <c r="Q1416">
        <v>0</v>
      </c>
      <c r="R1416" t="s">
        <v>227</v>
      </c>
      <c r="S1416" t="s">
        <v>227</v>
      </c>
      <c r="T1416">
        <v>0</v>
      </c>
      <c r="U1416" t="s">
        <v>227</v>
      </c>
      <c r="V1416" t="s">
        <v>227</v>
      </c>
      <c r="W1416" t="s">
        <v>227</v>
      </c>
      <c r="X1416" t="s">
        <v>227</v>
      </c>
      <c r="Y1416" t="s">
        <v>227</v>
      </c>
      <c r="Z1416" t="s">
        <v>227</v>
      </c>
      <c r="AA1416" t="s">
        <v>54</v>
      </c>
      <c r="AB1416">
        <v>69</v>
      </c>
      <c r="AC1416">
        <v>69</v>
      </c>
      <c r="AD1416" t="s">
        <v>67</v>
      </c>
      <c r="AE1416" t="s">
        <v>4</v>
      </c>
      <c r="AF1416" t="s">
        <v>8</v>
      </c>
      <c r="AG1416" t="s">
        <v>88</v>
      </c>
      <c r="AH1416" s="3">
        <v>45808</v>
      </c>
      <c r="AJ1416" t="s">
        <v>56</v>
      </c>
      <c r="AK1416" s="3"/>
      <c r="AM1416" s="3"/>
      <c r="AN1416" t="s">
        <v>57</v>
      </c>
      <c r="AO1416" s="3"/>
      <c r="AR1416"/>
      <c r="AS1416">
        <v>202505</v>
      </c>
      <c r="AT1416" s="3">
        <v>45808</v>
      </c>
      <c r="AU1416">
        <v>2206384</v>
      </c>
      <c r="AW1416" s="3"/>
      <c r="AY1416" s="3"/>
      <c r="BA1416" s="3"/>
      <c r="BC1416" s="3"/>
      <c r="BD1416">
        <v>202505</v>
      </c>
      <c r="BE1416">
        <v>202505</v>
      </c>
      <c r="BF1416" s="5">
        <f>IFERROR(VLOOKUP(Sheet1[[#This Row],[ASESOR]],Parámetros!A:B,2,0),Sheet1[[#This Row],[PERIODO_ALTA]])</f>
        <v>202505</v>
      </c>
      <c r="BG1416" s="5" t="str">
        <f>_xlfn.CONCAT(TRIM(Sheet1[[#This Row],[ASESOR]])," ",TRIM(Sheet1[[#This Row],[DEPARTAMENTO]]))</f>
        <v>ALIV TELECOM S.A.C. La Libertad</v>
      </c>
      <c r="BH1416" s="5" t="str">
        <f>Sheet1[[#This Row],[DNI_ASESOR]]</f>
        <v>20609316170</v>
      </c>
      <c r="BI1416">
        <f>IF(Sheet1[[#This Row],[GRUPO]]="G1",IF(AND(Sheet1[[#This Row],[RECIBO1_PAGADO]]&lt;&gt;"",Sheet1[[#This Row],[RECIBO1_PAGADO]]&lt;=DATEVALUE("10/06/2025")),1,0),0)</f>
        <v>0</v>
      </c>
      <c r="BJ1416" s="9">
        <f>Sheet1[[#This Row],[PRECIO CON IGV EXTERNO]]/1.18</f>
        <v>58.474576271186443</v>
      </c>
      <c r="BK1416" s="5" t="str">
        <f>IF(MONTH(Sheet1[[#This Row],[WS_RECIBO1_EMISION]])=5,"G1",IF(MONTH(Sheet1[[#This Row],[WS_RECIBO1_EMISION]])-5=1,"G2","POR DEFINIR"))</f>
        <v>POR DEFINIR</v>
      </c>
      <c r="BL1416" s="5" t="s">
        <v>1798</v>
      </c>
    </row>
    <row r="1417" spans="1:64" x14ac:dyDescent="0.25">
      <c r="A1417">
        <v>2206394</v>
      </c>
      <c r="B1417" t="s">
        <v>1730</v>
      </c>
      <c r="C1417" t="s">
        <v>94</v>
      </c>
      <c r="D1417" t="s">
        <v>95</v>
      </c>
      <c r="E1417" t="s">
        <v>102</v>
      </c>
      <c r="H1417" s="3">
        <v>45807</v>
      </c>
      <c r="I1417" s="13">
        <v>45807.958531597222</v>
      </c>
      <c r="J1417" t="s">
        <v>190</v>
      </c>
      <c r="K1417">
        <v>350</v>
      </c>
      <c r="L1417" t="s">
        <v>186</v>
      </c>
      <c r="M1417" t="s">
        <v>53</v>
      </c>
      <c r="N1417">
        <v>0</v>
      </c>
      <c r="O1417">
        <v>0</v>
      </c>
      <c r="P1417">
        <v>0</v>
      </c>
      <c r="Q1417">
        <v>0</v>
      </c>
      <c r="R1417" t="s">
        <v>227</v>
      </c>
      <c r="S1417" t="s">
        <v>227</v>
      </c>
      <c r="T1417">
        <v>0</v>
      </c>
      <c r="U1417" t="s">
        <v>227</v>
      </c>
      <c r="V1417" t="s">
        <v>227</v>
      </c>
      <c r="W1417" t="s">
        <v>227</v>
      </c>
      <c r="X1417" t="s">
        <v>227</v>
      </c>
      <c r="Y1417" t="s">
        <v>227</v>
      </c>
      <c r="Z1417" t="s">
        <v>227</v>
      </c>
      <c r="AA1417" t="s">
        <v>54</v>
      </c>
      <c r="AB1417">
        <v>69</v>
      </c>
      <c r="AC1417">
        <v>69</v>
      </c>
      <c r="AD1417" t="s">
        <v>55</v>
      </c>
      <c r="AE1417" t="s">
        <v>141</v>
      </c>
      <c r="AF1417" t="s">
        <v>187</v>
      </c>
      <c r="AG1417" t="s">
        <v>88</v>
      </c>
      <c r="AH1417" s="3">
        <v>45808</v>
      </c>
      <c r="AJ1417" t="s">
        <v>56</v>
      </c>
      <c r="AK1417" s="3"/>
      <c r="AM1417" s="3"/>
      <c r="AN1417" t="s">
        <v>57</v>
      </c>
      <c r="AO1417" s="3"/>
      <c r="AR1417"/>
      <c r="AS1417">
        <v>202505</v>
      </c>
      <c r="AT1417" s="3">
        <v>45808</v>
      </c>
      <c r="AU1417">
        <v>2206394</v>
      </c>
      <c r="AW1417" s="3"/>
      <c r="AY1417" s="3"/>
      <c r="BA1417" s="3"/>
      <c r="BC1417" s="3"/>
      <c r="BD1417">
        <v>202505</v>
      </c>
      <c r="BE1417">
        <v>202505</v>
      </c>
      <c r="BF1417" s="5">
        <f>IFERROR(VLOOKUP(Sheet1[[#This Row],[ASESOR]],Parámetros!A:B,2,0),Sheet1[[#This Row],[PERIODO_ALTA]])</f>
        <v>202505</v>
      </c>
      <c r="BG1417" s="5" t="str">
        <f>_xlfn.CONCAT(TRIM(Sheet1[[#This Row],[ASESOR]])," ",TRIM(Sheet1[[#This Row],[DEPARTAMENTO]]))</f>
        <v>EXPORTEL PROVINCIA La Libertad</v>
      </c>
      <c r="BH1417" s="5" t="str">
        <f>Sheet1[[#This Row],[DNI_ASESOR]]</f>
        <v>20610487672</v>
      </c>
      <c r="BI1417">
        <f>IF(Sheet1[[#This Row],[GRUPO]]="G1",IF(AND(Sheet1[[#This Row],[RECIBO1_PAGADO]]&lt;&gt;"",Sheet1[[#This Row],[RECIBO1_PAGADO]]&lt;=DATEVALUE("10/06/2025")),1,0),0)</f>
        <v>0</v>
      </c>
      <c r="BJ1417" s="9">
        <f>Sheet1[[#This Row],[PRECIO CON IGV EXTERNO]]/1.18</f>
        <v>58.474576271186443</v>
      </c>
      <c r="BK1417" s="5" t="str">
        <f>IF(MONTH(Sheet1[[#This Row],[WS_RECIBO1_EMISION]])=5,"G1",IF(MONTH(Sheet1[[#This Row],[WS_RECIBO1_EMISION]])-5=1,"G2","POR DEFINIR"))</f>
        <v>POR DEFINIR</v>
      </c>
      <c r="BL1417" s="5" t="s">
        <v>1798</v>
      </c>
    </row>
    <row r="1418" spans="1:64" x14ac:dyDescent="0.25">
      <c r="A1418">
        <v>2206399</v>
      </c>
      <c r="B1418" t="s">
        <v>1731</v>
      </c>
      <c r="C1418" t="s">
        <v>94</v>
      </c>
      <c r="D1418" t="s">
        <v>95</v>
      </c>
      <c r="E1418" t="s">
        <v>96</v>
      </c>
      <c r="H1418" s="3">
        <v>45807</v>
      </c>
      <c r="I1418" s="13">
        <v>45807.950120983798</v>
      </c>
      <c r="J1418" t="s">
        <v>190</v>
      </c>
      <c r="K1418">
        <v>350</v>
      </c>
      <c r="L1418" t="s">
        <v>186</v>
      </c>
      <c r="M1418" t="s">
        <v>53</v>
      </c>
      <c r="N1418">
        <v>0</v>
      </c>
      <c r="O1418">
        <v>0</v>
      </c>
      <c r="P1418">
        <v>0</v>
      </c>
      <c r="Q1418">
        <v>0</v>
      </c>
      <c r="R1418" t="s">
        <v>227</v>
      </c>
      <c r="S1418" t="s">
        <v>227</v>
      </c>
      <c r="T1418">
        <v>0</v>
      </c>
      <c r="U1418" t="s">
        <v>227</v>
      </c>
      <c r="V1418" t="s">
        <v>227</v>
      </c>
      <c r="W1418" t="s">
        <v>227</v>
      </c>
      <c r="X1418" t="s">
        <v>227</v>
      </c>
      <c r="Y1418" t="s">
        <v>227</v>
      </c>
      <c r="Z1418" t="s">
        <v>227</v>
      </c>
      <c r="AA1418" t="s">
        <v>54</v>
      </c>
      <c r="AB1418">
        <v>69</v>
      </c>
      <c r="AC1418">
        <v>69</v>
      </c>
      <c r="AD1418" t="s">
        <v>55</v>
      </c>
      <c r="AE1418" t="s">
        <v>141</v>
      </c>
      <c r="AF1418" t="s">
        <v>187</v>
      </c>
      <c r="AG1418" t="s">
        <v>88</v>
      </c>
      <c r="AH1418" s="3">
        <v>45808</v>
      </c>
      <c r="AJ1418" t="s">
        <v>56</v>
      </c>
      <c r="AK1418" s="3"/>
      <c r="AM1418" s="3"/>
      <c r="AN1418" t="s">
        <v>57</v>
      </c>
      <c r="AO1418" s="3"/>
      <c r="AR1418"/>
      <c r="AS1418">
        <v>202505</v>
      </c>
      <c r="AT1418" s="3">
        <v>45808</v>
      </c>
      <c r="AU1418">
        <v>2206399</v>
      </c>
      <c r="AW1418" s="3"/>
      <c r="AY1418" s="3"/>
      <c r="BA1418" s="3"/>
      <c r="BC1418" s="3"/>
      <c r="BD1418">
        <v>202505</v>
      </c>
      <c r="BE1418">
        <v>202505</v>
      </c>
      <c r="BF1418" s="5">
        <f>IFERROR(VLOOKUP(Sheet1[[#This Row],[ASESOR]],Parámetros!A:B,2,0),Sheet1[[#This Row],[PERIODO_ALTA]])</f>
        <v>202505</v>
      </c>
      <c r="BG1418" s="5" t="str">
        <f>_xlfn.CONCAT(TRIM(Sheet1[[#This Row],[ASESOR]])," ",TRIM(Sheet1[[#This Row],[DEPARTAMENTO]]))</f>
        <v>EXPORTEL PROVINCIA La Libertad</v>
      </c>
      <c r="BH1418" s="5" t="str">
        <f>Sheet1[[#This Row],[DNI_ASESOR]]</f>
        <v>20610487672</v>
      </c>
      <c r="BI1418">
        <f>IF(Sheet1[[#This Row],[GRUPO]]="G1",IF(AND(Sheet1[[#This Row],[RECIBO1_PAGADO]]&lt;&gt;"",Sheet1[[#This Row],[RECIBO1_PAGADO]]&lt;=DATEVALUE("10/06/2025")),1,0),0)</f>
        <v>0</v>
      </c>
      <c r="BJ1418" s="9">
        <f>Sheet1[[#This Row],[PRECIO CON IGV EXTERNO]]/1.18</f>
        <v>58.474576271186443</v>
      </c>
      <c r="BK1418" s="5" t="str">
        <f>IF(MONTH(Sheet1[[#This Row],[WS_RECIBO1_EMISION]])=5,"G1",IF(MONTH(Sheet1[[#This Row],[WS_RECIBO1_EMISION]])-5=1,"G2","POR DEFINIR"))</f>
        <v>POR DEFINIR</v>
      </c>
      <c r="BL1418" s="5" t="s">
        <v>1798</v>
      </c>
    </row>
    <row r="1419" spans="1:64" x14ac:dyDescent="0.25">
      <c r="A1419">
        <v>2206448</v>
      </c>
      <c r="B1419" t="s">
        <v>1732</v>
      </c>
      <c r="C1419" t="s">
        <v>89</v>
      </c>
      <c r="D1419" t="s">
        <v>89</v>
      </c>
      <c r="E1419" t="s">
        <v>89</v>
      </c>
      <c r="H1419" s="3">
        <v>45807</v>
      </c>
      <c r="I1419" s="13">
        <v>45808.216810613427</v>
      </c>
      <c r="J1419" t="s">
        <v>190</v>
      </c>
      <c r="K1419">
        <v>350</v>
      </c>
      <c r="L1419" t="s">
        <v>186</v>
      </c>
      <c r="M1419" t="s">
        <v>53</v>
      </c>
      <c r="N1419">
        <v>0</v>
      </c>
      <c r="O1419">
        <v>0</v>
      </c>
      <c r="P1419">
        <v>0</v>
      </c>
      <c r="Q1419">
        <v>0</v>
      </c>
      <c r="R1419" t="s">
        <v>227</v>
      </c>
      <c r="S1419" t="s">
        <v>227</v>
      </c>
      <c r="T1419">
        <v>0</v>
      </c>
      <c r="U1419" t="s">
        <v>227</v>
      </c>
      <c r="V1419" t="s">
        <v>227</v>
      </c>
      <c r="W1419" t="s">
        <v>227</v>
      </c>
      <c r="X1419" t="s">
        <v>227</v>
      </c>
      <c r="Y1419" t="s">
        <v>227</v>
      </c>
      <c r="Z1419" t="s">
        <v>227</v>
      </c>
      <c r="AA1419" t="s">
        <v>64</v>
      </c>
      <c r="AB1419">
        <v>69</v>
      </c>
      <c r="AC1419">
        <v>69</v>
      </c>
      <c r="AD1419" t="s">
        <v>67</v>
      </c>
      <c r="AE1419" t="s">
        <v>4</v>
      </c>
      <c r="AF1419" t="s">
        <v>8</v>
      </c>
      <c r="AG1419" t="s">
        <v>88</v>
      </c>
      <c r="AH1419" s="3">
        <v>45808</v>
      </c>
      <c r="AJ1419" t="s">
        <v>56</v>
      </c>
      <c r="AK1419" s="3"/>
      <c r="AM1419" s="3"/>
      <c r="AN1419" t="s">
        <v>57</v>
      </c>
      <c r="AO1419" s="3"/>
      <c r="AR1419"/>
      <c r="AS1419">
        <v>202505</v>
      </c>
      <c r="AT1419" s="3">
        <v>45808</v>
      </c>
      <c r="AU1419">
        <v>2206448</v>
      </c>
      <c r="AW1419" s="3"/>
      <c r="AY1419" s="3"/>
      <c r="BA1419" s="3"/>
      <c r="BC1419" s="3"/>
      <c r="BD1419">
        <v>202505</v>
      </c>
      <c r="BE1419">
        <v>202505</v>
      </c>
      <c r="BF1419" s="5">
        <f>IFERROR(VLOOKUP(Sheet1[[#This Row],[ASESOR]],Parámetros!A:B,2,0),Sheet1[[#This Row],[PERIODO_ALTA]])</f>
        <v>202505</v>
      </c>
      <c r="BG1419" s="5" t="str">
        <f>_xlfn.CONCAT(TRIM(Sheet1[[#This Row],[ASESOR]])," ",TRIM(Sheet1[[#This Row],[DEPARTAMENTO]]))</f>
        <v>ALIV TELECOM S.A.C. Piura</v>
      </c>
      <c r="BH1419" s="5" t="str">
        <f>Sheet1[[#This Row],[DNI_ASESOR]]</f>
        <v>20609316170</v>
      </c>
      <c r="BI1419">
        <f>IF(Sheet1[[#This Row],[GRUPO]]="G1",IF(AND(Sheet1[[#This Row],[RECIBO1_PAGADO]]&lt;&gt;"",Sheet1[[#This Row],[RECIBO1_PAGADO]]&lt;=DATEVALUE("10/06/2025")),1,0),0)</f>
        <v>0</v>
      </c>
      <c r="BJ1419" s="9">
        <f>Sheet1[[#This Row],[PRECIO CON IGV EXTERNO]]/1.18</f>
        <v>58.474576271186443</v>
      </c>
      <c r="BK1419" s="5" t="str">
        <f>IF(MONTH(Sheet1[[#This Row],[WS_RECIBO1_EMISION]])=5,"G1",IF(MONTH(Sheet1[[#This Row],[WS_RECIBO1_EMISION]])-5=1,"G2","POR DEFINIR"))</f>
        <v>POR DEFINIR</v>
      </c>
      <c r="BL1419" s="5" t="s">
        <v>1798</v>
      </c>
    </row>
    <row r="1420" spans="1:64" x14ac:dyDescent="0.25">
      <c r="A1420">
        <v>2206522</v>
      </c>
      <c r="B1420" t="s">
        <v>1733</v>
      </c>
      <c r="C1420" t="s">
        <v>89</v>
      </c>
      <c r="D1420" t="s">
        <v>89</v>
      </c>
      <c r="E1420" t="s">
        <v>93</v>
      </c>
      <c r="H1420" s="3">
        <v>45808</v>
      </c>
      <c r="I1420" s="13">
        <v>45808.487928206021</v>
      </c>
      <c r="J1420" t="s">
        <v>192</v>
      </c>
      <c r="K1420">
        <v>400</v>
      </c>
      <c r="L1420" t="s">
        <v>186</v>
      </c>
      <c r="M1420" t="s">
        <v>53</v>
      </c>
      <c r="N1420">
        <v>0</v>
      </c>
      <c r="O1420">
        <v>0</v>
      </c>
      <c r="P1420">
        <v>0</v>
      </c>
      <c r="Q1420">
        <v>0</v>
      </c>
      <c r="R1420" t="s">
        <v>227</v>
      </c>
      <c r="S1420" t="s">
        <v>227</v>
      </c>
      <c r="T1420">
        <v>0</v>
      </c>
      <c r="U1420" t="s">
        <v>227</v>
      </c>
      <c r="V1420" t="s">
        <v>227</v>
      </c>
      <c r="W1420" t="s">
        <v>227</v>
      </c>
      <c r="X1420" t="s">
        <v>227</v>
      </c>
      <c r="Y1420" t="s">
        <v>227</v>
      </c>
      <c r="Z1420" t="s">
        <v>227</v>
      </c>
      <c r="AA1420" t="s">
        <v>54</v>
      </c>
      <c r="AB1420">
        <v>129</v>
      </c>
      <c r="AC1420">
        <v>129</v>
      </c>
      <c r="AD1420" t="s">
        <v>67</v>
      </c>
      <c r="AE1420" t="s">
        <v>70</v>
      </c>
      <c r="AF1420" t="s">
        <v>131</v>
      </c>
      <c r="AG1420" t="s">
        <v>88</v>
      </c>
      <c r="AH1420" s="3">
        <v>45808</v>
      </c>
      <c r="AJ1420" t="s">
        <v>56</v>
      </c>
      <c r="AK1420" s="3"/>
      <c r="AM1420" s="3"/>
      <c r="AN1420" t="s">
        <v>57</v>
      </c>
      <c r="AO1420" s="3"/>
      <c r="AR1420"/>
      <c r="AS1420">
        <v>202505</v>
      </c>
      <c r="AT1420" s="3">
        <v>45808</v>
      </c>
      <c r="AU1420">
        <v>2206522</v>
      </c>
      <c r="AW1420" s="3"/>
      <c r="AY1420" s="3"/>
      <c r="BA1420" s="3"/>
      <c r="BC1420" s="3"/>
      <c r="BD1420">
        <v>202505</v>
      </c>
      <c r="BE1420">
        <v>202505</v>
      </c>
      <c r="BF1420" s="5">
        <f>IFERROR(VLOOKUP(Sheet1[[#This Row],[ASESOR]],Parámetros!A:B,2,0),Sheet1[[#This Row],[PERIODO_ALTA]])</f>
        <v>202505</v>
      </c>
      <c r="BG1420" s="5" t="str">
        <f>_xlfn.CONCAT(TRIM(Sheet1[[#This Row],[ASESOR]])," ",TRIM(Sheet1[[#This Row],[DEPARTAMENTO]]))</f>
        <v>SICOMNET SAC Piura</v>
      </c>
      <c r="BH1420" s="5" t="str">
        <f>Sheet1[[#This Row],[DNI_ASESOR]]</f>
        <v>20610959564</v>
      </c>
      <c r="BI1420">
        <f>IF(Sheet1[[#This Row],[GRUPO]]="G1",IF(AND(Sheet1[[#This Row],[RECIBO1_PAGADO]]&lt;&gt;"",Sheet1[[#This Row],[RECIBO1_PAGADO]]&lt;=DATEVALUE("10/06/2025")),1,0),0)</f>
        <v>0</v>
      </c>
      <c r="BJ1420" s="9">
        <f>Sheet1[[#This Row],[PRECIO CON IGV EXTERNO]]/1.18</f>
        <v>109.32203389830509</v>
      </c>
      <c r="BK1420" s="5" t="str">
        <f>IF(MONTH(Sheet1[[#This Row],[WS_RECIBO1_EMISION]])=5,"G1",IF(MONTH(Sheet1[[#This Row],[WS_RECIBO1_EMISION]])-5=1,"G2","POR DEFINIR"))</f>
        <v>POR DEFINIR</v>
      </c>
      <c r="BL1420" s="5" t="s">
        <v>1798</v>
      </c>
    </row>
    <row r="1421" spans="1:64" x14ac:dyDescent="0.25">
      <c r="A1421">
        <v>2206551</v>
      </c>
      <c r="B1421" t="s">
        <v>1734</v>
      </c>
      <c r="C1421" t="s">
        <v>85</v>
      </c>
      <c r="D1421" t="s">
        <v>86</v>
      </c>
      <c r="E1421" t="s">
        <v>66</v>
      </c>
      <c r="H1421" s="3">
        <v>45808</v>
      </c>
      <c r="I1421" s="13">
        <v>45808.441818715277</v>
      </c>
      <c r="J1421" t="s">
        <v>190</v>
      </c>
      <c r="K1421">
        <v>350</v>
      </c>
      <c r="L1421" t="s">
        <v>186</v>
      </c>
      <c r="M1421" t="s">
        <v>53</v>
      </c>
      <c r="N1421">
        <v>0</v>
      </c>
      <c r="O1421">
        <v>0</v>
      </c>
      <c r="P1421">
        <v>0</v>
      </c>
      <c r="Q1421">
        <v>0</v>
      </c>
      <c r="R1421" t="s">
        <v>227</v>
      </c>
      <c r="S1421" t="s">
        <v>227</v>
      </c>
      <c r="T1421">
        <v>0</v>
      </c>
      <c r="U1421" t="s">
        <v>227</v>
      </c>
      <c r="V1421" t="s">
        <v>227</v>
      </c>
      <c r="W1421" t="s">
        <v>227</v>
      </c>
      <c r="X1421" t="s">
        <v>227</v>
      </c>
      <c r="Y1421" t="s">
        <v>227</v>
      </c>
      <c r="Z1421" t="s">
        <v>227</v>
      </c>
      <c r="AA1421" t="s">
        <v>54</v>
      </c>
      <c r="AB1421">
        <v>69</v>
      </c>
      <c r="AC1421">
        <v>69</v>
      </c>
      <c r="AD1421" t="s">
        <v>67</v>
      </c>
      <c r="AE1421" t="s">
        <v>141</v>
      </c>
      <c r="AF1421" t="s">
        <v>187</v>
      </c>
      <c r="AG1421" t="s">
        <v>88</v>
      </c>
      <c r="AH1421" s="3">
        <v>45808</v>
      </c>
      <c r="AJ1421" t="s">
        <v>56</v>
      </c>
      <c r="AK1421" s="3"/>
      <c r="AM1421" s="3"/>
      <c r="AN1421" t="s">
        <v>57</v>
      </c>
      <c r="AO1421" s="3"/>
      <c r="AR1421"/>
      <c r="AS1421">
        <v>202505</v>
      </c>
      <c r="AT1421" s="3">
        <v>45808</v>
      </c>
      <c r="AU1421">
        <v>2206551</v>
      </c>
      <c r="AW1421" s="3"/>
      <c r="AY1421" s="3"/>
      <c r="BA1421" s="3"/>
      <c r="BC1421" s="3"/>
      <c r="BD1421">
        <v>202505</v>
      </c>
      <c r="BE1421">
        <v>202505</v>
      </c>
      <c r="BF1421" s="5">
        <f>IFERROR(VLOOKUP(Sheet1[[#This Row],[ASESOR]],Parámetros!A:B,2,0),Sheet1[[#This Row],[PERIODO_ALTA]])</f>
        <v>202505</v>
      </c>
      <c r="BG1421" s="5" t="str">
        <f>_xlfn.CONCAT(TRIM(Sheet1[[#This Row],[ASESOR]])," ",TRIM(Sheet1[[#This Row],[DEPARTAMENTO]]))</f>
        <v>EXPORTEL PROVINCIA Lambayeque</v>
      </c>
      <c r="BH1421" s="5" t="str">
        <f>Sheet1[[#This Row],[DNI_ASESOR]]</f>
        <v>20610487672</v>
      </c>
      <c r="BI1421">
        <f>IF(Sheet1[[#This Row],[GRUPO]]="G1",IF(AND(Sheet1[[#This Row],[RECIBO1_PAGADO]]&lt;&gt;"",Sheet1[[#This Row],[RECIBO1_PAGADO]]&lt;=DATEVALUE("10/06/2025")),1,0),0)</f>
        <v>0</v>
      </c>
      <c r="BJ1421" s="9">
        <f>Sheet1[[#This Row],[PRECIO CON IGV EXTERNO]]/1.18</f>
        <v>58.474576271186443</v>
      </c>
      <c r="BK1421" s="5" t="str">
        <f>IF(MONTH(Sheet1[[#This Row],[WS_RECIBO1_EMISION]])=5,"G1",IF(MONTH(Sheet1[[#This Row],[WS_RECIBO1_EMISION]])-5=1,"G2","POR DEFINIR"))</f>
        <v>POR DEFINIR</v>
      </c>
      <c r="BL1421" s="5" t="s">
        <v>1798</v>
      </c>
    </row>
    <row r="1422" spans="1:64" x14ac:dyDescent="0.25">
      <c r="A1422">
        <v>2206565</v>
      </c>
      <c r="B1422" t="s">
        <v>1735</v>
      </c>
      <c r="C1422" t="s">
        <v>85</v>
      </c>
      <c r="D1422" t="s">
        <v>105</v>
      </c>
      <c r="E1422" t="s">
        <v>85</v>
      </c>
      <c r="H1422" s="3">
        <v>45808</v>
      </c>
      <c r="I1422" s="13">
        <v>45808.441824502312</v>
      </c>
      <c r="J1422" t="s">
        <v>195</v>
      </c>
      <c r="K1422">
        <v>1000</v>
      </c>
      <c r="L1422" t="s">
        <v>188</v>
      </c>
      <c r="M1422" t="s">
        <v>58</v>
      </c>
      <c r="N1422">
        <v>1</v>
      </c>
      <c r="O1422">
        <v>0</v>
      </c>
      <c r="P1422">
        <v>0</v>
      </c>
      <c r="Q1422">
        <v>0</v>
      </c>
      <c r="R1422" t="s">
        <v>227</v>
      </c>
      <c r="S1422" t="s">
        <v>227</v>
      </c>
      <c r="T1422">
        <v>0</v>
      </c>
      <c r="U1422" t="s">
        <v>227</v>
      </c>
      <c r="V1422" t="s">
        <v>227</v>
      </c>
      <c r="W1422" t="s">
        <v>227</v>
      </c>
      <c r="X1422" t="s">
        <v>227</v>
      </c>
      <c r="Y1422" t="s">
        <v>227</v>
      </c>
      <c r="Z1422" t="s">
        <v>228</v>
      </c>
      <c r="AA1422" t="s">
        <v>54</v>
      </c>
      <c r="AB1422">
        <v>129.9</v>
      </c>
      <c r="AC1422">
        <v>111.563</v>
      </c>
      <c r="AD1422" t="s">
        <v>60</v>
      </c>
      <c r="AE1422" t="s">
        <v>6</v>
      </c>
      <c r="AF1422" t="s">
        <v>10</v>
      </c>
      <c r="AG1422" t="s">
        <v>88</v>
      </c>
      <c r="AH1422" s="3">
        <v>45808</v>
      </c>
      <c r="AJ1422" t="s">
        <v>56</v>
      </c>
      <c r="AK1422" s="3"/>
      <c r="AM1422" s="3"/>
      <c r="AN1422" t="s">
        <v>57</v>
      </c>
      <c r="AO1422" s="3"/>
      <c r="AR1422"/>
      <c r="AS1422">
        <v>202505</v>
      </c>
      <c r="AT1422" s="3">
        <v>45808</v>
      </c>
      <c r="AU1422">
        <v>2206565</v>
      </c>
      <c r="AW1422" s="3"/>
      <c r="AY1422" s="3"/>
      <c r="BA1422" s="3"/>
      <c r="BC1422" s="3"/>
      <c r="BD1422">
        <v>202505</v>
      </c>
      <c r="BE1422">
        <v>202505</v>
      </c>
      <c r="BF1422" s="5">
        <f>IFERROR(VLOOKUP(Sheet1[[#This Row],[ASESOR]],Parámetros!A:B,2,0),Sheet1[[#This Row],[PERIODO_ALTA]])</f>
        <v>202505</v>
      </c>
      <c r="BG1422" s="5" t="str">
        <f>_xlfn.CONCAT(TRIM(Sheet1[[#This Row],[ASESOR]])," ",TRIM(Sheet1[[#This Row],[DEPARTAMENTO]]))</f>
        <v>DAS SOLUCIONES S.A.C. Lambayeque</v>
      </c>
      <c r="BH1422" s="5" t="str">
        <f>Sheet1[[#This Row],[DNI_ASESOR]]</f>
        <v>20607995258</v>
      </c>
      <c r="BI1422">
        <f>IF(Sheet1[[#This Row],[GRUPO]]="G1",IF(AND(Sheet1[[#This Row],[RECIBO1_PAGADO]]&lt;&gt;"",Sheet1[[#This Row],[RECIBO1_PAGADO]]&lt;=DATEVALUE("10/06/2025")),1,0),0)</f>
        <v>0</v>
      </c>
      <c r="BJ1422" s="9">
        <f>Sheet1[[#This Row],[PRECIO CON IGV EXTERNO]]/1.18</f>
        <v>94.544915254237296</v>
      </c>
      <c r="BK1422" s="5" t="str">
        <f>IF(MONTH(Sheet1[[#This Row],[WS_RECIBO1_EMISION]])=5,"G1",IF(MONTH(Sheet1[[#This Row],[WS_RECIBO1_EMISION]])-5=1,"G2","POR DEFINIR"))</f>
        <v>POR DEFINIR</v>
      </c>
      <c r="BL1422" s="5" t="s">
        <v>1798</v>
      </c>
    </row>
    <row r="1423" spans="1:64" x14ac:dyDescent="0.25">
      <c r="A1423">
        <v>2206566</v>
      </c>
      <c r="B1423" t="s">
        <v>1736</v>
      </c>
      <c r="C1423" t="s">
        <v>85</v>
      </c>
      <c r="D1423" t="s">
        <v>86</v>
      </c>
      <c r="E1423" t="s">
        <v>66</v>
      </c>
      <c r="H1423" s="3">
        <v>45808</v>
      </c>
      <c r="I1423" s="13">
        <v>45808.425190162037</v>
      </c>
      <c r="J1423" t="s">
        <v>195</v>
      </c>
      <c r="K1423">
        <v>1000</v>
      </c>
      <c r="L1423" t="s">
        <v>188</v>
      </c>
      <c r="M1423" t="s">
        <v>58</v>
      </c>
      <c r="N1423">
        <v>1</v>
      </c>
      <c r="O1423">
        <v>0</v>
      </c>
      <c r="P1423">
        <v>0</v>
      </c>
      <c r="Q1423">
        <v>0</v>
      </c>
      <c r="R1423" t="s">
        <v>227</v>
      </c>
      <c r="S1423" t="s">
        <v>227</v>
      </c>
      <c r="T1423">
        <v>0</v>
      </c>
      <c r="U1423" t="s">
        <v>227</v>
      </c>
      <c r="V1423" t="s">
        <v>227</v>
      </c>
      <c r="W1423" t="s">
        <v>227</v>
      </c>
      <c r="X1423" t="s">
        <v>227</v>
      </c>
      <c r="Y1423" t="s">
        <v>227</v>
      </c>
      <c r="Z1423" t="s">
        <v>228</v>
      </c>
      <c r="AA1423" t="s">
        <v>64</v>
      </c>
      <c r="AB1423">
        <v>129.9</v>
      </c>
      <c r="AC1423">
        <v>111.563</v>
      </c>
      <c r="AD1423" t="s">
        <v>67</v>
      </c>
      <c r="AE1423" t="s">
        <v>91</v>
      </c>
      <c r="AF1423" t="s">
        <v>92</v>
      </c>
      <c r="AG1423" t="s">
        <v>88</v>
      </c>
      <c r="AH1423" s="3">
        <v>45808</v>
      </c>
      <c r="AJ1423" t="s">
        <v>56</v>
      </c>
      <c r="AK1423" s="3"/>
      <c r="AM1423" s="3"/>
      <c r="AN1423" t="s">
        <v>57</v>
      </c>
      <c r="AO1423" s="3"/>
      <c r="AR1423"/>
      <c r="AS1423">
        <v>202505</v>
      </c>
      <c r="AT1423" s="3">
        <v>45808</v>
      </c>
      <c r="AU1423">
        <v>2206566</v>
      </c>
      <c r="AW1423" s="3"/>
      <c r="AY1423" s="3"/>
      <c r="BA1423" s="3"/>
      <c r="BC1423" s="3"/>
      <c r="BD1423">
        <v>202505</v>
      </c>
      <c r="BE1423">
        <v>202505</v>
      </c>
      <c r="BF1423" s="5">
        <f>IFERROR(VLOOKUP(Sheet1[[#This Row],[ASESOR]],Parámetros!A:B,2,0),Sheet1[[#This Row],[PERIODO_ALTA]])</f>
        <v>202505</v>
      </c>
      <c r="BG1423" s="5" t="str">
        <f>_xlfn.CONCAT(TRIM(Sheet1[[#This Row],[ASESOR]])," ",TRIM(Sheet1[[#This Row],[DEPARTAMENTO]]))</f>
        <v>YBENS GROUP Lambayeque</v>
      </c>
      <c r="BH1423" s="5" t="str">
        <f>Sheet1[[#This Row],[DNI_ASESOR]]</f>
        <v>20610803131</v>
      </c>
      <c r="BI1423">
        <f>IF(Sheet1[[#This Row],[GRUPO]]="G1",IF(AND(Sheet1[[#This Row],[RECIBO1_PAGADO]]&lt;&gt;"",Sheet1[[#This Row],[RECIBO1_PAGADO]]&lt;=DATEVALUE("10/06/2025")),1,0),0)</f>
        <v>0</v>
      </c>
      <c r="BJ1423" s="9">
        <f>Sheet1[[#This Row],[PRECIO CON IGV EXTERNO]]/1.18</f>
        <v>94.544915254237296</v>
      </c>
      <c r="BK1423" s="5" t="str">
        <f>IF(MONTH(Sheet1[[#This Row],[WS_RECIBO1_EMISION]])=5,"G1",IF(MONTH(Sheet1[[#This Row],[WS_RECIBO1_EMISION]])-5=1,"G2","POR DEFINIR"))</f>
        <v>POR DEFINIR</v>
      </c>
      <c r="BL1423" s="5" t="s">
        <v>1798</v>
      </c>
    </row>
    <row r="1424" spans="1:64" x14ac:dyDescent="0.25">
      <c r="A1424">
        <v>2206591</v>
      </c>
      <c r="B1424" t="s">
        <v>1737</v>
      </c>
      <c r="C1424" t="s">
        <v>1003</v>
      </c>
      <c r="D1424" t="s">
        <v>1003</v>
      </c>
      <c r="E1424" t="s">
        <v>1004</v>
      </c>
      <c r="H1424" s="3">
        <v>45808</v>
      </c>
      <c r="I1424" s="13">
        <v>45808.437665625002</v>
      </c>
      <c r="J1424" t="s">
        <v>190</v>
      </c>
      <c r="K1424">
        <v>350</v>
      </c>
      <c r="L1424" t="s">
        <v>186</v>
      </c>
      <c r="M1424" t="s">
        <v>53</v>
      </c>
      <c r="N1424">
        <v>0</v>
      </c>
      <c r="O1424">
        <v>0</v>
      </c>
      <c r="P1424">
        <v>0</v>
      </c>
      <c r="Q1424">
        <v>0</v>
      </c>
      <c r="R1424" t="s">
        <v>227</v>
      </c>
      <c r="S1424" t="s">
        <v>227</v>
      </c>
      <c r="T1424">
        <v>0</v>
      </c>
      <c r="U1424" t="s">
        <v>227</v>
      </c>
      <c r="V1424" t="s">
        <v>227</v>
      </c>
      <c r="W1424" t="s">
        <v>227</v>
      </c>
      <c r="X1424" t="s">
        <v>227</v>
      </c>
      <c r="Y1424" t="s">
        <v>227</v>
      </c>
      <c r="Z1424" t="s">
        <v>227</v>
      </c>
      <c r="AA1424" t="s">
        <v>54</v>
      </c>
      <c r="AB1424">
        <v>69</v>
      </c>
      <c r="AC1424">
        <v>69</v>
      </c>
      <c r="AD1424" t="s">
        <v>67</v>
      </c>
      <c r="AE1424" t="s">
        <v>1082</v>
      </c>
      <c r="AF1424" t="s">
        <v>1083</v>
      </c>
      <c r="AG1424" t="s">
        <v>88</v>
      </c>
      <c r="AH1424" s="3">
        <v>45808</v>
      </c>
      <c r="AJ1424" t="s">
        <v>56</v>
      </c>
      <c r="AK1424" s="3"/>
      <c r="AM1424" s="3"/>
      <c r="AN1424" t="s">
        <v>57</v>
      </c>
      <c r="AO1424" s="3"/>
      <c r="AR1424"/>
      <c r="AS1424">
        <v>202505</v>
      </c>
      <c r="AT1424" s="3">
        <v>45808</v>
      </c>
      <c r="AU1424">
        <v>2206591</v>
      </c>
      <c r="AW1424" s="3"/>
      <c r="AY1424" s="3"/>
      <c r="BA1424" s="3"/>
      <c r="BC1424" s="3"/>
      <c r="BD1424">
        <v>202505</v>
      </c>
      <c r="BE1424">
        <v>202505</v>
      </c>
      <c r="BF1424" s="5">
        <f>IFERROR(VLOOKUP(Sheet1[[#This Row],[ASESOR]],Parámetros!A:B,2,0),Sheet1[[#This Row],[PERIODO_ALTA]])</f>
        <v>202505</v>
      </c>
      <c r="BG1424" s="5" t="str">
        <f>_xlfn.CONCAT(TRIM(Sheet1[[#This Row],[ASESOR]])," ",TRIM(Sheet1[[#This Row],[DEPARTAMENTO]]))</f>
        <v>MEBRA ABSOLUTO S.A.C. Arequipa</v>
      </c>
      <c r="BH1424" s="5" t="str">
        <f>Sheet1[[#This Row],[DNI_ASESOR]]</f>
        <v>20601247519</v>
      </c>
      <c r="BI1424">
        <f>IF(Sheet1[[#This Row],[GRUPO]]="G1",IF(AND(Sheet1[[#This Row],[RECIBO1_PAGADO]]&lt;&gt;"",Sheet1[[#This Row],[RECIBO1_PAGADO]]&lt;=DATEVALUE("10/06/2025")),1,0),0)</f>
        <v>0</v>
      </c>
      <c r="BJ1424" s="9">
        <f>Sheet1[[#This Row],[PRECIO CON IGV EXTERNO]]/1.18</f>
        <v>58.474576271186443</v>
      </c>
      <c r="BK1424" s="5" t="str">
        <f>IF(MONTH(Sheet1[[#This Row],[WS_RECIBO1_EMISION]])=5,"G1",IF(MONTH(Sheet1[[#This Row],[WS_RECIBO1_EMISION]])-5=1,"G2","POR DEFINIR"))</f>
        <v>POR DEFINIR</v>
      </c>
      <c r="BL1424" s="5" t="s">
        <v>1797</v>
      </c>
    </row>
    <row r="1425" spans="1:64" x14ac:dyDescent="0.25">
      <c r="A1425">
        <v>2206593</v>
      </c>
      <c r="B1425" t="s">
        <v>1738</v>
      </c>
      <c r="C1425" t="s">
        <v>94</v>
      </c>
      <c r="D1425" t="s">
        <v>95</v>
      </c>
      <c r="E1425" t="s">
        <v>96</v>
      </c>
      <c r="H1425" s="3">
        <v>45806</v>
      </c>
      <c r="I1425" s="13">
        <v>45808.427254016206</v>
      </c>
      <c r="J1425" t="s">
        <v>190</v>
      </c>
      <c r="K1425">
        <v>350</v>
      </c>
      <c r="L1425" t="s">
        <v>186</v>
      </c>
      <c r="M1425" t="s">
        <v>53</v>
      </c>
      <c r="N1425">
        <v>0</v>
      </c>
      <c r="O1425">
        <v>0</v>
      </c>
      <c r="P1425">
        <v>0</v>
      </c>
      <c r="Q1425">
        <v>0</v>
      </c>
      <c r="R1425" t="s">
        <v>227</v>
      </c>
      <c r="S1425" t="s">
        <v>227</v>
      </c>
      <c r="T1425">
        <v>0</v>
      </c>
      <c r="U1425" t="s">
        <v>227</v>
      </c>
      <c r="V1425" t="s">
        <v>227</v>
      </c>
      <c r="W1425" t="s">
        <v>227</v>
      </c>
      <c r="X1425" t="s">
        <v>227</v>
      </c>
      <c r="Y1425" t="s">
        <v>227</v>
      </c>
      <c r="Z1425" t="s">
        <v>227</v>
      </c>
      <c r="AA1425" t="s">
        <v>54</v>
      </c>
      <c r="AB1425">
        <v>69</v>
      </c>
      <c r="AC1425">
        <v>69</v>
      </c>
      <c r="AD1425" t="s">
        <v>55</v>
      </c>
      <c r="AE1425" t="s">
        <v>199</v>
      </c>
      <c r="AF1425" t="s">
        <v>200</v>
      </c>
      <c r="AG1425" t="s">
        <v>88</v>
      </c>
      <c r="AH1425" s="3">
        <v>45808</v>
      </c>
      <c r="AJ1425" t="s">
        <v>56</v>
      </c>
      <c r="AK1425" s="3"/>
      <c r="AM1425" s="3"/>
      <c r="AN1425" t="s">
        <v>57</v>
      </c>
      <c r="AO1425" s="3"/>
      <c r="AR1425"/>
      <c r="AS1425">
        <v>202505</v>
      </c>
      <c r="AT1425" s="3">
        <v>45808</v>
      </c>
      <c r="AU1425">
        <v>2206593</v>
      </c>
      <c r="AW1425" s="3"/>
      <c r="AY1425" s="3"/>
      <c r="BA1425" s="3"/>
      <c r="BC1425" s="3"/>
      <c r="BD1425">
        <v>202505</v>
      </c>
      <c r="BE1425">
        <v>202505</v>
      </c>
      <c r="BF1425" s="5">
        <f>IFERROR(VLOOKUP(Sheet1[[#This Row],[ASESOR]],Parámetros!A:B,2,0),Sheet1[[#This Row],[PERIODO_ALTA]])</f>
        <v>202505</v>
      </c>
      <c r="BG1425" s="5" t="str">
        <f>_xlfn.CONCAT(TRIM(Sheet1[[#This Row],[ASESOR]])," ",TRIM(Sheet1[[#This Row],[DEPARTAMENTO]]))</f>
        <v>TELCO CONTACT S.A.C La Libertad</v>
      </c>
      <c r="BH1425" s="5" t="str">
        <f>Sheet1[[#This Row],[DNI_ASESOR]]</f>
        <v>20613723219</v>
      </c>
      <c r="BI1425">
        <f>IF(Sheet1[[#This Row],[GRUPO]]="G1",IF(AND(Sheet1[[#This Row],[RECIBO1_PAGADO]]&lt;&gt;"",Sheet1[[#This Row],[RECIBO1_PAGADO]]&lt;=DATEVALUE("10/06/2025")),1,0),0)</f>
        <v>0</v>
      </c>
      <c r="BJ1425" s="9">
        <f>Sheet1[[#This Row],[PRECIO CON IGV EXTERNO]]/1.18</f>
        <v>58.474576271186443</v>
      </c>
      <c r="BK1425" s="5" t="str">
        <f>IF(MONTH(Sheet1[[#This Row],[WS_RECIBO1_EMISION]])=5,"G1",IF(MONTH(Sheet1[[#This Row],[WS_RECIBO1_EMISION]])-5=1,"G2","POR DEFINIR"))</f>
        <v>POR DEFINIR</v>
      </c>
      <c r="BL1425" s="5" t="s">
        <v>1798</v>
      </c>
    </row>
    <row r="1426" spans="1:64" x14ac:dyDescent="0.25">
      <c r="A1426">
        <v>2206603</v>
      </c>
      <c r="B1426" t="s">
        <v>1739</v>
      </c>
      <c r="C1426" t="s">
        <v>89</v>
      </c>
      <c r="D1426" t="s">
        <v>89</v>
      </c>
      <c r="E1426" t="s">
        <v>90</v>
      </c>
      <c r="H1426" s="3">
        <v>45806</v>
      </c>
      <c r="I1426" s="13">
        <v>45808.427267557869</v>
      </c>
      <c r="J1426" t="s">
        <v>1716</v>
      </c>
      <c r="K1426">
        <v>1000</v>
      </c>
      <c r="L1426" t="s">
        <v>188</v>
      </c>
      <c r="M1426" t="s">
        <v>58</v>
      </c>
      <c r="N1426">
        <v>0</v>
      </c>
      <c r="O1426">
        <v>0</v>
      </c>
      <c r="P1426">
        <v>0</v>
      </c>
      <c r="Q1426">
        <v>0</v>
      </c>
      <c r="R1426" t="s">
        <v>227</v>
      </c>
      <c r="S1426" t="s">
        <v>227</v>
      </c>
      <c r="T1426">
        <v>0</v>
      </c>
      <c r="U1426" t="s">
        <v>227</v>
      </c>
      <c r="V1426" t="s">
        <v>227</v>
      </c>
      <c r="W1426" t="s">
        <v>227</v>
      </c>
      <c r="X1426" t="s">
        <v>227</v>
      </c>
      <c r="Y1426" t="s">
        <v>227</v>
      </c>
      <c r="Z1426" t="s">
        <v>228</v>
      </c>
      <c r="AA1426" t="s">
        <v>64</v>
      </c>
      <c r="AB1426">
        <v>129.9</v>
      </c>
      <c r="AC1426">
        <v>111.563</v>
      </c>
      <c r="AD1426" t="s">
        <v>67</v>
      </c>
      <c r="AE1426" t="s">
        <v>1279</v>
      </c>
      <c r="AF1426" t="s">
        <v>1280</v>
      </c>
      <c r="AG1426" t="s">
        <v>88</v>
      </c>
      <c r="AH1426" s="3">
        <v>45808</v>
      </c>
      <c r="AJ1426" t="s">
        <v>56</v>
      </c>
      <c r="AK1426" s="3"/>
      <c r="AM1426" s="3"/>
      <c r="AN1426" t="s">
        <v>57</v>
      </c>
      <c r="AO1426" s="3"/>
      <c r="AR1426"/>
      <c r="AS1426">
        <v>202505</v>
      </c>
      <c r="AT1426" s="3">
        <v>45808</v>
      </c>
      <c r="AU1426">
        <v>2206603</v>
      </c>
      <c r="AW1426" s="3"/>
      <c r="AY1426" s="3"/>
      <c r="BA1426" s="3"/>
      <c r="BC1426" s="3"/>
      <c r="BD1426">
        <v>202505</v>
      </c>
      <c r="BE1426">
        <v>202505</v>
      </c>
      <c r="BF1426" s="5">
        <f>IFERROR(VLOOKUP(Sheet1[[#This Row],[ASESOR]],Parámetros!A:B,2,0),Sheet1[[#This Row],[PERIODO_ALTA]])</f>
        <v>202505</v>
      </c>
      <c r="BG1426" s="5" t="str">
        <f>_xlfn.CONCAT(TRIM(Sheet1[[#This Row],[ASESOR]])," ",TRIM(Sheet1[[#This Row],[DEPARTAMENTO]]))</f>
        <v>CEL Piura</v>
      </c>
      <c r="BH1426" s="5" t="str">
        <f>Sheet1[[#This Row],[DNI_ASESOR]]</f>
        <v>20612239003</v>
      </c>
      <c r="BI1426">
        <f>IF(Sheet1[[#This Row],[GRUPO]]="G1",IF(AND(Sheet1[[#This Row],[RECIBO1_PAGADO]]&lt;&gt;"",Sheet1[[#This Row],[RECIBO1_PAGADO]]&lt;=DATEVALUE("10/06/2025")),1,0),0)</f>
        <v>0</v>
      </c>
      <c r="BJ1426" s="9">
        <f>Sheet1[[#This Row],[PRECIO CON IGV EXTERNO]]/1.18</f>
        <v>94.544915254237296</v>
      </c>
      <c r="BK1426" s="5" t="str">
        <f>IF(MONTH(Sheet1[[#This Row],[WS_RECIBO1_EMISION]])=5,"G1",IF(MONTH(Sheet1[[#This Row],[WS_RECIBO1_EMISION]])-5=1,"G2","POR DEFINIR"))</f>
        <v>POR DEFINIR</v>
      </c>
      <c r="BL1426" s="5" t="s">
        <v>1798</v>
      </c>
    </row>
    <row r="1427" spans="1:64" x14ac:dyDescent="0.25">
      <c r="A1427">
        <v>2206607</v>
      </c>
      <c r="B1427" t="s">
        <v>1740</v>
      </c>
      <c r="C1427" t="s">
        <v>94</v>
      </c>
      <c r="D1427" t="s">
        <v>95</v>
      </c>
      <c r="E1427" t="s">
        <v>96</v>
      </c>
      <c r="H1427" s="3">
        <v>45808</v>
      </c>
      <c r="I1427" s="13">
        <v>45808.429310266205</v>
      </c>
      <c r="J1427" t="s">
        <v>190</v>
      </c>
      <c r="K1427">
        <v>350</v>
      </c>
      <c r="L1427" t="s">
        <v>186</v>
      </c>
      <c r="M1427" t="s">
        <v>53</v>
      </c>
      <c r="N1427">
        <v>0</v>
      </c>
      <c r="O1427">
        <v>0</v>
      </c>
      <c r="P1427">
        <v>0</v>
      </c>
      <c r="Q1427">
        <v>0</v>
      </c>
      <c r="R1427" t="s">
        <v>227</v>
      </c>
      <c r="S1427" t="s">
        <v>227</v>
      </c>
      <c r="T1427">
        <v>0</v>
      </c>
      <c r="U1427" t="s">
        <v>227</v>
      </c>
      <c r="V1427" t="s">
        <v>227</v>
      </c>
      <c r="W1427" t="s">
        <v>227</v>
      </c>
      <c r="X1427" t="s">
        <v>227</v>
      </c>
      <c r="Y1427" t="s">
        <v>227</v>
      </c>
      <c r="Z1427" t="s">
        <v>227</v>
      </c>
      <c r="AA1427" t="s">
        <v>54</v>
      </c>
      <c r="AB1427">
        <v>69</v>
      </c>
      <c r="AC1427">
        <v>69</v>
      </c>
      <c r="AD1427" t="s">
        <v>67</v>
      </c>
      <c r="AE1427" t="s">
        <v>151</v>
      </c>
      <c r="AF1427" t="s">
        <v>152</v>
      </c>
      <c r="AG1427" t="s">
        <v>88</v>
      </c>
      <c r="AH1427" s="3">
        <v>45808</v>
      </c>
      <c r="AJ1427" t="s">
        <v>56</v>
      </c>
      <c r="AK1427" s="3"/>
      <c r="AM1427" s="3"/>
      <c r="AN1427" t="s">
        <v>57</v>
      </c>
      <c r="AO1427" s="3"/>
      <c r="AR1427"/>
      <c r="AS1427">
        <v>202505</v>
      </c>
      <c r="AT1427" s="3">
        <v>45808</v>
      </c>
      <c r="AU1427">
        <v>2206607</v>
      </c>
      <c r="AW1427" s="3"/>
      <c r="AY1427" s="3"/>
      <c r="BA1427" s="3"/>
      <c r="BC1427" s="3"/>
      <c r="BD1427">
        <v>202505</v>
      </c>
      <c r="BE1427">
        <v>202505</v>
      </c>
      <c r="BF1427" s="5">
        <f>IFERROR(VLOOKUP(Sheet1[[#This Row],[ASESOR]],Parámetros!A:B,2,0),Sheet1[[#This Row],[PERIODO_ALTA]])</f>
        <v>202505</v>
      </c>
      <c r="BG1427" s="5" t="str">
        <f>_xlfn.CONCAT(TRIM(Sheet1[[#This Row],[ASESOR]])," ",TRIM(Sheet1[[#This Row],[DEPARTAMENTO]]))</f>
        <v>SAVY OUTSOURCING S.A.C. La Libertad</v>
      </c>
      <c r="BH1427" s="5" t="str">
        <f>Sheet1[[#This Row],[DNI_ASESOR]]</f>
        <v>20611812893</v>
      </c>
      <c r="BI1427">
        <f>IF(Sheet1[[#This Row],[GRUPO]]="G1",IF(AND(Sheet1[[#This Row],[RECIBO1_PAGADO]]&lt;&gt;"",Sheet1[[#This Row],[RECIBO1_PAGADO]]&lt;=DATEVALUE("10/06/2025")),1,0),0)</f>
        <v>0</v>
      </c>
      <c r="BJ1427" s="9">
        <f>Sheet1[[#This Row],[PRECIO CON IGV EXTERNO]]/1.18</f>
        <v>58.474576271186443</v>
      </c>
      <c r="BK1427" s="5" t="str">
        <f>IF(MONTH(Sheet1[[#This Row],[WS_RECIBO1_EMISION]])=5,"G1",IF(MONTH(Sheet1[[#This Row],[WS_RECIBO1_EMISION]])-5=1,"G2","POR DEFINIR"))</f>
        <v>POR DEFINIR</v>
      </c>
      <c r="BL1427" s="5" t="s">
        <v>1798</v>
      </c>
    </row>
    <row r="1428" spans="1:64" x14ac:dyDescent="0.25">
      <c r="A1428">
        <v>2206613</v>
      </c>
      <c r="B1428" t="s">
        <v>1741</v>
      </c>
      <c r="C1428" t="s">
        <v>94</v>
      </c>
      <c r="D1428" t="s">
        <v>95</v>
      </c>
      <c r="E1428" t="s">
        <v>102</v>
      </c>
      <c r="G1428" t="s">
        <v>1742</v>
      </c>
      <c r="H1428" s="3">
        <v>45808</v>
      </c>
      <c r="I1428" s="13">
        <v>45808.446026006946</v>
      </c>
      <c r="J1428" t="s">
        <v>190</v>
      </c>
      <c r="K1428">
        <v>350</v>
      </c>
      <c r="L1428" t="s">
        <v>186</v>
      </c>
      <c r="M1428" t="s">
        <v>53</v>
      </c>
      <c r="N1428">
        <v>0</v>
      </c>
      <c r="O1428">
        <v>0</v>
      </c>
      <c r="P1428">
        <v>0</v>
      </c>
      <c r="Q1428">
        <v>0</v>
      </c>
      <c r="R1428" t="s">
        <v>227</v>
      </c>
      <c r="S1428" t="s">
        <v>227</v>
      </c>
      <c r="T1428">
        <v>0</v>
      </c>
      <c r="U1428" t="s">
        <v>227</v>
      </c>
      <c r="V1428" t="s">
        <v>227</v>
      </c>
      <c r="W1428" t="s">
        <v>227</v>
      </c>
      <c r="X1428" t="s">
        <v>227</v>
      </c>
      <c r="Y1428" t="s">
        <v>227</v>
      </c>
      <c r="Z1428" t="s">
        <v>227</v>
      </c>
      <c r="AA1428" t="s">
        <v>59</v>
      </c>
      <c r="AB1428">
        <v>69</v>
      </c>
      <c r="AC1428">
        <v>69</v>
      </c>
      <c r="AD1428" t="s">
        <v>67</v>
      </c>
      <c r="AE1428" t="s">
        <v>141</v>
      </c>
      <c r="AF1428" t="s">
        <v>187</v>
      </c>
      <c r="AG1428" t="s">
        <v>88</v>
      </c>
      <c r="AH1428" s="3">
        <v>45808</v>
      </c>
      <c r="AJ1428" t="s">
        <v>56</v>
      </c>
      <c r="AK1428" s="3"/>
      <c r="AM1428" s="3"/>
      <c r="AN1428" t="s">
        <v>57</v>
      </c>
      <c r="AO1428" s="3"/>
      <c r="AR1428"/>
      <c r="AS1428">
        <v>202505</v>
      </c>
      <c r="AT1428" s="3">
        <v>45808</v>
      </c>
      <c r="AU1428">
        <v>2206613</v>
      </c>
      <c r="AW1428" s="3"/>
      <c r="AY1428" s="3"/>
      <c r="BA1428" s="3"/>
      <c r="BC1428" s="3"/>
      <c r="BD1428">
        <v>202505</v>
      </c>
      <c r="BE1428">
        <v>202505</v>
      </c>
      <c r="BF1428" s="5">
        <f>IFERROR(VLOOKUP(Sheet1[[#This Row],[ASESOR]],Parámetros!A:B,2,0),Sheet1[[#This Row],[PERIODO_ALTA]])</f>
        <v>202505</v>
      </c>
      <c r="BG1428" s="5" t="str">
        <f>_xlfn.CONCAT(TRIM(Sheet1[[#This Row],[ASESOR]])," ",TRIM(Sheet1[[#This Row],[DEPARTAMENTO]]))</f>
        <v>EXPORTEL PROVINCIA La Libertad</v>
      </c>
      <c r="BH1428" s="5" t="str">
        <f>Sheet1[[#This Row],[DNI_ASESOR]]</f>
        <v>20610487672</v>
      </c>
      <c r="BI1428">
        <f>IF(Sheet1[[#This Row],[GRUPO]]="G1",IF(AND(Sheet1[[#This Row],[RECIBO1_PAGADO]]&lt;&gt;"",Sheet1[[#This Row],[RECIBO1_PAGADO]]&lt;=DATEVALUE("10/06/2025")),1,0),0)</f>
        <v>0</v>
      </c>
      <c r="BJ1428" s="9">
        <f>Sheet1[[#This Row],[PRECIO CON IGV EXTERNO]]/1.18</f>
        <v>58.474576271186443</v>
      </c>
      <c r="BK1428" s="5" t="str">
        <f>IF(MONTH(Sheet1[[#This Row],[WS_RECIBO1_EMISION]])=5,"G1",IF(MONTH(Sheet1[[#This Row],[WS_RECIBO1_EMISION]])-5=1,"G2","POR DEFINIR"))</f>
        <v>POR DEFINIR</v>
      </c>
      <c r="BL1428" s="5" t="s">
        <v>1798</v>
      </c>
    </row>
    <row r="1429" spans="1:64" x14ac:dyDescent="0.25">
      <c r="A1429">
        <v>2206620</v>
      </c>
      <c r="B1429" t="s">
        <v>1743</v>
      </c>
      <c r="C1429" t="s">
        <v>89</v>
      </c>
      <c r="D1429" t="s">
        <v>89</v>
      </c>
      <c r="E1429" t="s">
        <v>90</v>
      </c>
      <c r="H1429" s="3">
        <v>45808</v>
      </c>
      <c r="I1429" s="13">
        <v>45808.437747187498</v>
      </c>
      <c r="J1429" t="s">
        <v>190</v>
      </c>
      <c r="K1429">
        <v>350</v>
      </c>
      <c r="L1429" t="s">
        <v>186</v>
      </c>
      <c r="M1429" t="s">
        <v>53</v>
      </c>
      <c r="N1429">
        <v>0</v>
      </c>
      <c r="O1429">
        <v>0</v>
      </c>
      <c r="P1429">
        <v>0</v>
      </c>
      <c r="Q1429">
        <v>0</v>
      </c>
      <c r="R1429" t="s">
        <v>227</v>
      </c>
      <c r="S1429" t="s">
        <v>227</v>
      </c>
      <c r="T1429">
        <v>0</v>
      </c>
      <c r="U1429" t="s">
        <v>227</v>
      </c>
      <c r="V1429" t="s">
        <v>227</v>
      </c>
      <c r="W1429" t="s">
        <v>227</v>
      </c>
      <c r="X1429" t="s">
        <v>227</v>
      </c>
      <c r="Y1429" t="s">
        <v>227</v>
      </c>
      <c r="Z1429" t="s">
        <v>227</v>
      </c>
      <c r="AA1429" t="s">
        <v>54</v>
      </c>
      <c r="AB1429">
        <v>69</v>
      </c>
      <c r="AC1429">
        <v>69</v>
      </c>
      <c r="AD1429" t="s">
        <v>60</v>
      </c>
      <c r="AE1429" t="s">
        <v>6</v>
      </c>
      <c r="AF1429" t="s">
        <v>10</v>
      </c>
      <c r="AG1429" t="s">
        <v>88</v>
      </c>
      <c r="AH1429" s="3">
        <v>45808</v>
      </c>
      <c r="AJ1429" t="s">
        <v>56</v>
      </c>
      <c r="AK1429" s="3"/>
      <c r="AM1429" s="3"/>
      <c r="AN1429" t="s">
        <v>57</v>
      </c>
      <c r="AO1429" s="3"/>
      <c r="AR1429"/>
      <c r="AS1429">
        <v>202505</v>
      </c>
      <c r="AT1429" s="3">
        <v>45808</v>
      </c>
      <c r="AU1429">
        <v>2206620</v>
      </c>
      <c r="AW1429" s="3"/>
      <c r="AY1429" s="3"/>
      <c r="BA1429" s="3"/>
      <c r="BC1429" s="3"/>
      <c r="BD1429">
        <v>202505</v>
      </c>
      <c r="BE1429">
        <v>202505</v>
      </c>
      <c r="BF1429" s="5">
        <f>IFERROR(VLOOKUP(Sheet1[[#This Row],[ASESOR]],Parámetros!A:B,2,0),Sheet1[[#This Row],[PERIODO_ALTA]])</f>
        <v>202505</v>
      </c>
      <c r="BG1429" s="5" t="str">
        <f>_xlfn.CONCAT(TRIM(Sheet1[[#This Row],[ASESOR]])," ",TRIM(Sheet1[[#This Row],[DEPARTAMENTO]]))</f>
        <v>DAS SOLUCIONES S.A.C. Piura</v>
      </c>
      <c r="BH1429" s="5" t="str">
        <f>Sheet1[[#This Row],[DNI_ASESOR]]</f>
        <v>20607995258</v>
      </c>
      <c r="BI1429">
        <f>IF(Sheet1[[#This Row],[GRUPO]]="G1",IF(AND(Sheet1[[#This Row],[RECIBO1_PAGADO]]&lt;&gt;"",Sheet1[[#This Row],[RECIBO1_PAGADO]]&lt;=DATEVALUE("10/06/2025")),1,0),0)</f>
        <v>0</v>
      </c>
      <c r="BJ1429" s="9">
        <f>Sheet1[[#This Row],[PRECIO CON IGV EXTERNO]]/1.18</f>
        <v>58.474576271186443</v>
      </c>
      <c r="BK1429" s="5" t="str">
        <f>IF(MONTH(Sheet1[[#This Row],[WS_RECIBO1_EMISION]])=5,"G1",IF(MONTH(Sheet1[[#This Row],[WS_RECIBO1_EMISION]])-5=1,"G2","POR DEFINIR"))</f>
        <v>POR DEFINIR</v>
      </c>
      <c r="BL1429" s="5" t="s">
        <v>1798</v>
      </c>
    </row>
    <row r="1430" spans="1:64" x14ac:dyDescent="0.25">
      <c r="A1430">
        <v>2206632</v>
      </c>
      <c r="B1430" t="s">
        <v>1744</v>
      </c>
      <c r="C1430" t="s">
        <v>89</v>
      </c>
      <c r="D1430" t="s">
        <v>89</v>
      </c>
      <c r="E1430" t="s">
        <v>93</v>
      </c>
      <c r="H1430" s="3">
        <v>45807</v>
      </c>
      <c r="I1430" s="13">
        <v>45808.445967743057</v>
      </c>
      <c r="J1430" t="s">
        <v>190</v>
      </c>
      <c r="K1430">
        <v>350</v>
      </c>
      <c r="L1430" t="s">
        <v>186</v>
      </c>
      <c r="M1430" t="s">
        <v>53</v>
      </c>
      <c r="N1430">
        <v>0</v>
      </c>
      <c r="O1430">
        <v>0</v>
      </c>
      <c r="P1430">
        <v>0</v>
      </c>
      <c r="Q1430">
        <v>0</v>
      </c>
      <c r="R1430" t="s">
        <v>227</v>
      </c>
      <c r="S1430" t="s">
        <v>227</v>
      </c>
      <c r="T1430">
        <v>0</v>
      </c>
      <c r="U1430" t="s">
        <v>227</v>
      </c>
      <c r="V1430" t="s">
        <v>227</v>
      </c>
      <c r="W1430" t="s">
        <v>227</v>
      </c>
      <c r="X1430" t="s">
        <v>227</v>
      </c>
      <c r="Y1430" t="s">
        <v>227</v>
      </c>
      <c r="Z1430" t="s">
        <v>227</v>
      </c>
      <c r="AA1430" t="s">
        <v>54</v>
      </c>
      <c r="AB1430">
        <v>69</v>
      </c>
      <c r="AC1430">
        <v>69</v>
      </c>
      <c r="AD1430" t="s">
        <v>67</v>
      </c>
      <c r="AE1430" t="s">
        <v>4</v>
      </c>
      <c r="AF1430" t="s">
        <v>8</v>
      </c>
      <c r="AG1430" t="s">
        <v>88</v>
      </c>
      <c r="AH1430" s="3">
        <v>45808</v>
      </c>
      <c r="AJ1430" t="s">
        <v>56</v>
      </c>
      <c r="AK1430" s="3"/>
      <c r="AM1430" s="3"/>
      <c r="AN1430" t="s">
        <v>57</v>
      </c>
      <c r="AO1430" s="3"/>
      <c r="AR1430"/>
      <c r="AS1430">
        <v>202505</v>
      </c>
      <c r="AT1430" s="3">
        <v>45808</v>
      </c>
      <c r="AU1430">
        <v>2206632</v>
      </c>
      <c r="AW1430" s="3"/>
      <c r="AY1430" s="3"/>
      <c r="BA1430" s="3"/>
      <c r="BC1430" s="3"/>
      <c r="BD1430">
        <v>202505</v>
      </c>
      <c r="BE1430">
        <v>202505</v>
      </c>
      <c r="BF1430" s="5">
        <f>IFERROR(VLOOKUP(Sheet1[[#This Row],[ASESOR]],Parámetros!A:B,2,0),Sheet1[[#This Row],[PERIODO_ALTA]])</f>
        <v>202505</v>
      </c>
      <c r="BG1430" s="5" t="str">
        <f>_xlfn.CONCAT(TRIM(Sheet1[[#This Row],[ASESOR]])," ",TRIM(Sheet1[[#This Row],[DEPARTAMENTO]]))</f>
        <v>ALIV TELECOM S.A.C. Piura</v>
      </c>
      <c r="BH1430" s="5" t="str">
        <f>Sheet1[[#This Row],[DNI_ASESOR]]</f>
        <v>20609316170</v>
      </c>
      <c r="BI1430">
        <f>IF(Sheet1[[#This Row],[GRUPO]]="G1",IF(AND(Sheet1[[#This Row],[RECIBO1_PAGADO]]&lt;&gt;"",Sheet1[[#This Row],[RECIBO1_PAGADO]]&lt;=DATEVALUE("10/06/2025")),1,0),0)</f>
        <v>0</v>
      </c>
      <c r="BJ1430" s="9">
        <f>Sheet1[[#This Row],[PRECIO CON IGV EXTERNO]]/1.18</f>
        <v>58.474576271186443</v>
      </c>
      <c r="BK1430" s="5" t="str">
        <f>IF(MONTH(Sheet1[[#This Row],[WS_RECIBO1_EMISION]])=5,"G1",IF(MONTH(Sheet1[[#This Row],[WS_RECIBO1_EMISION]])-5=1,"G2","POR DEFINIR"))</f>
        <v>POR DEFINIR</v>
      </c>
      <c r="BL1430" s="5" t="s">
        <v>1798</v>
      </c>
    </row>
    <row r="1431" spans="1:64" x14ac:dyDescent="0.25">
      <c r="A1431">
        <v>2206671</v>
      </c>
      <c r="B1431" t="s">
        <v>1745</v>
      </c>
      <c r="C1431" t="s">
        <v>85</v>
      </c>
      <c r="D1431" t="s">
        <v>86</v>
      </c>
      <c r="E1431" t="s">
        <v>66</v>
      </c>
      <c r="H1431" s="3">
        <v>45808</v>
      </c>
      <c r="I1431" s="13">
        <v>45808.456402164353</v>
      </c>
      <c r="J1431" t="s">
        <v>190</v>
      </c>
      <c r="K1431">
        <v>350</v>
      </c>
      <c r="L1431" t="s">
        <v>186</v>
      </c>
      <c r="M1431" t="s">
        <v>53</v>
      </c>
      <c r="N1431">
        <v>0</v>
      </c>
      <c r="O1431">
        <v>0</v>
      </c>
      <c r="P1431">
        <v>0</v>
      </c>
      <c r="Q1431">
        <v>0</v>
      </c>
      <c r="R1431" t="s">
        <v>227</v>
      </c>
      <c r="S1431" t="s">
        <v>227</v>
      </c>
      <c r="T1431">
        <v>0</v>
      </c>
      <c r="U1431" t="s">
        <v>227</v>
      </c>
      <c r="V1431" t="s">
        <v>227</v>
      </c>
      <c r="W1431" t="s">
        <v>227</v>
      </c>
      <c r="X1431" t="s">
        <v>227</v>
      </c>
      <c r="Y1431" t="s">
        <v>227</v>
      </c>
      <c r="Z1431" t="s">
        <v>227</v>
      </c>
      <c r="AA1431" t="s">
        <v>54</v>
      </c>
      <c r="AB1431">
        <v>69</v>
      </c>
      <c r="AC1431">
        <v>69</v>
      </c>
      <c r="AD1431" t="s">
        <v>67</v>
      </c>
      <c r="AE1431" t="s">
        <v>141</v>
      </c>
      <c r="AF1431" t="s">
        <v>187</v>
      </c>
      <c r="AG1431" t="s">
        <v>88</v>
      </c>
      <c r="AH1431" s="3">
        <v>45808</v>
      </c>
      <c r="AJ1431" t="s">
        <v>56</v>
      </c>
      <c r="AK1431" s="3"/>
      <c r="AM1431" s="3"/>
      <c r="AN1431" t="s">
        <v>57</v>
      </c>
      <c r="AO1431" s="3"/>
      <c r="AR1431"/>
      <c r="AS1431">
        <v>202505</v>
      </c>
      <c r="AT1431" s="3">
        <v>45808</v>
      </c>
      <c r="AU1431">
        <v>2206671</v>
      </c>
      <c r="AW1431" s="3"/>
      <c r="AY1431" s="3"/>
      <c r="BA1431" s="3"/>
      <c r="BC1431" s="3"/>
      <c r="BD1431">
        <v>202505</v>
      </c>
      <c r="BE1431">
        <v>202505</v>
      </c>
      <c r="BF1431" s="5">
        <f>IFERROR(VLOOKUP(Sheet1[[#This Row],[ASESOR]],Parámetros!A:B,2,0),Sheet1[[#This Row],[PERIODO_ALTA]])</f>
        <v>202505</v>
      </c>
      <c r="BG1431" s="5" t="str">
        <f>_xlfn.CONCAT(TRIM(Sheet1[[#This Row],[ASESOR]])," ",TRIM(Sheet1[[#This Row],[DEPARTAMENTO]]))</f>
        <v>EXPORTEL PROVINCIA Lambayeque</v>
      </c>
      <c r="BH1431" s="5" t="str">
        <f>Sheet1[[#This Row],[DNI_ASESOR]]</f>
        <v>20610487672</v>
      </c>
      <c r="BI1431">
        <f>IF(Sheet1[[#This Row],[GRUPO]]="G1",IF(AND(Sheet1[[#This Row],[RECIBO1_PAGADO]]&lt;&gt;"",Sheet1[[#This Row],[RECIBO1_PAGADO]]&lt;=DATEVALUE("10/06/2025")),1,0),0)</f>
        <v>0</v>
      </c>
      <c r="BJ1431" s="9">
        <f>Sheet1[[#This Row],[PRECIO CON IGV EXTERNO]]/1.18</f>
        <v>58.474576271186443</v>
      </c>
      <c r="BK1431" s="5" t="str">
        <f>IF(MONTH(Sheet1[[#This Row],[WS_RECIBO1_EMISION]])=5,"G1",IF(MONTH(Sheet1[[#This Row],[WS_RECIBO1_EMISION]])-5=1,"G2","POR DEFINIR"))</f>
        <v>POR DEFINIR</v>
      </c>
      <c r="BL1431" s="5" t="s">
        <v>1798</v>
      </c>
    </row>
    <row r="1432" spans="1:64" x14ac:dyDescent="0.25">
      <c r="A1432">
        <v>2206689</v>
      </c>
      <c r="B1432" t="s">
        <v>1746</v>
      </c>
      <c r="C1432" t="s">
        <v>94</v>
      </c>
      <c r="D1432" t="s">
        <v>95</v>
      </c>
      <c r="E1432" t="s">
        <v>102</v>
      </c>
      <c r="H1432" s="3">
        <v>45808</v>
      </c>
      <c r="I1432" s="13">
        <v>45808.458535532409</v>
      </c>
      <c r="J1432" t="s">
        <v>195</v>
      </c>
      <c r="K1432">
        <v>1000</v>
      </c>
      <c r="L1432" t="s">
        <v>188</v>
      </c>
      <c r="M1432" t="s">
        <v>58</v>
      </c>
      <c r="N1432">
        <v>1</v>
      </c>
      <c r="O1432">
        <v>0</v>
      </c>
      <c r="P1432">
        <v>0</v>
      </c>
      <c r="Q1432">
        <v>0</v>
      </c>
      <c r="R1432" t="s">
        <v>227</v>
      </c>
      <c r="S1432" t="s">
        <v>227</v>
      </c>
      <c r="T1432">
        <v>0</v>
      </c>
      <c r="U1432" t="s">
        <v>227</v>
      </c>
      <c r="V1432" t="s">
        <v>227</v>
      </c>
      <c r="W1432" t="s">
        <v>227</v>
      </c>
      <c r="X1432" t="s">
        <v>227</v>
      </c>
      <c r="Y1432" t="s">
        <v>227</v>
      </c>
      <c r="Z1432" t="s">
        <v>228</v>
      </c>
      <c r="AA1432" t="s">
        <v>54</v>
      </c>
      <c r="AB1432">
        <v>129.9</v>
      </c>
      <c r="AC1432">
        <v>111.563</v>
      </c>
      <c r="AD1432" t="s">
        <v>55</v>
      </c>
      <c r="AE1432" t="s">
        <v>141</v>
      </c>
      <c r="AF1432" t="s">
        <v>187</v>
      </c>
      <c r="AG1432" t="s">
        <v>88</v>
      </c>
      <c r="AH1432" s="3">
        <v>45808</v>
      </c>
      <c r="AJ1432" t="s">
        <v>56</v>
      </c>
      <c r="AK1432" s="3"/>
      <c r="AM1432" s="3"/>
      <c r="AN1432" t="s">
        <v>57</v>
      </c>
      <c r="AO1432" s="3"/>
      <c r="AR1432"/>
      <c r="AS1432">
        <v>202505</v>
      </c>
      <c r="AT1432" s="3">
        <v>45808</v>
      </c>
      <c r="AU1432">
        <v>2206689</v>
      </c>
      <c r="AW1432" s="3"/>
      <c r="AY1432" s="3"/>
      <c r="BA1432" s="3"/>
      <c r="BC1432" s="3"/>
      <c r="BD1432">
        <v>202505</v>
      </c>
      <c r="BE1432">
        <v>202505</v>
      </c>
      <c r="BF1432" s="5">
        <f>IFERROR(VLOOKUP(Sheet1[[#This Row],[ASESOR]],Parámetros!A:B,2,0),Sheet1[[#This Row],[PERIODO_ALTA]])</f>
        <v>202505</v>
      </c>
      <c r="BG1432" s="5" t="str">
        <f>_xlfn.CONCAT(TRIM(Sheet1[[#This Row],[ASESOR]])," ",TRIM(Sheet1[[#This Row],[DEPARTAMENTO]]))</f>
        <v>EXPORTEL PROVINCIA La Libertad</v>
      </c>
      <c r="BH1432" s="5" t="str">
        <f>Sheet1[[#This Row],[DNI_ASESOR]]</f>
        <v>20610487672</v>
      </c>
      <c r="BI1432">
        <f>IF(Sheet1[[#This Row],[GRUPO]]="G1",IF(AND(Sheet1[[#This Row],[RECIBO1_PAGADO]]&lt;&gt;"",Sheet1[[#This Row],[RECIBO1_PAGADO]]&lt;=DATEVALUE("10/06/2025")),1,0),0)</f>
        <v>0</v>
      </c>
      <c r="BJ1432" s="9">
        <f>Sheet1[[#This Row],[PRECIO CON IGV EXTERNO]]/1.18</f>
        <v>94.544915254237296</v>
      </c>
      <c r="BK1432" s="5" t="str">
        <f>IF(MONTH(Sheet1[[#This Row],[WS_RECIBO1_EMISION]])=5,"G1",IF(MONTH(Sheet1[[#This Row],[WS_RECIBO1_EMISION]])-5=1,"G2","POR DEFINIR"))</f>
        <v>POR DEFINIR</v>
      </c>
      <c r="BL1432" s="5" t="s">
        <v>1798</v>
      </c>
    </row>
    <row r="1433" spans="1:64" x14ac:dyDescent="0.25">
      <c r="A1433">
        <v>2206695</v>
      </c>
      <c r="B1433" t="s">
        <v>1747</v>
      </c>
      <c r="C1433" t="s">
        <v>94</v>
      </c>
      <c r="D1433" t="s">
        <v>95</v>
      </c>
      <c r="E1433" t="s">
        <v>96</v>
      </c>
      <c r="H1433" s="3">
        <v>45808</v>
      </c>
      <c r="I1433" s="13">
        <v>45808.473097106478</v>
      </c>
      <c r="J1433" t="s">
        <v>190</v>
      </c>
      <c r="K1433">
        <v>350</v>
      </c>
      <c r="L1433" t="s">
        <v>188</v>
      </c>
      <c r="M1433" t="s">
        <v>58</v>
      </c>
      <c r="N1433">
        <v>2</v>
      </c>
      <c r="O1433">
        <v>0</v>
      </c>
      <c r="P1433">
        <v>1</v>
      </c>
      <c r="Q1433">
        <v>0</v>
      </c>
      <c r="R1433" t="s">
        <v>227</v>
      </c>
      <c r="S1433" t="s">
        <v>227</v>
      </c>
      <c r="T1433">
        <v>0</v>
      </c>
      <c r="U1433" t="s">
        <v>227</v>
      </c>
      <c r="V1433" t="s">
        <v>227</v>
      </c>
      <c r="W1433" t="s">
        <v>227</v>
      </c>
      <c r="X1433" t="s">
        <v>227</v>
      </c>
      <c r="Y1433" t="s">
        <v>227</v>
      </c>
      <c r="Z1433" t="s">
        <v>227</v>
      </c>
      <c r="AA1433" t="s">
        <v>54</v>
      </c>
      <c r="AB1433">
        <v>114</v>
      </c>
      <c r="AC1433">
        <v>114</v>
      </c>
      <c r="AD1433" t="s">
        <v>67</v>
      </c>
      <c r="AE1433" t="s">
        <v>4</v>
      </c>
      <c r="AF1433" t="s">
        <v>8</v>
      </c>
      <c r="AG1433" t="s">
        <v>88</v>
      </c>
      <c r="AH1433" s="3">
        <v>45808</v>
      </c>
      <c r="AJ1433" t="s">
        <v>56</v>
      </c>
      <c r="AK1433" s="3"/>
      <c r="AM1433" s="3"/>
      <c r="AN1433" t="s">
        <v>57</v>
      </c>
      <c r="AO1433" s="3"/>
      <c r="AR1433"/>
      <c r="AS1433">
        <v>202505</v>
      </c>
      <c r="AT1433" s="3">
        <v>45808</v>
      </c>
      <c r="AU1433">
        <v>2206695</v>
      </c>
      <c r="AW1433" s="3"/>
      <c r="AY1433" s="3"/>
      <c r="BA1433" s="3"/>
      <c r="BC1433" s="3"/>
      <c r="BD1433">
        <v>202505</v>
      </c>
      <c r="BE1433">
        <v>202505</v>
      </c>
      <c r="BF1433" s="5">
        <f>IFERROR(VLOOKUP(Sheet1[[#This Row],[ASESOR]],Parámetros!A:B,2,0),Sheet1[[#This Row],[PERIODO_ALTA]])</f>
        <v>202505</v>
      </c>
      <c r="BG1433" s="5" t="str">
        <f>_xlfn.CONCAT(TRIM(Sheet1[[#This Row],[ASESOR]])," ",TRIM(Sheet1[[#This Row],[DEPARTAMENTO]]))</f>
        <v>ALIV TELECOM S.A.C. La Libertad</v>
      </c>
      <c r="BH1433" s="5" t="str">
        <f>Sheet1[[#This Row],[DNI_ASESOR]]</f>
        <v>20609316170</v>
      </c>
      <c r="BI1433">
        <f>IF(Sheet1[[#This Row],[GRUPO]]="G1",IF(AND(Sheet1[[#This Row],[RECIBO1_PAGADO]]&lt;&gt;"",Sheet1[[#This Row],[RECIBO1_PAGADO]]&lt;=DATEVALUE("10/06/2025")),1,0),0)</f>
        <v>0</v>
      </c>
      <c r="BJ1433" s="9">
        <f>Sheet1[[#This Row],[PRECIO CON IGV EXTERNO]]/1.18</f>
        <v>96.610169491525426</v>
      </c>
      <c r="BK1433" s="5" t="str">
        <f>IF(MONTH(Sheet1[[#This Row],[WS_RECIBO1_EMISION]])=5,"G1",IF(MONTH(Sheet1[[#This Row],[WS_RECIBO1_EMISION]])-5=1,"G2","POR DEFINIR"))</f>
        <v>POR DEFINIR</v>
      </c>
      <c r="BL1433" s="5" t="s">
        <v>1798</v>
      </c>
    </row>
    <row r="1434" spans="1:64" x14ac:dyDescent="0.25">
      <c r="A1434">
        <v>2206720</v>
      </c>
      <c r="B1434" t="s">
        <v>1748</v>
      </c>
      <c r="C1434" t="s">
        <v>89</v>
      </c>
      <c r="D1434" t="s">
        <v>89</v>
      </c>
      <c r="E1434" t="s">
        <v>89</v>
      </c>
      <c r="H1434" s="3">
        <v>45808</v>
      </c>
      <c r="I1434" s="13">
        <v>45808.466881944441</v>
      </c>
      <c r="J1434" t="s">
        <v>195</v>
      </c>
      <c r="K1434">
        <v>1000</v>
      </c>
      <c r="L1434" t="s">
        <v>188</v>
      </c>
      <c r="M1434" t="s">
        <v>58</v>
      </c>
      <c r="N1434">
        <v>1</v>
      </c>
      <c r="O1434">
        <v>0</v>
      </c>
      <c r="P1434">
        <v>0</v>
      </c>
      <c r="Q1434">
        <v>0</v>
      </c>
      <c r="R1434" t="s">
        <v>227</v>
      </c>
      <c r="S1434" t="s">
        <v>227</v>
      </c>
      <c r="T1434">
        <v>0</v>
      </c>
      <c r="U1434" t="s">
        <v>227</v>
      </c>
      <c r="V1434" t="s">
        <v>227</v>
      </c>
      <c r="W1434" t="s">
        <v>227</v>
      </c>
      <c r="X1434" t="s">
        <v>227</v>
      </c>
      <c r="Y1434" t="s">
        <v>227</v>
      </c>
      <c r="Z1434" t="s">
        <v>228</v>
      </c>
      <c r="AA1434" t="s">
        <v>54</v>
      </c>
      <c r="AB1434">
        <v>129.9</v>
      </c>
      <c r="AC1434">
        <v>111.563</v>
      </c>
      <c r="AD1434" t="s">
        <v>55</v>
      </c>
      <c r="AE1434" t="s">
        <v>141</v>
      </c>
      <c r="AF1434" t="s">
        <v>187</v>
      </c>
      <c r="AG1434" t="s">
        <v>88</v>
      </c>
      <c r="AH1434" s="3">
        <v>45808</v>
      </c>
      <c r="AJ1434" t="s">
        <v>56</v>
      </c>
      <c r="AK1434" s="3"/>
      <c r="AM1434" s="3"/>
      <c r="AN1434" t="s">
        <v>57</v>
      </c>
      <c r="AO1434" s="3"/>
      <c r="AR1434"/>
      <c r="AS1434">
        <v>202505</v>
      </c>
      <c r="AT1434" s="3">
        <v>45808</v>
      </c>
      <c r="AU1434">
        <v>2206720</v>
      </c>
      <c r="AW1434" s="3"/>
      <c r="AY1434" s="3"/>
      <c r="BA1434" s="3"/>
      <c r="BC1434" s="3"/>
      <c r="BD1434">
        <v>202505</v>
      </c>
      <c r="BE1434">
        <v>202505</v>
      </c>
      <c r="BF1434" s="5">
        <f>IFERROR(VLOOKUP(Sheet1[[#This Row],[ASESOR]],Parámetros!A:B,2,0),Sheet1[[#This Row],[PERIODO_ALTA]])</f>
        <v>202505</v>
      </c>
      <c r="BG1434" s="5" t="str">
        <f>_xlfn.CONCAT(TRIM(Sheet1[[#This Row],[ASESOR]])," ",TRIM(Sheet1[[#This Row],[DEPARTAMENTO]]))</f>
        <v>EXPORTEL PROVINCIA Piura</v>
      </c>
      <c r="BH1434" s="5" t="str">
        <f>Sheet1[[#This Row],[DNI_ASESOR]]</f>
        <v>20610487672</v>
      </c>
      <c r="BI1434">
        <f>IF(Sheet1[[#This Row],[GRUPO]]="G1",IF(AND(Sheet1[[#This Row],[RECIBO1_PAGADO]]&lt;&gt;"",Sheet1[[#This Row],[RECIBO1_PAGADO]]&lt;=DATEVALUE("10/06/2025")),1,0),0)</f>
        <v>0</v>
      </c>
      <c r="BJ1434" s="9">
        <f>Sheet1[[#This Row],[PRECIO CON IGV EXTERNO]]/1.18</f>
        <v>94.544915254237296</v>
      </c>
      <c r="BK1434" s="5" t="str">
        <f>IF(MONTH(Sheet1[[#This Row],[WS_RECIBO1_EMISION]])=5,"G1",IF(MONTH(Sheet1[[#This Row],[WS_RECIBO1_EMISION]])-5=1,"G2","POR DEFINIR"))</f>
        <v>POR DEFINIR</v>
      </c>
      <c r="BL1434" s="5" t="s">
        <v>1798</v>
      </c>
    </row>
    <row r="1435" spans="1:64" x14ac:dyDescent="0.25">
      <c r="A1435">
        <v>2206738</v>
      </c>
      <c r="B1435" t="s">
        <v>1749</v>
      </c>
      <c r="C1435" t="s">
        <v>94</v>
      </c>
      <c r="D1435" t="s">
        <v>95</v>
      </c>
      <c r="E1435" t="s">
        <v>96</v>
      </c>
      <c r="H1435" s="3">
        <v>45808</v>
      </c>
      <c r="I1435" s="13">
        <v>45808.495985104164</v>
      </c>
      <c r="J1435" t="s">
        <v>190</v>
      </c>
      <c r="K1435">
        <v>350</v>
      </c>
      <c r="L1435" t="s">
        <v>186</v>
      </c>
      <c r="M1435" t="s">
        <v>53</v>
      </c>
      <c r="N1435">
        <v>0</v>
      </c>
      <c r="O1435">
        <v>0</v>
      </c>
      <c r="P1435">
        <v>0</v>
      </c>
      <c r="Q1435">
        <v>0</v>
      </c>
      <c r="R1435" t="s">
        <v>227</v>
      </c>
      <c r="S1435" t="s">
        <v>227</v>
      </c>
      <c r="T1435">
        <v>0</v>
      </c>
      <c r="U1435" t="s">
        <v>227</v>
      </c>
      <c r="V1435" t="s">
        <v>227</v>
      </c>
      <c r="W1435" t="s">
        <v>227</v>
      </c>
      <c r="X1435" t="s">
        <v>227</v>
      </c>
      <c r="Y1435" t="s">
        <v>227</v>
      </c>
      <c r="Z1435" t="s">
        <v>227</v>
      </c>
      <c r="AA1435" t="s">
        <v>54</v>
      </c>
      <c r="AB1435">
        <v>69</v>
      </c>
      <c r="AC1435">
        <v>69</v>
      </c>
      <c r="AD1435" t="s">
        <v>55</v>
      </c>
      <c r="AE1435" t="s">
        <v>199</v>
      </c>
      <c r="AF1435" t="s">
        <v>200</v>
      </c>
      <c r="AG1435" t="s">
        <v>88</v>
      </c>
      <c r="AH1435" s="3">
        <v>45808</v>
      </c>
      <c r="AJ1435" t="s">
        <v>56</v>
      </c>
      <c r="AK1435" s="3"/>
      <c r="AM1435" s="3"/>
      <c r="AN1435" t="s">
        <v>57</v>
      </c>
      <c r="AO1435" s="3"/>
      <c r="AR1435"/>
      <c r="AS1435">
        <v>202505</v>
      </c>
      <c r="AT1435" s="3">
        <v>45808</v>
      </c>
      <c r="AU1435">
        <v>2206738</v>
      </c>
      <c r="AW1435" s="3"/>
      <c r="AY1435" s="3"/>
      <c r="BA1435" s="3"/>
      <c r="BC1435" s="3"/>
      <c r="BD1435">
        <v>202505</v>
      </c>
      <c r="BE1435">
        <v>202505</v>
      </c>
      <c r="BF1435" s="5">
        <f>IFERROR(VLOOKUP(Sheet1[[#This Row],[ASESOR]],Parámetros!A:B,2,0),Sheet1[[#This Row],[PERIODO_ALTA]])</f>
        <v>202505</v>
      </c>
      <c r="BG1435" s="5" t="str">
        <f>_xlfn.CONCAT(TRIM(Sheet1[[#This Row],[ASESOR]])," ",TRIM(Sheet1[[#This Row],[DEPARTAMENTO]]))</f>
        <v>TELCO CONTACT S.A.C La Libertad</v>
      </c>
      <c r="BH1435" s="5" t="str">
        <f>Sheet1[[#This Row],[DNI_ASESOR]]</f>
        <v>20613723219</v>
      </c>
      <c r="BI1435">
        <f>IF(Sheet1[[#This Row],[GRUPO]]="G1",IF(AND(Sheet1[[#This Row],[RECIBO1_PAGADO]]&lt;&gt;"",Sheet1[[#This Row],[RECIBO1_PAGADO]]&lt;=DATEVALUE("10/06/2025")),1,0),0)</f>
        <v>0</v>
      </c>
      <c r="BJ1435" s="9">
        <f>Sheet1[[#This Row],[PRECIO CON IGV EXTERNO]]/1.18</f>
        <v>58.474576271186443</v>
      </c>
      <c r="BK1435" s="5" t="str">
        <f>IF(MONTH(Sheet1[[#This Row],[WS_RECIBO1_EMISION]])=5,"G1",IF(MONTH(Sheet1[[#This Row],[WS_RECIBO1_EMISION]])-5=1,"G2","POR DEFINIR"))</f>
        <v>POR DEFINIR</v>
      </c>
      <c r="BL1435" s="5" t="s">
        <v>1798</v>
      </c>
    </row>
    <row r="1436" spans="1:64" x14ac:dyDescent="0.25">
      <c r="A1436">
        <v>2206757</v>
      </c>
      <c r="B1436" t="s">
        <v>1750</v>
      </c>
      <c r="C1436" t="s">
        <v>85</v>
      </c>
      <c r="D1436" t="s">
        <v>86</v>
      </c>
      <c r="E1436" t="s">
        <v>104</v>
      </c>
      <c r="H1436" s="3">
        <v>45808</v>
      </c>
      <c r="I1436" s="13">
        <v>45808.495993784723</v>
      </c>
      <c r="J1436" t="s">
        <v>190</v>
      </c>
      <c r="K1436">
        <v>350</v>
      </c>
      <c r="L1436" t="s">
        <v>186</v>
      </c>
      <c r="M1436" t="s">
        <v>53</v>
      </c>
      <c r="N1436">
        <v>0</v>
      </c>
      <c r="O1436">
        <v>0</v>
      </c>
      <c r="P1436">
        <v>0</v>
      </c>
      <c r="Q1436">
        <v>0</v>
      </c>
      <c r="R1436" t="s">
        <v>227</v>
      </c>
      <c r="S1436" t="s">
        <v>227</v>
      </c>
      <c r="T1436">
        <v>0</v>
      </c>
      <c r="U1436" t="s">
        <v>227</v>
      </c>
      <c r="V1436" t="s">
        <v>227</v>
      </c>
      <c r="W1436" t="s">
        <v>227</v>
      </c>
      <c r="X1436" t="s">
        <v>227</v>
      </c>
      <c r="Y1436" t="s">
        <v>227</v>
      </c>
      <c r="Z1436" t="s">
        <v>227</v>
      </c>
      <c r="AA1436" t="s">
        <v>54</v>
      </c>
      <c r="AB1436">
        <v>69</v>
      </c>
      <c r="AC1436">
        <v>69</v>
      </c>
      <c r="AD1436" t="s">
        <v>67</v>
      </c>
      <c r="AE1436" t="s">
        <v>141</v>
      </c>
      <c r="AF1436" t="s">
        <v>187</v>
      </c>
      <c r="AG1436" t="s">
        <v>88</v>
      </c>
      <c r="AH1436" s="3">
        <v>45808</v>
      </c>
      <c r="AJ1436" t="s">
        <v>56</v>
      </c>
      <c r="AK1436" s="3"/>
      <c r="AM1436" s="3"/>
      <c r="AN1436" t="s">
        <v>57</v>
      </c>
      <c r="AO1436" s="3"/>
      <c r="AR1436"/>
      <c r="AS1436">
        <v>202505</v>
      </c>
      <c r="AT1436" s="3">
        <v>45808</v>
      </c>
      <c r="AU1436">
        <v>2206757</v>
      </c>
      <c r="AW1436" s="3"/>
      <c r="AY1436" s="3"/>
      <c r="BA1436" s="3"/>
      <c r="BC1436" s="3"/>
      <c r="BD1436">
        <v>202505</v>
      </c>
      <c r="BE1436">
        <v>202505</v>
      </c>
      <c r="BF1436" s="5">
        <f>IFERROR(VLOOKUP(Sheet1[[#This Row],[ASESOR]],Parámetros!A:B,2,0),Sheet1[[#This Row],[PERIODO_ALTA]])</f>
        <v>202505</v>
      </c>
      <c r="BG1436" s="5" t="str">
        <f>_xlfn.CONCAT(TRIM(Sheet1[[#This Row],[ASESOR]])," ",TRIM(Sheet1[[#This Row],[DEPARTAMENTO]]))</f>
        <v>EXPORTEL PROVINCIA Lambayeque</v>
      </c>
      <c r="BH1436" s="5" t="str">
        <f>Sheet1[[#This Row],[DNI_ASESOR]]</f>
        <v>20610487672</v>
      </c>
      <c r="BI1436">
        <f>IF(Sheet1[[#This Row],[GRUPO]]="G1",IF(AND(Sheet1[[#This Row],[RECIBO1_PAGADO]]&lt;&gt;"",Sheet1[[#This Row],[RECIBO1_PAGADO]]&lt;=DATEVALUE("10/06/2025")),1,0),0)</f>
        <v>0</v>
      </c>
      <c r="BJ1436" s="9">
        <f>Sheet1[[#This Row],[PRECIO CON IGV EXTERNO]]/1.18</f>
        <v>58.474576271186443</v>
      </c>
      <c r="BK1436" s="5" t="str">
        <f>IF(MONTH(Sheet1[[#This Row],[WS_RECIBO1_EMISION]])=5,"G1",IF(MONTH(Sheet1[[#This Row],[WS_RECIBO1_EMISION]])-5=1,"G2","POR DEFINIR"))</f>
        <v>POR DEFINIR</v>
      </c>
      <c r="BL1436" s="5" t="s">
        <v>1798</v>
      </c>
    </row>
    <row r="1437" spans="1:64" x14ac:dyDescent="0.25">
      <c r="A1437">
        <v>2206797</v>
      </c>
      <c r="B1437" t="s">
        <v>1751</v>
      </c>
      <c r="C1437" t="s">
        <v>1003</v>
      </c>
      <c r="D1437" t="s">
        <v>1003</v>
      </c>
      <c r="E1437" t="s">
        <v>1004</v>
      </c>
      <c r="H1437" s="3">
        <v>45806</v>
      </c>
      <c r="I1437" s="13">
        <v>45808.489763541664</v>
      </c>
      <c r="J1437" t="s">
        <v>190</v>
      </c>
      <c r="K1437">
        <v>350</v>
      </c>
      <c r="L1437" t="s">
        <v>186</v>
      </c>
      <c r="M1437" t="s">
        <v>53</v>
      </c>
      <c r="N1437">
        <v>0</v>
      </c>
      <c r="O1437">
        <v>0</v>
      </c>
      <c r="P1437">
        <v>0</v>
      </c>
      <c r="Q1437">
        <v>0</v>
      </c>
      <c r="R1437" t="s">
        <v>227</v>
      </c>
      <c r="S1437" t="s">
        <v>227</v>
      </c>
      <c r="T1437">
        <v>0</v>
      </c>
      <c r="U1437" t="s">
        <v>227</v>
      </c>
      <c r="V1437" t="s">
        <v>227</v>
      </c>
      <c r="W1437" t="s">
        <v>227</v>
      </c>
      <c r="X1437" t="s">
        <v>227</v>
      </c>
      <c r="Y1437" t="s">
        <v>227</v>
      </c>
      <c r="Z1437" t="s">
        <v>227</v>
      </c>
      <c r="AA1437" t="s">
        <v>54</v>
      </c>
      <c r="AB1437">
        <v>69</v>
      </c>
      <c r="AC1437">
        <v>69</v>
      </c>
      <c r="AD1437" t="s">
        <v>67</v>
      </c>
      <c r="AE1437" t="s">
        <v>1082</v>
      </c>
      <c r="AF1437" t="s">
        <v>1083</v>
      </c>
      <c r="AG1437" t="s">
        <v>88</v>
      </c>
      <c r="AH1437" s="3">
        <v>45808</v>
      </c>
      <c r="AJ1437" t="s">
        <v>56</v>
      </c>
      <c r="AK1437" s="3"/>
      <c r="AM1437" s="3"/>
      <c r="AN1437" t="s">
        <v>57</v>
      </c>
      <c r="AO1437" s="3"/>
      <c r="AR1437"/>
      <c r="AS1437">
        <v>202505</v>
      </c>
      <c r="AT1437" s="3">
        <v>45808</v>
      </c>
      <c r="AU1437">
        <v>2206797</v>
      </c>
      <c r="AW1437" s="3"/>
      <c r="AY1437" s="3"/>
      <c r="BA1437" s="3"/>
      <c r="BC1437" s="3"/>
      <c r="BD1437">
        <v>202505</v>
      </c>
      <c r="BE1437">
        <v>202505</v>
      </c>
      <c r="BF1437" s="5">
        <f>IFERROR(VLOOKUP(Sheet1[[#This Row],[ASESOR]],Parámetros!A:B,2,0),Sheet1[[#This Row],[PERIODO_ALTA]])</f>
        <v>202505</v>
      </c>
      <c r="BG1437" s="5" t="str">
        <f>_xlfn.CONCAT(TRIM(Sheet1[[#This Row],[ASESOR]])," ",TRIM(Sheet1[[#This Row],[DEPARTAMENTO]]))</f>
        <v>MEBRA ABSOLUTO S.A.C. Arequipa</v>
      </c>
      <c r="BH1437" s="5" t="str">
        <f>Sheet1[[#This Row],[DNI_ASESOR]]</f>
        <v>20601247519</v>
      </c>
      <c r="BI1437">
        <f>IF(Sheet1[[#This Row],[GRUPO]]="G1",IF(AND(Sheet1[[#This Row],[RECIBO1_PAGADO]]&lt;&gt;"",Sheet1[[#This Row],[RECIBO1_PAGADO]]&lt;=DATEVALUE("10/06/2025")),1,0),0)</f>
        <v>0</v>
      </c>
      <c r="BJ1437" s="9">
        <f>Sheet1[[#This Row],[PRECIO CON IGV EXTERNO]]/1.18</f>
        <v>58.474576271186443</v>
      </c>
      <c r="BK1437" s="5" t="str">
        <f>IF(MONTH(Sheet1[[#This Row],[WS_RECIBO1_EMISION]])=5,"G1",IF(MONTH(Sheet1[[#This Row],[WS_RECIBO1_EMISION]])-5=1,"G2","POR DEFINIR"))</f>
        <v>POR DEFINIR</v>
      </c>
      <c r="BL1437" s="5" t="s">
        <v>1797</v>
      </c>
    </row>
    <row r="1438" spans="1:64" x14ac:dyDescent="0.25">
      <c r="A1438">
        <v>2206811</v>
      </c>
      <c r="B1438" t="s">
        <v>1752</v>
      </c>
      <c r="C1438" t="s">
        <v>85</v>
      </c>
      <c r="D1438" t="s">
        <v>105</v>
      </c>
      <c r="E1438" t="s">
        <v>85</v>
      </c>
      <c r="H1438" s="3">
        <v>45808</v>
      </c>
      <c r="I1438" s="13">
        <v>45808.512630555553</v>
      </c>
      <c r="J1438" t="s">
        <v>195</v>
      </c>
      <c r="K1438">
        <v>1000</v>
      </c>
      <c r="L1438" t="s">
        <v>188</v>
      </c>
      <c r="M1438" t="s">
        <v>58</v>
      </c>
      <c r="N1438">
        <v>1</v>
      </c>
      <c r="O1438">
        <v>0</v>
      </c>
      <c r="P1438">
        <v>0</v>
      </c>
      <c r="Q1438">
        <v>0</v>
      </c>
      <c r="R1438" t="s">
        <v>227</v>
      </c>
      <c r="S1438" t="s">
        <v>227</v>
      </c>
      <c r="T1438">
        <v>0</v>
      </c>
      <c r="U1438" t="s">
        <v>227</v>
      </c>
      <c r="V1438" t="s">
        <v>227</v>
      </c>
      <c r="W1438" t="s">
        <v>227</v>
      </c>
      <c r="X1438" t="s">
        <v>227</v>
      </c>
      <c r="Y1438" t="s">
        <v>227</v>
      </c>
      <c r="Z1438" t="s">
        <v>228</v>
      </c>
      <c r="AA1438" t="s">
        <v>54</v>
      </c>
      <c r="AB1438">
        <v>144.9</v>
      </c>
      <c r="AC1438">
        <v>126.563</v>
      </c>
      <c r="AD1438" t="s">
        <v>55</v>
      </c>
      <c r="AE1438" t="s">
        <v>141</v>
      </c>
      <c r="AF1438" t="s">
        <v>187</v>
      </c>
      <c r="AG1438" t="s">
        <v>88</v>
      </c>
      <c r="AH1438" s="3">
        <v>45808</v>
      </c>
      <c r="AJ1438" t="s">
        <v>56</v>
      </c>
      <c r="AK1438" s="3"/>
      <c r="AM1438" s="3"/>
      <c r="AN1438" t="s">
        <v>57</v>
      </c>
      <c r="AO1438" s="3"/>
      <c r="AR1438"/>
      <c r="AS1438">
        <v>202505</v>
      </c>
      <c r="AT1438" s="3">
        <v>45808</v>
      </c>
      <c r="AU1438">
        <v>2206811</v>
      </c>
      <c r="AW1438" s="3"/>
      <c r="AY1438" s="3"/>
      <c r="BA1438" s="3"/>
      <c r="BC1438" s="3"/>
      <c r="BD1438">
        <v>202505</v>
      </c>
      <c r="BE1438">
        <v>202505</v>
      </c>
      <c r="BF1438" s="5">
        <f>IFERROR(VLOOKUP(Sheet1[[#This Row],[ASESOR]],Parámetros!A:B,2,0),Sheet1[[#This Row],[PERIODO_ALTA]])</f>
        <v>202505</v>
      </c>
      <c r="BG1438" s="5" t="str">
        <f>_xlfn.CONCAT(TRIM(Sheet1[[#This Row],[ASESOR]])," ",TRIM(Sheet1[[#This Row],[DEPARTAMENTO]]))</f>
        <v>EXPORTEL PROVINCIA Lambayeque</v>
      </c>
      <c r="BH1438" s="5" t="str">
        <f>Sheet1[[#This Row],[DNI_ASESOR]]</f>
        <v>20610487672</v>
      </c>
      <c r="BI1438">
        <f>IF(Sheet1[[#This Row],[GRUPO]]="G1",IF(AND(Sheet1[[#This Row],[RECIBO1_PAGADO]]&lt;&gt;"",Sheet1[[#This Row],[RECIBO1_PAGADO]]&lt;=DATEVALUE("10/06/2025")),1,0),0)</f>
        <v>0</v>
      </c>
      <c r="BJ1438" s="9">
        <f>Sheet1[[#This Row],[PRECIO CON IGV EXTERNO]]/1.18</f>
        <v>107.25677966101696</v>
      </c>
      <c r="BK1438" s="5" t="str">
        <f>IF(MONTH(Sheet1[[#This Row],[WS_RECIBO1_EMISION]])=5,"G1",IF(MONTH(Sheet1[[#This Row],[WS_RECIBO1_EMISION]])-5=1,"G2","POR DEFINIR"))</f>
        <v>POR DEFINIR</v>
      </c>
      <c r="BL1438" s="5" t="s">
        <v>1798</v>
      </c>
    </row>
    <row r="1439" spans="1:64" x14ac:dyDescent="0.25">
      <c r="A1439">
        <v>2206818</v>
      </c>
      <c r="B1439" t="s">
        <v>1753</v>
      </c>
      <c r="C1439" t="s">
        <v>89</v>
      </c>
      <c r="D1439" t="s">
        <v>89</v>
      </c>
      <c r="E1439" t="s">
        <v>90</v>
      </c>
      <c r="H1439" s="3">
        <v>45808</v>
      </c>
      <c r="I1439" s="13">
        <v>45808.500279780092</v>
      </c>
      <c r="J1439" t="s">
        <v>191</v>
      </c>
      <c r="K1439">
        <v>550</v>
      </c>
      <c r="L1439" t="s">
        <v>186</v>
      </c>
      <c r="M1439" t="s">
        <v>53</v>
      </c>
      <c r="N1439">
        <v>0</v>
      </c>
      <c r="O1439">
        <v>0</v>
      </c>
      <c r="P1439">
        <v>0</v>
      </c>
      <c r="Q1439">
        <v>0</v>
      </c>
      <c r="R1439" t="s">
        <v>227</v>
      </c>
      <c r="S1439" t="s">
        <v>227</v>
      </c>
      <c r="T1439">
        <v>0</v>
      </c>
      <c r="U1439" t="s">
        <v>227</v>
      </c>
      <c r="V1439" t="s">
        <v>227</v>
      </c>
      <c r="W1439" t="s">
        <v>227</v>
      </c>
      <c r="X1439" t="s">
        <v>227</v>
      </c>
      <c r="Y1439" t="s">
        <v>227</v>
      </c>
      <c r="Z1439" t="s">
        <v>227</v>
      </c>
      <c r="AA1439" t="s">
        <v>54</v>
      </c>
      <c r="AB1439">
        <v>89</v>
      </c>
      <c r="AC1439">
        <v>89</v>
      </c>
      <c r="AD1439" t="s">
        <v>67</v>
      </c>
      <c r="AE1439" t="s">
        <v>4</v>
      </c>
      <c r="AF1439" t="s">
        <v>8</v>
      </c>
      <c r="AG1439" t="s">
        <v>88</v>
      </c>
      <c r="AH1439" s="3">
        <v>45808</v>
      </c>
      <c r="AJ1439" t="s">
        <v>56</v>
      </c>
      <c r="AK1439" s="3"/>
      <c r="AM1439" s="3"/>
      <c r="AN1439" t="s">
        <v>57</v>
      </c>
      <c r="AO1439" s="3"/>
      <c r="AR1439"/>
      <c r="AS1439">
        <v>202505</v>
      </c>
      <c r="AT1439" s="3">
        <v>45808</v>
      </c>
      <c r="AU1439">
        <v>2206818</v>
      </c>
      <c r="AW1439" s="3"/>
      <c r="AY1439" s="3"/>
      <c r="BA1439" s="3"/>
      <c r="BC1439" s="3"/>
      <c r="BD1439">
        <v>202505</v>
      </c>
      <c r="BE1439">
        <v>202505</v>
      </c>
      <c r="BF1439" s="5">
        <f>IFERROR(VLOOKUP(Sheet1[[#This Row],[ASESOR]],Parámetros!A:B,2,0),Sheet1[[#This Row],[PERIODO_ALTA]])</f>
        <v>202505</v>
      </c>
      <c r="BG1439" s="5" t="str">
        <f>_xlfn.CONCAT(TRIM(Sheet1[[#This Row],[ASESOR]])," ",TRIM(Sheet1[[#This Row],[DEPARTAMENTO]]))</f>
        <v>ALIV TELECOM S.A.C. Piura</v>
      </c>
      <c r="BH1439" s="5" t="str">
        <f>Sheet1[[#This Row],[DNI_ASESOR]]</f>
        <v>20609316170</v>
      </c>
      <c r="BI1439">
        <f>IF(Sheet1[[#This Row],[GRUPO]]="G1",IF(AND(Sheet1[[#This Row],[RECIBO1_PAGADO]]&lt;&gt;"",Sheet1[[#This Row],[RECIBO1_PAGADO]]&lt;=DATEVALUE("10/06/2025")),1,0),0)</f>
        <v>0</v>
      </c>
      <c r="BJ1439" s="9">
        <f>Sheet1[[#This Row],[PRECIO CON IGV EXTERNO]]/1.18</f>
        <v>75.423728813559322</v>
      </c>
      <c r="BK1439" s="5" t="str">
        <f>IF(MONTH(Sheet1[[#This Row],[WS_RECIBO1_EMISION]])=5,"G1",IF(MONTH(Sheet1[[#This Row],[WS_RECIBO1_EMISION]])-5=1,"G2","POR DEFINIR"))</f>
        <v>POR DEFINIR</v>
      </c>
      <c r="BL1439" s="5" t="s">
        <v>1798</v>
      </c>
    </row>
    <row r="1440" spans="1:64" x14ac:dyDescent="0.25">
      <c r="A1440">
        <v>2206875</v>
      </c>
      <c r="B1440" t="s">
        <v>1754</v>
      </c>
      <c r="C1440" t="s">
        <v>94</v>
      </c>
      <c r="D1440" t="s">
        <v>95</v>
      </c>
      <c r="E1440" t="s">
        <v>96</v>
      </c>
      <c r="H1440" s="3">
        <v>45808</v>
      </c>
      <c r="I1440" s="13">
        <v>45808.516845451391</v>
      </c>
      <c r="J1440" t="s">
        <v>195</v>
      </c>
      <c r="K1440">
        <v>1000</v>
      </c>
      <c r="L1440" t="s">
        <v>188</v>
      </c>
      <c r="M1440" t="s">
        <v>58</v>
      </c>
      <c r="N1440">
        <v>1</v>
      </c>
      <c r="O1440">
        <v>0</v>
      </c>
      <c r="P1440">
        <v>0</v>
      </c>
      <c r="Q1440">
        <v>0</v>
      </c>
      <c r="R1440" t="s">
        <v>227</v>
      </c>
      <c r="S1440" t="s">
        <v>227</v>
      </c>
      <c r="T1440">
        <v>0</v>
      </c>
      <c r="U1440" t="s">
        <v>227</v>
      </c>
      <c r="V1440" t="s">
        <v>227</v>
      </c>
      <c r="W1440" t="s">
        <v>227</v>
      </c>
      <c r="X1440" t="s">
        <v>227</v>
      </c>
      <c r="Y1440" t="s">
        <v>227</v>
      </c>
      <c r="Z1440" t="s">
        <v>228</v>
      </c>
      <c r="AA1440" t="s">
        <v>54</v>
      </c>
      <c r="AB1440">
        <v>144.9</v>
      </c>
      <c r="AC1440">
        <v>126.563</v>
      </c>
      <c r="AD1440" t="s">
        <v>67</v>
      </c>
      <c r="AE1440" t="s">
        <v>4</v>
      </c>
      <c r="AF1440" t="s">
        <v>8</v>
      </c>
      <c r="AG1440" t="s">
        <v>88</v>
      </c>
      <c r="AH1440" s="3">
        <v>45808</v>
      </c>
      <c r="AJ1440" t="s">
        <v>56</v>
      </c>
      <c r="AK1440" s="3"/>
      <c r="AM1440" s="3"/>
      <c r="AN1440" t="s">
        <v>57</v>
      </c>
      <c r="AO1440" s="3"/>
      <c r="AR1440"/>
      <c r="AS1440">
        <v>202505</v>
      </c>
      <c r="AT1440" s="3">
        <v>45808</v>
      </c>
      <c r="AU1440">
        <v>2206875</v>
      </c>
      <c r="AW1440" s="3"/>
      <c r="AY1440" s="3"/>
      <c r="BA1440" s="3"/>
      <c r="BC1440" s="3"/>
      <c r="BD1440">
        <v>202505</v>
      </c>
      <c r="BE1440">
        <v>202505</v>
      </c>
      <c r="BF1440" s="5">
        <f>IFERROR(VLOOKUP(Sheet1[[#This Row],[ASESOR]],Parámetros!A:B,2,0),Sheet1[[#This Row],[PERIODO_ALTA]])</f>
        <v>202505</v>
      </c>
      <c r="BG1440" s="5" t="str">
        <f>_xlfn.CONCAT(TRIM(Sheet1[[#This Row],[ASESOR]])," ",TRIM(Sheet1[[#This Row],[DEPARTAMENTO]]))</f>
        <v>ALIV TELECOM S.A.C. La Libertad</v>
      </c>
      <c r="BH1440" s="5" t="str">
        <f>Sheet1[[#This Row],[DNI_ASESOR]]</f>
        <v>20609316170</v>
      </c>
      <c r="BI1440">
        <f>IF(Sheet1[[#This Row],[GRUPO]]="G1",IF(AND(Sheet1[[#This Row],[RECIBO1_PAGADO]]&lt;&gt;"",Sheet1[[#This Row],[RECIBO1_PAGADO]]&lt;=DATEVALUE("10/06/2025")),1,0),0)</f>
        <v>0</v>
      </c>
      <c r="BJ1440" s="9">
        <f>Sheet1[[#This Row],[PRECIO CON IGV EXTERNO]]/1.18</f>
        <v>107.25677966101696</v>
      </c>
      <c r="BK1440" s="5" t="str">
        <f>IF(MONTH(Sheet1[[#This Row],[WS_RECIBO1_EMISION]])=5,"G1",IF(MONTH(Sheet1[[#This Row],[WS_RECIBO1_EMISION]])-5=1,"G2","POR DEFINIR"))</f>
        <v>POR DEFINIR</v>
      </c>
      <c r="BL1440" s="5" t="s">
        <v>1798</v>
      </c>
    </row>
    <row r="1441" spans="1:64" x14ac:dyDescent="0.25">
      <c r="A1441">
        <v>2206881</v>
      </c>
      <c r="B1441" t="s">
        <v>1755</v>
      </c>
      <c r="C1441" t="s">
        <v>89</v>
      </c>
      <c r="D1441" t="s">
        <v>89</v>
      </c>
      <c r="E1441" t="s">
        <v>89</v>
      </c>
      <c r="H1441" s="3">
        <v>45808</v>
      </c>
      <c r="I1441" s="13">
        <v>45808.521005787035</v>
      </c>
      <c r="J1441" t="s">
        <v>190</v>
      </c>
      <c r="K1441">
        <v>350</v>
      </c>
      <c r="L1441" t="s">
        <v>186</v>
      </c>
      <c r="M1441" t="s">
        <v>53</v>
      </c>
      <c r="N1441">
        <v>0</v>
      </c>
      <c r="O1441">
        <v>0</v>
      </c>
      <c r="P1441">
        <v>0</v>
      </c>
      <c r="Q1441">
        <v>0</v>
      </c>
      <c r="R1441" t="s">
        <v>227</v>
      </c>
      <c r="S1441" t="s">
        <v>227</v>
      </c>
      <c r="T1441">
        <v>0</v>
      </c>
      <c r="U1441" t="s">
        <v>227</v>
      </c>
      <c r="V1441" t="s">
        <v>227</v>
      </c>
      <c r="W1441" t="s">
        <v>227</v>
      </c>
      <c r="X1441" t="s">
        <v>227</v>
      </c>
      <c r="Y1441" t="s">
        <v>227</v>
      </c>
      <c r="Z1441" t="s">
        <v>227</v>
      </c>
      <c r="AA1441" t="s">
        <v>54</v>
      </c>
      <c r="AB1441">
        <v>69</v>
      </c>
      <c r="AC1441">
        <v>69</v>
      </c>
      <c r="AD1441" t="s">
        <v>55</v>
      </c>
      <c r="AE1441" t="s">
        <v>141</v>
      </c>
      <c r="AF1441" t="s">
        <v>187</v>
      </c>
      <c r="AG1441" t="s">
        <v>88</v>
      </c>
      <c r="AH1441" s="3">
        <v>45808</v>
      </c>
      <c r="AJ1441" t="s">
        <v>56</v>
      </c>
      <c r="AK1441" s="3"/>
      <c r="AM1441" s="3"/>
      <c r="AN1441" t="s">
        <v>57</v>
      </c>
      <c r="AO1441" s="3"/>
      <c r="AR1441"/>
      <c r="AS1441">
        <v>202505</v>
      </c>
      <c r="AT1441" s="3">
        <v>45808</v>
      </c>
      <c r="AU1441">
        <v>2206881</v>
      </c>
      <c r="AW1441" s="3"/>
      <c r="AY1441" s="3"/>
      <c r="BA1441" s="3"/>
      <c r="BC1441" s="3"/>
      <c r="BD1441">
        <v>202505</v>
      </c>
      <c r="BE1441">
        <v>202505</v>
      </c>
      <c r="BF1441" s="5">
        <f>IFERROR(VLOOKUP(Sheet1[[#This Row],[ASESOR]],Parámetros!A:B,2,0),Sheet1[[#This Row],[PERIODO_ALTA]])</f>
        <v>202505</v>
      </c>
      <c r="BG1441" s="5" t="str">
        <f>_xlfn.CONCAT(TRIM(Sheet1[[#This Row],[ASESOR]])," ",TRIM(Sheet1[[#This Row],[DEPARTAMENTO]]))</f>
        <v>EXPORTEL PROVINCIA Piura</v>
      </c>
      <c r="BH1441" s="5" t="str">
        <f>Sheet1[[#This Row],[DNI_ASESOR]]</f>
        <v>20610487672</v>
      </c>
      <c r="BI1441">
        <f>IF(Sheet1[[#This Row],[GRUPO]]="G1",IF(AND(Sheet1[[#This Row],[RECIBO1_PAGADO]]&lt;&gt;"",Sheet1[[#This Row],[RECIBO1_PAGADO]]&lt;=DATEVALUE("10/06/2025")),1,0),0)</f>
        <v>0</v>
      </c>
      <c r="BJ1441" s="9">
        <f>Sheet1[[#This Row],[PRECIO CON IGV EXTERNO]]/1.18</f>
        <v>58.474576271186443</v>
      </c>
      <c r="BK1441" s="5" t="str">
        <f>IF(MONTH(Sheet1[[#This Row],[WS_RECIBO1_EMISION]])=5,"G1",IF(MONTH(Sheet1[[#This Row],[WS_RECIBO1_EMISION]])-5=1,"G2","POR DEFINIR"))</f>
        <v>POR DEFINIR</v>
      </c>
      <c r="BL1441" s="5" t="s">
        <v>1798</v>
      </c>
    </row>
    <row r="1442" spans="1:64" x14ac:dyDescent="0.25">
      <c r="A1442">
        <v>2206887</v>
      </c>
      <c r="B1442" t="s">
        <v>1756</v>
      </c>
      <c r="C1442" t="s">
        <v>89</v>
      </c>
      <c r="D1442" t="s">
        <v>89</v>
      </c>
      <c r="E1442" t="s">
        <v>97</v>
      </c>
      <c r="H1442" s="3">
        <v>45808</v>
      </c>
      <c r="I1442" s="13">
        <v>45808.533530752313</v>
      </c>
      <c r="J1442" t="s">
        <v>251</v>
      </c>
      <c r="K1442">
        <v>350</v>
      </c>
      <c r="L1442" t="s">
        <v>188</v>
      </c>
      <c r="M1442" t="s">
        <v>58</v>
      </c>
      <c r="N1442">
        <v>1</v>
      </c>
      <c r="O1442">
        <v>0</v>
      </c>
      <c r="P1442">
        <v>0</v>
      </c>
      <c r="Q1442">
        <v>0</v>
      </c>
      <c r="R1442" t="s">
        <v>227</v>
      </c>
      <c r="S1442" t="s">
        <v>227</v>
      </c>
      <c r="T1442">
        <v>0</v>
      </c>
      <c r="U1442" t="s">
        <v>227</v>
      </c>
      <c r="V1442" t="s">
        <v>227</v>
      </c>
      <c r="W1442" t="s">
        <v>227</v>
      </c>
      <c r="X1442" t="s">
        <v>227</v>
      </c>
      <c r="Y1442" t="s">
        <v>228</v>
      </c>
      <c r="Z1442" t="s">
        <v>227</v>
      </c>
      <c r="AA1442" t="s">
        <v>64</v>
      </c>
      <c r="AB1442">
        <v>139.9</v>
      </c>
      <c r="AC1442">
        <v>121.563</v>
      </c>
      <c r="AD1442" t="s">
        <v>55</v>
      </c>
      <c r="AE1442" t="s">
        <v>249</v>
      </c>
      <c r="AF1442" t="s">
        <v>250</v>
      </c>
      <c r="AG1442" t="s">
        <v>88</v>
      </c>
      <c r="AH1442" s="3">
        <v>45808</v>
      </c>
      <c r="AJ1442" t="s">
        <v>56</v>
      </c>
      <c r="AK1442" s="3"/>
      <c r="AM1442" s="3"/>
      <c r="AN1442" t="s">
        <v>57</v>
      </c>
      <c r="AO1442" s="3"/>
      <c r="AR1442"/>
      <c r="AS1442">
        <v>202505</v>
      </c>
      <c r="AT1442" s="3">
        <v>45808</v>
      </c>
      <c r="AU1442">
        <v>2206887</v>
      </c>
      <c r="AW1442" s="3"/>
      <c r="AY1442" s="3"/>
      <c r="BA1442" s="3"/>
      <c r="BC1442" s="3"/>
      <c r="BD1442">
        <v>202505</v>
      </c>
      <c r="BE1442">
        <v>202505</v>
      </c>
      <c r="BF1442" s="5">
        <f>IFERROR(VLOOKUP(Sheet1[[#This Row],[ASESOR]],Parámetros!A:B,2,0),Sheet1[[#This Row],[PERIODO_ALTA]])</f>
        <v>202505</v>
      </c>
      <c r="BG1442" s="5" t="str">
        <f>_xlfn.CONCAT(TRIM(Sheet1[[#This Row],[ASESOR]])," ",TRIM(Sheet1[[#This Row],[DEPARTAMENTO]]))</f>
        <v>COMUNICACIONES CLV CENTER S.A. Piura</v>
      </c>
      <c r="BH1442" s="5" t="str">
        <f>Sheet1[[#This Row],[DNI_ASESOR]]</f>
        <v>20555450819</v>
      </c>
      <c r="BI1442">
        <f>IF(Sheet1[[#This Row],[GRUPO]]="G1",IF(AND(Sheet1[[#This Row],[RECIBO1_PAGADO]]&lt;&gt;"",Sheet1[[#This Row],[RECIBO1_PAGADO]]&lt;=DATEVALUE("10/06/2025")),1,0),0)</f>
        <v>0</v>
      </c>
      <c r="BJ1442" s="9">
        <f>Sheet1[[#This Row],[PRECIO CON IGV EXTERNO]]/1.18</f>
        <v>103.01949152542373</v>
      </c>
      <c r="BK1442" s="5" t="str">
        <f>IF(MONTH(Sheet1[[#This Row],[WS_RECIBO1_EMISION]])=5,"G1",IF(MONTH(Sheet1[[#This Row],[WS_RECIBO1_EMISION]])-5=1,"G2","POR DEFINIR"))</f>
        <v>POR DEFINIR</v>
      </c>
      <c r="BL1442" s="5" t="s">
        <v>1798</v>
      </c>
    </row>
    <row r="1443" spans="1:64" x14ac:dyDescent="0.25">
      <c r="A1443">
        <v>2206920</v>
      </c>
      <c r="B1443" t="s">
        <v>1757</v>
      </c>
      <c r="C1443" t="s">
        <v>85</v>
      </c>
      <c r="D1443" t="s">
        <v>86</v>
      </c>
      <c r="E1443" t="s">
        <v>104</v>
      </c>
      <c r="H1443" s="3">
        <v>45808</v>
      </c>
      <c r="I1443" s="13">
        <v>45808.560552083334</v>
      </c>
      <c r="J1443" t="s">
        <v>190</v>
      </c>
      <c r="K1443">
        <v>350</v>
      </c>
      <c r="L1443" t="s">
        <v>186</v>
      </c>
      <c r="M1443" t="s">
        <v>53</v>
      </c>
      <c r="N1443">
        <v>0</v>
      </c>
      <c r="O1443">
        <v>0</v>
      </c>
      <c r="P1443">
        <v>0</v>
      </c>
      <c r="Q1443">
        <v>0</v>
      </c>
      <c r="R1443" t="s">
        <v>227</v>
      </c>
      <c r="S1443" t="s">
        <v>227</v>
      </c>
      <c r="T1443">
        <v>0</v>
      </c>
      <c r="U1443" t="s">
        <v>227</v>
      </c>
      <c r="V1443" t="s">
        <v>227</v>
      </c>
      <c r="W1443" t="s">
        <v>227</v>
      </c>
      <c r="X1443" t="s">
        <v>227</v>
      </c>
      <c r="Y1443" t="s">
        <v>227</v>
      </c>
      <c r="Z1443" t="s">
        <v>227</v>
      </c>
      <c r="AA1443" t="s">
        <v>54</v>
      </c>
      <c r="AB1443">
        <v>69</v>
      </c>
      <c r="AC1443">
        <v>69</v>
      </c>
      <c r="AD1443" t="s">
        <v>67</v>
      </c>
      <c r="AE1443" t="s">
        <v>146</v>
      </c>
      <c r="AF1443" t="s">
        <v>147</v>
      </c>
      <c r="AG1443" t="s">
        <v>88</v>
      </c>
      <c r="AH1443" s="3">
        <v>45808</v>
      </c>
      <c r="AJ1443" t="s">
        <v>56</v>
      </c>
      <c r="AK1443" s="3"/>
      <c r="AM1443" s="3"/>
      <c r="AN1443" t="s">
        <v>57</v>
      </c>
      <c r="AO1443" s="3"/>
      <c r="AR1443"/>
      <c r="AS1443">
        <v>202505</v>
      </c>
      <c r="AT1443" s="3">
        <v>45808</v>
      </c>
      <c r="AU1443">
        <v>2206920</v>
      </c>
      <c r="AW1443" s="3"/>
      <c r="AY1443" s="3"/>
      <c r="BA1443" s="3"/>
      <c r="BC1443" s="3"/>
      <c r="BD1443">
        <v>202505</v>
      </c>
      <c r="BE1443">
        <v>202505</v>
      </c>
      <c r="BF1443" s="5">
        <f>IFERROR(VLOOKUP(Sheet1[[#This Row],[ASESOR]],Parámetros!A:B,2,0),Sheet1[[#This Row],[PERIODO_ALTA]])</f>
        <v>202505</v>
      </c>
      <c r="BG1443" s="5" t="str">
        <f>_xlfn.CONCAT(TRIM(Sheet1[[#This Row],[ASESOR]])," ",TRIM(Sheet1[[#This Row],[DEPARTAMENTO]]))</f>
        <v>SERVICIOS GENERALES F Y G DIST Lambayeque</v>
      </c>
      <c r="BH1443" s="5" t="str">
        <f>Sheet1[[#This Row],[DNI_ASESOR]]</f>
        <v>20538983609</v>
      </c>
      <c r="BI1443">
        <f>IF(Sheet1[[#This Row],[GRUPO]]="G1",IF(AND(Sheet1[[#This Row],[RECIBO1_PAGADO]]&lt;&gt;"",Sheet1[[#This Row],[RECIBO1_PAGADO]]&lt;=DATEVALUE("10/06/2025")),1,0),0)</f>
        <v>0</v>
      </c>
      <c r="BJ1443" s="9">
        <f>Sheet1[[#This Row],[PRECIO CON IGV EXTERNO]]/1.18</f>
        <v>58.474576271186443</v>
      </c>
      <c r="BK1443" s="5" t="str">
        <f>IF(MONTH(Sheet1[[#This Row],[WS_RECIBO1_EMISION]])=5,"G1",IF(MONTH(Sheet1[[#This Row],[WS_RECIBO1_EMISION]])-5=1,"G2","POR DEFINIR"))</f>
        <v>POR DEFINIR</v>
      </c>
      <c r="BL1443" s="5" t="s">
        <v>1798</v>
      </c>
    </row>
    <row r="1444" spans="1:64" x14ac:dyDescent="0.25">
      <c r="A1444">
        <v>2206941</v>
      </c>
      <c r="B1444" t="s">
        <v>1758</v>
      </c>
      <c r="C1444" t="s">
        <v>89</v>
      </c>
      <c r="D1444" t="s">
        <v>89</v>
      </c>
      <c r="E1444" t="s">
        <v>90</v>
      </c>
      <c r="H1444" s="3">
        <v>45807</v>
      </c>
      <c r="I1444" s="13">
        <v>45808.529304594907</v>
      </c>
      <c r="J1444" t="s">
        <v>190</v>
      </c>
      <c r="K1444">
        <v>350</v>
      </c>
      <c r="L1444" t="s">
        <v>186</v>
      </c>
      <c r="M1444" t="s">
        <v>53</v>
      </c>
      <c r="N1444">
        <v>0</v>
      </c>
      <c r="O1444">
        <v>0</v>
      </c>
      <c r="P1444">
        <v>0</v>
      </c>
      <c r="Q1444">
        <v>0</v>
      </c>
      <c r="R1444" t="s">
        <v>227</v>
      </c>
      <c r="S1444" t="s">
        <v>227</v>
      </c>
      <c r="T1444">
        <v>0</v>
      </c>
      <c r="U1444" t="s">
        <v>227</v>
      </c>
      <c r="V1444" t="s">
        <v>227</v>
      </c>
      <c r="W1444" t="s">
        <v>227</v>
      </c>
      <c r="X1444" t="s">
        <v>227</v>
      </c>
      <c r="Y1444" t="s">
        <v>227</v>
      </c>
      <c r="Z1444" t="s">
        <v>227</v>
      </c>
      <c r="AA1444" t="s">
        <v>54</v>
      </c>
      <c r="AB1444">
        <v>69</v>
      </c>
      <c r="AC1444">
        <v>69</v>
      </c>
      <c r="AD1444" t="s">
        <v>67</v>
      </c>
      <c r="AE1444" t="s">
        <v>141</v>
      </c>
      <c r="AF1444" t="s">
        <v>187</v>
      </c>
      <c r="AG1444" t="s">
        <v>88</v>
      </c>
      <c r="AH1444" s="3">
        <v>45808</v>
      </c>
      <c r="AJ1444" t="s">
        <v>56</v>
      </c>
      <c r="AK1444" s="3"/>
      <c r="AM1444" s="3"/>
      <c r="AN1444" t="s">
        <v>57</v>
      </c>
      <c r="AO1444" s="3"/>
      <c r="AR1444"/>
      <c r="AS1444">
        <v>202505</v>
      </c>
      <c r="AT1444" s="3">
        <v>45808</v>
      </c>
      <c r="AU1444">
        <v>2206941</v>
      </c>
      <c r="AW1444" s="3"/>
      <c r="AY1444" s="3"/>
      <c r="BA1444" s="3"/>
      <c r="BC1444" s="3"/>
      <c r="BD1444">
        <v>202505</v>
      </c>
      <c r="BE1444">
        <v>202505</v>
      </c>
      <c r="BF1444" s="5">
        <f>IFERROR(VLOOKUP(Sheet1[[#This Row],[ASESOR]],Parámetros!A:B,2,0),Sheet1[[#This Row],[PERIODO_ALTA]])</f>
        <v>202505</v>
      </c>
      <c r="BG1444" s="5" t="str">
        <f>_xlfn.CONCAT(TRIM(Sheet1[[#This Row],[ASESOR]])," ",TRIM(Sheet1[[#This Row],[DEPARTAMENTO]]))</f>
        <v>EXPORTEL PROVINCIA Piura</v>
      </c>
      <c r="BH1444" s="5" t="str">
        <f>Sheet1[[#This Row],[DNI_ASESOR]]</f>
        <v>20610487672</v>
      </c>
      <c r="BI1444">
        <f>IF(Sheet1[[#This Row],[GRUPO]]="G1",IF(AND(Sheet1[[#This Row],[RECIBO1_PAGADO]]&lt;&gt;"",Sheet1[[#This Row],[RECIBO1_PAGADO]]&lt;=DATEVALUE("10/06/2025")),1,0),0)</f>
        <v>0</v>
      </c>
      <c r="BJ1444" s="9">
        <f>Sheet1[[#This Row],[PRECIO CON IGV EXTERNO]]/1.18</f>
        <v>58.474576271186443</v>
      </c>
      <c r="BK1444" s="5" t="str">
        <f>IF(MONTH(Sheet1[[#This Row],[WS_RECIBO1_EMISION]])=5,"G1",IF(MONTH(Sheet1[[#This Row],[WS_RECIBO1_EMISION]])-5=1,"G2","POR DEFINIR"))</f>
        <v>POR DEFINIR</v>
      </c>
      <c r="BL1444" s="5" t="s">
        <v>1798</v>
      </c>
    </row>
    <row r="1445" spans="1:64" x14ac:dyDescent="0.25">
      <c r="A1445">
        <v>2207033</v>
      </c>
      <c r="B1445" t="s">
        <v>1759</v>
      </c>
      <c r="C1445" t="s">
        <v>85</v>
      </c>
      <c r="D1445" t="s">
        <v>86</v>
      </c>
      <c r="E1445" t="s">
        <v>87</v>
      </c>
      <c r="H1445" s="3">
        <v>45808</v>
      </c>
      <c r="I1445" s="13">
        <v>45808.554533101851</v>
      </c>
      <c r="J1445" t="s">
        <v>190</v>
      </c>
      <c r="K1445">
        <v>350</v>
      </c>
      <c r="L1445" t="s">
        <v>186</v>
      </c>
      <c r="M1445" t="s">
        <v>53</v>
      </c>
      <c r="N1445">
        <v>0</v>
      </c>
      <c r="O1445">
        <v>0</v>
      </c>
      <c r="P1445">
        <v>0</v>
      </c>
      <c r="Q1445">
        <v>0</v>
      </c>
      <c r="R1445" t="s">
        <v>227</v>
      </c>
      <c r="S1445" t="s">
        <v>227</v>
      </c>
      <c r="T1445">
        <v>0</v>
      </c>
      <c r="U1445" t="s">
        <v>227</v>
      </c>
      <c r="V1445" t="s">
        <v>227</v>
      </c>
      <c r="W1445" t="s">
        <v>227</v>
      </c>
      <c r="X1445" t="s">
        <v>227</v>
      </c>
      <c r="Y1445" t="s">
        <v>227</v>
      </c>
      <c r="Z1445" t="s">
        <v>227</v>
      </c>
      <c r="AA1445" t="s">
        <v>54</v>
      </c>
      <c r="AB1445">
        <v>69</v>
      </c>
      <c r="AC1445">
        <v>69</v>
      </c>
      <c r="AD1445" t="s">
        <v>55</v>
      </c>
      <c r="AE1445" t="s">
        <v>5</v>
      </c>
      <c r="AF1445" t="s">
        <v>9</v>
      </c>
      <c r="AG1445" t="s">
        <v>88</v>
      </c>
      <c r="AH1445" s="3">
        <v>45808</v>
      </c>
      <c r="AJ1445" t="s">
        <v>56</v>
      </c>
      <c r="AK1445" s="3"/>
      <c r="AM1445" s="3"/>
      <c r="AN1445" t="s">
        <v>57</v>
      </c>
      <c r="AO1445" s="3"/>
      <c r="AR1445"/>
      <c r="AS1445">
        <v>202505</v>
      </c>
      <c r="AT1445" s="3">
        <v>45808</v>
      </c>
      <c r="AU1445">
        <v>2207033</v>
      </c>
      <c r="AW1445" s="3"/>
      <c r="AY1445" s="3"/>
      <c r="BA1445" s="3"/>
      <c r="BC1445" s="3"/>
      <c r="BD1445">
        <v>202505</v>
      </c>
      <c r="BE1445">
        <v>202505</v>
      </c>
      <c r="BF1445" s="5">
        <f>IFERROR(VLOOKUP(Sheet1[[#This Row],[ASESOR]],Parámetros!A:B,2,0),Sheet1[[#This Row],[PERIODO_ALTA]])</f>
        <v>202505</v>
      </c>
      <c r="BG1445" s="5" t="str">
        <f>_xlfn.CONCAT(TRIM(Sheet1[[#This Row],[ASESOR]])," ",TRIM(Sheet1[[#This Row],[DEPARTAMENTO]]))</f>
        <v>S L SELECTRA Lambayeque</v>
      </c>
      <c r="BH1445" s="5" t="str">
        <f>Sheet1[[#This Row],[DNI_ASESOR]]</f>
        <v>28.646.378-Q</v>
      </c>
      <c r="BI1445">
        <f>IF(Sheet1[[#This Row],[GRUPO]]="G1",IF(AND(Sheet1[[#This Row],[RECIBO1_PAGADO]]&lt;&gt;"",Sheet1[[#This Row],[RECIBO1_PAGADO]]&lt;=DATEVALUE("10/06/2025")),1,0),0)</f>
        <v>0</v>
      </c>
      <c r="BJ1445" s="9">
        <f>Sheet1[[#This Row],[PRECIO CON IGV EXTERNO]]/1.18</f>
        <v>58.474576271186443</v>
      </c>
      <c r="BK1445" s="5" t="str">
        <f>IF(MONTH(Sheet1[[#This Row],[WS_RECIBO1_EMISION]])=5,"G1",IF(MONTH(Sheet1[[#This Row],[WS_RECIBO1_EMISION]])-5=1,"G2","POR DEFINIR"))</f>
        <v>POR DEFINIR</v>
      </c>
      <c r="BL1445" s="5" t="s">
        <v>1798</v>
      </c>
    </row>
    <row r="1446" spans="1:64" x14ac:dyDescent="0.25">
      <c r="A1446">
        <v>2207039</v>
      </c>
      <c r="B1446" t="s">
        <v>1760</v>
      </c>
      <c r="C1446" t="s">
        <v>94</v>
      </c>
      <c r="D1446" t="s">
        <v>95</v>
      </c>
      <c r="E1446" t="s">
        <v>1761</v>
      </c>
      <c r="H1446" s="3">
        <v>45808</v>
      </c>
      <c r="I1446" s="13">
        <v>45808.585680821758</v>
      </c>
      <c r="J1446" t="s">
        <v>190</v>
      </c>
      <c r="K1446">
        <v>350</v>
      </c>
      <c r="L1446" t="s">
        <v>186</v>
      </c>
      <c r="M1446" t="s">
        <v>53</v>
      </c>
      <c r="N1446">
        <v>0</v>
      </c>
      <c r="O1446">
        <v>0</v>
      </c>
      <c r="P1446">
        <v>0</v>
      </c>
      <c r="Q1446">
        <v>0</v>
      </c>
      <c r="R1446" t="s">
        <v>227</v>
      </c>
      <c r="S1446" t="s">
        <v>227</v>
      </c>
      <c r="T1446">
        <v>0</v>
      </c>
      <c r="U1446" t="s">
        <v>227</v>
      </c>
      <c r="V1446" t="s">
        <v>227</v>
      </c>
      <c r="W1446" t="s">
        <v>227</v>
      </c>
      <c r="X1446" t="s">
        <v>227</v>
      </c>
      <c r="Y1446" t="s">
        <v>227</v>
      </c>
      <c r="Z1446" t="s">
        <v>227</v>
      </c>
      <c r="AA1446" t="s">
        <v>54</v>
      </c>
      <c r="AB1446">
        <v>69</v>
      </c>
      <c r="AC1446">
        <v>69</v>
      </c>
      <c r="AD1446" t="s">
        <v>67</v>
      </c>
      <c r="AE1446" t="s">
        <v>151</v>
      </c>
      <c r="AF1446" t="s">
        <v>152</v>
      </c>
      <c r="AG1446" t="s">
        <v>88</v>
      </c>
      <c r="AH1446" s="3">
        <v>45808</v>
      </c>
      <c r="AJ1446" t="s">
        <v>56</v>
      </c>
      <c r="AK1446" s="3"/>
      <c r="AM1446" s="3"/>
      <c r="AN1446" t="s">
        <v>57</v>
      </c>
      <c r="AO1446" s="3"/>
      <c r="AR1446"/>
      <c r="AS1446">
        <v>202505</v>
      </c>
      <c r="AT1446" s="3">
        <v>45808</v>
      </c>
      <c r="AU1446">
        <v>2207039</v>
      </c>
      <c r="AW1446" s="3"/>
      <c r="AY1446" s="3"/>
      <c r="BA1446" s="3"/>
      <c r="BC1446" s="3"/>
      <c r="BD1446">
        <v>202505</v>
      </c>
      <c r="BE1446">
        <v>202505</v>
      </c>
      <c r="BF1446" s="5">
        <f>IFERROR(VLOOKUP(Sheet1[[#This Row],[ASESOR]],Parámetros!A:B,2,0),Sheet1[[#This Row],[PERIODO_ALTA]])</f>
        <v>202505</v>
      </c>
      <c r="BG1446" s="5" t="str">
        <f>_xlfn.CONCAT(TRIM(Sheet1[[#This Row],[ASESOR]])," ",TRIM(Sheet1[[#This Row],[DEPARTAMENTO]]))</f>
        <v>SAVY OUTSOURCING S.A.C. La Libertad</v>
      </c>
      <c r="BH1446" s="5" t="str">
        <f>Sheet1[[#This Row],[DNI_ASESOR]]</f>
        <v>20611812893</v>
      </c>
      <c r="BI1446">
        <f>IF(Sheet1[[#This Row],[GRUPO]]="G1",IF(AND(Sheet1[[#This Row],[RECIBO1_PAGADO]]&lt;&gt;"",Sheet1[[#This Row],[RECIBO1_PAGADO]]&lt;=DATEVALUE("10/06/2025")),1,0),0)</f>
        <v>0</v>
      </c>
      <c r="BJ1446" s="9">
        <f>Sheet1[[#This Row],[PRECIO CON IGV EXTERNO]]/1.18</f>
        <v>58.474576271186443</v>
      </c>
      <c r="BK1446" s="5" t="str">
        <f>IF(MONTH(Sheet1[[#This Row],[WS_RECIBO1_EMISION]])=5,"G1",IF(MONTH(Sheet1[[#This Row],[WS_RECIBO1_EMISION]])-5=1,"G2","POR DEFINIR"))</f>
        <v>POR DEFINIR</v>
      </c>
      <c r="BL1446" s="5" t="s">
        <v>1798</v>
      </c>
    </row>
    <row r="1447" spans="1:64" x14ac:dyDescent="0.25">
      <c r="A1447">
        <v>2207059</v>
      </c>
      <c r="B1447" t="s">
        <v>1762</v>
      </c>
      <c r="C1447" t="s">
        <v>89</v>
      </c>
      <c r="D1447" t="s">
        <v>89</v>
      </c>
      <c r="E1447" t="s">
        <v>90</v>
      </c>
      <c r="H1447" s="3">
        <v>45805</v>
      </c>
      <c r="I1447" s="13">
        <v>45808.560612303241</v>
      </c>
      <c r="J1447" t="s">
        <v>192</v>
      </c>
      <c r="K1447">
        <v>400</v>
      </c>
      <c r="L1447" t="s">
        <v>186</v>
      </c>
      <c r="M1447" t="s">
        <v>53</v>
      </c>
      <c r="N1447">
        <v>0</v>
      </c>
      <c r="O1447">
        <v>0</v>
      </c>
      <c r="P1447">
        <v>0</v>
      </c>
      <c r="Q1447">
        <v>0</v>
      </c>
      <c r="R1447" t="s">
        <v>227</v>
      </c>
      <c r="S1447" t="s">
        <v>227</v>
      </c>
      <c r="T1447">
        <v>0</v>
      </c>
      <c r="U1447" t="s">
        <v>227</v>
      </c>
      <c r="V1447" t="s">
        <v>227</v>
      </c>
      <c r="W1447" t="s">
        <v>227</v>
      </c>
      <c r="X1447" t="s">
        <v>227</v>
      </c>
      <c r="Y1447" t="s">
        <v>227</v>
      </c>
      <c r="Z1447" t="s">
        <v>227</v>
      </c>
      <c r="AA1447" t="s">
        <v>62</v>
      </c>
      <c r="AB1447">
        <v>129</v>
      </c>
      <c r="AC1447">
        <v>129</v>
      </c>
      <c r="AD1447" t="s">
        <v>67</v>
      </c>
      <c r="AE1447" t="s">
        <v>4</v>
      </c>
      <c r="AF1447" t="s">
        <v>8</v>
      </c>
      <c r="AG1447" t="s">
        <v>88</v>
      </c>
      <c r="AH1447" s="3">
        <v>45808</v>
      </c>
      <c r="AJ1447" t="s">
        <v>56</v>
      </c>
      <c r="AK1447" s="3"/>
      <c r="AM1447" s="3"/>
      <c r="AN1447" t="s">
        <v>57</v>
      </c>
      <c r="AO1447" s="3"/>
      <c r="AR1447"/>
      <c r="AS1447">
        <v>202505</v>
      </c>
      <c r="AT1447" s="3">
        <v>45808</v>
      </c>
      <c r="AU1447">
        <v>2207059</v>
      </c>
      <c r="AW1447" s="3"/>
      <c r="AY1447" s="3"/>
      <c r="BA1447" s="3"/>
      <c r="BC1447" s="3"/>
      <c r="BD1447">
        <v>202505</v>
      </c>
      <c r="BE1447">
        <v>202505</v>
      </c>
      <c r="BF1447" s="5">
        <f>IFERROR(VLOOKUP(Sheet1[[#This Row],[ASESOR]],Parámetros!A:B,2,0),Sheet1[[#This Row],[PERIODO_ALTA]])</f>
        <v>202505</v>
      </c>
      <c r="BG1447" s="5" t="str">
        <f>_xlfn.CONCAT(TRIM(Sheet1[[#This Row],[ASESOR]])," ",TRIM(Sheet1[[#This Row],[DEPARTAMENTO]]))</f>
        <v>ALIV TELECOM S.A.C. Piura</v>
      </c>
      <c r="BH1447" s="5" t="str">
        <f>Sheet1[[#This Row],[DNI_ASESOR]]</f>
        <v>20609316170</v>
      </c>
      <c r="BI1447">
        <f>IF(Sheet1[[#This Row],[GRUPO]]="G1",IF(AND(Sheet1[[#This Row],[RECIBO1_PAGADO]]&lt;&gt;"",Sheet1[[#This Row],[RECIBO1_PAGADO]]&lt;=DATEVALUE("10/06/2025")),1,0),0)</f>
        <v>0</v>
      </c>
      <c r="BJ1447" s="9">
        <f>Sheet1[[#This Row],[PRECIO CON IGV EXTERNO]]/1.18</f>
        <v>109.32203389830509</v>
      </c>
      <c r="BK1447" s="5" t="str">
        <f>IF(MONTH(Sheet1[[#This Row],[WS_RECIBO1_EMISION]])=5,"G1",IF(MONTH(Sheet1[[#This Row],[WS_RECIBO1_EMISION]])-5=1,"G2","POR DEFINIR"))</f>
        <v>POR DEFINIR</v>
      </c>
      <c r="BL1447" s="5" t="s">
        <v>1798</v>
      </c>
    </row>
    <row r="1448" spans="1:64" x14ac:dyDescent="0.25">
      <c r="A1448">
        <v>2207085</v>
      </c>
      <c r="B1448" t="s">
        <v>1763</v>
      </c>
      <c r="C1448" t="s">
        <v>85</v>
      </c>
      <c r="D1448" t="s">
        <v>86</v>
      </c>
      <c r="E1448" t="s">
        <v>87</v>
      </c>
      <c r="G1448" t="s">
        <v>1764</v>
      </c>
      <c r="H1448" s="3">
        <v>45808</v>
      </c>
      <c r="I1448" s="13">
        <v>45808.587743090276</v>
      </c>
      <c r="J1448" t="s">
        <v>195</v>
      </c>
      <c r="K1448">
        <v>1000</v>
      </c>
      <c r="L1448" t="s">
        <v>188</v>
      </c>
      <c r="M1448" t="s">
        <v>58</v>
      </c>
      <c r="N1448">
        <v>1</v>
      </c>
      <c r="O1448">
        <v>0</v>
      </c>
      <c r="P1448">
        <v>0</v>
      </c>
      <c r="Q1448">
        <v>0</v>
      </c>
      <c r="R1448" t="s">
        <v>227</v>
      </c>
      <c r="S1448" t="s">
        <v>227</v>
      </c>
      <c r="T1448">
        <v>0</v>
      </c>
      <c r="U1448" t="s">
        <v>227</v>
      </c>
      <c r="V1448" t="s">
        <v>227</v>
      </c>
      <c r="W1448" t="s">
        <v>227</v>
      </c>
      <c r="X1448" t="s">
        <v>227</v>
      </c>
      <c r="Y1448" t="s">
        <v>227</v>
      </c>
      <c r="Z1448" t="s">
        <v>228</v>
      </c>
      <c r="AA1448" t="s">
        <v>59</v>
      </c>
      <c r="AB1448">
        <v>129.9</v>
      </c>
      <c r="AC1448">
        <v>111.563</v>
      </c>
      <c r="AD1448" t="s">
        <v>67</v>
      </c>
      <c r="AE1448" t="s">
        <v>141</v>
      </c>
      <c r="AF1448" t="s">
        <v>187</v>
      </c>
      <c r="AG1448" t="s">
        <v>88</v>
      </c>
      <c r="AH1448" s="3">
        <v>45808</v>
      </c>
      <c r="AJ1448" t="s">
        <v>56</v>
      </c>
      <c r="AK1448" s="3"/>
      <c r="AM1448" s="3"/>
      <c r="AN1448" t="s">
        <v>57</v>
      </c>
      <c r="AO1448" s="3"/>
      <c r="AR1448"/>
      <c r="AS1448">
        <v>202505</v>
      </c>
      <c r="AT1448" s="3">
        <v>45808</v>
      </c>
      <c r="AU1448">
        <v>2207085</v>
      </c>
      <c r="AW1448" s="3"/>
      <c r="AY1448" s="3"/>
      <c r="BA1448" s="3"/>
      <c r="BC1448" s="3"/>
      <c r="BD1448">
        <v>202505</v>
      </c>
      <c r="BE1448">
        <v>202505</v>
      </c>
      <c r="BF1448" s="5">
        <f>IFERROR(VLOOKUP(Sheet1[[#This Row],[ASESOR]],Parámetros!A:B,2,0),Sheet1[[#This Row],[PERIODO_ALTA]])</f>
        <v>202505</v>
      </c>
      <c r="BG1448" s="5" t="str">
        <f>_xlfn.CONCAT(TRIM(Sheet1[[#This Row],[ASESOR]])," ",TRIM(Sheet1[[#This Row],[DEPARTAMENTO]]))</f>
        <v>EXPORTEL PROVINCIA Lambayeque</v>
      </c>
      <c r="BH1448" s="5" t="str">
        <f>Sheet1[[#This Row],[DNI_ASESOR]]</f>
        <v>20610487672</v>
      </c>
      <c r="BI1448">
        <f>IF(Sheet1[[#This Row],[GRUPO]]="G1",IF(AND(Sheet1[[#This Row],[RECIBO1_PAGADO]]&lt;&gt;"",Sheet1[[#This Row],[RECIBO1_PAGADO]]&lt;=DATEVALUE("10/06/2025")),1,0),0)</f>
        <v>0</v>
      </c>
      <c r="BJ1448" s="9">
        <f>Sheet1[[#This Row],[PRECIO CON IGV EXTERNO]]/1.18</f>
        <v>94.544915254237296</v>
      </c>
      <c r="BK1448" s="5" t="str">
        <f>IF(MONTH(Sheet1[[#This Row],[WS_RECIBO1_EMISION]])=5,"G1",IF(MONTH(Sheet1[[#This Row],[WS_RECIBO1_EMISION]])-5=1,"G2","POR DEFINIR"))</f>
        <v>POR DEFINIR</v>
      </c>
      <c r="BL1448" s="5" t="s">
        <v>1798</v>
      </c>
    </row>
    <row r="1449" spans="1:64" x14ac:dyDescent="0.25">
      <c r="A1449">
        <v>2207122</v>
      </c>
      <c r="B1449" t="s">
        <v>1765</v>
      </c>
      <c r="C1449" t="s">
        <v>89</v>
      </c>
      <c r="D1449" t="s">
        <v>89</v>
      </c>
      <c r="E1449" t="s">
        <v>89</v>
      </c>
      <c r="H1449" s="3">
        <v>45808</v>
      </c>
      <c r="I1449" s="13">
        <v>45808.575348958337</v>
      </c>
      <c r="J1449" t="s">
        <v>190</v>
      </c>
      <c r="K1449">
        <v>350</v>
      </c>
      <c r="L1449" t="s">
        <v>186</v>
      </c>
      <c r="M1449" t="s">
        <v>53</v>
      </c>
      <c r="N1449">
        <v>0</v>
      </c>
      <c r="O1449">
        <v>0</v>
      </c>
      <c r="P1449">
        <v>0</v>
      </c>
      <c r="Q1449">
        <v>0</v>
      </c>
      <c r="R1449" t="s">
        <v>227</v>
      </c>
      <c r="S1449" t="s">
        <v>227</v>
      </c>
      <c r="T1449">
        <v>0</v>
      </c>
      <c r="U1449" t="s">
        <v>227</v>
      </c>
      <c r="V1449" t="s">
        <v>227</v>
      </c>
      <c r="W1449" t="s">
        <v>227</v>
      </c>
      <c r="X1449" t="s">
        <v>227</v>
      </c>
      <c r="Y1449" t="s">
        <v>227</v>
      </c>
      <c r="Z1449" t="s">
        <v>227</v>
      </c>
      <c r="AA1449" t="s">
        <v>54</v>
      </c>
      <c r="AB1449">
        <v>69</v>
      </c>
      <c r="AC1449">
        <v>69</v>
      </c>
      <c r="AD1449" t="s">
        <v>67</v>
      </c>
      <c r="AE1449" t="s">
        <v>141</v>
      </c>
      <c r="AF1449" t="s">
        <v>187</v>
      </c>
      <c r="AG1449" t="s">
        <v>88</v>
      </c>
      <c r="AH1449" s="3">
        <v>45808</v>
      </c>
      <c r="AJ1449" t="s">
        <v>56</v>
      </c>
      <c r="AK1449" s="3"/>
      <c r="AM1449" s="3"/>
      <c r="AN1449" t="s">
        <v>57</v>
      </c>
      <c r="AO1449" s="3"/>
      <c r="AR1449"/>
      <c r="AS1449">
        <v>202505</v>
      </c>
      <c r="AT1449" s="3">
        <v>45808</v>
      </c>
      <c r="AU1449">
        <v>2207122</v>
      </c>
      <c r="AW1449" s="3"/>
      <c r="AY1449" s="3"/>
      <c r="BA1449" s="3"/>
      <c r="BC1449" s="3"/>
      <c r="BD1449">
        <v>202505</v>
      </c>
      <c r="BE1449">
        <v>202505</v>
      </c>
      <c r="BF1449" s="5">
        <f>IFERROR(VLOOKUP(Sheet1[[#This Row],[ASESOR]],Parámetros!A:B,2,0),Sheet1[[#This Row],[PERIODO_ALTA]])</f>
        <v>202505</v>
      </c>
      <c r="BG1449" s="5" t="str">
        <f>_xlfn.CONCAT(TRIM(Sheet1[[#This Row],[ASESOR]])," ",TRIM(Sheet1[[#This Row],[DEPARTAMENTO]]))</f>
        <v>EXPORTEL PROVINCIA Piura</v>
      </c>
      <c r="BH1449" s="5" t="str">
        <f>Sheet1[[#This Row],[DNI_ASESOR]]</f>
        <v>20610487672</v>
      </c>
      <c r="BI1449">
        <f>IF(Sheet1[[#This Row],[GRUPO]]="G1",IF(AND(Sheet1[[#This Row],[RECIBO1_PAGADO]]&lt;&gt;"",Sheet1[[#This Row],[RECIBO1_PAGADO]]&lt;=DATEVALUE("10/06/2025")),1,0),0)</f>
        <v>0</v>
      </c>
      <c r="BJ1449" s="9">
        <f>Sheet1[[#This Row],[PRECIO CON IGV EXTERNO]]/1.18</f>
        <v>58.474576271186443</v>
      </c>
      <c r="BK1449" s="5" t="str">
        <f>IF(MONTH(Sheet1[[#This Row],[WS_RECIBO1_EMISION]])=5,"G1",IF(MONTH(Sheet1[[#This Row],[WS_RECIBO1_EMISION]])-5=1,"G2","POR DEFINIR"))</f>
        <v>POR DEFINIR</v>
      </c>
      <c r="BL1449" s="5" t="s">
        <v>1798</v>
      </c>
    </row>
    <row r="1450" spans="1:64" x14ac:dyDescent="0.25">
      <c r="A1450">
        <v>2207152</v>
      </c>
      <c r="B1450" t="s">
        <v>1766</v>
      </c>
      <c r="C1450" t="s">
        <v>89</v>
      </c>
      <c r="D1450" t="s">
        <v>89</v>
      </c>
      <c r="E1450" t="s">
        <v>93</v>
      </c>
      <c r="H1450" s="3">
        <v>45808</v>
      </c>
      <c r="I1450" s="13">
        <v>45808.602222800924</v>
      </c>
      <c r="J1450" t="s">
        <v>190</v>
      </c>
      <c r="K1450">
        <v>350</v>
      </c>
      <c r="L1450" t="s">
        <v>186</v>
      </c>
      <c r="M1450" t="s">
        <v>53</v>
      </c>
      <c r="N1450">
        <v>0</v>
      </c>
      <c r="O1450">
        <v>0</v>
      </c>
      <c r="P1450">
        <v>0</v>
      </c>
      <c r="Q1450">
        <v>0</v>
      </c>
      <c r="R1450" t="s">
        <v>227</v>
      </c>
      <c r="S1450" t="s">
        <v>227</v>
      </c>
      <c r="T1450">
        <v>0</v>
      </c>
      <c r="U1450" t="s">
        <v>227</v>
      </c>
      <c r="V1450" t="s">
        <v>227</v>
      </c>
      <c r="W1450" t="s">
        <v>227</v>
      </c>
      <c r="X1450" t="s">
        <v>227</v>
      </c>
      <c r="Y1450" t="s">
        <v>227</v>
      </c>
      <c r="Z1450" t="s">
        <v>227</v>
      </c>
      <c r="AA1450" t="s">
        <v>54</v>
      </c>
      <c r="AB1450">
        <v>69</v>
      </c>
      <c r="AC1450">
        <v>69</v>
      </c>
      <c r="AD1450" t="s">
        <v>55</v>
      </c>
      <c r="AE1450" t="s">
        <v>4</v>
      </c>
      <c r="AF1450" t="s">
        <v>8</v>
      </c>
      <c r="AG1450" t="s">
        <v>88</v>
      </c>
      <c r="AH1450" s="3">
        <v>45808</v>
      </c>
      <c r="AJ1450" t="s">
        <v>56</v>
      </c>
      <c r="AK1450" s="3"/>
      <c r="AM1450" s="3"/>
      <c r="AN1450" t="s">
        <v>57</v>
      </c>
      <c r="AO1450" s="3"/>
      <c r="AR1450"/>
      <c r="AS1450">
        <v>202505</v>
      </c>
      <c r="AT1450" s="3">
        <v>45808</v>
      </c>
      <c r="AU1450">
        <v>2207152</v>
      </c>
      <c r="AW1450" s="3"/>
      <c r="AY1450" s="3"/>
      <c r="BA1450" s="3"/>
      <c r="BC1450" s="3"/>
      <c r="BD1450">
        <v>202505</v>
      </c>
      <c r="BE1450">
        <v>202505</v>
      </c>
      <c r="BF1450" s="5">
        <f>IFERROR(VLOOKUP(Sheet1[[#This Row],[ASESOR]],Parámetros!A:B,2,0),Sheet1[[#This Row],[PERIODO_ALTA]])</f>
        <v>202505</v>
      </c>
      <c r="BG1450" s="5" t="str">
        <f>_xlfn.CONCAT(TRIM(Sheet1[[#This Row],[ASESOR]])," ",TRIM(Sheet1[[#This Row],[DEPARTAMENTO]]))</f>
        <v>ALIV TELECOM S.A.C. Piura</v>
      </c>
      <c r="BH1450" s="5" t="str">
        <f>Sheet1[[#This Row],[DNI_ASESOR]]</f>
        <v>20609316170</v>
      </c>
      <c r="BI1450">
        <f>IF(Sheet1[[#This Row],[GRUPO]]="G1",IF(AND(Sheet1[[#This Row],[RECIBO1_PAGADO]]&lt;&gt;"",Sheet1[[#This Row],[RECIBO1_PAGADO]]&lt;=DATEVALUE("10/06/2025")),1,0),0)</f>
        <v>0</v>
      </c>
      <c r="BJ1450" s="9">
        <f>Sheet1[[#This Row],[PRECIO CON IGV EXTERNO]]/1.18</f>
        <v>58.474576271186443</v>
      </c>
      <c r="BK1450" s="5" t="str">
        <f>IF(MONTH(Sheet1[[#This Row],[WS_RECIBO1_EMISION]])=5,"G1",IF(MONTH(Sheet1[[#This Row],[WS_RECIBO1_EMISION]])-5=1,"G2","POR DEFINIR"))</f>
        <v>POR DEFINIR</v>
      </c>
      <c r="BL1450" s="5" t="s">
        <v>1798</v>
      </c>
    </row>
    <row r="1451" spans="1:64" x14ac:dyDescent="0.25">
      <c r="A1451">
        <v>2207179</v>
      </c>
      <c r="B1451" t="s">
        <v>1767</v>
      </c>
      <c r="C1451" t="s">
        <v>94</v>
      </c>
      <c r="D1451" t="s">
        <v>95</v>
      </c>
      <c r="E1451" t="s">
        <v>96</v>
      </c>
      <c r="H1451" s="3">
        <v>45796</v>
      </c>
      <c r="I1451" s="13">
        <v>45808.602214467595</v>
      </c>
      <c r="J1451" t="s">
        <v>190</v>
      </c>
      <c r="K1451">
        <v>350</v>
      </c>
      <c r="L1451" t="s">
        <v>186</v>
      </c>
      <c r="M1451" t="s">
        <v>53</v>
      </c>
      <c r="N1451">
        <v>0</v>
      </c>
      <c r="O1451">
        <v>0</v>
      </c>
      <c r="P1451">
        <v>0</v>
      </c>
      <c r="Q1451">
        <v>0</v>
      </c>
      <c r="R1451" t="s">
        <v>227</v>
      </c>
      <c r="S1451" t="s">
        <v>227</v>
      </c>
      <c r="T1451">
        <v>0</v>
      </c>
      <c r="U1451" t="s">
        <v>227</v>
      </c>
      <c r="V1451" t="s">
        <v>227</v>
      </c>
      <c r="W1451" t="s">
        <v>227</v>
      </c>
      <c r="X1451" t="s">
        <v>227</v>
      </c>
      <c r="Y1451" t="s">
        <v>227</v>
      </c>
      <c r="Z1451" t="s">
        <v>227</v>
      </c>
      <c r="AA1451" t="s">
        <v>54</v>
      </c>
      <c r="AB1451">
        <v>69</v>
      </c>
      <c r="AC1451">
        <v>69</v>
      </c>
      <c r="AD1451" t="s">
        <v>67</v>
      </c>
      <c r="AE1451" t="s">
        <v>4</v>
      </c>
      <c r="AF1451" t="s">
        <v>8</v>
      </c>
      <c r="AG1451" t="s">
        <v>88</v>
      </c>
      <c r="AH1451" s="3">
        <v>45808</v>
      </c>
      <c r="AJ1451" t="s">
        <v>56</v>
      </c>
      <c r="AK1451" s="3"/>
      <c r="AM1451" s="3"/>
      <c r="AN1451" t="s">
        <v>57</v>
      </c>
      <c r="AO1451" s="3"/>
      <c r="AR1451"/>
      <c r="AS1451">
        <v>202505</v>
      </c>
      <c r="AT1451" s="3">
        <v>45808</v>
      </c>
      <c r="AU1451">
        <v>2207179</v>
      </c>
      <c r="AW1451" s="3"/>
      <c r="AY1451" s="3"/>
      <c r="BA1451" s="3"/>
      <c r="BC1451" s="3"/>
      <c r="BD1451">
        <v>202505</v>
      </c>
      <c r="BE1451">
        <v>202505</v>
      </c>
      <c r="BF1451" s="5">
        <f>IFERROR(VLOOKUP(Sheet1[[#This Row],[ASESOR]],Parámetros!A:B,2,0),Sheet1[[#This Row],[PERIODO_ALTA]])</f>
        <v>202505</v>
      </c>
      <c r="BG1451" s="5" t="str">
        <f>_xlfn.CONCAT(TRIM(Sheet1[[#This Row],[ASESOR]])," ",TRIM(Sheet1[[#This Row],[DEPARTAMENTO]]))</f>
        <v>ALIV TELECOM S.A.C. La Libertad</v>
      </c>
      <c r="BH1451" s="5" t="str">
        <f>Sheet1[[#This Row],[DNI_ASESOR]]</f>
        <v>20609316170</v>
      </c>
      <c r="BI1451">
        <f>IF(Sheet1[[#This Row],[GRUPO]]="G1",IF(AND(Sheet1[[#This Row],[RECIBO1_PAGADO]]&lt;&gt;"",Sheet1[[#This Row],[RECIBO1_PAGADO]]&lt;=DATEVALUE("10/06/2025")),1,0),0)</f>
        <v>0</v>
      </c>
      <c r="BJ1451" s="9">
        <f>Sheet1[[#This Row],[PRECIO CON IGV EXTERNO]]/1.18</f>
        <v>58.474576271186443</v>
      </c>
      <c r="BK1451" s="5" t="str">
        <f>IF(MONTH(Sheet1[[#This Row],[WS_RECIBO1_EMISION]])=5,"G1",IF(MONTH(Sheet1[[#This Row],[WS_RECIBO1_EMISION]])-5=1,"G2","POR DEFINIR"))</f>
        <v>POR DEFINIR</v>
      </c>
      <c r="BL1451" s="5" t="s">
        <v>1798</v>
      </c>
    </row>
    <row r="1452" spans="1:64" x14ac:dyDescent="0.25">
      <c r="A1452">
        <v>2207213</v>
      </c>
      <c r="B1452" t="s">
        <v>1768</v>
      </c>
      <c r="C1452" t="s">
        <v>85</v>
      </c>
      <c r="D1452" t="s">
        <v>86</v>
      </c>
      <c r="E1452" t="s">
        <v>87</v>
      </c>
      <c r="H1452" s="3">
        <v>45808</v>
      </c>
      <c r="I1452" s="13">
        <v>45808.627317824074</v>
      </c>
      <c r="J1452" t="s">
        <v>190</v>
      </c>
      <c r="K1452">
        <v>350</v>
      </c>
      <c r="L1452" t="s">
        <v>186</v>
      </c>
      <c r="M1452" t="s">
        <v>53</v>
      </c>
      <c r="N1452">
        <v>0</v>
      </c>
      <c r="O1452">
        <v>0</v>
      </c>
      <c r="P1452">
        <v>0</v>
      </c>
      <c r="Q1452">
        <v>0</v>
      </c>
      <c r="R1452" t="s">
        <v>227</v>
      </c>
      <c r="S1452" t="s">
        <v>227</v>
      </c>
      <c r="T1452">
        <v>0</v>
      </c>
      <c r="U1452" t="s">
        <v>227</v>
      </c>
      <c r="V1452" t="s">
        <v>227</v>
      </c>
      <c r="W1452" t="s">
        <v>227</v>
      </c>
      <c r="X1452" t="s">
        <v>227</v>
      </c>
      <c r="Y1452" t="s">
        <v>227</v>
      </c>
      <c r="Z1452" t="s">
        <v>227</v>
      </c>
      <c r="AA1452" t="s">
        <v>64</v>
      </c>
      <c r="AB1452">
        <v>69</v>
      </c>
      <c r="AC1452">
        <v>69</v>
      </c>
      <c r="AD1452" t="s">
        <v>67</v>
      </c>
      <c r="AE1452" t="s">
        <v>91</v>
      </c>
      <c r="AF1452" t="s">
        <v>92</v>
      </c>
      <c r="AG1452" t="s">
        <v>88</v>
      </c>
      <c r="AH1452" s="3">
        <v>45808</v>
      </c>
      <c r="AJ1452" t="s">
        <v>56</v>
      </c>
      <c r="AK1452" s="3"/>
      <c r="AM1452" s="3"/>
      <c r="AN1452" t="s">
        <v>57</v>
      </c>
      <c r="AO1452" s="3"/>
      <c r="AR1452"/>
      <c r="AS1452">
        <v>202505</v>
      </c>
      <c r="AT1452" s="3">
        <v>45808</v>
      </c>
      <c r="AU1452">
        <v>2207213</v>
      </c>
      <c r="AW1452" s="3"/>
      <c r="AY1452" s="3"/>
      <c r="BA1452" s="3"/>
      <c r="BC1452" s="3"/>
      <c r="BD1452">
        <v>202505</v>
      </c>
      <c r="BE1452">
        <v>202505</v>
      </c>
      <c r="BF1452" s="5">
        <f>IFERROR(VLOOKUP(Sheet1[[#This Row],[ASESOR]],Parámetros!A:B,2,0),Sheet1[[#This Row],[PERIODO_ALTA]])</f>
        <v>202505</v>
      </c>
      <c r="BG1452" s="5" t="str">
        <f>_xlfn.CONCAT(TRIM(Sheet1[[#This Row],[ASESOR]])," ",TRIM(Sheet1[[#This Row],[DEPARTAMENTO]]))</f>
        <v>YBENS GROUP Lambayeque</v>
      </c>
      <c r="BH1452" s="5" t="str">
        <f>Sheet1[[#This Row],[DNI_ASESOR]]</f>
        <v>20610803131</v>
      </c>
      <c r="BI1452">
        <f>IF(Sheet1[[#This Row],[GRUPO]]="G1",IF(AND(Sheet1[[#This Row],[RECIBO1_PAGADO]]&lt;&gt;"",Sheet1[[#This Row],[RECIBO1_PAGADO]]&lt;=DATEVALUE("10/06/2025")),1,0),0)</f>
        <v>0</v>
      </c>
      <c r="BJ1452" s="9">
        <f>Sheet1[[#This Row],[PRECIO CON IGV EXTERNO]]/1.18</f>
        <v>58.474576271186443</v>
      </c>
      <c r="BK1452" s="5" t="str">
        <f>IF(MONTH(Sheet1[[#This Row],[WS_RECIBO1_EMISION]])=5,"G1",IF(MONTH(Sheet1[[#This Row],[WS_RECIBO1_EMISION]])-5=1,"G2","POR DEFINIR"))</f>
        <v>POR DEFINIR</v>
      </c>
      <c r="BL1452" s="5" t="s">
        <v>1798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B690-8CA0-4C4D-9CD6-732C3EEE0865}">
  <sheetPr codeName="Hoja5"/>
  <dimension ref="A1:W70"/>
  <sheetViews>
    <sheetView zoomScale="85" zoomScaleNormal="85" workbookViewId="0">
      <selection activeCell="X15" sqref="X15"/>
    </sheetView>
  </sheetViews>
  <sheetFormatPr baseColWidth="10" defaultRowHeight="13.2" x14ac:dyDescent="0.25"/>
  <cols>
    <col min="1" max="1" width="9.33203125" bestFit="1" customWidth="1"/>
    <col min="2" max="2" width="10.109375" bestFit="1" customWidth="1"/>
    <col min="4" max="4" width="62.33203125" style="1" bestFit="1" customWidth="1"/>
    <col min="5" max="5" width="8.33203125" bestFit="1" customWidth="1"/>
    <col min="6" max="6" width="12" style="1" bestFit="1" customWidth="1"/>
    <col min="7" max="7" width="12.109375" style="1" customWidth="1"/>
    <col min="8" max="8" width="12.33203125" bestFit="1" customWidth="1"/>
    <col min="9" max="9" width="54.109375" hidden="1" customWidth="1"/>
    <col min="10" max="10" width="63.88671875" hidden="1" customWidth="1"/>
    <col min="11" max="11" width="11.44140625" hidden="1" customWidth="1"/>
    <col min="12" max="12" width="0" hidden="1" customWidth="1"/>
    <col min="13" max="13" width="54.109375" hidden="1" customWidth="1"/>
    <col min="14" max="17" width="0" hidden="1" customWidth="1"/>
    <col min="18" max="19" width="54.109375" hidden="1" customWidth="1"/>
  </cols>
  <sheetData>
    <row r="1" spans="1:23" ht="13.8" thickBot="1" x14ac:dyDescent="0.3">
      <c r="A1" s="49" t="s">
        <v>12</v>
      </c>
      <c r="B1" s="49"/>
      <c r="D1" s="50" t="s">
        <v>81</v>
      </c>
      <c r="E1" s="50"/>
      <c r="F1" s="50"/>
      <c r="G1" s="50"/>
    </row>
    <row r="2" spans="1:23" ht="14.4" thickBot="1" x14ac:dyDescent="0.3">
      <c r="A2" s="2" t="s">
        <v>0</v>
      </c>
      <c r="B2" s="2" t="s">
        <v>1</v>
      </c>
      <c r="C2" s="2"/>
      <c r="D2" s="25" t="s">
        <v>107</v>
      </c>
      <c r="E2" s="25" t="s">
        <v>3</v>
      </c>
      <c r="F2" s="26" t="s">
        <v>2</v>
      </c>
      <c r="G2" s="26" t="s">
        <v>118</v>
      </c>
      <c r="I2" s="2" t="s">
        <v>107</v>
      </c>
      <c r="M2" s="24" t="s">
        <v>244</v>
      </c>
      <c r="R2" t="s">
        <v>164</v>
      </c>
      <c r="S2" s="27" t="s">
        <v>164</v>
      </c>
      <c r="V2" s="51" t="s">
        <v>1796</v>
      </c>
      <c r="W2" s="51"/>
    </row>
    <row r="3" spans="1:23" x14ac:dyDescent="0.25">
      <c r="B3" s="3"/>
      <c r="D3" s="27" t="s">
        <v>164</v>
      </c>
      <c r="E3" s="22">
        <v>10</v>
      </c>
      <c r="F3" s="28">
        <v>20613447505</v>
      </c>
      <c r="G3" s="28"/>
      <c r="I3" s="8" t="s">
        <v>164</v>
      </c>
      <c r="J3" s="22" t="s">
        <v>164</v>
      </c>
      <c r="K3">
        <f>IF(EXACT(I3,J3),1,0)</f>
        <v>1</v>
      </c>
      <c r="M3" s="8" t="s">
        <v>164</v>
      </c>
      <c r="R3" t="s">
        <v>171</v>
      </c>
      <c r="S3" s="27" t="s">
        <v>171</v>
      </c>
      <c r="V3" s="27" t="s">
        <v>1003</v>
      </c>
      <c r="W3" s="30" t="s">
        <v>1797</v>
      </c>
    </row>
    <row r="4" spans="1:23" x14ac:dyDescent="0.25">
      <c r="D4" s="27" t="s">
        <v>171</v>
      </c>
      <c r="E4" s="22">
        <v>10</v>
      </c>
      <c r="F4" s="28">
        <v>20613447505</v>
      </c>
      <c r="G4" s="28"/>
      <c r="I4" s="8" t="s">
        <v>171</v>
      </c>
      <c r="J4" s="22" t="s">
        <v>171</v>
      </c>
      <c r="K4">
        <f t="shared" ref="K4:K53" si="0">IF(EXACT(I4,J4),1,0)</f>
        <v>1</v>
      </c>
      <c r="M4" s="8" t="s">
        <v>171</v>
      </c>
      <c r="R4" t="s">
        <v>172</v>
      </c>
      <c r="S4" s="27" t="s">
        <v>172</v>
      </c>
      <c r="V4" s="27" t="s">
        <v>913</v>
      </c>
      <c r="W4" s="30" t="s">
        <v>1797</v>
      </c>
    </row>
    <row r="5" spans="1:23" x14ac:dyDescent="0.25">
      <c r="D5" s="27" t="s">
        <v>172</v>
      </c>
      <c r="E5" s="22">
        <v>23</v>
      </c>
      <c r="F5" s="28">
        <v>20613447505</v>
      </c>
      <c r="G5" s="28"/>
      <c r="I5" s="8" t="s">
        <v>172</v>
      </c>
      <c r="J5" s="22" t="s">
        <v>172</v>
      </c>
      <c r="K5">
        <f t="shared" si="0"/>
        <v>1</v>
      </c>
      <c r="M5" s="8" t="s">
        <v>172</v>
      </c>
      <c r="R5" t="s">
        <v>108</v>
      </c>
      <c r="S5" s="27" t="s">
        <v>108</v>
      </c>
      <c r="V5" s="27" t="s">
        <v>94</v>
      </c>
      <c r="W5" s="30" t="s">
        <v>1798</v>
      </c>
    </row>
    <row r="6" spans="1:23" x14ac:dyDescent="0.25">
      <c r="D6" s="27" t="s">
        <v>108</v>
      </c>
      <c r="E6" s="22">
        <v>45</v>
      </c>
      <c r="F6" s="28">
        <v>20609316170</v>
      </c>
      <c r="G6" s="28" t="s">
        <v>149</v>
      </c>
      <c r="I6" s="8" t="s">
        <v>108</v>
      </c>
      <c r="J6" s="22" t="s">
        <v>108</v>
      </c>
      <c r="K6">
        <f t="shared" si="0"/>
        <v>1</v>
      </c>
      <c r="M6" s="8" t="s">
        <v>108</v>
      </c>
      <c r="R6" s="34" t="s">
        <v>1769</v>
      </c>
      <c r="S6" s="27" t="s">
        <v>109</v>
      </c>
      <c r="V6" s="27" t="s">
        <v>85</v>
      </c>
      <c r="W6" s="30" t="s">
        <v>1798</v>
      </c>
    </row>
    <row r="7" spans="1:23" x14ac:dyDescent="0.25">
      <c r="D7" s="27" t="s">
        <v>109</v>
      </c>
      <c r="E7" s="22">
        <v>250</v>
      </c>
      <c r="F7" s="28">
        <v>20609316170</v>
      </c>
      <c r="G7" s="28" t="s">
        <v>149</v>
      </c>
      <c r="I7" s="8" t="s">
        <v>109</v>
      </c>
      <c r="J7" s="22" t="s">
        <v>109</v>
      </c>
      <c r="K7">
        <f t="shared" si="0"/>
        <v>1</v>
      </c>
      <c r="M7" s="8" t="s">
        <v>109</v>
      </c>
      <c r="R7" s="34" t="s">
        <v>1770</v>
      </c>
      <c r="S7" s="27" t="s">
        <v>110</v>
      </c>
      <c r="V7" s="27" t="s">
        <v>89</v>
      </c>
      <c r="W7" s="30" t="s">
        <v>1798</v>
      </c>
    </row>
    <row r="8" spans="1:23" x14ac:dyDescent="0.25">
      <c r="D8" s="27" t="s">
        <v>110</v>
      </c>
      <c r="E8" s="22">
        <v>66</v>
      </c>
      <c r="F8" s="28">
        <v>20609316170</v>
      </c>
      <c r="G8" s="28" t="s">
        <v>149</v>
      </c>
      <c r="I8" s="8" t="s">
        <v>110</v>
      </c>
      <c r="J8" s="22" t="s">
        <v>110</v>
      </c>
      <c r="K8">
        <f t="shared" si="0"/>
        <v>1</v>
      </c>
      <c r="M8" s="8" t="s">
        <v>110</v>
      </c>
      <c r="R8" t="s">
        <v>109</v>
      </c>
      <c r="S8" s="27" t="s">
        <v>111</v>
      </c>
      <c r="V8" s="27" t="s">
        <v>98</v>
      </c>
      <c r="W8" s="30" t="s">
        <v>1798</v>
      </c>
    </row>
    <row r="9" spans="1:23" x14ac:dyDescent="0.25">
      <c r="D9" s="27" t="s">
        <v>111</v>
      </c>
      <c r="E9" s="22">
        <v>440</v>
      </c>
      <c r="F9" s="28">
        <v>20609316170</v>
      </c>
      <c r="G9" s="28" t="s">
        <v>149</v>
      </c>
      <c r="I9" s="8" t="s">
        <v>111</v>
      </c>
      <c r="J9" s="22" t="s">
        <v>111</v>
      </c>
      <c r="K9">
        <f t="shared" si="0"/>
        <v>1</v>
      </c>
      <c r="M9" s="8" t="s">
        <v>111</v>
      </c>
      <c r="R9" t="s">
        <v>110</v>
      </c>
      <c r="S9" s="29" t="s">
        <v>217</v>
      </c>
    </row>
    <row r="10" spans="1:23" x14ac:dyDescent="0.25">
      <c r="D10" s="29" t="s">
        <v>217</v>
      </c>
      <c r="E10" s="22">
        <v>20</v>
      </c>
      <c r="F10" s="28">
        <v>20613301144</v>
      </c>
      <c r="G10" s="28"/>
      <c r="I10" s="8" t="s">
        <v>217</v>
      </c>
      <c r="J10" s="22" t="s">
        <v>242</v>
      </c>
      <c r="K10">
        <f t="shared" si="0"/>
        <v>0</v>
      </c>
      <c r="M10" s="8" t="s">
        <v>217</v>
      </c>
      <c r="R10" t="s">
        <v>111</v>
      </c>
      <c r="S10" s="27" t="s">
        <v>144</v>
      </c>
    </row>
    <row r="11" spans="1:23" x14ac:dyDescent="0.25">
      <c r="D11" s="27" t="s">
        <v>144</v>
      </c>
      <c r="E11" s="22">
        <v>20</v>
      </c>
      <c r="F11" s="28">
        <v>20609402319</v>
      </c>
      <c r="G11" s="28"/>
      <c r="I11" s="8" t="s">
        <v>144</v>
      </c>
      <c r="J11" s="22" t="s">
        <v>217</v>
      </c>
      <c r="K11">
        <f t="shared" si="0"/>
        <v>0</v>
      </c>
      <c r="M11" s="8" t="s">
        <v>218</v>
      </c>
      <c r="R11" t="s">
        <v>217</v>
      </c>
      <c r="S11" s="27" t="s">
        <v>201</v>
      </c>
    </row>
    <row r="12" spans="1:23" x14ac:dyDescent="0.25">
      <c r="D12" s="27" t="s">
        <v>201</v>
      </c>
      <c r="E12" s="22" t="s">
        <v>183</v>
      </c>
      <c r="F12" s="28">
        <v>20609402319</v>
      </c>
      <c r="G12" s="28"/>
      <c r="I12" s="8" t="s">
        <v>201</v>
      </c>
      <c r="J12" s="22" t="s">
        <v>259</v>
      </c>
      <c r="K12">
        <f t="shared" si="0"/>
        <v>0</v>
      </c>
      <c r="M12" s="8" t="s">
        <v>219</v>
      </c>
      <c r="R12" s="34" t="s">
        <v>253</v>
      </c>
      <c r="S12" s="27" t="s">
        <v>173</v>
      </c>
    </row>
    <row r="13" spans="1:23" x14ac:dyDescent="0.25">
      <c r="D13" s="27" t="s">
        <v>173</v>
      </c>
      <c r="E13" s="22">
        <v>20</v>
      </c>
      <c r="F13" s="28">
        <v>20609402319</v>
      </c>
      <c r="G13" s="28"/>
      <c r="I13" s="8" t="s">
        <v>173</v>
      </c>
      <c r="J13" s="22" t="s">
        <v>218</v>
      </c>
      <c r="K13">
        <f t="shared" si="0"/>
        <v>0</v>
      </c>
      <c r="M13" s="8" t="s">
        <v>220</v>
      </c>
      <c r="R13" s="35" t="s">
        <v>1771</v>
      </c>
      <c r="S13" s="27" t="s">
        <v>174</v>
      </c>
    </row>
    <row r="14" spans="1:23" x14ac:dyDescent="0.25">
      <c r="D14" s="27" t="s">
        <v>174</v>
      </c>
      <c r="E14" s="22">
        <v>10</v>
      </c>
      <c r="F14" s="28">
        <v>20609402319</v>
      </c>
      <c r="G14" s="28"/>
      <c r="I14" s="8" t="s">
        <v>174</v>
      </c>
      <c r="J14" s="22" t="s">
        <v>219</v>
      </c>
      <c r="K14">
        <f t="shared" si="0"/>
        <v>0</v>
      </c>
      <c r="M14" s="8" t="s">
        <v>161</v>
      </c>
      <c r="R14" t="s">
        <v>144</v>
      </c>
      <c r="S14" s="27" t="s">
        <v>165</v>
      </c>
    </row>
    <row r="15" spans="1:23" x14ac:dyDescent="0.25">
      <c r="D15" s="27" t="s">
        <v>165</v>
      </c>
      <c r="E15" s="22" t="s">
        <v>183</v>
      </c>
      <c r="F15" s="28">
        <v>20612842389</v>
      </c>
      <c r="G15" s="28"/>
      <c r="I15" s="8" t="s">
        <v>165</v>
      </c>
      <c r="J15" s="22" t="s">
        <v>220</v>
      </c>
      <c r="K15">
        <f t="shared" si="0"/>
        <v>0</v>
      </c>
      <c r="M15" s="8" t="s">
        <v>162</v>
      </c>
      <c r="R15" s="34" t="s">
        <v>1772</v>
      </c>
      <c r="S15" s="27" t="s">
        <v>161</v>
      </c>
    </row>
    <row r="16" spans="1:23" x14ac:dyDescent="0.25">
      <c r="D16" s="27" t="s">
        <v>161</v>
      </c>
      <c r="E16" s="22">
        <v>22</v>
      </c>
      <c r="F16" s="28">
        <v>20612842389</v>
      </c>
      <c r="G16" s="28"/>
      <c r="I16" s="8" t="s">
        <v>161</v>
      </c>
      <c r="J16" s="22" t="s">
        <v>161</v>
      </c>
      <c r="K16">
        <f t="shared" si="0"/>
        <v>1</v>
      </c>
      <c r="M16" s="8" t="s">
        <v>160</v>
      </c>
      <c r="R16" s="34" t="s">
        <v>1773</v>
      </c>
      <c r="S16" s="27" t="s">
        <v>162</v>
      </c>
    </row>
    <row r="17" spans="4:19" x14ac:dyDescent="0.25">
      <c r="D17" s="27" t="s">
        <v>162</v>
      </c>
      <c r="E17" s="22" t="s">
        <v>183</v>
      </c>
      <c r="F17" s="28">
        <v>20612842389</v>
      </c>
      <c r="G17" s="28"/>
      <c r="I17" s="8" t="s">
        <v>162</v>
      </c>
      <c r="J17" s="22" t="s">
        <v>112</v>
      </c>
      <c r="K17">
        <f t="shared" si="0"/>
        <v>0</v>
      </c>
      <c r="M17" s="8" t="s">
        <v>112</v>
      </c>
      <c r="R17" s="34" t="s">
        <v>1774</v>
      </c>
      <c r="S17" s="27" t="s">
        <v>160</v>
      </c>
    </row>
    <row r="18" spans="4:19" x14ac:dyDescent="0.25">
      <c r="D18" s="27" t="s">
        <v>160</v>
      </c>
      <c r="E18" s="22" t="s">
        <v>183</v>
      </c>
      <c r="F18" s="28">
        <v>20612842389</v>
      </c>
      <c r="G18" s="28"/>
      <c r="I18" s="1" t="s">
        <v>160</v>
      </c>
      <c r="J18" s="22" t="s">
        <v>145</v>
      </c>
      <c r="K18">
        <f t="shared" si="0"/>
        <v>0</v>
      </c>
      <c r="M18" s="8" t="s">
        <v>145</v>
      </c>
      <c r="R18" s="34" t="s">
        <v>254</v>
      </c>
      <c r="S18" s="29" t="s">
        <v>166</v>
      </c>
    </row>
    <row r="19" spans="4:19" x14ac:dyDescent="0.25">
      <c r="D19" s="29" t="s">
        <v>166</v>
      </c>
      <c r="E19" s="22" t="s">
        <v>183</v>
      </c>
      <c r="F19" s="28">
        <v>20607755044</v>
      </c>
      <c r="G19" s="28"/>
      <c r="I19" s="1" t="s">
        <v>166</v>
      </c>
      <c r="J19" s="22" t="s">
        <v>167</v>
      </c>
      <c r="K19">
        <f t="shared" si="0"/>
        <v>0</v>
      </c>
      <c r="M19" s="8" t="s">
        <v>167</v>
      </c>
      <c r="R19" s="34" t="s">
        <v>255</v>
      </c>
      <c r="S19" s="29" t="s">
        <v>112</v>
      </c>
    </row>
    <row r="20" spans="4:19" x14ac:dyDescent="0.25">
      <c r="D20" s="29" t="s">
        <v>112</v>
      </c>
      <c r="E20" s="22">
        <v>12</v>
      </c>
      <c r="F20" s="28">
        <v>20607755044</v>
      </c>
      <c r="G20" s="28"/>
      <c r="I20" s="1" t="s">
        <v>112</v>
      </c>
      <c r="J20" s="22" t="s">
        <v>202</v>
      </c>
      <c r="K20">
        <f t="shared" si="0"/>
        <v>0</v>
      </c>
      <c r="M20" s="8" t="s">
        <v>202</v>
      </c>
      <c r="R20" t="s">
        <v>165</v>
      </c>
      <c r="S20" s="29" t="s">
        <v>145</v>
      </c>
    </row>
    <row r="21" spans="4:19" x14ac:dyDescent="0.25">
      <c r="D21" s="29" t="s">
        <v>145</v>
      </c>
      <c r="E21" s="22">
        <v>20</v>
      </c>
      <c r="F21" s="28">
        <v>20607755044</v>
      </c>
      <c r="G21" s="28"/>
      <c r="I21" s="1" t="s">
        <v>145</v>
      </c>
      <c r="J21" s="22" t="s">
        <v>113</v>
      </c>
      <c r="K21">
        <f t="shared" si="0"/>
        <v>0</v>
      </c>
      <c r="M21" s="8" t="s">
        <v>113</v>
      </c>
      <c r="R21" s="34" t="s">
        <v>1775</v>
      </c>
      <c r="S21" s="29" t="s">
        <v>167</v>
      </c>
    </row>
    <row r="22" spans="4:19" x14ac:dyDescent="0.25">
      <c r="D22" s="29" t="s">
        <v>167</v>
      </c>
      <c r="E22" s="22">
        <v>20</v>
      </c>
      <c r="F22" s="28">
        <v>20607755044</v>
      </c>
      <c r="G22" s="28"/>
      <c r="I22" s="1" t="s">
        <v>167</v>
      </c>
      <c r="J22" s="22" t="s">
        <v>114</v>
      </c>
      <c r="K22">
        <f t="shared" si="0"/>
        <v>0</v>
      </c>
      <c r="M22" s="8" t="s">
        <v>114</v>
      </c>
      <c r="R22" t="s">
        <v>161</v>
      </c>
      <c r="S22" s="29" t="s">
        <v>202</v>
      </c>
    </row>
    <row r="23" spans="4:19" x14ac:dyDescent="0.25">
      <c r="D23" s="29" t="s">
        <v>202</v>
      </c>
      <c r="E23" s="22">
        <v>10</v>
      </c>
      <c r="F23" s="29">
        <v>20611469480</v>
      </c>
      <c r="G23" s="29"/>
      <c r="I23" s="1" t="s">
        <v>202</v>
      </c>
      <c r="J23" s="22" t="s">
        <v>116</v>
      </c>
      <c r="K23">
        <f t="shared" si="0"/>
        <v>0</v>
      </c>
      <c r="M23" s="8" t="s">
        <v>115</v>
      </c>
      <c r="R23" t="s">
        <v>162</v>
      </c>
      <c r="S23" s="29" t="s">
        <v>113</v>
      </c>
    </row>
    <row r="24" spans="4:19" x14ac:dyDescent="0.25">
      <c r="D24" s="29" t="s">
        <v>113</v>
      </c>
      <c r="E24" s="22">
        <v>20</v>
      </c>
      <c r="F24" s="28">
        <v>20607995258</v>
      </c>
      <c r="G24" s="28"/>
      <c r="I24" s="1" t="s">
        <v>113</v>
      </c>
      <c r="J24" s="22" t="s">
        <v>213</v>
      </c>
      <c r="K24">
        <f t="shared" si="0"/>
        <v>0</v>
      </c>
      <c r="M24" s="8" t="s">
        <v>116</v>
      </c>
      <c r="R24" t="s">
        <v>160</v>
      </c>
      <c r="S24" s="29" t="s">
        <v>114</v>
      </c>
    </row>
    <row r="25" spans="4:19" x14ac:dyDescent="0.25">
      <c r="D25" s="29" t="s">
        <v>114</v>
      </c>
      <c r="E25" s="22">
        <v>5</v>
      </c>
      <c r="F25" s="28">
        <v>20607995258</v>
      </c>
      <c r="G25" s="28"/>
      <c r="I25" s="1" t="s">
        <v>114</v>
      </c>
      <c r="J25" s="22" t="s">
        <v>135</v>
      </c>
      <c r="K25">
        <f t="shared" si="0"/>
        <v>0</v>
      </c>
      <c r="M25" s="8" t="s">
        <v>213</v>
      </c>
      <c r="R25" t="s">
        <v>112</v>
      </c>
      <c r="S25" s="29" t="s">
        <v>115</v>
      </c>
    </row>
    <row r="26" spans="4:19" x14ac:dyDescent="0.25">
      <c r="D26" s="29" t="s">
        <v>115</v>
      </c>
      <c r="E26" s="22" t="s">
        <v>183</v>
      </c>
      <c r="F26" s="28">
        <v>20607995258</v>
      </c>
      <c r="G26" s="28"/>
      <c r="I26" s="1" t="s">
        <v>115</v>
      </c>
      <c r="J26" s="22" t="s">
        <v>134</v>
      </c>
      <c r="K26">
        <f t="shared" si="0"/>
        <v>0</v>
      </c>
      <c r="M26" s="8" t="s">
        <v>135</v>
      </c>
      <c r="R26" t="s">
        <v>145</v>
      </c>
      <c r="S26" s="29" t="s">
        <v>116</v>
      </c>
    </row>
    <row r="27" spans="4:19" x14ac:dyDescent="0.25">
      <c r="D27" s="29" t="s">
        <v>116</v>
      </c>
      <c r="E27" s="22">
        <v>38</v>
      </c>
      <c r="F27" s="28">
        <v>20607995258</v>
      </c>
      <c r="G27" s="28"/>
      <c r="I27" s="1" t="s">
        <v>116</v>
      </c>
      <c r="J27" s="22" t="s">
        <v>133</v>
      </c>
      <c r="K27">
        <f t="shared" si="0"/>
        <v>0</v>
      </c>
      <c r="M27" s="8" t="s">
        <v>134</v>
      </c>
      <c r="R27" t="s">
        <v>202</v>
      </c>
      <c r="S27" s="29" t="s">
        <v>213</v>
      </c>
    </row>
    <row r="28" spans="4:19" x14ac:dyDescent="0.25">
      <c r="D28" s="29" t="s">
        <v>213</v>
      </c>
      <c r="E28" s="22">
        <v>20</v>
      </c>
      <c r="F28" s="28" t="s">
        <v>127</v>
      </c>
      <c r="G28" s="28"/>
      <c r="I28" s="1" t="s">
        <v>213</v>
      </c>
      <c r="J28" s="22" t="s">
        <v>205</v>
      </c>
      <c r="K28">
        <f t="shared" si="0"/>
        <v>0</v>
      </c>
      <c r="M28" s="8" t="s">
        <v>133</v>
      </c>
      <c r="R28" t="s">
        <v>113</v>
      </c>
      <c r="S28" s="29" t="s">
        <v>135</v>
      </c>
    </row>
    <row r="29" spans="4:19" x14ac:dyDescent="0.25">
      <c r="D29" s="29" t="s">
        <v>135</v>
      </c>
      <c r="E29" s="22">
        <v>25</v>
      </c>
      <c r="F29" s="28" t="s">
        <v>127</v>
      </c>
      <c r="G29" s="28"/>
      <c r="I29" s="1" t="s">
        <v>135</v>
      </c>
      <c r="J29" s="22" t="s">
        <v>184</v>
      </c>
      <c r="K29">
        <f t="shared" si="0"/>
        <v>0</v>
      </c>
      <c r="M29" s="8" t="s">
        <v>205</v>
      </c>
      <c r="R29" t="s">
        <v>114</v>
      </c>
      <c r="S29" s="29" t="s">
        <v>134</v>
      </c>
    </row>
    <row r="30" spans="4:19" x14ac:dyDescent="0.25">
      <c r="D30" s="29" t="s">
        <v>134</v>
      </c>
      <c r="E30" s="22">
        <v>10</v>
      </c>
      <c r="F30" s="28" t="s">
        <v>127</v>
      </c>
      <c r="G30" s="28"/>
      <c r="I30" s="1" t="s">
        <v>134</v>
      </c>
      <c r="J30" s="22" t="s">
        <v>185</v>
      </c>
      <c r="K30">
        <f t="shared" si="0"/>
        <v>0</v>
      </c>
      <c r="M30" s="8" t="s">
        <v>184</v>
      </c>
      <c r="R30" t="s">
        <v>115</v>
      </c>
      <c r="S30" s="29" t="s">
        <v>133</v>
      </c>
    </row>
    <row r="31" spans="4:19" x14ac:dyDescent="0.25">
      <c r="D31" s="29" t="s">
        <v>133</v>
      </c>
      <c r="E31" s="22">
        <v>17</v>
      </c>
      <c r="F31" s="28" t="s">
        <v>127</v>
      </c>
      <c r="G31" s="28"/>
      <c r="I31" s="1" t="s">
        <v>133</v>
      </c>
      <c r="J31" s="22" t="s">
        <v>168</v>
      </c>
      <c r="K31">
        <f t="shared" si="0"/>
        <v>0</v>
      </c>
      <c r="M31" s="8" t="s">
        <v>185</v>
      </c>
      <c r="R31" t="s">
        <v>116</v>
      </c>
      <c r="S31" s="29" t="s">
        <v>205</v>
      </c>
    </row>
    <row r="32" spans="4:19" x14ac:dyDescent="0.25">
      <c r="D32" s="29" t="s">
        <v>205</v>
      </c>
      <c r="E32" s="22">
        <v>10</v>
      </c>
      <c r="F32" s="28" t="s">
        <v>141</v>
      </c>
      <c r="G32" s="28"/>
      <c r="I32" s="1" t="s">
        <v>205</v>
      </c>
      <c r="J32" s="22" t="s">
        <v>221</v>
      </c>
      <c r="K32">
        <f t="shared" si="0"/>
        <v>0</v>
      </c>
      <c r="M32" s="8" t="s">
        <v>168</v>
      </c>
      <c r="R32" t="s">
        <v>135</v>
      </c>
      <c r="S32" s="29" t="s">
        <v>184</v>
      </c>
    </row>
    <row r="33" spans="4:19" x14ac:dyDescent="0.25">
      <c r="D33" s="29" t="s">
        <v>184</v>
      </c>
      <c r="E33" s="22">
        <v>20</v>
      </c>
      <c r="F33" s="28" t="s">
        <v>141</v>
      </c>
      <c r="G33" s="28"/>
      <c r="I33" s="1" t="s">
        <v>184</v>
      </c>
      <c r="J33" s="22" t="s">
        <v>138</v>
      </c>
      <c r="K33">
        <f t="shared" si="0"/>
        <v>0</v>
      </c>
      <c r="M33" s="8" t="s">
        <v>206</v>
      </c>
      <c r="R33" t="s">
        <v>134</v>
      </c>
      <c r="S33" s="29" t="s">
        <v>185</v>
      </c>
    </row>
    <row r="34" spans="4:19" x14ac:dyDescent="0.25">
      <c r="D34" s="29" t="s">
        <v>185</v>
      </c>
      <c r="E34" s="22">
        <v>15</v>
      </c>
      <c r="F34" s="28" t="s">
        <v>141</v>
      </c>
      <c r="G34" s="28"/>
      <c r="I34" s="1" t="s">
        <v>185</v>
      </c>
      <c r="J34" s="22" t="s">
        <v>260</v>
      </c>
      <c r="K34">
        <f t="shared" si="0"/>
        <v>0</v>
      </c>
      <c r="M34" s="8" t="s">
        <v>221</v>
      </c>
      <c r="R34" t="s">
        <v>133</v>
      </c>
      <c r="S34" s="29" t="s">
        <v>168</v>
      </c>
    </row>
    <row r="35" spans="4:19" x14ac:dyDescent="0.25">
      <c r="D35" s="29" t="s">
        <v>168</v>
      </c>
      <c r="E35" s="22">
        <v>20</v>
      </c>
      <c r="F35" s="28" t="s">
        <v>141</v>
      </c>
      <c r="G35" s="28"/>
      <c r="I35" s="1" t="s">
        <v>168</v>
      </c>
      <c r="J35" s="22" t="s">
        <v>261</v>
      </c>
      <c r="M35" s="8" t="s">
        <v>138</v>
      </c>
      <c r="R35" t="s">
        <v>205</v>
      </c>
      <c r="S35" s="29" t="s">
        <v>206</v>
      </c>
    </row>
    <row r="36" spans="4:19" x14ac:dyDescent="0.25">
      <c r="D36" s="29" t="s">
        <v>206</v>
      </c>
      <c r="E36" s="22" t="s">
        <v>183</v>
      </c>
      <c r="F36" s="29">
        <v>20608999371</v>
      </c>
      <c r="G36" s="30"/>
      <c r="I36" s="1" t="s">
        <v>206</v>
      </c>
      <c r="J36" s="22" t="s">
        <v>148</v>
      </c>
      <c r="M36" s="8" t="s">
        <v>222</v>
      </c>
      <c r="R36" t="s">
        <v>184</v>
      </c>
      <c r="S36" s="29" t="s">
        <v>221</v>
      </c>
    </row>
    <row r="37" spans="4:19" x14ac:dyDescent="0.25">
      <c r="D37" s="29" t="s">
        <v>221</v>
      </c>
      <c r="E37" s="22">
        <v>10</v>
      </c>
      <c r="F37" s="28">
        <v>20604430764</v>
      </c>
      <c r="G37" s="28"/>
      <c r="I37" s="1" t="s">
        <v>221</v>
      </c>
      <c r="J37" s="22" t="s">
        <v>139</v>
      </c>
      <c r="K37">
        <f t="shared" si="0"/>
        <v>0</v>
      </c>
      <c r="M37" s="8" t="s">
        <v>148</v>
      </c>
      <c r="R37" t="s">
        <v>185</v>
      </c>
      <c r="S37" s="29" t="s">
        <v>138</v>
      </c>
    </row>
    <row r="38" spans="4:19" x14ac:dyDescent="0.25">
      <c r="D38" s="29" t="s">
        <v>138</v>
      </c>
      <c r="E38" s="22">
        <v>60</v>
      </c>
      <c r="F38" s="28">
        <v>20604430764</v>
      </c>
      <c r="G38" s="28"/>
      <c r="I38" s="1" t="s">
        <v>138</v>
      </c>
      <c r="J38" s="22" t="s">
        <v>140</v>
      </c>
      <c r="K38">
        <f t="shared" si="0"/>
        <v>0</v>
      </c>
      <c r="M38" s="8" t="s">
        <v>139</v>
      </c>
      <c r="R38" t="s">
        <v>168</v>
      </c>
      <c r="S38" s="29" t="s">
        <v>222</v>
      </c>
    </row>
    <row r="39" spans="4:19" x14ac:dyDescent="0.25">
      <c r="D39" s="29" t="s">
        <v>222</v>
      </c>
      <c r="E39" s="22" t="s">
        <v>183</v>
      </c>
      <c r="F39" s="28">
        <v>20604430764</v>
      </c>
      <c r="G39" s="28"/>
      <c r="I39" s="1" t="s">
        <v>222</v>
      </c>
      <c r="J39" s="22" t="s">
        <v>175</v>
      </c>
      <c r="K39">
        <f t="shared" si="0"/>
        <v>0</v>
      </c>
      <c r="M39" s="8" t="s">
        <v>140</v>
      </c>
      <c r="R39" s="34" t="s">
        <v>1776</v>
      </c>
      <c r="S39" s="29" t="s">
        <v>169</v>
      </c>
    </row>
    <row r="40" spans="4:19" x14ac:dyDescent="0.25">
      <c r="D40" s="29" t="s">
        <v>169</v>
      </c>
      <c r="E40" s="22" t="s">
        <v>183</v>
      </c>
      <c r="F40" s="28" t="s">
        <v>5</v>
      </c>
      <c r="G40" s="28"/>
      <c r="I40" s="1" t="s">
        <v>169</v>
      </c>
      <c r="J40" s="22" t="s">
        <v>159</v>
      </c>
      <c r="K40">
        <f t="shared" si="0"/>
        <v>0</v>
      </c>
      <c r="M40" s="8" t="s">
        <v>175</v>
      </c>
      <c r="R40" t="s">
        <v>206</v>
      </c>
      <c r="S40" s="29" t="s">
        <v>148</v>
      </c>
    </row>
    <row r="41" spans="4:19" x14ac:dyDescent="0.25">
      <c r="D41" s="29" t="s">
        <v>148</v>
      </c>
      <c r="E41" s="22">
        <v>15</v>
      </c>
      <c r="F41" s="28" t="s">
        <v>5</v>
      </c>
      <c r="G41" s="28"/>
      <c r="I41" s="1" t="s">
        <v>148</v>
      </c>
      <c r="J41" s="22" t="s">
        <v>158</v>
      </c>
      <c r="K41">
        <f t="shared" si="0"/>
        <v>0</v>
      </c>
      <c r="M41" s="8" t="s">
        <v>159</v>
      </c>
      <c r="R41" t="s">
        <v>138</v>
      </c>
      <c r="S41" s="29" t="s">
        <v>139</v>
      </c>
    </row>
    <row r="42" spans="4:19" x14ac:dyDescent="0.25">
      <c r="D42" s="29" t="s">
        <v>139</v>
      </c>
      <c r="E42" s="22">
        <v>20</v>
      </c>
      <c r="F42" s="28" t="s">
        <v>5</v>
      </c>
      <c r="G42" s="28"/>
      <c r="I42" s="1" t="s">
        <v>139</v>
      </c>
      <c r="J42" s="22" t="s">
        <v>156</v>
      </c>
      <c r="K42">
        <f t="shared" si="0"/>
        <v>0</v>
      </c>
      <c r="M42" s="8" t="s">
        <v>163</v>
      </c>
      <c r="R42" s="34" t="s">
        <v>1777</v>
      </c>
      <c r="S42" s="29" t="s">
        <v>140</v>
      </c>
    </row>
    <row r="43" spans="4:19" x14ac:dyDescent="0.25">
      <c r="D43" s="29" t="s">
        <v>140</v>
      </c>
      <c r="E43" s="22">
        <v>20</v>
      </c>
      <c r="F43" s="28" t="s">
        <v>5</v>
      </c>
      <c r="G43" s="28"/>
      <c r="I43" s="1" t="s">
        <v>140</v>
      </c>
      <c r="J43" s="22" t="s">
        <v>237</v>
      </c>
      <c r="K43">
        <f t="shared" si="0"/>
        <v>0</v>
      </c>
      <c r="M43" s="8" t="s">
        <v>158</v>
      </c>
      <c r="R43" s="34" t="s">
        <v>1778</v>
      </c>
      <c r="S43" s="29" t="s">
        <v>175</v>
      </c>
    </row>
    <row r="44" spans="4:19" x14ac:dyDescent="0.25">
      <c r="D44" s="29" t="s">
        <v>175</v>
      </c>
      <c r="E44" s="22">
        <v>10</v>
      </c>
      <c r="F44" s="28">
        <v>20611812893</v>
      </c>
      <c r="G44" s="28"/>
      <c r="I44" s="1" t="s">
        <v>175</v>
      </c>
      <c r="J44" s="22" t="s">
        <v>132</v>
      </c>
      <c r="K44">
        <f t="shared" si="0"/>
        <v>0</v>
      </c>
      <c r="M44" s="8" t="s">
        <v>156</v>
      </c>
      <c r="R44" s="34" t="s">
        <v>1779</v>
      </c>
      <c r="S44" s="29" t="s">
        <v>159</v>
      </c>
    </row>
    <row r="45" spans="4:19" x14ac:dyDescent="0.25">
      <c r="D45" s="29" t="s">
        <v>159</v>
      </c>
      <c r="E45" s="22">
        <v>35</v>
      </c>
      <c r="F45" s="28">
        <v>20611812893</v>
      </c>
      <c r="G45" s="28"/>
      <c r="I45" s="1" t="s">
        <v>159</v>
      </c>
      <c r="J45" s="22" t="s">
        <v>129</v>
      </c>
      <c r="K45">
        <f t="shared" si="0"/>
        <v>0</v>
      </c>
      <c r="M45" s="8" t="s">
        <v>237</v>
      </c>
      <c r="R45" s="34" t="s">
        <v>1780</v>
      </c>
      <c r="S45" s="29" t="s">
        <v>176</v>
      </c>
    </row>
    <row r="46" spans="4:19" x14ac:dyDescent="0.25">
      <c r="D46" s="29" t="s">
        <v>176</v>
      </c>
      <c r="E46" s="22" t="s">
        <v>183</v>
      </c>
      <c r="F46" s="28">
        <v>20611812893</v>
      </c>
      <c r="G46" s="28"/>
      <c r="I46" s="1" t="s">
        <v>176</v>
      </c>
      <c r="J46" t="s">
        <v>130</v>
      </c>
      <c r="K46">
        <f t="shared" si="0"/>
        <v>0</v>
      </c>
      <c r="M46" s="8" t="s">
        <v>132</v>
      </c>
      <c r="R46" s="34" t="s">
        <v>1781</v>
      </c>
      <c r="S46" s="29" t="s">
        <v>163</v>
      </c>
    </row>
    <row r="47" spans="4:19" x14ac:dyDescent="0.25">
      <c r="D47" s="29" t="s">
        <v>163</v>
      </c>
      <c r="E47" s="22" t="s">
        <v>183</v>
      </c>
      <c r="F47" s="28">
        <v>20611812893</v>
      </c>
      <c r="G47" s="28"/>
      <c r="I47" s="1" t="s">
        <v>163</v>
      </c>
      <c r="J47" t="s">
        <v>209</v>
      </c>
      <c r="K47">
        <f t="shared" si="0"/>
        <v>0</v>
      </c>
      <c r="M47" s="8" t="s">
        <v>129</v>
      </c>
      <c r="R47" s="34" t="s">
        <v>1782</v>
      </c>
      <c r="S47" s="29" t="s">
        <v>158</v>
      </c>
    </row>
    <row r="48" spans="4:19" x14ac:dyDescent="0.25">
      <c r="D48" s="29" t="s">
        <v>158</v>
      </c>
      <c r="E48" s="22">
        <v>20</v>
      </c>
      <c r="F48" s="28">
        <v>20538983609</v>
      </c>
      <c r="G48" s="28"/>
      <c r="I48" s="1" t="s">
        <v>158</v>
      </c>
      <c r="J48" t="s">
        <v>210</v>
      </c>
      <c r="K48">
        <f t="shared" si="0"/>
        <v>0</v>
      </c>
      <c r="M48" s="8" t="s">
        <v>130</v>
      </c>
      <c r="R48" s="34" t="s">
        <v>1783</v>
      </c>
      <c r="S48" s="29" t="s">
        <v>156</v>
      </c>
    </row>
    <row r="49" spans="4:19" x14ac:dyDescent="0.25">
      <c r="D49" s="29" t="s">
        <v>156</v>
      </c>
      <c r="E49" s="22">
        <v>10</v>
      </c>
      <c r="F49" s="28">
        <v>20538983609</v>
      </c>
      <c r="G49" s="28"/>
      <c r="I49" s="1" t="s">
        <v>156</v>
      </c>
      <c r="J49" t="s">
        <v>239</v>
      </c>
      <c r="K49">
        <f t="shared" si="0"/>
        <v>0</v>
      </c>
      <c r="M49" s="8" t="s">
        <v>209</v>
      </c>
      <c r="R49" s="34" t="s">
        <v>241</v>
      </c>
      <c r="S49" s="29" t="s">
        <v>157</v>
      </c>
    </row>
    <row r="50" spans="4:19" x14ac:dyDescent="0.25">
      <c r="D50" s="29" t="s">
        <v>157</v>
      </c>
      <c r="E50" s="22" t="s">
        <v>183</v>
      </c>
      <c r="F50" s="28">
        <v>20538983609</v>
      </c>
      <c r="G50" s="28"/>
      <c r="I50" s="1" t="s">
        <v>157</v>
      </c>
      <c r="J50" t="s">
        <v>238</v>
      </c>
      <c r="K50">
        <f t="shared" si="0"/>
        <v>0</v>
      </c>
      <c r="M50" s="8" t="s">
        <v>210</v>
      </c>
      <c r="R50" s="34" t="s">
        <v>208</v>
      </c>
      <c r="S50" s="29" t="s">
        <v>132</v>
      </c>
    </row>
    <row r="51" spans="4:19" x14ac:dyDescent="0.25">
      <c r="D51" s="29" t="s">
        <v>132</v>
      </c>
      <c r="E51" s="22">
        <v>25</v>
      </c>
      <c r="F51" s="28">
        <v>20610959564</v>
      </c>
      <c r="G51" s="28" t="s">
        <v>150</v>
      </c>
      <c r="I51" s="1" t="s">
        <v>132</v>
      </c>
      <c r="J51" t="s">
        <v>117</v>
      </c>
      <c r="K51">
        <f t="shared" si="0"/>
        <v>0</v>
      </c>
      <c r="M51" s="8" t="s">
        <v>239</v>
      </c>
      <c r="R51" t="s">
        <v>169</v>
      </c>
      <c r="S51" s="29" t="s">
        <v>129</v>
      </c>
    </row>
    <row r="52" spans="4:19" x14ac:dyDescent="0.25">
      <c r="D52" s="29" t="s">
        <v>129</v>
      </c>
      <c r="E52" s="22">
        <v>50</v>
      </c>
      <c r="F52" s="28">
        <v>20610959564</v>
      </c>
      <c r="G52" s="28" t="s">
        <v>150</v>
      </c>
      <c r="I52" s="1" t="s">
        <v>129</v>
      </c>
      <c r="K52">
        <f t="shared" si="0"/>
        <v>0</v>
      </c>
      <c r="M52" s="8" t="s">
        <v>177</v>
      </c>
      <c r="R52" t="s">
        <v>148</v>
      </c>
      <c r="S52" s="29" t="s">
        <v>130</v>
      </c>
    </row>
    <row r="53" spans="4:19" x14ac:dyDescent="0.25">
      <c r="D53" s="29" t="s">
        <v>130</v>
      </c>
      <c r="E53" s="22">
        <v>150</v>
      </c>
      <c r="F53" s="28">
        <v>20610959564</v>
      </c>
      <c r="G53" s="28" t="s">
        <v>150</v>
      </c>
      <c r="I53" s="1" t="s">
        <v>130</v>
      </c>
      <c r="K53">
        <f t="shared" si="0"/>
        <v>0</v>
      </c>
      <c r="M53" s="8" t="s">
        <v>238</v>
      </c>
      <c r="R53" t="s">
        <v>139</v>
      </c>
      <c r="S53" s="29" t="s">
        <v>237</v>
      </c>
    </row>
    <row r="54" spans="4:19" x14ac:dyDescent="0.25">
      <c r="D54" s="29" t="s">
        <v>237</v>
      </c>
      <c r="E54" s="22">
        <v>10</v>
      </c>
      <c r="F54" s="28">
        <v>20610959564</v>
      </c>
      <c r="G54" s="28" t="s">
        <v>150</v>
      </c>
      <c r="I54" t="s">
        <v>237</v>
      </c>
      <c r="M54" s="8" t="s">
        <v>117</v>
      </c>
      <c r="R54" t="s">
        <v>140</v>
      </c>
      <c r="S54" s="29" t="s">
        <v>209</v>
      </c>
    </row>
    <row r="55" spans="4:19" x14ac:dyDescent="0.25">
      <c r="D55" s="29" t="s">
        <v>209</v>
      </c>
      <c r="E55" s="22">
        <v>12</v>
      </c>
      <c r="F55" s="29">
        <v>20613723219</v>
      </c>
      <c r="G55" s="28"/>
      <c r="I55" t="s">
        <v>209</v>
      </c>
      <c r="M55" s="8" t="s">
        <v>170</v>
      </c>
      <c r="R55" t="s">
        <v>159</v>
      </c>
      <c r="S55" s="29" t="s">
        <v>210</v>
      </c>
    </row>
    <row r="56" spans="4:19" x14ac:dyDescent="0.25">
      <c r="D56" s="29" t="s">
        <v>210</v>
      </c>
      <c r="E56" s="22">
        <v>15</v>
      </c>
      <c r="F56" s="29">
        <v>20613723219</v>
      </c>
      <c r="G56" s="28"/>
      <c r="I56" t="s">
        <v>210</v>
      </c>
      <c r="M56" s="8"/>
      <c r="R56" t="s">
        <v>158</v>
      </c>
      <c r="S56" s="29" t="s">
        <v>239</v>
      </c>
    </row>
    <row r="57" spans="4:19" x14ac:dyDescent="0.25">
      <c r="D57" s="29" t="s">
        <v>239</v>
      </c>
      <c r="E57" s="22">
        <v>20</v>
      </c>
      <c r="F57" s="29">
        <v>20613723219</v>
      </c>
      <c r="G57" s="29"/>
      <c r="I57" t="s">
        <v>239</v>
      </c>
      <c r="M57" s="8"/>
      <c r="R57" s="34" t="s">
        <v>258</v>
      </c>
      <c r="S57" s="29" t="s">
        <v>177</v>
      </c>
    </row>
    <row r="58" spans="4:19" x14ac:dyDescent="0.25">
      <c r="D58" s="29" t="s">
        <v>177</v>
      </c>
      <c r="E58" s="22" t="s">
        <v>183</v>
      </c>
      <c r="F58" s="28">
        <v>20612459691</v>
      </c>
      <c r="G58" s="29"/>
      <c r="I58" t="s">
        <v>177</v>
      </c>
      <c r="M58" s="8"/>
      <c r="R58" t="s">
        <v>156</v>
      </c>
      <c r="S58" s="27" t="s">
        <v>238</v>
      </c>
    </row>
    <row r="59" spans="4:19" x14ac:dyDescent="0.25">
      <c r="D59" s="27" t="s">
        <v>238</v>
      </c>
      <c r="E59" s="22">
        <v>20</v>
      </c>
      <c r="F59" s="29">
        <v>20612185442</v>
      </c>
      <c r="G59" s="29"/>
      <c r="I59" t="s">
        <v>238</v>
      </c>
      <c r="M59" s="8"/>
      <c r="R59" t="s">
        <v>157</v>
      </c>
      <c r="S59" s="29" t="s">
        <v>117</v>
      </c>
    </row>
    <row r="60" spans="4:19" x14ac:dyDescent="0.25">
      <c r="D60" s="29" t="s">
        <v>117</v>
      </c>
      <c r="E60" s="22">
        <v>35</v>
      </c>
      <c r="F60" s="28">
        <v>20610803131</v>
      </c>
      <c r="G60" s="29"/>
      <c r="I60" t="s">
        <v>117</v>
      </c>
      <c r="M60" s="8"/>
      <c r="R60" t="s">
        <v>132</v>
      </c>
      <c r="S60" s="29" t="s">
        <v>170</v>
      </c>
    </row>
    <row r="61" spans="4:19" x14ac:dyDescent="0.25">
      <c r="D61" s="29" t="s">
        <v>170</v>
      </c>
      <c r="E61" s="22" t="s">
        <v>183</v>
      </c>
      <c r="F61" s="28">
        <v>20610803131</v>
      </c>
      <c r="G61" s="29"/>
      <c r="I61" t="s">
        <v>170</v>
      </c>
      <c r="M61" s="8"/>
      <c r="R61" t="s">
        <v>129</v>
      </c>
      <c r="S61" s="1" t="s">
        <v>259</v>
      </c>
    </row>
    <row r="62" spans="4:19" x14ac:dyDescent="0.25">
      <c r="D62" s="1" t="s">
        <v>1771</v>
      </c>
      <c r="E62" s="22">
        <v>20</v>
      </c>
      <c r="F62">
        <v>20612239003</v>
      </c>
      <c r="I62" t="s">
        <v>259</v>
      </c>
      <c r="R62" t="s">
        <v>130</v>
      </c>
      <c r="S62" s="1" t="s">
        <v>242</v>
      </c>
    </row>
    <row r="63" spans="4:19" ht="13.8" thickBot="1" x14ac:dyDescent="0.3">
      <c r="D63" s="1" t="s">
        <v>242</v>
      </c>
      <c r="E63" s="22">
        <v>20</v>
      </c>
      <c r="F63" s="1">
        <v>20613301144</v>
      </c>
      <c r="R63" s="34" t="s">
        <v>1784</v>
      </c>
      <c r="S63" s="1" t="s">
        <v>260</v>
      </c>
    </row>
    <row r="64" spans="4:19" ht="13.8" thickBot="1" x14ac:dyDescent="0.3">
      <c r="D64" s="1" t="s">
        <v>260</v>
      </c>
      <c r="E64" s="22">
        <v>20</v>
      </c>
      <c r="F64" s="1">
        <v>20607554031</v>
      </c>
      <c r="H64" s="23"/>
      <c r="L64" t="s">
        <v>243</v>
      </c>
      <c r="R64" t="s">
        <v>209</v>
      </c>
      <c r="S64" s="1" t="s">
        <v>261</v>
      </c>
    </row>
    <row r="65" spans="4:18" x14ac:dyDescent="0.25">
      <c r="D65" s="1" t="s">
        <v>261</v>
      </c>
      <c r="E65" s="22">
        <v>10</v>
      </c>
      <c r="F65" s="1">
        <v>20607021555</v>
      </c>
      <c r="R65" t="s">
        <v>210</v>
      </c>
    </row>
    <row r="66" spans="4:18" x14ac:dyDescent="0.25">
      <c r="R66" t="s">
        <v>239</v>
      </c>
    </row>
    <row r="67" spans="4:18" x14ac:dyDescent="0.25">
      <c r="R67" t="s">
        <v>117</v>
      </c>
    </row>
    <row r="68" spans="4:18" x14ac:dyDescent="0.25">
      <c r="R68" t="s">
        <v>170</v>
      </c>
    </row>
    <row r="70" spans="4:18" x14ac:dyDescent="0.25">
      <c r="E70" s="20">
        <f>SUM(E3:E65)</f>
        <v>1805</v>
      </c>
    </row>
  </sheetData>
  <autoFilter ref="D2:G2" xr:uid="{6F20B690-8CA0-4C4D-9CD6-732C3EEE0865}">
    <sortState xmlns:xlrd2="http://schemas.microsoft.com/office/spreadsheetml/2017/richdata2" ref="D3:G56">
      <sortCondition ref="D2"/>
    </sortState>
  </autoFilter>
  <mergeCells count="3">
    <mergeCell ref="A1:B1"/>
    <mergeCell ref="D1:G1"/>
    <mergeCell ref="V2:W2"/>
  </mergeCells>
  <conditionalFormatting sqref="D1:D1048576 J3:J51">
    <cfRule type="duplicateValues" dxfId="2" priority="3"/>
  </conditionalFormatting>
  <conditionalFormatting sqref="R1:S1048576">
    <cfRule type="duplicateValues" dxfId="1" priority="1"/>
  </conditionalFormatting>
  <conditionalFormatting sqref="S2:S64">
    <cfRule type="duplicateValues" dxfId="0" priority="2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8647C-5DF1-4318-A665-539295B7B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CORTE 1</vt:lpstr>
      <vt:lpstr>Dinámicas</vt:lpstr>
      <vt:lpstr>BASE</vt:lpstr>
      <vt:lpstr>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carlos.sanchez</dc:creator>
  <cp:lastModifiedBy>Jhampier Edison Quispe Huallpa</cp:lastModifiedBy>
  <dcterms:created xsi:type="dcterms:W3CDTF">2023-12-27T16:16:29Z</dcterms:created>
  <dcterms:modified xsi:type="dcterms:W3CDTF">2025-06-13T16:45:07Z</dcterms:modified>
</cp:coreProperties>
</file>