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9"/>
  <workbookPr showInkAnnotation="0" autoCompressPictures="0"/>
  <mc:AlternateContent xmlns:mc="http://schemas.openxmlformats.org/markup-compatibility/2006">
    <mc:Choice Requires="x15">
      <x15ac:absPath xmlns:x15ac="http://schemas.microsoft.com/office/spreadsheetml/2010/11/ac" url="C:\Users\jlove\Dropbox\R 01-05-23\R\Round3\Round3 - Gabi\"/>
    </mc:Choice>
  </mc:AlternateContent>
  <xr:revisionPtr revIDLastSave="0" documentId="13_ncr:1_{671DED2D-CA32-4A28-ABFC-D6F25E4F88E8}" xr6:coauthVersionLast="36" xr6:coauthVersionMax="47" xr10:uidLastSave="{00000000-0000-0000-0000-000000000000}"/>
  <bookViews>
    <workbookView xWindow="0" yWindow="0" windowWidth="19200" windowHeight="7950" tabRatio="500" xr2:uid="{00000000-000D-0000-FFFF-FFFF00000000}"/>
  </bookViews>
  <sheets>
    <sheet name="1. Non-normalized turnover" sheetId="8" r:id="rId1"/>
    <sheet name="2. Western blot signal" sheetId="9" r:id="rId2"/>
    <sheet name="3. Normalized kinetics" sheetId="10" r:id="rId3"/>
    <sheet name="4. Michaelis-Menten Fit" sheetId="11" r:id="rId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H29" i="11" l="1"/>
  <c r="H30" i="11" s="1"/>
  <c r="G29" i="11"/>
  <c r="G30" i="11" s="1"/>
  <c r="F29" i="11"/>
  <c r="F30" i="11" s="1"/>
  <c r="E29" i="11"/>
  <c r="E30" i="11" s="1"/>
  <c r="D29" i="11"/>
  <c r="D30" i="11" s="1"/>
  <c r="C29" i="11"/>
  <c r="C30" i="11" s="1"/>
  <c r="B29" i="11"/>
  <c r="B30" i="11" s="1"/>
  <c r="H27" i="11"/>
  <c r="H28" i="11" s="1"/>
  <c r="G27" i="11"/>
  <c r="G28" i="11" s="1"/>
  <c r="F27" i="11"/>
  <c r="F28" i="11" s="1"/>
  <c r="E27" i="11"/>
  <c r="E28" i="11" s="1"/>
  <c r="D27" i="11"/>
  <c r="D28" i="11" s="1"/>
  <c r="C27" i="11"/>
  <c r="C28" i="11" s="1"/>
  <c r="B27" i="11"/>
  <c r="B28" i="11" s="1"/>
  <c r="H24" i="11"/>
  <c r="H25" i="11" s="1"/>
  <c r="G24" i="11"/>
  <c r="G25" i="11" s="1"/>
  <c r="F24" i="11"/>
  <c r="F25" i="11" s="1"/>
  <c r="E24" i="11"/>
  <c r="E25" i="11" s="1"/>
  <c r="D24" i="11"/>
  <c r="D25" i="11" s="1"/>
  <c r="C24" i="11"/>
  <c r="C25" i="11" s="1"/>
  <c r="B24" i="11"/>
  <c r="B25" i="11" s="1"/>
  <c r="H19" i="11"/>
  <c r="H20" i="11" s="1"/>
  <c r="G19" i="11"/>
  <c r="G20" i="11" s="1"/>
  <c r="F19" i="11"/>
  <c r="F20" i="11" s="1"/>
  <c r="E19" i="11"/>
  <c r="E20" i="11" s="1"/>
  <c r="D19" i="11"/>
  <c r="D20" i="11" s="1"/>
  <c r="C19" i="11"/>
  <c r="C20" i="11" s="1"/>
  <c r="B19" i="11"/>
  <c r="B20" i="11" s="1"/>
  <c r="B32" i="11" s="1"/>
  <c r="H17" i="11"/>
  <c r="H18" i="11" s="1"/>
  <c r="G17" i="11"/>
  <c r="G18" i="11" s="1"/>
  <c r="F17" i="11"/>
  <c r="F18" i="11" s="1"/>
  <c r="E17" i="11"/>
  <c r="E18" i="11" s="1"/>
  <c r="D17" i="11"/>
  <c r="D18" i="11" s="1"/>
  <c r="C17" i="11"/>
  <c r="C18" i="11" s="1"/>
  <c r="B17" i="11"/>
  <c r="B18" i="11" s="1"/>
  <c r="H14" i="11"/>
  <c r="H15" i="11" s="1"/>
  <c r="G14" i="11"/>
  <c r="G15" i="11" s="1"/>
  <c r="F14" i="11"/>
  <c r="F15" i="11" s="1"/>
  <c r="E14" i="11"/>
  <c r="E15" i="11" s="1"/>
  <c r="D14" i="11"/>
  <c r="D15" i="11" s="1"/>
  <c r="C14" i="11"/>
  <c r="C15" i="11" s="1"/>
  <c r="B14" i="11"/>
  <c r="B15" i="11" s="1"/>
  <c r="H10" i="11"/>
  <c r="G10" i="11"/>
  <c r="F10" i="11"/>
  <c r="E10" i="11"/>
  <c r="D10" i="11"/>
  <c r="C10" i="11"/>
  <c r="B10" i="11"/>
  <c r="D32" i="11" l="1"/>
  <c r="D33" i="11" s="1"/>
  <c r="H32" i="11"/>
  <c r="H33" i="11" s="1"/>
  <c r="E32" i="11"/>
  <c r="E33" i="11" s="1"/>
  <c r="F32" i="11"/>
  <c r="F33" i="11" s="1"/>
  <c r="G32" i="11"/>
  <c r="G33" i="11" s="1"/>
  <c r="B33" i="11"/>
  <c r="C32" i="11"/>
  <c r="C33" i="11" s="1"/>
</calcChain>
</file>

<file path=xl/sharedStrings.xml><?xml version="1.0" encoding="utf-8"?>
<sst xmlns="http://schemas.openxmlformats.org/spreadsheetml/2006/main" count="186" uniqueCount="100">
  <si>
    <t xml:space="preserve">GraphPadPrism Fits according to Michaelis Menten kinetics </t>
  </si>
  <si>
    <t>IND</t>
  </si>
  <si>
    <t>SAT</t>
  </si>
  <si>
    <t>FAE</t>
  </si>
  <si>
    <t>VAR1</t>
  </si>
  <si>
    <t>VAR4</t>
  </si>
  <si>
    <t xml:space="preserve"> Km [nM]</t>
  </si>
  <si>
    <t xml:space="preserve"> Vmax/Km = utilization ratio [µL/min]</t>
  </si>
  <si>
    <t xml:space="preserve"> </t>
  </si>
  <si>
    <t>0.4410 to 0.7081</t>
  </si>
  <si>
    <t>41.84 to 293.5</t>
  </si>
  <si>
    <t>Goodness of Fit</t>
  </si>
  <si>
    <t>Constraints</t>
  </si>
  <si>
    <t>Km &gt; 0</t>
  </si>
  <si>
    <t>Number of points</t>
  </si>
  <si>
    <t>VAR2</t>
  </si>
  <si>
    <t>VAR3</t>
  </si>
  <si>
    <t>2.373 to 3.082</t>
  </si>
  <si>
    <t>1.156 to 1.718</t>
  </si>
  <si>
    <t>1.156 to 1.846</t>
  </si>
  <si>
    <t>2.530 to 3.424</t>
  </si>
  <si>
    <t>0.8348 to 1.072</t>
  </si>
  <si>
    <t>2.505 to 3.216</t>
  </si>
  <si>
    <t>277.4 to 590.9</t>
  </si>
  <si>
    <t>37.50 to 192.9</t>
  </si>
  <si>
    <t>61.88 to 347.7</t>
  </si>
  <si>
    <t>163.0 to 436.7</t>
  </si>
  <si>
    <t>31.47 to 98.27</t>
  </si>
  <si>
    <t>187.8 to 417.8</t>
  </si>
  <si>
    <t>Mean signal [RU]</t>
  </si>
  <si>
    <t>Mean signal normalized to IND</t>
  </si>
  <si>
    <t>Blot 1</t>
  </si>
  <si>
    <t>mean - lower Vmax [%]</t>
  </si>
  <si>
    <t>lower Vmax [pmol/min]</t>
  </si>
  <si>
    <t>mean - lower Vmax [pmol/min]</t>
  </si>
  <si>
    <t>upper Vmax [pmol/min]</t>
  </si>
  <si>
    <t>upper - mean Vmax [pmol/min]</t>
  </si>
  <si>
    <t>upper - mean Vmax [%]</t>
  </si>
  <si>
    <t>lower Km [nM]</t>
  </si>
  <si>
    <t>mean - lower Km [nM]</t>
  </si>
  <si>
    <t>upper Km [nM]</t>
  </si>
  <si>
    <t>upper - mean Km [nM]</t>
  </si>
  <si>
    <t>mean - lower Km [%M]</t>
  </si>
  <si>
    <t>upper - mean Km [%]</t>
  </si>
  <si>
    <t xml:space="preserve"> Vmax [pmol/min]</t>
  </si>
  <si>
    <t>Mean turnover [pmol/min]</t>
  </si>
  <si>
    <t>SD [pmol/min]</t>
  </si>
  <si>
    <t xml:space="preserve">*  Double amount of protein used in activity assay </t>
  </si>
  <si>
    <t>Mean conversion normalized to IND expression [pmol/min]</t>
  </si>
  <si>
    <t>Testosterone concentration [nM]</t>
  </si>
  <si>
    <t>Testosterone Concentration [nM]</t>
  </si>
  <si>
    <t>SAT*</t>
  </si>
  <si>
    <t>HSD17B2 isozyme variant</t>
  </si>
  <si>
    <t>SD</t>
  </si>
  <si>
    <t>SD %</t>
  </si>
  <si>
    <t>Signal - blank [RU]</t>
  </si>
  <si>
    <t>Blot 2</t>
  </si>
  <si>
    <t>Signal quantification from Western blots</t>
  </si>
  <si>
    <t>Activity data for HSD17B2 isozymes (not normalized)</t>
  </si>
  <si>
    <t>FAE = Mean non-normalized turnover * IND mean western blot signal / FAE mean western blot signal</t>
  </si>
  <si>
    <t>Formulas to calculate mean conversion normalized to IND</t>
  </si>
  <si>
    <t>VAR1 = Mean non-normalized turnover * IND mean western blot signal / VAR1 mean western blot signal</t>
  </si>
  <si>
    <t>VAR2 = Mean non-normalized turnover * IND mean western blot signal / VAR2 mean western blot signal</t>
  </si>
  <si>
    <t>VAR3 = Mean non-normalized turnover * IND mean western blot signal / VAR3 mean western blot signal</t>
  </si>
  <si>
    <t>VAR4 = Mean non-normalized turnover * IND mean western blot signal / VAR4 mean western blot signal</t>
  </si>
  <si>
    <t>SD  n=8   %</t>
  </si>
  <si>
    <t>SD  n=8  pmol/min</t>
  </si>
  <si>
    <t>95% CI for Vmax [pmol/min]</t>
  </si>
  <si>
    <t>SD  n=8   nM</t>
  </si>
  <si>
    <t>SD sum %</t>
  </si>
  <si>
    <t>SD Vmax/Km [µL/min]</t>
  </si>
  <si>
    <t>Best-fit values shown in Fig. 4F</t>
  </si>
  <si>
    <t>Degrees of Freedom</t>
  </si>
  <si>
    <t>R squared</t>
  </si>
  <si>
    <t>Sum of Squares</t>
  </si>
  <si>
    <t>Sy.x</t>
  </si>
  <si>
    <t>Km</t>
  </si>
  <si>
    <t>IND: HSD17B2 from Independent allele</t>
  </si>
  <si>
    <t>SAT: HSD17B2 from Satellite allele</t>
  </si>
  <si>
    <t>FAE: HSD17B2 from Faeder allele</t>
  </si>
  <si>
    <t>VAR1: HSD17B2 variant 1</t>
  </si>
  <si>
    <t>VAR2: HSD17B2 variant 2</t>
  </si>
  <si>
    <t>VAR3: HSD17B2 variant 3</t>
  </si>
  <si>
    <t>VAR4: HSD17B2 variant 4</t>
  </si>
  <si>
    <t>Abbreviations</t>
  </si>
  <si>
    <t>Kinetics data for HSD17B2 isozymes normalized to IND expression</t>
  </si>
  <si>
    <t>SD = SQRT (number of points) * (CI upper value - CI lower value) / (t-value (0.05, degrees of freedom) * 2)</t>
  </si>
  <si>
    <t>Formula to convert confidence interval (CI) into SD</t>
  </si>
  <si>
    <t>95% CI for Km [nM]</t>
  </si>
  <si>
    <t>SD: Standard deviation</t>
  </si>
  <si>
    <t>Vmax: Maximum velocity</t>
  </si>
  <si>
    <t>Km: Michaelis constant</t>
  </si>
  <si>
    <t>Vmax/Km: utilization ratio [µL/min]</t>
  </si>
  <si>
    <t>SAT = Mean non-normalized turnover * IND mean western blot signal / 1176476</t>
  </si>
  <si>
    <t>* Because double the amount of protein was used in activity assays, to normalize to IND the mean western blot signal for SAT (588238) was multiplied by 2. Therefore we used 1176476 in the formula below</t>
  </si>
  <si>
    <t># of X values</t>
  </si>
  <si>
    <t># Y values analyzed</t>
  </si>
  <si>
    <t>Y = Vmax * X / (Km + X)</t>
  </si>
  <si>
    <t>Fitting performed with mean conversion normalized to IND and associated SD (from Normalized kinetics tab)</t>
  </si>
  <si>
    <t>Michaelis-Menten kinetics formula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</si>
</sst>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2" x14ac:knownFonts="1">
    <font>
      <sz val="12"/>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1"/>
      <color theme="1"/>
      <name val="Arial"/>
      <family val="2"/>
    </font>
    <font>
      <b/>
      <sz val="11"/>
      <color theme="1"/>
      <name val="Arial"/>
      <family val="2"/>
    </font>
    <font>
      <sz val="12"/>
      <color theme="1"/>
      <name val="Arial"/>
      <family val="2"/>
    </font>
    <font>
      <b/>
      <sz val="12"/>
      <color theme="1"/>
      <name val="Arial"/>
      <family val="2"/>
    </font>
    <font>
      <b/>
      <sz val="12"/>
      <color rgb="FF0000FF"/>
      <name val="Arial"/>
      <family val="2"/>
    </font>
    <font>
      <b/>
      <i/>
      <sz val="12"/>
      <color rgb="FF0000FF"/>
      <name val="Arial"/>
      <family val="2"/>
    </font>
    <font>
      <b/>
      <sz val="12"/>
      <color rgb="FFFF3399"/>
      <name val="Arial"/>
      <family val="2"/>
    </font>
    <font>
      <b/>
      <sz val="12"/>
      <color rgb="FFFFC000"/>
      <name val="Arial"/>
      <family val="2"/>
    </font>
    <font>
      <b/>
      <sz val="12"/>
      <color theme="0" tint="-0.499984740745262"/>
      <name val="Arial"/>
      <family val="2"/>
    </font>
    <font>
      <b/>
      <sz val="11"/>
      <color rgb="FF0000FF"/>
      <name val="Arial"/>
      <family val="2"/>
    </font>
    <font>
      <b/>
      <sz val="11"/>
      <color rgb="FFFF3399"/>
      <name val="Arial"/>
      <family val="2"/>
    </font>
    <font>
      <b/>
      <sz val="11"/>
      <color rgb="FFFFC000"/>
      <name val="Arial"/>
      <family val="2"/>
    </font>
    <font>
      <b/>
      <sz val="11"/>
      <color theme="0" tint="-0.499984740745262"/>
      <name val="Arial"/>
      <family val="2"/>
    </font>
    <font>
      <sz val="11"/>
      <color rgb="FFFF0000"/>
      <name val="Arial"/>
      <family val="2"/>
    </font>
    <font>
      <b/>
      <sz val="11"/>
      <color rgb="FFFF0000"/>
      <name val="Arial"/>
      <family val="2"/>
    </font>
    <font>
      <sz val="11"/>
      <name val="Arial"/>
      <family val="2"/>
    </font>
  </fonts>
  <fills count="3">
    <fill>
      <patternFill patternType="none"/>
    </fill>
    <fill>
      <patternFill patternType="gray125"/>
    </fill>
    <fill>
      <patternFill patternType="solid">
        <fgColor rgb="FFFFFF00"/>
        <bgColor indexed="64"/>
      </patternFill>
    </fill>
  </fills>
  <borders count="14">
    <border>
      <left/>
      <right/>
      <top/>
      <bottom/>
      <diagonal/>
    </border>
    <border>
      <left style="thin">
        <color auto="1"/>
      </left>
      <right style="thin">
        <color auto="1"/>
      </right>
      <top style="thin">
        <color auto="1"/>
      </top>
      <bottom style="medium">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bottom/>
      <diagonal/>
    </border>
    <border>
      <left style="thin">
        <color auto="1"/>
      </left>
      <right style="medium">
        <color auto="1"/>
      </right>
      <top style="thin">
        <color auto="1"/>
      </top>
      <bottom style="thin">
        <color auto="1"/>
      </bottom>
      <diagonal/>
    </border>
    <border>
      <left/>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74">
    <xf numFmtId="0" fontId="0" fillId="0" borderId="0"/>
    <xf numFmtId="0" fontId="3"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94">
    <xf numFmtId="0" fontId="0" fillId="0" borderId="0" xfId="0"/>
    <xf numFmtId="0" fontId="6" fillId="0" borderId="3" xfId="1" applyFont="1" applyBorder="1" applyAlignment="1">
      <alignment horizontal="center" vertical="center"/>
    </xf>
    <xf numFmtId="2" fontId="6" fillId="0" borderId="3" xfId="1" applyNumberFormat="1" applyFont="1" applyBorder="1" applyAlignment="1">
      <alignment horizontal="center" vertical="center"/>
    </xf>
    <xf numFmtId="0" fontId="0" fillId="0" borderId="0" xfId="0" applyAlignment="1"/>
    <xf numFmtId="0" fontId="6" fillId="0" borderId="0" xfId="1" applyFont="1" applyBorder="1" applyAlignment="1">
      <alignment horizontal="center" vertical="center"/>
    </xf>
    <xf numFmtId="0" fontId="8" fillId="0" borderId="0" xfId="0" applyFont="1" applyAlignment="1"/>
    <xf numFmtId="0" fontId="8" fillId="0" borderId="0" xfId="0" applyFont="1"/>
    <xf numFmtId="0" fontId="8" fillId="0" borderId="3" xfId="0" applyFont="1" applyBorder="1" applyAlignment="1"/>
    <xf numFmtId="0" fontId="6" fillId="0" borderId="3" xfId="1" applyFont="1" applyFill="1" applyBorder="1" applyAlignment="1">
      <alignment horizontal="center" vertical="center"/>
    </xf>
    <xf numFmtId="1" fontId="6" fillId="0" borderId="3" xfId="1" applyNumberFormat="1" applyFont="1" applyFill="1" applyBorder="1" applyAlignment="1">
      <alignment horizontal="center" vertical="center"/>
    </xf>
    <xf numFmtId="2" fontId="6" fillId="0" borderId="3" xfId="1" applyNumberFormat="1" applyFont="1" applyFill="1" applyBorder="1" applyAlignment="1">
      <alignment horizontal="center" vertical="center"/>
    </xf>
    <xf numFmtId="0" fontId="7" fillId="0" borderId="3" xfId="1" applyFont="1" applyBorder="1" applyAlignment="1">
      <alignment horizontal="center" vertical="center" wrapText="1"/>
    </xf>
    <xf numFmtId="1" fontId="7" fillId="0" borderId="3" xfId="1" applyNumberFormat="1" applyFont="1" applyBorder="1" applyAlignment="1">
      <alignment horizontal="center" vertical="center"/>
    </xf>
    <xf numFmtId="0" fontId="8" fillId="0" borderId="0" xfId="0" applyFont="1" applyAlignment="1">
      <alignment horizontal="center"/>
    </xf>
    <xf numFmtId="0" fontId="7" fillId="0" borderId="3" xfId="1" applyFont="1" applyFill="1" applyBorder="1" applyAlignment="1">
      <alignment horizontal="center" wrapText="1"/>
    </xf>
    <xf numFmtId="0" fontId="7" fillId="0" borderId="3" xfId="1" applyFont="1" applyFill="1" applyBorder="1" applyAlignment="1">
      <alignment horizontal="center"/>
    </xf>
    <xf numFmtId="0" fontId="9" fillId="0" borderId="0" xfId="0" applyFont="1" applyAlignment="1"/>
    <xf numFmtId="0" fontId="10" fillId="0" borderId="3" xfId="0" applyFont="1" applyBorder="1" applyAlignment="1">
      <alignment horizontal="center"/>
    </xf>
    <xf numFmtId="0" fontId="11" fillId="0" borderId="3" xfId="0" applyFont="1" applyBorder="1" applyAlignment="1">
      <alignment horizontal="center"/>
    </xf>
    <xf numFmtId="0" fontId="12" fillId="0" borderId="3" xfId="0" applyFont="1" applyBorder="1" applyAlignment="1">
      <alignment horizontal="center"/>
    </xf>
    <xf numFmtId="0" fontId="13" fillId="0" borderId="3" xfId="0" applyFont="1" applyBorder="1" applyAlignment="1">
      <alignment horizontal="center"/>
    </xf>
    <xf numFmtId="0" fontId="14" fillId="0" borderId="3" xfId="0" applyFont="1" applyBorder="1" applyAlignment="1">
      <alignment horizontal="center"/>
    </xf>
    <xf numFmtId="0" fontId="15" fillId="0" borderId="3" xfId="1" applyFont="1" applyFill="1" applyBorder="1" applyAlignment="1">
      <alignment horizontal="center"/>
    </xf>
    <xf numFmtId="0" fontId="16" fillId="0" borderId="3" xfId="1" applyFont="1" applyFill="1" applyBorder="1" applyAlignment="1">
      <alignment horizontal="center"/>
    </xf>
    <xf numFmtId="0" fontId="17" fillId="0" borderId="3" xfId="1" applyFont="1" applyFill="1" applyBorder="1" applyAlignment="1">
      <alignment horizontal="center"/>
    </xf>
    <xf numFmtId="0" fontId="18" fillId="0" borderId="3" xfId="1" applyFont="1" applyFill="1" applyBorder="1" applyAlignment="1">
      <alignment horizontal="center"/>
    </xf>
    <xf numFmtId="0" fontId="6" fillId="0" borderId="0" xfId="1" applyFont="1"/>
    <xf numFmtId="0" fontId="6" fillId="0" borderId="0" xfId="0" applyFont="1"/>
    <xf numFmtId="164" fontId="6" fillId="0" borderId="3" xfId="1" applyNumberFormat="1" applyFont="1" applyBorder="1" applyAlignment="1">
      <alignment horizontal="center" vertical="center"/>
    </xf>
    <xf numFmtId="165" fontId="6" fillId="0" borderId="3" xfId="1" applyNumberFormat="1" applyFont="1" applyBorder="1" applyAlignment="1">
      <alignment horizontal="center" vertical="center"/>
    </xf>
    <xf numFmtId="0" fontId="6" fillId="0" borderId="0" xfId="1" applyFont="1" applyAlignment="1">
      <alignment horizontal="center" vertical="center"/>
    </xf>
    <xf numFmtId="0" fontId="6" fillId="0" borderId="5" xfId="1" applyFont="1" applyBorder="1"/>
    <xf numFmtId="0" fontId="19" fillId="0" borderId="0" xfId="1" applyFont="1"/>
    <xf numFmtId="0" fontId="7" fillId="0" borderId="0" xfId="1" applyFont="1"/>
    <xf numFmtId="0" fontId="7" fillId="2" borderId="3" xfId="0" applyFont="1" applyFill="1" applyBorder="1" applyAlignment="1">
      <alignment horizontal="center" vertical="center"/>
    </xf>
    <xf numFmtId="0" fontId="6" fillId="0" borderId="0" xfId="1" applyFont="1" applyBorder="1"/>
    <xf numFmtId="0" fontId="6" fillId="0" borderId="0" xfId="1" applyFont="1" applyAlignment="1">
      <alignment horizontal="left"/>
    </xf>
    <xf numFmtId="0" fontId="6" fillId="0" borderId="0" xfId="1" applyFont="1" applyBorder="1" applyAlignment="1">
      <alignment horizontal="left"/>
    </xf>
    <xf numFmtId="0" fontId="7" fillId="0" borderId="3" xfId="1" applyFont="1" applyBorder="1" applyAlignment="1">
      <alignment horizontal="left"/>
    </xf>
    <xf numFmtId="0" fontId="6" fillId="0" borderId="3" xfId="0" applyFont="1" applyBorder="1"/>
    <xf numFmtId="0" fontId="6" fillId="0" borderId="3" xfId="1" applyFont="1" applyBorder="1" applyAlignment="1">
      <alignment horizontal="left"/>
    </xf>
    <xf numFmtId="0" fontId="6" fillId="0" borderId="3" xfId="1" applyFont="1" applyBorder="1" applyAlignment="1">
      <alignment horizontal="left" vertical="center"/>
    </xf>
    <xf numFmtId="0" fontId="7" fillId="0" borderId="3" xfId="1" applyFont="1" applyBorder="1" applyAlignment="1">
      <alignment horizontal="left" vertical="center"/>
    </xf>
    <xf numFmtId="0" fontId="6" fillId="0" borderId="0" xfId="1" applyFont="1" applyBorder="1" applyAlignment="1">
      <alignment horizontal="left" vertical="center"/>
    </xf>
    <xf numFmtId="165" fontId="6" fillId="0" borderId="0" xfId="1" applyNumberFormat="1" applyFont="1" applyBorder="1" applyAlignment="1">
      <alignment horizontal="center" vertical="center"/>
    </xf>
    <xf numFmtId="0" fontId="7" fillId="0" borderId="3" xfId="0" applyFont="1" applyBorder="1" applyAlignment="1">
      <alignment horizontal="center" vertical="center"/>
    </xf>
    <xf numFmtId="0" fontId="6" fillId="0" borderId="3" xfId="0" applyFont="1" applyBorder="1" applyAlignment="1">
      <alignment horizontal="center" vertical="center"/>
    </xf>
    <xf numFmtId="0" fontId="6" fillId="0" borderId="0" xfId="0" applyFont="1" applyBorder="1" applyAlignment="1">
      <alignment horizontal="center" vertical="center"/>
    </xf>
    <xf numFmtId="0" fontId="7" fillId="0" borderId="0" xfId="0" applyFont="1"/>
    <xf numFmtId="0" fontId="15" fillId="0" borderId="3" xfId="0" applyFont="1" applyBorder="1" applyAlignment="1">
      <alignment horizontal="center"/>
    </xf>
    <xf numFmtId="0" fontId="16" fillId="0" borderId="3" xfId="0" applyFont="1" applyBorder="1" applyAlignment="1">
      <alignment horizontal="center"/>
    </xf>
    <xf numFmtId="0" fontId="17" fillId="0" borderId="3" xfId="0" applyFont="1" applyBorder="1" applyAlignment="1">
      <alignment horizontal="center"/>
    </xf>
    <xf numFmtId="0" fontId="18" fillId="0" borderId="3" xfId="0" applyFont="1" applyBorder="1" applyAlignment="1">
      <alignment horizontal="center"/>
    </xf>
    <xf numFmtId="0" fontId="7" fillId="0" borderId="3" xfId="0" applyFont="1" applyBorder="1" applyAlignment="1">
      <alignment horizontal="center" wrapText="1"/>
    </xf>
    <xf numFmtId="1" fontId="7" fillId="0" borderId="3" xfId="0" applyNumberFormat="1" applyFont="1" applyBorder="1" applyAlignment="1">
      <alignment horizontal="center"/>
    </xf>
    <xf numFmtId="2" fontId="6" fillId="0" borderId="3" xfId="0" applyNumberFormat="1" applyFont="1" applyBorder="1" applyAlignment="1">
      <alignment horizontal="center"/>
    </xf>
    <xf numFmtId="1" fontId="7" fillId="0" borderId="0" xfId="0" applyNumberFormat="1" applyFont="1" applyBorder="1" applyAlignment="1">
      <alignment horizontal="center"/>
    </xf>
    <xf numFmtId="2" fontId="6" fillId="0" borderId="0" xfId="0" applyNumberFormat="1" applyFont="1" applyBorder="1" applyAlignment="1">
      <alignment horizontal="center"/>
    </xf>
    <xf numFmtId="0" fontId="7" fillId="0" borderId="4" xfId="0" applyFont="1" applyBorder="1" applyAlignment="1">
      <alignment horizontal="left"/>
    </xf>
    <xf numFmtId="0" fontId="7" fillId="0" borderId="7" xfId="0" applyFont="1" applyBorder="1" applyAlignment="1">
      <alignment horizontal="left"/>
    </xf>
    <xf numFmtId="0" fontId="7" fillId="0" borderId="2" xfId="0" applyFont="1" applyBorder="1" applyAlignment="1">
      <alignment horizontal="left"/>
    </xf>
    <xf numFmtId="0" fontId="16" fillId="0" borderId="3" xfId="0" applyFont="1" applyBorder="1"/>
    <xf numFmtId="0" fontId="6" fillId="0" borderId="4" xfId="0" applyFont="1" applyBorder="1" applyAlignment="1">
      <alignment horizontal="left"/>
    </xf>
    <xf numFmtId="0" fontId="6" fillId="0" borderId="7" xfId="0" applyFont="1" applyBorder="1" applyAlignment="1">
      <alignment horizontal="left"/>
    </xf>
    <xf numFmtId="0" fontId="6" fillId="0" borderId="2" xfId="0" applyFont="1" applyBorder="1" applyAlignment="1">
      <alignment horizontal="left"/>
    </xf>
    <xf numFmtId="0" fontId="17" fillId="0" borderId="3" xfId="0" applyFont="1" applyBorder="1"/>
    <xf numFmtId="0" fontId="18" fillId="0" borderId="3" xfId="0" applyFont="1" applyBorder="1"/>
    <xf numFmtId="0" fontId="6" fillId="0" borderId="0" xfId="0" applyFont="1" applyAlignment="1"/>
    <xf numFmtId="0" fontId="1" fillId="0" borderId="0" xfId="0" applyFont="1"/>
    <xf numFmtId="0" fontId="7" fillId="0" borderId="0" xfId="0" applyFont="1" applyAlignment="1">
      <alignment horizontal="center"/>
    </xf>
    <xf numFmtId="0" fontId="21" fillId="0" borderId="0" xfId="1" applyFont="1"/>
    <xf numFmtId="0" fontId="7" fillId="0" borderId="0" xfId="1" applyFont="1" applyAlignment="1">
      <alignment wrapText="1"/>
    </xf>
    <xf numFmtId="0" fontId="6" fillId="0" borderId="8" xfId="1" applyFont="1" applyBorder="1"/>
    <xf numFmtId="0" fontId="15" fillId="0" borderId="9" xfId="1" applyFont="1" applyBorder="1" applyAlignment="1">
      <alignment horizontal="center" vertical="center"/>
    </xf>
    <xf numFmtId="0" fontId="16" fillId="0" borderId="9" xfId="1" applyFont="1" applyBorder="1" applyAlignment="1">
      <alignment horizontal="center" vertical="center"/>
    </xf>
    <xf numFmtId="0" fontId="17" fillId="0" borderId="9" xfId="1" applyFont="1" applyBorder="1" applyAlignment="1">
      <alignment horizontal="center" vertical="center"/>
    </xf>
    <xf numFmtId="0" fontId="18" fillId="0" borderId="9" xfId="1" applyFont="1" applyBorder="1" applyAlignment="1">
      <alignment horizontal="center" vertical="center"/>
    </xf>
    <xf numFmtId="0" fontId="18" fillId="0" borderId="10" xfId="1" applyFont="1" applyBorder="1" applyAlignment="1">
      <alignment horizontal="center" vertical="center"/>
    </xf>
    <xf numFmtId="0" fontId="7" fillId="2" borderId="11" xfId="1" applyFont="1" applyFill="1" applyBorder="1" applyAlignment="1">
      <alignment wrapText="1"/>
    </xf>
    <xf numFmtId="0" fontId="7" fillId="2" borderId="6" xfId="0" applyFont="1" applyFill="1" applyBorder="1" applyAlignment="1">
      <alignment horizontal="center" vertical="center"/>
    </xf>
    <xf numFmtId="0" fontId="7" fillId="2" borderId="11" xfId="1" applyFont="1" applyFill="1" applyBorder="1"/>
    <xf numFmtId="0" fontId="7" fillId="2" borderId="12" xfId="1" applyFont="1" applyFill="1" applyBorder="1" applyAlignment="1" applyProtection="1">
      <alignment horizontal="left"/>
      <protection locked="0"/>
    </xf>
    <xf numFmtId="2" fontId="7" fillId="2" borderId="1" xfId="1" applyNumberFormat="1" applyFont="1" applyFill="1" applyBorder="1" applyAlignment="1">
      <alignment horizontal="center" vertical="center"/>
    </xf>
    <xf numFmtId="2" fontId="7" fillId="2" borderId="13" xfId="1" applyNumberFormat="1" applyFont="1" applyFill="1" applyBorder="1" applyAlignment="1">
      <alignment horizontal="center" vertical="center"/>
    </xf>
    <xf numFmtId="0" fontId="6" fillId="0" borderId="0" xfId="1" applyFont="1" applyAlignment="1">
      <alignment horizontal="center"/>
    </xf>
    <xf numFmtId="0" fontId="6" fillId="0" borderId="0" xfId="1" applyFont="1" applyBorder="1" applyAlignment="1">
      <alignment horizontal="center"/>
    </xf>
    <xf numFmtId="0" fontId="6" fillId="0" borderId="3" xfId="0" applyFont="1" applyBorder="1" applyAlignment="1">
      <alignment horizontal="center"/>
    </xf>
    <xf numFmtId="49" fontId="21" fillId="0" borderId="0" xfId="1" applyNumberFormat="1" applyFont="1" applyAlignment="1">
      <alignment horizontal="center"/>
    </xf>
    <xf numFmtId="0" fontId="20" fillId="0" borderId="0" xfId="1" applyFont="1" applyAlignment="1">
      <alignment horizontal="center"/>
    </xf>
    <xf numFmtId="0" fontId="21" fillId="0" borderId="0" xfId="1" applyFont="1" applyAlignment="1">
      <alignment horizontal="center"/>
    </xf>
    <xf numFmtId="49" fontId="21" fillId="0" borderId="0" xfId="1" applyNumberFormat="1" applyFont="1" applyAlignment="1">
      <alignment horizontal="left"/>
    </xf>
    <xf numFmtId="0" fontId="7" fillId="0" borderId="0" xfId="0" applyFont="1" applyAlignment="1"/>
    <xf numFmtId="1" fontId="6" fillId="0" borderId="0" xfId="0" applyNumberFormat="1" applyFont="1" applyBorder="1" applyAlignment="1">
      <alignment horizontal="left"/>
    </xf>
    <xf numFmtId="0" fontId="6" fillId="0" borderId="0" xfId="0" applyFont="1" applyAlignment="1">
      <alignment horizontal="center"/>
    </xf>
  </cellXfs>
  <cellStyles count="7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Normal" xfId="0" builtinId="0"/>
    <cellStyle name="Normal 2" xfId="1" xr:uid="{00000000-0005-0000-0000-000047000000}"/>
    <cellStyle name="Normal 2 2" xfId="36" xr:uid="{00000000-0005-0000-0000-000048000000}"/>
    <cellStyle name="Normal 3" xfId="37" xr:uid="{00000000-0005-0000-0000-000049000000}"/>
  </cellStyles>
  <dxfs count="0"/>
  <tableStyles count="0" defaultTableStyle="TableStyleMedium9" defaultPivotStyle="PivotStyleMedium4"/>
  <colors>
    <mruColors>
      <color rgb="FFFF3399"/>
      <color rgb="FF0000FF"/>
      <color rgb="FF75923A"/>
      <color rgb="FF3F63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EC27A-6CF1-482B-9D3E-D6422B90222A}">
  <dimension ref="A1:O25"/>
  <sheetViews>
    <sheetView tabSelected="1" workbookViewId="0"/>
  </sheetViews>
  <sheetFormatPr defaultRowHeight="15.5" x14ac:dyDescent="0.35"/>
  <cols>
    <col min="1" max="1" width="18.33203125" style="5" customWidth="1"/>
    <col min="2" max="2" width="15.4140625" style="5" customWidth="1"/>
    <col min="3" max="3" width="12.5" style="5" bestFit="1" customWidth="1"/>
    <col min="4" max="4" width="15.4140625" style="5" customWidth="1"/>
    <col min="5" max="5" width="12.5" style="5" bestFit="1" customWidth="1"/>
    <col min="6" max="6" width="15.4140625" style="5" customWidth="1"/>
    <col min="7" max="7" width="12.5" style="5" bestFit="1" customWidth="1"/>
    <col min="8" max="8" width="15.33203125" style="5" customWidth="1"/>
    <col min="9" max="9" width="12.5" style="5" bestFit="1" customWidth="1"/>
    <col min="10" max="10" width="15.33203125" style="5" customWidth="1"/>
    <col min="11" max="11" width="12.5" style="5" bestFit="1" customWidth="1"/>
    <col min="12" max="12" width="15.4140625" style="5" customWidth="1"/>
    <col min="13" max="13" width="12.5" style="5" bestFit="1" customWidth="1"/>
    <col min="14" max="14" width="15.33203125" style="5" customWidth="1"/>
    <col min="15" max="15" width="12.5" style="5" bestFit="1" customWidth="1"/>
    <col min="16" max="16384" width="8.6640625" style="6"/>
  </cols>
  <sheetData>
    <row r="1" spans="1:15" x14ac:dyDescent="0.35">
      <c r="A1" s="91" t="s">
        <v>58</v>
      </c>
    </row>
    <row r="3" spans="1:15" x14ac:dyDescent="0.35">
      <c r="A3" s="7"/>
      <c r="B3" s="17" t="s">
        <v>1</v>
      </c>
      <c r="C3" s="18"/>
      <c r="D3" s="19" t="s">
        <v>51</v>
      </c>
      <c r="E3" s="19"/>
      <c r="F3" s="20" t="s">
        <v>3</v>
      </c>
      <c r="G3" s="20"/>
      <c r="H3" s="21" t="s">
        <v>4</v>
      </c>
      <c r="I3" s="21"/>
      <c r="J3" s="21" t="s">
        <v>15</v>
      </c>
      <c r="K3" s="21"/>
      <c r="L3" s="21" t="s">
        <v>16</v>
      </c>
      <c r="M3" s="21"/>
      <c r="N3" s="21" t="s">
        <v>5</v>
      </c>
      <c r="O3" s="21"/>
    </row>
    <row r="4" spans="1:15" ht="36" customHeight="1" x14ac:dyDescent="0.35">
      <c r="A4" s="11" t="s">
        <v>49</v>
      </c>
      <c r="B4" s="11" t="s">
        <v>45</v>
      </c>
      <c r="C4" s="11" t="s">
        <v>46</v>
      </c>
      <c r="D4" s="11" t="s">
        <v>45</v>
      </c>
      <c r="E4" s="11" t="s">
        <v>46</v>
      </c>
      <c r="F4" s="11" t="s">
        <v>45</v>
      </c>
      <c r="G4" s="11" t="s">
        <v>46</v>
      </c>
      <c r="H4" s="11" t="s">
        <v>45</v>
      </c>
      <c r="I4" s="11" t="s">
        <v>46</v>
      </c>
      <c r="J4" s="11" t="s">
        <v>45</v>
      </c>
      <c r="K4" s="11" t="s">
        <v>46</v>
      </c>
      <c r="L4" s="11" t="s">
        <v>45</v>
      </c>
      <c r="M4" s="11" t="s">
        <v>46</v>
      </c>
      <c r="N4" s="11" t="s">
        <v>45</v>
      </c>
      <c r="O4" s="11" t="s">
        <v>46</v>
      </c>
    </row>
    <row r="5" spans="1:15" x14ac:dyDescent="0.35">
      <c r="A5" s="12">
        <v>10</v>
      </c>
      <c r="B5" s="2">
        <v>8.8333333333333333E-2</v>
      </c>
      <c r="C5" s="2">
        <v>8.4852813742385715E-3</v>
      </c>
      <c r="D5" s="2">
        <v>0.14333333333333334</v>
      </c>
      <c r="E5" s="2">
        <v>1.3544166435940029E-2</v>
      </c>
      <c r="F5" s="2">
        <v>0.14911111111111108</v>
      </c>
      <c r="G5" s="2">
        <v>1.1692035909271902E-2</v>
      </c>
      <c r="H5" s="2">
        <v>0.10677777777777778</v>
      </c>
      <c r="I5" s="2">
        <v>8.98352401364318E-3</v>
      </c>
      <c r="J5" s="2">
        <v>0.1927777777777778</v>
      </c>
      <c r="K5" s="2">
        <v>5.2739752383581433E-3</v>
      </c>
      <c r="L5" s="2">
        <v>0.17211111111111113</v>
      </c>
      <c r="M5" s="2">
        <v>5.7187152144256848E-3</v>
      </c>
      <c r="N5" s="2">
        <v>0.153</v>
      </c>
      <c r="O5" s="2">
        <v>1.5169413670643674E-2</v>
      </c>
    </row>
    <row r="6" spans="1:15" x14ac:dyDescent="0.35">
      <c r="A6" s="12">
        <v>35</v>
      </c>
      <c r="B6" s="2">
        <v>0.20144444444444443</v>
      </c>
      <c r="C6" s="2">
        <v>5.3936519614711478E-2</v>
      </c>
      <c r="D6" s="2">
        <v>0.42349999999999999</v>
      </c>
      <c r="E6" s="2">
        <v>3.4530180036213741E-2</v>
      </c>
      <c r="F6" s="2">
        <v>0.3865555555555556</v>
      </c>
      <c r="G6" s="2">
        <v>6.4845400190961189E-2</v>
      </c>
      <c r="H6" s="2">
        <v>0.31616666666666665</v>
      </c>
      <c r="I6" s="2">
        <v>1.0170764201594894E-2</v>
      </c>
      <c r="J6" s="2">
        <v>0.52500000000000002</v>
      </c>
      <c r="K6" s="2">
        <v>8.1666666666666398E-3</v>
      </c>
      <c r="L6" s="2">
        <v>0.37683333333333341</v>
      </c>
      <c r="M6" s="2">
        <v>2.6501572280401269E-2</v>
      </c>
      <c r="N6" s="2">
        <v>0.44800000000000012</v>
      </c>
      <c r="O6" s="2">
        <v>2.050812846978808E-2</v>
      </c>
    </row>
    <row r="7" spans="1:15" x14ac:dyDescent="0.35">
      <c r="A7" s="12">
        <v>60</v>
      </c>
      <c r="B7" s="2">
        <v>0.218</v>
      </c>
      <c r="C7" s="2">
        <v>2.4331050121192879E-2</v>
      </c>
      <c r="D7" s="2">
        <v>0.68333333333333346</v>
      </c>
      <c r="E7" s="2">
        <v>3.5232560697930168E-2</v>
      </c>
      <c r="F7" s="2">
        <v>0.52266666666666672</v>
      </c>
      <c r="G7" s="2">
        <v>7.2947469684240748E-2</v>
      </c>
      <c r="H7" s="2">
        <v>0.41666666666666669</v>
      </c>
      <c r="I7" s="2">
        <v>2.9005746557076141E-2</v>
      </c>
      <c r="J7" s="2">
        <v>0.74999999999999989</v>
      </c>
      <c r="K7" s="2">
        <v>3.328663395418649E-2</v>
      </c>
      <c r="L7" s="2">
        <v>0.42133333333333334</v>
      </c>
      <c r="M7" s="2">
        <v>1.4742229591663967E-2</v>
      </c>
      <c r="N7" s="2">
        <v>0.61199999999999999</v>
      </c>
      <c r="O7" s="2">
        <v>1.4422205101855944E-2</v>
      </c>
    </row>
    <row r="8" spans="1:15" x14ac:dyDescent="0.35">
      <c r="A8" s="12">
        <v>110</v>
      </c>
      <c r="B8" s="2">
        <v>0.24811111111111112</v>
      </c>
      <c r="C8" s="2">
        <v>7.0179399742005058E-2</v>
      </c>
      <c r="D8" s="2">
        <v>1.0731111111111109</v>
      </c>
      <c r="E8" s="2">
        <v>2.6013529243524458E-2</v>
      </c>
      <c r="F8" s="2">
        <v>0.88</v>
      </c>
      <c r="G8" s="2">
        <v>6.0583276020147139E-2</v>
      </c>
      <c r="H8" s="2">
        <v>0.63800000000000001</v>
      </c>
      <c r="I8" s="2">
        <v>6.2333333333333359E-2</v>
      </c>
      <c r="J8" s="2">
        <v>1.0205555555555554</v>
      </c>
      <c r="K8" s="2">
        <v>2.2403703397561873E-2</v>
      </c>
      <c r="L8" s="2">
        <v>0.61355555555555552</v>
      </c>
      <c r="M8" s="2">
        <v>3.3067831520701238E-2</v>
      </c>
      <c r="N8" s="2">
        <v>1.0242222222222221</v>
      </c>
      <c r="O8" s="2">
        <v>0.11225830003133806</v>
      </c>
    </row>
    <row r="9" spans="1:15" x14ac:dyDescent="0.35">
      <c r="A9" s="12">
        <v>260</v>
      </c>
      <c r="B9" s="2">
        <v>0.34088888888888891</v>
      </c>
      <c r="C9" s="2">
        <v>7.863935495760474E-2</v>
      </c>
      <c r="D9" s="2">
        <v>1.8719999999999997</v>
      </c>
      <c r="E9" s="2">
        <v>6.5431898439013161E-2</v>
      </c>
      <c r="F9" s="2">
        <v>1.0342222222222219</v>
      </c>
      <c r="G9" s="2">
        <v>0.11311023793594427</v>
      </c>
      <c r="H9" s="2">
        <v>0.93600000000000017</v>
      </c>
      <c r="I9" s="2">
        <v>0.22781961675364423</v>
      </c>
      <c r="J9" s="2">
        <v>1.4011111111111112</v>
      </c>
      <c r="K9" s="2">
        <v>8.1914137521711852E-2</v>
      </c>
      <c r="L9" s="2">
        <v>0.74244444444444468</v>
      </c>
      <c r="M9" s="2">
        <v>0.11042208582089379</v>
      </c>
      <c r="N9" s="2">
        <v>1.4242222222222223</v>
      </c>
      <c r="O9" s="2">
        <v>0.23771536044730562</v>
      </c>
    </row>
    <row r="10" spans="1:15" x14ac:dyDescent="0.35">
      <c r="A10" s="12">
        <v>510</v>
      </c>
      <c r="B10" s="2">
        <v>0.40233333333333332</v>
      </c>
      <c r="C10" s="2">
        <v>7.0776643981847881E-2</v>
      </c>
      <c r="D10" s="2">
        <v>2.363</v>
      </c>
      <c r="E10" s="2">
        <v>0.23981451165431991</v>
      </c>
      <c r="F10" s="2">
        <v>0.96333333333333326</v>
      </c>
      <c r="G10" s="2">
        <v>0.12872192250480669</v>
      </c>
      <c r="H10" s="2">
        <v>1.1106666666666669</v>
      </c>
      <c r="I10" s="2">
        <v>0.2970544282338386</v>
      </c>
      <c r="J10" s="2">
        <v>1.9209999999999996</v>
      </c>
      <c r="K10" s="2">
        <v>0.36579639145295118</v>
      </c>
      <c r="L10" s="2">
        <v>0.70266666666666666</v>
      </c>
      <c r="M10" s="2">
        <v>0.15795674513401864</v>
      </c>
      <c r="N10" s="2">
        <v>1.8189999999999997</v>
      </c>
      <c r="O10" s="2">
        <v>0.33957473404245181</v>
      </c>
    </row>
    <row r="11" spans="1:15" x14ac:dyDescent="0.35">
      <c r="A11" s="12">
        <v>1010</v>
      </c>
      <c r="B11" s="2">
        <v>0.48255555555555557</v>
      </c>
      <c r="C11" s="2">
        <v>0.1854215417586321</v>
      </c>
      <c r="D11" s="2">
        <v>3.0075555555555553</v>
      </c>
      <c r="E11" s="2">
        <v>0.45956335959417077</v>
      </c>
      <c r="F11" s="2">
        <v>1.1222222222222225</v>
      </c>
      <c r="G11" s="2">
        <v>0.18542154175863251</v>
      </c>
      <c r="H11" s="2">
        <v>0.97633333333333328</v>
      </c>
      <c r="I11" s="2">
        <v>0.12138689294062299</v>
      </c>
      <c r="J11" s="2">
        <v>2.4127777777777779</v>
      </c>
      <c r="K11" s="2">
        <v>0.20570673119579552</v>
      </c>
      <c r="L11" s="2">
        <v>0.83044444444444432</v>
      </c>
      <c r="M11" s="2">
        <v>0.19437459062717419</v>
      </c>
      <c r="N11" s="2">
        <v>2.3678888888888894</v>
      </c>
      <c r="O11" s="2">
        <v>0.45709035495467704</v>
      </c>
    </row>
    <row r="12" spans="1:15" x14ac:dyDescent="0.35">
      <c r="A12" s="12">
        <v>2510</v>
      </c>
      <c r="B12" s="2">
        <v>0.61355555555555552</v>
      </c>
      <c r="C12" s="2">
        <v>0.17416605528866647</v>
      </c>
      <c r="D12" s="2">
        <v>4.0717777777777773</v>
      </c>
      <c r="E12" s="2">
        <v>0.3953932407298017</v>
      </c>
      <c r="F12" s="2">
        <v>1.5338888888888886</v>
      </c>
      <c r="G12" s="2">
        <v>0.21055649369477336</v>
      </c>
      <c r="H12" s="2">
        <v>1.5617777777777777</v>
      </c>
      <c r="I12" s="2">
        <v>0.3381348076553915</v>
      </c>
      <c r="J12" s="2">
        <v>2.9841111111111109</v>
      </c>
      <c r="K12" s="2">
        <v>0.12780294438154632</v>
      </c>
      <c r="L12" s="2">
        <v>0.97611111111111115</v>
      </c>
      <c r="M12" s="2">
        <v>0.53790140911316275</v>
      </c>
      <c r="N12" s="2">
        <v>2.9004444444444442</v>
      </c>
      <c r="O12" s="2">
        <v>0.55708011924611256</v>
      </c>
    </row>
    <row r="13" spans="1:15" x14ac:dyDescent="0.35">
      <c r="A13" s="12">
        <v>5010</v>
      </c>
      <c r="B13" s="2">
        <v>1.3359999999999999</v>
      </c>
      <c r="C13" s="2">
        <v>0.60212706300248697</v>
      </c>
      <c r="D13" s="2">
        <v>4.8986666666666672</v>
      </c>
      <c r="E13" s="2">
        <v>1.4203183915352666</v>
      </c>
      <c r="F13" s="2">
        <v>2.2266666666666666</v>
      </c>
      <c r="G13" s="2">
        <v>0.63225179583243185</v>
      </c>
      <c r="H13" s="2">
        <v>1.7256666666666662</v>
      </c>
      <c r="I13" s="2">
        <v>0.69527644382168874</v>
      </c>
      <c r="J13" s="2">
        <v>3.0060000000000002</v>
      </c>
      <c r="K13" s="2">
        <v>0.44184046894778473</v>
      </c>
      <c r="L13" s="2">
        <v>1.8369999999999997</v>
      </c>
      <c r="M13" s="2">
        <v>0.92981664859261393</v>
      </c>
      <c r="N13" s="2">
        <v>2.0596666666666663</v>
      </c>
      <c r="O13" s="2">
        <v>1.7856769958011258</v>
      </c>
    </row>
    <row r="15" spans="1:15" x14ac:dyDescent="0.35">
      <c r="A15" s="5" t="s">
        <v>47</v>
      </c>
    </row>
    <row r="17" spans="1:1" x14ac:dyDescent="0.35">
      <c r="A17" s="16" t="s">
        <v>84</v>
      </c>
    </row>
    <row r="18" spans="1:1" x14ac:dyDescent="0.35">
      <c r="A18" s="5" t="s">
        <v>77</v>
      </c>
    </row>
    <row r="19" spans="1:1" x14ac:dyDescent="0.35">
      <c r="A19" s="5" t="s">
        <v>78</v>
      </c>
    </row>
    <row r="20" spans="1:1" x14ac:dyDescent="0.35">
      <c r="A20" s="5" t="s">
        <v>79</v>
      </c>
    </row>
    <row r="21" spans="1:1" x14ac:dyDescent="0.35">
      <c r="A21" s="5" t="s">
        <v>80</v>
      </c>
    </row>
    <row r="22" spans="1:1" x14ac:dyDescent="0.35">
      <c r="A22" s="5" t="s">
        <v>81</v>
      </c>
    </row>
    <row r="23" spans="1:1" x14ac:dyDescent="0.35">
      <c r="A23" s="5" t="s">
        <v>82</v>
      </c>
    </row>
    <row r="24" spans="1:1" x14ac:dyDescent="0.35">
      <c r="A24" s="5" t="s">
        <v>83</v>
      </c>
    </row>
    <row r="25" spans="1:1" x14ac:dyDescent="0.35">
      <c r="A25" s="5" t="s">
        <v>89</v>
      </c>
    </row>
  </sheetData>
  <mergeCells count="7">
    <mergeCell ref="N3:O3"/>
    <mergeCell ref="B3:C3"/>
    <mergeCell ref="D3:E3"/>
    <mergeCell ref="F3:G3"/>
    <mergeCell ref="H3:I3"/>
    <mergeCell ref="J3:K3"/>
    <mergeCell ref="L3:M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BA33F-D242-4475-9431-C7297371B902}">
  <dimension ref="A1:G23"/>
  <sheetViews>
    <sheetView workbookViewId="0"/>
  </sheetViews>
  <sheetFormatPr defaultRowHeight="15.5" x14ac:dyDescent="0.35"/>
  <cols>
    <col min="1" max="1" width="28.08203125" customWidth="1"/>
    <col min="2" max="3" width="23" customWidth="1"/>
    <col min="4" max="4" width="16.08203125" bestFit="1" customWidth="1"/>
    <col min="5" max="5" width="6.83203125" bestFit="1" customWidth="1"/>
    <col min="6" max="6" width="8.58203125" bestFit="1" customWidth="1"/>
    <col min="7" max="7" width="28.25" bestFit="1" customWidth="1"/>
  </cols>
  <sheetData>
    <row r="1" spans="1:7" x14ac:dyDescent="0.35">
      <c r="A1" s="48" t="s">
        <v>57</v>
      </c>
      <c r="B1" s="68"/>
      <c r="C1" s="68"/>
      <c r="D1" s="68"/>
      <c r="E1" s="68"/>
      <c r="F1" s="68"/>
      <c r="G1" s="68"/>
    </row>
    <row r="2" spans="1:7" x14ac:dyDescent="0.35">
      <c r="A2" s="68"/>
      <c r="B2" s="68"/>
      <c r="C2" s="68"/>
      <c r="D2" s="68"/>
      <c r="E2" s="68"/>
      <c r="F2" s="68"/>
      <c r="G2" s="68"/>
    </row>
    <row r="3" spans="1:7" x14ac:dyDescent="0.35">
      <c r="A3" s="68"/>
      <c r="B3" s="69" t="s">
        <v>31</v>
      </c>
      <c r="C3" s="69" t="s">
        <v>56</v>
      </c>
      <c r="D3" s="68"/>
      <c r="E3" s="68"/>
      <c r="F3" s="68"/>
      <c r="G3" s="68"/>
    </row>
    <row r="4" spans="1:7" s="3" customFormat="1" x14ac:dyDescent="0.35">
      <c r="A4" s="14" t="s">
        <v>52</v>
      </c>
      <c r="B4" s="15" t="s">
        <v>55</v>
      </c>
      <c r="C4" s="15" t="s">
        <v>55</v>
      </c>
      <c r="D4" s="15" t="s">
        <v>29</v>
      </c>
      <c r="E4" s="15" t="s">
        <v>53</v>
      </c>
      <c r="F4" s="15" t="s">
        <v>54</v>
      </c>
      <c r="G4" s="15" t="s">
        <v>30</v>
      </c>
    </row>
    <row r="5" spans="1:7" x14ac:dyDescent="0.35">
      <c r="A5" s="22" t="s">
        <v>1</v>
      </c>
      <c r="B5" s="8">
        <v>703730</v>
      </c>
      <c r="C5" s="8">
        <v>699109</v>
      </c>
      <c r="D5" s="9">
        <v>701419.5</v>
      </c>
      <c r="E5" s="9">
        <v>3267.5404358630362</v>
      </c>
      <c r="F5" s="10">
        <v>0.46584682003608918</v>
      </c>
      <c r="G5" s="10">
        <v>1</v>
      </c>
    </row>
    <row r="6" spans="1:7" x14ac:dyDescent="0.35">
      <c r="A6" s="23" t="s">
        <v>2</v>
      </c>
      <c r="B6" s="8">
        <v>599655</v>
      </c>
      <c r="C6" s="8">
        <v>576821</v>
      </c>
      <c r="D6" s="9">
        <v>588238</v>
      </c>
      <c r="E6" s="9">
        <v>16146.076241613626</v>
      </c>
      <c r="F6" s="10">
        <v>2.7448203349007758</v>
      </c>
      <c r="G6" s="10">
        <v>0.83863935918519517</v>
      </c>
    </row>
    <row r="7" spans="1:7" x14ac:dyDescent="0.35">
      <c r="A7" s="24" t="s">
        <v>3</v>
      </c>
      <c r="B7" s="8">
        <v>664965</v>
      </c>
      <c r="C7" s="8">
        <v>684213</v>
      </c>
      <c r="D7" s="9">
        <v>674589</v>
      </c>
      <c r="E7" s="9">
        <v>13610.391324278668</v>
      </c>
      <c r="F7" s="10">
        <v>2.0175827539848217</v>
      </c>
      <c r="G7" s="10">
        <v>0.96174828330264561</v>
      </c>
    </row>
    <row r="8" spans="1:7" x14ac:dyDescent="0.35">
      <c r="A8" s="25" t="s">
        <v>4</v>
      </c>
      <c r="B8" s="8">
        <v>667501</v>
      </c>
      <c r="C8" s="8">
        <v>709267</v>
      </c>
      <c r="D8" s="9">
        <v>688384</v>
      </c>
      <c r="E8" s="9">
        <v>29533.021823037343</v>
      </c>
      <c r="F8" s="10">
        <v>4.2901958533372859</v>
      </c>
      <c r="G8" s="10">
        <v>0.98141554376517903</v>
      </c>
    </row>
    <row r="9" spans="1:7" x14ac:dyDescent="0.35">
      <c r="A9" s="25" t="s">
        <v>15</v>
      </c>
      <c r="B9" s="8">
        <v>826571</v>
      </c>
      <c r="C9" s="8">
        <v>675106</v>
      </c>
      <c r="D9" s="9">
        <v>750838.5</v>
      </c>
      <c r="E9" s="9">
        <v>107101.92861242042</v>
      </c>
      <c r="F9" s="10">
        <v>14.264309650133875</v>
      </c>
      <c r="G9" s="10">
        <v>1.0704556973394665</v>
      </c>
    </row>
    <row r="10" spans="1:7" x14ac:dyDescent="0.35">
      <c r="A10" s="25" t="s">
        <v>16</v>
      </c>
      <c r="B10" s="8">
        <v>785900</v>
      </c>
      <c r="C10" s="8">
        <v>544775</v>
      </c>
      <c r="D10" s="9">
        <v>665337.5</v>
      </c>
      <c r="E10" s="9">
        <v>170501.12261360628</v>
      </c>
      <c r="F10" s="10">
        <v>25.626260749410079</v>
      </c>
      <c r="G10" s="10">
        <v>0.94855860152162863</v>
      </c>
    </row>
    <row r="11" spans="1:7" x14ac:dyDescent="0.35">
      <c r="A11" s="25" t="s">
        <v>5</v>
      </c>
      <c r="B11" s="8">
        <v>886405</v>
      </c>
      <c r="C11" s="8">
        <v>645675</v>
      </c>
      <c r="D11" s="9">
        <v>766040</v>
      </c>
      <c r="E11" s="9">
        <v>170221.8154350376</v>
      </c>
      <c r="F11" s="10">
        <v>22.221008750853429</v>
      </c>
      <c r="G11" s="10">
        <v>1.0921281772177704</v>
      </c>
    </row>
    <row r="12" spans="1:7" x14ac:dyDescent="0.35">
      <c r="A12" s="68"/>
      <c r="B12" s="68"/>
      <c r="C12" s="68"/>
      <c r="D12" s="68"/>
      <c r="E12" s="68"/>
      <c r="F12" s="68"/>
      <c r="G12" s="68"/>
    </row>
    <row r="13" spans="1:7" x14ac:dyDescent="0.35">
      <c r="A13" s="68"/>
      <c r="B13" s="68"/>
      <c r="C13" s="68"/>
      <c r="D13" s="68"/>
      <c r="E13" s="68"/>
      <c r="F13" s="68"/>
      <c r="G13" s="68"/>
    </row>
    <row r="14" spans="1:7" x14ac:dyDescent="0.35">
      <c r="A14" s="68"/>
      <c r="B14" s="68"/>
      <c r="C14" s="68"/>
      <c r="D14" s="68"/>
      <c r="E14" s="68"/>
      <c r="F14" s="68"/>
      <c r="G14" s="68"/>
    </row>
    <row r="15" spans="1:7" x14ac:dyDescent="0.35">
      <c r="A15" s="91" t="s">
        <v>84</v>
      </c>
      <c r="B15" s="68"/>
      <c r="C15" s="68"/>
      <c r="D15" s="68"/>
      <c r="E15" s="68"/>
      <c r="F15" s="68"/>
      <c r="G15" s="68"/>
    </row>
    <row r="16" spans="1:7" x14ac:dyDescent="0.35">
      <c r="A16" s="67" t="s">
        <v>77</v>
      </c>
      <c r="B16" s="68"/>
      <c r="C16" s="68"/>
      <c r="D16" s="68"/>
      <c r="E16" s="68"/>
      <c r="F16" s="68"/>
      <c r="G16" s="68"/>
    </row>
    <row r="17" spans="1:7" x14ac:dyDescent="0.35">
      <c r="A17" s="67" t="s">
        <v>78</v>
      </c>
      <c r="B17" s="68"/>
      <c r="C17" s="68"/>
      <c r="D17" s="68"/>
      <c r="E17" s="68"/>
      <c r="F17" s="68"/>
      <c r="G17" s="68"/>
    </row>
    <row r="18" spans="1:7" x14ac:dyDescent="0.35">
      <c r="A18" s="67" t="s">
        <v>79</v>
      </c>
      <c r="B18" s="68"/>
      <c r="C18" s="68"/>
      <c r="D18" s="68"/>
      <c r="E18" s="68"/>
      <c r="F18" s="68"/>
      <c r="G18" s="68"/>
    </row>
    <row r="19" spans="1:7" x14ac:dyDescent="0.35">
      <c r="A19" s="67" t="s">
        <v>80</v>
      </c>
      <c r="B19" s="68"/>
      <c r="C19" s="68"/>
      <c r="D19" s="68"/>
      <c r="E19" s="68"/>
      <c r="F19" s="68"/>
      <c r="G19" s="68"/>
    </row>
    <row r="20" spans="1:7" x14ac:dyDescent="0.35">
      <c r="A20" s="67" t="s">
        <v>81</v>
      </c>
      <c r="B20" s="68"/>
      <c r="C20" s="68"/>
      <c r="D20" s="68"/>
      <c r="E20" s="68"/>
      <c r="F20" s="68"/>
      <c r="G20" s="68"/>
    </row>
    <row r="21" spans="1:7" x14ac:dyDescent="0.35">
      <c r="A21" s="67" t="s">
        <v>82</v>
      </c>
      <c r="B21" s="68"/>
      <c r="C21" s="68"/>
      <c r="D21" s="68"/>
      <c r="E21" s="68"/>
      <c r="F21" s="68"/>
      <c r="G21" s="68"/>
    </row>
    <row r="22" spans="1:7" x14ac:dyDescent="0.35">
      <c r="A22" s="67" t="s">
        <v>83</v>
      </c>
      <c r="B22" s="68"/>
      <c r="C22" s="68"/>
      <c r="D22" s="68"/>
      <c r="E22" s="68"/>
      <c r="F22" s="68"/>
      <c r="G22" s="68"/>
    </row>
    <row r="23" spans="1:7" x14ac:dyDescent="0.35">
      <c r="A23" s="5"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4AABE-53E0-4520-86A8-5D7BB1DE4672}">
  <dimension ref="A1:O33"/>
  <sheetViews>
    <sheetView topLeftCell="A10" workbookViewId="0">
      <selection activeCell="A14" sqref="A14"/>
    </sheetView>
  </sheetViews>
  <sheetFormatPr defaultRowHeight="15.5" x14ac:dyDescent="0.35"/>
  <cols>
    <col min="1" max="1" width="18.1640625" style="6" customWidth="1"/>
    <col min="2" max="2" width="21" style="6" customWidth="1"/>
    <col min="3" max="3" width="11.33203125" style="6" customWidth="1"/>
    <col min="4" max="4" width="20.9140625" style="6" customWidth="1"/>
    <col min="5" max="5" width="11.25" style="6" customWidth="1"/>
    <col min="6" max="6" width="20.9140625" style="6" customWidth="1"/>
    <col min="7" max="7" width="11.33203125" style="6" customWidth="1"/>
    <col min="8" max="8" width="21.08203125" style="6" customWidth="1"/>
    <col min="9" max="9" width="11.33203125" style="6" customWidth="1"/>
    <col min="10" max="10" width="21.08203125" style="6" customWidth="1"/>
    <col min="11" max="11" width="11.9140625" style="6" customWidth="1"/>
    <col min="12" max="12" width="21.08203125" style="6" customWidth="1"/>
    <col min="13" max="13" width="11.33203125" style="6" customWidth="1"/>
    <col min="14" max="14" width="21.08203125" style="6" customWidth="1"/>
    <col min="15" max="15" width="11.33203125" style="6" customWidth="1"/>
    <col min="16" max="16384" width="8.6640625" style="6"/>
  </cols>
  <sheetData>
    <row r="1" spans="1:15" x14ac:dyDescent="0.35">
      <c r="A1" s="48" t="s">
        <v>85</v>
      </c>
      <c r="B1" s="27"/>
      <c r="C1" s="27"/>
      <c r="D1" s="27"/>
      <c r="E1" s="27"/>
      <c r="F1" s="27"/>
      <c r="G1" s="27"/>
      <c r="H1" s="27"/>
      <c r="I1" s="27"/>
      <c r="J1" s="27"/>
      <c r="K1" s="27"/>
      <c r="L1" s="27"/>
      <c r="M1" s="27"/>
      <c r="N1" s="27"/>
      <c r="O1" s="27"/>
    </row>
    <row r="2" spans="1:15" x14ac:dyDescent="0.35">
      <c r="A2" s="27"/>
      <c r="B2" s="27"/>
      <c r="C2" s="27"/>
      <c r="D2" s="27"/>
      <c r="E2" s="27"/>
      <c r="F2" s="27"/>
      <c r="G2" s="27"/>
      <c r="H2" s="27"/>
      <c r="I2" s="27"/>
      <c r="J2" s="27"/>
      <c r="K2" s="27"/>
      <c r="L2" s="27"/>
      <c r="M2" s="27"/>
      <c r="N2" s="27"/>
      <c r="O2" s="27"/>
    </row>
    <row r="3" spans="1:15" x14ac:dyDescent="0.35">
      <c r="A3" s="39"/>
      <c r="B3" s="49" t="s">
        <v>1</v>
      </c>
      <c r="C3" s="49"/>
      <c r="D3" s="50" t="s">
        <v>51</v>
      </c>
      <c r="E3" s="50"/>
      <c r="F3" s="51" t="s">
        <v>3</v>
      </c>
      <c r="G3" s="51"/>
      <c r="H3" s="52" t="s">
        <v>4</v>
      </c>
      <c r="I3" s="52"/>
      <c r="J3" s="52" t="s">
        <v>15</v>
      </c>
      <c r="K3" s="52"/>
      <c r="L3" s="52" t="s">
        <v>16</v>
      </c>
      <c r="M3" s="52"/>
      <c r="N3" s="52" t="s">
        <v>5</v>
      </c>
      <c r="O3" s="52"/>
    </row>
    <row r="4" spans="1:15" ht="42.5" x14ac:dyDescent="0.35">
      <c r="A4" s="53" t="s">
        <v>50</v>
      </c>
      <c r="B4" s="53" t="s">
        <v>48</v>
      </c>
      <c r="C4" s="53" t="s">
        <v>46</v>
      </c>
      <c r="D4" s="53" t="s">
        <v>48</v>
      </c>
      <c r="E4" s="53" t="s">
        <v>46</v>
      </c>
      <c r="F4" s="53" t="s">
        <v>48</v>
      </c>
      <c r="G4" s="53" t="s">
        <v>46</v>
      </c>
      <c r="H4" s="53" t="s">
        <v>48</v>
      </c>
      <c r="I4" s="53" t="s">
        <v>46</v>
      </c>
      <c r="J4" s="53" t="s">
        <v>48</v>
      </c>
      <c r="K4" s="53" t="s">
        <v>46</v>
      </c>
      <c r="L4" s="53" t="s">
        <v>48</v>
      </c>
      <c r="M4" s="53" t="s">
        <v>46</v>
      </c>
      <c r="N4" s="53" t="s">
        <v>48</v>
      </c>
      <c r="O4" s="53" t="s">
        <v>46</v>
      </c>
    </row>
    <row r="5" spans="1:15" x14ac:dyDescent="0.35">
      <c r="A5" s="54">
        <v>10</v>
      </c>
      <c r="B5" s="55">
        <v>8.8333333333333333E-2</v>
      </c>
      <c r="C5" s="55">
        <v>8.4852813742385715E-3</v>
      </c>
      <c r="D5" s="55">
        <v>8.5455943569326245E-2</v>
      </c>
      <c r="E5" s="55">
        <v>8.0750896928599089E-3</v>
      </c>
      <c r="F5" s="55">
        <v>0.1550418337025293</v>
      </c>
      <c r="G5" s="55">
        <v>1.2157073162298077E-2</v>
      </c>
      <c r="H5" s="55">
        <v>0.10879983975352257</v>
      </c>
      <c r="I5" s="55">
        <v>9.1536459500069708E-3</v>
      </c>
      <c r="J5" s="55">
        <v>0.1800894584443388</v>
      </c>
      <c r="K5" s="55">
        <v>4.9268507785146607E-3</v>
      </c>
      <c r="L5" s="55">
        <v>0.18144488298512271</v>
      </c>
      <c r="M5" s="55">
        <v>6.0288473312849469E-3</v>
      </c>
      <c r="N5" s="55">
        <v>0.14009354602892798</v>
      </c>
      <c r="O5" s="55">
        <v>1.3889784001961891E-2</v>
      </c>
    </row>
    <row r="6" spans="1:15" x14ac:dyDescent="0.35">
      <c r="A6" s="54">
        <v>35</v>
      </c>
      <c r="B6" s="55">
        <v>0.20144444444444445</v>
      </c>
      <c r="C6" s="55">
        <v>5.3936519614711478E-2</v>
      </c>
      <c r="D6" s="55">
        <v>0.25249250303448606</v>
      </c>
      <c r="E6" s="55">
        <v>2.0587040348465285E-2</v>
      </c>
      <c r="F6" s="55">
        <v>0.40193035726609511</v>
      </c>
      <c r="G6" s="55">
        <v>6.7424551248158507E-2</v>
      </c>
      <c r="H6" s="55">
        <v>0.32215394799026897</v>
      </c>
      <c r="I6" s="55">
        <v>1.0363369029905823E-2</v>
      </c>
      <c r="J6" s="55">
        <v>0.49044535512939524</v>
      </c>
      <c r="K6" s="55">
        <v>7.6291499686794561E-3</v>
      </c>
      <c r="L6" s="55">
        <v>0.39726941293998946</v>
      </c>
      <c r="M6" s="55">
        <v>2.7938781234378707E-2</v>
      </c>
      <c r="N6" s="55">
        <v>0.41020855307816834</v>
      </c>
      <c r="O6" s="55">
        <v>1.8778146665028923E-2</v>
      </c>
    </row>
    <row r="7" spans="1:15" x14ac:dyDescent="0.35">
      <c r="A7" s="54">
        <v>60</v>
      </c>
      <c r="B7" s="55">
        <v>0.218</v>
      </c>
      <c r="C7" s="55">
        <v>2.4331050121192879E-2</v>
      </c>
      <c r="D7" s="55">
        <v>0.40740624259795077</v>
      </c>
      <c r="E7" s="55">
        <v>2.1005802689338479E-2</v>
      </c>
      <c r="F7" s="55">
        <v>0.54345513095133979</v>
      </c>
      <c r="G7" s="55">
        <v>7.5848871217763916E-2</v>
      </c>
      <c r="H7" s="55">
        <v>0.42455712702987486</v>
      </c>
      <c r="I7" s="55">
        <v>2.955503142150943E-2</v>
      </c>
      <c r="J7" s="55">
        <v>0.70063622161342165</v>
      </c>
      <c r="K7" s="55">
        <v>3.1095761925187006E-2</v>
      </c>
      <c r="L7" s="55">
        <v>0.44418269611335387</v>
      </c>
      <c r="M7" s="55">
        <v>1.5541716661583946E-2</v>
      </c>
      <c r="N7" s="55">
        <v>0.56037418411571194</v>
      </c>
      <c r="O7" s="55">
        <v>1.3205606890689517E-2</v>
      </c>
    </row>
    <row r="8" spans="1:15" x14ac:dyDescent="0.35">
      <c r="A8" s="54">
        <v>110</v>
      </c>
      <c r="B8" s="55">
        <v>0.24811111111111114</v>
      </c>
      <c r="C8" s="55">
        <v>7.0179399742005058E-2</v>
      </c>
      <c r="D8" s="55">
        <v>0.63979341317252147</v>
      </c>
      <c r="E8" s="55">
        <v>1.5509376886560308E-2</v>
      </c>
      <c r="F8" s="55">
        <v>0.91500098578541889</v>
      </c>
      <c r="G8" s="55">
        <v>6.2992906000619062E-2</v>
      </c>
      <c r="H8" s="55">
        <v>0.65008187290814434</v>
      </c>
      <c r="I8" s="55">
        <v>6.35137462036693E-2</v>
      </c>
      <c r="J8" s="55">
        <v>0.95338425118804127</v>
      </c>
      <c r="K8" s="55">
        <v>2.0929128131487375E-2</v>
      </c>
      <c r="L8" s="55">
        <v>0.64682933753637661</v>
      </c>
      <c r="M8" s="55">
        <v>3.4861135821567774E-2</v>
      </c>
      <c r="N8" s="55">
        <v>0.93782302635777648</v>
      </c>
      <c r="O8" s="55">
        <v>0.1027886491671207</v>
      </c>
    </row>
    <row r="9" spans="1:15" x14ac:dyDescent="0.35">
      <c r="A9" s="54">
        <v>260</v>
      </c>
      <c r="B9" s="55">
        <v>0.34088888888888891</v>
      </c>
      <c r="C9" s="55">
        <v>7.863935495760474E-2</v>
      </c>
      <c r="D9" s="55">
        <v>1.1160943699658981</v>
      </c>
      <c r="E9" s="55">
        <v>3.901077642305717E-2</v>
      </c>
      <c r="F9" s="55">
        <v>1.0753572191528633</v>
      </c>
      <c r="G9" s="55">
        <v>0.11760906728842306</v>
      </c>
      <c r="H9" s="55">
        <v>0.95372513015991089</v>
      </c>
      <c r="I9" s="55">
        <v>0.23213386072793837</v>
      </c>
      <c r="J9" s="55">
        <v>1.3088922599326296</v>
      </c>
      <c r="K9" s="55">
        <v>7.652268241324589E-2</v>
      </c>
      <c r="L9" s="55">
        <v>0.78270801039805693</v>
      </c>
      <c r="M9" s="55">
        <v>0.11641039507211572</v>
      </c>
      <c r="N9" s="55">
        <v>1.3040806630347126</v>
      </c>
      <c r="O9" s="55">
        <v>0.21766266529809031</v>
      </c>
    </row>
    <row r="10" spans="1:15" x14ac:dyDescent="0.35">
      <c r="A10" s="54">
        <v>510</v>
      </c>
      <c r="B10" s="55">
        <v>0.40233333333333332</v>
      </c>
      <c r="C10" s="55">
        <v>7.0776643981847881E-2</v>
      </c>
      <c r="D10" s="55">
        <v>1.4088306603789622</v>
      </c>
      <c r="E10" s="55">
        <v>0.142978432849096</v>
      </c>
      <c r="F10" s="55">
        <v>1.0016488064090381</v>
      </c>
      <c r="G10" s="55">
        <v>0.13384168861828685</v>
      </c>
      <c r="H10" s="55">
        <v>1.1316994778108345</v>
      </c>
      <c r="I10" s="55">
        <v>0.30267977909390553</v>
      </c>
      <c r="J10" s="55">
        <v>1.7945629089591775</v>
      </c>
      <c r="K10" s="55">
        <v>0.34172026878322653</v>
      </c>
      <c r="L10" s="55">
        <v>0.74077304067005534</v>
      </c>
      <c r="M10" s="55">
        <v>0.16652291041831874</v>
      </c>
      <c r="N10" s="55">
        <v>1.6655566027883659</v>
      </c>
      <c r="O10" s="55">
        <v>0.31092959891396865</v>
      </c>
    </row>
    <row r="11" spans="1:15" x14ac:dyDescent="0.35">
      <c r="A11" s="54">
        <v>1010</v>
      </c>
      <c r="B11" s="55">
        <v>0.48255555555555557</v>
      </c>
      <c r="C11" s="55">
        <v>0.1854215417586321</v>
      </c>
      <c r="D11" s="55">
        <v>1.793117426770948</v>
      </c>
      <c r="E11" s="55">
        <v>0.27399363156285661</v>
      </c>
      <c r="F11" s="55">
        <v>1.1668573177314057</v>
      </c>
      <c r="G11" s="55">
        <v>0.19279646988068291</v>
      </c>
      <c r="H11" s="55">
        <v>0.99482226005640262</v>
      </c>
      <c r="I11" s="55">
        <v>0.12368560926228934</v>
      </c>
      <c r="J11" s="55">
        <v>2.2539726744200674</v>
      </c>
      <c r="K11" s="55">
        <v>0.19216744920729331</v>
      </c>
      <c r="L11" s="55">
        <v>0.87548034566223798</v>
      </c>
      <c r="M11" s="55">
        <v>0.20491573509661631</v>
      </c>
      <c r="N11" s="55">
        <v>2.1681434708950511</v>
      </c>
      <c r="O11" s="55">
        <v>0.41853208288380445</v>
      </c>
    </row>
    <row r="12" spans="1:15" x14ac:dyDescent="0.35">
      <c r="A12" s="54">
        <v>2510</v>
      </c>
      <c r="B12" s="55">
        <v>0.61355555555555552</v>
      </c>
      <c r="C12" s="55">
        <v>0.17416605528866647</v>
      </c>
      <c r="D12" s="55">
        <v>2.4276112465438211</v>
      </c>
      <c r="E12" s="55">
        <v>0.23573513349417879</v>
      </c>
      <c r="F12" s="55">
        <v>1.594897551612084</v>
      </c>
      <c r="G12" s="55">
        <v>0.21893113556163521</v>
      </c>
      <c r="H12" s="55">
        <v>1.5913533273418452</v>
      </c>
      <c r="I12" s="55">
        <v>0.34453810196873358</v>
      </c>
      <c r="J12" s="55">
        <v>2.7877017783513582</v>
      </c>
      <c r="K12" s="55">
        <v>0.11939116275007589</v>
      </c>
      <c r="L12" s="55">
        <v>1.0290466733533266</v>
      </c>
      <c r="M12" s="55">
        <v>0.56707238483320455</v>
      </c>
      <c r="N12" s="55">
        <v>2.6557748188374264</v>
      </c>
      <c r="O12" s="55">
        <v>0.51008711978696708</v>
      </c>
    </row>
    <row r="13" spans="1:15" x14ac:dyDescent="0.35">
      <c r="A13" s="56"/>
      <c r="B13" s="57"/>
      <c r="C13" s="57"/>
      <c r="D13" s="57"/>
      <c r="E13" s="57"/>
      <c r="F13" s="57"/>
      <c r="G13" s="57"/>
      <c r="H13" s="57"/>
      <c r="I13" s="57"/>
      <c r="J13" s="57"/>
      <c r="K13" s="57"/>
      <c r="L13" s="57"/>
      <c r="M13" s="57"/>
      <c r="N13" s="57"/>
      <c r="O13" s="57"/>
    </row>
    <row r="14" spans="1:15" x14ac:dyDescent="0.35">
      <c r="A14" s="92" t="s">
        <v>94</v>
      </c>
      <c r="B14" s="57"/>
      <c r="C14" s="57"/>
      <c r="D14" s="57"/>
      <c r="E14" s="57"/>
      <c r="F14" s="57"/>
      <c r="G14" s="57"/>
      <c r="H14" s="57"/>
      <c r="I14" s="57"/>
      <c r="J14" s="57"/>
      <c r="K14" s="57"/>
      <c r="L14" s="57"/>
      <c r="M14" s="57"/>
      <c r="N14" s="57"/>
      <c r="O14" s="57"/>
    </row>
    <row r="15" spans="1:15" x14ac:dyDescent="0.35">
      <c r="A15" s="27"/>
      <c r="B15" s="27"/>
      <c r="C15" s="27"/>
      <c r="D15" s="27"/>
      <c r="E15" s="27"/>
      <c r="F15" s="27"/>
      <c r="G15" s="27"/>
      <c r="H15" s="27"/>
      <c r="I15" s="27"/>
      <c r="J15" s="27"/>
      <c r="K15" s="27"/>
      <c r="L15" s="27"/>
      <c r="M15" s="27"/>
      <c r="N15" s="27"/>
      <c r="O15" s="27"/>
    </row>
    <row r="16" spans="1:15" x14ac:dyDescent="0.35">
      <c r="A16" s="58" t="s">
        <v>60</v>
      </c>
      <c r="B16" s="59"/>
      <c r="C16" s="59"/>
      <c r="D16" s="59"/>
      <c r="E16" s="59"/>
      <c r="F16" s="59"/>
      <c r="G16" s="60"/>
      <c r="H16" s="27"/>
      <c r="I16" s="27"/>
      <c r="J16" s="27"/>
      <c r="K16" s="27"/>
      <c r="L16" s="27"/>
      <c r="M16" s="27"/>
      <c r="N16" s="27"/>
      <c r="O16" s="27"/>
    </row>
    <row r="17" spans="1:15" x14ac:dyDescent="0.35">
      <c r="A17" s="61" t="s">
        <v>2</v>
      </c>
      <c r="B17" s="62" t="s">
        <v>93</v>
      </c>
      <c r="C17" s="63"/>
      <c r="D17" s="63"/>
      <c r="E17" s="63"/>
      <c r="F17" s="63"/>
      <c r="G17" s="64"/>
      <c r="H17" s="27"/>
      <c r="I17" s="27"/>
      <c r="J17" s="27"/>
      <c r="K17" s="27"/>
      <c r="L17" s="27"/>
      <c r="M17" s="27"/>
      <c r="N17" s="27"/>
      <c r="O17" s="27"/>
    </row>
    <row r="18" spans="1:15" x14ac:dyDescent="0.35">
      <c r="A18" s="65" t="s">
        <v>3</v>
      </c>
      <c r="B18" s="62" t="s">
        <v>59</v>
      </c>
      <c r="C18" s="63"/>
      <c r="D18" s="63"/>
      <c r="E18" s="63"/>
      <c r="F18" s="63"/>
      <c r="G18" s="64"/>
      <c r="H18" s="27"/>
      <c r="I18" s="27"/>
      <c r="J18" s="27"/>
      <c r="K18" s="27"/>
      <c r="L18" s="27"/>
      <c r="M18" s="27"/>
      <c r="N18" s="27"/>
      <c r="O18" s="27"/>
    </row>
    <row r="19" spans="1:15" x14ac:dyDescent="0.35">
      <c r="A19" s="66" t="s">
        <v>4</v>
      </c>
      <c r="B19" s="62" t="s">
        <v>61</v>
      </c>
      <c r="C19" s="63"/>
      <c r="D19" s="63"/>
      <c r="E19" s="63"/>
      <c r="F19" s="63"/>
      <c r="G19" s="64"/>
      <c r="H19" s="27"/>
      <c r="I19" s="27"/>
      <c r="J19" s="27"/>
      <c r="K19" s="27"/>
      <c r="L19" s="27"/>
      <c r="M19" s="27"/>
      <c r="N19" s="27"/>
      <c r="O19" s="27"/>
    </row>
    <row r="20" spans="1:15" x14ac:dyDescent="0.35">
      <c r="A20" s="66" t="s">
        <v>15</v>
      </c>
      <c r="B20" s="62" t="s">
        <v>62</v>
      </c>
      <c r="C20" s="63"/>
      <c r="D20" s="63"/>
      <c r="E20" s="63"/>
      <c r="F20" s="63"/>
      <c r="G20" s="64"/>
      <c r="H20" s="27"/>
      <c r="I20" s="27"/>
      <c r="J20" s="27"/>
      <c r="K20" s="27"/>
      <c r="L20" s="27"/>
      <c r="M20" s="27"/>
      <c r="N20" s="27"/>
      <c r="O20" s="27"/>
    </row>
    <row r="21" spans="1:15" x14ac:dyDescent="0.35">
      <c r="A21" s="66" t="s">
        <v>16</v>
      </c>
      <c r="B21" s="62" t="s">
        <v>63</v>
      </c>
      <c r="C21" s="63"/>
      <c r="D21" s="63"/>
      <c r="E21" s="63"/>
      <c r="F21" s="63"/>
      <c r="G21" s="64"/>
      <c r="H21" s="27"/>
      <c r="I21" s="27"/>
      <c r="J21" s="27"/>
      <c r="K21" s="27"/>
      <c r="L21" s="27"/>
      <c r="M21" s="27"/>
      <c r="N21" s="27"/>
      <c r="O21" s="27"/>
    </row>
    <row r="22" spans="1:15" x14ac:dyDescent="0.35">
      <c r="A22" s="66" t="s">
        <v>5</v>
      </c>
      <c r="B22" s="62" t="s">
        <v>64</v>
      </c>
      <c r="C22" s="63"/>
      <c r="D22" s="63"/>
      <c r="E22" s="63"/>
      <c r="F22" s="63"/>
      <c r="G22" s="64"/>
      <c r="H22" s="27"/>
      <c r="I22" s="27"/>
      <c r="J22" s="27"/>
      <c r="K22" s="27"/>
      <c r="L22" s="27"/>
      <c r="M22" s="27"/>
      <c r="N22" s="27"/>
      <c r="O22" s="27"/>
    </row>
    <row r="23" spans="1:15" x14ac:dyDescent="0.35">
      <c r="A23" s="27"/>
      <c r="B23" s="27"/>
      <c r="C23" s="27"/>
      <c r="D23" s="27"/>
      <c r="E23" s="27"/>
      <c r="F23" s="27"/>
      <c r="G23" s="27"/>
      <c r="H23" s="27"/>
      <c r="I23" s="27"/>
      <c r="J23" s="27"/>
      <c r="K23" s="27"/>
      <c r="L23" s="27"/>
      <c r="M23" s="27"/>
      <c r="N23" s="27"/>
      <c r="O23" s="27"/>
    </row>
    <row r="24" spans="1:15" x14ac:dyDescent="0.35">
      <c r="A24" s="27"/>
      <c r="B24" s="27"/>
      <c r="C24" s="27"/>
      <c r="D24" s="27"/>
      <c r="E24" s="27"/>
      <c r="F24" s="27"/>
      <c r="G24" s="27"/>
      <c r="H24" s="27"/>
      <c r="I24" s="27"/>
      <c r="J24" s="27"/>
      <c r="K24" s="27"/>
      <c r="L24" s="27"/>
      <c r="M24" s="27"/>
      <c r="N24" s="27"/>
      <c r="O24" s="27"/>
    </row>
    <row r="25" spans="1:15" x14ac:dyDescent="0.35">
      <c r="A25" s="91" t="s">
        <v>84</v>
      </c>
      <c r="B25" s="27"/>
      <c r="C25" s="27"/>
      <c r="D25" s="27"/>
      <c r="E25" s="27"/>
      <c r="F25" s="27"/>
      <c r="G25" s="27"/>
      <c r="H25" s="27"/>
      <c r="I25" s="27"/>
      <c r="J25" s="27"/>
      <c r="K25" s="27"/>
      <c r="L25" s="27"/>
      <c r="M25" s="27"/>
      <c r="N25" s="27"/>
      <c r="O25" s="27"/>
    </row>
    <row r="26" spans="1:15" x14ac:dyDescent="0.35">
      <c r="A26" s="67" t="s">
        <v>77</v>
      </c>
      <c r="B26" s="27"/>
      <c r="C26" s="27"/>
      <c r="D26" s="27"/>
      <c r="E26" s="27"/>
      <c r="F26" s="27"/>
      <c r="G26" s="27"/>
      <c r="H26" s="27"/>
      <c r="I26" s="27"/>
      <c r="J26" s="27"/>
      <c r="K26" s="27"/>
      <c r="L26" s="27"/>
      <c r="M26" s="27"/>
      <c r="N26" s="27"/>
      <c r="O26" s="27"/>
    </row>
    <row r="27" spans="1:15" x14ac:dyDescent="0.35">
      <c r="A27" s="67" t="s">
        <v>78</v>
      </c>
      <c r="B27" s="27"/>
      <c r="C27" s="27"/>
      <c r="D27" s="27"/>
      <c r="E27" s="27"/>
      <c r="F27" s="27"/>
      <c r="G27" s="27"/>
      <c r="H27" s="27"/>
      <c r="I27" s="27"/>
      <c r="J27" s="27"/>
      <c r="K27" s="27"/>
      <c r="L27" s="27"/>
      <c r="M27" s="27"/>
      <c r="N27" s="27"/>
      <c r="O27" s="27"/>
    </row>
    <row r="28" spans="1:15" x14ac:dyDescent="0.35">
      <c r="A28" s="67" t="s">
        <v>79</v>
      </c>
      <c r="B28" s="27"/>
      <c r="C28" s="27"/>
      <c r="D28" s="27"/>
      <c r="E28" s="27"/>
      <c r="F28" s="27"/>
      <c r="G28" s="27"/>
      <c r="H28" s="27"/>
      <c r="I28" s="27"/>
      <c r="J28" s="27"/>
      <c r="K28" s="27"/>
      <c r="L28" s="27"/>
      <c r="M28" s="27"/>
      <c r="N28" s="27"/>
      <c r="O28" s="27"/>
    </row>
    <row r="29" spans="1:15" x14ac:dyDescent="0.35">
      <c r="A29" s="67" t="s">
        <v>80</v>
      </c>
      <c r="B29" s="27"/>
      <c r="C29" s="27"/>
      <c r="D29" s="27"/>
      <c r="E29" s="27"/>
      <c r="F29" s="27"/>
      <c r="G29" s="27"/>
      <c r="H29" s="27"/>
      <c r="I29" s="27"/>
      <c r="J29" s="27"/>
      <c r="K29" s="27"/>
      <c r="L29" s="27"/>
      <c r="M29" s="27"/>
      <c r="N29" s="27"/>
      <c r="O29" s="27"/>
    </row>
    <row r="30" spans="1:15" x14ac:dyDescent="0.35">
      <c r="A30" s="67" t="s">
        <v>81</v>
      </c>
      <c r="B30" s="27"/>
      <c r="C30" s="27"/>
      <c r="D30" s="27"/>
      <c r="E30" s="27"/>
      <c r="F30" s="27"/>
      <c r="G30" s="27"/>
      <c r="H30" s="27"/>
      <c r="I30" s="27"/>
      <c r="J30" s="27"/>
      <c r="K30" s="27"/>
      <c r="L30" s="27"/>
      <c r="M30" s="27"/>
      <c r="N30" s="27"/>
      <c r="O30" s="27"/>
    </row>
    <row r="31" spans="1:15" x14ac:dyDescent="0.35">
      <c r="A31" s="67" t="s">
        <v>82</v>
      </c>
      <c r="B31" s="27"/>
      <c r="C31" s="27"/>
      <c r="D31" s="27"/>
      <c r="E31" s="27"/>
      <c r="F31" s="27"/>
      <c r="G31" s="27"/>
      <c r="H31" s="27"/>
      <c r="I31" s="27"/>
      <c r="J31" s="27"/>
      <c r="K31" s="27"/>
      <c r="L31" s="27"/>
      <c r="M31" s="27"/>
      <c r="N31" s="27"/>
      <c r="O31" s="27"/>
    </row>
    <row r="32" spans="1:15" x14ac:dyDescent="0.35">
      <c r="A32" s="67" t="s">
        <v>83</v>
      </c>
      <c r="B32" s="27"/>
      <c r="C32" s="27"/>
      <c r="D32" s="27"/>
      <c r="E32" s="27"/>
      <c r="F32" s="27"/>
      <c r="G32" s="27"/>
      <c r="H32" s="27"/>
      <c r="I32" s="27"/>
      <c r="J32" s="27"/>
      <c r="K32" s="27"/>
      <c r="L32" s="27"/>
      <c r="M32" s="27"/>
      <c r="N32" s="27"/>
      <c r="O32" s="27"/>
    </row>
    <row r="33" spans="1:1" x14ac:dyDescent="0.35">
      <c r="A33" s="5" t="s">
        <v>89</v>
      </c>
    </row>
  </sheetData>
  <mergeCells count="14">
    <mergeCell ref="B21:G21"/>
    <mergeCell ref="B22:G22"/>
    <mergeCell ref="N3:O3"/>
    <mergeCell ref="A16:G16"/>
    <mergeCell ref="B17:G17"/>
    <mergeCell ref="B18:G18"/>
    <mergeCell ref="B19:G19"/>
    <mergeCell ref="B20:G20"/>
    <mergeCell ref="B3:C3"/>
    <mergeCell ref="D3:E3"/>
    <mergeCell ref="F3:G3"/>
    <mergeCell ref="H3:I3"/>
    <mergeCell ref="J3:K3"/>
    <mergeCell ref="L3:M3"/>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37444-C1DE-4C5B-A4D1-88364DE5C738}">
  <sheetPr>
    <pageSetUpPr fitToPage="1"/>
  </sheetPr>
  <dimension ref="A1:K77"/>
  <sheetViews>
    <sheetView zoomScaleNormal="100" workbookViewId="0">
      <selection activeCell="I13" sqref="I13"/>
    </sheetView>
  </sheetViews>
  <sheetFormatPr defaultColWidth="10.83203125" defaultRowHeight="14" x14ac:dyDescent="0.3"/>
  <cols>
    <col min="1" max="1" width="34.4140625" style="26" customWidth="1"/>
    <col min="2" max="8" width="16.75" style="84" customWidth="1"/>
    <col min="9" max="9" width="10.83203125" style="26"/>
    <col min="10" max="10" width="12.5" style="26" customWidth="1"/>
    <col min="11" max="11" width="10.83203125" style="26"/>
    <col min="12" max="12" width="21.08203125" style="26" customWidth="1"/>
    <col min="13" max="16384" width="10.83203125" style="26"/>
  </cols>
  <sheetData>
    <row r="1" spans="1:8" ht="14" customHeight="1" x14ac:dyDescent="0.3">
      <c r="A1" s="33" t="s">
        <v>0</v>
      </c>
    </row>
    <row r="2" spans="1:8" ht="14" customHeight="1" x14ac:dyDescent="0.3">
      <c r="A2" s="70" t="s">
        <v>98</v>
      </c>
    </row>
    <row r="3" spans="1:8" ht="14" customHeight="1" x14ac:dyDescent="0.3">
      <c r="A3" s="33" t="s">
        <v>99</v>
      </c>
      <c r="B3" s="36" t="s">
        <v>97</v>
      </c>
    </row>
    <row r="4" spans="1:8" ht="14" customHeight="1" x14ac:dyDescent="0.3">
      <c r="A4" s="33"/>
      <c r="B4" s="36"/>
    </row>
    <row r="5" spans="1:8" ht="14" customHeight="1" x14ac:dyDescent="0.3">
      <c r="A5" s="32"/>
    </row>
    <row r="6" spans="1:8" ht="14" customHeight="1" thickBot="1" x14ac:dyDescent="0.35">
      <c r="A6" s="33" t="s">
        <v>71</v>
      </c>
    </row>
    <row r="7" spans="1:8" ht="14" customHeight="1" x14ac:dyDescent="0.3">
      <c r="A7" s="72"/>
      <c r="B7" s="73" t="s">
        <v>1</v>
      </c>
      <c r="C7" s="74" t="s">
        <v>2</v>
      </c>
      <c r="D7" s="75" t="s">
        <v>3</v>
      </c>
      <c r="E7" s="76" t="s">
        <v>4</v>
      </c>
      <c r="F7" s="76" t="s">
        <v>15</v>
      </c>
      <c r="G7" s="76" t="s">
        <v>16</v>
      </c>
      <c r="H7" s="77" t="s">
        <v>5</v>
      </c>
    </row>
    <row r="8" spans="1:8" ht="14" customHeight="1" x14ac:dyDescent="0.3">
      <c r="A8" s="78" t="s">
        <v>44</v>
      </c>
      <c r="B8" s="34">
        <v>0.55510000000000004</v>
      </c>
      <c r="C8" s="34">
        <v>2.6930000000000001</v>
      </c>
      <c r="D8" s="34">
        <v>1.41</v>
      </c>
      <c r="E8" s="34">
        <v>1.452</v>
      </c>
      <c r="F8" s="34">
        <v>2.93</v>
      </c>
      <c r="G8" s="34">
        <v>0.9476</v>
      </c>
      <c r="H8" s="79">
        <v>2.83</v>
      </c>
    </row>
    <row r="9" spans="1:8" ht="14" customHeight="1" x14ac:dyDescent="0.3">
      <c r="A9" s="80" t="s">
        <v>6</v>
      </c>
      <c r="B9" s="34">
        <v>113.5</v>
      </c>
      <c r="C9" s="34">
        <v>404.2</v>
      </c>
      <c r="D9" s="34">
        <v>86.54</v>
      </c>
      <c r="E9" s="34">
        <v>146.80000000000001</v>
      </c>
      <c r="F9" s="34">
        <v>267.39999999999998</v>
      </c>
      <c r="G9" s="34">
        <v>56.95</v>
      </c>
      <c r="H9" s="79">
        <v>280.2</v>
      </c>
    </row>
    <row r="10" spans="1:8" ht="14" customHeight="1" thickBot="1" x14ac:dyDescent="0.35">
      <c r="A10" s="81" t="s">
        <v>7</v>
      </c>
      <c r="B10" s="82">
        <f>B8/B9*1000</f>
        <v>4.8907488986784138</v>
      </c>
      <c r="C10" s="82">
        <f t="shared" ref="C10:H10" si="0">C8/C9*1000</f>
        <v>6.6625432953983177</v>
      </c>
      <c r="D10" s="82">
        <f t="shared" si="0"/>
        <v>16.29304367922348</v>
      </c>
      <c r="E10" s="82">
        <f t="shared" si="0"/>
        <v>9.8910081743869203</v>
      </c>
      <c r="F10" s="82">
        <f t="shared" si="0"/>
        <v>10.957367240089754</v>
      </c>
      <c r="G10" s="82">
        <f t="shared" si="0"/>
        <v>16.639157155399474</v>
      </c>
      <c r="H10" s="83">
        <f t="shared" si="0"/>
        <v>10.099928622412564</v>
      </c>
    </row>
    <row r="11" spans="1:8" ht="14" customHeight="1" x14ac:dyDescent="0.3">
      <c r="A11" s="35"/>
      <c r="B11" s="4"/>
      <c r="C11" s="4"/>
      <c r="D11" s="4"/>
      <c r="E11" s="85" t="s">
        <v>8</v>
      </c>
      <c r="F11" s="85"/>
      <c r="G11" s="85"/>
      <c r="H11" s="85"/>
    </row>
    <row r="12" spans="1:8" ht="14" customHeight="1" x14ac:dyDescent="0.3">
      <c r="A12" s="38" t="s">
        <v>67</v>
      </c>
      <c r="B12" s="86" t="s">
        <v>9</v>
      </c>
      <c r="C12" s="86" t="s">
        <v>17</v>
      </c>
      <c r="D12" s="86" t="s">
        <v>18</v>
      </c>
      <c r="E12" s="86" t="s">
        <v>19</v>
      </c>
      <c r="F12" s="86" t="s">
        <v>20</v>
      </c>
      <c r="G12" s="86" t="s">
        <v>21</v>
      </c>
      <c r="H12" s="86" t="s">
        <v>22</v>
      </c>
    </row>
    <row r="13" spans="1:8" ht="14" customHeight="1" x14ac:dyDescent="0.3">
      <c r="A13" s="38" t="s">
        <v>33</v>
      </c>
      <c r="B13" s="1">
        <v>0.441</v>
      </c>
      <c r="C13" s="1">
        <v>2.3730000000000002</v>
      </c>
      <c r="D13" s="1">
        <v>1.1559999999999999</v>
      </c>
      <c r="E13" s="1">
        <v>1.1559999999999999</v>
      </c>
      <c r="F13" s="1">
        <v>2.5299999999999998</v>
      </c>
      <c r="G13" s="1">
        <v>0.83479999999999999</v>
      </c>
      <c r="H13" s="1">
        <v>2.5049999999999999</v>
      </c>
    </row>
    <row r="14" spans="1:8" ht="14" customHeight="1" x14ac:dyDescent="0.3">
      <c r="A14" s="40" t="s">
        <v>34</v>
      </c>
      <c r="B14" s="28">
        <f>B8-B13</f>
        <v>0.11410000000000003</v>
      </c>
      <c r="C14" s="28">
        <f>C8-C13</f>
        <v>0.31999999999999984</v>
      </c>
      <c r="D14" s="28">
        <f>D8-D13</f>
        <v>0.254</v>
      </c>
      <c r="E14" s="28">
        <f>E8-E13</f>
        <v>0.29600000000000004</v>
      </c>
      <c r="F14" s="28">
        <f>F8-F13</f>
        <v>0.40000000000000036</v>
      </c>
      <c r="G14" s="28">
        <f>G8-G13</f>
        <v>0.11280000000000001</v>
      </c>
      <c r="H14" s="28">
        <f>H8-H13</f>
        <v>0.32500000000000018</v>
      </c>
    </row>
    <row r="15" spans="1:8" ht="14" customHeight="1" x14ac:dyDescent="0.3">
      <c r="A15" s="40" t="s">
        <v>32</v>
      </c>
      <c r="B15" s="29">
        <f>B14/B8*100</f>
        <v>20.554854981084496</v>
      </c>
      <c r="C15" s="29">
        <f>C14/C8*100</f>
        <v>11.882658744894165</v>
      </c>
      <c r="D15" s="29">
        <f>D14/D8*100</f>
        <v>18.01418439716312</v>
      </c>
      <c r="E15" s="29">
        <f>E14/E8*100</f>
        <v>20.385674931129479</v>
      </c>
      <c r="F15" s="29">
        <f>F14/F8*100</f>
        <v>13.651877133105813</v>
      </c>
      <c r="G15" s="29">
        <f>G14/G8*100</f>
        <v>11.903756859434361</v>
      </c>
      <c r="H15" s="29">
        <f>H14/H8*100</f>
        <v>11.484098939929336</v>
      </c>
    </row>
    <row r="16" spans="1:8" ht="14" customHeight="1" x14ac:dyDescent="0.3">
      <c r="A16" s="38" t="s">
        <v>35</v>
      </c>
      <c r="B16" s="1">
        <v>0.70809999999999995</v>
      </c>
      <c r="C16" s="1">
        <v>3.0819999999999999</v>
      </c>
      <c r="D16" s="1">
        <v>1.718</v>
      </c>
      <c r="E16" s="1">
        <v>1.8460000000000001</v>
      </c>
      <c r="F16" s="1">
        <v>3.4239999999999999</v>
      </c>
      <c r="G16" s="1">
        <v>1.0720000000000001</v>
      </c>
      <c r="H16" s="1">
        <v>3.2160000000000002</v>
      </c>
    </row>
    <row r="17" spans="1:9" ht="14" customHeight="1" x14ac:dyDescent="0.3">
      <c r="A17" s="40" t="s">
        <v>36</v>
      </c>
      <c r="B17" s="28">
        <f>B16-B8</f>
        <v>0.15299999999999991</v>
      </c>
      <c r="C17" s="28">
        <f>C16-C8</f>
        <v>0.38899999999999979</v>
      </c>
      <c r="D17" s="28">
        <f>D16-D8</f>
        <v>0.30800000000000005</v>
      </c>
      <c r="E17" s="28">
        <f>E16-E8</f>
        <v>0.39400000000000013</v>
      </c>
      <c r="F17" s="28">
        <f>F16-F8</f>
        <v>0.49399999999999977</v>
      </c>
      <c r="G17" s="28">
        <f>G16-G8</f>
        <v>0.12440000000000007</v>
      </c>
      <c r="H17" s="28">
        <f>H16-H8</f>
        <v>0.38600000000000012</v>
      </c>
    </row>
    <row r="18" spans="1:9" ht="14" customHeight="1" x14ac:dyDescent="0.3">
      <c r="A18" s="40" t="s">
        <v>37</v>
      </c>
      <c r="B18" s="29">
        <f>B17/B8*100</f>
        <v>27.562601333093117</v>
      </c>
      <c r="C18" s="29">
        <f>C17/C8*100</f>
        <v>14.444857036761968</v>
      </c>
      <c r="D18" s="29">
        <f>D17/D8*100</f>
        <v>21.843971631205676</v>
      </c>
      <c r="E18" s="29">
        <f>E17/E8*100</f>
        <v>27.134986225895325</v>
      </c>
      <c r="F18" s="29">
        <f>F17/F8*100</f>
        <v>16.860068259385656</v>
      </c>
      <c r="G18" s="29">
        <f>G17/G8*100</f>
        <v>13.127902068383291</v>
      </c>
      <c r="H18" s="29">
        <f>H17/H8*100</f>
        <v>13.639575971731452</v>
      </c>
    </row>
    <row r="19" spans="1:9" ht="14" customHeight="1" x14ac:dyDescent="0.3">
      <c r="A19" s="41" t="s">
        <v>66</v>
      </c>
      <c r="B19" s="2">
        <f>SQRT(8)*(B16-B13)/(_xlfn.T.INV.2T(0.05,8-2)*2)</f>
        <v>0.15437272181795253</v>
      </c>
      <c r="C19" s="2">
        <f t="shared" ref="C19:H19" si="1">SQRT(8)*(C16-C13)/(_xlfn.T.INV.2T(0.05,8-2)*2)</f>
        <v>0.40977259366876939</v>
      </c>
      <c r="D19" s="2">
        <f t="shared" si="1"/>
        <v>0.32481269060909529</v>
      </c>
      <c r="E19" s="2">
        <f t="shared" si="1"/>
        <v>0.39879138170867573</v>
      </c>
      <c r="F19" s="2">
        <f t="shared" si="1"/>
        <v>0.51669492064863198</v>
      </c>
      <c r="G19" s="2">
        <f t="shared" si="1"/>
        <v>0.13709176194390998</v>
      </c>
      <c r="H19" s="2">
        <f t="shared" si="1"/>
        <v>0.41092851071720077</v>
      </c>
    </row>
    <row r="20" spans="1:9" ht="14" customHeight="1" x14ac:dyDescent="0.3">
      <c r="A20" s="41" t="s">
        <v>65</v>
      </c>
      <c r="B20" s="2">
        <f>B19/B8*100</f>
        <v>27.809894040344535</v>
      </c>
      <c r="C20" s="2">
        <f>C19/C8*100</f>
        <v>15.216212167425525</v>
      </c>
      <c r="D20" s="2">
        <f>D19/D8*100</f>
        <v>23.036361036106051</v>
      </c>
      <c r="E20" s="2">
        <f>E19/E8*100</f>
        <v>27.464971192057558</v>
      </c>
      <c r="F20" s="2">
        <f>F19/F8*100</f>
        <v>17.634638929987439</v>
      </c>
      <c r="G20" s="2">
        <f>G19/G8*100</f>
        <v>14.467260652586534</v>
      </c>
      <c r="H20" s="2">
        <f>H19/H8*100</f>
        <v>14.520442074812747</v>
      </c>
    </row>
    <row r="21" spans="1:9" ht="14" customHeight="1" x14ac:dyDescent="0.3">
      <c r="B21" s="30"/>
      <c r="C21" s="30"/>
      <c r="D21" s="30"/>
      <c r="E21" s="30"/>
      <c r="F21" s="30"/>
      <c r="G21" s="30"/>
      <c r="H21" s="30"/>
    </row>
    <row r="22" spans="1:9" ht="14" customHeight="1" x14ac:dyDescent="0.3">
      <c r="A22" s="38" t="s">
        <v>88</v>
      </c>
      <c r="B22" s="86" t="s">
        <v>10</v>
      </c>
      <c r="C22" s="86" t="s">
        <v>23</v>
      </c>
      <c r="D22" s="86" t="s">
        <v>24</v>
      </c>
      <c r="E22" s="86" t="s">
        <v>25</v>
      </c>
      <c r="F22" s="86" t="s">
        <v>26</v>
      </c>
      <c r="G22" s="86" t="s">
        <v>27</v>
      </c>
      <c r="H22" s="86" t="s">
        <v>28</v>
      </c>
      <c r="I22" s="31"/>
    </row>
    <row r="23" spans="1:9" ht="14" customHeight="1" x14ac:dyDescent="0.3">
      <c r="A23" s="42" t="s">
        <v>38</v>
      </c>
      <c r="B23" s="1">
        <v>41.84</v>
      </c>
      <c r="C23" s="1">
        <v>277.39999999999998</v>
      </c>
      <c r="D23" s="1">
        <v>37.5</v>
      </c>
      <c r="E23" s="1">
        <v>61.88</v>
      </c>
      <c r="F23" s="1">
        <v>163</v>
      </c>
      <c r="G23" s="1">
        <v>31.47</v>
      </c>
      <c r="H23" s="1">
        <v>187.8</v>
      </c>
    </row>
    <row r="24" spans="1:9" ht="14" customHeight="1" x14ac:dyDescent="0.3">
      <c r="A24" s="40" t="s">
        <v>39</v>
      </c>
      <c r="B24" s="2">
        <f>B9-B23</f>
        <v>71.66</v>
      </c>
      <c r="C24" s="2">
        <f>C9-C23</f>
        <v>126.80000000000001</v>
      </c>
      <c r="D24" s="2">
        <f>D9-D23</f>
        <v>49.040000000000006</v>
      </c>
      <c r="E24" s="2">
        <f>E9-E23</f>
        <v>84.920000000000016</v>
      </c>
      <c r="F24" s="2">
        <f>F9-F23</f>
        <v>104.39999999999998</v>
      </c>
      <c r="G24" s="2">
        <f>G9-G23</f>
        <v>25.480000000000004</v>
      </c>
      <c r="H24" s="2">
        <f>H9-H23</f>
        <v>92.399999999999977</v>
      </c>
    </row>
    <row r="25" spans="1:9" ht="14" customHeight="1" x14ac:dyDescent="0.3">
      <c r="A25" s="40" t="s">
        <v>42</v>
      </c>
      <c r="B25" s="29">
        <f>B24/B9*100</f>
        <v>63.136563876651977</v>
      </c>
      <c r="C25" s="29">
        <f>C24/C9*100</f>
        <v>31.370608609599209</v>
      </c>
      <c r="D25" s="29">
        <f>D24/D9*100</f>
        <v>56.667437023341819</v>
      </c>
      <c r="E25" s="29">
        <f>E24/E9*100</f>
        <v>57.847411444141692</v>
      </c>
      <c r="F25" s="29">
        <f>F24/F9*100</f>
        <v>39.042632759910241</v>
      </c>
      <c r="G25" s="29">
        <f>G24/G9*100</f>
        <v>44.741000877963131</v>
      </c>
      <c r="H25" s="29">
        <f>H24/H9*100</f>
        <v>32.976445396145607</v>
      </c>
    </row>
    <row r="26" spans="1:9" ht="14" customHeight="1" x14ac:dyDescent="0.3">
      <c r="A26" s="42" t="s">
        <v>40</v>
      </c>
      <c r="B26" s="1">
        <v>293.5</v>
      </c>
      <c r="C26" s="1">
        <v>590.9</v>
      </c>
      <c r="D26" s="1">
        <v>192.9</v>
      </c>
      <c r="E26" s="1">
        <v>347.7</v>
      </c>
      <c r="F26" s="1">
        <v>436.7</v>
      </c>
      <c r="G26" s="1">
        <v>98.27</v>
      </c>
      <c r="H26" s="1">
        <v>417.8</v>
      </c>
    </row>
    <row r="27" spans="1:9" ht="14" customHeight="1" x14ac:dyDescent="0.3">
      <c r="A27" s="40" t="s">
        <v>41</v>
      </c>
      <c r="B27" s="2">
        <f>B26-B9</f>
        <v>180</v>
      </c>
      <c r="C27" s="2">
        <f>C26-C9</f>
        <v>186.7</v>
      </c>
      <c r="D27" s="2">
        <f>D26-D9</f>
        <v>106.36</v>
      </c>
      <c r="E27" s="2">
        <f>E26-E9</f>
        <v>200.89999999999998</v>
      </c>
      <c r="F27" s="2">
        <f>F26-F9</f>
        <v>169.3</v>
      </c>
      <c r="G27" s="2">
        <f>G26-G9</f>
        <v>41.319999999999993</v>
      </c>
      <c r="H27" s="2">
        <f>H26-H9</f>
        <v>137.60000000000002</v>
      </c>
    </row>
    <row r="28" spans="1:9" ht="14" customHeight="1" x14ac:dyDescent="0.3">
      <c r="A28" s="40" t="s">
        <v>43</v>
      </c>
      <c r="B28" s="29">
        <f>B27/B9*100</f>
        <v>158.59030837004406</v>
      </c>
      <c r="C28" s="29">
        <f>C27/C9*100</f>
        <v>46.190004948045519</v>
      </c>
      <c r="D28" s="29">
        <f>D27/D9*100</f>
        <v>122.90270395192972</v>
      </c>
      <c r="E28" s="29">
        <f>E27/E9*100</f>
        <v>136.85286103542231</v>
      </c>
      <c r="F28" s="29">
        <f>F27/F9*100</f>
        <v>63.313388182498144</v>
      </c>
      <c r="G28" s="29">
        <f>G27/G9*100</f>
        <v>72.554872695346788</v>
      </c>
      <c r="H28" s="29">
        <f>H27/H9*100</f>
        <v>49.107780157030703</v>
      </c>
    </row>
    <row r="29" spans="1:9" ht="14" customHeight="1" x14ac:dyDescent="0.3">
      <c r="A29" s="41" t="s">
        <v>68</v>
      </c>
      <c r="B29" s="2">
        <f>SQRT(8)*(B26-B23)/(_xlfn.T.INV.2T(0.05,8-2)*2)</f>
        <v>145.44904220406565</v>
      </c>
      <c r="C29" s="2">
        <f t="shared" ref="C29:H29" si="2">SQRT(8)*(C26-C23)/(_xlfn.T.INV.2T(0.05,8-2)*2)</f>
        <v>181.18999734155045</v>
      </c>
      <c r="D29" s="2">
        <f t="shared" si="2"/>
        <v>89.814754663084344</v>
      </c>
      <c r="E29" s="2">
        <f t="shared" si="2"/>
        <v>165.19210539126618</v>
      </c>
      <c r="F29" s="2">
        <f t="shared" si="2"/>
        <v>158.18724807777465</v>
      </c>
      <c r="G29" s="2">
        <f t="shared" si="2"/>
        <v>38.607629417593522</v>
      </c>
      <c r="H29" s="2">
        <f t="shared" si="2"/>
        <v>132.93046056955853</v>
      </c>
    </row>
    <row r="30" spans="1:9" ht="14" customHeight="1" x14ac:dyDescent="0.3">
      <c r="A30" s="41" t="s">
        <v>65</v>
      </c>
      <c r="B30" s="2">
        <f>B29/B9*100</f>
        <v>128.14893586261292</v>
      </c>
      <c r="C30" s="2">
        <f>C29/C9*100</f>
        <v>44.826817749022872</v>
      </c>
      <c r="D30" s="2">
        <f>D29/D9*100</f>
        <v>103.78409367123218</v>
      </c>
      <c r="E30" s="2">
        <f>E29/E9*100</f>
        <v>112.52868214663907</v>
      </c>
      <c r="F30" s="2">
        <f>F29/F9*100</f>
        <v>59.157534808442279</v>
      </c>
      <c r="G30" s="2">
        <f>G29/G9*100</f>
        <v>67.792149986994758</v>
      </c>
      <c r="H30" s="2">
        <f>H29/H9*100</f>
        <v>47.441277862083702</v>
      </c>
    </row>
    <row r="31" spans="1:9" ht="14" customHeight="1" x14ac:dyDescent="0.3">
      <c r="B31" s="30"/>
      <c r="C31" s="30"/>
      <c r="D31" s="30"/>
      <c r="E31" s="30"/>
      <c r="F31" s="30"/>
      <c r="G31" s="30"/>
      <c r="H31" s="30"/>
    </row>
    <row r="32" spans="1:9" ht="14" customHeight="1" x14ac:dyDescent="0.3">
      <c r="A32" s="41" t="s">
        <v>69</v>
      </c>
      <c r="B32" s="2">
        <f>B20+B30</f>
        <v>155.95882990295746</v>
      </c>
      <c r="C32" s="2">
        <f>C20+C30</f>
        <v>60.043029916448397</v>
      </c>
      <c r="D32" s="2">
        <f>D20+D30</f>
        <v>126.82045470733823</v>
      </c>
      <c r="E32" s="2">
        <f>E20+E30</f>
        <v>139.99365333869662</v>
      </c>
      <c r="F32" s="2">
        <f>F20+F30</f>
        <v>76.79217373842971</v>
      </c>
      <c r="G32" s="2">
        <f>G20+G30</f>
        <v>82.25941063958129</v>
      </c>
      <c r="H32" s="2">
        <f>H20+H30</f>
        <v>61.961719936896451</v>
      </c>
    </row>
    <row r="33" spans="1:11" ht="14" customHeight="1" x14ac:dyDescent="0.3">
      <c r="A33" s="41" t="s">
        <v>70</v>
      </c>
      <c r="B33" s="29">
        <f>B10*B32/100</f>
        <v>7.6275547558706327</v>
      </c>
      <c r="C33" s="29">
        <f>C10*C32/100</f>
        <v>4.0003928640523387</v>
      </c>
      <c r="D33" s="29">
        <f>D10*D32/100</f>
        <v>20.662912079656447</v>
      </c>
      <c r="E33" s="29">
        <f>E10*E32/100</f>
        <v>13.84678369535337</v>
      </c>
      <c r="F33" s="29">
        <f>F10*F32/100</f>
        <v>8.4144004881675034</v>
      </c>
      <c r="G33" s="29">
        <f>G10*G32/100</f>
        <v>13.687272611425326</v>
      </c>
      <c r="H33" s="29">
        <f>H10*H32/100</f>
        <v>6.2580894868457166</v>
      </c>
    </row>
    <row r="34" spans="1:11" ht="14" customHeight="1" x14ac:dyDescent="0.3">
      <c r="A34" s="43"/>
      <c r="B34" s="44"/>
      <c r="C34" s="44"/>
      <c r="D34" s="44"/>
      <c r="E34" s="44"/>
      <c r="F34" s="44"/>
      <c r="G34" s="44"/>
      <c r="H34" s="44"/>
    </row>
    <row r="35" spans="1:11" ht="14" customHeight="1" x14ac:dyDescent="0.3">
      <c r="A35" s="38" t="s">
        <v>11</v>
      </c>
      <c r="B35" s="1"/>
      <c r="C35" s="1"/>
      <c r="D35" s="1"/>
      <c r="E35" s="1"/>
      <c r="F35" s="1"/>
      <c r="G35" s="1"/>
      <c r="H35" s="1"/>
    </row>
    <row r="36" spans="1:11" ht="14" customHeight="1" x14ac:dyDescent="0.3">
      <c r="A36" s="40" t="s">
        <v>72</v>
      </c>
      <c r="B36" s="1">
        <v>6</v>
      </c>
      <c r="C36" s="1">
        <v>6</v>
      </c>
      <c r="D36" s="1">
        <v>6</v>
      </c>
      <c r="E36" s="1">
        <v>6</v>
      </c>
      <c r="F36" s="1">
        <v>6</v>
      </c>
      <c r="G36" s="1">
        <v>6</v>
      </c>
      <c r="H36" s="1">
        <v>6</v>
      </c>
    </row>
    <row r="37" spans="1:11" ht="14" customHeight="1" x14ac:dyDescent="0.3">
      <c r="A37" s="38" t="s">
        <v>73</v>
      </c>
      <c r="B37" s="45">
        <v>0.90029999999999999</v>
      </c>
      <c r="C37" s="45">
        <v>0.98880000000000001</v>
      </c>
      <c r="D37" s="45">
        <v>0.91390000000000005</v>
      </c>
      <c r="E37" s="45">
        <v>0.92279999999999995</v>
      </c>
      <c r="F37" s="45">
        <v>0.97840000000000005</v>
      </c>
      <c r="G37" s="45">
        <v>0.94630000000000003</v>
      </c>
      <c r="H37" s="45">
        <v>0.98580000000000001</v>
      </c>
      <c r="K37" s="32"/>
    </row>
    <row r="38" spans="1:11" ht="14" customHeight="1" x14ac:dyDescent="0.3">
      <c r="A38" s="40" t="s">
        <v>74</v>
      </c>
      <c r="B38" s="46">
        <v>1.9800000000000002E-2</v>
      </c>
      <c r="C38" s="46">
        <v>5.2639999999999999E-2</v>
      </c>
      <c r="D38" s="46">
        <v>0.1295</v>
      </c>
      <c r="E38" s="46">
        <v>0.128</v>
      </c>
      <c r="F38" s="46">
        <v>0.12429999999999999</v>
      </c>
      <c r="G38" s="46">
        <v>2.9440000000000001E-2</v>
      </c>
      <c r="H38" s="46">
        <v>7.8350000000000003E-2</v>
      </c>
    </row>
    <row r="39" spans="1:11" ht="14" customHeight="1" x14ac:dyDescent="0.3">
      <c r="A39" s="40" t="s">
        <v>75</v>
      </c>
      <c r="B39" s="46">
        <v>5.7450000000000001E-2</v>
      </c>
      <c r="C39" s="46">
        <v>9.3659999999999993E-2</v>
      </c>
      <c r="D39" s="46">
        <v>0.1469</v>
      </c>
      <c r="E39" s="46">
        <v>0.14599999999999999</v>
      </c>
      <c r="F39" s="46">
        <v>0.1439</v>
      </c>
      <c r="G39" s="46">
        <v>7.0050000000000001E-2</v>
      </c>
      <c r="H39" s="46">
        <v>0.1143</v>
      </c>
    </row>
    <row r="40" spans="1:11" ht="14" customHeight="1" x14ac:dyDescent="0.3">
      <c r="A40" s="37"/>
      <c r="B40" s="47"/>
      <c r="C40" s="47"/>
      <c r="D40" s="47"/>
      <c r="E40" s="47"/>
      <c r="F40" s="47"/>
      <c r="G40" s="47"/>
      <c r="H40" s="47"/>
    </row>
    <row r="41" spans="1:11" ht="14" customHeight="1" x14ac:dyDescent="0.3">
      <c r="A41" s="38" t="s">
        <v>12</v>
      </c>
      <c r="B41" s="1"/>
      <c r="C41" s="1"/>
      <c r="D41" s="1"/>
      <c r="E41" s="1"/>
      <c r="F41" s="1"/>
      <c r="G41" s="1"/>
      <c r="H41" s="1"/>
    </row>
    <row r="42" spans="1:11" ht="14" customHeight="1" x14ac:dyDescent="0.3">
      <c r="A42" s="40" t="s">
        <v>76</v>
      </c>
      <c r="B42" s="1" t="s">
        <v>13</v>
      </c>
      <c r="C42" s="1" t="s">
        <v>13</v>
      </c>
      <c r="D42" s="1" t="s">
        <v>13</v>
      </c>
      <c r="E42" s="1" t="s">
        <v>13</v>
      </c>
      <c r="F42" s="1" t="s">
        <v>13</v>
      </c>
      <c r="G42" s="1" t="s">
        <v>13</v>
      </c>
      <c r="H42" s="1" t="s">
        <v>13</v>
      </c>
    </row>
    <row r="43" spans="1:11" ht="14" customHeight="1" x14ac:dyDescent="0.3">
      <c r="A43" s="37"/>
      <c r="B43" s="4"/>
      <c r="C43" s="4"/>
      <c r="D43" s="4"/>
      <c r="E43" s="4"/>
      <c r="F43" s="4"/>
      <c r="G43" s="4"/>
      <c r="H43" s="4"/>
    </row>
    <row r="44" spans="1:11" ht="14" customHeight="1" x14ac:dyDescent="0.3">
      <c r="A44" s="38" t="s">
        <v>14</v>
      </c>
      <c r="B44" s="1"/>
      <c r="C44" s="1"/>
      <c r="D44" s="1"/>
      <c r="E44" s="1"/>
      <c r="F44" s="1"/>
      <c r="G44" s="1"/>
      <c r="H44" s="1"/>
    </row>
    <row r="45" spans="1:11" ht="14" customHeight="1" x14ac:dyDescent="0.3">
      <c r="A45" s="40" t="s">
        <v>95</v>
      </c>
      <c r="B45" s="1">
        <v>8</v>
      </c>
      <c r="C45" s="1">
        <v>8</v>
      </c>
      <c r="D45" s="1">
        <v>8</v>
      </c>
      <c r="E45" s="1">
        <v>8</v>
      </c>
      <c r="F45" s="1">
        <v>8</v>
      </c>
      <c r="G45" s="1">
        <v>8</v>
      </c>
      <c r="H45" s="1">
        <v>8</v>
      </c>
    </row>
    <row r="46" spans="1:11" ht="14" customHeight="1" x14ac:dyDescent="0.3">
      <c r="A46" s="40" t="s">
        <v>96</v>
      </c>
      <c r="B46" s="1">
        <v>8</v>
      </c>
      <c r="C46" s="1">
        <v>8</v>
      </c>
      <c r="D46" s="1">
        <v>8</v>
      </c>
      <c r="E46" s="1">
        <v>8</v>
      </c>
      <c r="F46" s="1">
        <v>8</v>
      </c>
      <c r="G46" s="1">
        <v>8</v>
      </c>
      <c r="H46" s="1">
        <v>8</v>
      </c>
    </row>
    <row r="47" spans="1:11" ht="14" customHeight="1" x14ac:dyDescent="0.3"/>
    <row r="48" spans="1:11" ht="14" customHeight="1" x14ac:dyDescent="0.3">
      <c r="B48" s="30"/>
      <c r="C48" s="30"/>
      <c r="D48" s="30"/>
    </row>
    <row r="49" spans="1:8" ht="29" customHeight="1" x14ac:dyDescent="0.3">
      <c r="A49" s="71" t="s">
        <v>87</v>
      </c>
      <c r="B49" s="90" t="s">
        <v>86</v>
      </c>
    </row>
    <row r="50" spans="1:8" ht="14" customHeight="1" x14ac:dyDescent="0.3">
      <c r="E50" s="93"/>
      <c r="F50" s="93"/>
      <c r="G50" s="93"/>
      <c r="H50" s="93"/>
    </row>
    <row r="51" spans="1:8" ht="14" customHeight="1" x14ac:dyDescent="0.3">
      <c r="E51" s="93"/>
      <c r="F51" s="93"/>
      <c r="G51" s="93"/>
      <c r="H51" s="93"/>
    </row>
    <row r="52" spans="1:8" ht="14" customHeight="1" x14ac:dyDescent="0.3">
      <c r="A52" s="33" t="s">
        <v>84</v>
      </c>
      <c r="E52" s="93"/>
      <c r="F52" s="93"/>
      <c r="G52" s="93"/>
      <c r="H52" s="93"/>
    </row>
    <row r="53" spans="1:8" ht="14" customHeight="1" x14ac:dyDescent="0.3">
      <c r="A53" s="26" t="s">
        <v>90</v>
      </c>
      <c r="E53" s="93"/>
      <c r="F53" s="93"/>
      <c r="G53" s="93"/>
      <c r="H53" s="93"/>
    </row>
    <row r="54" spans="1:8" ht="14" customHeight="1" x14ac:dyDescent="0.3">
      <c r="A54" s="26" t="s">
        <v>91</v>
      </c>
      <c r="D54" s="88"/>
      <c r="E54" s="93"/>
      <c r="F54" s="93"/>
      <c r="G54" s="93"/>
      <c r="H54" s="93"/>
    </row>
    <row r="55" spans="1:8" ht="14" customHeight="1" x14ac:dyDescent="0.3">
      <c r="A55" s="70" t="s">
        <v>92</v>
      </c>
      <c r="B55" s="89"/>
      <c r="D55" s="87"/>
      <c r="E55" s="93"/>
      <c r="F55" s="93"/>
      <c r="G55" s="93"/>
      <c r="H55" s="93"/>
    </row>
    <row r="56" spans="1:8" ht="14" customHeight="1" x14ac:dyDescent="0.3">
      <c r="A56" s="67" t="s">
        <v>89</v>
      </c>
      <c r="B56" s="93"/>
      <c r="C56" s="93"/>
      <c r="D56" s="93"/>
      <c r="E56" s="93"/>
      <c r="F56" s="93"/>
      <c r="G56" s="93"/>
      <c r="H56" s="93"/>
    </row>
    <row r="57" spans="1:8" ht="14" customHeight="1" x14ac:dyDescent="0.3">
      <c r="A57" s="67" t="s">
        <v>77</v>
      </c>
      <c r="B57" s="93"/>
      <c r="C57" s="93"/>
      <c r="E57" s="93"/>
      <c r="F57" s="93"/>
      <c r="G57" s="93"/>
      <c r="H57" s="93"/>
    </row>
    <row r="58" spans="1:8" ht="14" customHeight="1" x14ac:dyDescent="0.3">
      <c r="A58" s="67" t="s">
        <v>78</v>
      </c>
      <c r="C58" s="93"/>
      <c r="D58" s="93"/>
      <c r="E58" s="93"/>
      <c r="F58" s="93"/>
      <c r="G58" s="93"/>
      <c r="H58" s="93"/>
    </row>
    <row r="59" spans="1:8" ht="14" customHeight="1" x14ac:dyDescent="0.3">
      <c r="A59" s="67" t="s">
        <v>79</v>
      </c>
      <c r="C59" s="93"/>
      <c r="D59" s="93"/>
      <c r="E59" s="93"/>
      <c r="F59" s="93"/>
      <c r="G59" s="93"/>
      <c r="H59" s="93"/>
    </row>
    <row r="60" spans="1:8" ht="14" customHeight="1" x14ac:dyDescent="0.3">
      <c r="A60" s="67" t="s">
        <v>80</v>
      </c>
      <c r="C60" s="93"/>
      <c r="D60" s="93"/>
      <c r="E60" s="93"/>
      <c r="F60" s="93"/>
      <c r="G60" s="93"/>
      <c r="H60" s="93"/>
    </row>
    <row r="61" spans="1:8" ht="14" customHeight="1" x14ac:dyDescent="0.3">
      <c r="A61" s="67" t="s">
        <v>81</v>
      </c>
      <c r="C61" s="93"/>
      <c r="D61" s="93"/>
      <c r="E61" s="93"/>
      <c r="F61" s="93"/>
      <c r="G61" s="93"/>
      <c r="H61" s="93"/>
    </row>
    <row r="62" spans="1:8" x14ac:dyDescent="0.3">
      <c r="A62" s="67" t="s">
        <v>82</v>
      </c>
      <c r="B62" s="93"/>
      <c r="C62" s="93"/>
      <c r="D62" s="93"/>
      <c r="E62" s="93"/>
      <c r="F62" s="93"/>
      <c r="G62" s="93"/>
      <c r="H62" s="93"/>
    </row>
    <row r="63" spans="1:8" x14ac:dyDescent="0.3">
      <c r="A63" s="67" t="s">
        <v>83</v>
      </c>
      <c r="B63" s="93"/>
      <c r="C63" s="93"/>
      <c r="D63" s="93"/>
      <c r="E63" s="93"/>
      <c r="F63" s="93"/>
      <c r="G63" s="93"/>
      <c r="H63" s="93"/>
    </row>
    <row r="64" spans="1:8" ht="15.5" x14ac:dyDescent="0.35">
      <c r="A64" s="6"/>
      <c r="B64" s="13"/>
      <c r="C64" s="13"/>
      <c r="D64" s="13"/>
      <c r="E64" s="13"/>
      <c r="F64" s="13"/>
      <c r="G64" s="13"/>
      <c r="H64" s="13"/>
    </row>
    <row r="65" spans="1:8" ht="15.5" x14ac:dyDescent="0.35">
      <c r="A65" s="6"/>
      <c r="B65" s="13"/>
      <c r="C65" s="13"/>
      <c r="D65" s="13"/>
      <c r="E65" s="13"/>
      <c r="F65" s="13"/>
      <c r="G65" s="13"/>
      <c r="H65" s="13"/>
    </row>
    <row r="66" spans="1:8" ht="15.5" x14ac:dyDescent="0.35">
      <c r="A66" s="6"/>
      <c r="B66" s="13"/>
      <c r="C66" s="13"/>
      <c r="D66" s="13"/>
      <c r="E66" s="13"/>
      <c r="F66" s="13"/>
      <c r="G66" s="13"/>
      <c r="H66" s="13"/>
    </row>
    <row r="67" spans="1:8" ht="15.5" x14ac:dyDescent="0.35">
      <c r="A67" s="6"/>
      <c r="B67" s="13"/>
      <c r="C67" s="13"/>
      <c r="D67" s="13"/>
      <c r="E67" s="13"/>
      <c r="F67" s="13"/>
      <c r="G67" s="13"/>
      <c r="H67" s="13"/>
    </row>
    <row r="68" spans="1:8" ht="15.5" x14ac:dyDescent="0.35">
      <c r="A68" s="6"/>
      <c r="B68" s="13"/>
      <c r="C68" s="13"/>
      <c r="D68" s="13"/>
      <c r="E68" s="13"/>
      <c r="F68" s="13"/>
      <c r="G68" s="13"/>
      <c r="H68" s="13"/>
    </row>
    <row r="69" spans="1:8" ht="15.5" x14ac:dyDescent="0.35">
      <c r="A69" s="6"/>
      <c r="B69" s="13"/>
      <c r="C69" s="13"/>
      <c r="D69" s="13"/>
      <c r="E69" s="13"/>
      <c r="F69" s="13"/>
      <c r="G69" s="13"/>
      <c r="H69" s="13"/>
    </row>
    <row r="70" spans="1:8" ht="15.5" x14ac:dyDescent="0.35">
      <c r="A70" s="6"/>
      <c r="B70" s="13"/>
      <c r="C70" s="13"/>
      <c r="D70" s="13"/>
      <c r="E70" s="13"/>
      <c r="F70" s="13"/>
      <c r="G70" s="13"/>
      <c r="H70" s="13"/>
    </row>
    <row r="71" spans="1:8" ht="15.5" x14ac:dyDescent="0.35">
      <c r="A71" s="6"/>
      <c r="B71" s="13"/>
      <c r="C71" s="13"/>
      <c r="D71" s="13"/>
      <c r="E71" s="13"/>
      <c r="F71" s="13"/>
      <c r="G71" s="13"/>
      <c r="H71" s="13"/>
    </row>
    <row r="72" spans="1:8" ht="15.5" x14ac:dyDescent="0.35">
      <c r="A72" s="6"/>
      <c r="B72" s="13"/>
      <c r="C72" s="13"/>
      <c r="D72" s="13"/>
      <c r="E72" s="13"/>
      <c r="F72" s="13"/>
      <c r="G72" s="13"/>
      <c r="H72" s="13"/>
    </row>
    <row r="73" spans="1:8" ht="15.5" x14ac:dyDescent="0.35">
      <c r="A73" s="6"/>
      <c r="B73" s="13"/>
      <c r="C73" s="13"/>
      <c r="D73" s="13"/>
      <c r="E73" s="13"/>
      <c r="F73" s="13"/>
      <c r="G73" s="13"/>
      <c r="H73" s="13"/>
    </row>
    <row r="74" spans="1:8" ht="15.5" x14ac:dyDescent="0.35">
      <c r="A74" s="6"/>
      <c r="B74" s="13"/>
      <c r="C74" s="13"/>
      <c r="D74" s="13"/>
      <c r="E74" s="13"/>
      <c r="F74" s="13"/>
      <c r="G74" s="13"/>
      <c r="H74" s="13"/>
    </row>
    <row r="75" spans="1:8" ht="15.5" x14ac:dyDescent="0.35">
      <c r="A75" s="6"/>
      <c r="B75" s="13"/>
      <c r="C75" s="13"/>
      <c r="D75" s="13"/>
      <c r="E75" s="13"/>
      <c r="F75" s="13"/>
      <c r="G75" s="13"/>
      <c r="H75" s="13"/>
    </row>
    <row r="76" spans="1:8" ht="15.5" x14ac:dyDescent="0.35">
      <c r="A76" s="6"/>
      <c r="B76" s="13"/>
      <c r="C76" s="13"/>
      <c r="D76" s="13"/>
      <c r="E76" s="13"/>
      <c r="F76" s="13"/>
      <c r="G76" s="13"/>
      <c r="H76" s="13"/>
    </row>
    <row r="77" spans="1:8" ht="15.5" x14ac:dyDescent="0.35">
      <c r="A77" s="6"/>
      <c r="B77" s="13"/>
      <c r="C77" s="13"/>
      <c r="D77" s="13"/>
      <c r="E77" s="13"/>
      <c r="F77" s="13"/>
      <c r="G77" s="13"/>
      <c r="H77" s="13"/>
    </row>
  </sheetData>
  <pageMargins left="0.70000000000000007" right="0.70000000000000007" top="0.79000000000000015" bottom="0.79000000000000015" header="0.30000000000000004" footer="0.30000000000000004"/>
  <pageSetup paperSize="9" scale="51" orientation="landscape" horizontalDpi="1200" verticalDpi="12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1. Non-normalized turnover</vt:lpstr>
      <vt:lpstr>2. Western blot signal</vt:lpstr>
      <vt:lpstr>3. Normalized kinetics</vt:lpstr>
      <vt:lpstr>4. Michaelis-Menten Fit</vt:lpstr>
    </vt:vector>
  </TitlesOfParts>
  <Company>Helmholtz Zentrum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Gabriele Möller</dc:creator>
  <cp:lastModifiedBy>jlove</cp:lastModifiedBy>
  <dcterms:created xsi:type="dcterms:W3CDTF">2024-02-02T15:37:34Z</dcterms:created>
  <dcterms:modified xsi:type="dcterms:W3CDTF">2024-04-19T18:31:19Z</dcterms:modified>
</cp:coreProperties>
</file>