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er-Kitty survey feedback" sheetId="1" r:id="rId4"/>
    <sheet state="visible" name="New Meer-Kitty survey feedback" sheetId="2" r:id="rId5"/>
    <sheet state="visible" name="New Meer-Kitty survey feedback " sheetId="3" r:id="rId6"/>
    <sheet state="visible" name="Sheet8" sheetId="4" r:id="rId7"/>
  </sheets>
  <definedNames>
    <definedName hidden="1" localSheetId="0" name="_xlnm._FilterDatabase">'Meer-Kitty survey feedback'!$A$1:$Z$1000</definedName>
    <definedName hidden="1" localSheetId="1" name="_xlnm._FilterDatabase">'New Meer-Kitty survey feedback'!$A$1:$Y$999</definedName>
    <definedName hidden="1" localSheetId="2" name="_xlnm._FilterDatabase">'New Meer-Kitty survey feedback '!$A$1:$X$999</definedName>
  </definedNames>
  <calcPr/>
</workbook>
</file>

<file path=xl/sharedStrings.xml><?xml version="1.0" encoding="utf-8"?>
<sst xmlns="http://schemas.openxmlformats.org/spreadsheetml/2006/main" count="2248" uniqueCount="162">
  <si>
    <t>User number</t>
  </si>
  <si>
    <t>Q1: How many times a year do you do a DIY project?</t>
  </si>
  <si>
    <t>Q2: About how much do you spend on home-improvement each year?</t>
  </si>
  <si>
    <t>Q3: Do you plan to complete a DIY project that involves painting in the next year?</t>
  </si>
  <si>
    <t>Q4: If you answered yes to question 3, about how much do you plan to spend on indoor paint for the project?</t>
  </si>
  <si>
    <t>Q5: If Meer-Kitty offered indoor paint, how likely are you to purchase our product?</t>
  </si>
  <si>
    <t>$101-$250</t>
  </si>
  <si>
    <t>Yes</t>
  </si>
  <si>
    <t>$101-$150</t>
  </si>
  <si>
    <t>Unlikely</t>
  </si>
  <si>
    <t>none</t>
  </si>
  <si>
    <t>No</t>
  </si>
  <si>
    <t>7 or more</t>
  </si>
  <si>
    <t>$501-$1,000</t>
  </si>
  <si>
    <t>Very likely</t>
  </si>
  <si>
    <t>Less than $50</t>
  </si>
  <si>
    <t>Somewhat likely</t>
  </si>
  <si>
    <t>Less than $100</t>
  </si>
  <si>
    <t>More than $1,000</t>
  </si>
  <si>
    <t>$51-$100</t>
  </si>
  <si>
    <t>$251-$500</t>
  </si>
  <si>
    <t>Q5: If you answered yes to question 3, how likely are you to try an indoor paint offered by Meer-Kitty for your project?</t>
  </si>
  <si>
    <t>Q6: What are your favorite indoor paint colors?</t>
  </si>
  <si>
    <t>Indoor Color  Choice 1</t>
  </si>
  <si>
    <t>Indoor Color  Choice 2</t>
  </si>
  <si>
    <t>Indoor Color  Choice 3</t>
  </si>
  <si>
    <t>Indoor Color  Choice 4</t>
  </si>
  <si>
    <t>red, orange</t>
  </si>
  <si>
    <t>lime</t>
  </si>
  <si>
    <t>Indigo</t>
  </si>
  <si>
    <t>pink, blue, purple</t>
  </si>
  <si>
    <t>Green</t>
  </si>
  <si>
    <t>olive</t>
  </si>
  <si>
    <t>Navy</t>
  </si>
  <si>
    <t>Yellow</t>
  </si>
  <si>
    <t>Brown, Tan, Gray</t>
  </si>
  <si>
    <t>Aqua, Turquoise, Teal</t>
  </si>
  <si>
    <t>beige, cream</t>
  </si>
  <si>
    <t>aquamarine</t>
  </si>
  <si>
    <t>White, ecru</t>
  </si>
  <si>
    <t>Red</t>
  </si>
  <si>
    <t>Orange</t>
  </si>
  <si>
    <t>green</t>
  </si>
  <si>
    <t>Blue</t>
  </si>
  <si>
    <t>Purple</t>
  </si>
  <si>
    <t>Magenta</t>
  </si>
  <si>
    <t>Cyan</t>
  </si>
  <si>
    <t>maroon</t>
  </si>
  <si>
    <t>Turquoise</t>
  </si>
  <si>
    <t>Silver</t>
  </si>
  <si>
    <t>indigo</t>
  </si>
  <si>
    <t>Violet</t>
  </si>
  <si>
    <t>Blue, purple</t>
  </si>
  <si>
    <t>tan, gray</t>
  </si>
  <si>
    <t>pink</t>
  </si>
  <si>
    <t>White</t>
  </si>
  <si>
    <t>gray</t>
  </si>
  <si>
    <t>teal, light blue</t>
  </si>
  <si>
    <t>Blue, Gray</t>
  </si>
  <si>
    <t>red</t>
  </si>
  <si>
    <t>Aqua</t>
  </si>
  <si>
    <t>Black</t>
  </si>
  <si>
    <t>purple, blue</t>
  </si>
  <si>
    <t>red, brown</t>
  </si>
  <si>
    <t>gray, silver, copper</t>
  </si>
  <si>
    <t>yellow, orange, beige</t>
  </si>
  <si>
    <t>cream, brown, rust</t>
  </si>
  <si>
    <t>orange, rust, red, copper</t>
  </si>
  <si>
    <t>blue</t>
  </si>
  <si>
    <t>Pink</t>
  </si>
  <si>
    <t>yellow, orange, red, white</t>
  </si>
  <si>
    <t>Light blue</t>
  </si>
  <si>
    <t>brown</t>
  </si>
  <si>
    <t>Green, Yellow</t>
  </si>
  <si>
    <t>black</t>
  </si>
  <si>
    <t>gree, blue, red, orange</t>
  </si>
  <si>
    <t>beige, brown, tan</t>
  </si>
  <si>
    <t>purple</t>
  </si>
  <si>
    <t>orange, rust, copper</t>
  </si>
  <si>
    <t>green, blue</t>
  </si>
  <si>
    <t>Olive</t>
  </si>
  <si>
    <t xml:space="preserve"> Turquoise</t>
  </si>
  <si>
    <t xml:space="preserve"> Teal</t>
  </si>
  <si>
    <t>Lime</t>
  </si>
  <si>
    <t xml:space="preserve"> Blue</t>
  </si>
  <si>
    <t xml:space="preserve"> Red</t>
  </si>
  <si>
    <t xml:space="preserve"> Orange</t>
  </si>
  <si>
    <t xml:space="preserve"> Yellow</t>
  </si>
  <si>
    <t>Cream</t>
  </si>
  <si>
    <t xml:space="preserve"> Brown</t>
  </si>
  <si>
    <t xml:space="preserve"> Rust</t>
  </si>
  <si>
    <t>Brown</t>
  </si>
  <si>
    <t xml:space="preserve"> Tan</t>
  </si>
  <si>
    <t xml:space="preserve"> Gray</t>
  </si>
  <si>
    <t>Aquamarine</t>
  </si>
  <si>
    <t>Light Blue</t>
  </si>
  <si>
    <t>Tan</t>
  </si>
  <si>
    <t xml:space="preserve"> Beige</t>
  </si>
  <si>
    <t xml:space="preserve"> Purple</t>
  </si>
  <si>
    <t>Gray</t>
  </si>
  <si>
    <t>Maroon</t>
  </si>
  <si>
    <t xml:space="preserve"> Copper</t>
  </si>
  <si>
    <t>Beige</t>
  </si>
  <si>
    <t xml:space="preserve"> Cream</t>
  </si>
  <si>
    <t>Teal</t>
  </si>
  <si>
    <t xml:space="preserve"> Light Blue</t>
  </si>
  <si>
    <t xml:space="preserve"> Silver</t>
  </si>
  <si>
    <t xml:space="preserve"> Ecru</t>
  </si>
  <si>
    <t xml:space="preserve"> White</t>
  </si>
  <si>
    <t>A</t>
  </si>
  <si>
    <t>B</t>
  </si>
  <si>
    <t>C</t>
  </si>
  <si>
    <t>D</t>
  </si>
  <si>
    <t>E</t>
  </si>
  <si>
    <t>First</t>
  </si>
  <si>
    <t>Last</t>
  </si>
  <si>
    <t>Street Address</t>
  </si>
  <si>
    <t>City, State</t>
  </si>
  <si>
    <t>Zip</t>
  </si>
  <si>
    <t xml:space="preserve">Troy </t>
  </si>
  <si>
    <t>Moreno</t>
  </si>
  <si>
    <t>8036 Peg Shop St.</t>
  </si>
  <si>
    <t>St. Petersburg, FL</t>
  </si>
  <si>
    <t xml:space="preserve">Henrietta </t>
  </si>
  <si>
    <t xml:space="preserve"> Marsh</t>
  </si>
  <si>
    <t>884 Canterbury St.</t>
  </si>
  <si>
    <t>Indianapolis, IN</t>
  </si>
  <si>
    <t xml:space="preserve">Warren </t>
  </si>
  <si>
    <t>Griffin</t>
  </si>
  <si>
    <t>85 SE. Windsor St.</t>
  </si>
  <si>
    <t>New Orleans, LA</t>
  </si>
  <si>
    <t xml:space="preserve">Dixie </t>
  </si>
  <si>
    <t>313 Sage Lane</t>
  </si>
  <si>
    <t>Garland, TX</t>
  </si>
  <si>
    <t xml:space="preserve">Josephine </t>
  </si>
  <si>
    <t>Welch</t>
  </si>
  <si>
    <t>779 Arnold Road</t>
  </si>
  <si>
    <t>Reno, NV</t>
  </si>
  <si>
    <t xml:space="preserve">Zachary </t>
  </si>
  <si>
    <t xml:space="preserve"> Higgins</t>
  </si>
  <si>
    <t>556 Helen Avenue</t>
  </si>
  <si>
    <t>Springfield, VA</t>
  </si>
  <si>
    <t xml:space="preserve">Delbert </t>
  </si>
  <si>
    <t>Steele</t>
  </si>
  <si>
    <t>1025 Merriman Ave.</t>
  </si>
  <si>
    <t>Cos Cob, CT</t>
  </si>
  <si>
    <t>06807</t>
  </si>
  <si>
    <t>Customer ID</t>
  </si>
  <si>
    <t xml:space="preserve">Anna </t>
  </si>
  <si>
    <t>Lee</t>
  </si>
  <si>
    <t xml:space="preserve">Jean </t>
  </si>
  <si>
    <t>Maxwell</t>
  </si>
  <si>
    <t xml:space="preserve">Clinton </t>
  </si>
  <si>
    <t xml:space="preserve"> Sanchez</t>
  </si>
  <si>
    <t xml:space="preserve">Ramon </t>
  </si>
  <si>
    <t>Gross</t>
  </si>
  <si>
    <t xml:space="preserve">Irene </t>
  </si>
  <si>
    <t>Bailey</t>
  </si>
  <si>
    <t xml:space="preserve">Tim </t>
  </si>
  <si>
    <t>Barton</t>
  </si>
  <si>
    <t xml:space="preserve">Opal </t>
  </si>
  <si>
    <t>Pratt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</si>
</sst>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horizontal="center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8.5"/>
    <col customWidth="1" min="3" max="3" width="29.0"/>
    <col customWidth="1" min="4" max="4" width="24.88"/>
    <col customWidth="1" min="5" max="5" width="27.38"/>
    <col customWidth="1" min="6" max="6" width="3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208.0</v>
      </c>
      <c r="B2" s="4">
        <v>44198.0</v>
      </c>
      <c r="C2" s="3" t="s">
        <v>6</v>
      </c>
      <c r="D2" s="3" t="s">
        <v>7</v>
      </c>
      <c r="E2" s="3" t="s">
        <v>8</v>
      </c>
      <c r="F2" s="3" t="s">
        <v>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209.0</v>
      </c>
      <c r="B3" s="3" t="s">
        <v>10</v>
      </c>
      <c r="C3" s="3" t="s">
        <v>6</v>
      </c>
      <c r="D3" s="3" t="s">
        <v>11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216.0</v>
      </c>
      <c r="B4" s="3" t="s">
        <v>12</v>
      </c>
      <c r="C4" s="3" t="s">
        <v>13</v>
      </c>
      <c r="D4" s="3" t="s">
        <v>7</v>
      </c>
      <c r="E4" s="3" t="s">
        <v>6</v>
      </c>
      <c r="F4" s="3" t="s">
        <v>14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v>232.0</v>
      </c>
      <c r="B5" s="4">
        <v>44198.0</v>
      </c>
      <c r="C5" s="3" t="s">
        <v>6</v>
      </c>
      <c r="D5" s="3" t="s">
        <v>7</v>
      </c>
      <c r="E5" s="3" t="s">
        <v>15</v>
      </c>
      <c r="F5" s="3" t="s">
        <v>16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245.0</v>
      </c>
      <c r="B6" s="3" t="s">
        <v>10</v>
      </c>
      <c r="C6" s="3" t="s">
        <v>17</v>
      </c>
      <c r="D6" s="3" t="s">
        <v>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>
        <v>248.0</v>
      </c>
      <c r="B7" s="3" t="s">
        <v>12</v>
      </c>
      <c r="C7" s="3" t="s">
        <v>13</v>
      </c>
      <c r="D7" s="3" t="s">
        <v>7</v>
      </c>
      <c r="E7" s="3" t="s">
        <v>6</v>
      </c>
      <c r="F7" s="3" t="s">
        <v>14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250.0</v>
      </c>
      <c r="B8" s="4">
        <v>44198.0</v>
      </c>
      <c r="C8" s="3" t="s">
        <v>17</v>
      </c>
      <c r="D8" s="3" t="s">
        <v>7</v>
      </c>
      <c r="E8" s="5"/>
      <c r="F8" s="3" t="s">
        <v>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>
        <v>278.0</v>
      </c>
      <c r="B9" s="4">
        <v>44198.0</v>
      </c>
      <c r="C9" s="3" t="s">
        <v>18</v>
      </c>
      <c r="D9" s="3" t="s">
        <v>7</v>
      </c>
      <c r="E9" s="3" t="s">
        <v>8</v>
      </c>
      <c r="F9" s="3" t="s">
        <v>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>
        <v>313.0</v>
      </c>
      <c r="B10" s="3" t="s">
        <v>10</v>
      </c>
      <c r="C10" s="3" t="s">
        <v>17</v>
      </c>
      <c r="D10" s="3" t="s">
        <v>11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>
        <v>333.0</v>
      </c>
      <c r="B11" s="4">
        <v>44260.0</v>
      </c>
      <c r="C11" s="3" t="s">
        <v>17</v>
      </c>
      <c r="D11" s="3" t="s">
        <v>7</v>
      </c>
      <c r="E11" s="5"/>
      <c r="F11" s="3" t="s">
        <v>16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>
        <v>352.0</v>
      </c>
      <c r="B12" s="3" t="s">
        <v>10</v>
      </c>
      <c r="C12" s="3" t="s">
        <v>6</v>
      </c>
      <c r="D12" s="3" t="s">
        <v>11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>
        <v>467.0</v>
      </c>
      <c r="B13" s="3" t="s">
        <v>10</v>
      </c>
      <c r="C13" s="3" t="s">
        <v>17</v>
      </c>
      <c r="D13" s="3" t="s">
        <v>7</v>
      </c>
      <c r="E13" s="5"/>
      <c r="F13" s="3" t="s">
        <v>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>
        <v>555.0</v>
      </c>
      <c r="B14" s="4">
        <v>44260.0</v>
      </c>
      <c r="C14" s="3" t="s">
        <v>17</v>
      </c>
      <c r="D14" s="3" t="s">
        <v>11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>
        <v>588.0</v>
      </c>
      <c r="B15" s="3" t="s">
        <v>12</v>
      </c>
      <c r="C15" s="3" t="s">
        <v>13</v>
      </c>
      <c r="D15" s="3" t="s">
        <v>7</v>
      </c>
      <c r="E15" s="3" t="s">
        <v>6</v>
      </c>
      <c r="F15" s="3" t="s">
        <v>14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>
        <v>588.0</v>
      </c>
      <c r="B16" s="3" t="s">
        <v>12</v>
      </c>
      <c r="C16" s="3" t="s">
        <v>13</v>
      </c>
      <c r="D16" s="3" t="s">
        <v>7</v>
      </c>
      <c r="E16" s="3" t="s">
        <v>6</v>
      </c>
      <c r="F16" s="3" t="s">
        <v>14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>
        <v>588.0</v>
      </c>
      <c r="B17" s="3" t="s">
        <v>12</v>
      </c>
      <c r="C17" s="3" t="s">
        <v>13</v>
      </c>
      <c r="D17" s="3" t="s">
        <v>7</v>
      </c>
      <c r="E17" s="3" t="s">
        <v>6</v>
      </c>
      <c r="F17" s="3" t="s">
        <v>14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>
        <v>588.0</v>
      </c>
      <c r="B18" s="3" t="s">
        <v>12</v>
      </c>
      <c r="C18" s="3" t="s">
        <v>13</v>
      </c>
      <c r="D18" s="3" t="s">
        <v>7</v>
      </c>
      <c r="E18" s="3" t="s">
        <v>6</v>
      </c>
      <c r="F18" s="3" t="s">
        <v>14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>
        <v>588.0</v>
      </c>
      <c r="B19" s="3" t="s">
        <v>12</v>
      </c>
      <c r="C19" s="3" t="s">
        <v>13</v>
      </c>
      <c r="D19" s="3" t="s">
        <v>7</v>
      </c>
      <c r="E19" s="3" t="s">
        <v>6</v>
      </c>
      <c r="F19" s="3" t="s">
        <v>14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>
        <v>588.0</v>
      </c>
      <c r="B20" s="3" t="s">
        <v>12</v>
      </c>
      <c r="C20" s="3" t="s">
        <v>13</v>
      </c>
      <c r="D20" s="3" t="s">
        <v>7</v>
      </c>
      <c r="E20" s="3" t="s">
        <v>6</v>
      </c>
      <c r="F20" s="3" t="s">
        <v>14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>
        <v>588.0</v>
      </c>
      <c r="B21" s="3" t="s">
        <v>12</v>
      </c>
      <c r="C21" s="3" t="s">
        <v>13</v>
      </c>
      <c r="D21" s="3" t="s">
        <v>7</v>
      </c>
      <c r="E21" s="3" t="s">
        <v>6</v>
      </c>
      <c r="F21" s="3" t="s">
        <v>14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>
        <v>588.0</v>
      </c>
      <c r="B22" s="3" t="s">
        <v>12</v>
      </c>
      <c r="C22" s="3" t="s">
        <v>13</v>
      </c>
      <c r="D22" s="3" t="s">
        <v>7</v>
      </c>
      <c r="E22" s="3" t="s">
        <v>6</v>
      </c>
      <c r="F22" s="3" t="s">
        <v>14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>
        <v>588.0</v>
      </c>
      <c r="B23" s="3" t="s">
        <v>12</v>
      </c>
      <c r="C23" s="3" t="s">
        <v>13</v>
      </c>
      <c r="D23" s="3" t="s">
        <v>7</v>
      </c>
      <c r="E23" s="3" t="s">
        <v>6</v>
      </c>
      <c r="F23" s="3" t="s">
        <v>14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>
        <v>588.0</v>
      </c>
      <c r="B24" s="3" t="s">
        <v>12</v>
      </c>
      <c r="C24" s="3" t="s">
        <v>17</v>
      </c>
      <c r="D24" s="3" t="s">
        <v>11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>
        <v>588.0</v>
      </c>
      <c r="B25" s="3" t="s">
        <v>12</v>
      </c>
      <c r="C25" s="3" t="s">
        <v>13</v>
      </c>
      <c r="D25" s="3" t="s">
        <v>7</v>
      </c>
      <c r="E25" s="3" t="s">
        <v>6</v>
      </c>
      <c r="F25" s="3" t="s">
        <v>14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>
        <v>597.0</v>
      </c>
      <c r="B26" s="4">
        <v>44198.0</v>
      </c>
      <c r="C26" s="3" t="s">
        <v>13</v>
      </c>
      <c r="D26" s="3" t="s">
        <v>7</v>
      </c>
      <c r="E26" s="3" t="s">
        <v>19</v>
      </c>
      <c r="F26" s="3" t="s">
        <v>14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>
        <v>611.0</v>
      </c>
      <c r="B27" s="3" t="s">
        <v>10</v>
      </c>
      <c r="C27" s="3" t="s">
        <v>13</v>
      </c>
      <c r="D27" s="3" t="s">
        <v>7</v>
      </c>
      <c r="E27" s="3" t="s">
        <v>6</v>
      </c>
      <c r="F27" s="3" t="s">
        <v>9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>
        <v>613.0</v>
      </c>
      <c r="B28" s="4">
        <v>44260.0</v>
      </c>
      <c r="C28" s="3" t="s">
        <v>6</v>
      </c>
      <c r="D28" s="3" t="s">
        <v>7</v>
      </c>
      <c r="E28" s="3" t="s">
        <v>8</v>
      </c>
      <c r="F28" s="3" t="s">
        <v>14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>
        <v>673.0</v>
      </c>
      <c r="B29" s="4">
        <v>44198.0</v>
      </c>
      <c r="C29" s="3" t="s">
        <v>13</v>
      </c>
      <c r="D29" s="3" t="s">
        <v>11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>
        <v>683.0</v>
      </c>
      <c r="B30" s="4">
        <v>44198.0</v>
      </c>
      <c r="C30" s="3" t="s">
        <v>18</v>
      </c>
      <c r="D30" s="3" t="s">
        <v>11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>
        <v>684.0</v>
      </c>
      <c r="B31" s="4">
        <v>44198.0</v>
      </c>
      <c r="C31" s="3" t="s">
        <v>20</v>
      </c>
      <c r="D31" s="3" t="s">
        <v>11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>
        <v>705.0</v>
      </c>
      <c r="B32" s="4">
        <v>44198.0</v>
      </c>
      <c r="C32" s="3" t="s">
        <v>17</v>
      </c>
      <c r="D32" s="3" t="s">
        <v>11</v>
      </c>
      <c r="E32" s="5"/>
      <c r="F32" s="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>
        <v>755.0</v>
      </c>
      <c r="B33" s="4">
        <v>44198.0</v>
      </c>
      <c r="C33" s="3" t="s">
        <v>13</v>
      </c>
      <c r="D33" s="3" t="s">
        <v>7</v>
      </c>
      <c r="E33" s="3" t="s">
        <v>19</v>
      </c>
      <c r="F33" s="3" t="s">
        <v>14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>
        <v>775.0</v>
      </c>
      <c r="B34" s="4">
        <v>44198.0</v>
      </c>
      <c r="C34" s="3" t="s">
        <v>6</v>
      </c>
      <c r="D34" s="3" t="s">
        <v>7</v>
      </c>
      <c r="E34" s="3" t="s">
        <v>15</v>
      </c>
      <c r="F34" s="3" t="s">
        <v>16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>
        <v>785.0</v>
      </c>
      <c r="B35" s="4">
        <v>44198.0</v>
      </c>
      <c r="C35" s="3" t="s">
        <v>17</v>
      </c>
      <c r="D35" s="3" t="s">
        <v>7</v>
      </c>
      <c r="E35" s="5"/>
      <c r="F35" s="3" t="s">
        <v>16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>
        <v>799.0</v>
      </c>
      <c r="B36" s="4">
        <v>44198.0</v>
      </c>
      <c r="C36" s="3" t="s">
        <v>17</v>
      </c>
      <c r="D36" s="3" t="s">
        <v>7</v>
      </c>
      <c r="E36" s="3" t="s">
        <v>15</v>
      </c>
      <c r="F36" s="3" t="s">
        <v>16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>
        <v>806.0</v>
      </c>
      <c r="B37" s="4">
        <v>44260.0</v>
      </c>
      <c r="C37" s="3" t="s">
        <v>6</v>
      </c>
      <c r="D37" s="3" t="s">
        <v>11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>
        <v>860.0</v>
      </c>
      <c r="B38" s="4">
        <v>44260.0</v>
      </c>
      <c r="C38" s="3" t="s">
        <v>20</v>
      </c>
      <c r="D38" s="3" t="s">
        <v>11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>
        <v>884.0</v>
      </c>
      <c r="B39" s="3" t="s">
        <v>10</v>
      </c>
      <c r="C39" s="3" t="s">
        <v>6</v>
      </c>
      <c r="D39" s="3" t="s">
        <v>7</v>
      </c>
      <c r="E39" s="3" t="s">
        <v>15</v>
      </c>
      <c r="F39" s="3" t="s">
        <v>16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>
        <v>889.0</v>
      </c>
      <c r="B40" s="4">
        <v>44260.0</v>
      </c>
      <c r="C40" s="3" t="s">
        <v>6</v>
      </c>
      <c r="D40" s="3" t="s">
        <v>7</v>
      </c>
      <c r="E40" s="3" t="s">
        <v>8</v>
      </c>
      <c r="F40" s="3" t="s">
        <v>9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>
        <v>933.0</v>
      </c>
      <c r="B41" s="3" t="s">
        <v>10</v>
      </c>
      <c r="C41" s="3" t="s">
        <v>6</v>
      </c>
      <c r="D41" s="3" t="s">
        <v>11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/>
      <c r="B42" s="4"/>
      <c r="C42" s="3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/>
      <c r="B43" s="3"/>
      <c r="C43" s="3"/>
      <c r="D43" s="3"/>
      <c r="E43" s="5"/>
      <c r="F43" s="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5">
      <c r="A45" s="3"/>
      <c r="B45" s="4"/>
      <c r="C45" s="3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/>
      <c r="B46" s="4"/>
      <c r="C46" s="3"/>
      <c r="D46" s="3"/>
      <c r="E46" s="5"/>
      <c r="F46" s="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/>
      <c r="B47" s="3"/>
      <c r="C47" s="3"/>
      <c r="D47" s="3"/>
      <c r="E47" s="3"/>
      <c r="F47" s="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/>
      <c r="B48" s="3"/>
      <c r="C48" s="3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/>
      <c r="B49" s="3"/>
      <c r="C49" s="3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/>
      <c r="B50" s="4"/>
      <c r="C50" s="3"/>
      <c r="D50" s="3"/>
      <c r="E50" s="3"/>
      <c r="F50" s="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3"/>
      <c r="C51" s="3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3"/>
      <c r="C52" s="3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4"/>
      <c r="C53" s="3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4"/>
      <c r="C54" s="3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3"/>
      <c r="C55" s="3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3"/>
      <c r="C56" s="3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4"/>
      <c r="C57" s="3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4"/>
      <c r="C58" s="3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3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Z$1000">
    <sortState ref="A1:Z1000">
      <sortCondition ref="A1:A1000"/>
    </sortState>
  </autoFilter>
  <conditionalFormatting sqref="D1:D1000">
    <cfRule type="containsText" dxfId="0" priority="1" operator="containsText" text="Yes">
      <formula>NOT(ISERROR(SEARCH(("Yes"),(D1))))</formula>
    </cfRule>
  </conditionalFormatting>
  <conditionalFormatting sqref="D1:D1000">
    <cfRule type="containsText" dxfId="1" priority="2" operator="containsText" text="No">
      <formula>NOT(ISERROR(SEARCH(("No"),(D1))))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28.5"/>
    <col customWidth="1" min="3" max="3" width="29.0"/>
    <col customWidth="1" min="4" max="4" width="24.88"/>
    <col customWidth="1" min="5" max="5" width="36.25"/>
    <col customWidth="1" min="6" max="6" width="37.75"/>
    <col customWidth="1" min="7" max="7" width="27.1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21</v>
      </c>
      <c r="G1" s="6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7">
        <v>749.0</v>
      </c>
      <c r="B2" s="8">
        <v>44198.0</v>
      </c>
      <c r="C2" s="7" t="s">
        <v>17</v>
      </c>
      <c r="D2" s="7" t="s">
        <v>7</v>
      </c>
      <c r="E2" s="9" t="s">
        <v>15</v>
      </c>
      <c r="F2" s="9" t="s">
        <v>16</v>
      </c>
      <c r="G2" s="7" t="s">
        <v>27</v>
      </c>
      <c r="H2" s="5" t="str">
        <f>IFERROR(__xludf.DUMMYFUNCTION("SPLIT(G2, "","")"),"red")</f>
        <v>red</v>
      </c>
      <c r="I2" s="5" t="str">
        <f>IFERROR(__xludf.DUMMYFUNCTION("""COMPUTED_VALUE""")," orange")</f>
        <v> orange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7">
        <v>854.0</v>
      </c>
      <c r="B3" s="8">
        <v>44260.0</v>
      </c>
      <c r="C3" s="7" t="s">
        <v>6</v>
      </c>
      <c r="D3" s="7" t="s">
        <v>11</v>
      </c>
      <c r="E3" s="9"/>
      <c r="F3" s="9"/>
      <c r="G3" s="9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7">
        <v>721.0</v>
      </c>
      <c r="B4" s="8" t="s">
        <v>10</v>
      </c>
      <c r="C4" s="7" t="s">
        <v>17</v>
      </c>
      <c r="D4" s="7" t="s">
        <v>11</v>
      </c>
      <c r="E4" s="7"/>
      <c r="F4" s="9"/>
      <c r="G4" s="7" t="s">
        <v>29</v>
      </c>
      <c r="H4" s="5" t="str">
        <f>IFERROR(__xludf.DUMMYFUNCTION("SPLIT(G4, "","")"),"Indigo")</f>
        <v>Indigo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>
        <v>772.0</v>
      </c>
      <c r="B5" s="8">
        <v>44198.0</v>
      </c>
      <c r="C5" s="7" t="s">
        <v>13</v>
      </c>
      <c r="D5" s="7" t="s">
        <v>7</v>
      </c>
      <c r="E5" s="7" t="s">
        <v>6</v>
      </c>
      <c r="F5" s="9" t="s">
        <v>14</v>
      </c>
      <c r="G5" s="7" t="s">
        <v>30</v>
      </c>
      <c r="H5" s="5" t="str">
        <f>IFERROR(__xludf.DUMMYFUNCTION("SPLIT(G5, "","")"),"pink")</f>
        <v>pink</v>
      </c>
      <c r="I5" s="5" t="str">
        <f>IFERROR(__xludf.DUMMYFUNCTION("""COMPUTED_VALUE""")," blue")</f>
        <v> blue</v>
      </c>
      <c r="J5" s="5" t="str">
        <f>IFERROR(__xludf.DUMMYFUNCTION("""COMPUTED_VALUE""")," purple")</f>
        <v> purple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7">
        <v>923.0</v>
      </c>
      <c r="B6" s="8">
        <v>44198.0</v>
      </c>
      <c r="C6" s="7" t="s">
        <v>13</v>
      </c>
      <c r="D6" s="7" t="s">
        <v>11</v>
      </c>
      <c r="E6" s="7"/>
      <c r="F6" s="7"/>
      <c r="G6" s="7" t="s">
        <v>31</v>
      </c>
      <c r="H6" s="5" t="str">
        <f>IFERROR(__xludf.DUMMYFUNCTION("SPLIT(G6, "","")"),"Green")</f>
        <v>Green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7">
        <v>129.0</v>
      </c>
      <c r="B7" s="8">
        <v>44260.0</v>
      </c>
      <c r="C7" s="7" t="s">
        <v>17</v>
      </c>
      <c r="D7" s="7" t="s">
        <v>11</v>
      </c>
      <c r="E7" s="9"/>
      <c r="F7" s="7"/>
      <c r="G7" s="7" t="s">
        <v>32</v>
      </c>
      <c r="H7" s="5" t="str">
        <f>IFERROR(__xludf.DUMMYFUNCTION("SPLIT(G7, "","")"),"olive")</f>
        <v>olive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7">
        <v>919.0</v>
      </c>
      <c r="B8" s="7" t="s">
        <v>10</v>
      </c>
      <c r="C8" s="7" t="s">
        <v>17</v>
      </c>
      <c r="D8" s="7" t="s">
        <v>11</v>
      </c>
      <c r="E8" s="9"/>
      <c r="F8" s="9"/>
      <c r="G8" s="9" t="s">
        <v>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7">
        <v>603.0</v>
      </c>
      <c r="B9" s="8">
        <v>44198.0</v>
      </c>
      <c r="C9" s="7" t="s">
        <v>18</v>
      </c>
      <c r="D9" s="7" t="s">
        <v>7</v>
      </c>
      <c r="E9" s="7" t="s">
        <v>15</v>
      </c>
      <c r="F9" s="7" t="s">
        <v>16</v>
      </c>
      <c r="G9" s="7" t="s">
        <v>34</v>
      </c>
      <c r="H9" s="5" t="str">
        <f>IFERROR(__xludf.DUMMYFUNCTION("SPLIT(G9, "","")"),"Yellow")</f>
        <v>Yellow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7">
        <v>314.0</v>
      </c>
      <c r="B10" s="8" t="s">
        <v>10</v>
      </c>
      <c r="C10" s="7" t="s">
        <v>17</v>
      </c>
      <c r="D10" s="7" t="s">
        <v>11</v>
      </c>
      <c r="E10" s="7"/>
      <c r="F10" s="9"/>
      <c r="G10" s="7"/>
      <c r="H10" s="5" t="str">
        <f>IFERROR(__xludf.DUMMYFUNCTION("SPLIT(G10, "","")"),"#VALUE!")</f>
        <v>#VALUE!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7">
        <v>245.0</v>
      </c>
      <c r="B11" s="8">
        <v>44260.0</v>
      </c>
      <c r="C11" s="7" t="s">
        <v>13</v>
      </c>
      <c r="D11" s="7" t="s">
        <v>7</v>
      </c>
      <c r="E11" s="7" t="s">
        <v>6</v>
      </c>
      <c r="F11" s="7" t="s">
        <v>9</v>
      </c>
      <c r="G11" s="7" t="s">
        <v>35</v>
      </c>
      <c r="H11" s="5" t="str">
        <f>IFERROR(__xludf.DUMMYFUNCTION("SPLIT(G11, "","")"),"Brown")</f>
        <v>Brown</v>
      </c>
      <c r="I11" s="5" t="str">
        <f>IFERROR(__xludf.DUMMYFUNCTION("""COMPUTED_VALUE""")," Tan")</f>
        <v> Tan</v>
      </c>
      <c r="J11" s="5" t="str">
        <f>IFERROR(__xludf.DUMMYFUNCTION("""COMPUTED_VALUE""")," Gray")</f>
        <v> Gray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7">
        <v>653.0</v>
      </c>
      <c r="B12" s="8">
        <v>44260.0</v>
      </c>
      <c r="C12" s="7" t="s">
        <v>17</v>
      </c>
      <c r="D12" s="7" t="s">
        <v>11</v>
      </c>
      <c r="E12" s="9"/>
      <c r="F12" s="9"/>
      <c r="G12" s="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7">
        <v>141.0</v>
      </c>
      <c r="B13" s="8">
        <v>44198.0</v>
      </c>
      <c r="C13" s="7" t="s">
        <v>13</v>
      </c>
      <c r="D13" s="7" t="s">
        <v>7</v>
      </c>
      <c r="E13" s="9" t="s">
        <v>19</v>
      </c>
      <c r="F13" s="9" t="s">
        <v>16</v>
      </c>
      <c r="G13" s="7" t="s">
        <v>36</v>
      </c>
      <c r="H13" s="5" t="str">
        <f>IFERROR(__xludf.DUMMYFUNCTION("SPLIT(G13, "","")"),"Aqua")</f>
        <v>Aqua</v>
      </c>
      <c r="I13" s="5" t="str">
        <f>IFERROR(__xludf.DUMMYFUNCTION("""COMPUTED_VALUE""")," Turquoise")</f>
        <v> Turquoise</v>
      </c>
      <c r="J13" s="5" t="str">
        <f>IFERROR(__xludf.DUMMYFUNCTION("""COMPUTED_VALUE""")," Teal")</f>
        <v> Teal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7">
        <v>529.0</v>
      </c>
      <c r="B14" s="8" t="s">
        <v>10</v>
      </c>
      <c r="C14" s="7" t="s">
        <v>17</v>
      </c>
      <c r="D14" s="7" t="s">
        <v>7</v>
      </c>
      <c r="E14" s="7" t="s">
        <v>15</v>
      </c>
      <c r="F14" s="7" t="s">
        <v>9</v>
      </c>
      <c r="G14" s="7" t="s">
        <v>37</v>
      </c>
      <c r="H14" s="5" t="str">
        <f>IFERROR(__xludf.DUMMYFUNCTION("SPLIT(G14, "","")"),"beige")</f>
        <v>beige</v>
      </c>
      <c r="I14" s="5" t="str">
        <f>IFERROR(__xludf.DUMMYFUNCTION("""COMPUTED_VALUE""")," cream")</f>
        <v> cream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7">
        <v>256.0</v>
      </c>
      <c r="B15" s="7" t="s">
        <v>10</v>
      </c>
      <c r="C15" s="7" t="s">
        <v>17</v>
      </c>
      <c r="D15" s="7" t="s">
        <v>11</v>
      </c>
      <c r="E15" s="7"/>
      <c r="F15" s="7"/>
      <c r="G15" s="7" t="s">
        <v>38</v>
      </c>
      <c r="H15" s="5" t="str">
        <f>IFERROR(__xludf.DUMMYFUNCTION("SPLIT(G15, "","")"),"aquamarine")</f>
        <v>aquamarine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7">
        <v>682.0</v>
      </c>
      <c r="B16" s="8" t="s">
        <v>10</v>
      </c>
      <c r="C16" s="7" t="s">
        <v>17</v>
      </c>
      <c r="D16" s="7" t="s">
        <v>7</v>
      </c>
      <c r="E16" s="7" t="s">
        <v>19</v>
      </c>
      <c r="F16" s="7" t="s">
        <v>16</v>
      </c>
      <c r="G16" s="7" t="s">
        <v>39</v>
      </c>
      <c r="H16" s="5" t="str">
        <f>IFERROR(__xludf.DUMMYFUNCTION("SPLIT(G16, "","")"),"White")</f>
        <v>White</v>
      </c>
      <c r="I16" s="5" t="str">
        <f>IFERROR(__xludf.DUMMYFUNCTION("""COMPUTED_VALUE""")," ecru")</f>
        <v> ecru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7">
        <v>511.0</v>
      </c>
      <c r="B17" s="8">
        <v>44198.0</v>
      </c>
      <c r="C17" s="7" t="s">
        <v>6</v>
      </c>
      <c r="D17" s="7" t="s">
        <v>11</v>
      </c>
      <c r="E17" s="9"/>
      <c r="F17" s="9"/>
      <c r="G17" s="7" t="s">
        <v>40</v>
      </c>
      <c r="H17" s="5" t="str">
        <f>IFERROR(__xludf.DUMMYFUNCTION("SPLIT(G17, "","")"),"Red")</f>
        <v>Red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7">
        <v>920.0</v>
      </c>
      <c r="B18" s="8">
        <v>44198.0</v>
      </c>
      <c r="C18" s="7" t="s">
        <v>13</v>
      </c>
      <c r="D18" s="7" t="s">
        <v>7</v>
      </c>
      <c r="E18" s="9" t="s">
        <v>15</v>
      </c>
      <c r="F18" s="9" t="s">
        <v>14</v>
      </c>
      <c r="G18" s="7" t="s">
        <v>41</v>
      </c>
      <c r="H18" s="5" t="str">
        <f>IFERROR(__xludf.DUMMYFUNCTION("SPLIT(G18, "","")"),"Orange")</f>
        <v>Orange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7">
        <v>329.0</v>
      </c>
      <c r="B19" s="8" t="s">
        <v>10</v>
      </c>
      <c r="C19" s="7" t="s">
        <v>17</v>
      </c>
      <c r="D19" s="7" t="s">
        <v>11</v>
      </c>
      <c r="E19" s="9"/>
      <c r="F19" s="9"/>
      <c r="G19" s="7"/>
      <c r="H19" s="5" t="str">
        <f>IFERROR(__xludf.DUMMYFUNCTION("SPLIT(G19, "","")"),"#VALUE!")</f>
        <v>#VALUE!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7">
        <v>396.0</v>
      </c>
      <c r="B20" s="8">
        <v>44198.0</v>
      </c>
      <c r="C20" s="7" t="s">
        <v>17</v>
      </c>
      <c r="D20" s="7" t="s">
        <v>7</v>
      </c>
      <c r="E20" s="9" t="s">
        <v>19</v>
      </c>
      <c r="F20" s="7" t="s">
        <v>9</v>
      </c>
      <c r="G20" s="7" t="s">
        <v>42</v>
      </c>
      <c r="H20" s="5" t="str">
        <f>IFERROR(__xludf.DUMMYFUNCTION("SPLIT(G20, "","")"),"green")</f>
        <v>green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7">
        <v>469.0</v>
      </c>
      <c r="B21" s="8" t="s">
        <v>12</v>
      </c>
      <c r="C21" s="7" t="s">
        <v>13</v>
      </c>
      <c r="D21" s="7" t="s">
        <v>7</v>
      </c>
      <c r="E21" s="9" t="s">
        <v>15</v>
      </c>
      <c r="F21" s="9" t="s">
        <v>16</v>
      </c>
      <c r="G21" s="9" t="s">
        <v>43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7">
        <v>499.0</v>
      </c>
      <c r="B22" s="7" t="s">
        <v>10</v>
      </c>
      <c r="C22" s="7" t="s">
        <v>6</v>
      </c>
      <c r="D22" s="7" t="s">
        <v>11</v>
      </c>
      <c r="E22" s="9"/>
      <c r="F22" s="9"/>
      <c r="G22" s="9" t="s">
        <v>44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7">
        <v>232.0</v>
      </c>
      <c r="B23" s="8" t="s">
        <v>10</v>
      </c>
      <c r="C23" s="7" t="s">
        <v>17</v>
      </c>
      <c r="D23" s="7" t="s">
        <v>11</v>
      </c>
      <c r="E23" s="9"/>
      <c r="F23" s="9"/>
      <c r="G23" s="7"/>
      <c r="H23" s="5" t="str">
        <f>IFERROR(__xludf.DUMMYFUNCTION("SPLIT(G23, "","")"),"#VALUE!")</f>
        <v>#VALUE!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7">
        <v>910.0</v>
      </c>
      <c r="B24" s="8" t="s">
        <v>10</v>
      </c>
      <c r="C24" s="7" t="s">
        <v>17</v>
      </c>
      <c r="D24" s="7" t="s">
        <v>7</v>
      </c>
      <c r="E24" s="7" t="s">
        <v>6</v>
      </c>
      <c r="F24" s="7" t="s">
        <v>14</v>
      </c>
      <c r="G24" s="7" t="s">
        <v>45</v>
      </c>
      <c r="H24" s="5" t="str">
        <f>IFERROR(__xludf.DUMMYFUNCTION("SPLIT(G24, "","")"),"Magenta")</f>
        <v>Magenta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7">
        <v>769.0</v>
      </c>
      <c r="B25" s="8">
        <v>44260.0</v>
      </c>
      <c r="C25" s="7" t="s">
        <v>6</v>
      </c>
      <c r="D25" s="7" t="s">
        <v>7</v>
      </c>
      <c r="E25" s="9" t="s">
        <v>15</v>
      </c>
      <c r="F25" s="9" t="s">
        <v>16</v>
      </c>
      <c r="G25" s="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7">
        <v>361.0</v>
      </c>
      <c r="B26" s="8">
        <v>44260.0</v>
      </c>
      <c r="C26" s="7" t="s">
        <v>13</v>
      </c>
      <c r="D26" s="7" t="s">
        <v>11</v>
      </c>
      <c r="E26" s="7"/>
      <c r="F26" s="7"/>
      <c r="G26" s="7" t="s">
        <v>46</v>
      </c>
      <c r="H26" s="5" t="str">
        <f>IFERROR(__xludf.DUMMYFUNCTION("SPLIT(G26, "","")"),"Cyan")</f>
        <v>Cyan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7">
        <v>592.0</v>
      </c>
      <c r="B27" s="8">
        <v>44198.0</v>
      </c>
      <c r="C27" s="7" t="s">
        <v>20</v>
      </c>
      <c r="D27" s="7" t="s">
        <v>11</v>
      </c>
      <c r="E27" s="7"/>
      <c r="F27" s="7"/>
      <c r="G27" s="7" t="s">
        <v>32</v>
      </c>
      <c r="H27" s="5" t="str">
        <f>IFERROR(__xludf.DUMMYFUNCTION("SPLIT(G27, "","")"),"olive")</f>
        <v>olive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7">
        <v>485.0</v>
      </c>
      <c r="B28" s="8">
        <v>44198.0</v>
      </c>
      <c r="C28" s="7" t="s">
        <v>13</v>
      </c>
      <c r="D28" s="7" t="s">
        <v>11</v>
      </c>
      <c r="E28" s="7"/>
      <c r="F28" s="7"/>
      <c r="G28" s="7" t="s">
        <v>47</v>
      </c>
      <c r="H28" s="5" t="str">
        <f>IFERROR(__xludf.DUMMYFUNCTION("SPLIT(G28, "","")"),"maroon")</f>
        <v>maroon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7">
        <v>905.0</v>
      </c>
      <c r="B29" s="8">
        <v>44198.0</v>
      </c>
      <c r="C29" s="7" t="s">
        <v>17</v>
      </c>
      <c r="D29" s="7" t="s">
        <v>7</v>
      </c>
      <c r="E29" s="7" t="s">
        <v>15</v>
      </c>
      <c r="F29" s="7" t="s">
        <v>14</v>
      </c>
      <c r="G29" s="7" t="s">
        <v>33</v>
      </c>
      <c r="H29" s="5" t="str">
        <f>IFERROR(__xludf.DUMMYFUNCTION("SPLIT(G29, "","")"),"Navy")</f>
        <v>Navy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7">
        <v>917.0</v>
      </c>
      <c r="B30" s="8" t="s">
        <v>10</v>
      </c>
      <c r="C30" s="7" t="s">
        <v>17</v>
      </c>
      <c r="D30" s="7" t="s">
        <v>7</v>
      </c>
      <c r="E30" s="7" t="s">
        <v>6</v>
      </c>
      <c r="F30" s="9" t="s">
        <v>16</v>
      </c>
      <c r="G30" s="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7">
        <v>342.0</v>
      </c>
      <c r="B31" s="8">
        <v>44198.0</v>
      </c>
      <c r="C31" s="7" t="s">
        <v>18</v>
      </c>
      <c r="D31" s="7" t="s">
        <v>11</v>
      </c>
      <c r="E31" s="7"/>
      <c r="F31" s="7"/>
      <c r="G31" s="7" t="s">
        <v>48</v>
      </c>
      <c r="H31" s="5" t="str">
        <f>IFERROR(__xludf.DUMMYFUNCTION("SPLIT(G31, "","")"),"Turquoise")</f>
        <v>Turquoise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7">
        <v>528.0</v>
      </c>
      <c r="B32" s="8">
        <v>44198.0</v>
      </c>
      <c r="C32" s="7" t="s">
        <v>6</v>
      </c>
      <c r="D32" s="7" t="s">
        <v>11</v>
      </c>
      <c r="E32" s="7"/>
      <c r="F32" s="7"/>
      <c r="G32" s="9" t="s">
        <v>49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7">
        <v>855.0</v>
      </c>
      <c r="B33" s="8">
        <v>44260.0</v>
      </c>
      <c r="C33" s="7" t="s">
        <v>13</v>
      </c>
      <c r="D33" s="7" t="s">
        <v>7</v>
      </c>
      <c r="E33" s="7" t="s">
        <v>15</v>
      </c>
      <c r="F33" s="9" t="s">
        <v>9</v>
      </c>
      <c r="G33" s="7" t="s">
        <v>28</v>
      </c>
      <c r="H33" s="5" t="str">
        <f>IFERROR(__xludf.DUMMYFUNCTION("SPLIT(G33, "","")"),"lime")</f>
        <v>lime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7">
        <v>547.0</v>
      </c>
      <c r="B34" s="8">
        <v>44198.0</v>
      </c>
      <c r="C34" s="7" t="s">
        <v>17</v>
      </c>
      <c r="D34" s="7" t="s">
        <v>11</v>
      </c>
      <c r="E34" s="7"/>
      <c r="F34" s="7"/>
      <c r="G34" s="7"/>
      <c r="H34" s="5" t="str">
        <f>IFERROR(__xludf.DUMMYFUNCTION("SPLIT(G34, "","")"),"#VALUE!")</f>
        <v>#VALUE!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7">
        <v>937.0</v>
      </c>
      <c r="B35" s="8">
        <v>44198.0</v>
      </c>
      <c r="C35" s="7" t="s">
        <v>13</v>
      </c>
      <c r="D35" s="7" t="s">
        <v>11</v>
      </c>
      <c r="E35" s="9"/>
      <c r="F35" s="7"/>
      <c r="G35" s="7" t="s">
        <v>50</v>
      </c>
      <c r="H35" s="5" t="str">
        <f>IFERROR(__xludf.DUMMYFUNCTION("SPLIT(G35, "","")"),"indigo")</f>
        <v>indigo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7">
        <v>242.0</v>
      </c>
      <c r="B36" s="8">
        <v>44260.0</v>
      </c>
      <c r="C36" s="7" t="s">
        <v>6</v>
      </c>
      <c r="D36" s="7" t="s">
        <v>11</v>
      </c>
      <c r="E36" s="9"/>
      <c r="F36" s="9"/>
      <c r="G36" s="9" t="s">
        <v>51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7">
        <v>922.0</v>
      </c>
      <c r="B37" s="7" t="s">
        <v>10</v>
      </c>
      <c r="C37" s="7" t="s">
        <v>17</v>
      </c>
      <c r="D37" s="7" t="s">
        <v>7</v>
      </c>
      <c r="E37" s="9" t="s">
        <v>19</v>
      </c>
      <c r="F37" s="9" t="s">
        <v>16</v>
      </c>
      <c r="G37" s="9" t="s">
        <v>52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7">
        <v>506.0</v>
      </c>
      <c r="B38" s="8" t="s">
        <v>10</v>
      </c>
      <c r="C38" s="7" t="s">
        <v>17</v>
      </c>
      <c r="D38" s="7" t="s">
        <v>11</v>
      </c>
      <c r="E38" s="7"/>
      <c r="F38" s="9"/>
      <c r="G38" s="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7">
        <v>988.0</v>
      </c>
      <c r="B39" s="8">
        <v>44198.0</v>
      </c>
      <c r="C39" s="7" t="s">
        <v>6</v>
      </c>
      <c r="D39" s="7" t="s">
        <v>7</v>
      </c>
      <c r="E39" s="9" t="s">
        <v>15</v>
      </c>
      <c r="F39" s="9" t="s">
        <v>16</v>
      </c>
      <c r="G39" s="7" t="s">
        <v>34</v>
      </c>
      <c r="H39" s="5" t="str">
        <f>IFERROR(__xludf.DUMMYFUNCTION("SPLIT(G39, "","")"),"Yellow")</f>
        <v>Yellow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7">
        <v>612.0</v>
      </c>
      <c r="B40" s="8">
        <v>44260.0</v>
      </c>
      <c r="C40" s="7" t="s">
        <v>20</v>
      </c>
      <c r="D40" s="7" t="s">
        <v>11</v>
      </c>
      <c r="E40" s="7"/>
      <c r="F40" s="9"/>
      <c r="G40" s="7" t="s">
        <v>42</v>
      </c>
      <c r="H40" s="5" t="str">
        <f>IFERROR(__xludf.DUMMYFUNCTION("SPLIT(G40, "","")"),"green")</f>
        <v>green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7">
        <v>602.0</v>
      </c>
      <c r="B41" s="8">
        <v>44198.0</v>
      </c>
      <c r="C41" s="7" t="s">
        <v>17</v>
      </c>
      <c r="D41" s="7" t="s">
        <v>7</v>
      </c>
      <c r="E41" s="7" t="s">
        <v>15</v>
      </c>
      <c r="F41" s="7" t="s">
        <v>9</v>
      </c>
      <c r="G41" s="7" t="s">
        <v>32</v>
      </c>
      <c r="H41" s="5" t="str">
        <f>IFERROR(__xludf.DUMMYFUNCTION("SPLIT(G41, "","")"),"olive")</f>
        <v>olive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7">
        <v>918.0</v>
      </c>
      <c r="B42" s="8">
        <v>44260.0</v>
      </c>
      <c r="C42" s="7" t="s">
        <v>6</v>
      </c>
      <c r="D42" s="7" t="s">
        <v>11</v>
      </c>
      <c r="E42" s="9"/>
      <c r="F42" s="9"/>
      <c r="G42" s="9" t="s">
        <v>33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7">
        <v>599.0</v>
      </c>
      <c r="B43" s="8" t="s">
        <v>10</v>
      </c>
      <c r="C43" s="7" t="s">
        <v>17</v>
      </c>
      <c r="D43" s="7" t="s">
        <v>11</v>
      </c>
      <c r="E43" s="7"/>
      <c r="F43" s="7"/>
      <c r="G43" s="7"/>
      <c r="H43" s="5" t="str">
        <f>IFERROR(__xludf.DUMMYFUNCTION("SPLIT(G43, "","")"),"#VALUE!")</f>
        <v>#VALUE!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7">
        <v>620.0</v>
      </c>
      <c r="B44" s="8">
        <v>44198.0</v>
      </c>
      <c r="C44" s="7" t="s">
        <v>13</v>
      </c>
      <c r="D44" s="7" t="s">
        <v>7</v>
      </c>
      <c r="E44" s="7" t="s">
        <v>6</v>
      </c>
      <c r="F44" s="9" t="s">
        <v>14</v>
      </c>
      <c r="G44" s="9" t="s">
        <v>53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7">
        <v>206.0</v>
      </c>
      <c r="B45" s="8">
        <v>44198.0</v>
      </c>
      <c r="C45" s="7" t="s">
        <v>13</v>
      </c>
      <c r="D45" s="7" t="s">
        <v>11</v>
      </c>
      <c r="E45" s="9"/>
      <c r="F45" s="9"/>
      <c r="G45" s="7" t="s">
        <v>28</v>
      </c>
      <c r="H45" s="5" t="str">
        <f>IFERROR(__xludf.DUMMYFUNCTION("SPLIT(G45, "","")"),"lime")</f>
        <v>lime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7">
        <v>304.0</v>
      </c>
      <c r="B46" s="8">
        <v>44260.0</v>
      </c>
      <c r="C46" s="7" t="s">
        <v>17</v>
      </c>
      <c r="D46" s="7" t="s">
        <v>11</v>
      </c>
      <c r="E46" s="7"/>
      <c r="F46" s="9"/>
      <c r="G46" s="9" t="s">
        <v>50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7">
        <v>352.0</v>
      </c>
      <c r="B47" s="7" t="s">
        <v>10</v>
      </c>
      <c r="C47" s="7" t="s">
        <v>17</v>
      </c>
      <c r="D47" s="7" t="s">
        <v>11</v>
      </c>
      <c r="E47" s="7"/>
      <c r="F47" s="9"/>
      <c r="G47" s="7" t="s">
        <v>54</v>
      </c>
      <c r="H47" s="5" t="str">
        <f>IFERROR(__xludf.DUMMYFUNCTION("SPLIT(G47, "","")"),"pink")</f>
        <v>pink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7">
        <v>389.0</v>
      </c>
      <c r="B48" s="8">
        <v>44198.0</v>
      </c>
      <c r="C48" s="7" t="s">
        <v>18</v>
      </c>
      <c r="D48" s="7" t="s">
        <v>7</v>
      </c>
      <c r="E48" s="7" t="s">
        <v>15</v>
      </c>
      <c r="F48" s="7" t="s">
        <v>16</v>
      </c>
      <c r="G48" s="7" t="s">
        <v>41</v>
      </c>
      <c r="H48" s="5" t="str">
        <f>IFERROR(__xludf.DUMMYFUNCTION("SPLIT(G48, "","")"),"Orange")</f>
        <v>Orange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7">
        <v>185.0</v>
      </c>
      <c r="B49" s="8" t="s">
        <v>10</v>
      </c>
      <c r="C49" s="7" t="s">
        <v>17</v>
      </c>
      <c r="D49" s="7" t="s">
        <v>11</v>
      </c>
      <c r="E49" s="7"/>
      <c r="F49" s="7"/>
      <c r="G49" s="7" t="s">
        <v>42</v>
      </c>
      <c r="H49" s="5" t="str">
        <f>IFERROR(__xludf.DUMMYFUNCTION("SPLIT(G49, "","")"),"green")</f>
        <v>green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7">
        <v>210.0</v>
      </c>
      <c r="B50" s="8">
        <v>44260.0</v>
      </c>
      <c r="C50" s="7" t="s">
        <v>13</v>
      </c>
      <c r="D50" s="7" t="s">
        <v>11</v>
      </c>
      <c r="E50" s="7"/>
      <c r="F50" s="7"/>
      <c r="G50" s="7" t="s">
        <v>45</v>
      </c>
      <c r="H50" s="5" t="str">
        <f>IFERROR(__xludf.DUMMYFUNCTION("SPLIT(G50, "","")"),"Magenta")</f>
        <v>Magenta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7">
        <v>350.0</v>
      </c>
      <c r="B51" s="8">
        <v>44260.0</v>
      </c>
      <c r="C51" s="7" t="s">
        <v>17</v>
      </c>
      <c r="D51" s="7" t="s">
        <v>11</v>
      </c>
      <c r="E51" s="7"/>
      <c r="F51" s="7"/>
      <c r="G51" s="7" t="s">
        <v>46</v>
      </c>
      <c r="H51" s="5" t="str">
        <f>IFERROR(__xludf.DUMMYFUNCTION("SPLIT(G51, "","")"),"Cyan")</f>
        <v>Cyan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7">
        <v>127.0</v>
      </c>
      <c r="B52" s="8">
        <v>44198.0</v>
      </c>
      <c r="C52" s="7" t="s">
        <v>13</v>
      </c>
      <c r="D52" s="7" t="s">
        <v>7</v>
      </c>
      <c r="E52" s="7" t="s">
        <v>19</v>
      </c>
      <c r="F52" s="7" t="s">
        <v>9</v>
      </c>
      <c r="G52" s="7" t="s">
        <v>55</v>
      </c>
      <c r="H52" s="5" t="str">
        <f>IFERROR(__xludf.DUMMYFUNCTION("SPLIT(G52, "","")"),"White")</f>
        <v>White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7">
        <v>385.0</v>
      </c>
      <c r="B53" s="7" t="s">
        <v>10</v>
      </c>
      <c r="C53" s="7" t="s">
        <v>17</v>
      </c>
      <c r="D53" s="7" t="s">
        <v>11</v>
      </c>
      <c r="E53" s="9"/>
      <c r="F53" s="9"/>
      <c r="G53" s="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7">
        <v>924.0</v>
      </c>
      <c r="B54" s="8" t="s">
        <v>10</v>
      </c>
      <c r="C54" s="7" t="s">
        <v>17</v>
      </c>
      <c r="D54" s="7" t="s">
        <v>7</v>
      </c>
      <c r="E54" s="9" t="s">
        <v>15</v>
      </c>
      <c r="F54" s="9" t="s">
        <v>16</v>
      </c>
      <c r="G54" s="10" t="s">
        <v>56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7">
        <v>435.0</v>
      </c>
      <c r="B55" s="8" t="s">
        <v>10</v>
      </c>
      <c r="C55" s="7" t="s">
        <v>17</v>
      </c>
      <c r="D55" s="7" t="s">
        <v>11</v>
      </c>
      <c r="E55" s="7"/>
      <c r="F55" s="7"/>
      <c r="G55" s="7" t="s">
        <v>54</v>
      </c>
      <c r="H55" s="5" t="str">
        <f>IFERROR(__xludf.DUMMYFUNCTION("SPLIT(G55, "","")"),"pink")</f>
        <v>pink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7">
        <v>330.0</v>
      </c>
      <c r="B56" s="8">
        <v>44198.0</v>
      </c>
      <c r="C56" s="7" t="s">
        <v>6</v>
      </c>
      <c r="D56" s="7" t="s">
        <v>11</v>
      </c>
      <c r="E56" s="9"/>
      <c r="F56" s="9"/>
      <c r="G56" s="7"/>
      <c r="H56" s="5" t="str">
        <f>IFERROR(__xludf.DUMMYFUNCTION("SPLIT(G56, "","")"),"#VALUE!")</f>
        <v>#VALUE!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7">
        <v>535.0</v>
      </c>
      <c r="B57" s="8">
        <v>44198.0</v>
      </c>
      <c r="C57" s="7" t="s">
        <v>13</v>
      </c>
      <c r="D57" s="7" t="s">
        <v>7</v>
      </c>
      <c r="E57" s="9" t="s">
        <v>15</v>
      </c>
      <c r="F57" s="9" t="s">
        <v>14</v>
      </c>
      <c r="G57" s="7" t="s">
        <v>57</v>
      </c>
      <c r="H57" s="5" t="str">
        <f>IFERROR(__xludf.DUMMYFUNCTION("SPLIT(G57, "","")"),"teal")</f>
        <v>teal</v>
      </c>
      <c r="I57" s="5" t="str">
        <f>IFERROR(__xludf.DUMMYFUNCTION("""COMPUTED_VALUE""")," light blue")</f>
        <v> light blue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7">
        <v>731.0</v>
      </c>
      <c r="B58" s="8" t="s">
        <v>10</v>
      </c>
      <c r="C58" s="7" t="s">
        <v>17</v>
      </c>
      <c r="D58" s="7" t="s">
        <v>11</v>
      </c>
      <c r="E58" s="7"/>
      <c r="F58" s="7"/>
      <c r="G58" s="7"/>
      <c r="H58" s="5" t="str">
        <f>IFERROR(__xludf.DUMMYFUNCTION("SPLIT(G58, "","")"),"#VALUE!")</f>
        <v>#VALUE!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7">
        <v>518.0</v>
      </c>
      <c r="B59" s="8">
        <v>44198.0</v>
      </c>
      <c r="C59" s="7" t="s">
        <v>17</v>
      </c>
      <c r="D59" s="7" t="s">
        <v>7</v>
      </c>
      <c r="E59" s="7" t="s">
        <v>19</v>
      </c>
      <c r="F59" s="7" t="s">
        <v>9</v>
      </c>
      <c r="G59" s="7" t="s">
        <v>34</v>
      </c>
      <c r="H59" s="5" t="str">
        <f>IFERROR(__xludf.DUMMYFUNCTION("SPLIT(G59, "","")"),"Yellow")</f>
        <v>Yellow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7">
        <v>861.0</v>
      </c>
      <c r="B60" s="7" t="s">
        <v>12</v>
      </c>
      <c r="C60" s="7" t="s">
        <v>13</v>
      </c>
      <c r="D60" s="7" t="s">
        <v>7</v>
      </c>
      <c r="E60" s="7" t="s">
        <v>15</v>
      </c>
      <c r="F60" s="7" t="s">
        <v>16</v>
      </c>
      <c r="G60" s="7" t="s">
        <v>58</v>
      </c>
      <c r="H60" s="5" t="str">
        <f>IFERROR(__xludf.DUMMYFUNCTION("SPLIT(G60, "","")"),"Blue")</f>
        <v>Blue</v>
      </c>
      <c r="I60" s="5" t="str">
        <f>IFERROR(__xludf.DUMMYFUNCTION("""COMPUTED_VALUE""")," Gray")</f>
        <v> Gray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7">
        <v>138.0</v>
      </c>
      <c r="B61" s="7" t="s">
        <v>10</v>
      </c>
      <c r="C61" s="7" t="s">
        <v>6</v>
      </c>
      <c r="D61" s="7" t="s">
        <v>11</v>
      </c>
      <c r="E61" s="7"/>
      <c r="F61" s="7"/>
      <c r="G61" s="7"/>
      <c r="H61" s="5" t="str">
        <f>IFERROR(__xludf.DUMMYFUNCTION("SPLIT(G61, "","")"),"#VALUE!")</f>
        <v>#VALUE!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7">
        <v>218.0</v>
      </c>
      <c r="B62" s="8" t="s">
        <v>10</v>
      </c>
      <c r="C62" s="7" t="s">
        <v>17</v>
      </c>
      <c r="D62" s="7" t="s">
        <v>11</v>
      </c>
      <c r="E62" s="9"/>
      <c r="F62" s="9"/>
      <c r="G62" s="7"/>
      <c r="H62" s="5" t="str">
        <f>IFERROR(__xludf.DUMMYFUNCTION("SPLIT(G62, "","")"),"#VALUE!")</f>
        <v>#VALUE!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7">
        <v>998.0</v>
      </c>
      <c r="B63" s="7" t="s">
        <v>10</v>
      </c>
      <c r="C63" s="7" t="s">
        <v>17</v>
      </c>
      <c r="D63" s="7" t="s">
        <v>7</v>
      </c>
      <c r="E63" s="9" t="s">
        <v>6</v>
      </c>
      <c r="F63" s="9" t="s">
        <v>16</v>
      </c>
      <c r="G63" s="9" t="s">
        <v>59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7">
        <v>915.0</v>
      </c>
      <c r="B64" s="8">
        <v>44260.0</v>
      </c>
      <c r="C64" s="7" t="s">
        <v>6</v>
      </c>
      <c r="D64" s="7" t="s">
        <v>7</v>
      </c>
      <c r="E64" s="7" t="s">
        <v>15</v>
      </c>
      <c r="F64" s="7" t="s">
        <v>14</v>
      </c>
      <c r="G64" s="7" t="s">
        <v>53</v>
      </c>
      <c r="H64" s="5" t="str">
        <f>IFERROR(__xludf.DUMMYFUNCTION("SPLIT(G64, "","")"),"tan")</f>
        <v>tan</v>
      </c>
      <c r="I64" s="5" t="str">
        <f>IFERROR(__xludf.DUMMYFUNCTION("""COMPUTED_VALUE""")," gray")</f>
        <v> gray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7">
        <v>732.0</v>
      </c>
      <c r="B65" s="8">
        <v>44260.0</v>
      </c>
      <c r="C65" s="7" t="s">
        <v>13</v>
      </c>
      <c r="D65" s="7" t="s">
        <v>11</v>
      </c>
      <c r="E65" s="9"/>
      <c r="F65" s="9"/>
      <c r="G65" s="7"/>
      <c r="H65" s="5" t="str">
        <f>IFERROR(__xludf.DUMMYFUNCTION("SPLIT(G65, "","")"),"#VALUE!")</f>
        <v>#VALUE!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7">
        <v>622.0</v>
      </c>
      <c r="B66" s="8">
        <v>44198.0</v>
      </c>
      <c r="C66" s="7" t="s">
        <v>20</v>
      </c>
      <c r="D66" s="7" t="s">
        <v>11</v>
      </c>
      <c r="E66" s="9"/>
      <c r="F66" s="9"/>
      <c r="G66" s="9" t="s">
        <v>60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7">
        <v>358.0</v>
      </c>
      <c r="B67" s="8">
        <v>44198.0</v>
      </c>
      <c r="C67" s="7" t="s">
        <v>13</v>
      </c>
      <c r="D67" s="7" t="s">
        <v>11</v>
      </c>
      <c r="E67" s="9"/>
      <c r="F67" s="9"/>
      <c r="G67" s="7"/>
      <c r="H67" s="5" t="str">
        <f>IFERROR(__xludf.DUMMYFUNCTION("SPLIT(G67, "","")"),"#VALUE!")</f>
        <v>#VALUE!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7">
        <v>440.0</v>
      </c>
      <c r="B68" s="8">
        <v>44198.0</v>
      </c>
      <c r="C68" s="7" t="s">
        <v>17</v>
      </c>
      <c r="D68" s="7" t="s">
        <v>7</v>
      </c>
      <c r="E68" s="9" t="s">
        <v>15</v>
      </c>
      <c r="F68" s="9" t="s">
        <v>9</v>
      </c>
      <c r="G68" s="7" t="s">
        <v>52</v>
      </c>
      <c r="H68" s="5" t="str">
        <f>IFERROR(__xludf.DUMMYFUNCTION("SPLIT(G68, "","")"),"Blue")</f>
        <v>Blue</v>
      </c>
      <c r="I68" s="5" t="str">
        <f>IFERROR(__xludf.DUMMYFUNCTION("""COMPUTED_VALUE""")," purple")</f>
        <v> purple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7">
        <v>398.0</v>
      </c>
      <c r="B69" s="8" t="s">
        <v>10</v>
      </c>
      <c r="C69" s="7" t="s">
        <v>17</v>
      </c>
      <c r="D69" s="7" t="s">
        <v>7</v>
      </c>
      <c r="E69" s="9" t="s">
        <v>6</v>
      </c>
      <c r="F69" s="9" t="s">
        <v>16</v>
      </c>
      <c r="G69" s="9" t="s">
        <v>34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7">
        <v>579.0</v>
      </c>
      <c r="B70" s="8">
        <v>44198.0</v>
      </c>
      <c r="C70" s="7" t="s">
        <v>18</v>
      </c>
      <c r="D70" s="7" t="s">
        <v>11</v>
      </c>
      <c r="E70" s="7"/>
      <c r="F70" s="7"/>
      <c r="G70" s="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7">
        <v>669.0</v>
      </c>
      <c r="B71" s="8">
        <v>44198.0</v>
      </c>
      <c r="C71" s="7" t="s">
        <v>6</v>
      </c>
      <c r="D71" s="7" t="s">
        <v>11</v>
      </c>
      <c r="E71" s="9"/>
      <c r="F71" s="9"/>
      <c r="G71" s="9" t="s">
        <v>55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7">
        <v>225.0</v>
      </c>
      <c r="B72" s="8">
        <v>44260.0</v>
      </c>
      <c r="C72" s="7" t="s">
        <v>13</v>
      </c>
      <c r="D72" s="7" t="s">
        <v>7</v>
      </c>
      <c r="E72" s="7" t="s">
        <v>15</v>
      </c>
      <c r="F72" s="7" t="s">
        <v>14</v>
      </c>
      <c r="G72" s="7" t="s">
        <v>61</v>
      </c>
      <c r="H72" s="5" t="str">
        <f>IFERROR(__xludf.DUMMYFUNCTION("SPLIT(G72, "","")"),"Black")</f>
        <v>Black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7">
        <v>758.0</v>
      </c>
      <c r="B73" s="8">
        <v>44198.0</v>
      </c>
      <c r="C73" s="7" t="s">
        <v>17</v>
      </c>
      <c r="D73" s="7" t="s">
        <v>11</v>
      </c>
      <c r="E73" s="7"/>
      <c r="F73" s="7"/>
      <c r="G73" s="7" t="s">
        <v>28</v>
      </c>
      <c r="H73" s="5" t="str">
        <f>IFERROR(__xludf.DUMMYFUNCTION("SPLIT(G73, "","")"),"lime")</f>
        <v>lime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7">
        <v>374.0</v>
      </c>
      <c r="B74" s="8">
        <v>44198.0</v>
      </c>
      <c r="C74" s="7" t="s">
        <v>13</v>
      </c>
      <c r="D74" s="7" t="s">
        <v>11</v>
      </c>
      <c r="E74" s="7"/>
      <c r="F74" s="7"/>
      <c r="G74" s="7" t="s">
        <v>50</v>
      </c>
      <c r="H74" s="5" t="str">
        <f>IFERROR(__xludf.DUMMYFUNCTION("SPLIT(G74, "","")"),"indigo")</f>
        <v>indigo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7">
        <v>792.0</v>
      </c>
      <c r="B75" s="8">
        <v>44260.0</v>
      </c>
      <c r="C75" s="7" t="s">
        <v>6</v>
      </c>
      <c r="D75" s="7" t="s">
        <v>11</v>
      </c>
      <c r="E75" s="7"/>
      <c r="F75" s="7"/>
      <c r="G75" s="7" t="s">
        <v>54</v>
      </c>
      <c r="H75" s="5" t="str">
        <f>IFERROR(__xludf.DUMMYFUNCTION("SPLIT(G75, "","")"),"pink")</f>
        <v>pink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7">
        <v>776.0</v>
      </c>
      <c r="B76" s="7" t="s">
        <v>10</v>
      </c>
      <c r="C76" s="7" t="s">
        <v>17</v>
      </c>
      <c r="D76" s="7" t="s">
        <v>7</v>
      </c>
      <c r="E76" s="7" t="s">
        <v>19</v>
      </c>
      <c r="F76" s="7" t="s">
        <v>9</v>
      </c>
      <c r="G76" s="11" t="s">
        <v>56</v>
      </c>
      <c r="H76" s="5" t="str">
        <f>IFERROR(__xludf.DUMMYFUNCTION("SPLIT(G76, "","")"),"gray")</f>
        <v>gray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7">
        <v>366.0</v>
      </c>
      <c r="B77" s="7" t="s">
        <v>10</v>
      </c>
      <c r="C77" s="7" t="s">
        <v>17</v>
      </c>
      <c r="D77" s="7" t="s">
        <v>11</v>
      </c>
      <c r="E77" s="7"/>
      <c r="F77" s="7"/>
      <c r="G77" s="7"/>
      <c r="H77" s="5" t="str">
        <f>IFERROR(__xludf.DUMMYFUNCTION("SPLIT(G77, "","")"),"#VALUE!")</f>
        <v>#VALUE!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7">
        <v>447.0</v>
      </c>
      <c r="B78" s="8">
        <v>44198.0</v>
      </c>
      <c r="C78" s="7" t="s">
        <v>6</v>
      </c>
      <c r="D78" s="7" t="s">
        <v>7</v>
      </c>
      <c r="E78" s="7" t="s">
        <v>15</v>
      </c>
      <c r="F78" s="7" t="s">
        <v>16</v>
      </c>
      <c r="G78" s="7" t="s">
        <v>62</v>
      </c>
      <c r="H78" s="5" t="str">
        <f>IFERROR(__xludf.DUMMYFUNCTION("SPLIT(G78, "","")"),"purple")</f>
        <v>purple</v>
      </c>
      <c r="I78" s="5" t="str">
        <f>IFERROR(__xludf.DUMMYFUNCTION("""COMPUTED_VALUE""")," blue")</f>
        <v> blue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7">
        <v>221.0</v>
      </c>
      <c r="B79" s="8">
        <v>44260.0</v>
      </c>
      <c r="C79" s="7" t="s">
        <v>17</v>
      </c>
      <c r="D79" s="7" t="s">
        <v>11</v>
      </c>
      <c r="E79" s="9"/>
      <c r="F79" s="9"/>
      <c r="G79" s="7" t="s">
        <v>63</v>
      </c>
      <c r="H79" s="5" t="str">
        <f>IFERROR(__xludf.DUMMYFUNCTION("SPLIT(G79, "","")"),"red")</f>
        <v>red</v>
      </c>
      <c r="I79" s="5" t="str">
        <f>IFERROR(__xludf.DUMMYFUNCTION("""COMPUTED_VALUE""")," brown")</f>
        <v> brown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7">
        <v>301.0</v>
      </c>
      <c r="B80" s="8">
        <v>44198.0</v>
      </c>
      <c r="C80" s="7" t="s">
        <v>13</v>
      </c>
      <c r="D80" s="7" t="s">
        <v>7</v>
      </c>
      <c r="E80" s="9" t="s">
        <v>15</v>
      </c>
      <c r="F80" s="9" t="s">
        <v>14</v>
      </c>
      <c r="G80" s="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7">
        <v>576.0</v>
      </c>
      <c r="B81" s="8">
        <v>44260.0</v>
      </c>
      <c r="C81" s="7" t="s">
        <v>6</v>
      </c>
      <c r="D81" s="7" t="s">
        <v>11</v>
      </c>
      <c r="E81" s="9"/>
      <c r="F81" s="9"/>
      <c r="G81" s="7" t="s">
        <v>64</v>
      </c>
      <c r="H81" s="5" t="str">
        <f>IFERROR(__xludf.DUMMYFUNCTION("SPLIT(G81, "","")"),"gray")</f>
        <v>gray</v>
      </c>
      <c r="I81" s="5" t="str">
        <f>IFERROR(__xludf.DUMMYFUNCTION("""COMPUTED_VALUE""")," silver")</f>
        <v> silver</v>
      </c>
      <c r="J81" s="5" t="str">
        <f>IFERROR(__xludf.DUMMYFUNCTION("""COMPUTED_VALUE""")," copper")</f>
        <v> copper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7">
        <v>427.0</v>
      </c>
      <c r="B82" s="8" t="s">
        <v>10</v>
      </c>
      <c r="C82" s="7" t="s">
        <v>17</v>
      </c>
      <c r="D82" s="7" t="s">
        <v>11</v>
      </c>
      <c r="E82" s="9"/>
      <c r="F82" s="9"/>
      <c r="G82" s="9" t="s">
        <v>65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7">
        <v>687.0</v>
      </c>
      <c r="B83" s="8">
        <v>44198.0</v>
      </c>
      <c r="C83" s="7" t="s">
        <v>17</v>
      </c>
      <c r="D83" s="7" t="s">
        <v>7</v>
      </c>
      <c r="E83" s="9" t="s">
        <v>6</v>
      </c>
      <c r="F83" s="9" t="s">
        <v>14</v>
      </c>
      <c r="G83" s="7"/>
      <c r="H83" s="5" t="str">
        <f>IFERROR(__xludf.DUMMYFUNCTION("SPLIT(G83, "","")"),"#VALUE!")</f>
        <v>#VALUE!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7">
        <v>892.0</v>
      </c>
      <c r="B84" s="8">
        <v>44198.0</v>
      </c>
      <c r="C84" s="7" t="s">
        <v>6</v>
      </c>
      <c r="D84" s="7" t="s">
        <v>11</v>
      </c>
      <c r="E84" s="9"/>
      <c r="F84" s="9"/>
      <c r="G84" s="7"/>
      <c r="H84" s="5" t="str">
        <f>IFERROR(__xludf.DUMMYFUNCTION("SPLIT(G84, "","")"),"#VALUE!")</f>
        <v>#VALUE!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7">
        <v>207.0</v>
      </c>
      <c r="B85" s="8">
        <v>44260.0</v>
      </c>
      <c r="C85" s="7" t="s">
        <v>13</v>
      </c>
      <c r="D85" s="7" t="s">
        <v>11</v>
      </c>
      <c r="E85" s="9"/>
      <c r="F85" s="7"/>
      <c r="G85" s="9" t="s">
        <v>66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7">
        <v>972.0</v>
      </c>
      <c r="B86" s="8" t="s">
        <v>10</v>
      </c>
      <c r="C86" s="7" t="s">
        <v>20</v>
      </c>
      <c r="D86" s="7" t="s">
        <v>11</v>
      </c>
      <c r="E86" s="7"/>
      <c r="F86" s="7"/>
      <c r="G86" s="7" t="s">
        <v>42</v>
      </c>
      <c r="H86" s="5" t="str">
        <f>IFERROR(__xludf.DUMMYFUNCTION("SPLIT(G86, "","")"),"green")</f>
        <v>green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7">
        <v>692.0</v>
      </c>
      <c r="B87" s="8">
        <v>44198.0</v>
      </c>
      <c r="C87" s="7" t="s">
        <v>13</v>
      </c>
      <c r="D87" s="7" t="s">
        <v>7</v>
      </c>
      <c r="E87" s="7" t="s">
        <v>15</v>
      </c>
      <c r="F87" s="7" t="s">
        <v>16</v>
      </c>
      <c r="G87" s="7" t="s">
        <v>42</v>
      </c>
      <c r="H87" s="5" t="str">
        <f>IFERROR(__xludf.DUMMYFUNCTION("SPLIT(G87, "","")"),"green")</f>
        <v>green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7">
        <v>151.0</v>
      </c>
      <c r="B88" s="8" t="s">
        <v>10</v>
      </c>
      <c r="C88" s="7" t="s">
        <v>17</v>
      </c>
      <c r="D88" s="7" t="s">
        <v>11</v>
      </c>
      <c r="E88" s="9"/>
      <c r="F88" s="9"/>
      <c r="G88" s="7" t="s">
        <v>45</v>
      </c>
      <c r="H88" s="5" t="str">
        <f>IFERROR(__xludf.DUMMYFUNCTION("SPLIT(G88, "","")"),"Magenta")</f>
        <v>Magenta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7">
        <v>777.0</v>
      </c>
      <c r="B89" s="8">
        <v>44260.0</v>
      </c>
      <c r="C89" s="7" t="s">
        <v>17</v>
      </c>
      <c r="D89" s="7" t="s">
        <v>7</v>
      </c>
      <c r="E89" s="7" t="s">
        <v>6</v>
      </c>
      <c r="F89" s="7" t="s">
        <v>9</v>
      </c>
      <c r="G89" s="7" t="s">
        <v>46</v>
      </c>
      <c r="H89" s="5" t="str">
        <f>IFERROR(__xludf.DUMMYFUNCTION("SPLIT(G89, "","")"),"Cyan")</f>
        <v>Cyan</v>
      </c>
    </row>
    <row r="90">
      <c r="A90" s="7">
        <v>498.0</v>
      </c>
      <c r="B90" s="8">
        <v>44260.0</v>
      </c>
      <c r="C90" s="7" t="s">
        <v>18</v>
      </c>
      <c r="D90" s="7" t="s">
        <v>11</v>
      </c>
      <c r="E90" s="9"/>
      <c r="F90" s="9"/>
      <c r="G90" s="7" t="s">
        <v>67</v>
      </c>
      <c r="H90" s="5" t="str">
        <f>IFERROR(__xludf.DUMMYFUNCTION("SPLIT(G90, "","")"),"orange")</f>
        <v>orange</v>
      </c>
      <c r="I90" s="5" t="str">
        <f>IFERROR(__xludf.DUMMYFUNCTION("""COMPUTED_VALUE""")," rust")</f>
        <v> rust</v>
      </c>
      <c r="J90" s="5" t="str">
        <f>IFERROR(__xludf.DUMMYFUNCTION("""COMPUTED_VALUE""")," red")</f>
        <v> red</v>
      </c>
      <c r="K90" s="5" t="str">
        <f>IFERROR(__xludf.DUMMYFUNCTION("""COMPUTED_VALUE""")," copper")</f>
        <v> copper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7">
        <v>155.0</v>
      </c>
      <c r="B91" s="8">
        <v>44198.0</v>
      </c>
      <c r="C91" s="7" t="s">
        <v>6</v>
      </c>
      <c r="D91" s="7" t="s">
        <v>7</v>
      </c>
      <c r="E91" s="7" t="s">
        <v>19</v>
      </c>
      <c r="F91" s="7" t="s">
        <v>16</v>
      </c>
      <c r="G91" s="7" t="s">
        <v>68</v>
      </c>
      <c r="H91" s="5" t="str">
        <f>IFERROR(__xludf.DUMMYFUNCTION("SPLIT(G91, "","")"),"blue")</f>
        <v>blue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7">
        <v>530.0</v>
      </c>
      <c r="B92" s="7" t="s">
        <v>10</v>
      </c>
      <c r="C92" s="7" t="s">
        <v>13</v>
      </c>
      <c r="D92" s="7" t="s">
        <v>7</v>
      </c>
      <c r="E92" s="9" t="s">
        <v>15</v>
      </c>
      <c r="F92" s="9" t="s">
        <v>9</v>
      </c>
      <c r="G92" s="9" t="s">
        <v>69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7">
        <v>879.0</v>
      </c>
      <c r="B93" s="8" t="s">
        <v>10</v>
      </c>
      <c r="C93" s="7" t="s">
        <v>17</v>
      </c>
      <c r="D93" s="7" t="s">
        <v>11</v>
      </c>
      <c r="E93" s="9"/>
      <c r="F93" s="9"/>
      <c r="G93" s="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7">
        <v>741.0</v>
      </c>
      <c r="B94" s="8" t="s">
        <v>10</v>
      </c>
      <c r="C94" s="7" t="s">
        <v>13</v>
      </c>
      <c r="D94" s="7" t="s">
        <v>7</v>
      </c>
      <c r="E94" s="7" t="s">
        <v>19</v>
      </c>
      <c r="F94" s="9" t="s">
        <v>16</v>
      </c>
      <c r="G94" s="7" t="s">
        <v>57</v>
      </c>
      <c r="H94" s="5" t="str">
        <f>IFERROR(__xludf.DUMMYFUNCTION("SPLIT(G94, "","")"),"teal")</f>
        <v>teal</v>
      </c>
      <c r="I94" s="5" t="str">
        <f>IFERROR(__xludf.DUMMYFUNCTION("""COMPUTED_VALUE""")," light blue")</f>
        <v> light blue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7">
        <v>759.0</v>
      </c>
      <c r="B95" s="8">
        <v>44198.0</v>
      </c>
      <c r="C95" s="7" t="s">
        <v>6</v>
      </c>
      <c r="D95" s="7" t="s">
        <v>11</v>
      </c>
      <c r="E95" s="7"/>
      <c r="F95" s="7"/>
      <c r="G95" s="7"/>
      <c r="H95" s="5" t="str">
        <f>IFERROR(__xludf.DUMMYFUNCTION("SPLIT(G95, "","")"),"#VALUE!")</f>
        <v>#VALUE!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7">
        <v>983.0</v>
      </c>
      <c r="B96" s="8">
        <v>44260.0</v>
      </c>
      <c r="C96" s="7" t="s">
        <v>17</v>
      </c>
      <c r="D96" s="7" t="s">
        <v>7</v>
      </c>
      <c r="E96" s="7" t="s">
        <v>15</v>
      </c>
      <c r="F96" s="9" t="s">
        <v>14</v>
      </c>
      <c r="G96" s="7" t="s">
        <v>70</v>
      </c>
      <c r="H96" s="5" t="str">
        <f>IFERROR(__xludf.DUMMYFUNCTION("SPLIT(G96, "","")"),"yellow")</f>
        <v>yellow</v>
      </c>
      <c r="I96" s="5" t="str">
        <f>IFERROR(__xludf.DUMMYFUNCTION("""COMPUTED_VALUE""")," orange")</f>
        <v> orange</v>
      </c>
      <c r="J96" s="5" t="str">
        <f>IFERROR(__xludf.DUMMYFUNCTION("""COMPUTED_VALUE""")," red")</f>
        <v> red</v>
      </c>
      <c r="K96" s="5" t="str">
        <f>IFERROR(__xludf.DUMMYFUNCTION("""COMPUTED_VALUE""")," white")</f>
        <v> white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7">
        <v>645.0</v>
      </c>
      <c r="B97" s="8" t="s">
        <v>10</v>
      </c>
      <c r="C97" s="7" t="s">
        <v>17</v>
      </c>
      <c r="D97" s="7" t="s">
        <v>11</v>
      </c>
      <c r="E97" s="7"/>
      <c r="F97" s="7"/>
      <c r="G97" s="7"/>
      <c r="H97" s="5" t="str">
        <f>IFERROR(__xludf.DUMMYFUNCTION("SPLIT(G97, "","")"),"#VALUE!")</f>
        <v>#VALUE!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7">
        <v>263.0</v>
      </c>
      <c r="B98" s="7" t="s">
        <v>10</v>
      </c>
      <c r="C98" s="7" t="s">
        <v>6</v>
      </c>
      <c r="D98" s="7" t="s">
        <v>7</v>
      </c>
      <c r="E98" s="7" t="s">
        <v>19</v>
      </c>
      <c r="F98" s="7" t="s">
        <v>9</v>
      </c>
      <c r="G98" s="7" t="s">
        <v>71</v>
      </c>
      <c r="H98" s="5" t="str">
        <f>IFERROR(__xludf.DUMMYFUNCTION("SPLIT(G98, "","")"),"Light blue")</f>
        <v>Light blue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7">
        <v>735.0</v>
      </c>
      <c r="B99" s="8">
        <v>44198.0</v>
      </c>
      <c r="C99" s="7" t="s">
        <v>20</v>
      </c>
      <c r="D99" s="7" t="s">
        <v>7</v>
      </c>
      <c r="E99" s="7" t="s">
        <v>15</v>
      </c>
      <c r="F99" s="7" t="s">
        <v>16</v>
      </c>
      <c r="G99" s="9" t="s">
        <v>72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7">
        <v>763.0</v>
      </c>
      <c r="B100" s="8">
        <v>44260.0</v>
      </c>
      <c r="C100" s="7" t="s">
        <v>17</v>
      </c>
      <c r="D100" s="7" t="s">
        <v>11</v>
      </c>
      <c r="E100" s="7"/>
      <c r="F100" s="7"/>
      <c r="G100" s="7"/>
      <c r="H100" s="5" t="str">
        <f>IFERROR(__xludf.DUMMYFUNCTION("SPLIT(G100, "","")"),"#VALUE!")</f>
        <v>#VALUE!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7">
        <v>888.0</v>
      </c>
      <c r="B101" s="7" t="s">
        <v>10</v>
      </c>
      <c r="C101" s="7" t="s">
        <v>6</v>
      </c>
      <c r="D101" s="7" t="s">
        <v>11</v>
      </c>
      <c r="E101" s="7"/>
      <c r="F101" s="7"/>
      <c r="G101" s="7"/>
      <c r="H101" s="5" t="str">
        <f>IFERROR(__xludf.DUMMYFUNCTION("SPLIT(G101, "","")"),"#VALUE!")</f>
        <v>#VALUE!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7">
        <v>169.0</v>
      </c>
      <c r="B102" s="7" t="s">
        <v>10</v>
      </c>
      <c r="C102" s="7" t="s">
        <v>17</v>
      </c>
      <c r="D102" s="7" t="s">
        <v>7</v>
      </c>
      <c r="E102" s="9" t="s">
        <v>6</v>
      </c>
      <c r="F102" s="9" t="s">
        <v>9</v>
      </c>
      <c r="G102" s="7" t="s">
        <v>73</v>
      </c>
      <c r="H102" s="5" t="str">
        <f>IFERROR(__xludf.DUMMYFUNCTION("SPLIT(G102, "","")"),"Green")</f>
        <v>Green</v>
      </c>
      <c r="I102" s="5" t="str">
        <f>IFERROR(__xludf.DUMMYFUNCTION("""COMPUTED_VALUE""")," Yellow")</f>
        <v> Yellow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7">
        <v>752.0</v>
      </c>
      <c r="B103" s="8">
        <v>44260.0</v>
      </c>
      <c r="C103" s="7" t="s">
        <v>13</v>
      </c>
      <c r="D103" s="7" t="s">
        <v>7</v>
      </c>
      <c r="E103" s="9" t="s">
        <v>15</v>
      </c>
      <c r="F103" s="9" t="s">
        <v>14</v>
      </c>
      <c r="G103" s="7" t="s">
        <v>53</v>
      </c>
      <c r="H103" s="5" t="str">
        <f>IFERROR(__xludf.DUMMYFUNCTION("SPLIT(G103, "","")"),"tan")</f>
        <v>tan</v>
      </c>
      <c r="I103" s="5" t="str">
        <f>IFERROR(__xludf.DUMMYFUNCTION("""COMPUTED_VALUE""")," gray")</f>
        <v> gray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7">
        <v>727.0</v>
      </c>
      <c r="B104" s="8">
        <v>44260.0</v>
      </c>
      <c r="C104" s="7" t="s">
        <v>13</v>
      </c>
      <c r="D104" s="7" t="s">
        <v>11</v>
      </c>
      <c r="E104" s="7"/>
      <c r="F104" s="7"/>
      <c r="G104" s="7"/>
      <c r="H104" s="5" t="str">
        <f>IFERROR(__xludf.DUMMYFUNCTION("SPLIT(G104, "","")"),"#VALUE!")</f>
        <v>#VALUE!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7">
        <v>408.0</v>
      </c>
      <c r="B105" s="8">
        <v>44198.0</v>
      </c>
      <c r="C105" s="7" t="s">
        <v>17</v>
      </c>
      <c r="D105" s="7" t="s">
        <v>11</v>
      </c>
      <c r="E105" s="7"/>
      <c r="F105" s="9"/>
      <c r="G105" s="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7">
        <v>501.0</v>
      </c>
      <c r="B106" s="8">
        <v>44198.0</v>
      </c>
      <c r="C106" s="7" t="s">
        <v>17</v>
      </c>
      <c r="D106" s="7" t="s">
        <v>11</v>
      </c>
      <c r="E106" s="9"/>
      <c r="F106" s="9"/>
      <c r="G106" s="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7">
        <v>869.0</v>
      </c>
      <c r="B107" s="8">
        <v>44198.0</v>
      </c>
      <c r="C107" s="7" t="s">
        <v>18</v>
      </c>
      <c r="D107" s="7" t="s">
        <v>7</v>
      </c>
      <c r="E107" s="9" t="s">
        <v>15</v>
      </c>
      <c r="F107" s="9" t="s">
        <v>9</v>
      </c>
      <c r="G107" s="9" t="s">
        <v>40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7">
        <v>908.0</v>
      </c>
      <c r="B108" s="8" t="s">
        <v>10</v>
      </c>
      <c r="C108" s="7" t="s">
        <v>17</v>
      </c>
      <c r="D108" s="7" t="s">
        <v>7</v>
      </c>
      <c r="E108" s="7" t="s">
        <v>6</v>
      </c>
      <c r="F108" s="9" t="s">
        <v>16</v>
      </c>
      <c r="G108" s="9" t="s">
        <v>57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7">
        <v>217.0</v>
      </c>
      <c r="B109" s="8">
        <v>44198.0</v>
      </c>
      <c r="C109" s="7" t="s">
        <v>13</v>
      </c>
      <c r="D109" s="7" t="s">
        <v>11</v>
      </c>
      <c r="E109" s="7"/>
      <c r="F109" s="7"/>
      <c r="G109" s="7"/>
      <c r="H109" s="5" t="str">
        <f>IFERROR(__xludf.DUMMYFUNCTION("SPLIT(G109, "","")"),"#VALUE!")</f>
        <v>#VALUE!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7">
        <v>997.0</v>
      </c>
      <c r="B110" s="8">
        <v>44198.0</v>
      </c>
      <c r="C110" s="7" t="s">
        <v>17</v>
      </c>
      <c r="D110" s="7" t="s">
        <v>11</v>
      </c>
      <c r="E110" s="7"/>
      <c r="F110" s="7"/>
      <c r="G110" s="7"/>
      <c r="H110" s="5" t="str">
        <f>IFERROR(__xludf.DUMMYFUNCTION("SPLIT(G110, "","")"),"#VALUE!")</f>
        <v>#VALUE!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7">
        <v>411.0</v>
      </c>
      <c r="B111" s="8">
        <v>44260.0</v>
      </c>
      <c r="C111" s="7" t="s">
        <v>13</v>
      </c>
      <c r="D111" s="7" t="s">
        <v>7</v>
      </c>
      <c r="E111" s="7" t="s">
        <v>15</v>
      </c>
      <c r="F111" s="7" t="s">
        <v>16</v>
      </c>
      <c r="G111" s="7" t="s">
        <v>34</v>
      </c>
      <c r="H111" s="5" t="str">
        <f>IFERROR(__xludf.DUMMYFUNCTION("SPLIT(G111, "","")"),"Yellow")</f>
        <v>Yellow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7">
        <v>544.0</v>
      </c>
      <c r="B112" s="8">
        <v>44198.0</v>
      </c>
      <c r="C112" s="7" t="s">
        <v>17</v>
      </c>
      <c r="D112" s="7" t="s">
        <v>11</v>
      </c>
      <c r="E112" s="7"/>
      <c r="F112" s="7"/>
      <c r="G112" s="7" t="s">
        <v>28</v>
      </c>
      <c r="H112" s="5" t="str">
        <f>IFERROR(__xludf.DUMMYFUNCTION("SPLIT(G112, "","")"),"lime")</f>
        <v>lime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7">
        <v>471.0</v>
      </c>
      <c r="B113" s="8">
        <v>44198.0</v>
      </c>
      <c r="C113" s="7" t="s">
        <v>17</v>
      </c>
      <c r="D113" s="7" t="s">
        <v>11</v>
      </c>
      <c r="E113" s="9"/>
      <c r="F113" s="9"/>
      <c r="G113" s="7" t="s">
        <v>50</v>
      </c>
      <c r="H113" s="5" t="str">
        <f>IFERROR(__xludf.DUMMYFUNCTION("SPLIT(G113, "","")"),"indigo")</f>
        <v>indigo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7">
        <v>115.0</v>
      </c>
      <c r="B114" s="8">
        <v>44260.0</v>
      </c>
      <c r="C114" s="7" t="s">
        <v>17</v>
      </c>
      <c r="D114" s="7" t="s">
        <v>11</v>
      </c>
      <c r="E114" s="7"/>
      <c r="F114" s="9"/>
      <c r="G114" s="9" t="s">
        <v>54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7">
        <v>641.0</v>
      </c>
      <c r="B115" s="8" t="s">
        <v>10</v>
      </c>
      <c r="C115" s="7" t="s">
        <v>6</v>
      </c>
      <c r="D115" s="7" t="s">
        <v>7</v>
      </c>
      <c r="E115" s="9" t="s">
        <v>19</v>
      </c>
      <c r="F115" s="9" t="s">
        <v>14</v>
      </c>
      <c r="G115" s="9" t="s">
        <v>74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7">
        <v>818.0</v>
      </c>
      <c r="B116" s="8" t="s">
        <v>10</v>
      </c>
      <c r="C116" s="7" t="s">
        <v>13</v>
      </c>
      <c r="D116" s="7" t="s">
        <v>11</v>
      </c>
      <c r="E116" s="7"/>
      <c r="F116" s="7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7">
        <v>147.0</v>
      </c>
      <c r="B117" s="8">
        <v>44198.0</v>
      </c>
      <c r="C117" s="7" t="s">
        <v>17</v>
      </c>
      <c r="D117" s="7" t="s">
        <v>7</v>
      </c>
      <c r="E117" s="7" t="s">
        <v>15</v>
      </c>
      <c r="F117" s="7" t="s">
        <v>16</v>
      </c>
      <c r="G117" s="7" t="s">
        <v>75</v>
      </c>
      <c r="H117" s="5" t="str">
        <f>IFERROR(__xludf.DUMMYFUNCTION("SPLIT(G117, "","")"),"gree")</f>
        <v>gree</v>
      </c>
      <c r="I117" s="5" t="str">
        <f>IFERROR(__xludf.DUMMYFUNCTION("""COMPUTED_VALUE""")," blue")</f>
        <v> blue</v>
      </c>
      <c r="J117" s="5" t="str">
        <f>IFERROR(__xludf.DUMMYFUNCTION("""COMPUTED_VALUE""")," red")</f>
        <v> red</v>
      </c>
      <c r="K117" s="5" t="str">
        <f>IFERROR(__xludf.DUMMYFUNCTION("""COMPUTED_VALUE""")," orange")</f>
        <v> orange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7">
        <v>991.0</v>
      </c>
      <c r="B118" s="8">
        <v>44260.0</v>
      </c>
      <c r="C118" s="7" t="s">
        <v>17</v>
      </c>
      <c r="D118" s="7" t="s">
        <v>11</v>
      </c>
      <c r="E118" s="7"/>
      <c r="F118" s="7"/>
      <c r="G118" s="7"/>
      <c r="H118" s="5" t="str">
        <f>IFERROR(__xludf.DUMMYFUNCTION("SPLIT(G118, "","")"),"#VALUE!")</f>
        <v>#VALUE!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7">
        <v>484.0</v>
      </c>
      <c r="B119" s="8">
        <v>44198.0</v>
      </c>
      <c r="C119" s="7" t="s">
        <v>13</v>
      </c>
      <c r="D119" s="7" t="s">
        <v>7</v>
      </c>
      <c r="E119" s="7" t="s">
        <v>15</v>
      </c>
      <c r="F119" s="7" t="s">
        <v>14</v>
      </c>
      <c r="G119" s="11" t="s">
        <v>56</v>
      </c>
      <c r="H119" s="5" t="str">
        <f>IFERROR(__xludf.DUMMYFUNCTION("SPLIT(G119, "","")"),"gray")</f>
        <v>gray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7">
        <v>148.0</v>
      </c>
      <c r="B120" s="8">
        <v>44260.0</v>
      </c>
      <c r="C120" s="7" t="s">
        <v>6</v>
      </c>
      <c r="D120" s="7" t="s">
        <v>11</v>
      </c>
      <c r="E120" s="7"/>
      <c r="F120" s="9"/>
      <c r="G120" s="7"/>
      <c r="H120" s="5" t="str">
        <f>IFERROR(__xludf.DUMMYFUNCTION("SPLIT(G120, "","")"),"#VALUE!")</f>
        <v>#VALUE!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7">
        <v>479.0</v>
      </c>
      <c r="B121" s="7" t="s">
        <v>10</v>
      </c>
      <c r="C121" s="7" t="s">
        <v>17</v>
      </c>
      <c r="D121" s="7" t="s">
        <v>11</v>
      </c>
      <c r="E121" s="9"/>
      <c r="F121" s="9"/>
      <c r="G121" s="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7">
        <v>662.0</v>
      </c>
      <c r="B122" s="8">
        <v>44198.0</v>
      </c>
      <c r="C122" s="7" t="s">
        <v>17</v>
      </c>
      <c r="D122" s="7" t="s">
        <v>7</v>
      </c>
      <c r="E122" s="7" t="s">
        <v>6</v>
      </c>
      <c r="F122" s="9" t="s">
        <v>16</v>
      </c>
      <c r="G122" s="9" t="s">
        <v>52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7">
        <v>722.0</v>
      </c>
      <c r="B123" s="8">
        <v>44198.0</v>
      </c>
      <c r="C123" s="7" t="s">
        <v>6</v>
      </c>
      <c r="D123" s="7" t="s">
        <v>11</v>
      </c>
      <c r="E123" s="9"/>
      <c r="F123" s="9"/>
      <c r="G123" s="7" t="s">
        <v>42</v>
      </c>
      <c r="H123" s="5" t="str">
        <f>IFERROR(__xludf.DUMMYFUNCTION("SPLIT(G123, "","")"),"green")</f>
        <v>green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7">
        <v>588.0</v>
      </c>
      <c r="B124" s="8">
        <v>44260.0</v>
      </c>
      <c r="C124" s="7" t="s">
        <v>13</v>
      </c>
      <c r="D124" s="7" t="s">
        <v>11</v>
      </c>
      <c r="E124" s="7"/>
      <c r="F124" s="7"/>
      <c r="G124" s="7" t="s">
        <v>45</v>
      </c>
      <c r="H124" s="5" t="str">
        <f>IFERROR(__xludf.DUMMYFUNCTION("SPLIT(G124, "","")"),"Magenta")</f>
        <v>Magenta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7">
        <v>387.0</v>
      </c>
      <c r="B125" s="8" t="s">
        <v>10</v>
      </c>
      <c r="C125" s="7" t="s">
        <v>20</v>
      </c>
      <c r="D125" s="7" t="s">
        <v>11</v>
      </c>
      <c r="E125" s="9"/>
      <c r="F125" s="9"/>
      <c r="G125" s="7" t="s">
        <v>46</v>
      </c>
      <c r="H125" s="5" t="str">
        <f>IFERROR(__xludf.DUMMYFUNCTION("SPLIT(G125, "","")"),"Cyan")</f>
        <v>Cyan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7">
        <v>395.0</v>
      </c>
      <c r="B126" s="8">
        <v>44198.0</v>
      </c>
      <c r="C126" s="7" t="s">
        <v>13</v>
      </c>
      <c r="D126" s="7" t="s">
        <v>7</v>
      </c>
      <c r="E126" s="7" t="s">
        <v>15</v>
      </c>
      <c r="F126" s="7" t="s">
        <v>9</v>
      </c>
      <c r="G126" s="7" t="s">
        <v>53</v>
      </c>
      <c r="H126" s="5" t="str">
        <f>IFERROR(__xludf.DUMMYFUNCTION("SPLIT(G126, "","")"),"tan")</f>
        <v>tan</v>
      </c>
      <c r="I126" s="5" t="str">
        <f>IFERROR(__xludf.DUMMYFUNCTION("""COMPUTED_VALUE""")," gray")</f>
        <v> gray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7">
        <v>800.0</v>
      </c>
      <c r="B127" s="8" t="s">
        <v>10</v>
      </c>
      <c r="C127" s="7" t="s">
        <v>17</v>
      </c>
      <c r="D127" s="7" t="s">
        <v>11</v>
      </c>
      <c r="E127" s="7"/>
      <c r="F127" s="7"/>
      <c r="G127" s="7"/>
      <c r="H127" s="5" t="str">
        <f>IFERROR(__xludf.DUMMYFUNCTION("SPLIT(G127, "","")"),"#VALUE!")</f>
        <v>#VALUE!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7">
        <v>673.0</v>
      </c>
      <c r="B128" s="8">
        <v>44260.0</v>
      </c>
      <c r="C128" s="7" t="s">
        <v>17</v>
      </c>
      <c r="D128" s="7" t="s">
        <v>7</v>
      </c>
      <c r="E128" s="7" t="s">
        <v>6</v>
      </c>
      <c r="F128" s="9" t="s">
        <v>16</v>
      </c>
      <c r="G128" s="9" t="s">
        <v>76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7">
        <v>494.0</v>
      </c>
      <c r="B129" s="8">
        <v>44260.0</v>
      </c>
      <c r="C129" s="7" t="s">
        <v>18</v>
      </c>
      <c r="D129" s="7" t="s">
        <v>11</v>
      </c>
      <c r="E129" s="7"/>
      <c r="F129" s="7"/>
      <c r="G129" s="7"/>
      <c r="H129" s="5" t="str">
        <f>IFERROR(__xludf.DUMMYFUNCTION("SPLIT(G129, "","")"),"#VALUE!")</f>
        <v>#VALUE!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7">
        <v>512.0</v>
      </c>
      <c r="B130" s="8">
        <v>44198.0</v>
      </c>
      <c r="C130" s="7" t="s">
        <v>6</v>
      </c>
      <c r="D130" s="7" t="s">
        <v>7</v>
      </c>
      <c r="E130" s="9" t="s">
        <v>19</v>
      </c>
      <c r="F130" s="9" t="s">
        <v>14</v>
      </c>
      <c r="G130" s="9" t="s">
        <v>77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7">
        <v>448.0</v>
      </c>
      <c r="B131" s="7" t="s">
        <v>10</v>
      </c>
      <c r="C131" s="7" t="s">
        <v>13</v>
      </c>
      <c r="D131" s="7" t="s">
        <v>7</v>
      </c>
      <c r="E131" s="7" t="s">
        <v>15</v>
      </c>
      <c r="F131" s="7" t="s">
        <v>16</v>
      </c>
      <c r="G131" s="7" t="s">
        <v>34</v>
      </c>
      <c r="H131" s="5" t="str">
        <f>IFERROR(__xludf.DUMMYFUNCTION("SPLIT(G131, "","")"),"Yellow")</f>
        <v>Yellow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7">
        <v>909.0</v>
      </c>
      <c r="B132" s="8" t="s">
        <v>10</v>
      </c>
      <c r="C132" s="7" t="s">
        <v>17</v>
      </c>
      <c r="D132" s="7" t="s">
        <v>11</v>
      </c>
      <c r="E132" s="9"/>
      <c r="F132" s="9"/>
      <c r="G132" s="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7">
        <v>710.0</v>
      </c>
      <c r="B133" s="8" t="s">
        <v>10</v>
      </c>
      <c r="C133" s="7" t="s">
        <v>13</v>
      </c>
      <c r="D133" s="7" t="s">
        <v>7</v>
      </c>
      <c r="E133" s="7" t="s">
        <v>19</v>
      </c>
      <c r="F133" s="7" t="s">
        <v>9</v>
      </c>
      <c r="G133" s="7" t="s">
        <v>43</v>
      </c>
      <c r="H133" s="5" t="str">
        <f>IFERROR(__xludf.DUMMYFUNCTION("SPLIT(G133, "","")"),"Blue")</f>
        <v>Blue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7">
        <v>267.0</v>
      </c>
      <c r="B134" s="8">
        <v>44198.0</v>
      </c>
      <c r="C134" s="7" t="s">
        <v>6</v>
      </c>
      <c r="D134" s="7" t="s">
        <v>11</v>
      </c>
      <c r="E134" s="7"/>
      <c r="F134" s="7"/>
      <c r="G134" s="7"/>
      <c r="H134" s="5" t="str">
        <f>IFERROR(__xludf.DUMMYFUNCTION("SPLIT(G134, "","")"),"#VALUE!")</f>
        <v>#VALUE!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7">
        <v>935.0</v>
      </c>
      <c r="B135" s="8">
        <v>44198.0</v>
      </c>
      <c r="C135" s="7" t="s">
        <v>17</v>
      </c>
      <c r="D135" s="7" t="s">
        <v>7</v>
      </c>
      <c r="E135" s="7" t="s">
        <v>15</v>
      </c>
      <c r="F135" s="9" t="s">
        <v>16</v>
      </c>
      <c r="G135" s="9" t="s">
        <v>78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7">
        <v>407.0</v>
      </c>
      <c r="B136" s="7" t="s">
        <v>10</v>
      </c>
      <c r="C136" s="7" t="s">
        <v>17</v>
      </c>
      <c r="D136" s="7" t="s">
        <v>11</v>
      </c>
      <c r="E136" s="7"/>
      <c r="F136" s="7"/>
      <c r="G136" s="7"/>
      <c r="H136" s="5" t="str">
        <f>IFERROR(__xludf.DUMMYFUNCTION("SPLIT(G136, "","")"),"#VALUE!")</f>
        <v>#VALUE!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7">
        <v>884.0</v>
      </c>
      <c r="B137" s="8">
        <v>44198.0</v>
      </c>
      <c r="C137" s="7" t="s">
        <v>6</v>
      </c>
      <c r="D137" s="7" t="s">
        <v>7</v>
      </c>
      <c r="E137" s="7" t="s">
        <v>19</v>
      </c>
      <c r="F137" s="7" t="s">
        <v>14</v>
      </c>
      <c r="G137" s="7" t="s">
        <v>31</v>
      </c>
      <c r="H137" s="5" t="str">
        <f>IFERROR(__xludf.DUMMYFUNCTION("SPLIT(G137, "","")"),"Green")</f>
        <v>Green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7">
        <v>401.0</v>
      </c>
      <c r="B138" s="7" t="s">
        <v>12</v>
      </c>
      <c r="C138" s="7" t="s">
        <v>17</v>
      </c>
      <c r="D138" s="7" t="s">
        <v>7</v>
      </c>
      <c r="E138" s="7" t="s">
        <v>15</v>
      </c>
      <c r="F138" s="7" t="s">
        <v>14</v>
      </c>
      <c r="G138" s="9" t="s">
        <v>49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7">
        <v>507.0</v>
      </c>
      <c r="B139" s="8" t="s">
        <v>10</v>
      </c>
      <c r="C139" s="7" t="s">
        <v>13</v>
      </c>
      <c r="D139" s="7" t="s">
        <v>11</v>
      </c>
      <c r="E139" s="9"/>
      <c r="F139" s="9"/>
      <c r="G139" s="7"/>
      <c r="H139" s="5" t="str">
        <f>IFERROR(__xludf.DUMMYFUNCTION("SPLIT(G139, "","")"),"#VALUE!")</f>
        <v>#VALUE!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7">
        <v>113.0</v>
      </c>
      <c r="B140" s="7" t="s">
        <v>10</v>
      </c>
      <c r="C140" s="7" t="s">
        <v>6</v>
      </c>
      <c r="D140" s="7" t="s">
        <v>11</v>
      </c>
      <c r="E140" s="7"/>
      <c r="F140" s="7"/>
      <c r="G140" s="7"/>
      <c r="H140" s="5" t="str">
        <f>IFERROR(__xludf.DUMMYFUNCTION("SPLIT(G140, "","")"),"#VALUE!")</f>
        <v>#VALUE!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7">
        <v>890.0</v>
      </c>
      <c r="B141" s="8" t="s">
        <v>10</v>
      </c>
      <c r="C141" s="7" t="s">
        <v>17</v>
      </c>
      <c r="D141" s="7" t="s">
        <v>7</v>
      </c>
      <c r="E141" s="7" t="s">
        <v>6</v>
      </c>
      <c r="F141" s="7" t="s">
        <v>16</v>
      </c>
      <c r="G141" s="7" t="s">
        <v>53</v>
      </c>
      <c r="H141" s="5" t="str">
        <f>IFERROR(__xludf.DUMMYFUNCTION("SPLIT(G141, "","")"),"tan")</f>
        <v>tan</v>
      </c>
      <c r="I141" s="5" t="str">
        <f>IFERROR(__xludf.DUMMYFUNCTION("""COMPUTED_VALUE""")," gray")</f>
        <v> gray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7">
        <v>142.0</v>
      </c>
      <c r="B142" s="8">
        <v>44260.0</v>
      </c>
      <c r="C142" s="7" t="s">
        <v>17</v>
      </c>
      <c r="D142" s="7" t="s">
        <v>7</v>
      </c>
      <c r="E142" s="7" t="s">
        <v>15</v>
      </c>
      <c r="F142" s="7"/>
      <c r="G142" s="7" t="s">
        <v>28</v>
      </c>
      <c r="H142" s="5" t="str">
        <f>IFERROR(__xludf.DUMMYFUNCTION("SPLIT(G142, "","")"),"lime")</f>
        <v>lime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7">
        <v>126.0</v>
      </c>
      <c r="B143" s="8">
        <v>44260.0</v>
      </c>
      <c r="C143" s="7" t="s">
        <v>6</v>
      </c>
      <c r="D143" s="7" t="s">
        <v>11</v>
      </c>
      <c r="E143" s="9"/>
      <c r="F143" s="7"/>
      <c r="G143" s="7" t="s">
        <v>50</v>
      </c>
      <c r="H143" s="5" t="str">
        <f>IFERROR(__xludf.DUMMYFUNCTION("SPLIT(G143, "","")"),"indigo")</f>
        <v>indigo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7">
        <v>109.0</v>
      </c>
      <c r="B144" s="8">
        <v>44198.0</v>
      </c>
      <c r="C144" s="7" t="s">
        <v>13</v>
      </c>
      <c r="D144" s="7" t="s">
        <v>11</v>
      </c>
      <c r="E144" s="7"/>
      <c r="F144" s="7"/>
      <c r="G144" s="7" t="s">
        <v>54</v>
      </c>
      <c r="H144" s="5" t="str">
        <f>IFERROR(__xludf.DUMMYFUNCTION("SPLIT(G144, "","")"),"pink")</f>
        <v>pink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7">
        <v>729.0</v>
      </c>
      <c r="B145" s="8">
        <v>44198.0</v>
      </c>
      <c r="C145" s="7" t="s">
        <v>20</v>
      </c>
      <c r="D145" s="7" t="s">
        <v>11</v>
      </c>
      <c r="E145" s="7"/>
      <c r="F145" s="7"/>
      <c r="G145" s="7"/>
      <c r="H145" s="5" t="str">
        <f>IFERROR(__xludf.DUMMYFUNCTION("SPLIT(G145, "","")"),"#VALUE!")</f>
        <v>#VALUE!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7">
        <v>724.0</v>
      </c>
      <c r="B146" s="8">
        <v>44198.0</v>
      </c>
      <c r="C146" s="7" t="s">
        <v>13</v>
      </c>
      <c r="D146" s="7" t="s">
        <v>7</v>
      </c>
      <c r="E146" s="9" t="s">
        <v>15</v>
      </c>
      <c r="F146" s="9" t="s">
        <v>16</v>
      </c>
      <c r="G146" s="11" t="s">
        <v>79</v>
      </c>
      <c r="H146" s="5" t="str">
        <f>IFERROR(__xludf.DUMMYFUNCTION("SPLIT(G146, "","")"),"green")</f>
        <v>green</v>
      </c>
      <c r="I146" s="5" t="str">
        <f>IFERROR(__xludf.DUMMYFUNCTION("""COMPUTED_VALUE""")," blue")</f>
        <v> blue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7">
        <v>303.0</v>
      </c>
      <c r="B147" s="7" t="s">
        <v>10</v>
      </c>
      <c r="C147" s="7" t="s">
        <v>17</v>
      </c>
      <c r="D147" s="7" t="s">
        <v>7</v>
      </c>
      <c r="E147" s="7" t="s">
        <v>6</v>
      </c>
      <c r="F147" s="9" t="s">
        <v>16</v>
      </c>
      <c r="G147" s="7" t="s">
        <v>77</v>
      </c>
      <c r="H147" s="5" t="str">
        <f>IFERROR(__xludf.DUMMYFUNCTION("SPLIT(G147, "","")"),"purple")</f>
        <v>purple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7">
        <v>859.0</v>
      </c>
      <c r="B148" s="8">
        <v>44198.0</v>
      </c>
      <c r="C148" s="7" t="s">
        <v>17</v>
      </c>
      <c r="D148" s="7" t="s">
        <v>11</v>
      </c>
      <c r="E148" s="7"/>
      <c r="F148" s="7"/>
      <c r="G148" s="7" t="s">
        <v>32</v>
      </c>
      <c r="H148" s="5" t="str">
        <f>IFERROR(__xludf.DUMMYFUNCTION("SPLIT(G148, "","")"),"olive")</f>
        <v>olive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7">
        <v>655.0</v>
      </c>
      <c r="B149" s="8">
        <v>44198.0</v>
      </c>
      <c r="C149" s="7" t="s">
        <v>18</v>
      </c>
      <c r="D149" s="7" t="s">
        <v>11</v>
      </c>
      <c r="E149" s="7"/>
      <c r="F149" s="7"/>
      <c r="G149" s="7" t="s">
        <v>47</v>
      </c>
      <c r="H149" s="5" t="str">
        <f>IFERROR(__xludf.DUMMYFUNCTION("SPLIT(G149, "","")"),"maroon")</f>
        <v>maroon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7">
        <v>175.0</v>
      </c>
      <c r="B150" s="8">
        <v>44260.0</v>
      </c>
      <c r="C150" s="7" t="s">
        <v>6</v>
      </c>
      <c r="D150" s="7" t="s">
        <v>7</v>
      </c>
      <c r="E150" s="9" t="s">
        <v>15</v>
      </c>
      <c r="F150" s="9" t="s">
        <v>14</v>
      </c>
      <c r="G150" s="9" t="s">
        <v>33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7">
        <v>565.0</v>
      </c>
      <c r="B151" s="8">
        <v>44198.0</v>
      </c>
      <c r="C151" s="7" t="s">
        <v>13</v>
      </c>
      <c r="D151" s="7"/>
      <c r="E151" s="7"/>
      <c r="F151" s="9"/>
      <c r="G151" s="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7">
        <v>302.0</v>
      </c>
      <c r="B152" s="8">
        <v>44198.0</v>
      </c>
      <c r="C152" s="7" t="s">
        <v>6</v>
      </c>
      <c r="D152" s="7" t="s">
        <v>11</v>
      </c>
      <c r="E152" s="7"/>
      <c r="F152" s="7"/>
      <c r="G152" s="7" t="s">
        <v>77</v>
      </c>
      <c r="H152" s="5" t="str">
        <f>IFERROR(__xludf.DUMMYFUNCTION("SPLIT(G152, "","")"),"purple")</f>
        <v>purple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9">
        <v>290.0</v>
      </c>
      <c r="B153" s="8">
        <v>44198.0</v>
      </c>
      <c r="C153" s="9" t="s">
        <v>17</v>
      </c>
      <c r="D153" s="9" t="s">
        <v>7</v>
      </c>
      <c r="E153" s="9" t="s">
        <v>15</v>
      </c>
      <c r="F153" s="9" t="s">
        <v>16</v>
      </c>
      <c r="G153" s="9" t="s">
        <v>34</v>
      </c>
    </row>
  </sheetData>
  <autoFilter ref="$A$1:$Y$999">
    <sortState ref="A1:Y999">
      <sortCondition ref="A1:A999"/>
    </sortState>
  </autoFilter>
  <conditionalFormatting sqref="D1:D999">
    <cfRule type="containsText" dxfId="0" priority="1" operator="containsText" text="Yes">
      <formula>NOT(ISERROR(SEARCH(("Yes"),(D1))))</formula>
    </cfRule>
  </conditionalFormatting>
  <conditionalFormatting sqref="D1:D999">
    <cfRule type="containsText" dxfId="1" priority="2" operator="containsText" text="No">
      <formula>NOT(ISERROR(SEARCH(("No"),(D1))))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28.5"/>
    <col customWidth="1" min="3" max="3" width="29.0"/>
    <col customWidth="1" min="4" max="4" width="24.88"/>
    <col customWidth="1" min="5" max="5" width="36.25"/>
    <col customWidth="1" min="6" max="6" width="37.75"/>
    <col customWidth="1" min="7" max="7" width="27.1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21</v>
      </c>
      <c r="G1" s="12" t="s">
        <v>23</v>
      </c>
      <c r="H1" s="12" t="s">
        <v>24</v>
      </c>
      <c r="I1" s="12" t="s">
        <v>25</v>
      </c>
      <c r="J1" s="12" t="s">
        <v>26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109.0</v>
      </c>
      <c r="B2" s="4">
        <v>44198.0</v>
      </c>
      <c r="C2" s="3" t="s">
        <v>13</v>
      </c>
      <c r="D2" s="3" t="s">
        <v>11</v>
      </c>
      <c r="E2" s="5"/>
      <c r="F2" s="5"/>
      <c r="G2" s="13" t="s">
        <v>69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3">
        <v>113.0</v>
      </c>
      <c r="B3" s="3" t="s">
        <v>10</v>
      </c>
      <c r="C3" s="3" t="s">
        <v>6</v>
      </c>
      <c r="D3" s="3" t="s">
        <v>11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3">
        <v>115.0</v>
      </c>
      <c r="B4" s="4">
        <v>44260.0</v>
      </c>
      <c r="C4" s="3" t="s">
        <v>17</v>
      </c>
      <c r="D4" s="3" t="s">
        <v>11</v>
      </c>
      <c r="E4" s="3"/>
      <c r="F4" s="5"/>
      <c r="G4" s="13" t="s">
        <v>69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3">
        <v>126.0</v>
      </c>
      <c r="B5" s="4">
        <v>44260.0</v>
      </c>
      <c r="C5" s="3" t="s">
        <v>6</v>
      </c>
      <c r="D5" s="3" t="s">
        <v>11</v>
      </c>
      <c r="E5" s="3"/>
      <c r="F5" s="5"/>
      <c r="G5" s="13" t="s">
        <v>29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3">
        <v>127.0</v>
      </c>
      <c r="B6" s="4">
        <v>44198.0</v>
      </c>
      <c r="C6" s="3" t="s">
        <v>13</v>
      </c>
      <c r="D6" s="3" t="s">
        <v>7</v>
      </c>
      <c r="E6" s="3" t="s">
        <v>19</v>
      </c>
      <c r="F6" s="3" t="s">
        <v>9</v>
      </c>
      <c r="G6" s="13" t="s">
        <v>55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3">
        <v>129.0</v>
      </c>
      <c r="B7" s="4">
        <v>44260.0</v>
      </c>
      <c r="C7" s="3" t="s">
        <v>17</v>
      </c>
      <c r="D7" s="3" t="s">
        <v>11</v>
      </c>
      <c r="E7" s="5"/>
      <c r="F7" s="3"/>
      <c r="G7" s="13" t="s">
        <v>80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3">
        <v>138.0</v>
      </c>
      <c r="B8" s="3" t="s">
        <v>10</v>
      </c>
      <c r="C8" s="3" t="s">
        <v>6</v>
      </c>
      <c r="D8" s="3" t="s">
        <v>11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3">
        <v>141.0</v>
      </c>
      <c r="B9" s="4">
        <v>44198.0</v>
      </c>
      <c r="C9" s="3" t="s">
        <v>13</v>
      </c>
      <c r="D9" s="3" t="s">
        <v>7</v>
      </c>
      <c r="E9" s="3" t="s">
        <v>19</v>
      </c>
      <c r="F9" s="3" t="s">
        <v>16</v>
      </c>
      <c r="G9" s="13" t="s">
        <v>60</v>
      </c>
      <c r="H9" s="5" t="s">
        <v>81</v>
      </c>
      <c r="I9" s="5" t="s">
        <v>82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3">
        <v>142.0</v>
      </c>
      <c r="B10" s="4">
        <v>44260.0</v>
      </c>
      <c r="C10" s="3" t="s">
        <v>17</v>
      </c>
      <c r="D10" s="3" t="s">
        <v>7</v>
      </c>
      <c r="E10" s="3" t="s">
        <v>15</v>
      </c>
      <c r="F10" s="5"/>
      <c r="G10" s="13" t="s">
        <v>83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3">
        <v>147.0</v>
      </c>
      <c r="B11" s="4">
        <v>44198.0</v>
      </c>
      <c r="C11" s="3" t="s">
        <v>17</v>
      </c>
      <c r="D11" s="3" t="s">
        <v>7</v>
      </c>
      <c r="E11" s="3" t="s">
        <v>15</v>
      </c>
      <c r="F11" s="3" t="s">
        <v>16</v>
      </c>
      <c r="G11" s="13" t="s">
        <v>31</v>
      </c>
      <c r="H11" s="5" t="s">
        <v>84</v>
      </c>
      <c r="I11" s="5" t="s">
        <v>85</v>
      </c>
      <c r="J11" s="5" t="s">
        <v>86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3">
        <v>148.0</v>
      </c>
      <c r="B12" s="4">
        <v>44260.0</v>
      </c>
      <c r="C12" s="3" t="s">
        <v>6</v>
      </c>
      <c r="D12" s="3" t="s">
        <v>11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3">
        <v>151.0</v>
      </c>
      <c r="B13" s="3" t="s">
        <v>10</v>
      </c>
      <c r="C13" s="3" t="s">
        <v>17</v>
      </c>
      <c r="D13" s="3" t="s">
        <v>11</v>
      </c>
      <c r="E13" s="5"/>
      <c r="F13" s="5"/>
      <c r="G13" s="13" t="s">
        <v>45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3">
        <v>155.0</v>
      </c>
      <c r="B14" s="4">
        <v>44198.0</v>
      </c>
      <c r="C14" s="3" t="s">
        <v>6</v>
      </c>
      <c r="D14" s="3" t="s">
        <v>7</v>
      </c>
      <c r="E14" s="3" t="s">
        <v>19</v>
      </c>
      <c r="F14" s="3" t="s">
        <v>16</v>
      </c>
      <c r="G14" s="13" t="s">
        <v>43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3">
        <v>169.0</v>
      </c>
      <c r="B15" s="3" t="s">
        <v>10</v>
      </c>
      <c r="C15" s="3" t="s">
        <v>17</v>
      </c>
      <c r="D15" s="3" t="s">
        <v>7</v>
      </c>
      <c r="E15" s="3" t="s">
        <v>6</v>
      </c>
      <c r="F15" s="3" t="s">
        <v>9</v>
      </c>
      <c r="G15" s="13" t="s">
        <v>31</v>
      </c>
      <c r="H15" s="5" t="s">
        <v>87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3">
        <v>175.0</v>
      </c>
      <c r="B16" s="4">
        <v>44260.0</v>
      </c>
      <c r="C16" s="3" t="s">
        <v>6</v>
      </c>
      <c r="D16" s="3" t="s">
        <v>7</v>
      </c>
      <c r="E16" s="3" t="s">
        <v>15</v>
      </c>
      <c r="F16" s="3" t="s">
        <v>14</v>
      </c>
      <c r="G16" s="13" t="s">
        <v>33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3">
        <v>185.0</v>
      </c>
      <c r="B17" s="3" t="s">
        <v>10</v>
      </c>
      <c r="C17" s="3" t="s">
        <v>17</v>
      </c>
      <c r="D17" s="3" t="s">
        <v>11</v>
      </c>
      <c r="E17" s="5"/>
      <c r="F17" s="5"/>
      <c r="G17" s="13" t="s">
        <v>31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3">
        <v>206.0</v>
      </c>
      <c r="B18" s="4">
        <v>44198.0</v>
      </c>
      <c r="C18" s="3" t="s">
        <v>13</v>
      </c>
      <c r="D18" s="3" t="s">
        <v>11</v>
      </c>
      <c r="F18" s="5"/>
      <c r="G18" s="13" t="s">
        <v>83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3">
        <v>207.0</v>
      </c>
      <c r="B19" s="4">
        <v>44260.0</v>
      </c>
      <c r="C19" s="3" t="s">
        <v>13</v>
      </c>
      <c r="D19" s="3" t="s">
        <v>11</v>
      </c>
      <c r="E19" s="5"/>
      <c r="F19" s="5"/>
      <c r="G19" s="13" t="s">
        <v>88</v>
      </c>
      <c r="H19" s="5" t="s">
        <v>89</v>
      </c>
      <c r="I19" s="5" t="s">
        <v>90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3">
        <v>210.0</v>
      </c>
      <c r="B20" s="4">
        <v>44260.0</v>
      </c>
      <c r="C20" s="3" t="s">
        <v>13</v>
      </c>
      <c r="D20" s="3" t="s">
        <v>11</v>
      </c>
      <c r="E20" s="5"/>
      <c r="F20" s="3"/>
      <c r="G20" s="13" t="s">
        <v>45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3">
        <v>217.0</v>
      </c>
      <c r="B21" s="4">
        <v>44198.0</v>
      </c>
      <c r="C21" s="3" t="s">
        <v>13</v>
      </c>
      <c r="D21" s="3" t="s">
        <v>11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3">
        <v>218.0</v>
      </c>
      <c r="B22" s="3" t="s">
        <v>10</v>
      </c>
      <c r="C22" s="3" t="s">
        <v>17</v>
      </c>
      <c r="D22" s="3" t="s">
        <v>11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3">
        <v>221.0</v>
      </c>
      <c r="B23" s="4">
        <v>44260.0</v>
      </c>
      <c r="C23" s="3" t="s">
        <v>17</v>
      </c>
      <c r="D23" s="3" t="s">
        <v>11</v>
      </c>
      <c r="E23" s="5"/>
      <c r="F23" s="5"/>
      <c r="G23" s="13" t="s">
        <v>40</v>
      </c>
      <c r="H23" s="5" t="s">
        <v>89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3">
        <v>225.0</v>
      </c>
      <c r="B24" s="4">
        <v>44260.0</v>
      </c>
      <c r="C24" s="3" t="s">
        <v>13</v>
      </c>
      <c r="D24" s="3" t="s">
        <v>7</v>
      </c>
      <c r="E24" s="3" t="s">
        <v>15</v>
      </c>
      <c r="F24" s="3" t="s">
        <v>14</v>
      </c>
      <c r="G24" s="13" t="s">
        <v>61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3">
        <v>232.0</v>
      </c>
      <c r="B25" s="3" t="s">
        <v>10</v>
      </c>
      <c r="C25" s="3" t="s">
        <v>17</v>
      </c>
      <c r="D25" s="3" t="s">
        <v>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3">
        <v>242.0</v>
      </c>
      <c r="B26" s="4">
        <v>44260.0</v>
      </c>
      <c r="C26" s="3" t="s">
        <v>6</v>
      </c>
      <c r="D26" s="3" t="s">
        <v>11</v>
      </c>
      <c r="E26" s="3"/>
      <c r="F26" s="3"/>
      <c r="G26" s="13" t="s">
        <v>51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3">
        <v>245.0</v>
      </c>
      <c r="B27" s="4">
        <v>44260.0</v>
      </c>
      <c r="C27" s="3" t="s">
        <v>13</v>
      </c>
      <c r="D27" s="3" t="s">
        <v>7</v>
      </c>
      <c r="E27" s="3" t="s">
        <v>6</v>
      </c>
      <c r="F27" s="3" t="s">
        <v>9</v>
      </c>
      <c r="G27" s="13" t="s">
        <v>91</v>
      </c>
      <c r="H27" s="5" t="s">
        <v>92</v>
      </c>
      <c r="I27" s="5" t="s">
        <v>93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3">
        <v>256.0</v>
      </c>
      <c r="B28" s="3" t="s">
        <v>10</v>
      </c>
      <c r="C28" s="3" t="s">
        <v>17</v>
      </c>
      <c r="D28" s="3" t="s">
        <v>11</v>
      </c>
      <c r="E28" s="3"/>
      <c r="F28" s="3"/>
      <c r="G28" s="13" t="s">
        <v>94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3">
        <v>263.0</v>
      </c>
      <c r="B29" s="3" t="s">
        <v>10</v>
      </c>
      <c r="C29" s="3" t="s">
        <v>6</v>
      </c>
      <c r="D29" s="3" t="s">
        <v>7</v>
      </c>
      <c r="E29" s="3" t="s">
        <v>19</v>
      </c>
      <c r="F29" s="3" t="s">
        <v>9</v>
      </c>
      <c r="G29" s="13" t="s">
        <v>95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3">
        <v>267.0</v>
      </c>
      <c r="B30" s="4">
        <v>44198.0</v>
      </c>
      <c r="C30" s="3" t="s">
        <v>6</v>
      </c>
      <c r="D30" s="3" t="s">
        <v>11</v>
      </c>
      <c r="E30" s="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3">
        <v>290.0</v>
      </c>
      <c r="B31" s="4">
        <v>44198.0</v>
      </c>
      <c r="C31" s="3" t="s">
        <v>17</v>
      </c>
      <c r="D31" s="3" t="s">
        <v>7</v>
      </c>
      <c r="E31" s="3" t="s">
        <v>15</v>
      </c>
      <c r="F31" s="3" t="s">
        <v>16</v>
      </c>
      <c r="G31" s="13" t="s">
        <v>34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3">
        <v>301.0</v>
      </c>
      <c r="B32" s="4">
        <v>44198.0</v>
      </c>
      <c r="C32" s="3" t="s">
        <v>13</v>
      </c>
      <c r="D32" s="3" t="s">
        <v>7</v>
      </c>
      <c r="E32" s="3" t="s">
        <v>15</v>
      </c>
      <c r="F32" s="3" t="s">
        <v>14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3">
        <v>302.0</v>
      </c>
      <c r="B33" s="4">
        <v>44198.0</v>
      </c>
      <c r="C33" s="3" t="s">
        <v>6</v>
      </c>
      <c r="D33" s="3" t="s">
        <v>11</v>
      </c>
      <c r="E33" s="3"/>
      <c r="F33" s="5"/>
      <c r="G33" s="13" t="s">
        <v>44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3">
        <v>303.0</v>
      </c>
      <c r="B34" s="3" t="s">
        <v>10</v>
      </c>
      <c r="C34" s="3" t="s">
        <v>17</v>
      </c>
      <c r="D34" s="3" t="s">
        <v>7</v>
      </c>
      <c r="E34" s="3" t="s">
        <v>6</v>
      </c>
      <c r="F34" s="3" t="s">
        <v>16</v>
      </c>
      <c r="G34" s="13" t="s">
        <v>44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3">
        <v>304.0</v>
      </c>
      <c r="B35" s="4">
        <v>44260.0</v>
      </c>
      <c r="C35" s="3" t="s">
        <v>17</v>
      </c>
      <c r="D35" s="3" t="s">
        <v>11</v>
      </c>
      <c r="E35" s="5"/>
      <c r="F35" s="3"/>
      <c r="G35" s="13" t="s">
        <v>29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3">
        <v>314.0</v>
      </c>
      <c r="B36" s="3" t="s">
        <v>10</v>
      </c>
      <c r="C36" s="3" t="s">
        <v>17</v>
      </c>
      <c r="D36" s="3" t="s">
        <v>11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3">
        <v>329.0</v>
      </c>
      <c r="B37" s="3" t="s">
        <v>10</v>
      </c>
      <c r="C37" s="3" t="s">
        <v>17</v>
      </c>
      <c r="D37" s="3" t="s">
        <v>11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3">
        <v>330.0</v>
      </c>
      <c r="B38" s="4">
        <v>44198.0</v>
      </c>
      <c r="C38" s="3" t="s">
        <v>6</v>
      </c>
      <c r="D38" s="3" t="s">
        <v>11</v>
      </c>
      <c r="E38" s="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3">
        <v>342.0</v>
      </c>
      <c r="B39" s="4">
        <v>44198.0</v>
      </c>
      <c r="C39" s="3" t="s">
        <v>18</v>
      </c>
      <c r="D39" s="3" t="s">
        <v>11</v>
      </c>
      <c r="E39" s="5"/>
      <c r="F39" s="5"/>
      <c r="G39" s="13" t="s">
        <v>48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3">
        <v>350.0</v>
      </c>
      <c r="B40" s="4">
        <v>44260.0</v>
      </c>
      <c r="C40" s="3" t="s">
        <v>17</v>
      </c>
      <c r="D40" s="3" t="s">
        <v>11</v>
      </c>
      <c r="E40" s="3"/>
      <c r="F40" s="5"/>
      <c r="G40" s="13" t="s">
        <v>46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3">
        <v>352.0</v>
      </c>
      <c r="B41" s="3" t="s">
        <v>10</v>
      </c>
      <c r="C41" s="3" t="s">
        <v>17</v>
      </c>
      <c r="D41" s="3" t="s">
        <v>11</v>
      </c>
      <c r="E41" s="3"/>
      <c r="F41" s="3"/>
      <c r="G41" s="13" t="s">
        <v>69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3">
        <v>358.0</v>
      </c>
      <c r="B42" s="4">
        <v>44198.0</v>
      </c>
      <c r="C42" s="3" t="s">
        <v>13</v>
      </c>
      <c r="D42" s="3" t="s">
        <v>11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3">
        <v>361.0</v>
      </c>
      <c r="B43" s="4">
        <v>44260.0</v>
      </c>
      <c r="C43" s="3" t="s">
        <v>13</v>
      </c>
      <c r="D43" s="3" t="s">
        <v>11</v>
      </c>
      <c r="E43" s="3"/>
      <c r="F43" s="3"/>
      <c r="G43" s="13" t="s">
        <v>46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3">
        <v>366.0</v>
      </c>
      <c r="B44" s="3" t="s">
        <v>10</v>
      </c>
      <c r="C44" s="3" t="s">
        <v>17</v>
      </c>
      <c r="D44" s="3" t="s">
        <v>11</v>
      </c>
      <c r="E44" s="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3">
        <v>374.0</v>
      </c>
      <c r="B45" s="4">
        <v>44198.0</v>
      </c>
      <c r="C45" s="3" t="s">
        <v>13</v>
      </c>
      <c r="D45" s="3" t="s">
        <v>11</v>
      </c>
      <c r="E45" s="5"/>
      <c r="F45" s="5"/>
      <c r="G45" s="13" t="s">
        <v>29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3">
        <v>385.0</v>
      </c>
      <c r="B46" s="3" t="s">
        <v>10</v>
      </c>
      <c r="C46" s="3" t="s">
        <v>17</v>
      </c>
      <c r="D46" s="3" t="s">
        <v>11</v>
      </c>
      <c r="E46" s="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3">
        <v>387.0</v>
      </c>
      <c r="B47" s="3" t="s">
        <v>10</v>
      </c>
      <c r="C47" s="3" t="s">
        <v>20</v>
      </c>
      <c r="D47" s="3" t="s">
        <v>11</v>
      </c>
      <c r="E47" s="3"/>
      <c r="F47" s="5"/>
      <c r="G47" s="13" t="s">
        <v>46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3">
        <v>389.0</v>
      </c>
      <c r="B48" s="4">
        <v>44198.0</v>
      </c>
      <c r="C48" s="3" t="s">
        <v>18</v>
      </c>
      <c r="D48" s="3" t="s">
        <v>7</v>
      </c>
      <c r="E48" s="3" t="s">
        <v>15</v>
      </c>
      <c r="F48" s="3" t="s">
        <v>16</v>
      </c>
      <c r="G48" s="13" t="s">
        <v>41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3">
        <v>395.0</v>
      </c>
      <c r="B49" s="4">
        <v>44198.0</v>
      </c>
      <c r="C49" s="3" t="s">
        <v>13</v>
      </c>
      <c r="D49" s="3" t="s">
        <v>7</v>
      </c>
      <c r="E49" s="3" t="s">
        <v>15</v>
      </c>
      <c r="F49" s="3" t="s">
        <v>9</v>
      </c>
      <c r="G49" s="13" t="s">
        <v>96</v>
      </c>
      <c r="H49" s="5" t="s">
        <v>93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3">
        <v>396.0</v>
      </c>
      <c r="B50" s="4">
        <v>44198.0</v>
      </c>
      <c r="C50" s="3" t="s">
        <v>17</v>
      </c>
      <c r="D50" s="3" t="s">
        <v>7</v>
      </c>
      <c r="E50" s="3" t="s">
        <v>19</v>
      </c>
      <c r="F50" s="3" t="s">
        <v>9</v>
      </c>
      <c r="G50" s="13" t="s">
        <v>31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3">
        <v>398.0</v>
      </c>
      <c r="B51" s="3" t="s">
        <v>10</v>
      </c>
      <c r="C51" s="3" t="s">
        <v>17</v>
      </c>
      <c r="D51" s="3" t="s">
        <v>7</v>
      </c>
      <c r="E51" s="3" t="s">
        <v>6</v>
      </c>
      <c r="F51" s="3" t="s">
        <v>16</v>
      </c>
      <c r="G51" s="13" t="s">
        <v>34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3">
        <v>401.0</v>
      </c>
      <c r="B52" s="3" t="s">
        <v>12</v>
      </c>
      <c r="C52" s="3" t="s">
        <v>17</v>
      </c>
      <c r="D52" s="3" t="s">
        <v>7</v>
      </c>
      <c r="E52" s="3" t="s">
        <v>15</v>
      </c>
      <c r="F52" s="3" t="s">
        <v>14</v>
      </c>
      <c r="G52" s="13" t="s">
        <v>49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3">
        <v>407.0</v>
      </c>
      <c r="B53" s="3" t="s">
        <v>10</v>
      </c>
      <c r="C53" s="3" t="s">
        <v>17</v>
      </c>
      <c r="D53" s="3" t="s">
        <v>11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3">
        <v>408.0</v>
      </c>
      <c r="B54" s="4">
        <v>44198.0</v>
      </c>
      <c r="C54" s="3" t="s">
        <v>17</v>
      </c>
      <c r="D54" s="3" t="s">
        <v>11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3">
        <v>411.0</v>
      </c>
      <c r="B55" s="4">
        <v>44260.0</v>
      </c>
      <c r="C55" s="3" t="s">
        <v>13</v>
      </c>
      <c r="D55" s="3" t="s">
        <v>7</v>
      </c>
      <c r="E55" s="3" t="s">
        <v>15</v>
      </c>
      <c r="F55" s="3" t="s">
        <v>16</v>
      </c>
      <c r="G55" s="13" t="s">
        <v>34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3">
        <v>427.0</v>
      </c>
      <c r="B56" s="3" t="s">
        <v>10</v>
      </c>
      <c r="C56" s="3" t="s">
        <v>17</v>
      </c>
      <c r="D56" s="3" t="s">
        <v>11</v>
      </c>
      <c r="E56" s="5"/>
      <c r="F56" s="5"/>
      <c r="G56" s="13" t="s">
        <v>34</v>
      </c>
      <c r="H56" s="5" t="s">
        <v>86</v>
      </c>
      <c r="I56" s="5" t="s">
        <v>97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3">
        <v>435.0</v>
      </c>
      <c r="B57" s="3" t="s">
        <v>10</v>
      </c>
      <c r="C57" s="3" t="s">
        <v>17</v>
      </c>
      <c r="D57" s="3" t="s">
        <v>11</v>
      </c>
      <c r="E57" s="5"/>
      <c r="F57" s="5"/>
      <c r="G57" s="13" t="s">
        <v>69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3">
        <v>440.0</v>
      </c>
      <c r="B58" s="4">
        <v>44198.0</v>
      </c>
      <c r="C58" s="3" t="s">
        <v>17</v>
      </c>
      <c r="D58" s="3" t="s">
        <v>7</v>
      </c>
      <c r="E58" s="3" t="s">
        <v>15</v>
      </c>
      <c r="F58" s="3" t="s">
        <v>9</v>
      </c>
      <c r="G58" s="13" t="s">
        <v>43</v>
      </c>
      <c r="H58" s="5" t="s">
        <v>98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3">
        <v>447.0</v>
      </c>
      <c r="B59" s="4">
        <v>44198.0</v>
      </c>
      <c r="C59" s="3" t="s">
        <v>6</v>
      </c>
      <c r="D59" s="3" t="s">
        <v>7</v>
      </c>
      <c r="E59" s="3" t="s">
        <v>15</v>
      </c>
      <c r="F59" s="3" t="s">
        <v>16</v>
      </c>
      <c r="G59" s="13" t="s">
        <v>44</v>
      </c>
      <c r="H59" s="5" t="s">
        <v>84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3">
        <v>448.0</v>
      </c>
      <c r="B60" s="3" t="s">
        <v>10</v>
      </c>
      <c r="C60" s="3" t="s">
        <v>13</v>
      </c>
      <c r="D60" s="3" t="s">
        <v>7</v>
      </c>
      <c r="E60" s="3" t="s">
        <v>15</v>
      </c>
      <c r="F60" s="3" t="s">
        <v>16</v>
      </c>
      <c r="G60" s="13" t="s">
        <v>34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3">
        <v>469.0</v>
      </c>
      <c r="B61" s="3" t="s">
        <v>12</v>
      </c>
      <c r="C61" s="3" t="s">
        <v>13</v>
      </c>
      <c r="D61" s="3" t="s">
        <v>7</v>
      </c>
      <c r="E61" s="3" t="s">
        <v>15</v>
      </c>
      <c r="F61" s="3" t="s">
        <v>16</v>
      </c>
      <c r="G61" s="13" t="s">
        <v>43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3">
        <v>471.0</v>
      </c>
      <c r="B62" s="4">
        <v>44198.0</v>
      </c>
      <c r="C62" s="3" t="s">
        <v>17</v>
      </c>
      <c r="D62" s="3" t="s">
        <v>11</v>
      </c>
      <c r="E62" s="5"/>
      <c r="F62" s="5"/>
      <c r="G62" s="13" t="s">
        <v>29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3">
        <v>479.0</v>
      </c>
      <c r="B63" s="3" t="s">
        <v>10</v>
      </c>
      <c r="C63" s="3" t="s">
        <v>17</v>
      </c>
      <c r="D63" s="3" t="s">
        <v>11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3">
        <v>484.0</v>
      </c>
      <c r="B64" s="4">
        <v>44198.0</v>
      </c>
      <c r="C64" s="3" t="s">
        <v>13</v>
      </c>
      <c r="D64" s="3" t="s">
        <v>7</v>
      </c>
      <c r="E64" s="3" t="s">
        <v>15</v>
      </c>
      <c r="F64" s="3" t="s">
        <v>14</v>
      </c>
      <c r="G64" s="14" t="s">
        <v>99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3">
        <v>485.0</v>
      </c>
      <c r="B65" s="4">
        <v>44198.0</v>
      </c>
      <c r="C65" s="3" t="s">
        <v>13</v>
      </c>
      <c r="D65" s="3" t="s">
        <v>11</v>
      </c>
      <c r="E65" s="5"/>
      <c r="F65" s="5"/>
      <c r="G65" s="13" t="s">
        <v>100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3">
        <v>494.0</v>
      </c>
      <c r="B66" s="4">
        <v>44260.0</v>
      </c>
      <c r="C66" s="3" t="s">
        <v>18</v>
      </c>
      <c r="D66" s="3" t="s">
        <v>11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3">
        <v>498.0</v>
      </c>
      <c r="B67" s="4">
        <v>44260.0</v>
      </c>
      <c r="C67" s="3" t="s">
        <v>18</v>
      </c>
      <c r="D67" s="3" t="s">
        <v>11</v>
      </c>
      <c r="E67" s="5"/>
      <c r="F67" s="5"/>
      <c r="G67" s="13" t="s">
        <v>41</v>
      </c>
      <c r="H67" s="5" t="s">
        <v>90</v>
      </c>
      <c r="I67" s="5" t="s">
        <v>85</v>
      </c>
      <c r="J67" s="5" t="s">
        <v>101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3">
        <v>499.0</v>
      </c>
      <c r="B68" s="3" t="s">
        <v>10</v>
      </c>
      <c r="C68" s="3" t="s">
        <v>6</v>
      </c>
      <c r="D68" s="3" t="s">
        <v>11</v>
      </c>
      <c r="E68" s="5"/>
      <c r="F68" s="5"/>
      <c r="G68" s="13" t="s">
        <v>44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3">
        <v>501.0</v>
      </c>
      <c r="B69" s="4">
        <v>44198.0</v>
      </c>
      <c r="C69" s="3" t="s">
        <v>17</v>
      </c>
      <c r="D69" s="3" t="s">
        <v>11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3">
        <v>506.0</v>
      </c>
      <c r="B70" s="3" t="s">
        <v>10</v>
      </c>
      <c r="C70" s="3" t="s">
        <v>17</v>
      </c>
      <c r="D70" s="3" t="s">
        <v>11</v>
      </c>
      <c r="E70" s="3"/>
      <c r="F70" s="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3">
        <v>507.0</v>
      </c>
      <c r="B71" s="3" t="s">
        <v>10</v>
      </c>
      <c r="C71" s="3" t="s">
        <v>13</v>
      </c>
      <c r="D71" s="3" t="s">
        <v>11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3">
        <v>511.0</v>
      </c>
      <c r="B72" s="4">
        <v>44198.0</v>
      </c>
      <c r="C72" s="3" t="s">
        <v>6</v>
      </c>
      <c r="D72" s="3" t="s">
        <v>11</v>
      </c>
      <c r="E72" s="3"/>
      <c r="F72" s="3"/>
      <c r="G72" s="13" t="s">
        <v>40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3">
        <v>512.0</v>
      </c>
      <c r="B73" s="4">
        <v>44198.0</v>
      </c>
      <c r="C73" s="3" t="s">
        <v>6</v>
      </c>
      <c r="D73" s="3" t="s">
        <v>7</v>
      </c>
      <c r="E73" s="3" t="s">
        <v>19</v>
      </c>
      <c r="F73" s="3" t="s">
        <v>14</v>
      </c>
      <c r="G73" s="13" t="s">
        <v>44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3">
        <v>518.0</v>
      </c>
      <c r="B74" s="4">
        <v>44198.0</v>
      </c>
      <c r="C74" s="3" t="s">
        <v>17</v>
      </c>
      <c r="D74" s="3" t="s">
        <v>7</v>
      </c>
      <c r="E74" s="3" t="s">
        <v>19</v>
      </c>
      <c r="F74" s="3" t="s">
        <v>9</v>
      </c>
      <c r="G74" s="13" t="s">
        <v>34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3">
        <v>528.0</v>
      </c>
      <c r="B75" s="4">
        <v>44198.0</v>
      </c>
      <c r="C75" s="3" t="s">
        <v>6</v>
      </c>
      <c r="D75" s="3" t="s">
        <v>11</v>
      </c>
      <c r="E75" s="3"/>
      <c r="F75" s="3"/>
      <c r="G75" s="13" t="s">
        <v>49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3">
        <v>529.0</v>
      </c>
      <c r="B76" s="3" t="s">
        <v>10</v>
      </c>
      <c r="C76" s="3" t="s">
        <v>17</v>
      </c>
      <c r="D76" s="3" t="s">
        <v>7</v>
      </c>
      <c r="E76" s="3" t="s">
        <v>15</v>
      </c>
      <c r="F76" s="3" t="s">
        <v>9</v>
      </c>
      <c r="G76" s="13" t="s">
        <v>102</v>
      </c>
      <c r="H76" s="5" t="s">
        <v>103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3">
        <v>530.0</v>
      </c>
      <c r="B77" s="3" t="s">
        <v>10</v>
      </c>
      <c r="C77" s="3" t="s">
        <v>13</v>
      </c>
      <c r="D77" s="3" t="s">
        <v>7</v>
      </c>
      <c r="E77" s="3" t="s">
        <v>15</v>
      </c>
      <c r="F77" s="3" t="s">
        <v>9</v>
      </c>
      <c r="G77" s="13" t="s">
        <v>69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3">
        <v>535.0</v>
      </c>
      <c r="B78" s="4">
        <v>44198.0</v>
      </c>
      <c r="C78" s="3" t="s">
        <v>13</v>
      </c>
      <c r="D78" s="3" t="s">
        <v>7</v>
      </c>
      <c r="E78" s="3" t="s">
        <v>15</v>
      </c>
      <c r="F78" s="3" t="s">
        <v>14</v>
      </c>
      <c r="G78" s="13" t="s">
        <v>104</v>
      </c>
      <c r="H78" s="5" t="s">
        <v>105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3">
        <v>544.0</v>
      </c>
      <c r="B79" s="4">
        <v>44198.0</v>
      </c>
      <c r="C79" s="3" t="s">
        <v>17</v>
      </c>
      <c r="D79" s="3" t="s">
        <v>11</v>
      </c>
      <c r="E79" s="5"/>
      <c r="F79" s="5"/>
      <c r="G79" s="13" t="s">
        <v>83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3">
        <v>547.0</v>
      </c>
      <c r="B80" s="4">
        <v>44198.0</v>
      </c>
      <c r="C80" s="3" t="s">
        <v>17</v>
      </c>
      <c r="D80" s="3" t="s">
        <v>11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3">
        <v>576.0</v>
      </c>
      <c r="B81" s="4">
        <v>44260.0</v>
      </c>
      <c r="C81" s="3" t="s">
        <v>6</v>
      </c>
      <c r="D81" s="3" t="s">
        <v>11</v>
      </c>
      <c r="E81" s="5"/>
      <c r="F81" s="5"/>
      <c r="G81" s="13" t="s">
        <v>99</v>
      </c>
      <c r="H81" s="5" t="s">
        <v>106</v>
      </c>
      <c r="I81" s="5" t="s">
        <v>101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3">
        <v>579.0</v>
      </c>
      <c r="B82" s="4">
        <v>44198.0</v>
      </c>
      <c r="C82" s="3" t="s">
        <v>18</v>
      </c>
      <c r="D82" s="3" t="s">
        <v>11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3">
        <v>588.0</v>
      </c>
      <c r="B83" s="4">
        <v>44260.0</v>
      </c>
      <c r="C83" s="3" t="s">
        <v>13</v>
      </c>
      <c r="D83" s="3" t="s">
        <v>11</v>
      </c>
      <c r="E83" s="5"/>
      <c r="F83" s="5"/>
      <c r="G83" s="13" t="s">
        <v>45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3">
        <v>592.0</v>
      </c>
      <c r="B84" s="4">
        <v>44198.0</v>
      </c>
      <c r="C84" s="3" t="s">
        <v>20</v>
      </c>
      <c r="D84" s="3" t="s">
        <v>11</v>
      </c>
      <c r="E84" s="5"/>
      <c r="F84" s="5"/>
      <c r="G84" s="13" t="s">
        <v>80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3">
        <v>599.0</v>
      </c>
      <c r="B85" s="3" t="s">
        <v>10</v>
      </c>
      <c r="C85" s="3" t="s">
        <v>17</v>
      </c>
      <c r="D85" s="3" t="s">
        <v>11</v>
      </c>
      <c r="E85" s="5"/>
      <c r="F85" s="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3">
        <v>602.0</v>
      </c>
      <c r="B86" s="4">
        <v>44198.0</v>
      </c>
      <c r="C86" s="3" t="s">
        <v>17</v>
      </c>
      <c r="D86" s="3" t="s">
        <v>7</v>
      </c>
      <c r="E86" s="3" t="s">
        <v>15</v>
      </c>
      <c r="F86" s="3" t="s">
        <v>9</v>
      </c>
      <c r="G86" s="13" t="s">
        <v>80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3">
        <v>603.0</v>
      </c>
      <c r="B87" s="4">
        <v>44198.0</v>
      </c>
      <c r="C87" s="3" t="s">
        <v>18</v>
      </c>
      <c r="D87" s="3" t="s">
        <v>7</v>
      </c>
      <c r="E87" s="3" t="s">
        <v>15</v>
      </c>
      <c r="F87" s="3" t="s">
        <v>16</v>
      </c>
      <c r="G87" s="13" t="s">
        <v>34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3">
        <v>612.0</v>
      </c>
      <c r="B88" s="4">
        <v>44260.0</v>
      </c>
      <c r="C88" s="3" t="s">
        <v>20</v>
      </c>
      <c r="D88" s="3" t="s">
        <v>11</v>
      </c>
      <c r="E88" s="5"/>
      <c r="F88" s="5"/>
      <c r="G88" s="13" t="s">
        <v>31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3">
        <v>620.0</v>
      </c>
      <c r="B89" s="4">
        <v>44198.0</v>
      </c>
      <c r="C89" s="3" t="s">
        <v>13</v>
      </c>
      <c r="D89" s="3" t="s">
        <v>7</v>
      </c>
      <c r="E89" s="3" t="s">
        <v>6</v>
      </c>
      <c r="F89" s="3" t="s">
        <v>14</v>
      </c>
      <c r="G89" s="13" t="s">
        <v>96</v>
      </c>
      <c r="H89" s="5" t="s">
        <v>93</v>
      </c>
    </row>
    <row r="90">
      <c r="A90" s="3">
        <v>622.0</v>
      </c>
      <c r="B90" s="4">
        <v>44198.0</v>
      </c>
      <c r="C90" s="3" t="s">
        <v>20</v>
      </c>
      <c r="D90" s="3" t="s">
        <v>11</v>
      </c>
      <c r="E90" s="5"/>
      <c r="F90" s="5"/>
      <c r="G90" s="13" t="s">
        <v>60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3">
        <v>641.0</v>
      </c>
      <c r="B91" s="3" t="s">
        <v>10</v>
      </c>
      <c r="C91" s="3" t="s">
        <v>6</v>
      </c>
      <c r="D91" s="3" t="s">
        <v>7</v>
      </c>
      <c r="E91" s="3" t="s">
        <v>19</v>
      </c>
      <c r="F91" s="3" t="s">
        <v>14</v>
      </c>
      <c r="G91" s="13" t="s">
        <v>61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3">
        <v>645.0</v>
      </c>
      <c r="B92" s="3" t="s">
        <v>10</v>
      </c>
      <c r="C92" s="3" t="s">
        <v>17</v>
      </c>
      <c r="D92" s="3" t="s">
        <v>11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3">
        <v>653.0</v>
      </c>
      <c r="B93" s="4">
        <v>44260.0</v>
      </c>
      <c r="C93" s="3" t="s">
        <v>17</v>
      </c>
      <c r="D93" s="3" t="s">
        <v>11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3">
        <v>655.0</v>
      </c>
      <c r="B94" s="4">
        <v>44198.0</v>
      </c>
      <c r="C94" s="3" t="s">
        <v>18</v>
      </c>
      <c r="D94" s="3" t="s">
        <v>11</v>
      </c>
      <c r="E94" s="3"/>
      <c r="F94" s="5"/>
      <c r="G94" s="13" t="s">
        <v>100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3">
        <v>662.0</v>
      </c>
      <c r="B95" s="4">
        <v>44198.0</v>
      </c>
      <c r="C95" s="3" t="s">
        <v>17</v>
      </c>
      <c r="D95" s="3" t="s">
        <v>7</v>
      </c>
      <c r="E95" s="3" t="s">
        <v>6</v>
      </c>
      <c r="F95" s="3" t="s">
        <v>16</v>
      </c>
      <c r="G95" s="13" t="s">
        <v>43</v>
      </c>
      <c r="H95" s="5" t="s">
        <v>98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3">
        <v>669.0</v>
      </c>
      <c r="B96" s="4">
        <v>44198.0</v>
      </c>
      <c r="C96" s="3" t="s">
        <v>6</v>
      </c>
      <c r="D96" s="3" t="s">
        <v>11</v>
      </c>
      <c r="E96" s="3"/>
      <c r="F96" s="5"/>
      <c r="G96" s="13" t="s">
        <v>55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3">
        <v>673.0</v>
      </c>
      <c r="B97" s="4">
        <v>44260.0</v>
      </c>
      <c r="C97" s="3" t="s">
        <v>17</v>
      </c>
      <c r="D97" s="3" t="s">
        <v>7</v>
      </c>
      <c r="E97" s="3" t="s">
        <v>6</v>
      </c>
      <c r="F97" s="3" t="s">
        <v>16</v>
      </c>
      <c r="G97" s="13" t="s">
        <v>102</v>
      </c>
      <c r="H97" s="5" t="s">
        <v>89</v>
      </c>
      <c r="I97" s="5" t="s">
        <v>92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3">
        <v>682.0</v>
      </c>
      <c r="B98" s="3" t="s">
        <v>10</v>
      </c>
      <c r="C98" s="3" t="s">
        <v>17</v>
      </c>
      <c r="D98" s="3" t="s">
        <v>7</v>
      </c>
      <c r="E98" s="3" t="s">
        <v>19</v>
      </c>
      <c r="F98" s="3" t="s">
        <v>16</v>
      </c>
      <c r="G98" s="13" t="s">
        <v>55</v>
      </c>
      <c r="H98" s="5" t="s">
        <v>107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3">
        <v>687.0</v>
      </c>
      <c r="B99" s="4">
        <v>44198.0</v>
      </c>
      <c r="C99" s="3" t="s">
        <v>17</v>
      </c>
      <c r="D99" s="3" t="s">
        <v>7</v>
      </c>
      <c r="E99" s="3" t="s">
        <v>6</v>
      </c>
      <c r="F99" s="3" t="s">
        <v>14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3">
        <v>692.0</v>
      </c>
      <c r="B100" s="4">
        <v>44198.0</v>
      </c>
      <c r="C100" s="3" t="s">
        <v>13</v>
      </c>
      <c r="D100" s="3" t="s">
        <v>7</v>
      </c>
      <c r="E100" s="3" t="s">
        <v>15</v>
      </c>
      <c r="F100" s="3" t="s">
        <v>16</v>
      </c>
      <c r="G100" s="13" t="s">
        <v>31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3">
        <v>710.0</v>
      </c>
      <c r="B101" s="3" t="s">
        <v>10</v>
      </c>
      <c r="C101" s="3" t="s">
        <v>13</v>
      </c>
      <c r="D101" s="3" t="s">
        <v>7</v>
      </c>
      <c r="E101" s="3" t="s">
        <v>19</v>
      </c>
      <c r="F101" s="3" t="s">
        <v>9</v>
      </c>
      <c r="G101" s="13" t="s">
        <v>43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3">
        <v>721.0</v>
      </c>
      <c r="B102" s="3" t="s">
        <v>10</v>
      </c>
      <c r="C102" s="3" t="s">
        <v>17</v>
      </c>
      <c r="D102" s="3" t="s">
        <v>11</v>
      </c>
      <c r="E102" s="5"/>
      <c r="F102" s="5"/>
      <c r="G102" s="13" t="s">
        <v>29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3">
        <v>722.0</v>
      </c>
      <c r="B103" s="4">
        <v>44198.0</v>
      </c>
      <c r="C103" s="3" t="s">
        <v>6</v>
      </c>
      <c r="D103" s="3" t="s">
        <v>11</v>
      </c>
      <c r="F103" s="5"/>
      <c r="G103" s="13" t="s">
        <v>31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3">
        <v>724.0</v>
      </c>
      <c r="B104" s="4">
        <v>44198.0</v>
      </c>
      <c r="C104" s="3" t="s">
        <v>13</v>
      </c>
      <c r="D104" s="3" t="s">
        <v>7</v>
      </c>
      <c r="E104" s="3" t="s">
        <v>15</v>
      </c>
      <c r="F104" s="3" t="s">
        <v>16</v>
      </c>
      <c r="G104" s="14" t="s">
        <v>31</v>
      </c>
      <c r="H104" s="5" t="s">
        <v>84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3">
        <v>727.0</v>
      </c>
      <c r="B105" s="4">
        <v>44260.0</v>
      </c>
      <c r="C105" s="3" t="s">
        <v>13</v>
      </c>
      <c r="D105" s="3" t="s">
        <v>11</v>
      </c>
      <c r="E105" s="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3">
        <v>729.0</v>
      </c>
      <c r="B106" s="4">
        <v>44198.0</v>
      </c>
      <c r="C106" s="3" t="s">
        <v>20</v>
      </c>
      <c r="D106" s="3" t="s">
        <v>11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3">
        <v>731.0</v>
      </c>
      <c r="B107" s="3" t="s">
        <v>10</v>
      </c>
      <c r="C107" s="3" t="s">
        <v>17</v>
      </c>
      <c r="D107" s="3" t="s">
        <v>11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3">
        <v>732.0</v>
      </c>
      <c r="B108" s="4">
        <v>44260.0</v>
      </c>
      <c r="C108" s="3" t="s">
        <v>13</v>
      </c>
      <c r="D108" s="3" t="s">
        <v>11</v>
      </c>
      <c r="E108" s="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3">
        <v>735.0</v>
      </c>
      <c r="B109" s="4">
        <v>44198.0</v>
      </c>
      <c r="C109" s="3" t="s">
        <v>20</v>
      </c>
      <c r="D109" s="3" t="s">
        <v>7</v>
      </c>
      <c r="E109" s="3" t="s">
        <v>15</v>
      </c>
      <c r="F109" s="3" t="s">
        <v>16</v>
      </c>
      <c r="G109" s="13" t="s">
        <v>91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3">
        <v>741.0</v>
      </c>
      <c r="B110" s="3" t="s">
        <v>10</v>
      </c>
      <c r="C110" s="3" t="s">
        <v>13</v>
      </c>
      <c r="D110" s="3" t="s">
        <v>7</v>
      </c>
      <c r="E110" s="3" t="s">
        <v>19</v>
      </c>
      <c r="F110" s="3" t="s">
        <v>16</v>
      </c>
      <c r="G110" s="13" t="s">
        <v>104</v>
      </c>
      <c r="H110" s="5" t="s">
        <v>105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3">
        <v>749.0</v>
      </c>
      <c r="B111" s="4">
        <v>44198.0</v>
      </c>
      <c r="C111" s="3" t="s">
        <v>17</v>
      </c>
      <c r="D111" s="3" t="s">
        <v>7</v>
      </c>
      <c r="E111" s="3" t="s">
        <v>15</v>
      </c>
      <c r="F111" s="3" t="s">
        <v>16</v>
      </c>
      <c r="G111" s="13" t="s">
        <v>40</v>
      </c>
      <c r="H111" s="5" t="s">
        <v>86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3">
        <v>752.0</v>
      </c>
      <c r="B112" s="4">
        <v>44260.0</v>
      </c>
      <c r="C112" s="3" t="s">
        <v>13</v>
      </c>
      <c r="D112" s="3" t="s">
        <v>7</v>
      </c>
      <c r="E112" s="3" t="s">
        <v>15</v>
      </c>
      <c r="F112" s="3" t="s">
        <v>14</v>
      </c>
      <c r="G112" s="13" t="s">
        <v>96</v>
      </c>
      <c r="H112" s="5" t="s">
        <v>93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3">
        <v>758.0</v>
      </c>
      <c r="B113" s="4">
        <v>44198.0</v>
      </c>
      <c r="C113" s="3" t="s">
        <v>17</v>
      </c>
      <c r="D113" s="3" t="s">
        <v>11</v>
      </c>
      <c r="E113" s="5"/>
      <c r="F113" s="5"/>
      <c r="G113" s="13" t="s">
        <v>83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3">
        <v>759.0</v>
      </c>
      <c r="B114" s="4">
        <v>44198.0</v>
      </c>
      <c r="C114" s="3" t="s">
        <v>6</v>
      </c>
      <c r="D114" s="3" t="s">
        <v>11</v>
      </c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3">
        <v>763.0</v>
      </c>
      <c r="B115" s="4">
        <v>44260.0</v>
      </c>
      <c r="C115" s="3" t="s">
        <v>17</v>
      </c>
      <c r="D115" s="3" t="s">
        <v>11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3">
        <v>769.0</v>
      </c>
      <c r="B116" s="4">
        <v>44260.0</v>
      </c>
      <c r="C116" s="3" t="s">
        <v>6</v>
      </c>
      <c r="D116" s="3" t="s">
        <v>7</v>
      </c>
      <c r="E116" s="3" t="s">
        <v>15</v>
      </c>
      <c r="F116" s="3" t="s">
        <v>16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3">
        <v>772.0</v>
      </c>
      <c r="B117" s="4">
        <v>44198.0</v>
      </c>
      <c r="C117" s="3" t="s">
        <v>13</v>
      </c>
      <c r="D117" s="3" t="s">
        <v>7</v>
      </c>
      <c r="E117" s="3" t="s">
        <v>6</v>
      </c>
      <c r="F117" s="3" t="s">
        <v>14</v>
      </c>
      <c r="G117" s="13" t="s">
        <v>69</v>
      </c>
      <c r="H117" s="5" t="s">
        <v>84</v>
      </c>
      <c r="I117" s="5" t="s">
        <v>98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3">
        <v>776.0</v>
      </c>
      <c r="B118" s="3" t="s">
        <v>10</v>
      </c>
      <c r="C118" s="3" t="s">
        <v>17</v>
      </c>
      <c r="D118" s="3" t="s">
        <v>7</v>
      </c>
      <c r="E118" s="3" t="s">
        <v>19</v>
      </c>
      <c r="F118" s="3" t="s">
        <v>9</v>
      </c>
      <c r="G118" s="14" t="s">
        <v>99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3">
        <v>777.0</v>
      </c>
      <c r="B119" s="4">
        <v>44260.0</v>
      </c>
      <c r="C119" s="3" t="s">
        <v>17</v>
      </c>
      <c r="D119" s="3" t="s">
        <v>7</v>
      </c>
      <c r="E119" s="3" t="s">
        <v>6</v>
      </c>
      <c r="F119" s="3" t="s">
        <v>9</v>
      </c>
      <c r="G119" s="13" t="s">
        <v>46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3">
        <v>792.0</v>
      </c>
      <c r="B120" s="4">
        <v>44260.0</v>
      </c>
      <c r="C120" s="3" t="s">
        <v>6</v>
      </c>
      <c r="D120" s="3" t="s">
        <v>11</v>
      </c>
      <c r="E120" s="3"/>
      <c r="F120" s="5"/>
      <c r="G120" s="13" t="s">
        <v>69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3">
        <v>800.0</v>
      </c>
      <c r="B121" s="3" t="s">
        <v>10</v>
      </c>
      <c r="C121" s="3" t="s">
        <v>17</v>
      </c>
      <c r="D121" s="3" t="s">
        <v>11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3">
        <v>818.0</v>
      </c>
      <c r="B122" s="3" t="s">
        <v>10</v>
      </c>
      <c r="C122" s="3" t="s">
        <v>13</v>
      </c>
      <c r="D122" s="3" t="s">
        <v>11</v>
      </c>
      <c r="E122" s="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3">
        <v>854.0</v>
      </c>
      <c r="B123" s="4">
        <v>44260.0</v>
      </c>
      <c r="C123" s="3" t="s">
        <v>6</v>
      </c>
      <c r="D123" s="3" t="s">
        <v>11</v>
      </c>
      <c r="E123" s="5"/>
      <c r="F123" s="5"/>
      <c r="G123" s="13" t="s">
        <v>83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3">
        <v>855.0</v>
      </c>
      <c r="B124" s="4">
        <v>44260.0</v>
      </c>
      <c r="C124" s="3" t="s">
        <v>13</v>
      </c>
      <c r="D124" s="3" t="s">
        <v>7</v>
      </c>
      <c r="E124" s="3" t="s">
        <v>15</v>
      </c>
      <c r="F124" s="3" t="s">
        <v>9</v>
      </c>
      <c r="G124" s="13" t="s">
        <v>83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3">
        <v>859.0</v>
      </c>
      <c r="B125" s="4">
        <v>44198.0</v>
      </c>
      <c r="C125" s="3" t="s">
        <v>17</v>
      </c>
      <c r="D125" s="3" t="s">
        <v>11</v>
      </c>
      <c r="E125" s="5"/>
      <c r="F125" s="5"/>
      <c r="G125" s="13" t="s">
        <v>80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3">
        <v>861.0</v>
      </c>
      <c r="B126" s="3" t="s">
        <v>12</v>
      </c>
      <c r="C126" s="3" t="s">
        <v>13</v>
      </c>
      <c r="D126" s="3" t="s">
        <v>7</v>
      </c>
      <c r="E126" s="3" t="s">
        <v>15</v>
      </c>
      <c r="F126" s="3" t="s">
        <v>16</v>
      </c>
      <c r="G126" s="13" t="s">
        <v>43</v>
      </c>
      <c r="H126" s="5" t="s">
        <v>93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3">
        <v>869.0</v>
      </c>
      <c r="B127" s="4">
        <v>44198.0</v>
      </c>
      <c r="C127" s="3" t="s">
        <v>18</v>
      </c>
      <c r="D127" s="3" t="s">
        <v>7</v>
      </c>
      <c r="E127" s="3" t="s">
        <v>15</v>
      </c>
      <c r="F127" s="3" t="s">
        <v>9</v>
      </c>
      <c r="G127" s="13" t="s">
        <v>40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3">
        <v>879.0</v>
      </c>
      <c r="B128" s="3" t="s">
        <v>10</v>
      </c>
      <c r="C128" s="3" t="s">
        <v>17</v>
      </c>
      <c r="D128" s="3" t="s">
        <v>11</v>
      </c>
      <c r="E128" s="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3">
        <v>884.0</v>
      </c>
      <c r="B129" s="4">
        <v>44198.0</v>
      </c>
      <c r="C129" s="3" t="s">
        <v>6</v>
      </c>
      <c r="D129" s="3" t="s">
        <v>7</v>
      </c>
      <c r="E129" s="3" t="s">
        <v>19</v>
      </c>
      <c r="F129" s="3" t="s">
        <v>14</v>
      </c>
      <c r="G129" s="13" t="s">
        <v>31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3">
        <v>888.0</v>
      </c>
      <c r="B130" s="3" t="s">
        <v>10</v>
      </c>
      <c r="C130" s="3" t="s">
        <v>6</v>
      </c>
      <c r="D130" s="3" t="s">
        <v>11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3">
        <v>890.0</v>
      </c>
      <c r="B131" s="3" t="s">
        <v>10</v>
      </c>
      <c r="C131" s="3" t="s">
        <v>17</v>
      </c>
      <c r="D131" s="3" t="s">
        <v>7</v>
      </c>
      <c r="E131" s="3" t="s">
        <v>6</v>
      </c>
      <c r="F131" s="3" t="s">
        <v>16</v>
      </c>
      <c r="G131" s="13" t="s">
        <v>96</v>
      </c>
      <c r="H131" s="5" t="s">
        <v>93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3">
        <v>892.0</v>
      </c>
      <c r="B132" s="4">
        <v>44198.0</v>
      </c>
      <c r="C132" s="3" t="s">
        <v>6</v>
      </c>
      <c r="D132" s="3" t="s">
        <v>11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3">
        <v>905.0</v>
      </c>
      <c r="B133" s="4">
        <v>44198.0</v>
      </c>
      <c r="C133" s="3" t="s">
        <v>17</v>
      </c>
      <c r="D133" s="3" t="s">
        <v>7</v>
      </c>
      <c r="E133" s="3" t="s">
        <v>15</v>
      </c>
      <c r="F133" s="3" t="s">
        <v>14</v>
      </c>
      <c r="G133" s="13" t="s">
        <v>33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3">
        <v>908.0</v>
      </c>
      <c r="B134" s="3" t="s">
        <v>10</v>
      </c>
      <c r="C134" s="3" t="s">
        <v>17</v>
      </c>
      <c r="D134" s="3" t="s">
        <v>7</v>
      </c>
      <c r="E134" s="3" t="s">
        <v>6</v>
      </c>
      <c r="F134" s="3" t="s">
        <v>16</v>
      </c>
      <c r="G134" s="13" t="s">
        <v>104</v>
      </c>
      <c r="H134" s="5" t="s">
        <v>105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3">
        <v>909.0</v>
      </c>
      <c r="B135" s="3" t="s">
        <v>10</v>
      </c>
      <c r="C135" s="3" t="s">
        <v>17</v>
      </c>
      <c r="D135" s="3" t="s">
        <v>11</v>
      </c>
      <c r="E135" s="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3">
        <v>910.0</v>
      </c>
      <c r="B136" s="3" t="s">
        <v>10</v>
      </c>
      <c r="C136" s="3" t="s">
        <v>17</v>
      </c>
      <c r="D136" s="3" t="s">
        <v>7</v>
      </c>
      <c r="E136" s="3" t="s">
        <v>6</v>
      </c>
      <c r="F136" s="3" t="s">
        <v>14</v>
      </c>
      <c r="G136" s="13" t="s">
        <v>45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3">
        <v>915.0</v>
      </c>
      <c r="B137" s="4">
        <v>44260.0</v>
      </c>
      <c r="C137" s="3" t="s">
        <v>6</v>
      </c>
      <c r="D137" s="3" t="s">
        <v>7</v>
      </c>
      <c r="E137" s="3" t="s">
        <v>15</v>
      </c>
      <c r="F137" s="3" t="s">
        <v>14</v>
      </c>
      <c r="G137" s="13" t="s">
        <v>96</v>
      </c>
      <c r="H137" s="5" t="s">
        <v>93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3">
        <v>917.0</v>
      </c>
      <c r="B138" s="3" t="s">
        <v>10</v>
      </c>
      <c r="C138" s="3" t="s">
        <v>17</v>
      </c>
      <c r="D138" s="3" t="s">
        <v>7</v>
      </c>
      <c r="E138" s="3" t="s">
        <v>6</v>
      </c>
      <c r="F138" s="3" t="s">
        <v>16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3">
        <v>918.0</v>
      </c>
      <c r="B139" s="4">
        <v>44260.0</v>
      </c>
      <c r="C139" s="3" t="s">
        <v>6</v>
      </c>
      <c r="D139" s="3" t="s">
        <v>11</v>
      </c>
      <c r="E139" s="5"/>
      <c r="F139" s="5"/>
      <c r="G139" s="13" t="s">
        <v>33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3">
        <v>919.0</v>
      </c>
      <c r="B140" s="3" t="s">
        <v>10</v>
      </c>
      <c r="C140" s="3" t="s">
        <v>17</v>
      </c>
      <c r="D140" s="3" t="s">
        <v>11</v>
      </c>
      <c r="E140" s="3"/>
      <c r="F140" s="3"/>
      <c r="G140" s="13" t="s">
        <v>33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3">
        <v>920.0</v>
      </c>
      <c r="B141" s="4">
        <v>44198.0</v>
      </c>
      <c r="C141" s="3" t="s">
        <v>13</v>
      </c>
      <c r="D141" s="3" t="s">
        <v>7</v>
      </c>
      <c r="E141" s="3" t="s">
        <v>15</v>
      </c>
      <c r="F141" s="3" t="s">
        <v>14</v>
      </c>
      <c r="G141" s="13" t="s">
        <v>41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3">
        <v>922.0</v>
      </c>
      <c r="B142" s="3" t="s">
        <v>10</v>
      </c>
      <c r="C142" s="3" t="s">
        <v>17</v>
      </c>
      <c r="D142" s="3" t="s">
        <v>7</v>
      </c>
      <c r="E142" s="3" t="s">
        <v>19</v>
      </c>
      <c r="F142" s="3" t="s">
        <v>16</v>
      </c>
      <c r="G142" s="13" t="s">
        <v>43</v>
      </c>
      <c r="H142" s="5" t="s">
        <v>98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3">
        <v>923.0</v>
      </c>
      <c r="B143" s="4">
        <v>44198.0</v>
      </c>
      <c r="C143" s="3" t="s">
        <v>13</v>
      </c>
      <c r="D143" s="3" t="s">
        <v>11</v>
      </c>
      <c r="F143" s="3"/>
      <c r="G143" s="13" t="s">
        <v>31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3">
        <v>924.0</v>
      </c>
      <c r="B144" s="3" t="s">
        <v>10</v>
      </c>
      <c r="C144" s="3" t="s">
        <v>17</v>
      </c>
      <c r="D144" s="3" t="s">
        <v>7</v>
      </c>
      <c r="E144" s="3" t="s">
        <v>15</v>
      </c>
      <c r="F144" s="3" t="s">
        <v>16</v>
      </c>
      <c r="G144" s="14" t="s">
        <v>99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3">
        <v>935.0</v>
      </c>
      <c r="B145" s="4">
        <v>44198.0</v>
      </c>
      <c r="C145" s="3" t="s">
        <v>17</v>
      </c>
      <c r="D145" s="3" t="s">
        <v>7</v>
      </c>
      <c r="E145" s="3" t="s">
        <v>15</v>
      </c>
      <c r="F145" s="3" t="s">
        <v>16</v>
      </c>
      <c r="G145" s="13" t="s">
        <v>41</v>
      </c>
      <c r="H145" s="5" t="s">
        <v>90</v>
      </c>
      <c r="I145" s="5" t="s">
        <v>101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3">
        <v>937.0</v>
      </c>
      <c r="B146" s="4">
        <v>44198.0</v>
      </c>
      <c r="C146" s="3" t="s">
        <v>13</v>
      </c>
      <c r="D146" s="3" t="s">
        <v>11</v>
      </c>
      <c r="E146" s="5"/>
      <c r="F146" s="5"/>
      <c r="G146" s="13" t="s">
        <v>29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3">
        <v>972.0</v>
      </c>
      <c r="B147" s="3" t="s">
        <v>10</v>
      </c>
      <c r="C147" s="3" t="s">
        <v>20</v>
      </c>
      <c r="D147" s="3" t="s">
        <v>11</v>
      </c>
      <c r="E147" s="3"/>
      <c r="F147" s="5"/>
      <c r="G147" s="13" t="s">
        <v>31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3">
        <v>983.0</v>
      </c>
      <c r="B148" s="4">
        <v>44260.0</v>
      </c>
      <c r="C148" s="3" t="s">
        <v>17</v>
      </c>
      <c r="D148" s="3" t="s">
        <v>7</v>
      </c>
      <c r="E148" s="3" t="s">
        <v>15</v>
      </c>
      <c r="F148" s="3" t="s">
        <v>14</v>
      </c>
      <c r="G148" s="13" t="s">
        <v>34</v>
      </c>
      <c r="H148" s="5" t="s">
        <v>86</v>
      </c>
      <c r="I148" s="5" t="s">
        <v>85</v>
      </c>
      <c r="J148" s="5" t="s">
        <v>108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3">
        <v>988.0</v>
      </c>
      <c r="B149" s="4">
        <v>44198.0</v>
      </c>
      <c r="C149" s="3" t="s">
        <v>6</v>
      </c>
      <c r="D149" s="3" t="s">
        <v>7</v>
      </c>
      <c r="E149" s="3" t="s">
        <v>15</v>
      </c>
      <c r="F149" s="3" t="s">
        <v>16</v>
      </c>
      <c r="G149" s="13" t="s">
        <v>34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3">
        <v>991.0</v>
      </c>
      <c r="B150" s="4">
        <v>44260.0</v>
      </c>
      <c r="C150" s="3" t="s">
        <v>17</v>
      </c>
      <c r="D150" s="3" t="s">
        <v>11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3">
        <v>997.0</v>
      </c>
      <c r="B151" s="4">
        <v>44198.0</v>
      </c>
      <c r="C151" s="3" t="s">
        <v>17</v>
      </c>
      <c r="D151" s="3" t="s">
        <v>11</v>
      </c>
      <c r="E151" s="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3">
        <v>998.0</v>
      </c>
      <c r="B152" s="3" t="s">
        <v>10</v>
      </c>
      <c r="C152" s="3" t="s">
        <v>17</v>
      </c>
      <c r="D152" s="3" t="s">
        <v>7</v>
      </c>
      <c r="E152" s="3" t="s">
        <v>6</v>
      </c>
      <c r="F152" s="3" t="s">
        <v>16</v>
      </c>
      <c r="G152" s="13" t="s">
        <v>40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G153" s="15" t="s">
        <v>23</v>
      </c>
      <c r="H153" s="15" t="s">
        <v>24</v>
      </c>
      <c r="I153" s="15" t="s">
        <v>25</v>
      </c>
      <c r="J153" s="15" t="s">
        <v>26</v>
      </c>
    </row>
    <row r="154">
      <c r="G154" s="16" t="s">
        <v>69</v>
      </c>
    </row>
    <row r="156">
      <c r="G156" s="16" t="s">
        <v>69</v>
      </c>
    </row>
    <row r="157">
      <c r="G157" s="16" t="s">
        <v>29</v>
      </c>
    </row>
    <row r="158">
      <c r="G158" s="16" t="s">
        <v>55</v>
      </c>
    </row>
    <row r="159">
      <c r="G159" s="16" t="s">
        <v>80</v>
      </c>
    </row>
    <row r="161">
      <c r="G161" s="16" t="s">
        <v>60</v>
      </c>
      <c r="H161" s="16" t="s">
        <v>81</v>
      </c>
      <c r="I161" s="16" t="s">
        <v>82</v>
      </c>
    </row>
    <row r="162">
      <c r="G162" s="16" t="s">
        <v>83</v>
      </c>
    </row>
    <row r="163">
      <c r="G163" s="16" t="s">
        <v>31</v>
      </c>
      <c r="H163" s="16" t="s">
        <v>84</v>
      </c>
      <c r="I163" s="16" t="s">
        <v>85</v>
      </c>
      <c r="J163" s="16" t="s">
        <v>86</v>
      </c>
    </row>
    <row r="165">
      <c r="G165" s="16" t="s">
        <v>45</v>
      </c>
    </row>
    <row r="166">
      <c r="G166" s="16" t="s">
        <v>43</v>
      </c>
    </row>
    <row r="167">
      <c r="G167" s="16" t="s">
        <v>31</v>
      </c>
      <c r="H167" s="16" t="s">
        <v>87</v>
      </c>
    </row>
    <row r="168">
      <c r="G168" s="16" t="s">
        <v>33</v>
      </c>
    </row>
    <row r="169">
      <c r="G169" s="16" t="s">
        <v>31</v>
      </c>
    </row>
    <row r="170">
      <c r="G170" s="16" t="s">
        <v>83</v>
      </c>
    </row>
    <row r="171">
      <c r="G171" s="16" t="s">
        <v>88</v>
      </c>
      <c r="H171" s="16" t="s">
        <v>89</v>
      </c>
      <c r="I171" s="16" t="s">
        <v>90</v>
      </c>
    </row>
    <row r="172">
      <c r="G172" s="16" t="s">
        <v>45</v>
      </c>
    </row>
    <row r="175">
      <c r="G175" s="16" t="s">
        <v>40</v>
      </c>
      <c r="H175" s="16" t="s">
        <v>89</v>
      </c>
    </row>
    <row r="176">
      <c r="G176" s="16" t="s">
        <v>61</v>
      </c>
    </row>
    <row r="178">
      <c r="G178" s="16" t="s">
        <v>51</v>
      </c>
    </row>
    <row r="179">
      <c r="G179" s="16" t="s">
        <v>91</v>
      </c>
      <c r="H179" s="16" t="s">
        <v>92</v>
      </c>
      <c r="I179" s="16" t="s">
        <v>93</v>
      </c>
    </row>
    <row r="180">
      <c r="G180" s="16" t="s">
        <v>94</v>
      </c>
    </row>
    <row r="181">
      <c r="G181" s="16" t="s">
        <v>95</v>
      </c>
    </row>
    <row r="183">
      <c r="G183" s="16" t="s">
        <v>34</v>
      </c>
    </row>
    <row r="185">
      <c r="G185" s="16" t="s">
        <v>44</v>
      </c>
    </row>
    <row r="186">
      <c r="G186" s="16" t="s">
        <v>44</v>
      </c>
    </row>
    <row r="187">
      <c r="G187" s="16" t="s">
        <v>29</v>
      </c>
    </row>
    <row r="191">
      <c r="G191" s="16" t="s">
        <v>48</v>
      </c>
    </row>
    <row r="192">
      <c r="G192" s="16" t="s">
        <v>46</v>
      </c>
    </row>
    <row r="193">
      <c r="G193" s="16" t="s">
        <v>69</v>
      </c>
    </row>
    <row r="195">
      <c r="G195" s="16" t="s">
        <v>46</v>
      </c>
    </row>
    <row r="197">
      <c r="G197" s="16" t="s">
        <v>29</v>
      </c>
    </row>
    <row r="199">
      <c r="G199" s="16" t="s">
        <v>46</v>
      </c>
    </row>
    <row r="200">
      <c r="G200" s="16" t="s">
        <v>41</v>
      </c>
    </row>
    <row r="201">
      <c r="G201" s="16" t="s">
        <v>96</v>
      </c>
      <c r="H201" s="16" t="s">
        <v>93</v>
      </c>
    </row>
    <row r="202">
      <c r="G202" s="16" t="s">
        <v>31</v>
      </c>
    </row>
    <row r="203">
      <c r="G203" s="16" t="s">
        <v>34</v>
      </c>
    </row>
    <row r="204">
      <c r="G204" s="16" t="s">
        <v>49</v>
      </c>
    </row>
    <row r="207">
      <c r="G207" s="16" t="s">
        <v>34</v>
      </c>
    </row>
    <row r="208">
      <c r="G208" s="16" t="s">
        <v>34</v>
      </c>
      <c r="H208" s="16" t="s">
        <v>86</v>
      </c>
      <c r="I208" s="16" t="s">
        <v>97</v>
      </c>
    </row>
    <row r="209">
      <c r="G209" s="16" t="s">
        <v>69</v>
      </c>
    </row>
    <row r="210">
      <c r="G210" s="16" t="s">
        <v>43</v>
      </c>
      <c r="H210" s="16" t="s">
        <v>98</v>
      </c>
    </row>
    <row r="211">
      <c r="G211" s="16" t="s">
        <v>44</v>
      </c>
      <c r="H211" s="16" t="s">
        <v>84</v>
      </c>
    </row>
    <row r="212">
      <c r="G212" s="16" t="s">
        <v>34</v>
      </c>
    </row>
    <row r="213">
      <c r="G213" s="16" t="s">
        <v>43</v>
      </c>
    </row>
    <row r="214">
      <c r="G214" s="16" t="s">
        <v>29</v>
      </c>
    </row>
    <row r="216">
      <c r="G216" s="16" t="s">
        <v>99</v>
      </c>
    </row>
    <row r="217">
      <c r="G217" s="16" t="s">
        <v>100</v>
      </c>
    </row>
    <row r="219">
      <c r="G219" s="16" t="s">
        <v>41</v>
      </c>
      <c r="H219" s="16" t="s">
        <v>90</v>
      </c>
      <c r="I219" s="16" t="s">
        <v>85</v>
      </c>
      <c r="J219" s="16" t="s">
        <v>101</v>
      </c>
    </row>
    <row r="220">
      <c r="G220" s="16" t="s">
        <v>44</v>
      </c>
    </row>
    <row r="224">
      <c r="G224" s="16" t="s">
        <v>40</v>
      </c>
    </row>
    <row r="225">
      <c r="G225" s="16" t="s">
        <v>44</v>
      </c>
    </row>
    <row r="226">
      <c r="G226" s="16" t="s">
        <v>34</v>
      </c>
    </row>
    <row r="227">
      <c r="G227" s="16" t="s">
        <v>49</v>
      </c>
    </row>
    <row r="228">
      <c r="G228" s="16" t="s">
        <v>102</v>
      </c>
      <c r="H228" s="16" t="s">
        <v>103</v>
      </c>
    </row>
    <row r="229">
      <c r="G229" s="16" t="s">
        <v>69</v>
      </c>
    </row>
    <row r="230">
      <c r="G230" s="16" t="s">
        <v>104</v>
      </c>
      <c r="H230" s="16" t="s">
        <v>105</v>
      </c>
    </row>
    <row r="231">
      <c r="G231" s="16" t="s">
        <v>83</v>
      </c>
    </row>
    <row r="233">
      <c r="G233" s="16" t="s">
        <v>99</v>
      </c>
      <c r="H233" s="16" t="s">
        <v>106</v>
      </c>
      <c r="I233" s="16" t="s">
        <v>101</v>
      </c>
    </row>
    <row r="235">
      <c r="G235" s="16" t="s">
        <v>45</v>
      </c>
    </row>
    <row r="236">
      <c r="G236" s="16" t="s">
        <v>80</v>
      </c>
    </row>
    <row r="238">
      <c r="G238" s="16" t="s">
        <v>80</v>
      </c>
    </row>
    <row r="239">
      <c r="G239" s="16" t="s">
        <v>34</v>
      </c>
    </row>
    <row r="240">
      <c r="G240" s="16" t="s">
        <v>31</v>
      </c>
    </row>
    <row r="241">
      <c r="G241" s="16" t="s">
        <v>96</v>
      </c>
      <c r="H241" s="16" t="s">
        <v>93</v>
      </c>
    </row>
    <row r="242">
      <c r="G242" s="16" t="s">
        <v>60</v>
      </c>
    </row>
    <row r="243">
      <c r="G243" s="16" t="s">
        <v>61</v>
      </c>
    </row>
    <row r="246">
      <c r="G246" s="16" t="s">
        <v>100</v>
      </c>
    </row>
    <row r="247">
      <c r="G247" s="16" t="s">
        <v>43</v>
      </c>
      <c r="H247" s="16" t="s">
        <v>98</v>
      </c>
    </row>
    <row r="248">
      <c r="G248" s="16" t="s">
        <v>55</v>
      </c>
    </row>
    <row r="249">
      <c r="G249" s="16" t="s">
        <v>102</v>
      </c>
      <c r="H249" s="16" t="s">
        <v>89</v>
      </c>
      <c r="I249" s="16" t="s">
        <v>92</v>
      </c>
    </row>
    <row r="250">
      <c r="G250" s="16" t="s">
        <v>55</v>
      </c>
      <c r="H250" s="16" t="s">
        <v>107</v>
      </c>
    </row>
    <row r="252">
      <c r="G252" s="16" t="s">
        <v>31</v>
      </c>
    </row>
    <row r="253">
      <c r="G253" s="16" t="s">
        <v>43</v>
      </c>
    </row>
    <row r="254">
      <c r="G254" s="16" t="s">
        <v>29</v>
      </c>
    </row>
    <row r="255">
      <c r="G255" s="16" t="s">
        <v>31</v>
      </c>
    </row>
    <row r="256">
      <c r="G256" s="16" t="s">
        <v>31</v>
      </c>
      <c r="H256" s="16" t="s">
        <v>84</v>
      </c>
    </row>
    <row r="261">
      <c r="G261" s="16" t="s">
        <v>91</v>
      </c>
    </row>
    <row r="262">
      <c r="G262" s="16" t="s">
        <v>104</v>
      </c>
      <c r="H262" s="16" t="s">
        <v>105</v>
      </c>
    </row>
    <row r="263">
      <c r="G263" s="16" t="s">
        <v>40</v>
      </c>
      <c r="H263" s="16" t="s">
        <v>86</v>
      </c>
    </row>
    <row r="264">
      <c r="G264" s="16" t="s">
        <v>96</v>
      </c>
      <c r="H264" s="16" t="s">
        <v>93</v>
      </c>
    </row>
    <row r="265">
      <c r="G265" s="16" t="s">
        <v>83</v>
      </c>
    </row>
    <row r="269">
      <c r="G269" s="16" t="s">
        <v>69</v>
      </c>
      <c r="H269" s="16" t="s">
        <v>84</v>
      </c>
      <c r="I269" s="16" t="s">
        <v>98</v>
      </c>
    </row>
    <row r="270">
      <c r="G270" s="16" t="s">
        <v>99</v>
      </c>
    </row>
    <row r="271">
      <c r="G271" s="16" t="s">
        <v>46</v>
      </c>
    </row>
    <row r="272">
      <c r="G272" s="16" t="s">
        <v>69</v>
      </c>
    </row>
    <row r="275">
      <c r="G275" s="16" t="s">
        <v>83</v>
      </c>
    </row>
    <row r="276">
      <c r="G276" s="16" t="s">
        <v>83</v>
      </c>
    </row>
    <row r="277">
      <c r="G277" s="16" t="s">
        <v>80</v>
      </c>
    </row>
    <row r="278">
      <c r="G278" s="16" t="s">
        <v>43</v>
      </c>
      <c r="H278" s="16" t="s">
        <v>93</v>
      </c>
    </row>
    <row r="279">
      <c r="G279" s="16" t="s">
        <v>40</v>
      </c>
    </row>
    <row r="281">
      <c r="G281" s="16" t="s">
        <v>31</v>
      </c>
    </row>
    <row r="283">
      <c r="G283" s="16" t="s">
        <v>96</v>
      </c>
      <c r="H283" s="16" t="s">
        <v>93</v>
      </c>
    </row>
    <row r="285">
      <c r="G285" s="16" t="s">
        <v>33</v>
      </c>
    </row>
    <row r="286">
      <c r="G286" s="16" t="s">
        <v>104</v>
      </c>
      <c r="H286" s="16" t="s">
        <v>105</v>
      </c>
    </row>
    <row r="288">
      <c r="G288" s="16" t="s">
        <v>45</v>
      </c>
    </row>
    <row r="289">
      <c r="G289" s="16" t="s">
        <v>96</v>
      </c>
      <c r="H289" s="16" t="s">
        <v>93</v>
      </c>
    </row>
    <row r="291">
      <c r="G291" s="16" t="s">
        <v>33</v>
      </c>
    </row>
    <row r="292">
      <c r="G292" s="16" t="s">
        <v>33</v>
      </c>
    </row>
    <row r="293">
      <c r="G293" s="16" t="s">
        <v>41</v>
      </c>
    </row>
    <row r="294">
      <c r="G294" s="16" t="s">
        <v>43</v>
      </c>
      <c r="H294" s="16" t="s">
        <v>98</v>
      </c>
    </row>
    <row r="295">
      <c r="G295" s="16" t="s">
        <v>31</v>
      </c>
    </row>
    <row r="296">
      <c r="G296" s="16" t="s">
        <v>99</v>
      </c>
    </row>
    <row r="297">
      <c r="G297" s="16" t="s">
        <v>41</v>
      </c>
      <c r="H297" s="16" t="s">
        <v>90</v>
      </c>
      <c r="I297" s="16" t="s">
        <v>101</v>
      </c>
    </row>
    <row r="298">
      <c r="G298" s="16" t="s">
        <v>29</v>
      </c>
    </row>
    <row r="299">
      <c r="G299" s="16" t="s">
        <v>31</v>
      </c>
    </row>
    <row r="300">
      <c r="G300" s="16" t="s">
        <v>34</v>
      </c>
      <c r="H300" s="16" t="s">
        <v>86</v>
      </c>
      <c r="I300" s="16" t="s">
        <v>85</v>
      </c>
      <c r="J300" s="16" t="s">
        <v>108</v>
      </c>
    </row>
    <row r="301">
      <c r="G301" s="16" t="s">
        <v>34</v>
      </c>
    </row>
    <row r="304">
      <c r="G304" s="16" t="s">
        <v>40</v>
      </c>
    </row>
    <row r="305">
      <c r="G305" s="15" t="s">
        <v>23</v>
      </c>
      <c r="H305" s="15" t="s">
        <v>24</v>
      </c>
      <c r="I305" s="15" t="s">
        <v>25</v>
      </c>
      <c r="J305" s="15" t="s">
        <v>26</v>
      </c>
    </row>
    <row r="306">
      <c r="G306" s="16" t="s">
        <v>69</v>
      </c>
    </row>
    <row r="308">
      <c r="G308" s="16" t="s">
        <v>69</v>
      </c>
    </row>
    <row r="309">
      <c r="G309" s="16" t="s">
        <v>29</v>
      </c>
    </row>
    <row r="310">
      <c r="G310" s="16" t="s">
        <v>55</v>
      </c>
    </row>
    <row r="311">
      <c r="G311" s="16" t="s">
        <v>80</v>
      </c>
    </row>
    <row r="313">
      <c r="G313" s="16" t="s">
        <v>60</v>
      </c>
      <c r="H313" s="16" t="s">
        <v>81</v>
      </c>
      <c r="I313" s="16" t="s">
        <v>82</v>
      </c>
    </row>
    <row r="314">
      <c r="G314" s="16" t="s">
        <v>83</v>
      </c>
    </row>
    <row r="315">
      <c r="G315" s="16" t="s">
        <v>31</v>
      </c>
      <c r="H315" s="16" t="s">
        <v>84</v>
      </c>
      <c r="I315" s="16" t="s">
        <v>85</v>
      </c>
      <c r="J315" s="16" t="s">
        <v>86</v>
      </c>
    </row>
    <row r="317">
      <c r="G317" s="16" t="s">
        <v>45</v>
      </c>
    </row>
    <row r="318">
      <c r="G318" s="16" t="s">
        <v>43</v>
      </c>
    </row>
    <row r="319">
      <c r="G319" s="16" t="s">
        <v>31</v>
      </c>
      <c r="H319" s="16" t="s">
        <v>87</v>
      </c>
    </row>
    <row r="320">
      <c r="G320" s="16" t="s">
        <v>33</v>
      </c>
    </row>
    <row r="321">
      <c r="G321" s="16" t="s">
        <v>31</v>
      </c>
    </row>
    <row r="322">
      <c r="G322" s="16" t="s">
        <v>83</v>
      </c>
    </row>
    <row r="323">
      <c r="G323" s="16" t="s">
        <v>88</v>
      </c>
      <c r="H323" s="16" t="s">
        <v>89</v>
      </c>
      <c r="I323" s="16" t="s">
        <v>90</v>
      </c>
    </row>
    <row r="324">
      <c r="G324" s="16" t="s">
        <v>45</v>
      </c>
    </row>
    <row r="327">
      <c r="G327" s="16" t="s">
        <v>40</v>
      </c>
      <c r="H327" s="16" t="s">
        <v>89</v>
      </c>
    </row>
    <row r="328">
      <c r="G328" s="16" t="s">
        <v>61</v>
      </c>
    </row>
    <row r="330">
      <c r="G330" s="16" t="s">
        <v>51</v>
      </c>
    </row>
    <row r="331">
      <c r="G331" s="16" t="s">
        <v>91</v>
      </c>
      <c r="H331" s="16" t="s">
        <v>92</v>
      </c>
      <c r="I331" s="16" t="s">
        <v>93</v>
      </c>
    </row>
    <row r="332">
      <c r="G332" s="16" t="s">
        <v>94</v>
      </c>
    </row>
    <row r="333">
      <c r="G333" s="16" t="s">
        <v>95</v>
      </c>
    </row>
    <row r="335">
      <c r="G335" s="16" t="s">
        <v>34</v>
      </c>
    </row>
    <row r="337">
      <c r="G337" s="16" t="s">
        <v>44</v>
      </c>
    </row>
    <row r="338">
      <c r="G338" s="16" t="s">
        <v>44</v>
      </c>
    </row>
    <row r="339">
      <c r="G339" s="16" t="s">
        <v>29</v>
      </c>
    </row>
    <row r="343">
      <c r="G343" s="16" t="s">
        <v>48</v>
      </c>
    </row>
    <row r="344">
      <c r="G344" s="16" t="s">
        <v>46</v>
      </c>
    </row>
    <row r="345">
      <c r="G345" s="16" t="s">
        <v>69</v>
      </c>
    </row>
    <row r="347">
      <c r="G347" s="16" t="s">
        <v>46</v>
      </c>
    </row>
    <row r="349">
      <c r="G349" s="16" t="s">
        <v>29</v>
      </c>
    </row>
    <row r="351">
      <c r="G351" s="16" t="s">
        <v>46</v>
      </c>
    </row>
    <row r="352">
      <c r="G352" s="16" t="s">
        <v>41</v>
      </c>
    </row>
    <row r="353">
      <c r="G353" s="16" t="s">
        <v>96</v>
      </c>
      <c r="H353" s="16" t="s">
        <v>93</v>
      </c>
    </row>
    <row r="354">
      <c r="G354" s="16" t="s">
        <v>31</v>
      </c>
    </row>
    <row r="355">
      <c r="G355" s="16" t="s">
        <v>34</v>
      </c>
    </row>
    <row r="356">
      <c r="G356" s="16" t="s">
        <v>49</v>
      </c>
    </row>
    <row r="359">
      <c r="G359" s="16" t="s">
        <v>34</v>
      </c>
    </row>
    <row r="360">
      <c r="G360" s="16" t="s">
        <v>34</v>
      </c>
      <c r="H360" s="16" t="s">
        <v>86</v>
      </c>
      <c r="I360" s="16" t="s">
        <v>97</v>
      </c>
    </row>
    <row r="361">
      <c r="G361" s="16" t="s">
        <v>69</v>
      </c>
    </row>
    <row r="362">
      <c r="G362" s="16" t="s">
        <v>43</v>
      </c>
      <c r="H362" s="16" t="s">
        <v>98</v>
      </c>
    </row>
    <row r="363">
      <c r="G363" s="16" t="s">
        <v>44</v>
      </c>
      <c r="H363" s="16" t="s">
        <v>84</v>
      </c>
    </row>
    <row r="364">
      <c r="G364" s="16" t="s">
        <v>34</v>
      </c>
    </row>
    <row r="365">
      <c r="G365" s="16" t="s">
        <v>43</v>
      </c>
    </row>
    <row r="366">
      <c r="G366" s="16" t="s">
        <v>29</v>
      </c>
    </row>
    <row r="368">
      <c r="G368" s="16" t="s">
        <v>99</v>
      </c>
    </row>
    <row r="369">
      <c r="G369" s="16" t="s">
        <v>100</v>
      </c>
    </row>
    <row r="371">
      <c r="G371" s="16" t="s">
        <v>41</v>
      </c>
      <c r="H371" s="16" t="s">
        <v>90</v>
      </c>
      <c r="I371" s="16" t="s">
        <v>85</v>
      </c>
      <c r="J371" s="16" t="s">
        <v>101</v>
      </c>
    </row>
    <row r="372">
      <c r="G372" s="16" t="s">
        <v>44</v>
      </c>
    </row>
    <row r="376">
      <c r="G376" s="16" t="s">
        <v>40</v>
      </c>
    </row>
    <row r="377">
      <c r="G377" s="16" t="s">
        <v>44</v>
      </c>
    </row>
    <row r="378">
      <c r="G378" s="16" t="s">
        <v>34</v>
      </c>
    </row>
    <row r="379">
      <c r="G379" s="16" t="s">
        <v>49</v>
      </c>
    </row>
    <row r="380">
      <c r="G380" s="16" t="s">
        <v>102</v>
      </c>
      <c r="H380" s="16" t="s">
        <v>103</v>
      </c>
    </row>
    <row r="381">
      <c r="G381" s="16" t="s">
        <v>69</v>
      </c>
    </row>
    <row r="382">
      <c r="G382" s="16" t="s">
        <v>104</v>
      </c>
      <c r="H382" s="16" t="s">
        <v>105</v>
      </c>
    </row>
    <row r="383">
      <c r="G383" s="16" t="s">
        <v>83</v>
      </c>
    </row>
    <row r="385">
      <c r="G385" s="16" t="s">
        <v>99</v>
      </c>
      <c r="H385" s="16" t="s">
        <v>106</v>
      </c>
      <c r="I385" s="16" t="s">
        <v>101</v>
      </c>
    </row>
    <row r="387">
      <c r="G387" s="16" t="s">
        <v>45</v>
      </c>
    </row>
    <row r="388">
      <c r="G388" s="16" t="s">
        <v>80</v>
      </c>
    </row>
    <row r="390">
      <c r="G390" s="16" t="s">
        <v>80</v>
      </c>
    </row>
    <row r="391">
      <c r="G391" s="16" t="s">
        <v>34</v>
      </c>
    </row>
    <row r="392">
      <c r="G392" s="16" t="s">
        <v>31</v>
      </c>
    </row>
    <row r="393">
      <c r="G393" s="16" t="s">
        <v>96</v>
      </c>
      <c r="H393" s="16" t="s">
        <v>93</v>
      </c>
    </row>
    <row r="394">
      <c r="G394" s="16" t="s">
        <v>60</v>
      </c>
    </row>
    <row r="395">
      <c r="G395" s="16" t="s">
        <v>61</v>
      </c>
    </row>
    <row r="398">
      <c r="G398" s="16" t="s">
        <v>100</v>
      </c>
    </row>
    <row r="399">
      <c r="G399" s="16" t="s">
        <v>43</v>
      </c>
      <c r="H399" s="16" t="s">
        <v>98</v>
      </c>
    </row>
    <row r="400">
      <c r="G400" s="16" t="s">
        <v>55</v>
      </c>
    </row>
    <row r="401">
      <c r="G401" s="16" t="s">
        <v>102</v>
      </c>
      <c r="H401" s="16" t="s">
        <v>89</v>
      </c>
      <c r="I401" s="16" t="s">
        <v>92</v>
      </c>
    </row>
    <row r="402">
      <c r="G402" s="16" t="s">
        <v>55</v>
      </c>
      <c r="H402" s="16" t="s">
        <v>107</v>
      </c>
    </row>
    <row r="404">
      <c r="G404" s="16" t="s">
        <v>31</v>
      </c>
    </row>
    <row r="405">
      <c r="G405" s="16" t="s">
        <v>43</v>
      </c>
    </row>
    <row r="406">
      <c r="G406" s="16" t="s">
        <v>29</v>
      </c>
    </row>
    <row r="407">
      <c r="G407" s="16" t="s">
        <v>31</v>
      </c>
    </row>
    <row r="408">
      <c r="G408" s="16" t="s">
        <v>31</v>
      </c>
      <c r="H408" s="16" t="s">
        <v>84</v>
      </c>
    </row>
    <row r="413">
      <c r="G413" s="16" t="s">
        <v>91</v>
      </c>
    </row>
    <row r="414">
      <c r="G414" s="16" t="s">
        <v>104</v>
      </c>
      <c r="H414" s="16" t="s">
        <v>105</v>
      </c>
    </row>
    <row r="415">
      <c r="G415" s="16" t="s">
        <v>40</v>
      </c>
      <c r="H415" s="16" t="s">
        <v>86</v>
      </c>
    </row>
    <row r="416">
      <c r="G416" s="16" t="s">
        <v>96</v>
      </c>
      <c r="H416" s="16" t="s">
        <v>93</v>
      </c>
    </row>
    <row r="417">
      <c r="G417" s="16" t="s">
        <v>83</v>
      </c>
    </row>
    <row r="421">
      <c r="G421" s="16" t="s">
        <v>69</v>
      </c>
      <c r="H421" s="16" t="s">
        <v>84</v>
      </c>
      <c r="I421" s="16" t="s">
        <v>98</v>
      </c>
    </row>
    <row r="422">
      <c r="G422" s="16" t="s">
        <v>99</v>
      </c>
    </row>
    <row r="423">
      <c r="G423" s="16" t="s">
        <v>46</v>
      </c>
    </row>
    <row r="424">
      <c r="G424" s="16" t="s">
        <v>69</v>
      </c>
    </row>
    <row r="427">
      <c r="G427" s="16" t="s">
        <v>83</v>
      </c>
    </row>
    <row r="428">
      <c r="G428" s="16" t="s">
        <v>83</v>
      </c>
    </row>
    <row r="429">
      <c r="G429" s="16" t="s">
        <v>80</v>
      </c>
    </row>
    <row r="430">
      <c r="G430" s="16" t="s">
        <v>43</v>
      </c>
      <c r="H430" s="16" t="s">
        <v>93</v>
      </c>
    </row>
    <row r="431">
      <c r="G431" s="16" t="s">
        <v>40</v>
      </c>
    </row>
    <row r="433">
      <c r="G433" s="16" t="s">
        <v>31</v>
      </c>
    </row>
    <row r="435">
      <c r="G435" s="16" t="s">
        <v>96</v>
      </c>
      <c r="H435" s="16" t="s">
        <v>93</v>
      </c>
    </row>
    <row r="437">
      <c r="G437" s="16" t="s">
        <v>33</v>
      </c>
    </row>
    <row r="438">
      <c r="G438" s="16" t="s">
        <v>104</v>
      </c>
      <c r="H438" s="16" t="s">
        <v>105</v>
      </c>
    </row>
    <row r="440">
      <c r="G440" s="16" t="s">
        <v>45</v>
      </c>
    </row>
    <row r="441">
      <c r="G441" s="16" t="s">
        <v>96</v>
      </c>
      <c r="H441" s="16" t="s">
        <v>93</v>
      </c>
    </row>
    <row r="443">
      <c r="G443" s="16" t="s">
        <v>33</v>
      </c>
    </row>
    <row r="444">
      <c r="G444" s="16" t="s">
        <v>33</v>
      </c>
    </row>
    <row r="445">
      <c r="G445" s="16" t="s">
        <v>41</v>
      </c>
    </row>
    <row r="446">
      <c r="G446" s="16" t="s">
        <v>43</v>
      </c>
      <c r="H446" s="16" t="s">
        <v>98</v>
      </c>
    </row>
    <row r="447">
      <c r="G447" s="16" t="s">
        <v>31</v>
      </c>
    </row>
    <row r="448">
      <c r="G448" s="16" t="s">
        <v>99</v>
      </c>
    </row>
    <row r="449">
      <c r="G449" s="16" t="s">
        <v>41</v>
      </c>
      <c r="H449" s="16" t="s">
        <v>90</v>
      </c>
      <c r="I449" s="16" t="s">
        <v>101</v>
      </c>
    </row>
    <row r="450">
      <c r="G450" s="16" t="s">
        <v>29</v>
      </c>
    </row>
    <row r="451">
      <c r="G451" s="16" t="s">
        <v>31</v>
      </c>
    </row>
    <row r="452">
      <c r="G452" s="16" t="s">
        <v>34</v>
      </c>
      <c r="H452" s="16" t="s">
        <v>86</v>
      </c>
      <c r="I452" s="16" t="s">
        <v>85</v>
      </c>
      <c r="J452" s="16" t="s">
        <v>108</v>
      </c>
    </row>
    <row r="453">
      <c r="G453" s="16" t="s">
        <v>34</v>
      </c>
    </row>
    <row r="456">
      <c r="G456" s="16" t="s">
        <v>40</v>
      </c>
    </row>
    <row r="457">
      <c r="G457" s="15" t="s">
        <v>23</v>
      </c>
      <c r="H457" s="15" t="s">
        <v>24</v>
      </c>
      <c r="I457" s="15" t="s">
        <v>25</v>
      </c>
      <c r="J457" s="15" t="s">
        <v>26</v>
      </c>
    </row>
    <row r="458">
      <c r="G458" s="16" t="s">
        <v>69</v>
      </c>
    </row>
    <row r="460">
      <c r="G460" s="16" t="s">
        <v>69</v>
      </c>
    </row>
    <row r="461">
      <c r="G461" s="16" t="s">
        <v>29</v>
      </c>
    </row>
    <row r="462">
      <c r="G462" s="16" t="s">
        <v>55</v>
      </c>
    </row>
    <row r="463">
      <c r="G463" s="16" t="s">
        <v>80</v>
      </c>
    </row>
    <row r="465">
      <c r="G465" s="16" t="s">
        <v>60</v>
      </c>
      <c r="H465" s="16" t="s">
        <v>81</v>
      </c>
      <c r="I465" s="16" t="s">
        <v>82</v>
      </c>
    </row>
    <row r="466">
      <c r="G466" s="16" t="s">
        <v>83</v>
      </c>
    </row>
    <row r="467">
      <c r="G467" s="16" t="s">
        <v>31</v>
      </c>
      <c r="H467" s="16" t="s">
        <v>84</v>
      </c>
      <c r="I467" s="16" t="s">
        <v>85</v>
      </c>
      <c r="J467" s="16" t="s">
        <v>86</v>
      </c>
    </row>
    <row r="469">
      <c r="G469" s="16" t="s">
        <v>45</v>
      </c>
    </row>
    <row r="470">
      <c r="G470" s="16" t="s">
        <v>43</v>
      </c>
    </row>
    <row r="471">
      <c r="G471" s="16" t="s">
        <v>31</v>
      </c>
      <c r="H471" s="16" t="s">
        <v>87</v>
      </c>
    </row>
    <row r="472">
      <c r="G472" s="16" t="s">
        <v>33</v>
      </c>
    </row>
    <row r="473">
      <c r="G473" s="16" t="s">
        <v>31</v>
      </c>
    </row>
    <row r="474">
      <c r="G474" s="16" t="s">
        <v>83</v>
      </c>
    </row>
    <row r="475">
      <c r="G475" s="16" t="s">
        <v>88</v>
      </c>
      <c r="H475" s="16" t="s">
        <v>89</v>
      </c>
      <c r="I475" s="16" t="s">
        <v>90</v>
      </c>
    </row>
    <row r="476">
      <c r="G476" s="16" t="s">
        <v>45</v>
      </c>
    </row>
    <row r="479">
      <c r="G479" s="16" t="s">
        <v>40</v>
      </c>
      <c r="H479" s="16" t="s">
        <v>89</v>
      </c>
    </row>
    <row r="480">
      <c r="G480" s="16" t="s">
        <v>61</v>
      </c>
    </row>
    <row r="482">
      <c r="G482" s="16" t="s">
        <v>51</v>
      </c>
    </row>
    <row r="483">
      <c r="G483" s="16" t="s">
        <v>91</v>
      </c>
      <c r="H483" s="16" t="s">
        <v>92</v>
      </c>
      <c r="I483" s="16" t="s">
        <v>93</v>
      </c>
    </row>
    <row r="484">
      <c r="G484" s="16" t="s">
        <v>94</v>
      </c>
    </row>
    <row r="485">
      <c r="G485" s="16" t="s">
        <v>95</v>
      </c>
    </row>
    <row r="487">
      <c r="G487" s="16" t="s">
        <v>34</v>
      </c>
    </row>
    <row r="489">
      <c r="G489" s="16" t="s">
        <v>44</v>
      </c>
    </row>
    <row r="490">
      <c r="G490" s="16" t="s">
        <v>44</v>
      </c>
    </row>
    <row r="491">
      <c r="G491" s="16" t="s">
        <v>29</v>
      </c>
    </row>
    <row r="495">
      <c r="G495" s="16" t="s">
        <v>48</v>
      </c>
    </row>
    <row r="496">
      <c r="G496" s="16" t="s">
        <v>46</v>
      </c>
    </row>
    <row r="497">
      <c r="G497" s="16" t="s">
        <v>69</v>
      </c>
    </row>
    <row r="499">
      <c r="G499" s="16" t="s">
        <v>46</v>
      </c>
    </row>
    <row r="501">
      <c r="G501" s="16" t="s">
        <v>29</v>
      </c>
    </row>
    <row r="503">
      <c r="G503" s="16" t="s">
        <v>46</v>
      </c>
    </row>
    <row r="504">
      <c r="G504" s="16" t="s">
        <v>41</v>
      </c>
    </row>
    <row r="505">
      <c r="G505" s="16" t="s">
        <v>96</v>
      </c>
      <c r="H505" s="16" t="s">
        <v>93</v>
      </c>
    </row>
    <row r="506">
      <c r="G506" s="16" t="s">
        <v>31</v>
      </c>
    </row>
    <row r="507">
      <c r="G507" s="16" t="s">
        <v>34</v>
      </c>
    </row>
    <row r="508">
      <c r="G508" s="16" t="s">
        <v>49</v>
      </c>
    </row>
    <row r="511">
      <c r="G511" s="16" t="s">
        <v>34</v>
      </c>
    </row>
    <row r="512">
      <c r="G512" s="16" t="s">
        <v>34</v>
      </c>
      <c r="H512" s="16" t="s">
        <v>86</v>
      </c>
      <c r="I512" s="16" t="s">
        <v>97</v>
      </c>
    </row>
    <row r="513">
      <c r="G513" s="16" t="s">
        <v>69</v>
      </c>
    </row>
    <row r="514">
      <c r="G514" s="16" t="s">
        <v>43</v>
      </c>
      <c r="H514" s="16" t="s">
        <v>98</v>
      </c>
    </row>
    <row r="515">
      <c r="G515" s="16" t="s">
        <v>44</v>
      </c>
      <c r="H515" s="16" t="s">
        <v>84</v>
      </c>
    </row>
    <row r="516">
      <c r="G516" s="16" t="s">
        <v>34</v>
      </c>
    </row>
    <row r="517">
      <c r="G517" s="16" t="s">
        <v>43</v>
      </c>
    </row>
    <row r="518">
      <c r="G518" s="16" t="s">
        <v>29</v>
      </c>
    </row>
    <row r="520">
      <c r="G520" s="16" t="s">
        <v>99</v>
      </c>
    </row>
    <row r="521">
      <c r="G521" s="16" t="s">
        <v>100</v>
      </c>
    </row>
    <row r="523">
      <c r="G523" s="16" t="s">
        <v>41</v>
      </c>
      <c r="H523" s="16" t="s">
        <v>90</v>
      </c>
      <c r="I523" s="16" t="s">
        <v>85</v>
      </c>
      <c r="J523" s="16" t="s">
        <v>101</v>
      </c>
    </row>
    <row r="524">
      <c r="G524" s="16" t="s">
        <v>44</v>
      </c>
    </row>
    <row r="528">
      <c r="G528" s="16" t="s">
        <v>40</v>
      </c>
    </row>
    <row r="529">
      <c r="G529" s="16" t="s">
        <v>44</v>
      </c>
    </row>
    <row r="530">
      <c r="G530" s="16" t="s">
        <v>34</v>
      </c>
    </row>
    <row r="531">
      <c r="G531" s="16" t="s">
        <v>49</v>
      </c>
    </row>
    <row r="532">
      <c r="G532" s="16" t="s">
        <v>102</v>
      </c>
      <c r="H532" s="16" t="s">
        <v>103</v>
      </c>
    </row>
    <row r="533">
      <c r="G533" s="16" t="s">
        <v>69</v>
      </c>
    </row>
    <row r="534">
      <c r="G534" s="16" t="s">
        <v>104</v>
      </c>
      <c r="H534" s="16" t="s">
        <v>105</v>
      </c>
    </row>
    <row r="535">
      <c r="G535" s="16" t="s">
        <v>83</v>
      </c>
    </row>
    <row r="537">
      <c r="G537" s="16" t="s">
        <v>99</v>
      </c>
      <c r="H537" s="16" t="s">
        <v>106</v>
      </c>
      <c r="I537" s="16" t="s">
        <v>101</v>
      </c>
    </row>
    <row r="539">
      <c r="G539" s="16" t="s">
        <v>45</v>
      </c>
    </row>
    <row r="540">
      <c r="G540" s="16" t="s">
        <v>80</v>
      </c>
    </row>
    <row r="542">
      <c r="G542" s="16" t="s">
        <v>80</v>
      </c>
    </row>
    <row r="543">
      <c r="G543" s="16" t="s">
        <v>34</v>
      </c>
    </row>
    <row r="544">
      <c r="G544" s="16" t="s">
        <v>31</v>
      </c>
    </row>
    <row r="545">
      <c r="G545" s="16" t="s">
        <v>96</v>
      </c>
      <c r="H545" s="16" t="s">
        <v>93</v>
      </c>
    </row>
    <row r="546">
      <c r="G546" s="16" t="s">
        <v>60</v>
      </c>
    </row>
    <row r="547">
      <c r="G547" s="16" t="s">
        <v>61</v>
      </c>
    </row>
    <row r="550">
      <c r="G550" s="16" t="s">
        <v>100</v>
      </c>
    </row>
    <row r="551">
      <c r="G551" s="16" t="s">
        <v>43</v>
      </c>
      <c r="H551" s="16" t="s">
        <v>98</v>
      </c>
    </row>
    <row r="552">
      <c r="G552" s="16" t="s">
        <v>55</v>
      </c>
    </row>
    <row r="553">
      <c r="G553" s="16" t="s">
        <v>102</v>
      </c>
      <c r="H553" s="16" t="s">
        <v>89</v>
      </c>
      <c r="I553" s="16" t="s">
        <v>92</v>
      </c>
    </row>
    <row r="554">
      <c r="G554" s="16" t="s">
        <v>55</v>
      </c>
      <c r="H554" s="16" t="s">
        <v>107</v>
      </c>
    </row>
    <row r="556">
      <c r="G556" s="16" t="s">
        <v>31</v>
      </c>
    </row>
    <row r="557">
      <c r="G557" s="16" t="s">
        <v>43</v>
      </c>
    </row>
    <row r="558">
      <c r="G558" s="16" t="s">
        <v>29</v>
      </c>
    </row>
    <row r="559">
      <c r="G559" s="16" t="s">
        <v>31</v>
      </c>
    </row>
    <row r="560">
      <c r="G560" s="16" t="s">
        <v>31</v>
      </c>
      <c r="H560" s="16" t="s">
        <v>84</v>
      </c>
    </row>
    <row r="565">
      <c r="G565" s="16" t="s">
        <v>91</v>
      </c>
    </row>
    <row r="566">
      <c r="G566" s="16" t="s">
        <v>104</v>
      </c>
      <c r="H566" s="16" t="s">
        <v>105</v>
      </c>
    </row>
    <row r="567">
      <c r="G567" s="16" t="s">
        <v>40</v>
      </c>
      <c r="H567" s="16" t="s">
        <v>86</v>
      </c>
    </row>
    <row r="568">
      <c r="G568" s="16" t="s">
        <v>96</v>
      </c>
      <c r="H568" s="16" t="s">
        <v>93</v>
      </c>
    </row>
    <row r="569">
      <c r="G569" s="16" t="s">
        <v>83</v>
      </c>
    </row>
    <row r="573">
      <c r="G573" s="16" t="s">
        <v>69</v>
      </c>
      <c r="H573" s="16" t="s">
        <v>84</v>
      </c>
      <c r="I573" s="16" t="s">
        <v>98</v>
      </c>
    </row>
    <row r="574">
      <c r="G574" s="16" t="s">
        <v>99</v>
      </c>
    </row>
    <row r="575">
      <c r="G575" s="16" t="s">
        <v>46</v>
      </c>
    </row>
    <row r="576">
      <c r="G576" s="16" t="s">
        <v>69</v>
      </c>
    </row>
    <row r="579">
      <c r="G579" s="16" t="s">
        <v>83</v>
      </c>
    </row>
    <row r="580">
      <c r="G580" s="16" t="s">
        <v>83</v>
      </c>
    </row>
    <row r="581">
      <c r="G581" s="16" t="s">
        <v>80</v>
      </c>
    </row>
    <row r="582">
      <c r="G582" s="16" t="s">
        <v>43</v>
      </c>
      <c r="H582" s="16" t="s">
        <v>93</v>
      </c>
    </row>
    <row r="583">
      <c r="G583" s="16" t="s">
        <v>40</v>
      </c>
    </row>
    <row r="585">
      <c r="G585" s="16" t="s">
        <v>31</v>
      </c>
    </row>
    <row r="587">
      <c r="G587" s="16" t="s">
        <v>96</v>
      </c>
      <c r="H587" s="16" t="s">
        <v>93</v>
      </c>
    </row>
    <row r="589">
      <c r="G589" s="16" t="s">
        <v>33</v>
      </c>
    </row>
    <row r="590">
      <c r="G590" s="16" t="s">
        <v>104</v>
      </c>
      <c r="H590" s="16" t="s">
        <v>105</v>
      </c>
    </row>
    <row r="592">
      <c r="G592" s="16" t="s">
        <v>45</v>
      </c>
    </row>
    <row r="593">
      <c r="G593" s="16" t="s">
        <v>96</v>
      </c>
      <c r="H593" s="16" t="s">
        <v>93</v>
      </c>
    </row>
    <row r="595">
      <c r="G595" s="16" t="s">
        <v>33</v>
      </c>
    </row>
    <row r="596">
      <c r="G596" s="16" t="s">
        <v>33</v>
      </c>
    </row>
    <row r="597">
      <c r="G597" s="16" t="s">
        <v>41</v>
      </c>
    </row>
    <row r="598">
      <c r="G598" s="16" t="s">
        <v>43</v>
      </c>
      <c r="H598" s="16" t="s">
        <v>98</v>
      </c>
    </row>
    <row r="599">
      <c r="G599" s="16" t="s">
        <v>31</v>
      </c>
    </row>
    <row r="600">
      <c r="G600" s="16" t="s">
        <v>99</v>
      </c>
    </row>
    <row r="601">
      <c r="G601" s="16" t="s">
        <v>41</v>
      </c>
      <c r="H601" s="16" t="s">
        <v>90</v>
      </c>
      <c r="I601" s="16" t="s">
        <v>101</v>
      </c>
    </row>
    <row r="602">
      <c r="G602" s="16" t="s">
        <v>29</v>
      </c>
    </row>
    <row r="603">
      <c r="G603" s="16" t="s">
        <v>31</v>
      </c>
    </row>
    <row r="604">
      <c r="G604" s="16" t="s">
        <v>34</v>
      </c>
      <c r="H604" s="16" t="s">
        <v>86</v>
      </c>
      <c r="I604" s="16" t="s">
        <v>85</v>
      </c>
      <c r="J604" s="16" t="s">
        <v>108</v>
      </c>
    </row>
    <row r="605">
      <c r="G605" s="16" t="s">
        <v>34</v>
      </c>
    </row>
    <row r="608">
      <c r="G608" s="16" t="s">
        <v>40</v>
      </c>
    </row>
    <row r="609">
      <c r="G609" s="15" t="s">
        <v>23</v>
      </c>
      <c r="H609" s="15" t="s">
        <v>24</v>
      </c>
      <c r="I609" s="15" t="s">
        <v>25</v>
      </c>
      <c r="J609" s="15" t="s">
        <v>26</v>
      </c>
    </row>
    <row r="610">
      <c r="G610" s="16" t="s">
        <v>69</v>
      </c>
    </row>
    <row r="612">
      <c r="G612" s="16" t="s">
        <v>69</v>
      </c>
    </row>
    <row r="613">
      <c r="G613" s="16" t="s">
        <v>29</v>
      </c>
    </row>
    <row r="614">
      <c r="G614" s="16" t="s">
        <v>55</v>
      </c>
    </row>
    <row r="615">
      <c r="G615" s="16" t="s">
        <v>80</v>
      </c>
    </row>
    <row r="617">
      <c r="G617" s="16" t="s">
        <v>60</v>
      </c>
      <c r="H617" s="16" t="s">
        <v>81</v>
      </c>
      <c r="I617" s="16" t="s">
        <v>82</v>
      </c>
    </row>
    <row r="618">
      <c r="G618" s="16" t="s">
        <v>83</v>
      </c>
    </row>
    <row r="619">
      <c r="G619" s="16" t="s">
        <v>31</v>
      </c>
      <c r="H619" s="16" t="s">
        <v>84</v>
      </c>
      <c r="I619" s="16" t="s">
        <v>85</v>
      </c>
      <c r="J619" s="16" t="s">
        <v>86</v>
      </c>
    </row>
    <row r="621">
      <c r="G621" s="16" t="s">
        <v>45</v>
      </c>
    </row>
    <row r="622">
      <c r="G622" s="16" t="s">
        <v>43</v>
      </c>
    </row>
    <row r="623">
      <c r="G623" s="16" t="s">
        <v>31</v>
      </c>
      <c r="H623" s="16" t="s">
        <v>87</v>
      </c>
    </row>
    <row r="624">
      <c r="G624" s="16" t="s">
        <v>33</v>
      </c>
    </row>
    <row r="625">
      <c r="G625" s="16" t="s">
        <v>31</v>
      </c>
    </row>
    <row r="626">
      <c r="G626" s="16" t="s">
        <v>83</v>
      </c>
    </row>
    <row r="627">
      <c r="G627" s="16" t="s">
        <v>88</v>
      </c>
      <c r="H627" s="16" t="s">
        <v>89</v>
      </c>
      <c r="I627" s="16" t="s">
        <v>90</v>
      </c>
    </row>
    <row r="628">
      <c r="G628" s="16" t="s">
        <v>45</v>
      </c>
    </row>
    <row r="631">
      <c r="G631" s="16" t="s">
        <v>40</v>
      </c>
      <c r="H631" s="16" t="s">
        <v>89</v>
      </c>
    </row>
    <row r="632">
      <c r="G632" s="16" t="s">
        <v>61</v>
      </c>
    </row>
    <row r="634">
      <c r="G634" s="16" t="s">
        <v>51</v>
      </c>
    </row>
    <row r="635">
      <c r="G635" s="16" t="s">
        <v>91</v>
      </c>
      <c r="H635" s="16" t="s">
        <v>92</v>
      </c>
      <c r="I635" s="16" t="s">
        <v>93</v>
      </c>
    </row>
    <row r="636">
      <c r="G636" s="16" t="s">
        <v>94</v>
      </c>
    </row>
    <row r="637">
      <c r="G637" s="16" t="s">
        <v>95</v>
      </c>
    </row>
    <row r="639">
      <c r="G639" s="16" t="s">
        <v>34</v>
      </c>
    </row>
    <row r="641">
      <c r="G641" s="16" t="s">
        <v>44</v>
      </c>
    </row>
    <row r="642">
      <c r="G642" s="16" t="s">
        <v>44</v>
      </c>
    </row>
    <row r="643">
      <c r="G643" s="16" t="s">
        <v>29</v>
      </c>
    </row>
    <row r="647">
      <c r="G647" s="16" t="s">
        <v>48</v>
      </c>
    </row>
    <row r="648">
      <c r="G648" s="16" t="s">
        <v>46</v>
      </c>
    </row>
    <row r="649">
      <c r="G649" s="16" t="s">
        <v>69</v>
      </c>
    </row>
    <row r="651">
      <c r="G651" s="16" t="s">
        <v>46</v>
      </c>
    </row>
    <row r="653">
      <c r="G653" s="16" t="s">
        <v>29</v>
      </c>
    </row>
    <row r="655">
      <c r="G655" s="16" t="s">
        <v>46</v>
      </c>
    </row>
    <row r="656">
      <c r="G656" s="16" t="s">
        <v>41</v>
      </c>
    </row>
    <row r="657">
      <c r="G657" s="16" t="s">
        <v>96</v>
      </c>
      <c r="H657" s="16" t="s">
        <v>93</v>
      </c>
    </row>
    <row r="658">
      <c r="G658" s="16" t="s">
        <v>31</v>
      </c>
    </row>
    <row r="659">
      <c r="G659" s="16" t="s">
        <v>34</v>
      </c>
    </row>
    <row r="660">
      <c r="G660" s="16" t="s">
        <v>49</v>
      </c>
    </row>
    <row r="663">
      <c r="G663" s="16" t="s">
        <v>34</v>
      </c>
    </row>
    <row r="664">
      <c r="G664" s="16" t="s">
        <v>34</v>
      </c>
      <c r="H664" s="16" t="s">
        <v>86</v>
      </c>
      <c r="I664" s="16" t="s">
        <v>97</v>
      </c>
    </row>
    <row r="665">
      <c r="G665" s="16" t="s">
        <v>69</v>
      </c>
    </row>
    <row r="666">
      <c r="G666" s="16" t="s">
        <v>43</v>
      </c>
      <c r="H666" s="16" t="s">
        <v>98</v>
      </c>
    </row>
    <row r="667">
      <c r="G667" s="16" t="s">
        <v>44</v>
      </c>
      <c r="H667" s="16" t="s">
        <v>84</v>
      </c>
    </row>
    <row r="668">
      <c r="G668" s="16" t="s">
        <v>34</v>
      </c>
    </row>
    <row r="669">
      <c r="G669" s="16" t="s">
        <v>43</v>
      </c>
    </row>
    <row r="670">
      <c r="G670" s="16" t="s">
        <v>29</v>
      </c>
    </row>
    <row r="672">
      <c r="G672" s="16" t="s">
        <v>99</v>
      </c>
    </row>
    <row r="673">
      <c r="G673" s="16" t="s">
        <v>100</v>
      </c>
    </row>
    <row r="675">
      <c r="G675" s="16" t="s">
        <v>41</v>
      </c>
      <c r="H675" s="16" t="s">
        <v>90</v>
      </c>
      <c r="I675" s="16" t="s">
        <v>85</v>
      </c>
      <c r="J675" s="16" t="s">
        <v>101</v>
      </c>
    </row>
    <row r="676">
      <c r="G676" s="16" t="s">
        <v>44</v>
      </c>
    </row>
    <row r="680">
      <c r="G680" s="16" t="s">
        <v>40</v>
      </c>
    </row>
    <row r="681">
      <c r="G681" s="16" t="s">
        <v>44</v>
      </c>
    </row>
    <row r="682">
      <c r="G682" s="16" t="s">
        <v>34</v>
      </c>
    </row>
    <row r="683">
      <c r="G683" s="16" t="s">
        <v>49</v>
      </c>
    </row>
    <row r="684">
      <c r="G684" s="16" t="s">
        <v>102</v>
      </c>
      <c r="H684" s="16" t="s">
        <v>103</v>
      </c>
    </row>
    <row r="685">
      <c r="G685" s="16" t="s">
        <v>69</v>
      </c>
    </row>
    <row r="686">
      <c r="G686" s="16" t="s">
        <v>104</v>
      </c>
      <c r="H686" s="16" t="s">
        <v>105</v>
      </c>
    </row>
    <row r="687">
      <c r="G687" s="16" t="s">
        <v>83</v>
      </c>
    </row>
    <row r="689">
      <c r="G689" s="16" t="s">
        <v>99</v>
      </c>
      <c r="H689" s="16" t="s">
        <v>106</v>
      </c>
      <c r="I689" s="16" t="s">
        <v>101</v>
      </c>
    </row>
    <row r="691">
      <c r="G691" s="16" t="s">
        <v>45</v>
      </c>
    </row>
    <row r="692">
      <c r="G692" s="16" t="s">
        <v>80</v>
      </c>
    </row>
    <row r="694">
      <c r="G694" s="16" t="s">
        <v>80</v>
      </c>
    </row>
    <row r="695">
      <c r="G695" s="16" t="s">
        <v>34</v>
      </c>
    </row>
    <row r="696">
      <c r="G696" s="16" t="s">
        <v>31</v>
      </c>
    </row>
    <row r="697">
      <c r="G697" s="16" t="s">
        <v>96</v>
      </c>
      <c r="H697" s="16" t="s">
        <v>93</v>
      </c>
    </row>
    <row r="698">
      <c r="G698" s="16" t="s">
        <v>60</v>
      </c>
    </row>
    <row r="699">
      <c r="G699" s="16" t="s">
        <v>61</v>
      </c>
    </row>
    <row r="702">
      <c r="G702" s="16" t="s">
        <v>100</v>
      </c>
    </row>
    <row r="703">
      <c r="G703" s="16" t="s">
        <v>43</v>
      </c>
      <c r="H703" s="16" t="s">
        <v>98</v>
      </c>
    </row>
    <row r="704">
      <c r="G704" s="16" t="s">
        <v>55</v>
      </c>
    </row>
    <row r="705">
      <c r="G705" s="16" t="s">
        <v>102</v>
      </c>
      <c r="H705" s="16" t="s">
        <v>89</v>
      </c>
      <c r="I705" s="16" t="s">
        <v>92</v>
      </c>
    </row>
    <row r="706">
      <c r="G706" s="16" t="s">
        <v>55</v>
      </c>
      <c r="H706" s="16" t="s">
        <v>107</v>
      </c>
    </row>
    <row r="708">
      <c r="G708" s="16" t="s">
        <v>31</v>
      </c>
    </row>
    <row r="709">
      <c r="G709" s="16" t="s">
        <v>43</v>
      </c>
    </row>
    <row r="710">
      <c r="G710" s="16" t="s">
        <v>29</v>
      </c>
    </row>
    <row r="711">
      <c r="G711" s="16" t="s">
        <v>31</v>
      </c>
    </row>
    <row r="712">
      <c r="G712" s="16" t="s">
        <v>31</v>
      </c>
      <c r="H712" s="16" t="s">
        <v>84</v>
      </c>
    </row>
    <row r="717">
      <c r="G717" s="16" t="s">
        <v>91</v>
      </c>
    </row>
    <row r="718">
      <c r="G718" s="16" t="s">
        <v>104</v>
      </c>
      <c r="H718" s="16" t="s">
        <v>105</v>
      </c>
    </row>
    <row r="719">
      <c r="G719" s="16" t="s">
        <v>40</v>
      </c>
      <c r="H719" s="16" t="s">
        <v>86</v>
      </c>
    </row>
    <row r="720">
      <c r="G720" s="16" t="s">
        <v>96</v>
      </c>
      <c r="H720" s="16" t="s">
        <v>93</v>
      </c>
    </row>
    <row r="721">
      <c r="G721" s="16" t="s">
        <v>83</v>
      </c>
    </row>
    <row r="725">
      <c r="G725" s="16" t="s">
        <v>69</v>
      </c>
      <c r="H725" s="16" t="s">
        <v>84</v>
      </c>
      <c r="I725" s="16" t="s">
        <v>98</v>
      </c>
    </row>
    <row r="726">
      <c r="G726" s="16" t="s">
        <v>99</v>
      </c>
    </row>
    <row r="727">
      <c r="G727" s="16" t="s">
        <v>46</v>
      </c>
    </row>
    <row r="728">
      <c r="G728" s="16" t="s">
        <v>69</v>
      </c>
    </row>
    <row r="731">
      <c r="G731" s="16" t="s">
        <v>83</v>
      </c>
    </row>
    <row r="732">
      <c r="G732" s="16" t="s">
        <v>83</v>
      </c>
    </row>
    <row r="733">
      <c r="G733" s="16" t="s">
        <v>80</v>
      </c>
    </row>
    <row r="734">
      <c r="G734" s="16" t="s">
        <v>43</v>
      </c>
      <c r="H734" s="16" t="s">
        <v>93</v>
      </c>
    </row>
    <row r="735">
      <c r="G735" s="16" t="s">
        <v>40</v>
      </c>
    </row>
    <row r="737">
      <c r="G737" s="16" t="s">
        <v>31</v>
      </c>
    </row>
    <row r="739">
      <c r="G739" s="16" t="s">
        <v>96</v>
      </c>
      <c r="H739" s="16" t="s">
        <v>93</v>
      </c>
    </row>
    <row r="741">
      <c r="G741" s="16" t="s">
        <v>33</v>
      </c>
    </row>
    <row r="742">
      <c r="G742" s="16" t="s">
        <v>104</v>
      </c>
      <c r="H742" s="16" t="s">
        <v>105</v>
      </c>
    </row>
    <row r="744">
      <c r="G744" s="16" t="s">
        <v>45</v>
      </c>
    </row>
    <row r="745">
      <c r="G745" s="16" t="s">
        <v>96</v>
      </c>
      <c r="H745" s="16" t="s">
        <v>93</v>
      </c>
    </row>
    <row r="747">
      <c r="G747" s="16" t="s">
        <v>33</v>
      </c>
    </row>
    <row r="748">
      <c r="G748" s="16" t="s">
        <v>33</v>
      </c>
    </row>
    <row r="749">
      <c r="G749" s="16" t="s">
        <v>41</v>
      </c>
    </row>
    <row r="750">
      <c r="G750" s="16" t="s">
        <v>43</v>
      </c>
      <c r="H750" s="16" t="s">
        <v>98</v>
      </c>
    </row>
    <row r="751">
      <c r="G751" s="16" t="s">
        <v>31</v>
      </c>
    </row>
    <row r="752">
      <c r="G752" s="16" t="s">
        <v>99</v>
      </c>
    </row>
    <row r="753">
      <c r="G753" s="16" t="s">
        <v>41</v>
      </c>
      <c r="H753" s="16" t="s">
        <v>90</v>
      </c>
      <c r="I753" s="16" t="s">
        <v>101</v>
      </c>
    </row>
    <row r="754">
      <c r="G754" s="16" t="s">
        <v>29</v>
      </c>
    </row>
    <row r="755">
      <c r="G755" s="16" t="s">
        <v>31</v>
      </c>
    </row>
    <row r="756">
      <c r="G756" s="16" t="s">
        <v>34</v>
      </c>
      <c r="H756" s="16" t="s">
        <v>86</v>
      </c>
      <c r="I756" s="16" t="s">
        <v>85</v>
      </c>
      <c r="J756" s="16" t="s">
        <v>108</v>
      </c>
    </row>
    <row r="757">
      <c r="G757" s="16" t="s">
        <v>34</v>
      </c>
    </row>
    <row r="760">
      <c r="G760" s="16" t="s">
        <v>40</v>
      </c>
    </row>
    <row r="761">
      <c r="G761" s="15" t="s">
        <v>23</v>
      </c>
      <c r="H761" s="15" t="s">
        <v>24</v>
      </c>
      <c r="I761" s="15" t="s">
        <v>25</v>
      </c>
      <c r="J761" s="15" t="s">
        <v>26</v>
      </c>
    </row>
    <row r="762">
      <c r="G762" s="16" t="s">
        <v>69</v>
      </c>
    </row>
    <row r="764">
      <c r="G764" s="16" t="s">
        <v>69</v>
      </c>
    </row>
    <row r="765">
      <c r="G765" s="16" t="s">
        <v>29</v>
      </c>
    </row>
    <row r="766">
      <c r="G766" s="16" t="s">
        <v>55</v>
      </c>
    </row>
    <row r="767">
      <c r="G767" s="16" t="s">
        <v>80</v>
      </c>
    </row>
    <row r="769">
      <c r="G769" s="16" t="s">
        <v>60</v>
      </c>
      <c r="H769" s="16" t="s">
        <v>81</v>
      </c>
      <c r="I769" s="16" t="s">
        <v>82</v>
      </c>
    </row>
    <row r="770">
      <c r="G770" s="16" t="s">
        <v>83</v>
      </c>
    </row>
    <row r="771">
      <c r="G771" s="16" t="s">
        <v>31</v>
      </c>
      <c r="H771" s="16" t="s">
        <v>84</v>
      </c>
      <c r="I771" s="16" t="s">
        <v>85</v>
      </c>
      <c r="J771" s="16" t="s">
        <v>86</v>
      </c>
    </row>
    <row r="773">
      <c r="G773" s="16" t="s">
        <v>45</v>
      </c>
    </row>
    <row r="774">
      <c r="G774" s="16" t="s">
        <v>43</v>
      </c>
    </row>
    <row r="775">
      <c r="G775" s="16" t="s">
        <v>31</v>
      </c>
      <c r="H775" s="16" t="s">
        <v>87</v>
      </c>
    </row>
    <row r="776">
      <c r="G776" s="16" t="s">
        <v>33</v>
      </c>
    </row>
    <row r="777">
      <c r="G777" s="16" t="s">
        <v>31</v>
      </c>
    </row>
    <row r="778">
      <c r="G778" s="16" t="s">
        <v>83</v>
      </c>
    </row>
    <row r="779">
      <c r="G779" s="16" t="s">
        <v>88</v>
      </c>
      <c r="H779" s="16" t="s">
        <v>89</v>
      </c>
      <c r="I779" s="16" t="s">
        <v>90</v>
      </c>
    </row>
    <row r="780">
      <c r="G780" s="16" t="s">
        <v>45</v>
      </c>
    </row>
    <row r="783">
      <c r="G783" s="16" t="s">
        <v>40</v>
      </c>
      <c r="H783" s="16" t="s">
        <v>89</v>
      </c>
    </row>
    <row r="784">
      <c r="G784" s="16" t="s">
        <v>61</v>
      </c>
    </row>
    <row r="786">
      <c r="G786" s="16" t="s">
        <v>51</v>
      </c>
    </row>
    <row r="787">
      <c r="G787" s="16" t="s">
        <v>91</v>
      </c>
      <c r="H787" s="16" t="s">
        <v>92</v>
      </c>
      <c r="I787" s="16" t="s">
        <v>93</v>
      </c>
    </row>
    <row r="788">
      <c r="G788" s="16" t="s">
        <v>94</v>
      </c>
    </row>
    <row r="789">
      <c r="G789" s="16" t="s">
        <v>95</v>
      </c>
    </row>
    <row r="791">
      <c r="G791" s="16" t="s">
        <v>34</v>
      </c>
    </row>
    <row r="793">
      <c r="G793" s="16" t="s">
        <v>44</v>
      </c>
    </row>
    <row r="794">
      <c r="G794" s="16" t="s">
        <v>44</v>
      </c>
    </row>
    <row r="795">
      <c r="G795" s="16" t="s">
        <v>29</v>
      </c>
    </row>
    <row r="799">
      <c r="G799" s="16" t="s">
        <v>48</v>
      </c>
    </row>
    <row r="800">
      <c r="G800" s="16" t="s">
        <v>46</v>
      </c>
    </row>
    <row r="801">
      <c r="G801" s="16" t="s">
        <v>69</v>
      </c>
    </row>
    <row r="803">
      <c r="G803" s="16" t="s">
        <v>46</v>
      </c>
    </row>
    <row r="805">
      <c r="G805" s="16" t="s">
        <v>29</v>
      </c>
    </row>
    <row r="807">
      <c r="G807" s="16" t="s">
        <v>46</v>
      </c>
    </row>
    <row r="808">
      <c r="G808" s="16" t="s">
        <v>41</v>
      </c>
    </row>
    <row r="809">
      <c r="G809" s="16" t="s">
        <v>96</v>
      </c>
      <c r="H809" s="16" t="s">
        <v>93</v>
      </c>
    </row>
    <row r="810">
      <c r="G810" s="16" t="s">
        <v>31</v>
      </c>
    </row>
    <row r="811">
      <c r="G811" s="16" t="s">
        <v>34</v>
      </c>
    </row>
    <row r="812">
      <c r="G812" s="16" t="s">
        <v>49</v>
      </c>
    </row>
    <row r="815">
      <c r="G815" s="16" t="s">
        <v>34</v>
      </c>
    </row>
    <row r="816">
      <c r="G816" s="16" t="s">
        <v>34</v>
      </c>
      <c r="H816" s="16" t="s">
        <v>86</v>
      </c>
      <c r="I816" s="16" t="s">
        <v>97</v>
      </c>
    </row>
    <row r="817">
      <c r="G817" s="16" t="s">
        <v>69</v>
      </c>
    </row>
    <row r="818">
      <c r="G818" s="16" t="s">
        <v>43</v>
      </c>
      <c r="H818" s="16" t="s">
        <v>98</v>
      </c>
    </row>
    <row r="819">
      <c r="G819" s="16" t="s">
        <v>44</v>
      </c>
      <c r="H819" s="16" t="s">
        <v>84</v>
      </c>
    </row>
    <row r="820">
      <c r="G820" s="16" t="s">
        <v>34</v>
      </c>
    </row>
    <row r="821">
      <c r="G821" s="16" t="s">
        <v>43</v>
      </c>
    </row>
    <row r="822">
      <c r="G822" s="16" t="s">
        <v>29</v>
      </c>
    </row>
    <row r="824">
      <c r="G824" s="16" t="s">
        <v>99</v>
      </c>
    </row>
    <row r="825">
      <c r="G825" s="16" t="s">
        <v>100</v>
      </c>
    </row>
    <row r="827">
      <c r="G827" s="16" t="s">
        <v>41</v>
      </c>
      <c r="H827" s="16" t="s">
        <v>90</v>
      </c>
      <c r="I827" s="16" t="s">
        <v>85</v>
      </c>
      <c r="J827" s="16" t="s">
        <v>101</v>
      </c>
    </row>
    <row r="828">
      <c r="G828" s="16" t="s">
        <v>44</v>
      </c>
    </row>
    <row r="832">
      <c r="G832" s="16" t="s">
        <v>40</v>
      </c>
    </row>
    <row r="833">
      <c r="G833" s="16" t="s">
        <v>44</v>
      </c>
    </row>
    <row r="834">
      <c r="G834" s="16" t="s">
        <v>34</v>
      </c>
    </row>
    <row r="835">
      <c r="G835" s="16" t="s">
        <v>49</v>
      </c>
    </row>
    <row r="836">
      <c r="G836" s="16" t="s">
        <v>102</v>
      </c>
      <c r="H836" s="16" t="s">
        <v>103</v>
      </c>
    </row>
    <row r="837">
      <c r="G837" s="16" t="s">
        <v>69</v>
      </c>
    </row>
    <row r="838">
      <c r="G838" s="16" t="s">
        <v>104</v>
      </c>
      <c r="H838" s="16" t="s">
        <v>105</v>
      </c>
    </row>
    <row r="839">
      <c r="G839" s="16" t="s">
        <v>83</v>
      </c>
    </row>
    <row r="841">
      <c r="G841" s="16" t="s">
        <v>99</v>
      </c>
      <c r="H841" s="16" t="s">
        <v>106</v>
      </c>
      <c r="I841" s="16" t="s">
        <v>101</v>
      </c>
    </row>
    <row r="843">
      <c r="G843" s="16" t="s">
        <v>45</v>
      </c>
    </row>
    <row r="844">
      <c r="G844" s="16" t="s">
        <v>80</v>
      </c>
    </row>
    <row r="846">
      <c r="G846" s="16" t="s">
        <v>80</v>
      </c>
    </row>
    <row r="847">
      <c r="G847" s="16" t="s">
        <v>34</v>
      </c>
    </row>
    <row r="848">
      <c r="G848" s="16" t="s">
        <v>31</v>
      </c>
    </row>
    <row r="849">
      <c r="G849" s="16" t="s">
        <v>96</v>
      </c>
      <c r="H849" s="16" t="s">
        <v>93</v>
      </c>
    </row>
    <row r="850">
      <c r="G850" s="16" t="s">
        <v>60</v>
      </c>
    </row>
    <row r="851">
      <c r="G851" s="16" t="s">
        <v>61</v>
      </c>
    </row>
    <row r="854">
      <c r="G854" s="16" t="s">
        <v>100</v>
      </c>
    </row>
    <row r="855">
      <c r="G855" s="16" t="s">
        <v>43</v>
      </c>
      <c r="H855" s="16" t="s">
        <v>98</v>
      </c>
    </row>
    <row r="856">
      <c r="G856" s="16" t="s">
        <v>55</v>
      </c>
    </row>
    <row r="857">
      <c r="G857" s="16" t="s">
        <v>102</v>
      </c>
      <c r="H857" s="16" t="s">
        <v>89</v>
      </c>
      <c r="I857" s="16" t="s">
        <v>92</v>
      </c>
    </row>
    <row r="858">
      <c r="G858" s="16" t="s">
        <v>55</v>
      </c>
      <c r="H858" s="16" t="s">
        <v>107</v>
      </c>
    </row>
    <row r="860">
      <c r="G860" s="16" t="s">
        <v>31</v>
      </c>
    </row>
    <row r="861">
      <c r="G861" s="16" t="s">
        <v>43</v>
      </c>
    </row>
    <row r="862">
      <c r="G862" s="16" t="s">
        <v>29</v>
      </c>
    </row>
    <row r="863">
      <c r="G863" s="16" t="s">
        <v>31</v>
      </c>
    </row>
    <row r="864">
      <c r="G864" s="16" t="s">
        <v>31</v>
      </c>
      <c r="H864" s="16" t="s">
        <v>84</v>
      </c>
    </row>
    <row r="869">
      <c r="G869" s="16" t="s">
        <v>91</v>
      </c>
    </row>
    <row r="870">
      <c r="G870" s="16" t="s">
        <v>104</v>
      </c>
      <c r="H870" s="16" t="s">
        <v>105</v>
      </c>
    </row>
    <row r="871">
      <c r="G871" s="16" t="s">
        <v>40</v>
      </c>
      <c r="H871" s="16" t="s">
        <v>86</v>
      </c>
    </row>
    <row r="872">
      <c r="G872" s="16" t="s">
        <v>96</v>
      </c>
      <c r="H872" s="16" t="s">
        <v>93</v>
      </c>
    </row>
    <row r="873">
      <c r="G873" s="16" t="s">
        <v>83</v>
      </c>
    </row>
    <row r="877">
      <c r="G877" s="16" t="s">
        <v>69</v>
      </c>
      <c r="H877" s="16" t="s">
        <v>84</v>
      </c>
      <c r="I877" s="16" t="s">
        <v>98</v>
      </c>
    </row>
    <row r="878">
      <c r="G878" s="16" t="s">
        <v>99</v>
      </c>
    </row>
    <row r="879">
      <c r="G879" s="16" t="s">
        <v>46</v>
      </c>
    </row>
    <row r="880">
      <c r="G880" s="16" t="s">
        <v>69</v>
      </c>
    </row>
    <row r="883">
      <c r="G883" s="16" t="s">
        <v>83</v>
      </c>
    </row>
    <row r="884">
      <c r="G884" s="16" t="s">
        <v>83</v>
      </c>
    </row>
    <row r="885">
      <c r="G885" s="16" t="s">
        <v>80</v>
      </c>
    </row>
    <row r="886">
      <c r="G886" s="16" t="s">
        <v>43</v>
      </c>
      <c r="H886" s="16" t="s">
        <v>93</v>
      </c>
    </row>
    <row r="887">
      <c r="G887" s="16" t="s">
        <v>40</v>
      </c>
    </row>
    <row r="889">
      <c r="G889" s="16" t="s">
        <v>31</v>
      </c>
    </row>
    <row r="891">
      <c r="G891" s="16" t="s">
        <v>96</v>
      </c>
      <c r="H891" s="16" t="s">
        <v>93</v>
      </c>
    </row>
    <row r="893">
      <c r="G893" s="16" t="s">
        <v>33</v>
      </c>
    </row>
    <row r="894">
      <c r="G894" s="16" t="s">
        <v>104</v>
      </c>
      <c r="H894" s="16" t="s">
        <v>105</v>
      </c>
    </row>
    <row r="896">
      <c r="G896" s="16" t="s">
        <v>45</v>
      </c>
    </row>
    <row r="897">
      <c r="G897" s="16" t="s">
        <v>96</v>
      </c>
      <c r="H897" s="16" t="s">
        <v>93</v>
      </c>
    </row>
    <row r="899">
      <c r="G899" s="16" t="s">
        <v>33</v>
      </c>
    </row>
    <row r="900">
      <c r="G900" s="16" t="s">
        <v>33</v>
      </c>
    </row>
    <row r="901">
      <c r="G901" s="16" t="s">
        <v>41</v>
      </c>
    </row>
    <row r="902">
      <c r="G902" s="16" t="s">
        <v>43</v>
      </c>
      <c r="H902" s="16" t="s">
        <v>98</v>
      </c>
    </row>
    <row r="903">
      <c r="G903" s="16" t="s">
        <v>31</v>
      </c>
    </row>
    <row r="904">
      <c r="G904" s="16" t="s">
        <v>99</v>
      </c>
    </row>
    <row r="905">
      <c r="G905" s="16" t="s">
        <v>41</v>
      </c>
      <c r="H905" s="16" t="s">
        <v>90</v>
      </c>
      <c r="I905" s="16" t="s">
        <v>101</v>
      </c>
    </row>
    <row r="906">
      <c r="G906" s="16" t="s">
        <v>29</v>
      </c>
    </row>
    <row r="907">
      <c r="G907" s="16" t="s">
        <v>31</v>
      </c>
    </row>
    <row r="908">
      <c r="G908" s="16" t="s">
        <v>34</v>
      </c>
      <c r="H908" s="16" t="s">
        <v>86</v>
      </c>
      <c r="I908" s="16" t="s">
        <v>85</v>
      </c>
      <c r="J908" s="16" t="s">
        <v>108</v>
      </c>
    </row>
    <row r="909">
      <c r="G909" s="16" t="s">
        <v>34</v>
      </c>
    </row>
    <row r="912">
      <c r="G912" s="16" t="s">
        <v>40</v>
      </c>
    </row>
  </sheetData>
  <autoFilter ref="$A$1:$X$999">
    <sortState ref="A1:X999">
      <sortCondition ref="A1:A999"/>
    </sortState>
  </autoFilter>
  <conditionalFormatting sqref="D1:D999">
    <cfRule type="containsText" dxfId="0" priority="1" operator="containsText" text="Yes">
      <formula>NOT(ISERROR(SEARCH(("Yes"),(D1))))</formula>
    </cfRule>
  </conditionalFormatting>
  <conditionalFormatting sqref="D1:D999">
    <cfRule type="containsText" dxfId="1" priority="2" operator="containsText" text="No">
      <formula>NOT(ISERROR(SEARCH(("No"),(D1))))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1.0"/>
    <col customWidth="1" min="3" max="3" width="9.25"/>
    <col customWidth="1" min="4" max="4" width="17.0"/>
    <col customWidth="1" min="5" max="5" width="16.13"/>
  </cols>
  <sheetData>
    <row r="1">
      <c r="A1" s="17"/>
      <c r="B1" s="18" t="s">
        <v>109</v>
      </c>
      <c r="C1" s="18" t="s">
        <v>110</v>
      </c>
      <c r="D1" s="18" t="s">
        <v>111</v>
      </c>
      <c r="E1" s="18" t="s">
        <v>112</v>
      </c>
      <c r="F1" s="18" t="s">
        <v>113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8">
        <v>1.0</v>
      </c>
      <c r="B2" s="20" t="s">
        <v>114</v>
      </c>
      <c r="C2" s="20" t="s">
        <v>115</v>
      </c>
      <c r="D2" s="20" t="s">
        <v>116</v>
      </c>
      <c r="E2" s="20" t="s">
        <v>117</v>
      </c>
      <c r="F2" s="20" t="s">
        <v>118</v>
      </c>
    </row>
    <row r="3">
      <c r="A3" s="18">
        <v>2.0</v>
      </c>
      <c r="B3" s="21" t="s">
        <v>119</v>
      </c>
      <c r="C3" s="21" t="s">
        <v>120</v>
      </c>
      <c r="D3" s="21" t="s">
        <v>121</v>
      </c>
      <c r="E3" s="21" t="s">
        <v>122</v>
      </c>
      <c r="F3" s="21">
        <v>33704.0</v>
      </c>
    </row>
    <row r="4">
      <c r="A4" s="18">
        <v>3.0</v>
      </c>
      <c r="B4" s="21" t="s">
        <v>123</v>
      </c>
      <c r="C4" s="21" t="s">
        <v>124</v>
      </c>
      <c r="D4" s="21" t="s">
        <v>125</v>
      </c>
      <c r="E4" s="21" t="s">
        <v>126</v>
      </c>
      <c r="F4" s="21">
        <v>46202.0</v>
      </c>
    </row>
    <row r="5">
      <c r="A5" s="18">
        <v>4.0</v>
      </c>
      <c r="B5" s="21" t="s">
        <v>127</v>
      </c>
      <c r="C5" s="21" t="s">
        <v>128</v>
      </c>
      <c r="D5" s="21" t="s">
        <v>129</v>
      </c>
      <c r="E5" s="21" t="s">
        <v>130</v>
      </c>
      <c r="F5" s="21">
        <v>70139.0</v>
      </c>
    </row>
    <row r="6">
      <c r="A6" s="18">
        <v>5.0</v>
      </c>
      <c r="B6" s="21" t="s">
        <v>131</v>
      </c>
      <c r="C6" s="21" t="s">
        <v>31</v>
      </c>
      <c r="D6" s="21" t="s">
        <v>132</v>
      </c>
      <c r="E6" s="21" t="s">
        <v>133</v>
      </c>
      <c r="F6" s="21">
        <v>75409.0</v>
      </c>
    </row>
    <row r="7">
      <c r="A7" s="18">
        <v>6.0</v>
      </c>
      <c r="B7" s="21" t="s">
        <v>134</v>
      </c>
      <c r="C7" s="21" t="s">
        <v>135</v>
      </c>
      <c r="D7" s="21" t="s">
        <v>136</v>
      </c>
      <c r="E7" s="21" t="s">
        <v>137</v>
      </c>
      <c r="F7" s="21">
        <v>89503.0</v>
      </c>
    </row>
    <row r="8">
      <c r="A8" s="18">
        <v>7.0</v>
      </c>
      <c r="B8" s="21" t="s">
        <v>138</v>
      </c>
      <c r="C8" s="21" t="s">
        <v>139</v>
      </c>
      <c r="D8" s="21" t="s">
        <v>140</v>
      </c>
      <c r="E8" s="21" t="s">
        <v>141</v>
      </c>
      <c r="F8" s="21">
        <v>22150.0</v>
      </c>
    </row>
    <row r="9">
      <c r="A9" s="18">
        <v>8.0</v>
      </c>
      <c r="B9" s="21" t="s">
        <v>142</v>
      </c>
      <c r="C9" s="21" t="s">
        <v>143</v>
      </c>
      <c r="D9" s="21" t="s">
        <v>144</v>
      </c>
      <c r="E9" s="21" t="s">
        <v>145</v>
      </c>
      <c r="F9" s="22" t="s">
        <v>146</v>
      </c>
    </row>
    <row r="10">
      <c r="A10" s="17"/>
    </row>
    <row r="11">
      <c r="A11" s="17"/>
    </row>
    <row r="12">
      <c r="A12" s="17"/>
      <c r="B12" s="18" t="s">
        <v>109</v>
      </c>
      <c r="C12" s="18" t="s">
        <v>110</v>
      </c>
      <c r="D12" s="18" t="s">
        <v>111</v>
      </c>
      <c r="E12" s="18" t="s">
        <v>112</v>
      </c>
      <c r="F12" s="18" t="s">
        <v>113</v>
      </c>
    </row>
    <row r="13">
      <c r="A13" s="18">
        <v>1.0</v>
      </c>
      <c r="B13" s="23" t="s">
        <v>147</v>
      </c>
      <c r="C13" s="20" t="s">
        <v>114</v>
      </c>
      <c r="D13" s="20" t="s">
        <v>115</v>
      </c>
    </row>
    <row r="14">
      <c r="A14" s="18">
        <v>2.0</v>
      </c>
      <c r="B14" s="3">
        <v>57395.0</v>
      </c>
      <c r="C14" s="3" t="s">
        <v>148</v>
      </c>
      <c r="D14" s="3" t="s">
        <v>149</v>
      </c>
    </row>
    <row r="15">
      <c r="A15" s="18">
        <v>3.0</v>
      </c>
      <c r="B15" s="3">
        <v>38535.0</v>
      </c>
      <c r="C15" s="3" t="s">
        <v>150</v>
      </c>
      <c r="D15" s="3" t="s">
        <v>151</v>
      </c>
    </row>
    <row r="16">
      <c r="A16" s="18">
        <v>4.0</v>
      </c>
      <c r="B16" s="3">
        <v>58493.0</v>
      </c>
      <c r="C16" s="3" t="s">
        <v>152</v>
      </c>
      <c r="D16" s="3" t="s">
        <v>153</v>
      </c>
    </row>
    <row r="17">
      <c r="A17" s="18">
        <v>5.0</v>
      </c>
      <c r="B17" s="3">
        <v>92838.0</v>
      </c>
      <c r="C17" s="3" t="s">
        <v>154</v>
      </c>
      <c r="D17" s="3" t="s">
        <v>155</v>
      </c>
    </row>
    <row r="18">
      <c r="A18" s="18">
        <v>6.0</v>
      </c>
      <c r="B18" s="3">
        <v>116274.0</v>
      </c>
      <c r="C18" s="3" t="s">
        <v>156</v>
      </c>
      <c r="D18" s="3" t="s">
        <v>157</v>
      </c>
    </row>
    <row r="19">
      <c r="A19" s="18">
        <v>7.0</v>
      </c>
      <c r="B19" s="3">
        <v>82172.0</v>
      </c>
      <c r="C19" s="3" t="s">
        <v>158</v>
      </c>
      <c r="D19" s="3" t="s">
        <v>159</v>
      </c>
    </row>
    <row r="20">
      <c r="A20" s="18">
        <v>8.0</v>
      </c>
      <c r="B20" s="3">
        <v>46820.0</v>
      </c>
      <c r="C20" s="3" t="s">
        <v>160</v>
      </c>
      <c r="D20" s="3" t="s">
        <v>161</v>
      </c>
    </row>
    <row r="21">
      <c r="A21" s="17"/>
      <c r="B21" s="5"/>
      <c r="C21" s="5"/>
      <c r="D21" s="5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drawing r:id="rId1"/>
</worksheet>
</file>