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SlidingTileRep\docs\budget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37" i="1" l="1"/>
  <c r="D36" i="1"/>
  <c r="Z35" i="1"/>
  <c r="R35" i="1"/>
  <c r="J35" i="1"/>
  <c r="D35" i="1"/>
  <c r="AE23" i="1"/>
  <c r="AD23" i="1"/>
  <c r="AC23" i="1"/>
  <c r="Y22" i="1"/>
  <c r="W22" i="1"/>
  <c r="U22" i="1"/>
  <c r="S22" i="1"/>
  <c r="Q22" i="1"/>
  <c r="O22" i="1"/>
  <c r="M22" i="1"/>
  <c r="K22" i="1"/>
  <c r="I22" i="1"/>
  <c r="G22" i="1"/>
  <c r="E22" i="1"/>
  <c r="G15" i="1"/>
  <c r="Z23" i="1" s="1"/>
  <c r="F9" i="1"/>
  <c r="X35" i="1" s="1"/>
  <c r="F11" i="1" l="1"/>
  <c r="K23" i="1"/>
  <c r="S23" i="1"/>
  <c r="I35" i="1"/>
  <c r="Q35" i="1"/>
  <c r="Y35" i="1"/>
  <c r="K35" i="1"/>
  <c r="S35" i="1"/>
  <c r="M23" i="1"/>
  <c r="U23" i="1"/>
  <c r="F23" i="1"/>
  <c r="N23" i="1"/>
  <c r="V23" i="1"/>
  <c r="AC24" i="1"/>
  <c r="AC26" i="1"/>
  <c r="AC28" i="1"/>
  <c r="AC30" i="1"/>
  <c r="AC32" i="1"/>
  <c r="L35" i="1"/>
  <c r="T35" i="1"/>
  <c r="E23" i="1"/>
  <c r="G23" i="1"/>
  <c r="O23" i="1"/>
  <c r="W23" i="1"/>
  <c r="E35" i="1"/>
  <c r="M35" i="1"/>
  <c r="U35" i="1"/>
  <c r="T23" i="1"/>
  <c r="H23" i="1"/>
  <c r="P23" i="1"/>
  <c r="X23" i="1"/>
  <c r="F35" i="1"/>
  <c r="N35" i="1"/>
  <c r="V35" i="1"/>
  <c r="Q23" i="1"/>
  <c r="Y23" i="1"/>
  <c r="G35" i="1"/>
  <c r="O35" i="1"/>
  <c r="W35" i="1"/>
  <c r="L23" i="1"/>
  <c r="I23" i="1"/>
  <c r="F10" i="1"/>
  <c r="J23" i="1"/>
  <c r="R23" i="1"/>
  <c r="AC25" i="1"/>
  <c r="AC27" i="1"/>
  <c r="AC29" i="1"/>
  <c r="AC31" i="1"/>
  <c r="AC33" i="1"/>
  <c r="H35" i="1"/>
  <c r="P35" i="1"/>
  <c r="Y36" i="1" l="1"/>
  <c r="Q36" i="1"/>
  <c r="I36" i="1"/>
  <c r="L18" i="1" s="1"/>
  <c r="S36" i="1"/>
  <c r="X36" i="1"/>
  <c r="P36" i="1"/>
  <c r="P42" i="1" s="1"/>
  <c r="H36" i="1"/>
  <c r="H42" i="1" s="1"/>
  <c r="W36" i="1"/>
  <c r="O36" i="1"/>
  <c r="G36" i="1"/>
  <c r="V36" i="1"/>
  <c r="V42" i="1" s="1"/>
  <c r="N36" i="1"/>
  <c r="F36" i="1"/>
  <c r="AD32" i="1"/>
  <c r="AD30" i="1"/>
  <c r="AD28" i="1"/>
  <c r="AD26" i="1"/>
  <c r="AD24" i="1"/>
  <c r="U36" i="1"/>
  <c r="U42" i="1" s="1"/>
  <c r="V43" i="1" s="1"/>
  <c r="M36" i="1"/>
  <c r="M42" i="1" s="1"/>
  <c r="N43" i="1" s="1"/>
  <c r="E36" i="1"/>
  <c r="T36" i="1"/>
  <c r="L36" i="1"/>
  <c r="L42" i="1" s="1"/>
  <c r="Z36" i="1"/>
  <c r="R36" i="1"/>
  <c r="J36" i="1"/>
  <c r="AD33" i="1"/>
  <c r="AF33" i="1" s="1"/>
  <c r="AD31" i="1"/>
  <c r="AD29" i="1"/>
  <c r="AD27" i="1"/>
  <c r="AD25" i="1"/>
  <c r="K36" i="1"/>
  <c r="AF32" i="1"/>
  <c r="V37" i="1"/>
  <c r="N37" i="1"/>
  <c r="F37" i="1"/>
  <c r="AE31" i="1"/>
  <c r="AE25" i="1"/>
  <c r="U37" i="1"/>
  <c r="M37" i="1"/>
  <c r="E37" i="1"/>
  <c r="P37" i="1"/>
  <c r="T37" i="1"/>
  <c r="L37" i="1"/>
  <c r="AE32" i="1"/>
  <c r="AE30" i="1"/>
  <c r="AF30" i="1" s="1"/>
  <c r="AE28" i="1"/>
  <c r="AE26" i="1"/>
  <c r="AF26" i="1" s="1"/>
  <c r="AE24" i="1"/>
  <c r="AE33" i="1"/>
  <c r="S37" i="1"/>
  <c r="K37" i="1"/>
  <c r="K42" i="1" s="1"/>
  <c r="X37" i="1"/>
  <c r="Z37" i="1"/>
  <c r="R37" i="1"/>
  <c r="J37" i="1"/>
  <c r="AE29" i="1"/>
  <c r="Y37" i="1"/>
  <c r="Q37" i="1"/>
  <c r="I37" i="1"/>
  <c r="H37" i="1"/>
  <c r="W37" i="1"/>
  <c r="W42" i="1" s="1"/>
  <c r="O37" i="1"/>
  <c r="G37" i="1"/>
  <c r="G42" i="1" s="1"/>
  <c r="H43" i="1" s="1"/>
  <c r="AE27" i="1"/>
  <c r="T42" i="1"/>
  <c r="E42" i="1"/>
  <c r="AF31" i="1"/>
  <c r="F42" i="1"/>
  <c r="AF28" i="1"/>
  <c r="S42" i="1"/>
  <c r="N42" i="1"/>
  <c r="Z18" i="1"/>
  <c r="O42" i="1"/>
  <c r="AF24" i="1"/>
  <c r="AC36" i="1"/>
  <c r="Y42" i="1"/>
  <c r="AF29" i="1"/>
  <c r="AF27" i="1"/>
  <c r="AF25" i="1"/>
  <c r="Q42" i="1"/>
  <c r="L43" i="1" l="1"/>
  <c r="V18" i="1"/>
  <c r="J42" i="1"/>
  <c r="AD36" i="1"/>
  <c r="P43" i="1"/>
  <c r="I42" i="1"/>
  <c r="J43" i="1" s="1"/>
  <c r="L17" i="1"/>
  <c r="R42" i="1"/>
  <c r="Z42" i="1"/>
  <c r="H18" i="1"/>
  <c r="Z43" i="1"/>
  <c r="F43" i="1"/>
  <c r="R43" i="1"/>
  <c r="AF36" i="1"/>
  <c r="T43" i="1"/>
  <c r="AE36" i="1"/>
  <c r="X42" i="1"/>
  <c r="X43" i="1" s="1"/>
  <c r="AE42" i="1" l="1"/>
  <c r="AE43" i="1"/>
  <c r="C47" i="1" s="1"/>
</calcChain>
</file>

<file path=xl/sharedStrings.xml><?xml version="1.0" encoding="utf-8"?>
<sst xmlns="http://schemas.openxmlformats.org/spreadsheetml/2006/main" count="322" uniqueCount="55">
  <si>
    <t>Starting Criteria</t>
  </si>
  <si>
    <t>Week</t>
  </si>
  <si>
    <t>Days</t>
  </si>
  <si>
    <t>Weekly Work</t>
  </si>
  <si>
    <t>Team Sliding Tile</t>
  </si>
  <si>
    <t>Hours</t>
  </si>
  <si>
    <t>Prof Dev Module</t>
  </si>
  <si>
    <t xml:space="preserve">Proportion of total year effort </t>
  </si>
  <si>
    <t>Live Project</t>
  </si>
  <si>
    <t>Proportion of Prof Dev</t>
  </si>
  <si>
    <t>Effort</t>
  </si>
  <si>
    <t>Totals</t>
  </si>
  <si>
    <t>For Selection</t>
  </si>
  <si>
    <t>Minimum</t>
  </si>
  <si>
    <t>Hours per Week</t>
  </si>
  <si>
    <t>Term</t>
  </si>
  <si>
    <t>Requirements</t>
  </si>
  <si>
    <t>Expected</t>
  </si>
  <si>
    <t>Extra-curricular hours per night</t>
  </si>
  <si>
    <t>Non-term</t>
  </si>
  <si>
    <t>Design</t>
  </si>
  <si>
    <t>Stretch</t>
  </si>
  <si>
    <t>Extra curricular hours per night</t>
  </si>
  <si>
    <t>Impl</t>
  </si>
  <si>
    <t>None</t>
  </si>
  <si>
    <t>Year</t>
  </si>
  <si>
    <t>Month</t>
  </si>
  <si>
    <t>Day</t>
  </si>
  <si>
    <t>Start Date</t>
  </si>
  <si>
    <t>Investigation</t>
  </si>
  <si>
    <t>Implementation</t>
  </si>
  <si>
    <t>Release</t>
  </si>
  <si>
    <t>Team</t>
  </si>
  <si>
    <t>Your team name here</t>
  </si>
  <si>
    <t>Member</t>
  </si>
  <si>
    <t>Sprint</t>
  </si>
  <si>
    <t>Commencing</t>
  </si>
  <si>
    <t>Total</t>
  </si>
  <si>
    <t>Connor Waplington</t>
  </si>
  <si>
    <t>PM</t>
  </si>
  <si>
    <t>Ryan Charles Simms</t>
  </si>
  <si>
    <t>Web Dev</t>
  </si>
  <si>
    <t>TL</t>
  </si>
  <si>
    <t>Syed</t>
  </si>
  <si>
    <t>Muhammed</t>
  </si>
  <si>
    <t>John</t>
  </si>
  <si>
    <t>Programmer</t>
  </si>
  <si>
    <t>Member  7</t>
  </si>
  <si>
    <t>Member  8</t>
  </si>
  <si>
    <t>Member  9</t>
  </si>
  <si>
    <t>Member  10</t>
  </si>
  <si>
    <t>Total Hours</t>
  </si>
  <si>
    <t xml:space="preserve">You have </t>
  </si>
  <si>
    <t>Hours, to spend on your project</t>
  </si>
  <si>
    <t>Alvaro Alamillo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</si>
</sst>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3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</fills>
  <borders count="6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" fontId="0" fillId="0" borderId="0" xfId="0" applyNumberFormat="1" applyFont="1"/>
    <xf numFmtId="0" fontId="2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 applyFont="1"/>
    <xf numFmtId="0" fontId="0" fillId="2" borderId="4" xfId="0" applyFont="1" applyFill="1" applyBorder="1"/>
    <xf numFmtId="1" fontId="1" fillId="2" borderId="4" xfId="0" applyNumberFormat="1" applyFont="1" applyFill="1" applyBorder="1"/>
    <xf numFmtId="0" fontId="0" fillId="3" borderId="4" xfId="0" applyFont="1" applyFill="1" applyBorder="1"/>
    <xf numFmtId="1" fontId="1" fillId="3" borderId="4" xfId="0" applyNumberFormat="1" applyFont="1" applyFill="1" applyBorder="1"/>
    <xf numFmtId="0" fontId="0" fillId="4" borderId="4" xfId="0" applyFont="1" applyFill="1" applyBorder="1"/>
    <xf numFmtId="1" fontId="0" fillId="4" borderId="4" xfId="0" applyNumberFormat="1" applyFont="1" applyFill="1" applyBorder="1"/>
    <xf numFmtId="0" fontId="0" fillId="5" borderId="4" xfId="0" applyFont="1" applyFill="1" applyBorder="1"/>
    <xf numFmtId="1" fontId="1" fillId="5" borderId="4" xfId="0" applyNumberFormat="1" applyFont="1" applyFill="1" applyBorder="1"/>
    <xf numFmtId="1" fontId="1" fillId="0" borderId="0" xfId="0" applyNumberFormat="1" applyFont="1"/>
    <xf numFmtId="1" fontId="1" fillId="0" borderId="5" xfId="0" applyNumberFormat="1" applyFont="1" applyBorder="1"/>
    <xf numFmtId="0" fontId="0" fillId="0" borderId="0" xfId="0" applyFont="1" applyAlignme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4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"/>
  <sheetViews>
    <sheetView showGridLines="0" showRowColHeaders="0" tabSelected="1" topLeftCell="C2" zoomScale="86" zoomScaleNormal="86" workbookViewId="0">
      <selection activeCell="Y3" sqref="Y3"/>
    </sheetView>
  </sheetViews>
  <sheetFormatPr defaultColWidth="11.25" defaultRowHeight="15" customHeight="1" x14ac:dyDescent="0.25"/>
  <cols>
    <col min="1" max="1" width="10.75" customWidth="1"/>
    <col min="2" max="2" width="21.5" customWidth="1"/>
    <col min="3" max="3" width="19.75" customWidth="1"/>
    <col min="4" max="4" width="16.125" customWidth="1"/>
    <col min="5" max="20" width="10.75" customWidth="1"/>
    <col min="21" max="21" width="11.625" customWidth="1"/>
    <col min="22" max="33" width="10.75" customWidth="1"/>
    <col min="34" max="43" width="11.25" customWidth="1"/>
  </cols>
  <sheetData>
    <row r="1" spans="1:33" ht="15.7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3"/>
      <c r="AD1" s="3"/>
      <c r="AE1" s="3"/>
      <c r="AF1" s="3"/>
      <c r="AG1" s="1"/>
    </row>
    <row r="2" spans="1:33" ht="15.75" x14ac:dyDescent="0.25">
      <c r="A2" s="1"/>
      <c r="B2" s="2" t="s">
        <v>1</v>
      </c>
      <c r="C2" s="1">
        <v>7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/>
      <c r="AD2" s="3"/>
      <c r="AE2" s="3"/>
      <c r="AF2" s="3"/>
      <c r="AG2" s="1"/>
    </row>
    <row r="3" spans="1:33" ht="46.5" x14ac:dyDescent="0.7">
      <c r="A3" s="1"/>
      <c r="B3" s="2" t="s">
        <v>3</v>
      </c>
      <c r="C3" s="1">
        <v>5</v>
      </c>
      <c r="D3" s="1" t="s">
        <v>2</v>
      </c>
      <c r="E3" s="1"/>
      <c r="F3" s="1"/>
      <c r="G3" s="1"/>
      <c r="H3" s="4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3"/>
      <c r="AE3" s="3"/>
      <c r="AF3" s="3"/>
      <c r="AG3" s="1"/>
    </row>
    <row r="4" spans="1:33" ht="15.75" x14ac:dyDescent="0.25">
      <c r="A4" s="1"/>
      <c r="B4" s="2" t="s">
        <v>3</v>
      </c>
      <c r="C4" s="1">
        <v>37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  <c r="AE4" s="3"/>
      <c r="AF4" s="3"/>
      <c r="AG4" s="1"/>
    </row>
    <row r="5" spans="1:33" ht="15.75" x14ac:dyDescent="0.25">
      <c r="A5" s="1"/>
      <c r="B5" s="2" t="s">
        <v>6</v>
      </c>
      <c r="C5" s="5">
        <v>0.25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/>
      <c r="AD5" s="3"/>
      <c r="AE5" s="3"/>
      <c r="AF5" s="3"/>
      <c r="AG5" s="1"/>
    </row>
    <row r="6" spans="1:33" ht="15.75" x14ac:dyDescent="0.25">
      <c r="A6" s="1"/>
      <c r="B6" s="2" t="s">
        <v>8</v>
      </c>
      <c r="C6" s="6">
        <v>0.55000000000000004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3"/>
      <c r="AD6" s="3"/>
      <c r="AE6" s="3"/>
      <c r="AF6" s="3"/>
      <c r="AG6" s="1"/>
    </row>
    <row r="7" spans="1:33" ht="15.75" x14ac:dyDescent="0.25">
      <c r="A7" s="1"/>
      <c r="B7" s="1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3"/>
      <c r="AE7" s="3"/>
      <c r="AF7" s="3"/>
      <c r="AG7" s="1"/>
    </row>
    <row r="8" spans="1:33" ht="15.75" x14ac:dyDescent="0.25">
      <c r="A8" s="1"/>
      <c r="B8" s="2" t="s">
        <v>10</v>
      </c>
      <c r="C8" s="6"/>
      <c r="D8" s="1"/>
      <c r="E8" s="1"/>
      <c r="F8" s="2" t="s">
        <v>11</v>
      </c>
      <c r="G8" s="1"/>
      <c r="H8" s="1"/>
      <c r="I8" s="1" t="s">
        <v>12</v>
      </c>
      <c r="J8" s="1"/>
      <c r="K8" s="1" t="s">
        <v>12</v>
      </c>
      <c r="L8" s="1"/>
      <c r="M8" s="1" t="s">
        <v>12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/>
      <c r="AD8" s="3"/>
      <c r="AE8" s="3"/>
      <c r="AF8" s="3"/>
      <c r="AG8" s="1"/>
    </row>
    <row r="9" spans="1:33" ht="15.75" x14ac:dyDescent="0.25">
      <c r="A9" s="1"/>
      <c r="B9" s="2" t="s">
        <v>13</v>
      </c>
      <c r="C9" s="6"/>
      <c r="D9" s="1"/>
      <c r="E9" s="1"/>
      <c r="F9" s="3">
        <f>$C$4 * $C$5 * $C$6</f>
        <v>5.0875000000000004</v>
      </c>
      <c r="G9" s="1" t="s">
        <v>14</v>
      </c>
      <c r="H9" s="1"/>
      <c r="I9" s="1" t="s">
        <v>13</v>
      </c>
      <c r="J9" s="1"/>
      <c r="K9" s="1" t="s">
        <v>15</v>
      </c>
      <c r="L9" s="1"/>
      <c r="M9" s="1" t="s">
        <v>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/>
      <c r="AD9" s="3"/>
      <c r="AE9" s="3"/>
      <c r="AF9" s="3"/>
      <c r="AG9" s="2"/>
    </row>
    <row r="10" spans="1:33" ht="15.75" x14ac:dyDescent="0.25">
      <c r="A10" s="1"/>
      <c r="B10" s="2" t="s">
        <v>17</v>
      </c>
      <c r="C10" s="6">
        <v>1</v>
      </c>
      <c r="D10" s="1" t="s">
        <v>18</v>
      </c>
      <c r="E10" s="1"/>
      <c r="F10" s="3">
        <f t="shared" ref="F10:F11" si="0">$F$9+(C10*$C$3)</f>
        <v>10.0875</v>
      </c>
      <c r="G10" s="1" t="s">
        <v>14</v>
      </c>
      <c r="H10" s="1"/>
      <c r="I10" s="1" t="s">
        <v>17</v>
      </c>
      <c r="J10" s="1"/>
      <c r="K10" s="1" t="s">
        <v>19</v>
      </c>
      <c r="L10" s="1"/>
      <c r="M10" s="1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3"/>
      <c r="AF10" s="3"/>
      <c r="AG10" s="1"/>
    </row>
    <row r="11" spans="1:33" ht="15.75" x14ac:dyDescent="0.25">
      <c r="A11" s="1"/>
      <c r="B11" s="2" t="s">
        <v>21</v>
      </c>
      <c r="C11" s="7">
        <v>2</v>
      </c>
      <c r="D11" s="1" t="s">
        <v>22</v>
      </c>
      <c r="E11" s="1"/>
      <c r="F11" s="3">
        <f t="shared" si="0"/>
        <v>15.0875</v>
      </c>
      <c r="G11" s="1" t="s">
        <v>14</v>
      </c>
      <c r="H11" s="1"/>
      <c r="I11" s="1" t="s">
        <v>21</v>
      </c>
      <c r="J11" s="1"/>
      <c r="K11" s="1"/>
      <c r="L11" s="1"/>
      <c r="M11" s="1" t="s">
        <v>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3"/>
      <c r="AF11" s="3"/>
      <c r="AG11" s="1"/>
    </row>
    <row r="12" spans="1:33" ht="15.75" x14ac:dyDescent="0.25">
      <c r="A12" s="1"/>
      <c r="B12" s="1"/>
      <c r="C12" s="1"/>
      <c r="D12" s="1"/>
      <c r="E12" s="1"/>
      <c r="F12" s="1"/>
      <c r="G12" s="1"/>
      <c r="H12" s="1"/>
      <c r="I12" s="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3"/>
      <c r="AF12" s="3"/>
      <c r="AG12" s="1"/>
    </row>
    <row r="13" spans="1:3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3"/>
      <c r="AF13" s="3"/>
      <c r="AG13" s="1"/>
    </row>
    <row r="14" spans="1:33" ht="15.75" x14ac:dyDescent="0.25">
      <c r="A14" s="1"/>
      <c r="B14" s="1"/>
      <c r="C14" s="1"/>
      <c r="D14" s="2" t="s">
        <v>25</v>
      </c>
      <c r="E14" s="2" t="s">
        <v>26</v>
      </c>
      <c r="F14" s="2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3"/>
      <c r="AF14" s="3"/>
      <c r="AG14" s="1"/>
    </row>
    <row r="15" spans="1:33" ht="15.75" x14ac:dyDescent="0.25">
      <c r="A15" s="1"/>
      <c r="B15" s="2" t="s">
        <v>28</v>
      </c>
      <c r="C15" s="1"/>
      <c r="D15" s="1">
        <v>2017</v>
      </c>
      <c r="E15" s="1">
        <v>10</v>
      </c>
      <c r="F15" s="1">
        <v>23</v>
      </c>
      <c r="G15" s="8">
        <f>DATE($D$15,$E$15,$F$15)</f>
        <v>43031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3"/>
      <c r="AG15" s="1"/>
    </row>
    <row r="16" spans="1:3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  <c r="AE16" s="3"/>
      <c r="AF16" s="3"/>
      <c r="AG16" s="1"/>
    </row>
    <row r="17" spans="1:43" ht="15.75" x14ac:dyDescent="0.25">
      <c r="A17" s="1"/>
      <c r="B17" s="1"/>
      <c r="C17" s="1"/>
      <c r="D17" s="1"/>
      <c r="E17" s="9" t="s">
        <v>29</v>
      </c>
      <c r="F17" s="9"/>
      <c r="G17" s="9"/>
      <c r="H17" s="9"/>
      <c r="I17" s="9"/>
      <c r="J17" s="9"/>
      <c r="K17" s="9"/>
      <c r="L17" s="10">
        <f>SUM(E35:L37)</f>
        <v>676.99999999999989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  <c r="AE17" s="3"/>
      <c r="AF17" s="3"/>
      <c r="AG17" s="1"/>
    </row>
    <row r="18" spans="1:43" ht="15.75" x14ac:dyDescent="0.25">
      <c r="A18" s="1"/>
      <c r="B18" s="1"/>
      <c r="C18" s="1"/>
      <c r="D18" s="1"/>
      <c r="E18" s="11" t="s">
        <v>16</v>
      </c>
      <c r="F18" s="11"/>
      <c r="G18" s="11"/>
      <c r="H18" s="12">
        <f>SUM(E35:H37)</f>
        <v>253.5</v>
      </c>
      <c r="I18" s="11" t="s">
        <v>20</v>
      </c>
      <c r="J18" s="11"/>
      <c r="K18" s="11"/>
      <c r="L18" s="12">
        <f>SUM(I35:L37)</f>
        <v>423.5</v>
      </c>
      <c r="M18" s="13" t="s">
        <v>30</v>
      </c>
      <c r="N18" s="13"/>
      <c r="O18" s="13"/>
      <c r="P18" s="13"/>
      <c r="Q18" s="13"/>
      <c r="R18" s="13"/>
      <c r="S18" s="13"/>
      <c r="T18" s="13"/>
      <c r="U18" s="13"/>
      <c r="V18" s="14">
        <f>SUM(M35:V37)</f>
        <v>942.17499999999995</v>
      </c>
      <c r="W18" s="15" t="s">
        <v>31</v>
      </c>
      <c r="X18" s="15"/>
      <c r="Y18" s="15"/>
      <c r="Z18" s="16">
        <f>SUM(W35:Z37)</f>
        <v>203.5</v>
      </c>
      <c r="AA18" s="1"/>
      <c r="AB18" s="1"/>
      <c r="AC18" s="3"/>
      <c r="AD18" s="3"/>
      <c r="AE18" s="3"/>
      <c r="AF18" s="3"/>
      <c r="AG18" s="1"/>
    </row>
    <row r="19" spans="1:43" ht="15.75" x14ac:dyDescent="0.25">
      <c r="A19" s="1"/>
      <c r="B19" s="2" t="s">
        <v>32</v>
      </c>
      <c r="C19" s="1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  <c r="AE19" s="3"/>
      <c r="AF19" s="3"/>
      <c r="AG19" s="1"/>
    </row>
    <row r="20" spans="1:43" ht="15.75" x14ac:dyDescent="0.25">
      <c r="A20" s="1"/>
      <c r="B20" s="1"/>
      <c r="C20" s="1"/>
      <c r="D20" s="1"/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19</v>
      </c>
      <c r="N20" s="1" t="s">
        <v>19</v>
      </c>
      <c r="O20" s="1" t="s">
        <v>19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/>
      <c r="AB20" s="1"/>
      <c r="AC20" s="17" t="s">
        <v>5</v>
      </c>
      <c r="AD20" s="3"/>
      <c r="AE20" s="3"/>
      <c r="AF20" s="3"/>
      <c r="AG20" s="1"/>
    </row>
    <row r="21" spans="1:43" ht="15.75" x14ac:dyDescent="0.25">
      <c r="A21" s="1"/>
      <c r="B21" s="1"/>
      <c r="C21" s="2" t="s">
        <v>34</v>
      </c>
      <c r="D21" s="2" t="s">
        <v>1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2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>
        <v>22</v>
      </c>
      <c r="AA21" s="1"/>
      <c r="AB21" s="1"/>
      <c r="AC21" s="3"/>
      <c r="AD21" s="3"/>
      <c r="AE21" s="3"/>
      <c r="AF21" s="3"/>
      <c r="AG21" s="1"/>
    </row>
    <row r="22" spans="1:43" ht="15.75" x14ac:dyDescent="0.25">
      <c r="A22" s="3"/>
      <c r="B22" s="3"/>
      <c r="C22" s="17"/>
      <c r="D22" s="18" t="s">
        <v>35</v>
      </c>
      <c r="E22" s="17">
        <f>(+E21 + 0.5)/2</f>
        <v>0.75</v>
      </c>
      <c r="F22" s="3"/>
      <c r="G22" s="17">
        <f>(+G21 + 0.5)/2</f>
        <v>1.75</v>
      </c>
      <c r="H22" s="3"/>
      <c r="I22" s="17">
        <f>(+I21 + 0.5)/2</f>
        <v>2.75</v>
      </c>
      <c r="J22" s="3"/>
      <c r="K22" s="17">
        <f>(+K21 + 0.5)/2</f>
        <v>3.75</v>
      </c>
      <c r="L22" s="3"/>
      <c r="M22" s="17">
        <f>(+M21 + 0.5)/2</f>
        <v>4.75</v>
      </c>
      <c r="N22" s="3"/>
      <c r="O22" s="17">
        <f>(+O21 + 0.5)/2</f>
        <v>5.75</v>
      </c>
      <c r="P22" s="3"/>
      <c r="Q22" s="17">
        <f>(+Q21 + 0.5)/2</f>
        <v>6.75</v>
      </c>
      <c r="R22" s="3"/>
      <c r="S22" s="17">
        <f>(+S21 + 0.5)/2</f>
        <v>7.75</v>
      </c>
      <c r="T22" s="3"/>
      <c r="U22" s="17">
        <f>(+U21 + 0.5)/2</f>
        <v>8.75</v>
      </c>
      <c r="V22" s="3"/>
      <c r="W22" s="17">
        <f>(+W21 + 0.5)/2</f>
        <v>9.75</v>
      </c>
      <c r="X22" s="3"/>
      <c r="Y22" s="17">
        <f>(+Y21 + 0.5)/2</f>
        <v>10.75</v>
      </c>
      <c r="Z22" s="3"/>
      <c r="AA22" s="3"/>
      <c r="AB22" s="3"/>
      <c r="AC22" s="3"/>
      <c r="AD22" s="3"/>
      <c r="AE22" s="3"/>
      <c r="AF22" s="3"/>
      <c r="AG22" s="3"/>
    </row>
    <row r="23" spans="1:43" ht="15.75" x14ac:dyDescent="0.25">
      <c r="A23" s="1"/>
      <c r="B23" s="1"/>
      <c r="C23" s="1"/>
      <c r="D23" s="2" t="s">
        <v>36</v>
      </c>
      <c r="E23" s="8">
        <f t="shared" ref="E23:Z23" si="1">$G$15 +($C$2  * (E$21-1))</f>
        <v>43031</v>
      </c>
      <c r="F23" s="8">
        <f t="shared" si="1"/>
        <v>43038</v>
      </c>
      <c r="G23" s="8">
        <f t="shared" si="1"/>
        <v>43045</v>
      </c>
      <c r="H23" s="8">
        <f t="shared" si="1"/>
        <v>43052</v>
      </c>
      <c r="I23" s="8">
        <f t="shared" si="1"/>
        <v>43059</v>
      </c>
      <c r="J23" s="8">
        <f t="shared" si="1"/>
        <v>43066</v>
      </c>
      <c r="K23" s="8">
        <f t="shared" si="1"/>
        <v>43073</v>
      </c>
      <c r="L23" s="8">
        <f t="shared" si="1"/>
        <v>43080</v>
      </c>
      <c r="M23" s="8">
        <f t="shared" si="1"/>
        <v>43087</v>
      </c>
      <c r="N23" s="8">
        <f t="shared" si="1"/>
        <v>43094</v>
      </c>
      <c r="O23" s="8">
        <f t="shared" si="1"/>
        <v>43101</v>
      </c>
      <c r="P23" s="8">
        <f t="shared" si="1"/>
        <v>43108</v>
      </c>
      <c r="Q23" s="8">
        <f t="shared" si="1"/>
        <v>43115</v>
      </c>
      <c r="R23" s="8">
        <f t="shared" si="1"/>
        <v>43122</v>
      </c>
      <c r="S23" s="8">
        <f t="shared" si="1"/>
        <v>43129</v>
      </c>
      <c r="T23" s="8">
        <f t="shared" si="1"/>
        <v>43136</v>
      </c>
      <c r="U23" s="8">
        <f t="shared" si="1"/>
        <v>43143</v>
      </c>
      <c r="V23" s="8">
        <f t="shared" si="1"/>
        <v>43150</v>
      </c>
      <c r="W23" s="8">
        <f t="shared" si="1"/>
        <v>43157</v>
      </c>
      <c r="X23" s="8">
        <f t="shared" si="1"/>
        <v>43164</v>
      </c>
      <c r="Y23" s="8">
        <f t="shared" si="1"/>
        <v>43171</v>
      </c>
      <c r="Z23" s="8">
        <f t="shared" si="1"/>
        <v>43178</v>
      </c>
      <c r="AA23" s="1"/>
      <c r="AB23" s="1"/>
      <c r="AC23" s="17" t="str">
        <f>$I$9</f>
        <v>Minimum</v>
      </c>
      <c r="AD23" s="17" t="str">
        <f>$I$10</f>
        <v>Expected</v>
      </c>
      <c r="AE23" s="17" t="str">
        <f>$I$11</f>
        <v>Stretch</v>
      </c>
      <c r="AF23" s="17" t="s">
        <v>37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x14ac:dyDescent="0.25">
      <c r="A24" s="1"/>
      <c r="B24" s="1"/>
      <c r="C24" s="2" t="s">
        <v>38</v>
      </c>
      <c r="D24" s="1" t="s">
        <v>39</v>
      </c>
      <c r="E24" s="1" t="s">
        <v>13</v>
      </c>
      <c r="F24" s="1" t="s">
        <v>13</v>
      </c>
      <c r="G24" s="1" t="s">
        <v>13</v>
      </c>
      <c r="H24" s="1" t="s">
        <v>17</v>
      </c>
      <c r="I24" s="19" t="s">
        <v>21</v>
      </c>
      <c r="J24" s="19" t="s">
        <v>21</v>
      </c>
      <c r="K24" s="1" t="s">
        <v>17</v>
      </c>
      <c r="L24" s="1" t="s">
        <v>17</v>
      </c>
      <c r="M24" s="1" t="s">
        <v>13</v>
      </c>
      <c r="N24" s="1" t="s">
        <v>13</v>
      </c>
      <c r="O24" s="1" t="s">
        <v>13</v>
      </c>
      <c r="P24" s="1" t="s">
        <v>17</v>
      </c>
      <c r="Q24" s="1" t="s">
        <v>17</v>
      </c>
      <c r="R24" s="1" t="s">
        <v>21</v>
      </c>
      <c r="S24" s="1" t="s">
        <v>21</v>
      </c>
      <c r="T24" s="1" t="s">
        <v>21</v>
      </c>
      <c r="U24" s="1" t="s">
        <v>17</v>
      </c>
      <c r="V24" s="1" t="s">
        <v>17</v>
      </c>
      <c r="W24" s="1" t="s">
        <v>13</v>
      </c>
      <c r="X24" s="1" t="s">
        <v>13</v>
      </c>
      <c r="Y24" s="1" t="s">
        <v>13</v>
      </c>
      <c r="Z24" s="1" t="s">
        <v>13</v>
      </c>
      <c r="AA24" s="1"/>
      <c r="AB24" s="1"/>
      <c r="AC24" s="3">
        <f t="shared" ref="AC24:AC33" si="2">COUNTIFS($E24:$AB24,$I$9) * $F$9</f>
        <v>50.875</v>
      </c>
      <c r="AD24" s="3">
        <f t="shared" ref="AD24:AD33" si="3">COUNTIFS($E24:$AB24,$I$10) * $F$10</f>
        <v>70.612499999999997</v>
      </c>
      <c r="AE24" s="3">
        <f t="shared" ref="AE24:AE33" si="4">COUNTIFS($E24:$AB24,$I$11) * $F$11</f>
        <v>75.4375</v>
      </c>
      <c r="AF24" s="3">
        <f t="shared" ref="AF24:AF33" si="5">SUM(AC24:AE24)</f>
        <v>196.92500000000001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x14ac:dyDescent="0.25">
      <c r="A25" s="1"/>
      <c r="B25" s="1"/>
      <c r="C25" s="2" t="s">
        <v>40</v>
      </c>
      <c r="D25" s="1" t="s">
        <v>41</v>
      </c>
      <c r="E25" s="1" t="s">
        <v>13</v>
      </c>
      <c r="F25" s="1" t="s">
        <v>13</v>
      </c>
      <c r="G25" s="1" t="s">
        <v>13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9" t="s">
        <v>13</v>
      </c>
      <c r="N25" s="19" t="s">
        <v>13</v>
      </c>
      <c r="O25" s="19" t="s">
        <v>13</v>
      </c>
      <c r="P25" s="1" t="s">
        <v>17</v>
      </c>
      <c r="Q25" s="1" t="s">
        <v>17</v>
      </c>
      <c r="R25" s="1" t="s">
        <v>21</v>
      </c>
      <c r="S25" s="1" t="s">
        <v>21</v>
      </c>
      <c r="T25" s="1" t="s">
        <v>21</v>
      </c>
      <c r="U25" s="1" t="s">
        <v>17</v>
      </c>
      <c r="V25" s="1" t="s">
        <v>17</v>
      </c>
      <c r="W25" s="1" t="s">
        <v>13</v>
      </c>
      <c r="X25" s="1" t="s">
        <v>13</v>
      </c>
      <c r="Y25" s="1" t="s">
        <v>13</v>
      </c>
      <c r="Z25" s="1" t="s">
        <v>13</v>
      </c>
      <c r="AA25" s="1"/>
      <c r="AB25" s="1"/>
      <c r="AC25" s="3">
        <f t="shared" si="2"/>
        <v>50.875</v>
      </c>
      <c r="AD25" s="3">
        <f t="shared" si="3"/>
        <v>90.787500000000009</v>
      </c>
      <c r="AE25" s="3">
        <f t="shared" si="4"/>
        <v>45.262500000000003</v>
      </c>
      <c r="AF25" s="3">
        <f t="shared" si="5"/>
        <v>186.92500000000001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x14ac:dyDescent="0.25">
      <c r="A26" s="1"/>
      <c r="B26" s="1"/>
      <c r="C26" s="2" t="s">
        <v>54</v>
      </c>
      <c r="D26" s="1" t="s">
        <v>42</v>
      </c>
      <c r="E26" s="1" t="s">
        <v>13</v>
      </c>
      <c r="F26" s="1" t="s">
        <v>13</v>
      </c>
      <c r="G26" s="1" t="s">
        <v>13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24</v>
      </c>
      <c r="N26" s="1" t="s">
        <v>24</v>
      </c>
      <c r="O26" s="1" t="s">
        <v>24</v>
      </c>
      <c r="P26" s="1" t="s">
        <v>17</v>
      </c>
      <c r="Q26" s="1" t="s">
        <v>17</v>
      </c>
      <c r="R26" s="1" t="s">
        <v>21</v>
      </c>
      <c r="S26" s="1" t="s">
        <v>21</v>
      </c>
      <c r="T26" s="1" t="s">
        <v>21</v>
      </c>
      <c r="U26" s="1" t="s">
        <v>17</v>
      </c>
      <c r="V26" s="1" t="s">
        <v>17</v>
      </c>
      <c r="W26" s="1" t="s">
        <v>13</v>
      </c>
      <c r="X26" s="1" t="s">
        <v>13</v>
      </c>
      <c r="Y26" s="1" t="s">
        <v>13</v>
      </c>
      <c r="Z26" s="1" t="s">
        <v>13</v>
      </c>
      <c r="AA26" s="1"/>
      <c r="AB26" s="1"/>
      <c r="AC26" s="3">
        <f t="shared" si="2"/>
        <v>35.612500000000004</v>
      </c>
      <c r="AD26" s="3">
        <f t="shared" si="3"/>
        <v>90.787500000000009</v>
      </c>
      <c r="AE26" s="3">
        <f t="shared" si="4"/>
        <v>45.262500000000003</v>
      </c>
      <c r="AF26" s="3">
        <f t="shared" si="5"/>
        <v>171.66250000000002</v>
      </c>
      <c r="AG26" s="1"/>
    </row>
    <row r="27" spans="1:43" ht="15.75" x14ac:dyDescent="0.25">
      <c r="A27" s="1"/>
      <c r="B27" s="1"/>
      <c r="C27" s="2" t="s">
        <v>43</v>
      </c>
      <c r="D27" s="1" t="s">
        <v>20</v>
      </c>
      <c r="E27" s="1" t="s">
        <v>13</v>
      </c>
      <c r="F27" s="1" t="s">
        <v>13</v>
      </c>
      <c r="G27" s="1" t="s">
        <v>13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9" t="s">
        <v>21</v>
      </c>
      <c r="N27" s="19" t="s">
        <v>13</v>
      </c>
      <c r="O27" s="19" t="s">
        <v>13</v>
      </c>
      <c r="P27" s="1" t="s">
        <v>17</v>
      </c>
      <c r="Q27" s="1" t="s">
        <v>17</v>
      </c>
      <c r="R27" s="1" t="s">
        <v>21</v>
      </c>
      <c r="S27" s="1" t="s">
        <v>21</v>
      </c>
      <c r="T27" s="1" t="s">
        <v>21</v>
      </c>
      <c r="U27" s="1" t="s">
        <v>17</v>
      </c>
      <c r="V27" s="1" t="s">
        <v>17</v>
      </c>
      <c r="W27" s="1" t="s">
        <v>13</v>
      </c>
      <c r="X27" s="1" t="s">
        <v>13</v>
      </c>
      <c r="Y27" s="1" t="s">
        <v>13</v>
      </c>
      <c r="Z27" s="1" t="s">
        <v>13</v>
      </c>
      <c r="AA27" s="1"/>
      <c r="AB27" s="1"/>
      <c r="AC27" s="3">
        <f t="shared" si="2"/>
        <v>45.787500000000001</v>
      </c>
      <c r="AD27" s="3">
        <f t="shared" si="3"/>
        <v>90.787500000000009</v>
      </c>
      <c r="AE27" s="3">
        <f t="shared" si="4"/>
        <v>60.35</v>
      </c>
      <c r="AF27" s="3">
        <f t="shared" si="5"/>
        <v>196.92500000000001</v>
      </c>
      <c r="AG27" s="1"/>
    </row>
    <row r="28" spans="1:43" ht="15.75" x14ac:dyDescent="0.25">
      <c r="A28" s="1"/>
      <c r="B28" s="1"/>
      <c r="C28" s="2" t="s">
        <v>44</v>
      </c>
      <c r="D28" s="1" t="s">
        <v>20</v>
      </c>
      <c r="E28" s="1" t="s">
        <v>13</v>
      </c>
      <c r="F28" s="1" t="s">
        <v>13</v>
      </c>
      <c r="G28" s="1" t="s">
        <v>13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24</v>
      </c>
      <c r="N28" s="1" t="s">
        <v>24</v>
      </c>
      <c r="O28" s="1" t="s">
        <v>24</v>
      </c>
      <c r="P28" s="1" t="s">
        <v>17</v>
      </c>
      <c r="Q28" s="1" t="s">
        <v>17</v>
      </c>
      <c r="R28" s="1" t="s">
        <v>21</v>
      </c>
      <c r="S28" s="1" t="s">
        <v>21</v>
      </c>
      <c r="T28" s="1" t="s">
        <v>21</v>
      </c>
      <c r="U28" s="1" t="s">
        <v>17</v>
      </c>
      <c r="V28" s="1" t="s">
        <v>17</v>
      </c>
      <c r="W28" s="1" t="s">
        <v>13</v>
      </c>
      <c r="X28" s="1" t="s">
        <v>13</v>
      </c>
      <c r="Y28" s="1" t="s">
        <v>13</v>
      </c>
      <c r="Z28" s="1" t="s">
        <v>13</v>
      </c>
      <c r="AA28" s="1"/>
      <c r="AB28" s="1"/>
      <c r="AC28" s="3">
        <f t="shared" si="2"/>
        <v>35.612500000000004</v>
      </c>
      <c r="AD28" s="3">
        <f t="shared" si="3"/>
        <v>90.787500000000009</v>
      </c>
      <c r="AE28" s="3">
        <f t="shared" si="4"/>
        <v>45.262500000000003</v>
      </c>
      <c r="AF28" s="3">
        <f t="shared" si="5"/>
        <v>171.66250000000002</v>
      </c>
      <c r="AG28" s="1"/>
    </row>
    <row r="29" spans="1:43" ht="15.75" x14ac:dyDescent="0.25">
      <c r="A29" s="1"/>
      <c r="B29" s="1"/>
      <c r="C29" s="2" t="s">
        <v>45</v>
      </c>
      <c r="D29" s="1" t="s">
        <v>46</v>
      </c>
      <c r="E29" s="19" t="s">
        <v>13</v>
      </c>
      <c r="F29" s="1" t="s">
        <v>13</v>
      </c>
      <c r="G29" s="1" t="s">
        <v>13</v>
      </c>
      <c r="H29" s="1" t="s">
        <v>17</v>
      </c>
      <c r="I29" s="19" t="s">
        <v>21</v>
      </c>
      <c r="J29" s="1" t="s">
        <v>17</v>
      </c>
      <c r="K29" s="19" t="s">
        <v>21</v>
      </c>
      <c r="L29" s="1" t="s">
        <v>17</v>
      </c>
      <c r="M29" s="19" t="s">
        <v>17</v>
      </c>
      <c r="N29" s="19" t="s">
        <v>13</v>
      </c>
      <c r="O29" s="19" t="s">
        <v>17</v>
      </c>
      <c r="P29" s="1" t="s">
        <v>17</v>
      </c>
      <c r="Q29" s="19" t="s">
        <v>21</v>
      </c>
      <c r="R29" s="1" t="s">
        <v>21</v>
      </c>
      <c r="S29" s="1" t="s">
        <v>21</v>
      </c>
      <c r="T29" s="1" t="s">
        <v>21</v>
      </c>
      <c r="U29" s="1" t="s">
        <v>17</v>
      </c>
      <c r="V29" s="1" t="s">
        <v>17</v>
      </c>
      <c r="W29" s="1" t="s">
        <v>13</v>
      </c>
      <c r="X29" s="1" t="s">
        <v>13</v>
      </c>
      <c r="Y29" s="1" t="s">
        <v>13</v>
      </c>
      <c r="Z29" s="1" t="s">
        <v>13</v>
      </c>
      <c r="AA29" s="1"/>
      <c r="AB29" s="1"/>
      <c r="AC29" s="3">
        <f t="shared" si="2"/>
        <v>40.700000000000003</v>
      </c>
      <c r="AD29" s="3">
        <f t="shared" si="3"/>
        <v>80.7</v>
      </c>
      <c r="AE29" s="3">
        <f t="shared" si="4"/>
        <v>90.525000000000006</v>
      </c>
      <c r="AF29" s="3">
        <f t="shared" si="5"/>
        <v>211.92500000000001</v>
      </c>
      <c r="AG29" s="1"/>
    </row>
    <row r="30" spans="1:43" ht="15.75" hidden="1" x14ac:dyDescent="0.25">
      <c r="A30" s="1"/>
      <c r="B30" s="1"/>
      <c r="C30" s="2" t="s">
        <v>47</v>
      </c>
      <c r="D30" s="1"/>
      <c r="E30" s="1" t="s">
        <v>13</v>
      </c>
      <c r="F30" s="1" t="s">
        <v>13</v>
      </c>
      <c r="G30" s="1" t="s">
        <v>13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24</v>
      </c>
      <c r="N30" s="1" t="s">
        <v>24</v>
      </c>
      <c r="O30" s="1" t="s">
        <v>24</v>
      </c>
      <c r="P30" s="1" t="s">
        <v>17</v>
      </c>
      <c r="Q30" s="1" t="s">
        <v>17</v>
      </c>
      <c r="R30" s="1" t="s">
        <v>21</v>
      </c>
      <c r="S30" s="1" t="s">
        <v>21</v>
      </c>
      <c r="T30" s="1" t="s">
        <v>21</v>
      </c>
      <c r="U30" s="1" t="s">
        <v>17</v>
      </c>
      <c r="V30" s="1" t="s">
        <v>17</v>
      </c>
      <c r="W30" s="1" t="s">
        <v>13</v>
      </c>
      <c r="X30" s="1" t="s">
        <v>13</v>
      </c>
      <c r="Y30" s="1" t="s">
        <v>13</v>
      </c>
      <c r="Z30" s="1" t="s">
        <v>13</v>
      </c>
      <c r="AA30" s="1"/>
      <c r="AB30" s="1"/>
      <c r="AC30" s="3">
        <f t="shared" si="2"/>
        <v>35.612500000000004</v>
      </c>
      <c r="AD30" s="3">
        <f t="shared" si="3"/>
        <v>90.787500000000009</v>
      </c>
      <c r="AE30" s="3">
        <f t="shared" si="4"/>
        <v>45.262500000000003</v>
      </c>
      <c r="AF30" s="3">
        <f t="shared" si="5"/>
        <v>171.66250000000002</v>
      </c>
      <c r="AG30" s="1"/>
    </row>
    <row r="31" spans="1:43" ht="15.75" hidden="1" x14ac:dyDescent="0.25">
      <c r="A31" s="1"/>
      <c r="B31" s="1"/>
      <c r="C31" s="2" t="s">
        <v>48</v>
      </c>
      <c r="D31" s="1"/>
      <c r="E31" s="1" t="s">
        <v>13</v>
      </c>
      <c r="F31" s="1" t="s">
        <v>13</v>
      </c>
      <c r="G31" s="1" t="s">
        <v>13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24</v>
      </c>
      <c r="N31" s="1" t="s">
        <v>24</v>
      </c>
      <c r="O31" s="1" t="s">
        <v>24</v>
      </c>
      <c r="P31" s="1" t="s">
        <v>17</v>
      </c>
      <c r="Q31" s="1" t="s">
        <v>17</v>
      </c>
      <c r="R31" s="1" t="s">
        <v>21</v>
      </c>
      <c r="S31" s="1" t="s">
        <v>21</v>
      </c>
      <c r="T31" s="1" t="s">
        <v>21</v>
      </c>
      <c r="U31" s="1" t="s">
        <v>17</v>
      </c>
      <c r="V31" s="1" t="s">
        <v>17</v>
      </c>
      <c r="W31" s="1" t="s">
        <v>13</v>
      </c>
      <c r="X31" s="1" t="s">
        <v>13</v>
      </c>
      <c r="Y31" s="1" t="s">
        <v>13</v>
      </c>
      <c r="Z31" s="1" t="s">
        <v>13</v>
      </c>
      <c r="AA31" s="1"/>
      <c r="AB31" s="1"/>
      <c r="AC31" s="3">
        <f t="shared" si="2"/>
        <v>35.612500000000004</v>
      </c>
      <c r="AD31" s="3">
        <f t="shared" si="3"/>
        <v>90.787500000000009</v>
      </c>
      <c r="AE31" s="3">
        <f t="shared" si="4"/>
        <v>45.262500000000003</v>
      </c>
      <c r="AF31" s="3">
        <f t="shared" si="5"/>
        <v>171.66250000000002</v>
      </c>
      <c r="AG31" s="1"/>
    </row>
    <row r="32" spans="1:43" ht="15.75" hidden="1" x14ac:dyDescent="0.25">
      <c r="A32" s="1"/>
      <c r="B32" s="1"/>
      <c r="C32" s="2" t="s">
        <v>49</v>
      </c>
      <c r="D32" s="1"/>
      <c r="E32" s="1" t="s">
        <v>13</v>
      </c>
      <c r="F32" s="1" t="s">
        <v>13</v>
      </c>
      <c r="G32" s="1" t="s">
        <v>13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24</v>
      </c>
      <c r="N32" s="1" t="s">
        <v>24</v>
      </c>
      <c r="O32" s="1" t="s">
        <v>24</v>
      </c>
      <c r="P32" s="1" t="s">
        <v>17</v>
      </c>
      <c r="Q32" s="1" t="s">
        <v>17</v>
      </c>
      <c r="R32" s="1" t="s">
        <v>21</v>
      </c>
      <c r="S32" s="1" t="s">
        <v>21</v>
      </c>
      <c r="T32" s="1" t="s">
        <v>21</v>
      </c>
      <c r="U32" s="1" t="s">
        <v>17</v>
      </c>
      <c r="V32" s="1" t="s">
        <v>17</v>
      </c>
      <c r="W32" s="1" t="s">
        <v>13</v>
      </c>
      <c r="X32" s="1" t="s">
        <v>13</v>
      </c>
      <c r="Y32" s="1" t="s">
        <v>13</v>
      </c>
      <c r="Z32" s="1" t="s">
        <v>13</v>
      </c>
      <c r="AA32" s="1"/>
      <c r="AB32" s="1"/>
      <c r="AC32" s="3">
        <f t="shared" si="2"/>
        <v>35.612500000000004</v>
      </c>
      <c r="AD32" s="3">
        <f t="shared" si="3"/>
        <v>90.787500000000009</v>
      </c>
      <c r="AE32" s="3">
        <f t="shared" si="4"/>
        <v>45.262500000000003</v>
      </c>
      <c r="AF32" s="3">
        <f t="shared" si="5"/>
        <v>171.66250000000002</v>
      </c>
      <c r="AG32" s="1"/>
    </row>
    <row r="33" spans="1:33" ht="15.75" hidden="1" x14ac:dyDescent="0.25">
      <c r="A33" s="1"/>
      <c r="B33" s="1"/>
      <c r="C33" s="2" t="s">
        <v>50</v>
      </c>
      <c r="D33" s="1"/>
      <c r="E33" s="1" t="s">
        <v>13</v>
      </c>
      <c r="F33" s="1" t="s">
        <v>13</v>
      </c>
      <c r="G33" s="1" t="s">
        <v>13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24</v>
      </c>
      <c r="N33" s="1" t="s">
        <v>24</v>
      </c>
      <c r="O33" s="1" t="s">
        <v>24</v>
      </c>
      <c r="P33" s="1" t="s">
        <v>17</v>
      </c>
      <c r="Q33" s="1" t="s">
        <v>17</v>
      </c>
      <c r="R33" s="1" t="s">
        <v>21</v>
      </c>
      <c r="S33" s="1" t="s">
        <v>21</v>
      </c>
      <c r="T33" s="1" t="s">
        <v>21</v>
      </c>
      <c r="U33" s="1" t="s">
        <v>17</v>
      </c>
      <c r="V33" s="1" t="s">
        <v>17</v>
      </c>
      <c r="W33" s="1" t="s">
        <v>13</v>
      </c>
      <c r="X33" s="1" t="s">
        <v>13</v>
      </c>
      <c r="Y33" s="1" t="s">
        <v>13</v>
      </c>
      <c r="Z33" s="1" t="s">
        <v>13</v>
      </c>
      <c r="AA33" s="1"/>
      <c r="AB33" s="1"/>
      <c r="AC33" s="3">
        <f t="shared" si="2"/>
        <v>35.612500000000004</v>
      </c>
      <c r="AD33" s="3">
        <f t="shared" si="3"/>
        <v>90.787500000000009</v>
      </c>
      <c r="AE33" s="3">
        <f t="shared" si="4"/>
        <v>45.262500000000003</v>
      </c>
      <c r="AF33" s="3">
        <f t="shared" si="5"/>
        <v>171.66250000000002</v>
      </c>
      <c r="AG33" s="1"/>
    </row>
    <row r="34" spans="1:33" ht="15.75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3"/>
      <c r="AD34" s="3"/>
      <c r="AE34" s="3"/>
      <c r="AF34" s="3"/>
      <c r="AG34" s="1"/>
    </row>
    <row r="35" spans="1:33" ht="15.75" x14ac:dyDescent="0.25">
      <c r="A35" s="3"/>
      <c r="B35" s="3"/>
      <c r="C35" s="17" t="s">
        <v>5</v>
      </c>
      <c r="D35" s="17" t="str">
        <f t="shared" ref="D35:D37" si="6">$I9</f>
        <v>Minimum</v>
      </c>
      <c r="E35" s="3">
        <f t="shared" ref="E35:Z35" si="7">COUNTIFS(E$24:E$34,$I9) * $F$9</f>
        <v>50.875</v>
      </c>
      <c r="F35" s="3">
        <f t="shared" si="7"/>
        <v>50.875</v>
      </c>
      <c r="G35" s="3">
        <f t="shared" si="7"/>
        <v>50.875</v>
      </c>
      <c r="H35" s="3">
        <f t="shared" si="7"/>
        <v>0</v>
      </c>
      <c r="I35" s="3">
        <f t="shared" si="7"/>
        <v>0</v>
      </c>
      <c r="J35" s="3">
        <f t="shared" si="7"/>
        <v>0</v>
      </c>
      <c r="K35" s="3">
        <f t="shared" si="7"/>
        <v>0</v>
      </c>
      <c r="L35" s="3">
        <f t="shared" si="7"/>
        <v>0</v>
      </c>
      <c r="M35" s="3">
        <f t="shared" si="7"/>
        <v>10.175000000000001</v>
      </c>
      <c r="N35" s="3">
        <f t="shared" si="7"/>
        <v>20.350000000000001</v>
      </c>
      <c r="O35" s="3">
        <f t="shared" si="7"/>
        <v>15.262500000000001</v>
      </c>
      <c r="P35" s="3">
        <f t="shared" si="7"/>
        <v>0</v>
      </c>
      <c r="Q35" s="3">
        <f t="shared" si="7"/>
        <v>0</v>
      </c>
      <c r="R35" s="3">
        <f t="shared" si="7"/>
        <v>0</v>
      </c>
      <c r="S35" s="3">
        <f t="shared" si="7"/>
        <v>0</v>
      </c>
      <c r="T35" s="3">
        <f t="shared" si="7"/>
        <v>0</v>
      </c>
      <c r="U35" s="3">
        <f t="shared" si="7"/>
        <v>0</v>
      </c>
      <c r="V35" s="3">
        <f t="shared" si="7"/>
        <v>0</v>
      </c>
      <c r="W35" s="3">
        <f t="shared" si="7"/>
        <v>50.875</v>
      </c>
      <c r="X35" s="3">
        <f t="shared" si="7"/>
        <v>50.875</v>
      </c>
      <c r="Y35" s="3">
        <f t="shared" si="7"/>
        <v>50.875</v>
      </c>
      <c r="Z35" s="3">
        <f t="shared" si="7"/>
        <v>50.875</v>
      </c>
      <c r="AA35" s="3"/>
      <c r="AB35" s="3"/>
      <c r="AC35" s="3"/>
      <c r="AD35" s="3"/>
      <c r="AE35" s="3"/>
      <c r="AF35" s="3"/>
      <c r="AG35" s="3"/>
    </row>
    <row r="36" spans="1:33" ht="15.75" x14ac:dyDescent="0.25">
      <c r="A36" s="3"/>
      <c r="B36" s="3"/>
      <c r="C36" s="17"/>
      <c r="D36" s="17" t="str">
        <f t="shared" si="6"/>
        <v>Expected</v>
      </c>
      <c r="E36" s="3">
        <f t="shared" ref="E36:Z36" si="8">COUNTIFS(E$24:E$34,$I10) * $F$10</f>
        <v>0</v>
      </c>
      <c r="F36" s="3">
        <f t="shared" si="8"/>
        <v>0</v>
      </c>
      <c r="G36" s="3">
        <f t="shared" si="8"/>
        <v>0</v>
      </c>
      <c r="H36" s="3">
        <f t="shared" si="8"/>
        <v>100.875</v>
      </c>
      <c r="I36" s="3">
        <f t="shared" si="8"/>
        <v>80.7</v>
      </c>
      <c r="J36" s="3">
        <f t="shared" si="8"/>
        <v>90.787500000000009</v>
      </c>
      <c r="K36" s="3">
        <f t="shared" si="8"/>
        <v>90.787500000000009</v>
      </c>
      <c r="L36" s="3">
        <f t="shared" si="8"/>
        <v>100.875</v>
      </c>
      <c r="M36" s="3">
        <f t="shared" si="8"/>
        <v>10.0875</v>
      </c>
      <c r="N36" s="3">
        <f t="shared" si="8"/>
        <v>0</v>
      </c>
      <c r="O36" s="3">
        <f t="shared" si="8"/>
        <v>10.0875</v>
      </c>
      <c r="P36" s="3">
        <f t="shared" si="8"/>
        <v>100.875</v>
      </c>
      <c r="Q36" s="3">
        <f t="shared" si="8"/>
        <v>90.787500000000009</v>
      </c>
      <c r="R36" s="3">
        <f t="shared" si="8"/>
        <v>0</v>
      </c>
      <c r="S36" s="3">
        <f t="shared" si="8"/>
        <v>0</v>
      </c>
      <c r="T36" s="3">
        <f t="shared" si="8"/>
        <v>0</v>
      </c>
      <c r="U36" s="3">
        <f t="shared" si="8"/>
        <v>100.875</v>
      </c>
      <c r="V36" s="3">
        <f t="shared" si="8"/>
        <v>100.875</v>
      </c>
      <c r="W36" s="3">
        <f t="shared" si="8"/>
        <v>0</v>
      </c>
      <c r="X36" s="3">
        <f t="shared" si="8"/>
        <v>0</v>
      </c>
      <c r="Y36" s="3">
        <f t="shared" si="8"/>
        <v>0</v>
      </c>
      <c r="Z36" s="3">
        <f t="shared" si="8"/>
        <v>0</v>
      </c>
      <c r="AA36" s="3"/>
      <c r="AB36" s="17" t="s">
        <v>11</v>
      </c>
      <c r="AC36" s="17">
        <f t="shared" ref="AC36:AF36" si="9">SUM(AC24:AC34)</f>
        <v>401.91250000000008</v>
      </c>
      <c r="AD36" s="17">
        <f t="shared" si="9"/>
        <v>877.61250000000018</v>
      </c>
      <c r="AE36" s="17">
        <f t="shared" si="9"/>
        <v>543.15</v>
      </c>
      <c r="AF36" s="17">
        <f t="shared" si="9"/>
        <v>1822.6749999999997</v>
      </c>
      <c r="AG36" s="17" t="s">
        <v>5</v>
      </c>
    </row>
    <row r="37" spans="1:33" ht="15.75" x14ac:dyDescent="0.25">
      <c r="A37" s="3"/>
      <c r="B37" s="3"/>
      <c r="C37" s="17"/>
      <c r="D37" s="17" t="str">
        <f t="shared" si="6"/>
        <v>Stretch</v>
      </c>
      <c r="E37" s="3">
        <f t="shared" ref="E37:Z37" si="10">COUNTIFS(E$24:E$34,$I11) * $F$11</f>
        <v>0</v>
      </c>
      <c r="F37" s="3">
        <f t="shared" si="10"/>
        <v>0</v>
      </c>
      <c r="G37" s="3">
        <f t="shared" si="10"/>
        <v>0</v>
      </c>
      <c r="H37" s="3">
        <f t="shared" si="10"/>
        <v>0</v>
      </c>
      <c r="I37" s="3">
        <f t="shared" si="10"/>
        <v>30.175000000000001</v>
      </c>
      <c r="J37" s="3">
        <f t="shared" si="10"/>
        <v>15.0875</v>
      </c>
      <c r="K37" s="3">
        <f t="shared" si="10"/>
        <v>15.0875</v>
      </c>
      <c r="L37" s="3">
        <f t="shared" si="10"/>
        <v>0</v>
      </c>
      <c r="M37" s="3">
        <f t="shared" si="10"/>
        <v>15.0875</v>
      </c>
      <c r="N37" s="3">
        <f t="shared" si="10"/>
        <v>0</v>
      </c>
      <c r="O37" s="3">
        <f t="shared" si="10"/>
        <v>0</v>
      </c>
      <c r="P37" s="3">
        <f t="shared" si="10"/>
        <v>0</v>
      </c>
      <c r="Q37" s="3">
        <f t="shared" si="10"/>
        <v>15.0875</v>
      </c>
      <c r="R37" s="3">
        <f t="shared" si="10"/>
        <v>150.875</v>
      </c>
      <c r="S37" s="3">
        <f t="shared" si="10"/>
        <v>150.875</v>
      </c>
      <c r="T37" s="3">
        <f t="shared" si="10"/>
        <v>150.875</v>
      </c>
      <c r="U37" s="3">
        <f t="shared" si="10"/>
        <v>0</v>
      </c>
      <c r="V37" s="3">
        <f t="shared" si="10"/>
        <v>0</v>
      </c>
      <c r="W37" s="3">
        <f t="shared" si="10"/>
        <v>0</v>
      </c>
      <c r="X37" s="3">
        <f t="shared" si="10"/>
        <v>0</v>
      </c>
      <c r="Y37" s="3">
        <f t="shared" si="10"/>
        <v>0</v>
      </c>
      <c r="Z37" s="3">
        <f t="shared" si="10"/>
        <v>0</v>
      </c>
      <c r="AA37" s="3"/>
      <c r="AB37" s="3"/>
      <c r="AC37" s="3"/>
      <c r="AD37" s="3"/>
      <c r="AE37" s="3"/>
      <c r="AF37" s="3"/>
      <c r="AG37" s="3"/>
    </row>
    <row r="38" spans="1:33" ht="15.75" x14ac:dyDescent="0.25">
      <c r="A38" s="3"/>
      <c r="B38" s="3"/>
      <c r="C38" s="17"/>
      <c r="D38" s="1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5.75" x14ac:dyDescent="0.25">
      <c r="A39" s="3"/>
      <c r="B39" s="3"/>
      <c r="C39" s="17"/>
      <c r="D39" s="1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5.75" x14ac:dyDescent="0.25">
      <c r="A40" s="3"/>
      <c r="B40" s="3"/>
      <c r="C40" s="17"/>
      <c r="D40" s="1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5.75" x14ac:dyDescent="0.25">
      <c r="A41" s="3"/>
      <c r="B41" s="3"/>
      <c r="C41" s="17"/>
      <c r="D41" s="1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75" x14ac:dyDescent="0.25">
      <c r="A42" s="3"/>
      <c r="B42" s="3"/>
      <c r="C42" s="17" t="s">
        <v>51</v>
      </c>
      <c r="D42" s="17" t="s">
        <v>1</v>
      </c>
      <c r="E42" s="3">
        <f t="shared" ref="E42:Z42" si="11">SUM(E35:E37)</f>
        <v>50.875</v>
      </c>
      <c r="F42" s="3">
        <f t="shared" si="11"/>
        <v>50.875</v>
      </c>
      <c r="G42" s="3">
        <f t="shared" si="11"/>
        <v>50.875</v>
      </c>
      <c r="H42" s="3">
        <f t="shared" si="11"/>
        <v>100.875</v>
      </c>
      <c r="I42" s="3">
        <f t="shared" si="11"/>
        <v>110.875</v>
      </c>
      <c r="J42" s="3">
        <f t="shared" si="11"/>
        <v>105.87500000000001</v>
      </c>
      <c r="K42" s="3">
        <f t="shared" si="11"/>
        <v>105.87500000000001</v>
      </c>
      <c r="L42" s="3">
        <f t="shared" si="11"/>
        <v>100.875</v>
      </c>
      <c r="M42" s="3">
        <f t="shared" si="11"/>
        <v>35.35</v>
      </c>
      <c r="N42" s="3">
        <f t="shared" si="11"/>
        <v>20.350000000000001</v>
      </c>
      <c r="O42" s="3">
        <f t="shared" si="11"/>
        <v>25.35</v>
      </c>
      <c r="P42" s="3">
        <f t="shared" si="11"/>
        <v>100.875</v>
      </c>
      <c r="Q42" s="3">
        <f t="shared" si="11"/>
        <v>105.87500000000001</v>
      </c>
      <c r="R42" s="3">
        <f t="shared" si="11"/>
        <v>150.875</v>
      </c>
      <c r="S42" s="3">
        <f t="shared" si="11"/>
        <v>150.875</v>
      </c>
      <c r="T42" s="3">
        <f t="shared" si="11"/>
        <v>150.875</v>
      </c>
      <c r="U42" s="3">
        <f t="shared" si="11"/>
        <v>100.875</v>
      </c>
      <c r="V42" s="3">
        <f t="shared" si="11"/>
        <v>100.875</v>
      </c>
      <c r="W42" s="3">
        <f t="shared" si="11"/>
        <v>50.875</v>
      </c>
      <c r="X42" s="3">
        <f t="shared" si="11"/>
        <v>50.875</v>
      </c>
      <c r="Y42" s="3">
        <f t="shared" si="11"/>
        <v>50.875</v>
      </c>
      <c r="Z42" s="3">
        <f t="shared" si="11"/>
        <v>50.875</v>
      </c>
      <c r="AA42" s="3"/>
      <c r="AB42" s="17" t="s">
        <v>37</v>
      </c>
      <c r="AC42" s="17"/>
      <c r="AD42" s="17"/>
      <c r="AE42" s="17">
        <f>SUM(E42:Z42)</f>
        <v>1822.6750000000002</v>
      </c>
      <c r="AF42" s="17"/>
      <c r="AG42" s="17" t="s">
        <v>5</v>
      </c>
    </row>
    <row r="43" spans="1:33" ht="15.75" x14ac:dyDescent="0.25">
      <c r="A43" s="3"/>
      <c r="B43" s="3"/>
      <c r="C43" s="17" t="s">
        <v>51</v>
      </c>
      <c r="D43" s="17" t="s">
        <v>35</v>
      </c>
      <c r="E43" s="3"/>
      <c r="F43" s="3">
        <f>SUM(E42:F42)</f>
        <v>101.75</v>
      </c>
      <c r="G43" s="3"/>
      <c r="H43" s="3">
        <f>SUM(G42:H42)</f>
        <v>151.75</v>
      </c>
      <c r="I43" s="3"/>
      <c r="J43" s="3">
        <f>SUM(I42:J42)</f>
        <v>216.75</v>
      </c>
      <c r="K43" s="3"/>
      <c r="L43" s="3">
        <f>SUM(K42:L42)</f>
        <v>206.75</v>
      </c>
      <c r="M43" s="3"/>
      <c r="N43" s="3">
        <f>SUM(M42:N42)</f>
        <v>55.7</v>
      </c>
      <c r="O43" s="3"/>
      <c r="P43" s="3">
        <f>SUM(O42:P42)</f>
        <v>126.22499999999999</v>
      </c>
      <c r="Q43" s="3"/>
      <c r="R43" s="3">
        <f>SUM(Q42:R42)</f>
        <v>256.75</v>
      </c>
      <c r="S43" s="3"/>
      <c r="T43" s="3">
        <f>SUM(S42:T42)</f>
        <v>301.75</v>
      </c>
      <c r="U43" s="3"/>
      <c r="V43" s="3">
        <f>SUM(U42:V42)</f>
        <v>201.75</v>
      </c>
      <c r="W43" s="3"/>
      <c r="X43" s="3">
        <f>SUM(W42:X42)</f>
        <v>101.75</v>
      </c>
      <c r="Y43" s="3"/>
      <c r="Z43" s="3">
        <f>SUM(Y42:Z42)</f>
        <v>101.75</v>
      </c>
      <c r="AA43" s="3"/>
      <c r="AB43" s="17" t="s">
        <v>37</v>
      </c>
      <c r="AC43" s="17"/>
      <c r="AD43" s="17"/>
      <c r="AE43" s="17">
        <f>SUM(D43:Z43)</f>
        <v>1822.6750000000002</v>
      </c>
      <c r="AF43" s="3"/>
      <c r="AG43" s="17" t="s">
        <v>5</v>
      </c>
    </row>
    <row r="44" spans="1:33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3"/>
      <c r="AD44" s="3"/>
      <c r="AE44" s="3"/>
      <c r="AF44" s="3"/>
      <c r="AG44" s="1"/>
    </row>
    <row r="45" spans="1:33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/>
      <c r="AD45" s="3"/>
      <c r="AE45" s="3"/>
      <c r="AF45" s="3"/>
      <c r="AG45" s="1"/>
    </row>
    <row r="46" spans="1:33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"/>
      <c r="AD46" s="3"/>
      <c r="AE46" s="3"/>
      <c r="AF46" s="3"/>
      <c r="AG46" s="1"/>
    </row>
    <row r="47" spans="1:33" ht="46.5" x14ac:dyDescent="0.7">
      <c r="A47" s="3"/>
      <c r="B47" s="20" t="s">
        <v>52</v>
      </c>
      <c r="C47" s="21">
        <f>AE43</f>
        <v>1822.6750000000002</v>
      </c>
      <c r="D47" s="22" t="s">
        <v>53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3"/>
      <c r="AD48" s="3"/>
      <c r="AE48" s="3"/>
      <c r="AF48" s="3"/>
      <c r="AG48" s="1"/>
    </row>
  </sheetData>
  <conditionalFormatting sqref="AF34:AF35 A32:B32 D32 AA32:AG32">
    <cfRule type="cellIs" dxfId="43" priority="1" operator="between">
      <formula>$I$11</formula>
      <formula>$I$11</formula>
    </cfRule>
  </conditionalFormatting>
  <conditionalFormatting sqref="AF34:AF35 A32:B32 D32 AA32:AG32">
    <cfRule type="cellIs" dxfId="42" priority="2" operator="between">
      <formula>$I$10</formula>
      <formula>$I$10</formula>
    </cfRule>
  </conditionalFormatting>
  <conditionalFormatting sqref="AF34:AF35 A32:B32 D32 AA32:AG32">
    <cfRule type="cellIs" dxfId="41" priority="3" operator="between">
      <formula>$I$9</formula>
      <formula>$I$9</formula>
    </cfRule>
  </conditionalFormatting>
  <conditionalFormatting sqref="A20:AG20">
    <cfRule type="cellIs" dxfId="40" priority="4" operator="between">
      <formula>$K$10</formula>
      <formula>$K$10</formula>
    </cfRule>
  </conditionalFormatting>
  <conditionalFormatting sqref="A20:AG20">
    <cfRule type="cellIs" dxfId="39" priority="5" operator="between">
      <formula>$K$9</formula>
      <formula>$K$9</formula>
    </cfRule>
  </conditionalFormatting>
  <conditionalFormatting sqref="E35:Z37">
    <cfRule type="cellIs" dxfId="38" priority="6" operator="between">
      <formula>$I$11</formula>
      <formula>$I$11</formula>
    </cfRule>
  </conditionalFormatting>
  <conditionalFormatting sqref="E35:Z37">
    <cfRule type="cellIs" dxfId="37" priority="7" operator="between">
      <formula>$I$10</formula>
      <formula>$I$10</formula>
    </cfRule>
  </conditionalFormatting>
  <conditionalFormatting sqref="E35:Z37">
    <cfRule type="cellIs" dxfId="36" priority="8" operator="between">
      <formula>$I$9</formula>
      <formula>$I$9</formula>
    </cfRule>
  </conditionalFormatting>
  <conditionalFormatting sqref="A24:D24 C25:C32 AA24:AG24">
    <cfRule type="cellIs" dxfId="35" priority="9" operator="between">
      <formula>$I$11</formula>
      <formula>$I$11</formula>
    </cfRule>
  </conditionalFormatting>
  <conditionalFormatting sqref="A24:D24 C25:C32 AA24:AG24">
    <cfRule type="cellIs" dxfId="34" priority="10" operator="between">
      <formula>$I$10</formula>
      <formula>$I$10</formula>
    </cfRule>
  </conditionalFormatting>
  <conditionalFormatting sqref="A24:D24 C25:C32 AA24:AG24">
    <cfRule type="cellIs" dxfId="33" priority="11" operator="between">
      <formula>$I$9</formula>
      <formula>$I$9</formula>
    </cfRule>
  </conditionalFormatting>
  <conditionalFormatting sqref="A25:B25 D25 AA25:AG25">
    <cfRule type="cellIs" dxfId="32" priority="12" operator="between">
      <formula>$I$11</formula>
      <formula>$I$11</formula>
    </cfRule>
  </conditionalFormatting>
  <conditionalFormatting sqref="A25:B25 D25 AA25:AG25">
    <cfRule type="cellIs" dxfId="31" priority="13" operator="between">
      <formula>$I$10</formula>
      <formula>$I$10</formula>
    </cfRule>
  </conditionalFormatting>
  <conditionalFormatting sqref="A25:B25 D25 AA25:AG25">
    <cfRule type="cellIs" dxfId="30" priority="14" operator="between">
      <formula>$I$9</formula>
      <formula>$I$9</formula>
    </cfRule>
  </conditionalFormatting>
  <conditionalFormatting sqref="A26:B26 D26 AA26:AG26">
    <cfRule type="cellIs" dxfId="29" priority="15" operator="between">
      <formula>$I$11</formula>
      <formula>$I$11</formula>
    </cfRule>
  </conditionalFormatting>
  <conditionalFormatting sqref="A26:B26 D26 AA26:AG26">
    <cfRule type="cellIs" dxfId="28" priority="16" operator="between">
      <formula>$I$10</formula>
      <formula>$I$10</formula>
    </cfRule>
  </conditionalFormatting>
  <conditionalFormatting sqref="A26:B26 D26 AA26:AG26">
    <cfRule type="cellIs" dxfId="27" priority="17" operator="between">
      <formula>$I$9</formula>
      <formula>$I$9</formula>
    </cfRule>
  </conditionalFormatting>
  <conditionalFormatting sqref="A31:B31 D31 AA31:AG31">
    <cfRule type="cellIs" dxfId="26" priority="18" operator="between">
      <formula>$I$11</formula>
      <formula>$I$11</formula>
    </cfRule>
  </conditionalFormatting>
  <conditionalFormatting sqref="A31:B31 D31 AA31:AG31">
    <cfRule type="cellIs" dxfId="25" priority="19" operator="between">
      <formula>$I$10</formula>
      <formula>$I$10</formula>
    </cfRule>
  </conditionalFormatting>
  <conditionalFormatting sqref="A31:B31 D31 AA31:AG31">
    <cfRule type="cellIs" dxfId="24" priority="20" operator="between">
      <formula>$I$9</formula>
      <formula>$I$9</formula>
    </cfRule>
  </conditionalFormatting>
  <conditionalFormatting sqref="A27:B27 D27 AA27:AG27">
    <cfRule type="cellIs" dxfId="23" priority="21" operator="between">
      <formula>$I$11</formula>
      <formula>$I$11</formula>
    </cfRule>
  </conditionalFormatting>
  <conditionalFormatting sqref="A27:B27 D27 AA27:AG27">
    <cfRule type="cellIs" dxfId="22" priority="22" operator="between">
      <formula>$I$10</formula>
      <formula>$I$10</formula>
    </cfRule>
  </conditionalFormatting>
  <conditionalFormatting sqref="A27:B27 D27 AA27:AG27">
    <cfRule type="cellIs" dxfId="21" priority="23" operator="between">
      <formula>$I$9</formula>
      <formula>$I$9</formula>
    </cfRule>
  </conditionalFormatting>
  <conditionalFormatting sqref="A28:B28 D28 AA28:AG28">
    <cfRule type="cellIs" dxfId="20" priority="24" operator="between">
      <formula>$I$11</formula>
      <formula>$I$11</formula>
    </cfRule>
  </conditionalFormatting>
  <conditionalFormatting sqref="A28:B28 D28 AA28:AG28">
    <cfRule type="cellIs" dxfId="19" priority="25" operator="between">
      <formula>$I$10</formula>
      <formula>$I$10</formula>
    </cfRule>
  </conditionalFormatting>
  <conditionalFormatting sqref="A28:B28 D28 AA28:AG28">
    <cfRule type="cellIs" dxfId="18" priority="26" operator="between">
      <formula>$I$9</formula>
      <formula>$I$9</formula>
    </cfRule>
  </conditionalFormatting>
  <conditionalFormatting sqref="A29:B29 D29 AA29:AG29">
    <cfRule type="cellIs" dxfId="17" priority="27" operator="between">
      <formula>$I$11</formula>
      <formula>$I$11</formula>
    </cfRule>
  </conditionalFormatting>
  <conditionalFormatting sqref="A29:B29 D29 AA29:AG29">
    <cfRule type="cellIs" dxfId="16" priority="28" operator="between">
      <formula>$I$10</formula>
      <formula>$I$10</formula>
    </cfRule>
  </conditionalFormatting>
  <conditionalFormatting sqref="A29:B29 D29 AA29:AG29">
    <cfRule type="cellIs" dxfId="15" priority="29" operator="between">
      <formula>$I$9</formula>
      <formula>$I$9</formula>
    </cfRule>
  </conditionalFormatting>
  <conditionalFormatting sqref="A30:B30 D30 AA30:AG30">
    <cfRule type="cellIs" dxfId="14" priority="30" operator="between">
      <formula>$I$11</formula>
      <formula>$I$11</formula>
    </cfRule>
  </conditionalFormatting>
  <conditionalFormatting sqref="A30:B30 D30 AA30:AG30">
    <cfRule type="cellIs" dxfId="13" priority="31" operator="between">
      <formula>$I$10</formula>
      <formula>$I$10</formula>
    </cfRule>
  </conditionalFormatting>
  <conditionalFormatting sqref="A30:B30 D30 AA30:AG30">
    <cfRule type="cellIs" dxfId="12" priority="32" operator="between">
      <formula>$I$9</formula>
      <formula>$I$9</formula>
    </cfRule>
  </conditionalFormatting>
  <conditionalFormatting sqref="A33:B33 D33 AA33:AG33">
    <cfRule type="cellIs" dxfId="11" priority="33" operator="between">
      <formula>$I$11</formula>
      <formula>$I$11</formula>
    </cfRule>
  </conditionalFormatting>
  <conditionalFormatting sqref="A33:B33 D33 AA33:AG33">
    <cfRule type="cellIs" dxfId="10" priority="34" operator="between">
      <formula>$I$10</formula>
      <formula>$I$10</formula>
    </cfRule>
  </conditionalFormatting>
  <conditionalFormatting sqref="A33:B33 D33 AA33:AG33">
    <cfRule type="cellIs" dxfId="9" priority="35" operator="between">
      <formula>$I$9</formula>
      <formula>$I$9</formula>
    </cfRule>
  </conditionalFormatting>
  <conditionalFormatting sqref="C33">
    <cfRule type="cellIs" dxfId="8" priority="36" operator="between">
      <formula>$I$11</formula>
      <formula>$I$11</formula>
    </cfRule>
  </conditionalFormatting>
  <conditionalFormatting sqref="C33">
    <cfRule type="cellIs" dxfId="7" priority="37" operator="between">
      <formula>$I$10</formula>
      <formula>$I$10</formula>
    </cfRule>
  </conditionalFormatting>
  <conditionalFormatting sqref="C33">
    <cfRule type="cellIs" dxfId="6" priority="38" operator="between">
      <formula>$I$9</formula>
      <formula>$I$9</formula>
    </cfRule>
  </conditionalFormatting>
  <conditionalFormatting sqref="P24:Z33">
    <cfRule type="cellIs" dxfId="5" priority="39" operator="between">
      <formula>$I$11</formula>
      <formula>$I$11</formula>
    </cfRule>
  </conditionalFormatting>
  <conditionalFormatting sqref="P24:Z33">
    <cfRule type="cellIs" dxfId="4" priority="40" operator="between">
      <formula>$I$10</formula>
      <formula>$I$10</formula>
    </cfRule>
  </conditionalFormatting>
  <conditionalFormatting sqref="P24:Z33">
    <cfRule type="cellIs" dxfId="3" priority="41" operator="between">
      <formula>$I$9</formula>
      <formula>$I$9</formula>
    </cfRule>
  </conditionalFormatting>
  <conditionalFormatting sqref="E24:O33">
    <cfRule type="cellIs" dxfId="2" priority="42" operator="between">
      <formula>$I$11</formula>
      <formula>$I$11</formula>
    </cfRule>
  </conditionalFormatting>
  <conditionalFormatting sqref="E24:O33">
    <cfRule type="cellIs" dxfId="1" priority="43" operator="between">
      <formula>$I$10</formula>
      <formula>$I$10</formula>
    </cfRule>
  </conditionalFormatting>
  <conditionalFormatting sqref="E24:O33">
    <cfRule type="cellIs" dxfId="0" priority="44" operator="between">
      <formula>$I$9</formula>
      <formula>$I$9</formula>
    </cfRule>
  </conditionalFormatting>
  <dataValidations count="2">
    <dataValidation type="list" allowBlank="1" showErrorMessage="1" sqref="E24:Z33" xr:uid="{00000000-0002-0000-0000-000000000000}">
      <formula1>$I$9:$I$12</formula1>
    </dataValidation>
    <dataValidation type="list" allowBlank="1" showErrorMessage="1" sqref="A20:AA20" xr:uid="{00000000-0002-0000-0000-000001000000}">
      <formula1>$K$9:$K$10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</cp:lastModifiedBy>
  <cp:lastPrinted>2017-11-28T17:55:35Z</cp:lastPrinted>
  <dcterms:modified xsi:type="dcterms:W3CDTF">2017-11-28T19:43:12Z</dcterms:modified>
</cp:coreProperties>
</file>