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<sst xmlns="http://schemas.openxmlformats.org/spreadsheetml/2006/main" count="322" uniqueCount="55">
  <si>
    <t>Starting Criteria</t>
  </si>
  <si>
    <t>Week</t>
  </si>
  <si>
    <t>Days</t>
  </si>
  <si>
    <t>Weekly Work</t>
  </si>
  <si>
    <t>Team Sliding Tile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</si>
  <si>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</si>
  <si>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</si>
  <si>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</si>
  <si>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</si>
  <si>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</si>
  <si>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</si>
  <si>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</si>
  <si>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</si>
  <si>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</si>
  <si>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</si>
  <si>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</si>
  <si>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</si>
  <si>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</si>
  <si>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</si>
  <si>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</si>
  <si>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</si>
  <si>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</si>
  <si>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</si>
  <si>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</si>
  <si>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</si>
  <si>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</si>
  <si>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</si>
  <si>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</si>
  <si>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</si>
  <si>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</si>
  <si>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</si>
  <si>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</si>
  <si>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</si>
  <si>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</si>
  <si>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</si>
  <si>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</si>
  <si>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</si>
  <si>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</si>
  <si>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Connor Waplington</t>
  </si>
  <si>
    <t>PM</t>
  </si>
  <si>
    <t>Ryan Charles Simms</t>
  </si>
  <si>
    <t>Web Dev</t>
  </si>
  <si>
    <t>Alvaro Alamillo Vargas Real Jimenez</t>
  </si>
  <si>
    <t>TL</t>
  </si>
  <si>
    <t>Syed</t>
  </si>
  <si>
    <t>Muhammed</t>
  </si>
  <si>
    <t>John</t>
  </si>
  <si>
    <t>Programmer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</si>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</sst>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b/>
      <sz val="36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6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0" fillId="0" fontId="2" numFmtId="0" xfId="0" applyAlignment="1" applyFont="1">
      <alignment readingOrder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5" fillId="0" fontId="1" numFmtId="1" xfId="0" applyBorder="1" applyFont="1" applyNumberFormat="1"/>
    <xf borderId="0" fillId="0" fontId="0" numFmtId="0" xfId="0" applyAlignment="1" applyFont="1">
      <alignment readingOrder="0"/>
    </xf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2" width="21.44"/>
    <col customWidth="1" min="3" max="3" width="26.89"/>
    <col customWidth="1" min="4" max="4" width="21.44"/>
    <col customWidth="1" min="5" max="20" width="10.78"/>
    <col customWidth="1" min="21" max="21" width="11.67"/>
    <col customWidth="1" min="22" max="33" width="10.78"/>
    <col customWidth="1" min="34" max="43" width="11.22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4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6</v>
      </c>
      <c r="C5" s="5">
        <v>0.25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8</v>
      </c>
      <c r="C6" s="6">
        <v>0.55</v>
      </c>
      <c r="D6" s="1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10</v>
      </c>
      <c r="C8" s="6"/>
      <c r="D8" s="1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13</v>
      </c>
      <c r="C9" s="6"/>
      <c r="D9" s="1"/>
      <c r="E9" s="1"/>
      <c r="F9" s="3">
        <f>$C$4 * $C$5 * $C$6</f>
        <v>5.0875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17</v>
      </c>
      <c r="C10" s="6">
        <v>1.0</v>
      </c>
      <c r="D10" s="1" t="s">
        <v>18</v>
      </c>
      <c r="E10" s="1"/>
      <c r="F10" s="3">
        <f t="shared" ref="F10:F11" si="1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21</v>
      </c>
      <c r="C11" s="7">
        <v>2.0</v>
      </c>
      <c r="D11" s="1" t="s">
        <v>22</v>
      </c>
      <c r="E11" s="1"/>
      <c r="F11" s="3">
        <f t="shared" si="1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28</v>
      </c>
      <c r="C15" s="1"/>
      <c r="D15" s="1">
        <v>2017.0</v>
      </c>
      <c r="E15" s="1">
        <v>10.0</v>
      </c>
      <c r="F15" s="1">
        <v>23.0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SUM(E35:L37)</f>
        <v>677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16</v>
      </c>
      <c r="F18" s="11"/>
      <c r="G18" s="11"/>
      <c r="H18" s="12">
        <f>SUM(E35:H37)</f>
        <v>253.5</v>
      </c>
      <c r="I18" s="11" t="s">
        <v>20</v>
      </c>
      <c r="J18" s="11"/>
      <c r="K18" s="11"/>
      <c r="L18" s="12">
        <f>SUM(I35:L37)</f>
        <v>423.5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942.175</v>
      </c>
      <c r="W18" s="15" t="s">
        <v>31</v>
      </c>
      <c r="X18" s="15"/>
      <c r="Y18" s="15"/>
      <c r="Z18" s="16">
        <f>SUM(W35:Z37)</f>
        <v>203.5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32</v>
      </c>
      <c r="C19" s="1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5</v>
      </c>
      <c r="AD20" s="3"/>
      <c r="AE20" s="3"/>
      <c r="AF20" s="3"/>
      <c r="AG20" s="1"/>
    </row>
    <row r="21">
      <c r="A21" s="1"/>
      <c r="B21" s="1"/>
      <c r="C21" s="2" t="s">
        <v>34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7"/>
      <c r="D22" s="18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36</v>
      </c>
      <c r="E23" s="8">
        <f t="shared" ref="E23:Z23" si="2">$G$15 +($C$2  * (E$21-1))</f>
        <v>43031</v>
      </c>
      <c r="F23" s="8">
        <f t="shared" si="2"/>
        <v>43038</v>
      </c>
      <c r="G23" s="8">
        <f t="shared" si="2"/>
        <v>43045</v>
      </c>
      <c r="H23" s="8">
        <f t="shared" si="2"/>
        <v>43052</v>
      </c>
      <c r="I23" s="8">
        <f t="shared" si="2"/>
        <v>43059</v>
      </c>
      <c r="J23" s="8">
        <f t="shared" si="2"/>
        <v>43066</v>
      </c>
      <c r="K23" s="8">
        <f t="shared" si="2"/>
        <v>43073</v>
      </c>
      <c r="L23" s="8">
        <f t="shared" si="2"/>
        <v>43080</v>
      </c>
      <c r="M23" s="8">
        <f t="shared" si="2"/>
        <v>43087</v>
      </c>
      <c r="N23" s="8">
        <f t="shared" si="2"/>
        <v>43094</v>
      </c>
      <c r="O23" s="8">
        <f t="shared" si="2"/>
        <v>43101</v>
      </c>
      <c r="P23" s="8">
        <f t="shared" si="2"/>
        <v>43108</v>
      </c>
      <c r="Q23" s="8">
        <f t="shared" si="2"/>
        <v>43115</v>
      </c>
      <c r="R23" s="8">
        <f t="shared" si="2"/>
        <v>43122</v>
      </c>
      <c r="S23" s="8">
        <f t="shared" si="2"/>
        <v>43129</v>
      </c>
      <c r="T23" s="8">
        <f t="shared" si="2"/>
        <v>43136</v>
      </c>
      <c r="U23" s="8">
        <f t="shared" si="2"/>
        <v>43143</v>
      </c>
      <c r="V23" s="8">
        <f t="shared" si="2"/>
        <v>43150</v>
      </c>
      <c r="W23" s="8">
        <f t="shared" si="2"/>
        <v>43157</v>
      </c>
      <c r="X23" s="8">
        <f t="shared" si="2"/>
        <v>43164</v>
      </c>
      <c r="Y23" s="8">
        <f t="shared" si="2"/>
        <v>43171</v>
      </c>
      <c r="Z23" s="8">
        <f t="shared" si="2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>
      <c r="A24" s="1"/>
      <c r="B24" s="1"/>
      <c r="C24" s="2" t="s">
        <v>38</v>
      </c>
      <c r="D24" s="1" t="s">
        <v>39</v>
      </c>
      <c r="E24" s="1" t="s">
        <v>13</v>
      </c>
      <c r="F24" s="1" t="s">
        <v>13</v>
      </c>
      <c r="G24" s="1" t="s">
        <v>13</v>
      </c>
      <c r="H24" s="1" t="s">
        <v>17</v>
      </c>
      <c r="I24" s="19" t="s">
        <v>21</v>
      </c>
      <c r="J24" s="19" t="s">
        <v>21</v>
      </c>
      <c r="K24" s="1" t="s">
        <v>17</v>
      </c>
      <c r="L24" s="1" t="s">
        <v>17</v>
      </c>
      <c r="M24" s="1" t="s">
        <v>13</v>
      </c>
      <c r="N24" s="1" t="s">
        <v>13</v>
      </c>
      <c r="O24" s="1" t="s">
        <v>13</v>
      </c>
      <c r="P24" s="1" t="s">
        <v>17</v>
      </c>
      <c r="Q24" s="1" t="s">
        <v>17</v>
      </c>
      <c r="R24" s="1" t="s">
        <v>21</v>
      </c>
      <c r="S24" s="1" t="s">
        <v>21</v>
      </c>
      <c r="T24" s="1" t="s">
        <v>21</v>
      </c>
      <c r="U24" s="1" t="s">
        <v>17</v>
      </c>
      <c r="V24" s="1" t="s">
        <v>17</v>
      </c>
      <c r="W24" s="1" t="s">
        <v>13</v>
      </c>
      <c r="X24" s="1" t="s">
        <v>13</v>
      </c>
      <c r="Y24" s="1" t="s">
        <v>13</v>
      </c>
      <c r="Z24" s="1" t="s">
        <v>13</v>
      </c>
      <c r="AA24" s="1"/>
      <c r="AB24" s="1"/>
      <c r="AC24" s="3">
        <f t="shared" ref="AC24:AC33" si="3">COUNTIFS($E24:$AB24,$I$9) * $F$9</f>
        <v>50.875</v>
      </c>
      <c r="AD24" s="3">
        <f t="shared" ref="AD24:AD33" si="4">COUNTIFS($E24:$AB24,$I$10) * $F$10</f>
        <v>70.6125</v>
      </c>
      <c r="AE24" s="3">
        <f t="shared" ref="AE24:AE33" si="5">COUNTIFS($E24:$AB24,$I$11) * $F$11</f>
        <v>75.4375</v>
      </c>
      <c r="AF24" s="3">
        <f t="shared" ref="AF24:AF33" si="6">SUM(AC24:AE24)</f>
        <v>196.925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>
      <c r="A25" s="1"/>
      <c r="B25" s="1"/>
      <c r="C25" s="2" t="s">
        <v>40</v>
      </c>
      <c r="D25" s="1" t="s">
        <v>41</v>
      </c>
      <c r="E25" s="1" t="s">
        <v>13</v>
      </c>
      <c r="F25" s="1" t="s">
        <v>13</v>
      </c>
      <c r="G25" s="1" t="s">
        <v>13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9" t="s">
        <v>13</v>
      </c>
      <c r="N25" s="19" t="s">
        <v>13</v>
      </c>
      <c r="O25" s="19" t="s">
        <v>13</v>
      </c>
      <c r="P25" s="1" t="s">
        <v>17</v>
      </c>
      <c r="Q25" s="1" t="s">
        <v>17</v>
      </c>
      <c r="R25" s="1" t="s">
        <v>21</v>
      </c>
      <c r="S25" s="1" t="s">
        <v>21</v>
      </c>
      <c r="T25" s="1" t="s">
        <v>21</v>
      </c>
      <c r="U25" s="1" t="s">
        <v>17</v>
      </c>
      <c r="V25" s="1" t="s">
        <v>17</v>
      </c>
      <c r="W25" s="1" t="s">
        <v>13</v>
      </c>
      <c r="X25" s="1" t="s">
        <v>13</v>
      </c>
      <c r="Y25" s="1" t="s">
        <v>13</v>
      </c>
      <c r="Z25" s="1" t="s">
        <v>13</v>
      </c>
      <c r="AA25" s="1"/>
      <c r="AB25" s="1"/>
      <c r="AC25" s="3">
        <f t="shared" si="3"/>
        <v>50.875</v>
      </c>
      <c r="AD25" s="3">
        <f t="shared" si="4"/>
        <v>90.7875</v>
      </c>
      <c r="AE25" s="3">
        <f t="shared" si="5"/>
        <v>45.2625</v>
      </c>
      <c r="AF25" s="3">
        <f t="shared" si="6"/>
        <v>186.925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>
      <c r="A26" s="1"/>
      <c r="B26" s="1"/>
      <c r="C26" s="2" t="s">
        <v>42</v>
      </c>
      <c r="D26" s="1" t="s">
        <v>43</v>
      </c>
      <c r="E26" s="1" t="s">
        <v>13</v>
      </c>
      <c r="F26" s="1" t="s">
        <v>13</v>
      </c>
      <c r="G26" s="1" t="s">
        <v>13</v>
      </c>
      <c r="H26" s="1" t="s">
        <v>17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24</v>
      </c>
      <c r="N26" s="1" t="s">
        <v>24</v>
      </c>
      <c r="O26" s="1" t="s">
        <v>24</v>
      </c>
      <c r="P26" s="1" t="s">
        <v>17</v>
      </c>
      <c r="Q26" s="1" t="s">
        <v>17</v>
      </c>
      <c r="R26" s="1" t="s">
        <v>21</v>
      </c>
      <c r="S26" s="1" t="s">
        <v>21</v>
      </c>
      <c r="T26" s="1" t="s">
        <v>21</v>
      </c>
      <c r="U26" s="1" t="s">
        <v>17</v>
      </c>
      <c r="V26" s="1" t="s">
        <v>17</v>
      </c>
      <c r="W26" s="1" t="s">
        <v>13</v>
      </c>
      <c r="X26" s="1" t="s">
        <v>13</v>
      </c>
      <c r="Y26" s="1" t="s">
        <v>13</v>
      </c>
      <c r="Z26" s="1" t="s">
        <v>13</v>
      </c>
      <c r="AA26" s="1"/>
      <c r="AB26" s="1"/>
      <c r="AC26" s="3">
        <f t="shared" si="3"/>
        <v>35.6125</v>
      </c>
      <c r="AD26" s="3">
        <f t="shared" si="4"/>
        <v>90.7875</v>
      </c>
      <c r="AE26" s="3">
        <f t="shared" si="5"/>
        <v>45.2625</v>
      </c>
      <c r="AF26" s="3">
        <f t="shared" si="6"/>
        <v>171.6625</v>
      </c>
      <c r="AG26" s="1"/>
    </row>
    <row r="27">
      <c r="A27" s="1"/>
      <c r="B27" s="1"/>
      <c r="C27" s="2" t="s">
        <v>44</v>
      </c>
      <c r="D27" s="1" t="s">
        <v>20</v>
      </c>
      <c r="E27" s="1" t="s">
        <v>13</v>
      </c>
      <c r="F27" s="1" t="s">
        <v>13</v>
      </c>
      <c r="G27" s="1" t="s">
        <v>13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9" t="s">
        <v>21</v>
      </c>
      <c r="N27" s="19" t="s">
        <v>13</v>
      </c>
      <c r="O27" s="19" t="s">
        <v>13</v>
      </c>
      <c r="P27" s="1" t="s">
        <v>17</v>
      </c>
      <c r="Q27" s="1" t="s">
        <v>17</v>
      </c>
      <c r="R27" s="1" t="s">
        <v>21</v>
      </c>
      <c r="S27" s="1" t="s">
        <v>21</v>
      </c>
      <c r="T27" s="1" t="s">
        <v>21</v>
      </c>
      <c r="U27" s="1" t="s">
        <v>17</v>
      </c>
      <c r="V27" s="1" t="s">
        <v>17</v>
      </c>
      <c r="W27" s="1" t="s">
        <v>13</v>
      </c>
      <c r="X27" s="1" t="s">
        <v>13</v>
      </c>
      <c r="Y27" s="1" t="s">
        <v>13</v>
      </c>
      <c r="Z27" s="1" t="s">
        <v>13</v>
      </c>
      <c r="AA27" s="1"/>
      <c r="AB27" s="1"/>
      <c r="AC27" s="3">
        <f t="shared" si="3"/>
        <v>45.7875</v>
      </c>
      <c r="AD27" s="3">
        <f t="shared" si="4"/>
        <v>90.7875</v>
      </c>
      <c r="AE27" s="3">
        <f t="shared" si="5"/>
        <v>60.35</v>
      </c>
      <c r="AF27" s="3">
        <f t="shared" si="6"/>
        <v>196.925</v>
      </c>
      <c r="AG27" s="1"/>
    </row>
    <row r="28">
      <c r="A28" s="1"/>
      <c r="B28" s="1"/>
      <c r="C28" s="2" t="s">
        <v>45</v>
      </c>
      <c r="D28" s="1" t="s">
        <v>20</v>
      </c>
      <c r="E28" s="1" t="s">
        <v>13</v>
      </c>
      <c r="F28" s="1" t="s">
        <v>13</v>
      </c>
      <c r="G28" s="1" t="s">
        <v>13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24</v>
      </c>
      <c r="N28" s="1" t="s">
        <v>24</v>
      </c>
      <c r="O28" s="1" t="s">
        <v>24</v>
      </c>
      <c r="P28" s="1" t="s">
        <v>17</v>
      </c>
      <c r="Q28" s="1" t="s">
        <v>17</v>
      </c>
      <c r="R28" s="1" t="s">
        <v>21</v>
      </c>
      <c r="S28" s="1" t="s">
        <v>21</v>
      </c>
      <c r="T28" s="1" t="s">
        <v>21</v>
      </c>
      <c r="U28" s="1" t="s">
        <v>17</v>
      </c>
      <c r="V28" s="1" t="s">
        <v>17</v>
      </c>
      <c r="W28" s="1" t="s">
        <v>13</v>
      </c>
      <c r="X28" s="1" t="s">
        <v>13</v>
      </c>
      <c r="Y28" s="1" t="s">
        <v>13</v>
      </c>
      <c r="Z28" s="1" t="s">
        <v>13</v>
      </c>
      <c r="AA28" s="1"/>
      <c r="AB28" s="1"/>
      <c r="AC28" s="3">
        <f t="shared" si="3"/>
        <v>35.6125</v>
      </c>
      <c r="AD28" s="3">
        <f t="shared" si="4"/>
        <v>90.7875</v>
      </c>
      <c r="AE28" s="3">
        <f t="shared" si="5"/>
        <v>45.2625</v>
      </c>
      <c r="AF28" s="3">
        <f t="shared" si="6"/>
        <v>171.6625</v>
      </c>
      <c r="AG28" s="1"/>
    </row>
    <row r="29">
      <c r="A29" s="1"/>
      <c r="B29" s="1"/>
      <c r="C29" s="2" t="s">
        <v>46</v>
      </c>
      <c r="D29" s="1" t="s">
        <v>47</v>
      </c>
      <c r="E29" s="19" t="s">
        <v>13</v>
      </c>
      <c r="F29" s="1" t="s">
        <v>13</v>
      </c>
      <c r="G29" s="1" t="s">
        <v>13</v>
      </c>
      <c r="H29" s="1" t="s">
        <v>17</v>
      </c>
      <c r="I29" s="19" t="s">
        <v>21</v>
      </c>
      <c r="J29" s="1" t="s">
        <v>17</v>
      </c>
      <c r="K29" s="19" t="s">
        <v>21</v>
      </c>
      <c r="L29" s="1" t="s">
        <v>17</v>
      </c>
      <c r="M29" s="19" t="s">
        <v>17</v>
      </c>
      <c r="N29" s="19" t="s">
        <v>13</v>
      </c>
      <c r="O29" s="19" t="s">
        <v>17</v>
      </c>
      <c r="P29" s="1" t="s">
        <v>17</v>
      </c>
      <c r="Q29" s="19" t="s">
        <v>21</v>
      </c>
      <c r="R29" s="1" t="s">
        <v>21</v>
      </c>
      <c r="S29" s="1" t="s">
        <v>21</v>
      </c>
      <c r="T29" s="1" t="s">
        <v>21</v>
      </c>
      <c r="U29" s="1" t="s">
        <v>17</v>
      </c>
      <c r="V29" s="1" t="s">
        <v>17</v>
      </c>
      <c r="W29" s="1" t="s">
        <v>13</v>
      </c>
      <c r="X29" s="1" t="s">
        <v>13</v>
      </c>
      <c r="Y29" s="1" t="s">
        <v>13</v>
      </c>
      <c r="Z29" s="1" t="s">
        <v>13</v>
      </c>
      <c r="AA29" s="1"/>
      <c r="AB29" s="1"/>
      <c r="AC29" s="3">
        <f t="shared" si="3"/>
        <v>40.7</v>
      </c>
      <c r="AD29" s="3">
        <f t="shared" si="4"/>
        <v>80.7</v>
      </c>
      <c r="AE29" s="3">
        <f t="shared" si="5"/>
        <v>90.525</v>
      </c>
      <c r="AF29" s="3">
        <f t="shared" si="6"/>
        <v>211.925</v>
      </c>
      <c r="AG29" s="1"/>
    </row>
    <row r="30" hidden="1">
      <c r="A30" s="1"/>
      <c r="B30" s="1"/>
      <c r="C30" s="2" t="s">
        <v>48</v>
      </c>
      <c r="D30" s="1"/>
      <c r="E30" s="1" t="s">
        <v>13</v>
      </c>
      <c r="F30" s="1" t="s">
        <v>13</v>
      </c>
      <c r="G30" s="1" t="s">
        <v>13</v>
      </c>
      <c r="H30" s="1" t="s">
        <v>17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24</v>
      </c>
      <c r="N30" s="1" t="s">
        <v>24</v>
      </c>
      <c r="O30" s="1" t="s">
        <v>24</v>
      </c>
      <c r="P30" s="1" t="s">
        <v>17</v>
      </c>
      <c r="Q30" s="1" t="s">
        <v>17</v>
      </c>
      <c r="R30" s="1" t="s">
        <v>21</v>
      </c>
      <c r="S30" s="1" t="s">
        <v>21</v>
      </c>
      <c r="T30" s="1" t="s">
        <v>21</v>
      </c>
      <c r="U30" s="1" t="s">
        <v>17</v>
      </c>
      <c r="V30" s="1" t="s">
        <v>17</v>
      </c>
      <c r="W30" s="1" t="s">
        <v>13</v>
      </c>
      <c r="X30" s="1" t="s">
        <v>13</v>
      </c>
      <c r="Y30" s="1" t="s">
        <v>13</v>
      </c>
      <c r="Z30" s="1" t="s">
        <v>13</v>
      </c>
      <c r="AA30" s="1"/>
      <c r="AB30" s="1"/>
      <c r="AC30" s="3">
        <f t="shared" si="3"/>
        <v>35.6125</v>
      </c>
      <c r="AD30" s="3">
        <f t="shared" si="4"/>
        <v>90.7875</v>
      </c>
      <c r="AE30" s="3">
        <f t="shared" si="5"/>
        <v>45.2625</v>
      </c>
      <c r="AF30" s="3">
        <f t="shared" si="6"/>
        <v>171.6625</v>
      </c>
      <c r="AG30" s="1"/>
    </row>
    <row r="31" hidden="1">
      <c r="A31" s="1"/>
      <c r="B31" s="1"/>
      <c r="C31" s="2" t="s">
        <v>49</v>
      </c>
      <c r="D31" s="1"/>
      <c r="E31" s="1" t="s">
        <v>13</v>
      </c>
      <c r="F31" s="1" t="s">
        <v>13</v>
      </c>
      <c r="G31" s="1" t="s">
        <v>13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24</v>
      </c>
      <c r="N31" s="1" t="s">
        <v>24</v>
      </c>
      <c r="O31" s="1" t="s">
        <v>24</v>
      </c>
      <c r="P31" s="1" t="s">
        <v>17</v>
      </c>
      <c r="Q31" s="1" t="s">
        <v>17</v>
      </c>
      <c r="R31" s="1" t="s">
        <v>21</v>
      </c>
      <c r="S31" s="1" t="s">
        <v>21</v>
      </c>
      <c r="T31" s="1" t="s">
        <v>21</v>
      </c>
      <c r="U31" s="1" t="s">
        <v>17</v>
      </c>
      <c r="V31" s="1" t="s">
        <v>17</v>
      </c>
      <c r="W31" s="1" t="s">
        <v>13</v>
      </c>
      <c r="X31" s="1" t="s">
        <v>13</v>
      </c>
      <c r="Y31" s="1" t="s">
        <v>13</v>
      </c>
      <c r="Z31" s="1" t="s">
        <v>13</v>
      </c>
      <c r="AA31" s="1"/>
      <c r="AB31" s="1"/>
      <c r="AC31" s="3">
        <f t="shared" si="3"/>
        <v>35.6125</v>
      </c>
      <c r="AD31" s="3">
        <f t="shared" si="4"/>
        <v>90.7875</v>
      </c>
      <c r="AE31" s="3">
        <f t="shared" si="5"/>
        <v>45.2625</v>
      </c>
      <c r="AF31" s="3">
        <f t="shared" si="6"/>
        <v>171.6625</v>
      </c>
      <c r="AG31" s="1"/>
    </row>
    <row r="32" hidden="1">
      <c r="A32" s="1"/>
      <c r="B32" s="1"/>
      <c r="C32" s="2" t="s">
        <v>50</v>
      </c>
      <c r="D32" s="1"/>
      <c r="E32" s="1" t="s">
        <v>13</v>
      </c>
      <c r="F32" s="1" t="s">
        <v>13</v>
      </c>
      <c r="G32" s="1" t="s">
        <v>13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24</v>
      </c>
      <c r="N32" s="1" t="s">
        <v>24</v>
      </c>
      <c r="O32" s="1" t="s">
        <v>24</v>
      </c>
      <c r="P32" s="1" t="s">
        <v>17</v>
      </c>
      <c r="Q32" s="1" t="s">
        <v>17</v>
      </c>
      <c r="R32" s="1" t="s">
        <v>21</v>
      </c>
      <c r="S32" s="1" t="s">
        <v>21</v>
      </c>
      <c r="T32" s="1" t="s">
        <v>21</v>
      </c>
      <c r="U32" s="1" t="s">
        <v>17</v>
      </c>
      <c r="V32" s="1" t="s">
        <v>17</v>
      </c>
      <c r="W32" s="1" t="s">
        <v>13</v>
      </c>
      <c r="X32" s="1" t="s">
        <v>13</v>
      </c>
      <c r="Y32" s="1" t="s">
        <v>13</v>
      </c>
      <c r="Z32" s="1" t="s">
        <v>13</v>
      </c>
      <c r="AA32" s="1"/>
      <c r="AB32" s="1"/>
      <c r="AC32" s="3">
        <f t="shared" si="3"/>
        <v>35.6125</v>
      </c>
      <c r="AD32" s="3">
        <f t="shared" si="4"/>
        <v>90.7875</v>
      </c>
      <c r="AE32" s="3">
        <f t="shared" si="5"/>
        <v>45.2625</v>
      </c>
      <c r="AF32" s="3">
        <f t="shared" si="6"/>
        <v>171.6625</v>
      </c>
      <c r="AG32" s="1"/>
    </row>
    <row r="33" hidden="1">
      <c r="A33" s="1"/>
      <c r="B33" s="1"/>
      <c r="C33" s="2" t="s">
        <v>51</v>
      </c>
      <c r="D33" s="1"/>
      <c r="E33" s="1" t="s">
        <v>13</v>
      </c>
      <c r="F33" s="1" t="s">
        <v>13</v>
      </c>
      <c r="G33" s="1" t="s">
        <v>13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24</v>
      </c>
      <c r="N33" s="1" t="s">
        <v>24</v>
      </c>
      <c r="O33" s="1" t="s">
        <v>24</v>
      </c>
      <c r="P33" s="1" t="s">
        <v>17</v>
      </c>
      <c r="Q33" s="1" t="s">
        <v>17</v>
      </c>
      <c r="R33" s="1" t="s">
        <v>21</v>
      </c>
      <c r="S33" s="1" t="s">
        <v>21</v>
      </c>
      <c r="T33" s="1" t="s">
        <v>21</v>
      </c>
      <c r="U33" s="1" t="s">
        <v>17</v>
      </c>
      <c r="V33" s="1" t="s">
        <v>17</v>
      </c>
      <c r="W33" s="1" t="s">
        <v>13</v>
      </c>
      <c r="X33" s="1" t="s">
        <v>13</v>
      </c>
      <c r="Y33" s="1" t="s">
        <v>13</v>
      </c>
      <c r="Z33" s="1" t="s">
        <v>13</v>
      </c>
      <c r="AA33" s="1"/>
      <c r="AB33" s="1"/>
      <c r="AC33" s="3">
        <f t="shared" si="3"/>
        <v>35.6125</v>
      </c>
      <c r="AD33" s="3">
        <f t="shared" si="4"/>
        <v>90.7875</v>
      </c>
      <c r="AE33" s="3">
        <f t="shared" si="5"/>
        <v>45.2625</v>
      </c>
      <c r="AF33" s="3">
        <f t="shared" si="6"/>
        <v>171.6625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>
      <c r="A35" s="3"/>
      <c r="B35" s="3"/>
      <c r="C35" s="17" t="s">
        <v>5</v>
      </c>
      <c r="D35" s="17" t="str">
        <f t="shared" ref="D35:D37" si="8">$I9</f>
        <v>Minimum</v>
      </c>
      <c r="E35" s="3">
        <f t="shared" ref="E35:Z35" si="7">COUNTIFS(E$24:E$34,$I9) * $F$9</f>
        <v>50.875</v>
      </c>
      <c r="F35" s="3">
        <f t="shared" si="7"/>
        <v>50.875</v>
      </c>
      <c r="G35" s="3">
        <f t="shared" si="7"/>
        <v>50.875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10.175</v>
      </c>
      <c r="N35" s="3">
        <f t="shared" si="7"/>
        <v>20.35</v>
      </c>
      <c r="O35" s="3">
        <f t="shared" si="7"/>
        <v>15.2625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50.875</v>
      </c>
      <c r="X35" s="3">
        <f t="shared" si="7"/>
        <v>50.875</v>
      </c>
      <c r="Y35" s="3">
        <f t="shared" si="7"/>
        <v>50.875</v>
      </c>
      <c r="Z35" s="3">
        <f t="shared" si="7"/>
        <v>50.875</v>
      </c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100.875</v>
      </c>
      <c r="I36" s="3">
        <f t="shared" si="9"/>
        <v>80.7</v>
      </c>
      <c r="J36" s="3">
        <f t="shared" si="9"/>
        <v>90.7875</v>
      </c>
      <c r="K36" s="3">
        <f t="shared" si="9"/>
        <v>90.7875</v>
      </c>
      <c r="L36" s="3">
        <f t="shared" si="9"/>
        <v>100.875</v>
      </c>
      <c r="M36" s="3">
        <f t="shared" si="9"/>
        <v>10.0875</v>
      </c>
      <c r="N36" s="3">
        <f t="shared" si="9"/>
        <v>0</v>
      </c>
      <c r="O36" s="3">
        <f t="shared" si="9"/>
        <v>10.0875</v>
      </c>
      <c r="P36" s="3">
        <f t="shared" si="9"/>
        <v>100.875</v>
      </c>
      <c r="Q36" s="3">
        <f t="shared" si="9"/>
        <v>90.7875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100.875</v>
      </c>
      <c r="V36" s="3">
        <f t="shared" si="9"/>
        <v>100.875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7" t="s">
        <v>11</v>
      </c>
      <c r="AC36" s="17">
        <f t="shared" ref="AC36:AF36" si="10">SUM(AC24:AC34)</f>
        <v>401.9125</v>
      </c>
      <c r="AD36" s="17">
        <f t="shared" si="10"/>
        <v>877.6125</v>
      </c>
      <c r="AE36" s="17">
        <f t="shared" si="10"/>
        <v>543.15</v>
      </c>
      <c r="AF36" s="17">
        <f t="shared" si="10"/>
        <v>1822.675</v>
      </c>
      <c r="AG36" s="17" t="s">
        <v>5</v>
      </c>
    </row>
    <row r="37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30.175</v>
      </c>
      <c r="J37" s="3">
        <f t="shared" si="11"/>
        <v>15.0875</v>
      </c>
      <c r="K37" s="3">
        <f t="shared" si="11"/>
        <v>15.0875</v>
      </c>
      <c r="L37" s="3">
        <f t="shared" si="11"/>
        <v>0</v>
      </c>
      <c r="M37" s="3">
        <f t="shared" si="11"/>
        <v>15.0875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15.0875</v>
      </c>
      <c r="R37" s="3">
        <f t="shared" si="11"/>
        <v>150.875</v>
      </c>
      <c r="S37" s="3">
        <f t="shared" si="11"/>
        <v>150.875</v>
      </c>
      <c r="T37" s="3">
        <f t="shared" si="11"/>
        <v>150.875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17" t="s">
        <v>52</v>
      </c>
      <c r="D42" s="17" t="s">
        <v>1</v>
      </c>
      <c r="E42" s="3">
        <f t="shared" ref="E42:Z42" si="12">SUM(E35:E37)</f>
        <v>50.875</v>
      </c>
      <c r="F42" s="3">
        <f t="shared" si="12"/>
        <v>50.875</v>
      </c>
      <c r="G42" s="3">
        <f t="shared" si="12"/>
        <v>50.875</v>
      </c>
      <c r="H42" s="3">
        <f t="shared" si="12"/>
        <v>100.875</v>
      </c>
      <c r="I42" s="3">
        <f t="shared" si="12"/>
        <v>110.875</v>
      </c>
      <c r="J42" s="3">
        <f t="shared" si="12"/>
        <v>105.875</v>
      </c>
      <c r="K42" s="3">
        <f t="shared" si="12"/>
        <v>105.875</v>
      </c>
      <c r="L42" s="3">
        <f t="shared" si="12"/>
        <v>100.875</v>
      </c>
      <c r="M42" s="3">
        <f t="shared" si="12"/>
        <v>35.35</v>
      </c>
      <c r="N42" s="3">
        <f t="shared" si="12"/>
        <v>20.35</v>
      </c>
      <c r="O42" s="3">
        <f t="shared" si="12"/>
        <v>25.35</v>
      </c>
      <c r="P42" s="3">
        <f t="shared" si="12"/>
        <v>100.875</v>
      </c>
      <c r="Q42" s="3">
        <f t="shared" si="12"/>
        <v>105.875</v>
      </c>
      <c r="R42" s="3">
        <f t="shared" si="12"/>
        <v>150.875</v>
      </c>
      <c r="S42" s="3">
        <f t="shared" si="12"/>
        <v>150.875</v>
      </c>
      <c r="T42" s="3">
        <f t="shared" si="12"/>
        <v>150.875</v>
      </c>
      <c r="U42" s="3">
        <f t="shared" si="12"/>
        <v>100.875</v>
      </c>
      <c r="V42" s="3">
        <f t="shared" si="12"/>
        <v>100.875</v>
      </c>
      <c r="W42" s="3">
        <f t="shared" si="12"/>
        <v>50.875</v>
      </c>
      <c r="X42" s="3">
        <f t="shared" si="12"/>
        <v>50.875</v>
      </c>
      <c r="Y42" s="3">
        <f t="shared" si="12"/>
        <v>50.875</v>
      </c>
      <c r="Z42" s="3">
        <f t="shared" si="12"/>
        <v>50.875</v>
      </c>
      <c r="AA42" s="3"/>
      <c r="AB42" s="17" t="s">
        <v>37</v>
      </c>
      <c r="AC42" s="17"/>
      <c r="AD42" s="17"/>
      <c r="AE42" s="17">
        <f>SUM(E42:Z42)</f>
        <v>1822.675</v>
      </c>
      <c r="AF42" s="17"/>
      <c r="AG42" s="17" t="s">
        <v>5</v>
      </c>
    </row>
    <row r="43">
      <c r="A43" s="3"/>
      <c r="B43" s="3"/>
      <c r="C43" s="17" t="s">
        <v>52</v>
      </c>
      <c r="D43" s="17" t="s">
        <v>35</v>
      </c>
      <c r="E43" s="3"/>
      <c r="F43" s="3">
        <f>SUM(E42:F42)</f>
        <v>101.75</v>
      </c>
      <c r="G43" s="3"/>
      <c r="H43" s="3">
        <f>SUM(G42:H42)</f>
        <v>151.75</v>
      </c>
      <c r="I43" s="3"/>
      <c r="J43" s="3">
        <f>SUM(I42:J42)</f>
        <v>216.75</v>
      </c>
      <c r="K43" s="3"/>
      <c r="L43" s="3">
        <f>SUM(K42:L42)</f>
        <v>206.75</v>
      </c>
      <c r="M43" s="3"/>
      <c r="N43" s="3">
        <f>SUM(M42:N42)</f>
        <v>55.7</v>
      </c>
      <c r="O43" s="3"/>
      <c r="P43" s="3">
        <f>SUM(O42:P42)</f>
        <v>126.225</v>
      </c>
      <c r="Q43" s="3"/>
      <c r="R43" s="3">
        <f>SUM(Q42:R42)</f>
        <v>256.75</v>
      </c>
      <c r="S43" s="3"/>
      <c r="T43" s="3">
        <f>SUM(S42:T42)</f>
        <v>301.75</v>
      </c>
      <c r="U43" s="3"/>
      <c r="V43" s="3">
        <f>SUM(U42:V42)</f>
        <v>201.75</v>
      </c>
      <c r="W43" s="3"/>
      <c r="X43" s="3">
        <f>SUM(W42:X42)</f>
        <v>101.75</v>
      </c>
      <c r="Y43" s="3"/>
      <c r="Z43" s="3">
        <f>SUM(Y42:Z42)</f>
        <v>101.75</v>
      </c>
      <c r="AA43" s="3"/>
      <c r="AB43" s="17" t="s">
        <v>37</v>
      </c>
      <c r="AC43" s="17"/>
      <c r="AD43" s="17"/>
      <c r="AE43" s="17">
        <f>SUM(D43:Z43)</f>
        <v>1822.675</v>
      </c>
      <c r="AF43" s="3"/>
      <c r="AG43" s="17" t="s">
        <v>5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3"/>
      <c r="B47" s="20" t="s">
        <v>53</v>
      </c>
      <c r="C47" s="21">
        <f>AE43</f>
        <v>1822.675</v>
      </c>
      <c r="D47" s="22" t="s">
        <v>54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33">
    <cfRule type="cellIs" dxfId="0" priority="39" operator="between">
      <formula>$I$11</formula>
      <formula>$I$11</formula>
    </cfRule>
  </conditionalFormatting>
  <conditionalFormatting sqref="P24:Z33">
    <cfRule type="cellIs" dxfId="1" priority="40" operator="between">
      <formula>$I$10</formula>
      <formula>$I$10</formula>
    </cfRule>
  </conditionalFormatting>
  <conditionalFormatting sqref="P24:Z33">
    <cfRule type="cellIs" dxfId="2" priority="41" operator="between">
      <formula>$I$9</formula>
      <formula>$I$9</formula>
    </cfRule>
  </conditionalFormatting>
  <conditionalFormatting sqref="E24:O33">
    <cfRule type="cellIs" dxfId="0" priority="42" operator="between">
      <formula>$I$11</formula>
      <formula>$I$11</formula>
    </cfRule>
  </conditionalFormatting>
  <conditionalFormatting sqref="E24:O33">
    <cfRule type="cellIs" dxfId="1" priority="43" operator="between">
      <formula>$I$10</formula>
      <formula>$I$10</formula>
    </cfRule>
  </conditionalFormatting>
  <conditionalFormatting sqref="E24:O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