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leonp\Desktop\SlightlyObscureEntertainment\Weird Stories - Dark Forest\"/>
    </mc:Choice>
  </mc:AlternateContent>
  <xr:revisionPtr revIDLastSave="0" documentId="13_ncr:1_{423AFAF3-3A7B-4B07-9BF2-7CF70C4F240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Zeiten nach Tag" sheetId="2" r:id="rId1"/>
    <sheet name="Zeiten nach Aufgabe" sheetId="3" r:id="rId2"/>
    <sheet name="Schätzung" sheetId="1" r:id="rId3"/>
    <sheet name="Resolu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2" l="1"/>
  <c r="I166" i="2"/>
  <c r="P22" i="2"/>
  <c r="R22" i="2" s="1"/>
  <c r="P6" i="2" l="1"/>
  <c r="R6" i="2" s="1"/>
  <c r="I157" i="2" l="1"/>
  <c r="I151" i="2" l="1"/>
  <c r="P37" i="2" l="1"/>
  <c r="P21" i="2" l="1"/>
  <c r="R21" i="2" s="1"/>
  <c r="P23" i="2"/>
  <c r="P24" i="2"/>
  <c r="P25" i="2"/>
  <c r="R25" i="2" s="1"/>
  <c r="P26" i="2"/>
  <c r="R26" i="2" s="1"/>
  <c r="P27" i="2"/>
  <c r="R27" i="2" s="1"/>
  <c r="P28" i="2"/>
  <c r="R28" i="2" s="1"/>
  <c r="P29" i="2"/>
  <c r="R29" i="2" s="1"/>
  <c r="P30" i="2"/>
  <c r="R30" i="2" s="1"/>
  <c r="P31" i="2"/>
  <c r="R31" i="2" s="1"/>
  <c r="P32" i="2"/>
  <c r="R32" i="2" s="1"/>
  <c r="P33" i="2"/>
  <c r="R33" i="2" s="1"/>
  <c r="P34" i="2"/>
  <c r="R34" i="2" s="1"/>
  <c r="P35" i="2"/>
  <c r="R35" i="2" s="1"/>
  <c r="P36" i="2"/>
  <c r="R36" i="2" s="1"/>
  <c r="I141" i="2" l="1"/>
  <c r="I132" i="2" l="1"/>
  <c r="P19" i="2" l="1"/>
  <c r="R19" i="2" s="1"/>
  <c r="I124" i="2" l="1"/>
  <c r="I112" i="2" l="1"/>
  <c r="K12" i="2" l="1"/>
  <c r="I96" i="2"/>
  <c r="P4" i="2" l="1"/>
  <c r="R4" i="2" s="1"/>
  <c r="P18" i="2" l="1"/>
  <c r="R18" i="2" s="1"/>
  <c r="I78" i="2"/>
  <c r="I66" i="2"/>
  <c r="I69" i="2"/>
  <c r="P17" i="2" l="1"/>
  <c r="R17" i="2" s="1"/>
  <c r="I2" i="2" l="1"/>
  <c r="I56" i="2" l="1"/>
  <c r="P20" i="2"/>
  <c r="R20" i="2" s="1"/>
  <c r="P16" i="2"/>
  <c r="P15" i="2"/>
  <c r="P14" i="2"/>
  <c r="P13" i="2"/>
  <c r="R13" i="2" s="1"/>
  <c r="P12" i="2"/>
  <c r="R12" i="2" s="1"/>
  <c r="P11" i="2"/>
  <c r="R11" i="2" s="1"/>
  <c r="P10" i="2"/>
  <c r="R10" i="2" s="1"/>
  <c r="P9" i="2"/>
  <c r="R9" i="2" s="1"/>
  <c r="P8" i="2"/>
  <c r="R8" i="2" s="1"/>
  <c r="P7" i="2"/>
  <c r="P5" i="2"/>
  <c r="R5" i="2" s="1"/>
  <c r="P3" i="2"/>
  <c r="R3" i="2" s="1"/>
  <c r="P2" i="2"/>
  <c r="R2" i="2" l="1"/>
  <c r="M2" i="2"/>
  <c r="R15" i="2"/>
  <c r="I41" i="2"/>
  <c r="K5" i="2" l="1"/>
  <c r="F3" i="4"/>
  <c r="D3" i="4"/>
  <c r="J4" i="4"/>
  <c r="J3" i="4"/>
  <c r="J2" i="4"/>
  <c r="D2" i="4"/>
  <c r="I20" i="2" l="1"/>
  <c r="K2" i="2" l="1"/>
  <c r="K4" i="1" l="1"/>
  <c r="K11" i="1"/>
  <c r="K14" i="1" s="1"/>
  <c r="K17" i="1" s="1"/>
  <c r="L11" i="1"/>
  <c r="G3" i="1"/>
  <c r="O3" i="1" s="1"/>
  <c r="O6" i="1" s="1"/>
  <c r="O9" i="1" s="1"/>
  <c r="F3" i="1"/>
  <c r="F6" i="1" s="1"/>
  <c r="N3" i="1" l="1"/>
  <c r="N6" i="1" s="1"/>
  <c r="N9" i="1" s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 Palluch</author>
  </authors>
  <commentList>
    <comment ref="K9" authorId="0" shapeId="0" xr:uid="{D6119CF8-8643-49B5-9FED-87E7AB8D2D9D}">
      <text>
        <r>
          <rPr>
            <b/>
            <sz val="9"/>
            <color indexed="81"/>
            <rFont val="Segoe UI"/>
            <charset val="1"/>
          </rPr>
          <t>-1 Monat für UGP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 Palluch</author>
  </authors>
  <commentList>
    <comment ref="D14" authorId="0" shapeId="0" xr:uid="{62055EF1-4A47-47B8-8EB8-E1C6F70D1A34}">
      <text>
        <r>
          <rPr>
            <b/>
            <sz val="9"/>
            <color indexed="81"/>
            <rFont val="Segoe UI"/>
            <family val="2"/>
          </rPr>
          <t>trivial, included in JSON Scene System</t>
        </r>
      </text>
    </comment>
    <comment ref="D37" authorId="0" shapeId="0" xr:uid="{979089F9-9B6C-4CE5-9CF9-ED92786F0FA3}">
      <text>
        <r>
          <rPr>
            <b/>
            <sz val="9"/>
            <color indexed="81"/>
            <rFont val="Segoe UI"/>
            <charset val="1"/>
          </rPr>
          <t>included in JSON Scene System</t>
        </r>
      </text>
    </comment>
  </commentList>
</comments>
</file>

<file path=xl/sharedStrings.xml><?xml version="1.0" encoding="utf-8"?>
<sst xmlns="http://schemas.openxmlformats.org/spreadsheetml/2006/main" count="488" uniqueCount="179">
  <si>
    <t>Schätzung in h</t>
  </si>
  <si>
    <t>Zeit gebraucht</t>
  </si>
  <si>
    <t>Summe</t>
  </si>
  <si>
    <t>In 6h Tagen</t>
  </si>
  <si>
    <t>In 20 Tagen Monaten</t>
  </si>
  <si>
    <t>Investigation Track</t>
  </si>
  <si>
    <t>Creepy Track</t>
  </si>
  <si>
    <t>Ambient Forest Track</t>
  </si>
  <si>
    <t>Ambient Weird Track</t>
  </si>
  <si>
    <t>Soundeffects</t>
  </si>
  <si>
    <t>Music</t>
  </si>
  <si>
    <t>UI Sounds</t>
  </si>
  <si>
    <t>Roll Reveal Sounds</t>
  </si>
  <si>
    <t>Gameplay Sounds</t>
  </si>
  <si>
    <t>???</t>
  </si>
  <si>
    <t>UI</t>
  </si>
  <si>
    <t>UI Styling</t>
  </si>
  <si>
    <t>Roll Reveal Animation</t>
  </si>
  <si>
    <t>Art</t>
  </si>
  <si>
    <t>Writing</t>
  </si>
  <si>
    <t>Story Planning</t>
  </si>
  <si>
    <t>Game Text</t>
  </si>
  <si>
    <t>Icons &amp; Small Graphics</t>
  </si>
  <si>
    <t>Intro Animation</t>
  </si>
  <si>
    <t>Village Track</t>
  </si>
  <si>
    <t>~20 Scenes</t>
  </si>
  <si>
    <t>Gameplay</t>
  </si>
  <si>
    <t>Ability Definition</t>
  </si>
  <si>
    <t>Content Warnings</t>
  </si>
  <si>
    <t>Research Content Warnings</t>
  </si>
  <si>
    <t>Character Sounds</t>
  </si>
  <si>
    <t>Character Creation</t>
  </si>
  <si>
    <t>Ability Tests</t>
  </si>
  <si>
    <t>Text Display</t>
  </si>
  <si>
    <t>Moving through Scenes</t>
  </si>
  <si>
    <t>Technical</t>
  </si>
  <si>
    <t>JSON Scene System</t>
  </si>
  <si>
    <t>Game Saves</t>
  </si>
  <si>
    <t>Scene Transitions</t>
  </si>
  <si>
    <t>Special Graphical Effects</t>
  </si>
  <si>
    <t>Marketing</t>
  </si>
  <si>
    <t>Projektsummen</t>
  </si>
  <si>
    <t>Trailer</t>
  </si>
  <si>
    <t>Send Promo Keys</t>
  </si>
  <si>
    <t>(to Reviewers &amp; Influencers)</t>
  </si>
  <si>
    <t>Website</t>
  </si>
  <si>
    <t>Online Presence</t>
  </si>
  <si>
    <t>Demo</t>
  </si>
  <si>
    <t>Title Screen</t>
  </si>
  <si>
    <t>Logo</t>
  </si>
  <si>
    <t>Gesamtsumme geschätzt</t>
  </si>
  <si>
    <t>Gesamtsumme gebraucht</t>
  </si>
  <si>
    <t>In h</t>
  </si>
  <si>
    <t>05.05.25</t>
  </si>
  <si>
    <t>Planung</t>
  </si>
  <si>
    <t>2 Tage nicht einberechnet weil vor Projektbeginn</t>
  </si>
  <si>
    <t>Datum</t>
  </si>
  <si>
    <t>Von</t>
  </si>
  <si>
    <t>Bis</t>
  </si>
  <si>
    <t>h</t>
  </si>
  <si>
    <t>Bereich</t>
  </si>
  <si>
    <t>Task</t>
  </si>
  <si>
    <t>Projektsetup</t>
  </si>
  <si>
    <t>06.05.25</t>
  </si>
  <si>
    <t>Settings Saving</t>
  </si>
  <si>
    <t>07.05.25</t>
  </si>
  <si>
    <t>Unterstützte Auflösungen überlegt</t>
  </si>
  <si>
    <t>08.05.25</t>
  </si>
  <si>
    <t>Settings Screen</t>
  </si>
  <si>
    <t>1. Woche</t>
  </si>
  <si>
    <t>Character Creation Screen</t>
  </si>
  <si>
    <t>09.05.25</t>
  </si>
  <si>
    <t>12.05.25</t>
  </si>
  <si>
    <t>2. Woche</t>
  </si>
  <si>
    <t>13.05.25</t>
  </si>
  <si>
    <t>14.05.25</t>
  </si>
  <si>
    <t>Save Select Screen</t>
  </si>
  <si>
    <t>15.05.25</t>
  </si>
  <si>
    <t>24:00</t>
  </si>
  <si>
    <t>17.05.25</t>
  </si>
  <si>
    <t>Soll</t>
  </si>
  <si>
    <t>18.05.25</t>
  </si>
  <si>
    <t>Gameplay Screen</t>
  </si>
  <si>
    <t>Better Git Visualization</t>
  </si>
  <si>
    <t>Scene Graphics PoC</t>
  </si>
  <si>
    <t>19.05.25</t>
  </si>
  <si>
    <t>3. Woche</t>
  </si>
  <si>
    <t>Esc Menu</t>
  </si>
  <si>
    <t>20.05.25</t>
  </si>
  <si>
    <t>Default</t>
  </si>
  <si>
    <t>Width</t>
  </si>
  <si>
    <t>Height</t>
  </si>
  <si>
    <t>Img Width</t>
  </si>
  <si>
    <t>Img Height</t>
  </si>
  <si>
    <t>Ratio</t>
  </si>
  <si>
    <t>Ratios</t>
  </si>
  <si>
    <t>16:9</t>
  </si>
  <si>
    <t>16:10</t>
  </si>
  <si>
    <t>4:3</t>
  </si>
  <si>
    <t>Gameplay Screen Design</t>
  </si>
  <si>
    <t>UI (Design)</t>
  </si>
  <si>
    <t>21.05.25</t>
  </si>
  <si>
    <t>23.05.25</t>
  </si>
  <si>
    <t>4. Woche</t>
  </si>
  <si>
    <t>26.5.25</t>
  </si>
  <si>
    <t>27.05.25</t>
  </si>
  <si>
    <t>28.05.25</t>
  </si>
  <si>
    <t>29.05.25</t>
  </si>
  <si>
    <t>02.06.25</t>
  </si>
  <si>
    <t>Projekt</t>
  </si>
  <si>
    <t>Monatsretro</t>
  </si>
  <si>
    <t>5. Woche</t>
  </si>
  <si>
    <t>10.06.25</t>
  </si>
  <si>
    <t>7. Woche</t>
  </si>
  <si>
    <t>11.06.25</t>
  </si>
  <si>
    <t>15.06.25</t>
  </si>
  <si>
    <t>Refactoring</t>
  </si>
  <si>
    <t>16.06.25</t>
  </si>
  <si>
    <t>17.06.25</t>
  </si>
  <si>
    <t>Waveform Setup</t>
  </si>
  <si>
    <t>18.06.25</t>
  </si>
  <si>
    <t>Learning Waveform</t>
  </si>
  <si>
    <t>Monate</t>
  </si>
  <si>
    <t>6. Woche</t>
  </si>
  <si>
    <t>19.06.25</t>
  </si>
  <si>
    <t>21.06.25</t>
  </si>
  <si>
    <t>Applying Music Settings</t>
  </si>
  <si>
    <t>23.06.25</t>
  </si>
  <si>
    <t>Installing Waveform Plugins</t>
  </si>
  <si>
    <t>8. Woche</t>
  </si>
  <si>
    <t>Jamming</t>
  </si>
  <si>
    <t>24.06.25</t>
  </si>
  <si>
    <t>26.06.25</t>
  </si>
  <si>
    <t>28.06.25</t>
  </si>
  <si>
    <t>Konzept</t>
  </si>
  <si>
    <t>9. Woche</t>
  </si>
  <si>
    <t>Schätzungsabweichung</t>
  </si>
  <si>
    <t>Schätzung</t>
  </si>
  <si>
    <t>Prüfsumme h</t>
  </si>
  <si>
    <t>Entfallen aus Schätzung</t>
  </si>
  <si>
    <t>Rechenbar</t>
  </si>
  <si>
    <t>30.06.25</t>
  </si>
  <si>
    <t>01.07.25</t>
  </si>
  <si>
    <t>Ending Track</t>
  </si>
  <si>
    <t>02.07.25</t>
  </si>
  <si>
    <t>Supplementary Text</t>
  </si>
  <si>
    <t>03.07.25</t>
  </si>
  <si>
    <t>05.07.25</t>
  </si>
  <si>
    <t>10. Woche</t>
  </si>
  <si>
    <t>08.07.25</t>
  </si>
  <si>
    <t>09.07.25</t>
  </si>
  <si>
    <t>Respite Track</t>
  </si>
  <si>
    <t>10.07.25</t>
  </si>
  <si>
    <t>11. Woche</t>
  </si>
  <si>
    <t>14.07.25</t>
  </si>
  <si>
    <t>15.07.25</t>
  </si>
  <si>
    <t>Ambient Creepy Track</t>
  </si>
  <si>
    <t>Music Player</t>
  </si>
  <si>
    <t>16.07.25</t>
  </si>
  <si>
    <t>23.07.25</t>
  </si>
  <si>
    <t>12. Woche</t>
  </si>
  <si>
    <t>24.07.25</t>
  </si>
  <si>
    <t>25.07.25</t>
  </si>
  <si>
    <t>13. Woche</t>
  </si>
  <si>
    <t>Generate Executables</t>
  </si>
  <si>
    <t>30.07.25</t>
  </si>
  <si>
    <t>31.07.25</t>
  </si>
  <si>
    <t>14. Woche</t>
  </si>
  <si>
    <t>04.08.25</t>
  </si>
  <si>
    <t>05.08.25</t>
  </si>
  <si>
    <t>06.08.25</t>
  </si>
  <si>
    <t>11.08.25</t>
  </si>
  <si>
    <t>15. Woche</t>
  </si>
  <si>
    <t>10.08.25</t>
  </si>
  <si>
    <t>12.08.25</t>
  </si>
  <si>
    <t>13.08.25</t>
  </si>
  <si>
    <t>Checkpoints</t>
  </si>
  <si>
    <t>14.08.25</t>
  </si>
  <si>
    <t>Custom 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</si>
</sst>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charset val="1"/>
    </font>
    <font>
      <sz val="11"/>
      <color rgb="FF92D050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CC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0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4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246-5A8F-4FC3-827A-650B040FD870}">
  <dimension ref="A1:V178"/>
  <sheetViews>
    <sheetView tabSelected="1" topLeftCell="A160" workbookViewId="0">
      <selection activeCell="H175" sqref="H175"/>
    </sheetView>
  </sheetViews>
  <sheetFormatPr baseColWidth="10" defaultRowHeight="15" x14ac:dyDescent="0.25"/>
  <cols>
    <col min="2" max="3" width="11.42578125" style="3"/>
    <col min="4" max="4" width="12" style="3" customWidth="1"/>
    <col min="5" max="5" width="32.5703125" customWidth="1"/>
    <col min="6" max="6" width="12.7109375" bestFit="1" customWidth="1"/>
    <col min="13" max="13" width="12.85546875" bestFit="1" customWidth="1"/>
    <col min="14" max="14" width="13.42578125" customWidth="1"/>
    <col min="15" max="15" width="32.42578125" bestFit="1" customWidth="1"/>
  </cols>
  <sheetData>
    <row r="1" spans="1:22" x14ac:dyDescent="0.25">
      <c r="A1" s="1" t="s">
        <v>56</v>
      </c>
      <c r="B1" s="9" t="s">
        <v>57</v>
      </c>
      <c r="C1" s="9" t="s">
        <v>58</v>
      </c>
      <c r="D1" s="9" t="s">
        <v>59</v>
      </c>
      <c r="E1" s="1" t="s">
        <v>61</v>
      </c>
      <c r="F1" s="1" t="s">
        <v>60</v>
      </c>
      <c r="H1" t="s">
        <v>69</v>
      </c>
      <c r="K1" t="s">
        <v>2</v>
      </c>
      <c r="M1" s="1" t="s">
        <v>138</v>
      </c>
      <c r="N1" s="1" t="s">
        <v>60</v>
      </c>
      <c r="O1" s="1" t="s">
        <v>61</v>
      </c>
      <c r="P1" s="12" t="s">
        <v>59</v>
      </c>
      <c r="Q1" s="16" t="s">
        <v>137</v>
      </c>
      <c r="R1" s="1" t="s">
        <v>140</v>
      </c>
      <c r="T1" s="1" t="s">
        <v>139</v>
      </c>
    </row>
    <row r="2" spans="1:22" x14ac:dyDescent="0.25">
      <c r="A2" t="s">
        <v>53</v>
      </c>
      <c r="I2" s="6">
        <f>SUM(D3:D18)</f>
        <v>19</v>
      </c>
      <c r="K2">
        <f>SUM(I:I)</f>
        <v>176.5</v>
      </c>
      <c r="M2">
        <f>SUM(P2:P246)</f>
        <v>176.5</v>
      </c>
      <c r="N2" s="17" t="s">
        <v>54</v>
      </c>
      <c r="O2" s="17" t="s">
        <v>54</v>
      </c>
      <c r="P2" s="17">
        <f t="shared" ref="P2:P4" si="0">SUMIFS(D:D, F:F, N2, E:E, O2)</f>
        <v>1.75</v>
      </c>
      <c r="Q2" s="15">
        <v>0</v>
      </c>
      <c r="R2">
        <f>Q2-P2</f>
        <v>-1.75</v>
      </c>
      <c r="T2" s="13">
        <v>7</v>
      </c>
    </row>
    <row r="3" spans="1:22" x14ac:dyDescent="0.25">
      <c r="B3" s="4">
        <v>0.52777777777777779</v>
      </c>
      <c r="C3" s="4">
        <v>0.56944444444444442</v>
      </c>
      <c r="D3" s="5">
        <v>1</v>
      </c>
      <c r="E3" t="s">
        <v>54</v>
      </c>
      <c r="F3" t="s">
        <v>54</v>
      </c>
      <c r="N3" s="17" t="s">
        <v>54</v>
      </c>
      <c r="O3" s="17" t="s">
        <v>66</v>
      </c>
      <c r="P3" s="17">
        <f t="shared" si="0"/>
        <v>1.5</v>
      </c>
      <c r="Q3" s="15">
        <v>0</v>
      </c>
      <c r="R3">
        <f>Q3-P3</f>
        <v>-1.5</v>
      </c>
      <c r="V3" s="2"/>
    </row>
    <row r="4" spans="1:22" x14ac:dyDescent="0.25">
      <c r="B4" s="4">
        <v>0.70138888888888884</v>
      </c>
      <c r="C4" s="4">
        <v>0.73263888888888884</v>
      </c>
      <c r="D4" s="3">
        <v>0.75</v>
      </c>
      <c r="E4" t="s">
        <v>62</v>
      </c>
      <c r="F4" t="s">
        <v>109</v>
      </c>
      <c r="K4" s="14" t="s">
        <v>136</v>
      </c>
      <c r="L4" s="14"/>
      <c r="N4" s="17" t="s">
        <v>54</v>
      </c>
      <c r="O4" s="17" t="s">
        <v>134</v>
      </c>
      <c r="P4" s="17">
        <f t="shared" si="0"/>
        <v>0.25</v>
      </c>
      <c r="Q4" s="15">
        <v>0</v>
      </c>
      <c r="R4">
        <f>Q4-P4</f>
        <v>-0.25</v>
      </c>
    </row>
    <row r="5" spans="1:22" x14ac:dyDescent="0.25">
      <c r="B5" s="4">
        <v>0.83333333333333337</v>
      </c>
      <c r="C5" s="4">
        <v>0.875</v>
      </c>
      <c r="D5" s="3">
        <v>1</v>
      </c>
      <c r="E5" t="s">
        <v>48</v>
      </c>
      <c r="F5" t="s">
        <v>15</v>
      </c>
      <c r="K5">
        <f>SUM(R2:R35) +T2</f>
        <v>-40.25</v>
      </c>
      <c r="N5" s="13" t="s">
        <v>26</v>
      </c>
      <c r="O5" s="13" t="s">
        <v>31</v>
      </c>
      <c r="P5" s="13">
        <f t="shared" ref="P5:P6" si="1">SUMIFS(D:D, F:F, N5, E:E, O5)</f>
        <v>9.5</v>
      </c>
      <c r="Q5" s="13">
        <v>10</v>
      </c>
      <c r="R5">
        <f>Q5-P5</f>
        <v>0.5</v>
      </c>
    </row>
    <row r="6" spans="1:22" x14ac:dyDescent="0.25">
      <c r="A6" t="s">
        <v>63</v>
      </c>
      <c r="N6" s="17" t="s">
        <v>26</v>
      </c>
      <c r="O6" s="17" t="s">
        <v>176</v>
      </c>
      <c r="P6" s="17">
        <f t="shared" si="1"/>
        <v>0.5</v>
      </c>
      <c r="Q6" s="17">
        <v>0</v>
      </c>
      <c r="R6">
        <f>Q6-P6</f>
        <v>-0.5</v>
      </c>
    </row>
    <row r="7" spans="1:22" x14ac:dyDescent="0.25">
      <c r="B7" s="4">
        <v>0.44444444444444442</v>
      </c>
      <c r="C7" s="4">
        <v>0.50694444444444442</v>
      </c>
      <c r="D7" s="3">
        <v>1.5</v>
      </c>
      <c r="E7" t="s">
        <v>48</v>
      </c>
      <c r="F7" t="s">
        <v>15</v>
      </c>
      <c r="N7" t="s">
        <v>15</v>
      </c>
      <c r="O7" t="s">
        <v>48</v>
      </c>
      <c r="P7">
        <f t="shared" ref="P7:P36" si="2">SUMIFS(D:D, F:F, N7, E:E, O7)</f>
        <v>4.5</v>
      </c>
      <c r="Q7">
        <v>20</v>
      </c>
    </row>
    <row r="8" spans="1:22" x14ac:dyDescent="0.25">
      <c r="B8" s="4">
        <v>0.61458333333333337</v>
      </c>
      <c r="C8" s="4">
        <v>0.6875</v>
      </c>
      <c r="D8" s="3">
        <v>1.75</v>
      </c>
      <c r="E8" t="s">
        <v>64</v>
      </c>
      <c r="F8" t="s">
        <v>35</v>
      </c>
      <c r="K8" t="s">
        <v>122</v>
      </c>
      <c r="N8" s="15" t="s">
        <v>15</v>
      </c>
      <c r="O8" s="15" t="s">
        <v>68</v>
      </c>
      <c r="P8" s="15">
        <f t="shared" si="2"/>
        <v>4.5</v>
      </c>
      <c r="Q8" s="15">
        <v>0</v>
      </c>
      <c r="R8">
        <f t="shared" ref="R8:R13" si="3">Q8-P8</f>
        <v>-4.5</v>
      </c>
    </row>
    <row r="9" spans="1:22" x14ac:dyDescent="0.25">
      <c r="A9" t="s">
        <v>65</v>
      </c>
      <c r="B9" s="4"/>
      <c r="K9">
        <v>2.5</v>
      </c>
      <c r="N9" s="15" t="s">
        <v>15</v>
      </c>
      <c r="O9" s="15" t="s">
        <v>70</v>
      </c>
      <c r="P9" s="15">
        <f t="shared" si="2"/>
        <v>8.75</v>
      </c>
      <c r="Q9" s="15">
        <v>0</v>
      </c>
      <c r="R9">
        <f t="shared" si="3"/>
        <v>-8.75</v>
      </c>
    </row>
    <row r="10" spans="1:22" x14ac:dyDescent="0.25">
      <c r="B10" s="4">
        <v>0.44444444444444442</v>
      </c>
      <c r="C10" s="4">
        <v>0.50694444444444442</v>
      </c>
      <c r="D10" s="3">
        <v>1.5</v>
      </c>
      <c r="E10" t="s">
        <v>66</v>
      </c>
      <c r="F10" t="s">
        <v>54</v>
      </c>
      <c r="N10" s="15" t="s">
        <v>15</v>
      </c>
      <c r="O10" s="15" t="s">
        <v>76</v>
      </c>
      <c r="P10" s="15">
        <f t="shared" si="2"/>
        <v>12.25</v>
      </c>
      <c r="Q10" s="15">
        <v>0</v>
      </c>
      <c r="R10">
        <f t="shared" si="3"/>
        <v>-12.25</v>
      </c>
    </row>
    <row r="11" spans="1:22" x14ac:dyDescent="0.25">
      <c r="B11" s="4">
        <v>0.50694444444444442</v>
      </c>
      <c r="C11" s="4">
        <v>0.59027777777777779</v>
      </c>
      <c r="D11" s="3">
        <v>2</v>
      </c>
      <c r="E11" t="s">
        <v>48</v>
      </c>
      <c r="F11" t="s">
        <v>15</v>
      </c>
      <c r="K11" t="s">
        <v>80</v>
      </c>
      <c r="N11" s="15" t="s">
        <v>15</v>
      </c>
      <c r="O11" s="15" t="s">
        <v>82</v>
      </c>
      <c r="P11" s="15">
        <f t="shared" si="2"/>
        <v>1.5</v>
      </c>
      <c r="Q11" s="15">
        <v>0</v>
      </c>
      <c r="R11">
        <f t="shared" si="3"/>
        <v>-1.5</v>
      </c>
    </row>
    <row r="12" spans="1:22" ht="14.25" customHeight="1" x14ac:dyDescent="0.25">
      <c r="A12" t="s">
        <v>67</v>
      </c>
      <c r="K12">
        <f>30 * 4 * K9</f>
        <v>300</v>
      </c>
      <c r="N12" s="15" t="s">
        <v>100</v>
      </c>
      <c r="O12" s="15" t="s">
        <v>99</v>
      </c>
      <c r="P12" s="15">
        <f t="shared" si="2"/>
        <v>2</v>
      </c>
      <c r="Q12" s="15">
        <v>0</v>
      </c>
      <c r="R12">
        <f t="shared" si="3"/>
        <v>-2</v>
      </c>
    </row>
    <row r="13" spans="1:22" x14ac:dyDescent="0.25">
      <c r="B13" s="4">
        <v>0.39583333333333331</v>
      </c>
      <c r="C13" s="4">
        <v>0.54166666666666663</v>
      </c>
      <c r="D13" s="3">
        <v>3.5</v>
      </c>
      <c r="E13" t="s">
        <v>68</v>
      </c>
      <c r="F13" t="s">
        <v>15</v>
      </c>
      <c r="N13" s="15" t="s">
        <v>15</v>
      </c>
      <c r="O13" s="15" t="s">
        <v>87</v>
      </c>
      <c r="P13" s="15">
        <f t="shared" si="2"/>
        <v>3</v>
      </c>
      <c r="Q13" s="15">
        <v>0</v>
      </c>
      <c r="R13">
        <f t="shared" si="3"/>
        <v>-3</v>
      </c>
    </row>
    <row r="14" spans="1:22" x14ac:dyDescent="0.25">
      <c r="B14" s="4">
        <v>0.65625</v>
      </c>
      <c r="C14" s="4">
        <v>0.6875</v>
      </c>
      <c r="D14" s="3">
        <v>0.75</v>
      </c>
      <c r="E14" t="s">
        <v>54</v>
      </c>
      <c r="F14" t="s">
        <v>54</v>
      </c>
      <c r="N14" t="s">
        <v>35</v>
      </c>
      <c r="O14" t="s">
        <v>64</v>
      </c>
      <c r="P14">
        <f t="shared" si="2"/>
        <v>1.75</v>
      </c>
      <c r="Q14">
        <v>5</v>
      </c>
    </row>
    <row r="15" spans="1:22" x14ac:dyDescent="0.25">
      <c r="B15" s="4">
        <v>0.6875</v>
      </c>
      <c r="C15" s="4">
        <v>0.78125</v>
      </c>
      <c r="D15" s="3">
        <v>2.25</v>
      </c>
      <c r="E15" t="s">
        <v>70</v>
      </c>
      <c r="F15" t="s">
        <v>15</v>
      </c>
      <c r="N15" s="20" t="s">
        <v>35</v>
      </c>
      <c r="O15" s="20" t="s">
        <v>37</v>
      </c>
      <c r="P15" s="20">
        <f t="shared" si="2"/>
        <v>8.5</v>
      </c>
      <c r="Q15" s="20">
        <v>30</v>
      </c>
      <c r="R15">
        <f>Q15-P15</f>
        <v>21.5</v>
      </c>
    </row>
    <row r="16" spans="1:22" x14ac:dyDescent="0.25">
      <c r="A16" t="s">
        <v>71</v>
      </c>
      <c r="N16" t="s">
        <v>35</v>
      </c>
      <c r="O16" t="s">
        <v>36</v>
      </c>
      <c r="P16">
        <f t="shared" si="2"/>
        <v>41</v>
      </c>
      <c r="Q16">
        <v>80</v>
      </c>
    </row>
    <row r="17" spans="1:22" x14ac:dyDescent="0.25">
      <c r="B17" s="4">
        <v>0.4375</v>
      </c>
      <c r="C17" s="4">
        <v>0.53125</v>
      </c>
      <c r="D17" s="3">
        <v>2.25</v>
      </c>
      <c r="E17" t="s">
        <v>70</v>
      </c>
      <c r="F17" t="s">
        <v>15</v>
      </c>
      <c r="N17" s="15" t="s">
        <v>35</v>
      </c>
      <c r="O17" s="15" t="s">
        <v>126</v>
      </c>
      <c r="P17" s="15">
        <f t="shared" si="2"/>
        <v>1.5</v>
      </c>
      <c r="Q17" s="15">
        <v>0</v>
      </c>
      <c r="R17">
        <f>Q17-P17</f>
        <v>-1.5</v>
      </c>
    </row>
    <row r="18" spans="1:22" x14ac:dyDescent="0.25">
      <c r="B18" s="4">
        <v>0.68055555555555547</v>
      </c>
      <c r="C18" s="4">
        <v>0.71180555555555547</v>
      </c>
      <c r="D18" s="3">
        <v>0.75</v>
      </c>
      <c r="E18" t="s">
        <v>70</v>
      </c>
      <c r="F18" t="s">
        <v>15</v>
      </c>
      <c r="N18" s="15" t="s">
        <v>35</v>
      </c>
      <c r="O18" s="15" t="s">
        <v>116</v>
      </c>
      <c r="P18" s="15">
        <f t="shared" si="2"/>
        <v>0.75</v>
      </c>
      <c r="Q18" s="15">
        <v>0</v>
      </c>
      <c r="R18">
        <f>Q18-P18</f>
        <v>-0.75</v>
      </c>
    </row>
    <row r="19" spans="1:22" x14ac:dyDescent="0.25">
      <c r="A19" t="s">
        <v>72</v>
      </c>
      <c r="H19" t="s">
        <v>73</v>
      </c>
      <c r="N19" s="15" t="s">
        <v>35</v>
      </c>
      <c r="O19" s="15" t="s">
        <v>157</v>
      </c>
      <c r="P19" s="15">
        <f t="shared" si="2"/>
        <v>9</v>
      </c>
      <c r="Q19" s="15">
        <v>0</v>
      </c>
      <c r="R19">
        <f>Q19-P19</f>
        <v>-9</v>
      </c>
    </row>
    <row r="20" spans="1:22" x14ac:dyDescent="0.25">
      <c r="B20" s="4">
        <v>0.51736111111111105</v>
      </c>
      <c r="C20" s="4">
        <v>0.56944444444444442</v>
      </c>
      <c r="D20" s="3">
        <v>1.25</v>
      </c>
      <c r="E20" t="s">
        <v>70</v>
      </c>
      <c r="F20" t="s">
        <v>15</v>
      </c>
      <c r="I20" s="7">
        <f>SUM(D20:D39)</f>
        <v>22.75</v>
      </c>
      <c r="N20" s="15" t="s">
        <v>35</v>
      </c>
      <c r="O20" s="15" t="s">
        <v>164</v>
      </c>
      <c r="P20" s="15">
        <f t="shared" si="2"/>
        <v>1</v>
      </c>
      <c r="Q20" s="15">
        <v>0</v>
      </c>
      <c r="R20">
        <f>Q20-P20</f>
        <v>-1</v>
      </c>
    </row>
    <row r="21" spans="1:22" x14ac:dyDescent="0.25">
      <c r="B21" s="4">
        <v>0.61458333333333337</v>
      </c>
      <c r="C21" s="4">
        <v>0.70833333333333337</v>
      </c>
      <c r="D21" s="3">
        <v>2.25</v>
      </c>
      <c r="E21" t="s">
        <v>70</v>
      </c>
      <c r="F21" t="s">
        <v>15</v>
      </c>
      <c r="N21" s="15" t="s">
        <v>18</v>
      </c>
      <c r="O21" s="15" t="s">
        <v>84</v>
      </c>
      <c r="P21" s="15">
        <f t="shared" si="2"/>
        <v>0.25</v>
      </c>
      <c r="Q21" s="15">
        <v>0</v>
      </c>
      <c r="R21">
        <f>Q21-P21</f>
        <v>-0.25</v>
      </c>
    </row>
    <row r="22" spans="1:22" x14ac:dyDescent="0.25">
      <c r="A22" t="s">
        <v>74</v>
      </c>
      <c r="N22" s="15" t="s">
        <v>18</v>
      </c>
      <c r="O22" s="15" t="s">
        <v>178</v>
      </c>
      <c r="P22" s="15">
        <f t="shared" ref="P22" si="4">SUMIFS(D:D, F:F, N22, E:E, O22)</f>
        <v>1</v>
      </c>
      <c r="Q22" s="15">
        <v>0</v>
      </c>
      <c r="R22">
        <f>Q22-P22</f>
        <v>-1</v>
      </c>
    </row>
    <row r="23" spans="1:22" x14ac:dyDescent="0.25">
      <c r="B23" s="4">
        <v>0.4375</v>
      </c>
      <c r="C23" s="4">
        <v>0.52083333333333337</v>
      </c>
      <c r="D23" s="3">
        <v>2</v>
      </c>
      <c r="E23" t="s">
        <v>37</v>
      </c>
      <c r="F23" t="s">
        <v>35</v>
      </c>
      <c r="N23" t="s">
        <v>9</v>
      </c>
      <c r="O23" t="s">
        <v>13</v>
      </c>
      <c r="P23">
        <f>SUMIFS(D:D, F:F, N23, E:E, O23)</f>
        <v>1</v>
      </c>
      <c r="Q23">
        <v>30</v>
      </c>
      <c r="U23" s="13"/>
      <c r="V23" s="13"/>
    </row>
    <row r="24" spans="1:22" x14ac:dyDescent="0.25">
      <c r="B24" s="4">
        <v>0.54166666666666663</v>
      </c>
      <c r="C24" s="4">
        <v>0.70833333333333337</v>
      </c>
      <c r="D24" s="3">
        <v>4</v>
      </c>
      <c r="E24" t="s">
        <v>37</v>
      </c>
      <c r="F24" t="s">
        <v>35</v>
      </c>
      <c r="N24" t="s">
        <v>9</v>
      </c>
      <c r="O24" t="s">
        <v>11</v>
      </c>
      <c r="P24">
        <f>SUMIFS(D:D, F:F, N24, E:E, O24)</f>
        <v>4.75</v>
      </c>
      <c r="Q24">
        <v>10</v>
      </c>
    </row>
    <row r="25" spans="1:22" x14ac:dyDescent="0.25">
      <c r="A25" t="s">
        <v>75</v>
      </c>
      <c r="N25" s="15" t="s">
        <v>10</v>
      </c>
      <c r="O25" s="15" t="s">
        <v>119</v>
      </c>
      <c r="P25" s="15">
        <f>SUMIFS(D:D, F:F, N25, E:E, O25)</f>
        <v>0.75</v>
      </c>
      <c r="Q25" s="15">
        <v>0</v>
      </c>
      <c r="R25">
        <f t="shared" ref="R25:R36" si="5">Q25-P25</f>
        <v>-0.75</v>
      </c>
    </row>
    <row r="26" spans="1:22" x14ac:dyDescent="0.25">
      <c r="B26" s="4">
        <v>0.42708333333333331</v>
      </c>
      <c r="C26" s="4">
        <v>0.44791666666666669</v>
      </c>
      <c r="D26" s="3">
        <v>0.5</v>
      </c>
      <c r="E26" t="s">
        <v>37</v>
      </c>
      <c r="F26" t="s">
        <v>35</v>
      </c>
      <c r="N26" s="15" t="s">
        <v>10</v>
      </c>
      <c r="O26" s="15" t="s">
        <v>121</v>
      </c>
      <c r="P26" s="15">
        <f>SUMIFS(D:D, F:F, N26, E:E, O26)</f>
        <v>4.25</v>
      </c>
      <c r="Q26" s="15">
        <v>0</v>
      </c>
      <c r="R26">
        <f t="shared" si="5"/>
        <v>-4.25</v>
      </c>
    </row>
    <row r="27" spans="1:22" x14ac:dyDescent="0.25">
      <c r="B27" s="4">
        <v>0.44791666666666669</v>
      </c>
      <c r="C27" s="4">
        <v>0.54166666666666663</v>
      </c>
      <c r="D27" s="3">
        <v>2.25</v>
      </c>
      <c r="E27" t="s">
        <v>76</v>
      </c>
      <c r="F27" t="s">
        <v>15</v>
      </c>
      <c r="N27" s="15" t="s">
        <v>10</v>
      </c>
      <c r="O27" s="15" t="s">
        <v>128</v>
      </c>
      <c r="P27" s="15">
        <f>SUMIFS(D:D, F:F, N27, E:E, O27)</f>
        <v>1.75</v>
      </c>
      <c r="Q27" s="15">
        <v>0</v>
      </c>
      <c r="R27">
        <f t="shared" si="5"/>
        <v>-1.75</v>
      </c>
    </row>
    <row r="28" spans="1:22" x14ac:dyDescent="0.25">
      <c r="B28" s="4">
        <v>0.92013888888888884</v>
      </c>
      <c r="C28" s="4">
        <v>0.99305555555555547</v>
      </c>
      <c r="D28" s="3">
        <v>1.75</v>
      </c>
      <c r="E28" t="s">
        <v>76</v>
      </c>
      <c r="F28" t="s">
        <v>15</v>
      </c>
      <c r="N28" s="15" t="s">
        <v>10</v>
      </c>
      <c r="O28" s="15" t="s">
        <v>130</v>
      </c>
      <c r="P28" s="15">
        <f>SUMIFS(D:D, F:F, N28, E:E, O28)</f>
        <v>1</v>
      </c>
      <c r="Q28" s="15">
        <v>0</v>
      </c>
      <c r="R28">
        <f t="shared" si="5"/>
        <v>-1</v>
      </c>
    </row>
    <row r="29" spans="1:22" x14ac:dyDescent="0.25">
      <c r="A29" t="s">
        <v>77</v>
      </c>
      <c r="N29" s="20" t="s">
        <v>10</v>
      </c>
      <c r="O29" s="20" t="s">
        <v>24</v>
      </c>
      <c r="P29" s="20">
        <f>SUMIFS(D:D, F:F, N29, E:E, O29)</f>
        <v>23.25</v>
      </c>
      <c r="Q29" s="20">
        <v>20</v>
      </c>
      <c r="R29">
        <f t="shared" si="5"/>
        <v>-3.25</v>
      </c>
    </row>
    <row r="30" spans="1:22" x14ac:dyDescent="0.25">
      <c r="B30" s="4">
        <v>0.40625</v>
      </c>
      <c r="C30" s="4">
        <v>0.5</v>
      </c>
      <c r="D30" s="3">
        <v>2.25</v>
      </c>
      <c r="E30" t="s">
        <v>76</v>
      </c>
      <c r="F30" t="s">
        <v>15</v>
      </c>
      <c r="N30" s="15" t="s">
        <v>10</v>
      </c>
      <c r="O30" s="15" t="s">
        <v>151</v>
      </c>
      <c r="P30" s="15">
        <f>SUMIFS(D:D, F:F, N30, E:E, O30)</f>
        <v>4.25</v>
      </c>
      <c r="Q30" s="15">
        <v>0</v>
      </c>
      <c r="R30">
        <f t="shared" si="5"/>
        <v>-4.25</v>
      </c>
    </row>
    <row r="31" spans="1:22" x14ac:dyDescent="0.25">
      <c r="B31" s="4">
        <v>0.90625</v>
      </c>
      <c r="C31" s="8" t="s">
        <v>78</v>
      </c>
      <c r="D31" s="3">
        <v>2.25</v>
      </c>
      <c r="E31" t="s">
        <v>76</v>
      </c>
      <c r="F31" t="s">
        <v>15</v>
      </c>
      <c r="N31" s="15" t="s">
        <v>10</v>
      </c>
      <c r="O31" s="15" t="s">
        <v>143</v>
      </c>
      <c r="P31" s="15">
        <f>SUMIFS(D:D, F:F, N31, E:E, O31)</f>
        <v>0.5</v>
      </c>
      <c r="Q31" s="15">
        <v>0</v>
      </c>
      <c r="R31">
        <f t="shared" si="5"/>
        <v>-0.5</v>
      </c>
    </row>
    <row r="32" spans="1:22" x14ac:dyDescent="0.25">
      <c r="A32" t="s">
        <v>79</v>
      </c>
      <c r="N32" s="15" t="s">
        <v>10</v>
      </c>
      <c r="O32" s="15" t="s">
        <v>156</v>
      </c>
      <c r="P32" s="15">
        <f>SUMIFS(D:D, F:F, N32, E:E, O32)</f>
        <v>1.5</v>
      </c>
      <c r="Q32" s="15">
        <v>0</v>
      </c>
      <c r="R32">
        <f t="shared" si="5"/>
        <v>-1.5</v>
      </c>
    </row>
    <row r="33" spans="1:22" x14ac:dyDescent="0.25">
      <c r="B33" s="4">
        <v>0.48958333333333331</v>
      </c>
      <c r="C33" s="4">
        <v>0.54166666666666663</v>
      </c>
      <c r="D33" s="3">
        <v>1.25</v>
      </c>
      <c r="E33" t="s">
        <v>76</v>
      </c>
      <c r="F33" t="s">
        <v>15</v>
      </c>
      <c r="N33" s="15" t="s">
        <v>19</v>
      </c>
      <c r="O33" s="15" t="s">
        <v>145</v>
      </c>
      <c r="P33" s="15">
        <f>SUMIFS(D:D, F:F, N33, E:E, O33)</f>
        <v>1.5</v>
      </c>
      <c r="Q33" s="15">
        <v>0</v>
      </c>
      <c r="R33">
        <f t="shared" si="5"/>
        <v>-1.5</v>
      </c>
    </row>
    <row r="34" spans="1:22" x14ac:dyDescent="0.25">
      <c r="B34" s="4">
        <v>0.5625</v>
      </c>
      <c r="C34" s="4">
        <v>0.58333333333333337</v>
      </c>
      <c r="D34" s="3">
        <v>0.5</v>
      </c>
      <c r="E34" t="s">
        <v>76</v>
      </c>
      <c r="F34" t="s">
        <v>15</v>
      </c>
      <c r="N34" s="17" t="s">
        <v>109</v>
      </c>
      <c r="O34" s="17" t="s">
        <v>62</v>
      </c>
      <c r="P34" s="17">
        <f>SUMIFS(D:D, F:F, N34, E:E, O34)</f>
        <v>0.75</v>
      </c>
      <c r="Q34" s="17">
        <v>0</v>
      </c>
      <c r="R34">
        <f t="shared" si="5"/>
        <v>-0.75</v>
      </c>
    </row>
    <row r="35" spans="1:22" x14ac:dyDescent="0.25">
      <c r="B35" s="4">
        <v>0.71875</v>
      </c>
      <c r="C35" s="4">
        <v>0.78125</v>
      </c>
      <c r="D35" s="3">
        <v>1.5</v>
      </c>
      <c r="E35" t="s">
        <v>76</v>
      </c>
      <c r="F35" t="s">
        <v>15</v>
      </c>
      <c r="N35" s="17" t="s">
        <v>109</v>
      </c>
      <c r="O35" s="17" t="s">
        <v>83</v>
      </c>
      <c r="P35" s="17">
        <f>SUMIFS(D:D, F:F, N35, E:E, O35)</f>
        <v>0.25</v>
      </c>
      <c r="Q35" s="17">
        <v>0</v>
      </c>
      <c r="R35">
        <f t="shared" si="5"/>
        <v>-0.25</v>
      </c>
      <c r="U35" s="2"/>
      <c r="V35" s="2"/>
    </row>
    <row r="36" spans="1:22" x14ac:dyDescent="0.25">
      <c r="A36" t="s">
        <v>81</v>
      </c>
      <c r="N36" s="17" t="s">
        <v>109</v>
      </c>
      <c r="O36" s="17" t="s">
        <v>110</v>
      </c>
      <c r="P36" s="17">
        <f>SUMIFS(D:D, F:F, N36, E:E, O36)</f>
        <v>0.5</v>
      </c>
      <c r="Q36" s="17">
        <v>0</v>
      </c>
      <c r="R36">
        <f t="shared" si="5"/>
        <v>-0.5</v>
      </c>
    </row>
    <row r="37" spans="1:22" x14ac:dyDescent="0.25">
      <c r="B37" s="4">
        <v>0.4861111111111111</v>
      </c>
      <c r="C37" s="4">
        <v>0.49652777777777773</v>
      </c>
      <c r="D37" s="3">
        <v>0.25</v>
      </c>
      <c r="E37" t="s">
        <v>83</v>
      </c>
      <c r="F37" t="s">
        <v>109</v>
      </c>
      <c r="N37" t="s">
        <v>19</v>
      </c>
      <c r="O37" t="s">
        <v>20</v>
      </c>
      <c r="P37" s="22">
        <f>SUMIFS(D:D, F:F, N37, E:E, O37)</f>
        <v>12</v>
      </c>
      <c r="Q37">
        <v>30</v>
      </c>
    </row>
    <row r="38" spans="1:22" x14ac:dyDescent="0.25">
      <c r="B38" s="4">
        <v>0.49652777777777773</v>
      </c>
      <c r="C38" s="4">
        <v>0.51736111111111105</v>
      </c>
      <c r="D38" s="3">
        <v>0.5</v>
      </c>
      <c r="E38" t="s">
        <v>82</v>
      </c>
      <c r="F38" t="s">
        <v>15</v>
      </c>
      <c r="N38" t="s">
        <v>19</v>
      </c>
      <c r="O38" t="s">
        <v>21</v>
      </c>
      <c r="P38" s="22">
        <f>SUMIFS(D:D, F:F, N38, E:E, O38)</f>
        <v>3.75</v>
      </c>
      <c r="Q38" s="22">
        <v>200</v>
      </c>
    </row>
    <row r="39" spans="1:22" x14ac:dyDescent="0.25">
      <c r="B39" s="4">
        <v>0.76041666666666663</v>
      </c>
      <c r="C39" s="4">
        <v>0.77083333333333337</v>
      </c>
      <c r="D39" s="3">
        <v>0.25</v>
      </c>
      <c r="E39" t="s">
        <v>84</v>
      </c>
      <c r="F39" t="s">
        <v>18</v>
      </c>
    </row>
    <row r="40" spans="1:22" x14ac:dyDescent="0.25">
      <c r="A40" t="s">
        <v>85</v>
      </c>
      <c r="H40" t="s">
        <v>86</v>
      </c>
      <c r="U40" s="13"/>
      <c r="V40" s="13"/>
    </row>
    <row r="41" spans="1:22" x14ac:dyDescent="0.25">
      <c r="B41" s="4">
        <v>0.4375</v>
      </c>
      <c r="C41" s="4">
        <v>0.47916666666666669</v>
      </c>
      <c r="D41" s="3">
        <v>1</v>
      </c>
      <c r="E41" t="s">
        <v>68</v>
      </c>
      <c r="F41" t="s">
        <v>15</v>
      </c>
      <c r="I41">
        <f>SUM(D41:D54)</f>
        <v>13</v>
      </c>
    </row>
    <row r="42" spans="1:22" x14ac:dyDescent="0.25">
      <c r="B42" s="4">
        <v>0.47916666666666669</v>
      </c>
      <c r="C42" s="4">
        <v>0.54166666666666663</v>
      </c>
      <c r="D42" s="3">
        <v>1.5</v>
      </c>
      <c r="E42" t="s">
        <v>87</v>
      </c>
      <c r="F42" t="s">
        <v>15</v>
      </c>
    </row>
    <row r="43" spans="1:22" x14ac:dyDescent="0.25">
      <c r="B43" s="4">
        <v>0.60416666666666663</v>
      </c>
      <c r="C43" s="4">
        <v>0.66666666666666663</v>
      </c>
      <c r="D43" s="3">
        <v>1.5</v>
      </c>
      <c r="E43" t="s">
        <v>87</v>
      </c>
      <c r="F43" t="s">
        <v>15</v>
      </c>
    </row>
    <row r="44" spans="1:22" x14ac:dyDescent="0.25">
      <c r="B44" s="4">
        <v>0.66666666666666663</v>
      </c>
      <c r="C44" s="4">
        <v>0.70833333333333337</v>
      </c>
      <c r="D44" s="3">
        <v>1</v>
      </c>
      <c r="E44" t="s">
        <v>82</v>
      </c>
      <c r="F44" t="s">
        <v>15</v>
      </c>
    </row>
    <row r="45" spans="1:22" x14ac:dyDescent="0.25">
      <c r="A45" t="s">
        <v>88</v>
      </c>
    </row>
    <row r="46" spans="1:22" x14ac:dyDescent="0.25">
      <c r="B46" s="4">
        <v>0.41666666666666669</v>
      </c>
      <c r="C46" s="4">
        <v>0.5</v>
      </c>
      <c r="D46" s="3">
        <v>2</v>
      </c>
      <c r="E46" t="s">
        <v>99</v>
      </c>
      <c r="F46" t="s">
        <v>100</v>
      </c>
    </row>
    <row r="47" spans="1:22" x14ac:dyDescent="0.25">
      <c r="B47" s="4">
        <v>0.5</v>
      </c>
      <c r="C47" s="4">
        <v>0.52083333333333337</v>
      </c>
      <c r="D47" s="3">
        <v>0.5</v>
      </c>
      <c r="E47" t="s">
        <v>31</v>
      </c>
      <c r="F47" t="s">
        <v>26</v>
      </c>
    </row>
    <row r="48" spans="1:22" x14ac:dyDescent="0.25">
      <c r="A48" t="s">
        <v>101</v>
      </c>
    </row>
    <row r="49" spans="1:9" x14ac:dyDescent="0.25">
      <c r="B49" s="4">
        <v>0.49305555555555558</v>
      </c>
      <c r="C49" s="4">
        <v>0.52430555555555558</v>
      </c>
      <c r="D49" s="3">
        <v>0.75</v>
      </c>
      <c r="E49" t="s">
        <v>36</v>
      </c>
      <c r="F49" t="s">
        <v>35</v>
      </c>
    </row>
    <row r="50" spans="1:9" x14ac:dyDescent="0.25">
      <c r="B50" s="4">
        <v>0.625</v>
      </c>
      <c r="C50" s="4">
        <v>0.72916666666666663</v>
      </c>
      <c r="D50" s="3">
        <v>2.5</v>
      </c>
      <c r="E50" t="s">
        <v>36</v>
      </c>
      <c r="F50" t="s">
        <v>35</v>
      </c>
    </row>
    <row r="51" spans="1:9" x14ac:dyDescent="0.25">
      <c r="B51" s="4">
        <v>0.99305555555555547</v>
      </c>
      <c r="C51" s="4">
        <v>2.4305555555555556E-2</v>
      </c>
      <c r="D51" s="3">
        <v>0.75</v>
      </c>
      <c r="E51" t="s">
        <v>36</v>
      </c>
      <c r="F51" t="s">
        <v>35</v>
      </c>
    </row>
    <row r="52" spans="1:9" x14ac:dyDescent="0.25">
      <c r="A52" t="s">
        <v>102</v>
      </c>
    </row>
    <row r="53" spans="1:9" x14ac:dyDescent="0.25">
      <c r="B53" s="4">
        <v>0.59722222222222221</v>
      </c>
      <c r="C53" s="4">
        <v>0.63888888888888895</v>
      </c>
      <c r="D53" s="3">
        <v>1</v>
      </c>
      <c r="E53" t="s">
        <v>37</v>
      </c>
      <c r="F53" t="s">
        <v>35</v>
      </c>
    </row>
    <row r="54" spans="1:9" x14ac:dyDescent="0.25">
      <c r="B54" s="4">
        <v>0.63888888888888895</v>
      </c>
      <c r="C54" s="4">
        <v>0.65972222222222221</v>
      </c>
      <c r="D54" s="3">
        <v>0.5</v>
      </c>
      <c r="E54" t="s">
        <v>36</v>
      </c>
      <c r="F54" t="s">
        <v>35</v>
      </c>
    </row>
    <row r="55" spans="1:9" x14ac:dyDescent="0.25">
      <c r="A55" t="s">
        <v>104</v>
      </c>
      <c r="H55" t="s">
        <v>103</v>
      </c>
    </row>
    <row r="56" spans="1:9" x14ac:dyDescent="0.25">
      <c r="B56" s="4">
        <v>0.38541666666666669</v>
      </c>
      <c r="C56" s="4">
        <v>0.52083333333333337</v>
      </c>
      <c r="D56" s="3">
        <v>3.25</v>
      </c>
      <c r="E56" t="s">
        <v>36</v>
      </c>
      <c r="F56" t="s">
        <v>35</v>
      </c>
      <c r="I56">
        <f>SUM(D56:D64)</f>
        <v>11.5</v>
      </c>
    </row>
    <row r="57" spans="1:9" x14ac:dyDescent="0.25">
      <c r="B57" s="4">
        <v>0.65625</v>
      </c>
      <c r="C57" s="4">
        <v>0.69791666666666663</v>
      </c>
      <c r="D57" s="3">
        <v>1</v>
      </c>
      <c r="E57" t="s">
        <v>36</v>
      </c>
      <c r="F57" t="s">
        <v>35</v>
      </c>
    </row>
    <row r="58" spans="1:9" x14ac:dyDescent="0.25">
      <c r="A58" t="s">
        <v>105</v>
      </c>
    </row>
    <row r="59" spans="1:9" x14ac:dyDescent="0.25">
      <c r="B59" s="4">
        <v>0.75</v>
      </c>
      <c r="C59" s="4">
        <v>0.78125</v>
      </c>
      <c r="D59" s="3">
        <v>0.75</v>
      </c>
      <c r="E59" t="s">
        <v>36</v>
      </c>
      <c r="F59" t="s">
        <v>35</v>
      </c>
    </row>
    <row r="60" spans="1:9" x14ac:dyDescent="0.25">
      <c r="A60" t="s">
        <v>106</v>
      </c>
    </row>
    <row r="61" spans="1:9" x14ac:dyDescent="0.25">
      <c r="B61" s="4">
        <v>0.59375</v>
      </c>
      <c r="C61" s="4">
        <v>0.71875</v>
      </c>
      <c r="D61" s="3">
        <v>3</v>
      </c>
      <c r="E61" t="s">
        <v>36</v>
      </c>
      <c r="F61" t="s">
        <v>35</v>
      </c>
    </row>
    <row r="62" spans="1:9" x14ac:dyDescent="0.25">
      <c r="B62" s="4">
        <v>0.72222222222222221</v>
      </c>
      <c r="C62" s="4">
        <v>0.76388888888888884</v>
      </c>
      <c r="D62" s="3">
        <v>1</v>
      </c>
      <c r="E62" t="s">
        <v>36</v>
      </c>
      <c r="F62" t="s">
        <v>35</v>
      </c>
    </row>
    <row r="63" spans="1:9" x14ac:dyDescent="0.25">
      <c r="A63" t="s">
        <v>107</v>
      </c>
    </row>
    <row r="64" spans="1:9" x14ac:dyDescent="0.25">
      <c r="B64" s="4">
        <v>0.71875</v>
      </c>
      <c r="C64" s="4">
        <v>0.82291666666666663</v>
      </c>
      <c r="D64" s="3">
        <v>2.5</v>
      </c>
      <c r="E64" t="s">
        <v>36</v>
      </c>
      <c r="F64" t="s">
        <v>35</v>
      </c>
    </row>
    <row r="65" spans="1:9" x14ac:dyDescent="0.25">
      <c r="A65" t="s">
        <v>108</v>
      </c>
      <c r="H65" t="s">
        <v>111</v>
      </c>
    </row>
    <row r="66" spans="1:9" x14ac:dyDescent="0.25">
      <c r="B66" s="4">
        <v>0.39583333333333331</v>
      </c>
      <c r="C66" s="4">
        <v>0.40625</v>
      </c>
      <c r="D66" s="3">
        <v>0.25</v>
      </c>
      <c r="E66" t="s">
        <v>110</v>
      </c>
      <c r="F66" t="s">
        <v>109</v>
      </c>
      <c r="I66">
        <f>SUM(D66:D67)</f>
        <v>5</v>
      </c>
    </row>
    <row r="67" spans="1:9" x14ac:dyDescent="0.25">
      <c r="B67" s="4">
        <v>0.60416666666666663</v>
      </c>
      <c r="C67" s="4">
        <v>0.80208333333333337</v>
      </c>
      <c r="D67" s="3">
        <v>4.75</v>
      </c>
      <c r="E67" t="s">
        <v>36</v>
      </c>
      <c r="F67" t="s">
        <v>35</v>
      </c>
    </row>
    <row r="68" spans="1:9" x14ac:dyDescent="0.25">
      <c r="A68" t="s">
        <v>112</v>
      </c>
      <c r="C68" s="4"/>
      <c r="H68" t="s">
        <v>123</v>
      </c>
    </row>
    <row r="69" spans="1:9" x14ac:dyDescent="0.25">
      <c r="B69" s="4">
        <v>0.40277777777777773</v>
      </c>
      <c r="C69" s="4">
        <v>0.53819444444444442</v>
      </c>
      <c r="D69" s="3">
        <v>3.25</v>
      </c>
      <c r="E69" t="s">
        <v>36</v>
      </c>
      <c r="F69" t="s">
        <v>35</v>
      </c>
      <c r="I69">
        <f>SUM(D69:D76)</f>
        <v>13</v>
      </c>
    </row>
    <row r="70" spans="1:9" x14ac:dyDescent="0.25">
      <c r="B70" s="4">
        <v>0.58333333333333337</v>
      </c>
      <c r="C70" s="4">
        <v>0.76041666666666663</v>
      </c>
      <c r="D70" s="3">
        <v>4.25</v>
      </c>
      <c r="E70" t="s">
        <v>36</v>
      </c>
      <c r="F70" t="s">
        <v>35</v>
      </c>
    </row>
    <row r="71" spans="1:9" x14ac:dyDescent="0.25">
      <c r="A71" t="s">
        <v>114</v>
      </c>
    </row>
    <row r="72" spans="1:9" x14ac:dyDescent="0.25">
      <c r="B72" s="4">
        <v>0.41319444444444442</v>
      </c>
      <c r="C72" s="4">
        <v>0.49652777777777773</v>
      </c>
      <c r="D72" s="3">
        <v>2</v>
      </c>
      <c r="E72" t="s">
        <v>36</v>
      </c>
      <c r="F72" t="s">
        <v>35</v>
      </c>
    </row>
    <row r="73" spans="1:9" x14ac:dyDescent="0.25">
      <c r="B73" s="4">
        <v>0.69097222222222221</v>
      </c>
      <c r="C73" s="4">
        <v>0.76388888888888884</v>
      </c>
      <c r="D73" s="3">
        <v>1.75</v>
      </c>
      <c r="E73" t="s">
        <v>36</v>
      </c>
      <c r="F73" t="s">
        <v>35</v>
      </c>
    </row>
    <row r="74" spans="1:9" x14ac:dyDescent="0.25">
      <c r="B74" s="4">
        <v>0.76388888888888884</v>
      </c>
      <c r="C74" s="4">
        <v>0.80555555555555547</v>
      </c>
      <c r="D74" s="3">
        <v>1</v>
      </c>
      <c r="E74" t="s">
        <v>37</v>
      </c>
      <c r="F74" t="s">
        <v>35</v>
      </c>
    </row>
    <row r="75" spans="1:9" x14ac:dyDescent="0.25">
      <c r="A75" t="s">
        <v>115</v>
      </c>
    </row>
    <row r="76" spans="1:9" x14ac:dyDescent="0.25">
      <c r="B76" s="4">
        <v>0.44791666666666669</v>
      </c>
      <c r="C76" s="4">
        <v>0.47916666666666669</v>
      </c>
      <c r="D76" s="3">
        <v>0.75</v>
      </c>
      <c r="E76" t="s">
        <v>116</v>
      </c>
      <c r="F76" t="s">
        <v>35</v>
      </c>
    </row>
    <row r="77" spans="1:9" x14ac:dyDescent="0.25">
      <c r="A77" t="s">
        <v>117</v>
      </c>
      <c r="B77" s="4"/>
      <c r="H77" t="s">
        <v>113</v>
      </c>
    </row>
    <row r="78" spans="1:9" x14ac:dyDescent="0.25">
      <c r="B78" s="4">
        <v>0.56597222222222221</v>
      </c>
      <c r="C78" s="4">
        <v>0.77430555555555547</v>
      </c>
      <c r="D78" s="3">
        <v>5</v>
      </c>
      <c r="E78" t="s">
        <v>36</v>
      </c>
      <c r="F78" t="s">
        <v>35</v>
      </c>
      <c r="I78">
        <f>SUM(D78:D94)</f>
        <v>16.75</v>
      </c>
    </row>
    <row r="79" spans="1:9" x14ac:dyDescent="0.25">
      <c r="A79" t="s">
        <v>118</v>
      </c>
    </row>
    <row r="80" spans="1:9" x14ac:dyDescent="0.25">
      <c r="B80" s="4">
        <v>0.52777777777777779</v>
      </c>
      <c r="C80" s="4">
        <v>0.54861111111111105</v>
      </c>
      <c r="D80" s="3">
        <v>0.5</v>
      </c>
      <c r="E80" t="s">
        <v>13</v>
      </c>
      <c r="F80" t="s">
        <v>9</v>
      </c>
    </row>
    <row r="81" spans="1:9" x14ac:dyDescent="0.25">
      <c r="B81" s="4">
        <v>0.54861111111111105</v>
      </c>
      <c r="C81" s="4">
        <v>0.55902777777777779</v>
      </c>
      <c r="D81" s="3">
        <v>0.25</v>
      </c>
      <c r="E81" t="s">
        <v>11</v>
      </c>
      <c r="F81" t="s">
        <v>9</v>
      </c>
    </row>
    <row r="82" spans="1:9" x14ac:dyDescent="0.25">
      <c r="B82" s="4">
        <v>0.63888888888888895</v>
      </c>
      <c r="C82" s="4">
        <v>0.67013888888888884</v>
      </c>
      <c r="D82" s="3">
        <v>0.75</v>
      </c>
      <c r="E82" t="s">
        <v>119</v>
      </c>
      <c r="F82" t="s">
        <v>10</v>
      </c>
    </row>
    <row r="83" spans="1:9" x14ac:dyDescent="0.25">
      <c r="A83" t="s">
        <v>120</v>
      </c>
    </row>
    <row r="84" spans="1:9" x14ac:dyDescent="0.25">
      <c r="B84" s="4">
        <v>0.75694444444444453</v>
      </c>
      <c r="C84" s="4">
        <v>0.80902777777777779</v>
      </c>
      <c r="D84" s="3">
        <v>1.25</v>
      </c>
      <c r="E84" t="s">
        <v>121</v>
      </c>
      <c r="F84" t="s">
        <v>10</v>
      </c>
    </row>
    <row r="85" spans="1:9" x14ac:dyDescent="0.25">
      <c r="B85" s="4">
        <v>0.87152777777777779</v>
      </c>
      <c r="C85" s="4">
        <v>0.95486111111111116</v>
      </c>
      <c r="D85" s="3">
        <v>2</v>
      </c>
      <c r="E85" t="s">
        <v>121</v>
      </c>
      <c r="F85" t="s">
        <v>10</v>
      </c>
    </row>
    <row r="86" spans="1:9" x14ac:dyDescent="0.25">
      <c r="A86" t="s">
        <v>124</v>
      </c>
    </row>
    <row r="87" spans="1:9" x14ac:dyDescent="0.25">
      <c r="B87" s="4">
        <v>0.40277777777777773</v>
      </c>
      <c r="C87" s="4">
        <v>0.4861111111111111</v>
      </c>
      <c r="D87" s="3">
        <v>2</v>
      </c>
      <c r="E87" t="s">
        <v>11</v>
      </c>
      <c r="F87" t="s">
        <v>9</v>
      </c>
    </row>
    <row r="88" spans="1:9" x14ac:dyDescent="0.25">
      <c r="B88" s="4">
        <v>0.4861111111111111</v>
      </c>
      <c r="C88" s="4">
        <v>0.51736111111111105</v>
      </c>
      <c r="D88" s="3">
        <v>0.75</v>
      </c>
      <c r="E88" t="s">
        <v>36</v>
      </c>
      <c r="F88" t="s">
        <v>35</v>
      </c>
    </row>
    <row r="89" spans="1:9" x14ac:dyDescent="0.25">
      <c r="B89" s="4">
        <v>0.74305555555555547</v>
      </c>
      <c r="C89" s="4">
        <v>0.76388888888888884</v>
      </c>
      <c r="D89" s="3">
        <v>0.5</v>
      </c>
      <c r="E89" t="s">
        <v>13</v>
      </c>
      <c r="F89" t="s">
        <v>9</v>
      </c>
    </row>
    <row r="90" spans="1:9" x14ac:dyDescent="0.25">
      <c r="B90" s="4">
        <v>0.76388888888888884</v>
      </c>
      <c r="C90" s="4">
        <v>0.78472222222222221</v>
      </c>
      <c r="D90" s="3">
        <v>0.5</v>
      </c>
      <c r="E90" t="s">
        <v>11</v>
      </c>
      <c r="F90" t="s">
        <v>9</v>
      </c>
    </row>
    <row r="91" spans="1:9" x14ac:dyDescent="0.25">
      <c r="A91" t="s">
        <v>125</v>
      </c>
    </row>
    <row r="92" spans="1:9" x14ac:dyDescent="0.25">
      <c r="B92" s="4">
        <v>0.69791666666666663</v>
      </c>
      <c r="C92" s="4">
        <v>0.76041666666666663</v>
      </c>
      <c r="D92" s="3">
        <v>1.5</v>
      </c>
      <c r="E92" t="s">
        <v>11</v>
      </c>
      <c r="F92" t="s">
        <v>9</v>
      </c>
    </row>
    <row r="93" spans="1:9" x14ac:dyDescent="0.25">
      <c r="B93" s="4">
        <v>0.875</v>
      </c>
      <c r="C93" s="4">
        <v>0.88541666666666663</v>
      </c>
      <c r="D93" s="3">
        <v>0.25</v>
      </c>
      <c r="E93" t="s">
        <v>11</v>
      </c>
      <c r="F93" t="s">
        <v>9</v>
      </c>
    </row>
    <row r="94" spans="1:9" x14ac:dyDescent="0.25">
      <c r="B94" s="4">
        <v>0.88541666666666663</v>
      </c>
      <c r="C94" s="4">
        <v>0.94791666666666663</v>
      </c>
      <c r="D94" s="3">
        <v>1.5</v>
      </c>
      <c r="E94" t="s">
        <v>126</v>
      </c>
      <c r="F94" t="s">
        <v>35</v>
      </c>
    </row>
    <row r="95" spans="1:9" x14ac:dyDescent="0.25">
      <c r="A95" t="s">
        <v>127</v>
      </c>
      <c r="H95" t="s">
        <v>129</v>
      </c>
    </row>
    <row r="96" spans="1:9" x14ac:dyDescent="0.25">
      <c r="B96" s="4">
        <v>0.39583333333333331</v>
      </c>
      <c r="C96" s="4">
        <v>0.41666666666666669</v>
      </c>
      <c r="D96" s="3">
        <v>0.5</v>
      </c>
      <c r="E96" t="s">
        <v>128</v>
      </c>
      <c r="F96" t="s">
        <v>10</v>
      </c>
      <c r="I96">
        <f>SUM(D96:D110)</f>
        <v>12.5</v>
      </c>
    </row>
    <row r="97" spans="1:9" x14ac:dyDescent="0.25">
      <c r="B97" s="4">
        <v>0.41666666666666669</v>
      </c>
      <c r="C97" s="4">
        <v>0.45833333333333331</v>
      </c>
      <c r="D97" s="3">
        <v>1</v>
      </c>
      <c r="E97" t="s">
        <v>121</v>
      </c>
      <c r="F97" t="s">
        <v>10</v>
      </c>
    </row>
    <row r="98" spans="1:9" x14ac:dyDescent="0.25">
      <c r="B98" s="4">
        <v>0.45833333333333331</v>
      </c>
      <c r="C98" s="4">
        <v>0.5</v>
      </c>
      <c r="D98" s="3">
        <v>1</v>
      </c>
      <c r="E98" t="s">
        <v>130</v>
      </c>
      <c r="F98" t="s">
        <v>10</v>
      </c>
    </row>
    <row r="99" spans="1:9" x14ac:dyDescent="0.25">
      <c r="B99" s="4">
        <v>0.5</v>
      </c>
      <c r="C99" s="4">
        <v>0.53125</v>
      </c>
      <c r="D99" s="3">
        <v>0.75</v>
      </c>
      <c r="E99" t="s">
        <v>128</v>
      </c>
      <c r="F99" t="s">
        <v>10</v>
      </c>
    </row>
    <row r="100" spans="1:9" x14ac:dyDescent="0.25">
      <c r="B100" s="4">
        <v>0.70833333333333337</v>
      </c>
      <c r="C100" s="4">
        <v>0.72916666666666663</v>
      </c>
      <c r="D100" s="3">
        <v>0.5</v>
      </c>
      <c r="E100" t="s">
        <v>128</v>
      </c>
      <c r="F100" t="s">
        <v>10</v>
      </c>
    </row>
    <row r="101" spans="1:9" x14ac:dyDescent="0.25">
      <c r="B101" s="4">
        <v>0.72916666666666663</v>
      </c>
      <c r="C101" s="4">
        <v>0.75</v>
      </c>
      <c r="D101" s="3">
        <v>0.5</v>
      </c>
      <c r="E101" t="s">
        <v>24</v>
      </c>
      <c r="F101" t="s">
        <v>10</v>
      </c>
    </row>
    <row r="102" spans="1:9" x14ac:dyDescent="0.25">
      <c r="A102" t="s">
        <v>131</v>
      </c>
    </row>
    <row r="103" spans="1:9" x14ac:dyDescent="0.25">
      <c r="B103" s="4">
        <v>0.75694444444444453</v>
      </c>
      <c r="C103" s="4">
        <v>0.78819444444444453</v>
      </c>
      <c r="D103" s="3">
        <v>0.75</v>
      </c>
      <c r="E103" t="s">
        <v>24</v>
      </c>
      <c r="F103" t="s">
        <v>10</v>
      </c>
    </row>
    <row r="104" spans="1:9" x14ac:dyDescent="0.25">
      <c r="A104" t="s">
        <v>132</v>
      </c>
    </row>
    <row r="105" spans="1:9" x14ac:dyDescent="0.25">
      <c r="B105" s="4">
        <v>0.40277777777777773</v>
      </c>
      <c r="C105" s="4">
        <v>0.52777777777777779</v>
      </c>
      <c r="D105" s="3">
        <v>3</v>
      </c>
      <c r="E105" t="s">
        <v>24</v>
      </c>
      <c r="F105" t="s">
        <v>10</v>
      </c>
    </row>
    <row r="106" spans="1:9" x14ac:dyDescent="0.25">
      <c r="B106" s="4">
        <v>0.68055555555555547</v>
      </c>
      <c r="C106" s="4">
        <v>0.75347222222222221</v>
      </c>
      <c r="D106" s="3">
        <v>1.75</v>
      </c>
      <c r="E106" t="s">
        <v>24</v>
      </c>
      <c r="F106" t="s">
        <v>10</v>
      </c>
    </row>
    <row r="107" spans="1:9" x14ac:dyDescent="0.25">
      <c r="B107" s="4">
        <v>0.92361111111111116</v>
      </c>
      <c r="C107" s="4">
        <v>0.98611111111111116</v>
      </c>
      <c r="D107" s="3">
        <v>1.5</v>
      </c>
      <c r="E107" t="s">
        <v>24</v>
      </c>
      <c r="F107" t="s">
        <v>10</v>
      </c>
    </row>
    <row r="108" spans="1:9" x14ac:dyDescent="0.25">
      <c r="A108" t="s">
        <v>133</v>
      </c>
    </row>
    <row r="109" spans="1:9" x14ac:dyDescent="0.25">
      <c r="B109" s="4">
        <v>0.45833333333333331</v>
      </c>
      <c r="C109" s="4">
        <v>0.46875</v>
      </c>
      <c r="D109" s="3">
        <v>0.25</v>
      </c>
      <c r="E109" t="s">
        <v>134</v>
      </c>
      <c r="F109" t="s">
        <v>54</v>
      </c>
    </row>
    <row r="110" spans="1:9" x14ac:dyDescent="0.25">
      <c r="B110" s="4">
        <v>0.4861111111111111</v>
      </c>
      <c r="C110" s="4">
        <v>0.52777777777777779</v>
      </c>
      <c r="D110" s="3">
        <v>1</v>
      </c>
      <c r="E110" t="s">
        <v>24</v>
      </c>
      <c r="F110" t="s">
        <v>10</v>
      </c>
    </row>
    <row r="111" spans="1:9" x14ac:dyDescent="0.25">
      <c r="A111" t="s">
        <v>141</v>
      </c>
      <c r="H111" t="s">
        <v>135</v>
      </c>
    </row>
    <row r="112" spans="1:9" x14ac:dyDescent="0.25">
      <c r="B112" s="4">
        <v>0.63194444444444442</v>
      </c>
      <c r="C112" s="4">
        <v>0.64236111111111105</v>
      </c>
      <c r="D112" s="3">
        <v>0.25</v>
      </c>
      <c r="E112" t="s">
        <v>110</v>
      </c>
      <c r="F112" t="s">
        <v>109</v>
      </c>
      <c r="I112">
        <f>SUM(D112:D123)</f>
        <v>11.5</v>
      </c>
    </row>
    <row r="113" spans="1:9" x14ac:dyDescent="0.25">
      <c r="A113" t="s">
        <v>142</v>
      </c>
      <c r="B113" s="8"/>
    </row>
    <row r="114" spans="1:9" x14ac:dyDescent="0.25">
      <c r="B114" s="4">
        <v>0.57291666666666663</v>
      </c>
      <c r="C114" s="4">
        <v>0.64583333333333337</v>
      </c>
      <c r="D114" s="3">
        <v>1.75</v>
      </c>
      <c r="E114" t="s">
        <v>24</v>
      </c>
      <c r="F114" t="s">
        <v>10</v>
      </c>
    </row>
    <row r="115" spans="1:9" x14ac:dyDescent="0.25">
      <c r="B115" s="4">
        <v>0.64583333333333337</v>
      </c>
      <c r="C115" s="4">
        <v>0.66666666666666663</v>
      </c>
      <c r="D115" s="3">
        <v>0.5</v>
      </c>
      <c r="E115" t="s">
        <v>143</v>
      </c>
      <c r="F115" t="s">
        <v>10</v>
      </c>
    </row>
    <row r="116" spans="1:9" x14ac:dyDescent="0.25">
      <c r="B116" s="4">
        <v>0.66666666666666663</v>
      </c>
      <c r="C116" s="4">
        <v>0.76041666666666663</v>
      </c>
      <c r="D116" s="3">
        <v>2.25</v>
      </c>
      <c r="E116" t="s">
        <v>24</v>
      </c>
      <c r="F116" t="s">
        <v>10</v>
      </c>
    </row>
    <row r="117" spans="1:9" x14ac:dyDescent="0.25">
      <c r="A117" t="s">
        <v>144</v>
      </c>
    </row>
    <row r="118" spans="1:9" x14ac:dyDescent="0.25">
      <c r="B118" s="4">
        <v>0.9375</v>
      </c>
      <c r="C118" s="18" t="s">
        <v>78</v>
      </c>
      <c r="D118" s="3">
        <v>1.5</v>
      </c>
      <c r="E118" t="s">
        <v>145</v>
      </c>
      <c r="F118" t="s">
        <v>19</v>
      </c>
    </row>
    <row r="119" spans="1:9" x14ac:dyDescent="0.25">
      <c r="A119" t="s">
        <v>146</v>
      </c>
    </row>
    <row r="120" spans="1:9" x14ac:dyDescent="0.25">
      <c r="B120" s="4">
        <v>0.53125</v>
      </c>
      <c r="C120" s="4">
        <v>0.70833333333333337</v>
      </c>
      <c r="D120" s="3">
        <v>4.25</v>
      </c>
      <c r="E120" t="s">
        <v>24</v>
      </c>
      <c r="F120" t="s">
        <v>10</v>
      </c>
    </row>
    <row r="121" spans="1:9" x14ac:dyDescent="0.25">
      <c r="A121" t="s">
        <v>147</v>
      </c>
      <c r="B121" s="19"/>
    </row>
    <row r="122" spans="1:9" x14ac:dyDescent="0.25">
      <c r="B122" s="4">
        <v>0.56944444444444442</v>
      </c>
      <c r="C122" s="4">
        <v>0.59027777777777779</v>
      </c>
      <c r="D122" s="3">
        <v>0.5</v>
      </c>
      <c r="E122" t="s">
        <v>24</v>
      </c>
      <c r="F122" t="s">
        <v>10</v>
      </c>
    </row>
    <row r="123" spans="1:9" x14ac:dyDescent="0.25">
      <c r="B123" s="4">
        <v>0.60416666666666663</v>
      </c>
      <c r="C123" s="4">
        <v>0.625</v>
      </c>
      <c r="D123" s="3">
        <v>0.5</v>
      </c>
      <c r="E123" t="s">
        <v>24</v>
      </c>
      <c r="F123" t="s">
        <v>10</v>
      </c>
    </row>
    <row r="124" spans="1:9" x14ac:dyDescent="0.25">
      <c r="A124" t="s">
        <v>149</v>
      </c>
      <c r="H124" t="s">
        <v>148</v>
      </c>
      <c r="I124">
        <f>SUM(D125:D131)</f>
        <v>6.25</v>
      </c>
    </row>
    <row r="125" spans="1:9" x14ac:dyDescent="0.25">
      <c r="B125" s="4">
        <v>0.43402777777777773</v>
      </c>
      <c r="C125" s="4">
        <v>0.53819444444444442</v>
      </c>
      <c r="D125" s="3">
        <v>2.5</v>
      </c>
      <c r="E125" t="s">
        <v>24</v>
      </c>
      <c r="F125" t="s">
        <v>10</v>
      </c>
    </row>
    <row r="126" spans="1:9" x14ac:dyDescent="0.25">
      <c r="B126" s="4">
        <v>0.87847222222222221</v>
      </c>
      <c r="C126" s="4">
        <v>0.89930555555555547</v>
      </c>
      <c r="D126" s="3">
        <v>0.5</v>
      </c>
      <c r="E126" t="s">
        <v>24</v>
      </c>
      <c r="F126" t="s">
        <v>10</v>
      </c>
    </row>
    <row r="127" spans="1:9" x14ac:dyDescent="0.25">
      <c r="B127" s="4">
        <v>0.94791666666666663</v>
      </c>
      <c r="C127" s="4">
        <v>0.98958333333333337</v>
      </c>
      <c r="D127" s="3">
        <v>1</v>
      </c>
      <c r="E127" t="s">
        <v>24</v>
      </c>
      <c r="F127" t="s">
        <v>10</v>
      </c>
    </row>
    <row r="128" spans="1:9" x14ac:dyDescent="0.25">
      <c r="A128" t="s">
        <v>150</v>
      </c>
    </row>
    <row r="129" spans="1:9" x14ac:dyDescent="0.25">
      <c r="B129" s="4">
        <v>0.46875</v>
      </c>
      <c r="C129" s="4">
        <v>0.5</v>
      </c>
      <c r="D129" s="3">
        <v>0.75</v>
      </c>
      <c r="E129" t="s">
        <v>151</v>
      </c>
      <c r="F129" t="s">
        <v>10</v>
      </c>
    </row>
    <row r="130" spans="1:9" x14ac:dyDescent="0.25">
      <c r="A130" t="s">
        <v>152</v>
      </c>
    </row>
    <row r="131" spans="1:9" x14ac:dyDescent="0.25">
      <c r="B131" s="4">
        <v>0.43402777777777773</v>
      </c>
      <c r="C131" s="4">
        <v>0.49652777777777773</v>
      </c>
      <c r="D131" s="3">
        <v>1.5</v>
      </c>
      <c r="E131" t="s">
        <v>151</v>
      </c>
      <c r="F131" t="s">
        <v>10</v>
      </c>
    </row>
    <row r="132" spans="1:9" x14ac:dyDescent="0.25">
      <c r="A132" t="s">
        <v>154</v>
      </c>
      <c r="H132" t="s">
        <v>153</v>
      </c>
      <c r="I132">
        <f>SUM(D133:D140)</f>
        <v>9.75</v>
      </c>
    </row>
    <row r="133" spans="1:9" x14ac:dyDescent="0.25">
      <c r="B133" s="4">
        <v>0.54166666666666663</v>
      </c>
      <c r="C133" s="4">
        <v>0.55208333333333337</v>
      </c>
      <c r="D133" s="3">
        <v>0.25</v>
      </c>
      <c r="E133" t="s">
        <v>151</v>
      </c>
      <c r="F133" t="s">
        <v>10</v>
      </c>
    </row>
    <row r="134" spans="1:9" x14ac:dyDescent="0.25">
      <c r="B134" s="4">
        <v>0.875</v>
      </c>
      <c r="C134" s="4">
        <v>0.94791666666666663</v>
      </c>
      <c r="D134" s="3">
        <v>1.75</v>
      </c>
      <c r="E134" t="s">
        <v>151</v>
      </c>
      <c r="F134" t="s">
        <v>10</v>
      </c>
    </row>
    <row r="135" spans="1:9" x14ac:dyDescent="0.25">
      <c r="A135" t="s">
        <v>155</v>
      </c>
    </row>
    <row r="136" spans="1:9" x14ac:dyDescent="0.25">
      <c r="B136" s="4">
        <v>0.4375</v>
      </c>
      <c r="C136" s="4">
        <v>0.5</v>
      </c>
      <c r="D136" s="3">
        <v>1.5</v>
      </c>
      <c r="E136" t="s">
        <v>156</v>
      </c>
      <c r="F136" t="s">
        <v>10</v>
      </c>
    </row>
    <row r="137" spans="1:9" x14ac:dyDescent="0.25">
      <c r="B137" s="4">
        <v>0.66666666666666663</v>
      </c>
      <c r="C137" s="4">
        <v>0.75</v>
      </c>
      <c r="D137" s="3">
        <v>2</v>
      </c>
      <c r="E137" t="s">
        <v>157</v>
      </c>
      <c r="F137" t="s">
        <v>35</v>
      </c>
    </row>
    <row r="138" spans="1:9" x14ac:dyDescent="0.25">
      <c r="B138" s="4">
        <v>0.81597222222222221</v>
      </c>
      <c r="C138" s="4">
        <v>0.89930555555555547</v>
      </c>
      <c r="D138" s="3">
        <v>2</v>
      </c>
      <c r="E138" t="s">
        <v>157</v>
      </c>
      <c r="F138" t="s">
        <v>35</v>
      </c>
    </row>
    <row r="139" spans="1:9" x14ac:dyDescent="0.25">
      <c r="A139" t="s">
        <v>158</v>
      </c>
    </row>
    <row r="140" spans="1:9" x14ac:dyDescent="0.25">
      <c r="B140" s="4">
        <v>0.39583333333333331</v>
      </c>
      <c r="C140" s="4">
        <v>0.48958333333333331</v>
      </c>
      <c r="D140" s="3">
        <v>2.25</v>
      </c>
      <c r="E140" t="s">
        <v>157</v>
      </c>
      <c r="F140" t="s">
        <v>35</v>
      </c>
    </row>
    <row r="141" spans="1:9" x14ac:dyDescent="0.25">
      <c r="A141" t="s">
        <v>159</v>
      </c>
      <c r="H141" t="s">
        <v>160</v>
      </c>
      <c r="I141">
        <f>SUM(D142:D150)</f>
        <v>7.25</v>
      </c>
    </row>
    <row r="142" spans="1:9" x14ac:dyDescent="0.25">
      <c r="B142" s="4">
        <v>0.39583333333333331</v>
      </c>
      <c r="C142" s="4">
        <v>0.40625</v>
      </c>
      <c r="D142" s="3">
        <v>0.25</v>
      </c>
      <c r="E142" t="s">
        <v>11</v>
      </c>
      <c r="F142" t="s">
        <v>9</v>
      </c>
    </row>
    <row r="143" spans="1:9" x14ac:dyDescent="0.25">
      <c r="B143" s="4">
        <v>0.40625</v>
      </c>
      <c r="C143" s="4">
        <v>0.47916666666666669</v>
      </c>
      <c r="D143" s="3">
        <v>1.75</v>
      </c>
      <c r="E143" t="s">
        <v>157</v>
      </c>
      <c r="F143" t="s">
        <v>35</v>
      </c>
    </row>
    <row r="144" spans="1:9" x14ac:dyDescent="0.25">
      <c r="A144" t="s">
        <v>161</v>
      </c>
    </row>
    <row r="145" spans="1:9" x14ac:dyDescent="0.25">
      <c r="B145" s="4">
        <v>0.40625</v>
      </c>
      <c r="C145" s="4">
        <v>0.44791666666666669</v>
      </c>
      <c r="D145" s="3">
        <v>1</v>
      </c>
      <c r="E145" t="s">
        <v>157</v>
      </c>
      <c r="F145" t="s">
        <v>35</v>
      </c>
    </row>
    <row r="146" spans="1:9" x14ac:dyDescent="0.25">
      <c r="B146" s="4">
        <v>0.44791666666666669</v>
      </c>
      <c r="C146" s="4">
        <v>0.52083333333333337</v>
      </c>
      <c r="D146" s="3">
        <v>1.75</v>
      </c>
      <c r="E146" t="s">
        <v>36</v>
      </c>
      <c r="F146" t="s">
        <v>35</v>
      </c>
    </row>
    <row r="147" spans="1:9" x14ac:dyDescent="0.25">
      <c r="B147" s="4">
        <v>0.72569444444444453</v>
      </c>
      <c r="C147" s="4">
        <v>0.74652777777777779</v>
      </c>
      <c r="D147" s="3">
        <v>0.5</v>
      </c>
      <c r="E147" t="s">
        <v>36</v>
      </c>
      <c r="F147" t="s">
        <v>35</v>
      </c>
    </row>
    <row r="148" spans="1:9" x14ac:dyDescent="0.25">
      <c r="B148" s="4">
        <v>0.85763888888888884</v>
      </c>
      <c r="C148" s="4">
        <v>0.89930555555555547</v>
      </c>
      <c r="D148" s="3">
        <v>1</v>
      </c>
      <c r="E148" t="s">
        <v>36</v>
      </c>
      <c r="F148" t="s">
        <v>35</v>
      </c>
    </row>
    <row r="149" spans="1:9" x14ac:dyDescent="0.25">
      <c r="A149" t="s">
        <v>162</v>
      </c>
    </row>
    <row r="150" spans="1:9" x14ac:dyDescent="0.25">
      <c r="B150" s="4">
        <v>0.4513888888888889</v>
      </c>
      <c r="C150" s="4">
        <v>0.49305555555555558</v>
      </c>
      <c r="D150" s="3">
        <v>1</v>
      </c>
      <c r="E150" t="s">
        <v>24</v>
      </c>
      <c r="F150" t="s">
        <v>10</v>
      </c>
    </row>
    <row r="151" spans="1:9" x14ac:dyDescent="0.25">
      <c r="A151" t="s">
        <v>165</v>
      </c>
      <c r="H151" t="s">
        <v>163</v>
      </c>
      <c r="I151">
        <f>SUM(D152:D156)</f>
        <v>3.75</v>
      </c>
    </row>
    <row r="152" spans="1:9" x14ac:dyDescent="0.25">
      <c r="B152" s="4">
        <v>0.43402777777777773</v>
      </c>
      <c r="C152" s="4">
        <v>0.4548611111111111</v>
      </c>
      <c r="D152" s="3">
        <v>0.5</v>
      </c>
      <c r="E152" t="s">
        <v>24</v>
      </c>
      <c r="F152" t="s">
        <v>10</v>
      </c>
    </row>
    <row r="153" spans="1:9" x14ac:dyDescent="0.25">
      <c r="B153" s="4">
        <v>0.51041666666666663</v>
      </c>
      <c r="C153" s="4">
        <v>0.53125</v>
      </c>
      <c r="D153" s="3">
        <v>0.5</v>
      </c>
      <c r="E153" t="s">
        <v>76</v>
      </c>
      <c r="F153" t="s">
        <v>15</v>
      </c>
    </row>
    <row r="154" spans="1:9" x14ac:dyDescent="0.25">
      <c r="B154" s="8">
        <v>0.72222222222222221</v>
      </c>
      <c r="C154" s="4">
        <v>0.76388888888888884</v>
      </c>
      <c r="D154" s="3">
        <v>1</v>
      </c>
      <c r="E154" t="s">
        <v>164</v>
      </c>
      <c r="F154" t="s">
        <v>35</v>
      </c>
    </row>
    <row r="155" spans="1:9" x14ac:dyDescent="0.25">
      <c r="A155" t="s">
        <v>166</v>
      </c>
      <c r="B155" s="4"/>
    </row>
    <row r="156" spans="1:9" x14ac:dyDescent="0.25">
      <c r="B156" s="4">
        <v>0.42708333333333331</v>
      </c>
      <c r="C156" s="4">
        <v>0.5</v>
      </c>
      <c r="D156" s="3">
        <v>1.75</v>
      </c>
      <c r="E156" t="s">
        <v>20</v>
      </c>
      <c r="F156" t="s">
        <v>19</v>
      </c>
    </row>
    <row r="157" spans="1:9" x14ac:dyDescent="0.25">
      <c r="A157" t="s">
        <v>168</v>
      </c>
      <c r="H157" t="s">
        <v>167</v>
      </c>
      <c r="I157">
        <f>SUM(D158:D165)</f>
        <v>10.75</v>
      </c>
    </row>
    <row r="158" spans="1:9" x14ac:dyDescent="0.25">
      <c r="B158" s="4">
        <v>0.375</v>
      </c>
      <c r="C158" s="4">
        <v>0.45833333333333331</v>
      </c>
      <c r="D158" s="3">
        <v>2</v>
      </c>
      <c r="E158" t="s">
        <v>20</v>
      </c>
      <c r="F158" t="s">
        <v>19</v>
      </c>
    </row>
    <row r="159" spans="1:9" x14ac:dyDescent="0.25">
      <c r="B159" s="8">
        <v>0.52430555555555558</v>
      </c>
      <c r="C159" s="4">
        <v>0.68055555555555547</v>
      </c>
      <c r="D159" s="3">
        <v>3.75</v>
      </c>
      <c r="E159" t="s">
        <v>20</v>
      </c>
      <c r="F159" t="s">
        <v>19</v>
      </c>
    </row>
    <row r="160" spans="1:9" x14ac:dyDescent="0.25">
      <c r="A160" t="s">
        <v>169</v>
      </c>
    </row>
    <row r="161" spans="1:9" x14ac:dyDescent="0.25">
      <c r="B161" s="4">
        <v>0.67013888888888884</v>
      </c>
      <c r="C161" s="4">
        <v>0.73263888888888884</v>
      </c>
      <c r="D161" s="3">
        <v>1.5</v>
      </c>
      <c r="E161" t="s">
        <v>20</v>
      </c>
      <c r="F161" t="s">
        <v>19</v>
      </c>
    </row>
    <row r="162" spans="1:9" x14ac:dyDescent="0.25">
      <c r="A162" t="s">
        <v>170</v>
      </c>
    </row>
    <row r="163" spans="1:9" x14ac:dyDescent="0.25">
      <c r="B163" s="4">
        <v>0.40625</v>
      </c>
      <c r="C163" s="4">
        <v>0.53125</v>
      </c>
      <c r="D163" s="3">
        <v>3</v>
      </c>
      <c r="E163" t="s">
        <v>20</v>
      </c>
      <c r="F163" t="s">
        <v>19</v>
      </c>
    </row>
    <row r="164" spans="1:9" x14ac:dyDescent="0.25">
      <c r="A164" t="s">
        <v>173</v>
      </c>
    </row>
    <row r="165" spans="1:9" x14ac:dyDescent="0.25">
      <c r="B165" s="8">
        <v>0.95833333333333337</v>
      </c>
      <c r="C165" s="4">
        <v>0.97916666666666663</v>
      </c>
      <c r="D165" s="3">
        <v>0.5</v>
      </c>
      <c r="E165" t="s">
        <v>31</v>
      </c>
      <c r="F165" t="s">
        <v>26</v>
      </c>
    </row>
    <row r="166" spans="1:9" x14ac:dyDescent="0.25">
      <c r="A166" t="s">
        <v>171</v>
      </c>
      <c r="H166" t="s">
        <v>172</v>
      </c>
      <c r="I166">
        <f>SUM(D167:D181)</f>
        <v>13.75</v>
      </c>
    </row>
    <row r="167" spans="1:9" x14ac:dyDescent="0.25">
      <c r="B167" s="4">
        <v>0.62152777777777779</v>
      </c>
      <c r="C167" s="4">
        <v>0.71527777777777779</v>
      </c>
      <c r="D167" s="3">
        <v>2.25</v>
      </c>
      <c r="E167" t="s">
        <v>31</v>
      </c>
      <c r="F167" t="s">
        <v>26</v>
      </c>
    </row>
    <row r="168" spans="1:9" x14ac:dyDescent="0.25">
      <c r="A168" t="s">
        <v>174</v>
      </c>
    </row>
    <row r="169" spans="1:9" x14ac:dyDescent="0.25">
      <c r="B169" s="4">
        <v>0.41319444444444442</v>
      </c>
      <c r="C169" s="4">
        <v>0.49652777777777773</v>
      </c>
      <c r="D169" s="3">
        <v>2</v>
      </c>
      <c r="E169" t="s">
        <v>31</v>
      </c>
      <c r="F169" t="s">
        <v>26</v>
      </c>
    </row>
    <row r="170" spans="1:9" x14ac:dyDescent="0.25">
      <c r="B170" s="4">
        <v>0.68402777777777779</v>
      </c>
      <c r="C170" s="4">
        <v>0.73611111111111116</v>
      </c>
      <c r="D170" s="3">
        <v>1.25</v>
      </c>
      <c r="E170" t="s">
        <v>31</v>
      </c>
      <c r="F170" t="s">
        <v>26</v>
      </c>
    </row>
    <row r="171" spans="1:9" x14ac:dyDescent="0.25">
      <c r="B171" s="4">
        <v>0.89583333333333337</v>
      </c>
      <c r="C171" s="19" t="s">
        <v>78</v>
      </c>
      <c r="D171" s="3">
        <v>2.5</v>
      </c>
      <c r="E171" t="s">
        <v>31</v>
      </c>
      <c r="F171" t="s">
        <v>26</v>
      </c>
    </row>
    <row r="172" spans="1:9" x14ac:dyDescent="0.25">
      <c r="A172" t="s">
        <v>175</v>
      </c>
    </row>
    <row r="173" spans="1:9" x14ac:dyDescent="0.25">
      <c r="B173" s="4">
        <v>0.46875</v>
      </c>
      <c r="C173" s="4">
        <v>0.48958333333333331</v>
      </c>
      <c r="D173" s="3">
        <v>0.5</v>
      </c>
      <c r="E173" t="s">
        <v>176</v>
      </c>
      <c r="F173" t="s">
        <v>26</v>
      </c>
    </row>
    <row r="174" spans="1:9" x14ac:dyDescent="0.25">
      <c r="A174" t="s">
        <v>177</v>
      </c>
    </row>
    <row r="175" spans="1:9" x14ac:dyDescent="0.25">
      <c r="B175" s="4">
        <v>0.48958333333333331</v>
      </c>
      <c r="C175" s="4">
        <v>0.51041666666666663</v>
      </c>
      <c r="D175" s="3">
        <v>0.5</v>
      </c>
      <c r="E175" t="s">
        <v>31</v>
      </c>
      <c r="F175" t="s">
        <v>26</v>
      </c>
    </row>
    <row r="176" spans="1:9" x14ac:dyDescent="0.25">
      <c r="B176" s="4">
        <v>0.51041666666666663</v>
      </c>
      <c r="C176" s="4">
        <v>0.55208333333333337</v>
      </c>
      <c r="D176" s="3">
        <v>1</v>
      </c>
      <c r="E176" t="s">
        <v>178</v>
      </c>
      <c r="F176" t="s">
        <v>18</v>
      </c>
    </row>
    <row r="177" spans="2:6" x14ac:dyDescent="0.25">
      <c r="B177" s="4">
        <v>0.63541666666666663</v>
      </c>
      <c r="C177" s="4">
        <v>0.75</v>
      </c>
      <c r="D177" s="3">
        <v>2.75</v>
      </c>
      <c r="E177" t="s">
        <v>21</v>
      </c>
      <c r="F177" t="s">
        <v>19</v>
      </c>
    </row>
    <row r="178" spans="2:6" x14ac:dyDescent="0.25">
      <c r="B178" s="4">
        <v>0.91666666666666663</v>
      </c>
      <c r="C178" s="4">
        <v>0.95833333333333337</v>
      </c>
      <c r="D178" s="3">
        <v>1</v>
      </c>
      <c r="E178" t="s">
        <v>21</v>
      </c>
      <c r="F178" t="s">
        <v>19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3E42-0F82-42B0-88B8-2BC1AE2823B0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54</v>
      </c>
      <c r="B1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23.5703125" customWidth="1"/>
    <col min="2" max="2" width="25.5703125" bestFit="1" customWidth="1"/>
    <col min="3" max="3" width="13.5703125" bestFit="1" customWidth="1"/>
    <col min="4" max="4" width="13.7109375" bestFit="1" customWidth="1"/>
    <col min="6" max="6" width="15.5703125" customWidth="1"/>
    <col min="7" max="7" width="13.7109375" bestFit="1" customWidth="1"/>
    <col min="9" max="9" width="14.7109375" customWidth="1"/>
    <col min="10" max="10" width="20" customWidth="1"/>
    <col min="11" max="11" width="13.5703125" bestFit="1" customWidth="1"/>
    <col min="12" max="12" width="13.7109375" bestFit="1" customWidth="1"/>
    <col min="14" max="14" width="23.42578125" bestFit="1" customWidth="1"/>
    <col min="15" max="15" width="24" bestFit="1" customWidth="1"/>
  </cols>
  <sheetData>
    <row r="1" spans="1:15" x14ac:dyDescent="0.25">
      <c r="A1" s="1" t="s">
        <v>60</v>
      </c>
      <c r="B1" s="1" t="s">
        <v>61</v>
      </c>
      <c r="C1" s="1" t="s">
        <v>0</v>
      </c>
      <c r="D1" s="1" t="s">
        <v>1</v>
      </c>
      <c r="F1" s="23" t="s">
        <v>41</v>
      </c>
      <c r="G1" s="23"/>
      <c r="I1" s="1" t="s">
        <v>40</v>
      </c>
      <c r="K1" s="1" t="s">
        <v>0</v>
      </c>
      <c r="L1" s="1" t="s">
        <v>1</v>
      </c>
      <c r="N1" s="1" t="s">
        <v>50</v>
      </c>
      <c r="O1" s="1" t="s">
        <v>51</v>
      </c>
    </row>
    <row r="2" spans="1:15" x14ac:dyDescent="0.25">
      <c r="A2" t="s">
        <v>10</v>
      </c>
      <c r="F2" t="s">
        <v>0</v>
      </c>
      <c r="G2" t="s">
        <v>1</v>
      </c>
      <c r="J2" t="s">
        <v>49</v>
      </c>
      <c r="K2">
        <v>10</v>
      </c>
      <c r="N2" t="s">
        <v>52</v>
      </c>
      <c r="O2" t="s">
        <v>52</v>
      </c>
    </row>
    <row r="3" spans="1:15" x14ac:dyDescent="0.25">
      <c r="B3" t="s">
        <v>7</v>
      </c>
      <c r="C3">
        <v>10</v>
      </c>
      <c r="F3">
        <f>SUM(C2:C301)</f>
        <v>890</v>
      </c>
      <c r="G3">
        <f>SUM(D2:D373)</f>
        <v>0</v>
      </c>
      <c r="J3" t="s">
        <v>45</v>
      </c>
      <c r="K3">
        <v>60</v>
      </c>
      <c r="N3">
        <f>F3+K11</f>
        <v>1066</v>
      </c>
      <c r="O3">
        <f>G3+L11</f>
        <v>0</v>
      </c>
    </row>
    <row r="4" spans="1:15" x14ac:dyDescent="0.25">
      <c r="B4" t="s">
        <v>8</v>
      </c>
      <c r="C4">
        <v>15</v>
      </c>
      <c r="J4" t="s">
        <v>46</v>
      </c>
      <c r="K4">
        <f>6*6</f>
        <v>36</v>
      </c>
    </row>
    <row r="5" spans="1:15" x14ac:dyDescent="0.25">
      <c r="B5" t="s">
        <v>5</v>
      </c>
      <c r="C5">
        <v>20</v>
      </c>
      <c r="F5" t="s">
        <v>3</v>
      </c>
      <c r="J5" t="s">
        <v>42</v>
      </c>
      <c r="K5">
        <v>60</v>
      </c>
      <c r="N5" t="s">
        <v>3</v>
      </c>
      <c r="O5" t="s">
        <v>3</v>
      </c>
    </row>
    <row r="6" spans="1:15" x14ac:dyDescent="0.25">
      <c r="B6" s="21" t="s">
        <v>24</v>
      </c>
      <c r="C6" s="21">
        <v>20</v>
      </c>
      <c r="D6" s="21"/>
      <c r="F6">
        <f>F3/6</f>
        <v>148.33333333333334</v>
      </c>
      <c r="J6" s="2" t="s">
        <v>47</v>
      </c>
      <c r="K6" s="2" t="s">
        <v>14</v>
      </c>
      <c r="N6">
        <f>N3/6</f>
        <v>177.66666666666666</v>
      </c>
      <c r="O6">
        <f>O3/6</f>
        <v>0</v>
      </c>
    </row>
    <row r="7" spans="1:15" x14ac:dyDescent="0.25">
      <c r="B7" t="s">
        <v>6</v>
      </c>
      <c r="C7">
        <v>20</v>
      </c>
      <c r="J7" t="s">
        <v>43</v>
      </c>
      <c r="K7">
        <v>10</v>
      </c>
    </row>
    <row r="8" spans="1:15" x14ac:dyDescent="0.25">
      <c r="A8" t="s">
        <v>9</v>
      </c>
      <c r="F8" t="s">
        <v>4</v>
      </c>
      <c r="J8" t="s">
        <v>44</v>
      </c>
      <c r="N8" t="s">
        <v>4</v>
      </c>
      <c r="O8" t="s">
        <v>4</v>
      </c>
    </row>
    <row r="9" spans="1:15" x14ac:dyDescent="0.25">
      <c r="B9" t="s">
        <v>11</v>
      </c>
      <c r="C9">
        <v>10</v>
      </c>
      <c r="F9">
        <f>F6/20</f>
        <v>7.416666666666667</v>
      </c>
      <c r="N9">
        <f>N6/20</f>
        <v>8.8833333333333329</v>
      </c>
      <c r="O9">
        <f>O6/20</f>
        <v>0</v>
      </c>
    </row>
    <row r="10" spans="1:15" x14ac:dyDescent="0.25">
      <c r="B10" t="s">
        <v>12</v>
      </c>
      <c r="C10">
        <v>15</v>
      </c>
      <c r="K10" t="s">
        <v>2</v>
      </c>
      <c r="L10" t="s">
        <v>2</v>
      </c>
    </row>
    <row r="11" spans="1:15" x14ac:dyDescent="0.25">
      <c r="B11" t="s">
        <v>13</v>
      </c>
      <c r="C11">
        <v>30</v>
      </c>
      <c r="K11">
        <f>SUM(K2:K7)</f>
        <v>176</v>
      </c>
      <c r="L11">
        <f>SUM(L3:L7)</f>
        <v>0</v>
      </c>
    </row>
    <row r="12" spans="1:15" x14ac:dyDescent="0.25">
      <c r="B12" t="s">
        <v>30</v>
      </c>
      <c r="C12">
        <v>30</v>
      </c>
    </row>
    <row r="13" spans="1:15" x14ac:dyDescent="0.25">
      <c r="A13" t="s">
        <v>15</v>
      </c>
      <c r="K13" t="s">
        <v>3</v>
      </c>
    </row>
    <row r="14" spans="1:15" x14ac:dyDescent="0.25">
      <c r="B14" s="13" t="s">
        <v>33</v>
      </c>
      <c r="C14" s="13">
        <v>2</v>
      </c>
      <c r="D14" s="13">
        <v>0</v>
      </c>
      <c r="K14">
        <f>K11/6</f>
        <v>29.333333333333332</v>
      </c>
    </row>
    <row r="15" spans="1:15" x14ac:dyDescent="0.25">
      <c r="B15" t="s">
        <v>16</v>
      </c>
      <c r="C15">
        <v>30</v>
      </c>
    </row>
    <row r="16" spans="1:15" x14ac:dyDescent="0.25">
      <c r="B16" t="s">
        <v>17</v>
      </c>
      <c r="C16">
        <v>20</v>
      </c>
      <c r="K16" t="s">
        <v>4</v>
      </c>
    </row>
    <row r="17" spans="1:11" x14ac:dyDescent="0.25">
      <c r="B17" t="s">
        <v>38</v>
      </c>
      <c r="C17">
        <v>2</v>
      </c>
      <c r="K17">
        <f>K14/20</f>
        <v>1.4666666666666666</v>
      </c>
    </row>
    <row r="18" spans="1:11" x14ac:dyDescent="0.25">
      <c r="B18" t="s">
        <v>39</v>
      </c>
      <c r="C18">
        <v>30</v>
      </c>
    </row>
    <row r="19" spans="1:11" x14ac:dyDescent="0.25">
      <c r="B19" t="s">
        <v>48</v>
      </c>
      <c r="C19">
        <v>20</v>
      </c>
    </row>
    <row r="20" spans="1:11" x14ac:dyDescent="0.25">
      <c r="A20" t="s">
        <v>19</v>
      </c>
    </row>
    <row r="21" spans="1:11" x14ac:dyDescent="0.25">
      <c r="B21" t="s">
        <v>20</v>
      </c>
      <c r="C21">
        <v>30</v>
      </c>
    </row>
    <row r="22" spans="1:11" x14ac:dyDescent="0.25">
      <c r="B22" t="s">
        <v>21</v>
      </c>
      <c r="C22">
        <v>200</v>
      </c>
    </row>
    <row r="23" spans="1:11" x14ac:dyDescent="0.25">
      <c r="A23" t="s">
        <v>18</v>
      </c>
    </row>
    <row r="24" spans="1:11" x14ac:dyDescent="0.25">
      <c r="B24" t="s">
        <v>22</v>
      </c>
      <c r="C24">
        <v>40</v>
      </c>
    </row>
    <row r="25" spans="1:11" x14ac:dyDescent="0.25">
      <c r="B25" t="s">
        <v>25</v>
      </c>
      <c r="C25">
        <v>200</v>
      </c>
    </row>
    <row r="26" spans="1:11" x14ac:dyDescent="0.25">
      <c r="B26" s="2" t="s">
        <v>23</v>
      </c>
      <c r="C26" s="2" t="s">
        <v>14</v>
      </c>
    </row>
    <row r="27" spans="1:11" x14ac:dyDescent="0.25">
      <c r="A27" t="s">
        <v>28</v>
      </c>
    </row>
    <row r="28" spans="1:11" x14ac:dyDescent="0.25">
      <c r="B28" t="s">
        <v>29</v>
      </c>
      <c r="C28">
        <v>10</v>
      </c>
    </row>
    <row r="29" spans="1:11" x14ac:dyDescent="0.25">
      <c r="A29" t="s">
        <v>35</v>
      </c>
    </row>
    <row r="30" spans="1:11" x14ac:dyDescent="0.25">
      <c r="B30" t="s">
        <v>36</v>
      </c>
      <c r="C30">
        <v>80</v>
      </c>
    </row>
    <row r="31" spans="1:11" x14ac:dyDescent="0.25">
      <c r="B31" s="13" t="s">
        <v>37</v>
      </c>
      <c r="C31" s="13">
        <v>30</v>
      </c>
      <c r="D31" s="13"/>
    </row>
    <row r="32" spans="1:11" x14ac:dyDescent="0.25">
      <c r="B32" t="s">
        <v>64</v>
      </c>
      <c r="C32">
        <v>5</v>
      </c>
    </row>
    <row r="33" spans="1:4" x14ac:dyDescent="0.25">
      <c r="A33" t="s">
        <v>26</v>
      </c>
    </row>
    <row r="34" spans="1:4" x14ac:dyDescent="0.25">
      <c r="B34" t="s">
        <v>27</v>
      </c>
      <c r="C34">
        <v>5</v>
      </c>
    </row>
    <row r="35" spans="1:4" x14ac:dyDescent="0.25">
      <c r="B35" t="s">
        <v>32</v>
      </c>
      <c r="C35">
        <v>1</v>
      </c>
    </row>
    <row r="36" spans="1:4" x14ac:dyDescent="0.25">
      <c r="B36" t="s">
        <v>31</v>
      </c>
      <c r="C36">
        <v>10</v>
      </c>
    </row>
    <row r="37" spans="1:4" x14ac:dyDescent="0.25">
      <c r="B37" s="13" t="s">
        <v>34</v>
      </c>
      <c r="C37" s="13">
        <v>5</v>
      </c>
      <c r="D37" s="13">
        <v>0</v>
      </c>
    </row>
  </sheetData>
  <mergeCells count="1">
    <mergeCell ref="F1:G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F67F-A0A3-4ABD-B38A-116AAA2AC0F5}">
  <dimension ref="A1:J4"/>
  <sheetViews>
    <sheetView workbookViewId="0">
      <selection activeCell="E19" sqref="E19:H46"/>
    </sheetView>
  </sheetViews>
  <sheetFormatPr baseColWidth="10" defaultRowHeight="15" x14ac:dyDescent="0.25"/>
  <sheetData>
    <row r="1" spans="1:10" x14ac:dyDescent="0.25">
      <c r="B1" t="s">
        <v>90</v>
      </c>
      <c r="C1" t="s">
        <v>91</v>
      </c>
      <c r="D1" t="s">
        <v>94</v>
      </c>
      <c r="E1" t="s">
        <v>92</v>
      </c>
      <c r="F1" s="1" t="s">
        <v>93</v>
      </c>
      <c r="I1" t="s">
        <v>95</v>
      </c>
    </row>
    <row r="2" spans="1:10" x14ac:dyDescent="0.25">
      <c r="A2" t="s">
        <v>89</v>
      </c>
      <c r="B2">
        <v>1280</v>
      </c>
      <c r="C2">
        <v>720</v>
      </c>
      <c r="D2">
        <f>B2/C2</f>
        <v>1.7777777777777777</v>
      </c>
      <c r="E2">
        <v>600</v>
      </c>
      <c r="F2">
        <v>600</v>
      </c>
      <c r="I2" s="10" t="s">
        <v>96</v>
      </c>
      <c r="J2">
        <f>16/9</f>
        <v>1.7777777777777777</v>
      </c>
    </row>
    <row r="3" spans="1:10" x14ac:dyDescent="0.25">
      <c r="B3">
        <v>640</v>
      </c>
      <c r="C3">
        <v>480</v>
      </c>
      <c r="D3">
        <f>B3/C3</f>
        <v>1.3333333333333333</v>
      </c>
      <c r="E3" s="11">
        <v>400</v>
      </c>
      <c r="F3">
        <f>F2/C2*C3</f>
        <v>400</v>
      </c>
      <c r="I3" s="10" t="s">
        <v>97</v>
      </c>
      <c r="J3">
        <f>16/10</f>
        <v>1.6</v>
      </c>
    </row>
    <row r="4" spans="1:10" x14ac:dyDescent="0.25">
      <c r="I4" s="10" t="s">
        <v>98</v>
      </c>
      <c r="J4">
        <f>4/3</f>
        <v>1.3333333333333333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Zeiten nach Tag</vt:lpstr>
      <vt:lpstr>Zeiten nach Aufgabe</vt:lpstr>
      <vt:lpstr>Schätzung</vt:lpstr>
      <vt:lpstr>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Palluch</dc:creator>
  <cp:lastModifiedBy>Leon Palluch</cp:lastModifiedBy>
  <dcterms:created xsi:type="dcterms:W3CDTF">2015-06-05T18:19:34Z</dcterms:created>
  <dcterms:modified xsi:type="dcterms:W3CDTF">2025-08-14T21:12:44Z</dcterms:modified>
</cp:coreProperties>
</file>